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6.xml" ContentType="application/vnd.openxmlformats-officedocument.spreadsheetml.pivotTable+xml"/>
  <Override PartName="/xl/tables/table4.xml" ContentType="application/vnd.openxmlformats-officedocument.spreadsheetml.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tables/table5.xml" ContentType="application/vnd.openxmlformats-officedocument.spreadsheetml.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tables/table6.xml" ContentType="application/vnd.openxmlformats-officedocument.spreadsheetml.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cegiomi/Documents/Class Thinkful/Excel docs /"/>
    </mc:Choice>
  </mc:AlternateContent>
  <xr:revisionPtr revIDLastSave="0" documentId="13_ncr:9_{63C81121-806A-E34E-99DA-2CDED0D82B12}" xr6:coauthVersionLast="46" xr6:coauthVersionMax="46" xr10:uidLastSave="{00000000-0000-0000-0000-000000000000}"/>
  <bookViews>
    <workbookView minimized="1" xWindow="360" yWindow="460" windowWidth="28800" windowHeight="16280" firstSheet="3" activeTab="12" xr2:uid="{00000000-000D-0000-FFFF-FFFF00000000}"/>
  </bookViews>
  <sheets>
    <sheet name="Steps " sheetId="2" r:id="rId1"/>
    <sheet name="Pivot tables 2" sheetId="5" r:id="rId2"/>
    <sheet name="housing-price-data-04042019 (2)" sheetId="3" r:id="rId3"/>
    <sheet name="neighborhood" sheetId="24" r:id="rId4"/>
    <sheet name="Lot Configurations " sheetId="7" r:id="rId5"/>
    <sheet name="House Styles(NoD)  " sheetId="12" r:id="rId6"/>
    <sheet name="Remodel or not(NoD)" sheetId="8" r:id="rId7"/>
    <sheet name="Exterior appearance " sheetId="13" r:id="rId8"/>
    <sheet name="Foundations" sheetId="14" r:id="rId9"/>
    <sheet name="Same # of baths and beds " sheetId="15" r:id="rId10"/>
    <sheet name="Full bath in basement " sheetId="16" r:id="rId11"/>
    <sheet name="Kitchen Quality " sheetId="17" r:id="rId12"/>
    <sheet name="Wood deck " sheetId="18" r:id="rId13"/>
    <sheet name="Wood deck Z" sheetId="19" r:id="rId14"/>
    <sheet name="Fenced Properties " sheetId="21" r:id="rId15"/>
    <sheet name="Month sold " sheetId="22" r:id="rId16"/>
    <sheet name="Normal or Abnormal Sales" sheetId="23" r:id="rId17"/>
    <sheet name="garage " sheetId="9" r:id="rId18"/>
    <sheet name="Lot Area t test " sheetId="6" r:id="rId19"/>
    <sheet name="Pivot tables Year not interest " sheetId="4" r:id="rId20"/>
  </sheets>
  <calcPr calcId="19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M30" i="21" l="1"/>
  <c r="M29" i="21"/>
  <c r="L36" i="15"/>
  <c r="L35" i="15"/>
  <c r="L34" i="15"/>
  <c r="L33" i="15"/>
  <c r="M30" i="15"/>
  <c r="M29" i="15"/>
  <c r="O5" i="23"/>
  <c r="N5" i="23"/>
  <c r="M20" i="23"/>
  <c r="AD70" i="7"/>
  <c r="AD72" i="7" s="1"/>
  <c r="AC70" i="7"/>
  <c r="AC72" i="7" s="1"/>
  <c r="Y79" i="7"/>
  <c r="Y81" i="7" s="1"/>
  <c r="Y78" i="7"/>
  <c r="Y83" i="7" s="1"/>
  <c r="Y77" i="7"/>
  <c r="L33" i="18"/>
  <c r="L32" i="18"/>
  <c r="AC4" i="17"/>
  <c r="AC3" i="17"/>
  <c r="AB4" i="17"/>
  <c r="AB3" i="17"/>
  <c r="M21" i="16"/>
  <c r="M20" i="15"/>
  <c r="P14" i="23"/>
  <c r="Q13" i="23"/>
  <c r="Q15" i="23" s="1"/>
  <c r="P13" i="23"/>
  <c r="P15" i="23" s="1"/>
  <c r="L22" i="23"/>
  <c r="L24" i="23" s="1"/>
  <c r="L21" i="23"/>
  <c r="L20" i="23"/>
  <c r="R11" i="21"/>
  <c r="R13" i="21" s="1"/>
  <c r="Q11" i="21"/>
  <c r="Q13" i="21" s="1"/>
  <c r="M20" i="21"/>
  <c r="M22" i="21" s="1"/>
  <c r="M23" i="21" s="1"/>
  <c r="M19" i="21"/>
  <c r="M24" i="21" s="1"/>
  <c r="M18" i="21"/>
  <c r="AB32" i="17"/>
  <c r="AB34" i="17" s="1"/>
  <c r="AA32" i="17"/>
  <c r="AA34" i="17" s="1"/>
  <c r="W41" i="17"/>
  <c r="W43" i="17" s="1"/>
  <c r="W40" i="17"/>
  <c r="W39" i="17"/>
  <c r="Q14" i="16"/>
  <c r="Q16" i="16" s="1"/>
  <c r="P14" i="16"/>
  <c r="P16" i="16" s="1"/>
  <c r="L23" i="16"/>
  <c r="L25" i="16" s="1"/>
  <c r="L26" i="16" s="1"/>
  <c r="L22" i="16"/>
  <c r="L21" i="16"/>
  <c r="Q13" i="15"/>
  <c r="Q15" i="15" s="1"/>
  <c r="P13" i="15"/>
  <c r="P15" i="15" s="1"/>
  <c r="L20" i="15"/>
  <c r="L22" i="15"/>
  <c r="L24" i="15" s="1"/>
  <c r="L25" i="15" s="1"/>
  <c r="L21" i="15"/>
  <c r="X107" i="14"/>
  <c r="X109" i="14" s="1"/>
  <c r="W107" i="14"/>
  <c r="W109" i="14" s="1"/>
  <c r="S116" i="14"/>
  <c r="S118" i="14" s="1"/>
  <c r="S119" i="14" s="1"/>
  <c r="S115" i="14"/>
  <c r="S114" i="14"/>
  <c r="X70" i="14"/>
  <c r="X72" i="14" s="1"/>
  <c r="W70" i="14"/>
  <c r="W72" i="14" s="1"/>
  <c r="S77" i="14"/>
  <c r="S79" i="14"/>
  <c r="S81" i="14" s="1"/>
  <c r="S78" i="14"/>
  <c r="X34" i="14"/>
  <c r="X36" i="14" s="1"/>
  <c r="W34" i="14"/>
  <c r="W36" i="14" s="1"/>
  <c r="S41" i="14"/>
  <c r="S43" i="14"/>
  <c r="S45" i="14" s="1"/>
  <c r="S42" i="14"/>
  <c r="S47" i="14" s="1"/>
  <c r="AO78" i="13"/>
  <c r="AO80" i="13" s="1"/>
  <c r="AN78" i="13"/>
  <c r="AN80" i="13" s="1"/>
  <c r="AJ85" i="13"/>
  <c r="AJ87" i="13"/>
  <c r="AJ89" i="13" s="1"/>
  <c r="AJ90" i="13" s="1"/>
  <c r="AJ86" i="13"/>
  <c r="AJ91" i="13" s="1"/>
  <c r="AO45" i="13"/>
  <c r="AN45" i="13"/>
  <c r="AO44" i="13"/>
  <c r="AN44" i="13"/>
  <c r="AO46" i="13"/>
  <c r="AN46" i="13"/>
  <c r="AJ57" i="13"/>
  <c r="AJ56" i="13"/>
  <c r="AJ55" i="13"/>
  <c r="AJ53" i="13"/>
  <c r="AJ52" i="13"/>
  <c r="AJ51" i="13"/>
  <c r="AD38" i="7"/>
  <c r="AD37" i="7"/>
  <c r="AC38" i="7"/>
  <c r="AC37" i="7"/>
  <c r="AD36" i="7"/>
  <c r="AC36" i="7"/>
  <c r="Y49" i="7"/>
  <c r="Y48" i="7"/>
  <c r="Y47" i="7"/>
  <c r="Y45" i="7"/>
  <c r="Y44" i="7"/>
  <c r="Y43" i="7"/>
  <c r="S14" i="18"/>
  <c r="R14" i="18"/>
  <c r="S13" i="18"/>
  <c r="R13" i="18"/>
  <c r="J28" i="5"/>
  <c r="J24" i="5"/>
  <c r="J27" i="5"/>
  <c r="J26" i="5"/>
  <c r="J25" i="5"/>
  <c r="AC71" i="7" l="1"/>
  <c r="AD71" i="7"/>
  <c r="Y82" i="7"/>
  <c r="L27" i="16"/>
  <c r="Q14" i="23"/>
  <c r="L26" i="23"/>
  <c r="L25" i="23"/>
  <c r="Q12" i="21"/>
  <c r="R12" i="21"/>
  <c r="AA33" i="17"/>
  <c r="AB33" i="17"/>
  <c r="W45" i="17"/>
  <c r="W44" i="17"/>
  <c r="P15" i="16"/>
  <c r="Q15" i="16"/>
  <c r="P14" i="15"/>
  <c r="Q14" i="15"/>
  <c r="L26" i="15"/>
  <c r="W108" i="14"/>
  <c r="X108" i="14"/>
  <c r="S120" i="14"/>
  <c r="W71" i="14"/>
  <c r="X71" i="14"/>
  <c r="S83" i="14"/>
  <c r="S82" i="14"/>
  <c r="W35" i="14"/>
  <c r="X35" i="14"/>
  <c r="S46" i="14"/>
  <c r="AN79" i="13"/>
  <c r="AO79" i="13"/>
  <c r="S12" i="18" l="1"/>
  <c r="R12" i="18"/>
  <c r="L24" i="18"/>
  <c r="H14" i="19"/>
  <c r="H12" i="19"/>
  <c r="H11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2" i="19"/>
  <c r="C1461" i="19"/>
  <c r="C1460" i="19"/>
  <c r="C1459" i="19"/>
  <c r="C1458" i="19"/>
  <c r="C1457" i="19"/>
  <c r="C1456" i="19"/>
  <c r="C1455" i="19"/>
  <c r="C1454" i="19"/>
  <c r="C1453" i="19"/>
  <c r="C1452" i="19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L27" i="18"/>
  <c r="L26" i="18"/>
  <c r="L28" i="18" s="1"/>
  <c r="L23" i="18"/>
  <c r="L22" i="18"/>
  <c r="H13" i="19"/>
  <c r="K7" i="19"/>
  <c r="K6" i="19"/>
  <c r="J7" i="19"/>
  <c r="J6" i="19"/>
  <c r="BR2" i="3" l="1"/>
  <c r="BB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301" i="3"/>
  <c r="BB302" i="3"/>
  <c r="BB303" i="3"/>
  <c r="BB304" i="3"/>
  <c r="BB305" i="3"/>
  <c r="BB306" i="3"/>
  <c r="BB307" i="3"/>
  <c r="BB308" i="3"/>
  <c r="BB309" i="3"/>
  <c r="BB310" i="3"/>
  <c r="BB311" i="3"/>
  <c r="BB312" i="3"/>
  <c r="BB313" i="3"/>
  <c r="BB314" i="3"/>
  <c r="BB315" i="3"/>
  <c r="BB316" i="3"/>
  <c r="BB317" i="3"/>
  <c r="BB318" i="3"/>
  <c r="BB319" i="3"/>
  <c r="BB320" i="3"/>
  <c r="BB321" i="3"/>
  <c r="BB322" i="3"/>
  <c r="BB323" i="3"/>
  <c r="BB324" i="3"/>
  <c r="BB325" i="3"/>
  <c r="BB326" i="3"/>
  <c r="BB327" i="3"/>
  <c r="BB328" i="3"/>
  <c r="BB329" i="3"/>
  <c r="BB330" i="3"/>
  <c r="BB331" i="3"/>
  <c r="BB332" i="3"/>
  <c r="BB333" i="3"/>
  <c r="BB334" i="3"/>
  <c r="BB335" i="3"/>
  <c r="BB336" i="3"/>
  <c r="BB337" i="3"/>
  <c r="BB338" i="3"/>
  <c r="BB339" i="3"/>
  <c r="BB340" i="3"/>
  <c r="BB341" i="3"/>
  <c r="BB342" i="3"/>
  <c r="BB343" i="3"/>
  <c r="BB344" i="3"/>
  <c r="BB345" i="3"/>
  <c r="BB346" i="3"/>
  <c r="BB347" i="3"/>
  <c r="BB348" i="3"/>
  <c r="BB349" i="3"/>
  <c r="BB350" i="3"/>
  <c r="BB351" i="3"/>
  <c r="BB352" i="3"/>
  <c r="BB353" i="3"/>
  <c r="BB354" i="3"/>
  <c r="BB355" i="3"/>
  <c r="BB356" i="3"/>
  <c r="BB357" i="3"/>
  <c r="BB358" i="3"/>
  <c r="BB359" i="3"/>
  <c r="BB360" i="3"/>
  <c r="BB361" i="3"/>
  <c r="BB362" i="3"/>
  <c r="BB363" i="3"/>
  <c r="BB364" i="3"/>
  <c r="BB365" i="3"/>
  <c r="BB366" i="3"/>
  <c r="BB367" i="3"/>
  <c r="BB368" i="3"/>
  <c r="BB369" i="3"/>
  <c r="BB370" i="3"/>
  <c r="BB371" i="3"/>
  <c r="BB372" i="3"/>
  <c r="BB373" i="3"/>
  <c r="BB374" i="3"/>
  <c r="BB375" i="3"/>
  <c r="BB376" i="3"/>
  <c r="BB377" i="3"/>
  <c r="BB378" i="3"/>
  <c r="BB379" i="3"/>
  <c r="BB380" i="3"/>
  <c r="BB381" i="3"/>
  <c r="BB382" i="3"/>
  <c r="BB383" i="3"/>
  <c r="BB384" i="3"/>
  <c r="BB385" i="3"/>
  <c r="BB386" i="3"/>
  <c r="BB387" i="3"/>
  <c r="BB388" i="3"/>
  <c r="BB389" i="3"/>
  <c r="BB390" i="3"/>
  <c r="BB391" i="3"/>
  <c r="BB392" i="3"/>
  <c r="BB393" i="3"/>
  <c r="BB394" i="3"/>
  <c r="BB395" i="3"/>
  <c r="BB396" i="3"/>
  <c r="BB397" i="3"/>
  <c r="BB398" i="3"/>
  <c r="BB399" i="3"/>
  <c r="BB400" i="3"/>
  <c r="BB401" i="3"/>
  <c r="BB402" i="3"/>
  <c r="BB403" i="3"/>
  <c r="BB404" i="3"/>
  <c r="BB405" i="3"/>
  <c r="BB406" i="3"/>
  <c r="BB407" i="3"/>
  <c r="BB408" i="3"/>
  <c r="BB409" i="3"/>
  <c r="BB410" i="3"/>
  <c r="BB411" i="3"/>
  <c r="BB412" i="3"/>
  <c r="BB413" i="3"/>
  <c r="BB414" i="3"/>
  <c r="BB415" i="3"/>
  <c r="BB416" i="3"/>
  <c r="BB417" i="3"/>
  <c r="BB418" i="3"/>
  <c r="BB419" i="3"/>
  <c r="BB420" i="3"/>
  <c r="BB421" i="3"/>
  <c r="BB422" i="3"/>
  <c r="BB423" i="3"/>
  <c r="BB424" i="3"/>
  <c r="BB425" i="3"/>
  <c r="BB426" i="3"/>
  <c r="BB427" i="3"/>
  <c r="BB428" i="3"/>
  <c r="BB429" i="3"/>
  <c r="BB430" i="3"/>
  <c r="BB431" i="3"/>
  <c r="BB432" i="3"/>
  <c r="BB433" i="3"/>
  <c r="BB434" i="3"/>
  <c r="BB435" i="3"/>
  <c r="BB436" i="3"/>
  <c r="BB437" i="3"/>
  <c r="BB438" i="3"/>
  <c r="BB439" i="3"/>
  <c r="BB440" i="3"/>
  <c r="BB441" i="3"/>
  <c r="BB442" i="3"/>
  <c r="BB443" i="3"/>
  <c r="BB444" i="3"/>
  <c r="BB445" i="3"/>
  <c r="BB446" i="3"/>
  <c r="BB447" i="3"/>
  <c r="BB448" i="3"/>
  <c r="BB449" i="3"/>
  <c r="BB450" i="3"/>
  <c r="BB451" i="3"/>
  <c r="BB452" i="3"/>
  <c r="BB453" i="3"/>
  <c r="BB454" i="3"/>
  <c r="BB455" i="3"/>
  <c r="BB456" i="3"/>
  <c r="BB457" i="3"/>
  <c r="BB458" i="3"/>
  <c r="BB459" i="3"/>
  <c r="BB460" i="3"/>
  <c r="BB461" i="3"/>
  <c r="BB462" i="3"/>
  <c r="BB463" i="3"/>
  <c r="BB464" i="3"/>
  <c r="BB465" i="3"/>
  <c r="BB466" i="3"/>
  <c r="BB467" i="3"/>
  <c r="BB468" i="3"/>
  <c r="BB469" i="3"/>
  <c r="BB470" i="3"/>
  <c r="BB471" i="3"/>
  <c r="BB472" i="3"/>
  <c r="BB473" i="3"/>
  <c r="BB474" i="3"/>
  <c r="BB475" i="3"/>
  <c r="BB476" i="3"/>
  <c r="BB477" i="3"/>
  <c r="BB478" i="3"/>
  <c r="BB479" i="3"/>
  <c r="BB480" i="3"/>
  <c r="BB481" i="3"/>
  <c r="BB482" i="3"/>
  <c r="BB483" i="3"/>
  <c r="BB484" i="3"/>
  <c r="BB485" i="3"/>
  <c r="BB486" i="3"/>
  <c r="BB487" i="3"/>
  <c r="BB488" i="3"/>
  <c r="BB489" i="3"/>
  <c r="BB490" i="3"/>
  <c r="BB491" i="3"/>
  <c r="BB492" i="3"/>
  <c r="BB493" i="3"/>
  <c r="BB494" i="3"/>
  <c r="BB495" i="3"/>
  <c r="BB496" i="3"/>
  <c r="BB497" i="3"/>
  <c r="BB498" i="3"/>
  <c r="BB499" i="3"/>
  <c r="BB500" i="3"/>
  <c r="BB501" i="3"/>
  <c r="BB502" i="3"/>
  <c r="BB503" i="3"/>
  <c r="BB504" i="3"/>
  <c r="BB505" i="3"/>
  <c r="BB506" i="3"/>
  <c r="BB507" i="3"/>
  <c r="BB508" i="3"/>
  <c r="BB509" i="3"/>
  <c r="BB510" i="3"/>
  <c r="BB511" i="3"/>
  <c r="BB512" i="3"/>
  <c r="BB513" i="3"/>
  <c r="BB514" i="3"/>
  <c r="BB515" i="3"/>
  <c r="BB516" i="3"/>
  <c r="BB517" i="3"/>
  <c r="BB518" i="3"/>
  <c r="BB519" i="3"/>
  <c r="BB520" i="3"/>
  <c r="BB521" i="3"/>
  <c r="BB522" i="3"/>
  <c r="BB523" i="3"/>
  <c r="BB524" i="3"/>
  <c r="BB525" i="3"/>
  <c r="BB526" i="3"/>
  <c r="BB527" i="3"/>
  <c r="BB528" i="3"/>
  <c r="BB529" i="3"/>
  <c r="BB530" i="3"/>
  <c r="BB531" i="3"/>
  <c r="BB532" i="3"/>
  <c r="BB533" i="3"/>
  <c r="BB534" i="3"/>
  <c r="BB535" i="3"/>
  <c r="BB536" i="3"/>
  <c r="BB537" i="3"/>
  <c r="BB538" i="3"/>
  <c r="BB539" i="3"/>
  <c r="BB540" i="3"/>
  <c r="BB541" i="3"/>
  <c r="BB542" i="3"/>
  <c r="BB543" i="3"/>
  <c r="BB544" i="3"/>
  <c r="BB545" i="3"/>
  <c r="BB546" i="3"/>
  <c r="BB547" i="3"/>
  <c r="BB548" i="3"/>
  <c r="BB549" i="3"/>
  <c r="BB550" i="3"/>
  <c r="BB551" i="3"/>
  <c r="BB552" i="3"/>
  <c r="BB553" i="3"/>
  <c r="BB554" i="3"/>
  <c r="BB555" i="3"/>
  <c r="BB556" i="3"/>
  <c r="BB557" i="3"/>
  <c r="BB558" i="3"/>
  <c r="BB559" i="3"/>
  <c r="BB560" i="3"/>
  <c r="BB561" i="3"/>
  <c r="BB562" i="3"/>
  <c r="BB563" i="3"/>
  <c r="BB564" i="3"/>
  <c r="BB565" i="3"/>
  <c r="BB566" i="3"/>
  <c r="BB567" i="3"/>
  <c r="BB568" i="3"/>
  <c r="BB569" i="3"/>
  <c r="BB570" i="3"/>
  <c r="BB571" i="3"/>
  <c r="BB572" i="3"/>
  <c r="BB573" i="3"/>
  <c r="BB574" i="3"/>
  <c r="BB575" i="3"/>
  <c r="BB576" i="3"/>
  <c r="BB577" i="3"/>
  <c r="BB578" i="3"/>
  <c r="BB579" i="3"/>
  <c r="BB580" i="3"/>
  <c r="BB581" i="3"/>
  <c r="BB582" i="3"/>
  <c r="BB583" i="3"/>
  <c r="BB584" i="3"/>
  <c r="BB585" i="3"/>
  <c r="BB586" i="3"/>
  <c r="BB587" i="3"/>
  <c r="BB588" i="3"/>
  <c r="BB589" i="3"/>
  <c r="BB590" i="3"/>
  <c r="BB591" i="3"/>
  <c r="BB592" i="3"/>
  <c r="BB593" i="3"/>
  <c r="BB594" i="3"/>
  <c r="BB595" i="3"/>
  <c r="BB596" i="3"/>
  <c r="BB597" i="3"/>
  <c r="BB598" i="3"/>
  <c r="BB599" i="3"/>
  <c r="BB600" i="3"/>
  <c r="BB601" i="3"/>
  <c r="BB602" i="3"/>
  <c r="BB603" i="3"/>
  <c r="BB604" i="3"/>
  <c r="BB605" i="3"/>
  <c r="BB606" i="3"/>
  <c r="BB607" i="3"/>
  <c r="BB608" i="3"/>
  <c r="BB609" i="3"/>
  <c r="BB610" i="3"/>
  <c r="BB611" i="3"/>
  <c r="BB612" i="3"/>
  <c r="BB613" i="3"/>
  <c r="BB614" i="3"/>
  <c r="BB615" i="3"/>
  <c r="BB616" i="3"/>
  <c r="BB617" i="3"/>
  <c r="BB618" i="3"/>
  <c r="BB619" i="3"/>
  <c r="BB620" i="3"/>
  <c r="BB621" i="3"/>
  <c r="BB622" i="3"/>
  <c r="BB623" i="3"/>
  <c r="BB624" i="3"/>
  <c r="BB625" i="3"/>
  <c r="BB626" i="3"/>
  <c r="BB627" i="3"/>
  <c r="BB628" i="3"/>
  <c r="BB629" i="3"/>
  <c r="BB630" i="3"/>
  <c r="BB631" i="3"/>
  <c r="BB632" i="3"/>
  <c r="BB633" i="3"/>
  <c r="BB634" i="3"/>
  <c r="BB635" i="3"/>
  <c r="BB636" i="3"/>
  <c r="BB637" i="3"/>
  <c r="BB638" i="3"/>
  <c r="BB639" i="3"/>
  <c r="BB640" i="3"/>
  <c r="BB641" i="3"/>
  <c r="BB642" i="3"/>
  <c r="BB643" i="3"/>
  <c r="BB644" i="3"/>
  <c r="BB645" i="3"/>
  <c r="BB646" i="3"/>
  <c r="BB647" i="3"/>
  <c r="BB648" i="3"/>
  <c r="BB649" i="3"/>
  <c r="BB650" i="3"/>
  <c r="BB651" i="3"/>
  <c r="BB652" i="3"/>
  <c r="BB653" i="3"/>
  <c r="BB654" i="3"/>
  <c r="BB655" i="3"/>
  <c r="BB656" i="3"/>
  <c r="BB657" i="3"/>
  <c r="BB658" i="3"/>
  <c r="BB659" i="3"/>
  <c r="BB660" i="3"/>
  <c r="BB661" i="3"/>
  <c r="BB662" i="3"/>
  <c r="BB663" i="3"/>
  <c r="BB664" i="3"/>
  <c r="BB665" i="3"/>
  <c r="BB666" i="3"/>
  <c r="BB667" i="3"/>
  <c r="BB668" i="3"/>
  <c r="BB669" i="3"/>
  <c r="BB670" i="3"/>
  <c r="BB671" i="3"/>
  <c r="BB672" i="3"/>
  <c r="BB673" i="3"/>
  <c r="BB674" i="3"/>
  <c r="BB675" i="3"/>
  <c r="BB676" i="3"/>
  <c r="BB677" i="3"/>
  <c r="BB678" i="3"/>
  <c r="BB679" i="3"/>
  <c r="BB680" i="3"/>
  <c r="BB681" i="3"/>
  <c r="BB682" i="3"/>
  <c r="BB683" i="3"/>
  <c r="BB684" i="3"/>
  <c r="BB685" i="3"/>
  <c r="BB686" i="3"/>
  <c r="BB687" i="3"/>
  <c r="BB688" i="3"/>
  <c r="BB689" i="3"/>
  <c r="BB690" i="3"/>
  <c r="BB691" i="3"/>
  <c r="BB692" i="3"/>
  <c r="BB693" i="3"/>
  <c r="BB694" i="3"/>
  <c r="BB695" i="3"/>
  <c r="BB696" i="3"/>
  <c r="BB697" i="3"/>
  <c r="BB698" i="3"/>
  <c r="BB699" i="3"/>
  <c r="BB700" i="3"/>
  <c r="BB701" i="3"/>
  <c r="BB702" i="3"/>
  <c r="BB703" i="3"/>
  <c r="BB704" i="3"/>
  <c r="BB705" i="3"/>
  <c r="BB706" i="3"/>
  <c r="BB707" i="3"/>
  <c r="BB708" i="3"/>
  <c r="BB709" i="3"/>
  <c r="BB710" i="3"/>
  <c r="BB711" i="3"/>
  <c r="BB712" i="3"/>
  <c r="BB713" i="3"/>
  <c r="BB714" i="3"/>
  <c r="BB715" i="3"/>
  <c r="BB716" i="3"/>
  <c r="BB717" i="3"/>
  <c r="BB718" i="3"/>
  <c r="BB719" i="3"/>
  <c r="BB720" i="3"/>
  <c r="BB721" i="3"/>
  <c r="BB722" i="3"/>
  <c r="BB723" i="3"/>
  <c r="BB724" i="3"/>
  <c r="BB725" i="3"/>
  <c r="BB726" i="3"/>
  <c r="BB727" i="3"/>
  <c r="BB728" i="3"/>
  <c r="BB729" i="3"/>
  <c r="BB730" i="3"/>
  <c r="BB731" i="3"/>
  <c r="BB732" i="3"/>
  <c r="BB733" i="3"/>
  <c r="BB734" i="3"/>
  <c r="BB735" i="3"/>
  <c r="BB736" i="3"/>
  <c r="BB737" i="3"/>
  <c r="BB738" i="3"/>
  <c r="BB739" i="3"/>
  <c r="BB740" i="3"/>
  <c r="BB741" i="3"/>
  <c r="BB742" i="3"/>
  <c r="BB743" i="3"/>
  <c r="BB744" i="3"/>
  <c r="BB745" i="3"/>
  <c r="BB746" i="3"/>
  <c r="BB747" i="3"/>
  <c r="BB748" i="3"/>
  <c r="BB749" i="3"/>
  <c r="BB750" i="3"/>
  <c r="BB751" i="3"/>
  <c r="BB752" i="3"/>
  <c r="BB753" i="3"/>
  <c r="BB754" i="3"/>
  <c r="BB755" i="3"/>
  <c r="BB756" i="3"/>
  <c r="BB757" i="3"/>
  <c r="BB758" i="3"/>
  <c r="BB759" i="3"/>
  <c r="BB760" i="3"/>
  <c r="BB761" i="3"/>
  <c r="BB762" i="3"/>
  <c r="BB763" i="3"/>
  <c r="BB764" i="3"/>
  <c r="BB765" i="3"/>
  <c r="BB766" i="3"/>
  <c r="BB767" i="3"/>
  <c r="BB768" i="3"/>
  <c r="BB769" i="3"/>
  <c r="BB770" i="3"/>
  <c r="BB771" i="3"/>
  <c r="BB772" i="3"/>
  <c r="BB773" i="3"/>
  <c r="BB774" i="3"/>
  <c r="BB775" i="3"/>
  <c r="BB776" i="3"/>
  <c r="BB777" i="3"/>
  <c r="BB778" i="3"/>
  <c r="BB779" i="3"/>
  <c r="BB780" i="3"/>
  <c r="BB781" i="3"/>
  <c r="BB782" i="3"/>
  <c r="BB783" i="3"/>
  <c r="BB784" i="3"/>
  <c r="BB785" i="3"/>
  <c r="BB786" i="3"/>
  <c r="BB787" i="3"/>
  <c r="BB788" i="3"/>
  <c r="BB789" i="3"/>
  <c r="BB790" i="3"/>
  <c r="BB791" i="3"/>
  <c r="BB792" i="3"/>
  <c r="BB793" i="3"/>
  <c r="BB794" i="3"/>
  <c r="BB795" i="3"/>
  <c r="BB796" i="3"/>
  <c r="BB797" i="3"/>
  <c r="BB798" i="3"/>
  <c r="BB799" i="3"/>
  <c r="BB800" i="3"/>
  <c r="BB801" i="3"/>
  <c r="BB802" i="3"/>
  <c r="BB803" i="3"/>
  <c r="BB804" i="3"/>
  <c r="BB805" i="3"/>
  <c r="BB806" i="3"/>
  <c r="BB807" i="3"/>
  <c r="BB808" i="3"/>
  <c r="BB809" i="3"/>
  <c r="BB810" i="3"/>
  <c r="BB811" i="3"/>
  <c r="BB812" i="3"/>
  <c r="BB813" i="3"/>
  <c r="BB814" i="3"/>
  <c r="BB815" i="3"/>
  <c r="BB816" i="3"/>
  <c r="BB817" i="3"/>
  <c r="BB818" i="3"/>
  <c r="BB819" i="3"/>
  <c r="BB820" i="3"/>
  <c r="BB821" i="3"/>
  <c r="BB822" i="3"/>
  <c r="BB823" i="3"/>
  <c r="BB824" i="3"/>
  <c r="BB825" i="3"/>
  <c r="BB826" i="3"/>
  <c r="BB827" i="3"/>
  <c r="BB828" i="3"/>
  <c r="BB829" i="3"/>
  <c r="BB830" i="3"/>
  <c r="BB831" i="3"/>
  <c r="BB832" i="3"/>
  <c r="BB833" i="3"/>
  <c r="BB834" i="3"/>
  <c r="BB835" i="3"/>
  <c r="BB836" i="3"/>
  <c r="BB837" i="3"/>
  <c r="BB838" i="3"/>
  <c r="BB839" i="3"/>
  <c r="BB840" i="3"/>
  <c r="BB841" i="3"/>
  <c r="BB842" i="3"/>
  <c r="BB843" i="3"/>
  <c r="BB844" i="3"/>
  <c r="BB845" i="3"/>
  <c r="BB846" i="3"/>
  <c r="BB847" i="3"/>
  <c r="BB848" i="3"/>
  <c r="BB849" i="3"/>
  <c r="BB850" i="3"/>
  <c r="BB851" i="3"/>
  <c r="BB852" i="3"/>
  <c r="BB853" i="3"/>
  <c r="BB854" i="3"/>
  <c r="BB855" i="3"/>
  <c r="BB856" i="3"/>
  <c r="BB857" i="3"/>
  <c r="BB858" i="3"/>
  <c r="BB859" i="3"/>
  <c r="BB860" i="3"/>
  <c r="BB861" i="3"/>
  <c r="BB862" i="3"/>
  <c r="BB863" i="3"/>
  <c r="BB864" i="3"/>
  <c r="BB865" i="3"/>
  <c r="BB866" i="3"/>
  <c r="BB867" i="3"/>
  <c r="BB868" i="3"/>
  <c r="BB869" i="3"/>
  <c r="BB870" i="3"/>
  <c r="BB871" i="3"/>
  <c r="BB872" i="3"/>
  <c r="BB873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886" i="3"/>
  <c r="BB887" i="3"/>
  <c r="BB888" i="3"/>
  <c r="BB889" i="3"/>
  <c r="BB890" i="3"/>
  <c r="BB891" i="3"/>
  <c r="BB892" i="3"/>
  <c r="BB893" i="3"/>
  <c r="BB894" i="3"/>
  <c r="BB895" i="3"/>
  <c r="BB896" i="3"/>
  <c r="BB897" i="3"/>
  <c r="BB898" i="3"/>
  <c r="BB899" i="3"/>
  <c r="BB900" i="3"/>
  <c r="BB901" i="3"/>
  <c r="BB902" i="3"/>
  <c r="BB903" i="3"/>
  <c r="BB904" i="3"/>
  <c r="BB905" i="3"/>
  <c r="BB906" i="3"/>
  <c r="BB907" i="3"/>
  <c r="BB908" i="3"/>
  <c r="BB909" i="3"/>
  <c r="BB910" i="3"/>
  <c r="BB911" i="3"/>
  <c r="BB912" i="3"/>
  <c r="BB913" i="3"/>
  <c r="BB914" i="3"/>
  <c r="BB915" i="3"/>
  <c r="BB916" i="3"/>
  <c r="BB917" i="3"/>
  <c r="BB918" i="3"/>
  <c r="BB919" i="3"/>
  <c r="BB920" i="3"/>
  <c r="BB921" i="3"/>
  <c r="BB922" i="3"/>
  <c r="BB923" i="3"/>
  <c r="BB924" i="3"/>
  <c r="BB925" i="3"/>
  <c r="BB926" i="3"/>
  <c r="BB927" i="3"/>
  <c r="BB928" i="3"/>
  <c r="BB929" i="3"/>
  <c r="BB930" i="3"/>
  <c r="BB931" i="3"/>
  <c r="BB932" i="3"/>
  <c r="BB933" i="3"/>
  <c r="BB934" i="3"/>
  <c r="BB935" i="3"/>
  <c r="BB936" i="3"/>
  <c r="BB937" i="3"/>
  <c r="BB938" i="3"/>
  <c r="BB939" i="3"/>
  <c r="BB940" i="3"/>
  <c r="BB941" i="3"/>
  <c r="BB942" i="3"/>
  <c r="BB943" i="3"/>
  <c r="BB944" i="3"/>
  <c r="BB945" i="3"/>
  <c r="BB946" i="3"/>
  <c r="BB947" i="3"/>
  <c r="BB948" i="3"/>
  <c r="BB949" i="3"/>
  <c r="BB950" i="3"/>
  <c r="BB951" i="3"/>
  <c r="BB952" i="3"/>
  <c r="BB953" i="3"/>
  <c r="BB954" i="3"/>
  <c r="BB955" i="3"/>
  <c r="BB956" i="3"/>
  <c r="BB957" i="3"/>
  <c r="BB958" i="3"/>
  <c r="BB959" i="3"/>
  <c r="BB960" i="3"/>
  <c r="BB961" i="3"/>
  <c r="BB962" i="3"/>
  <c r="BB963" i="3"/>
  <c r="BB964" i="3"/>
  <c r="BB965" i="3"/>
  <c r="BB966" i="3"/>
  <c r="BB967" i="3"/>
  <c r="BB968" i="3"/>
  <c r="BB969" i="3"/>
  <c r="BB970" i="3"/>
  <c r="BB971" i="3"/>
  <c r="BB972" i="3"/>
  <c r="BB973" i="3"/>
  <c r="BB974" i="3"/>
  <c r="BB975" i="3"/>
  <c r="BB976" i="3"/>
  <c r="BB977" i="3"/>
  <c r="BB978" i="3"/>
  <c r="BB979" i="3"/>
  <c r="BB980" i="3"/>
  <c r="BB981" i="3"/>
  <c r="BB982" i="3"/>
  <c r="BB983" i="3"/>
  <c r="BB984" i="3"/>
  <c r="BB985" i="3"/>
  <c r="BB986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B1002" i="3"/>
  <c r="BB1003" i="3"/>
  <c r="BB1004" i="3"/>
  <c r="BB1005" i="3"/>
  <c r="BB1006" i="3"/>
  <c r="BB1007" i="3"/>
  <c r="BB1008" i="3"/>
  <c r="BB1009" i="3"/>
  <c r="BB1010" i="3"/>
  <c r="BB1011" i="3"/>
  <c r="BB1012" i="3"/>
  <c r="BB1013" i="3"/>
  <c r="BB1014" i="3"/>
  <c r="BB1015" i="3"/>
  <c r="BB1016" i="3"/>
  <c r="BB1017" i="3"/>
  <c r="BB1018" i="3"/>
  <c r="BB1019" i="3"/>
  <c r="BB1020" i="3"/>
  <c r="BB1021" i="3"/>
  <c r="BB1022" i="3"/>
  <c r="BB1023" i="3"/>
  <c r="BB1024" i="3"/>
  <c r="BB1025" i="3"/>
  <c r="BB1026" i="3"/>
  <c r="BB1027" i="3"/>
  <c r="BB1028" i="3"/>
  <c r="BB1029" i="3"/>
  <c r="BB1030" i="3"/>
  <c r="BB1031" i="3"/>
  <c r="BB1032" i="3"/>
  <c r="BB1033" i="3"/>
  <c r="BB1034" i="3"/>
  <c r="BB1035" i="3"/>
  <c r="BB1036" i="3"/>
  <c r="BB1037" i="3"/>
  <c r="BB1038" i="3"/>
  <c r="BB1039" i="3"/>
  <c r="BB1040" i="3"/>
  <c r="BB1041" i="3"/>
  <c r="BB1042" i="3"/>
  <c r="BB1043" i="3"/>
  <c r="BB1044" i="3"/>
  <c r="BB1045" i="3"/>
  <c r="BB1046" i="3"/>
  <c r="BB1047" i="3"/>
  <c r="BB1048" i="3"/>
  <c r="BB1049" i="3"/>
  <c r="BB1050" i="3"/>
  <c r="BB1051" i="3"/>
  <c r="BB1052" i="3"/>
  <c r="BB1053" i="3"/>
  <c r="BB1054" i="3"/>
  <c r="BB1055" i="3"/>
  <c r="BB1056" i="3"/>
  <c r="BB1057" i="3"/>
  <c r="BB1058" i="3"/>
  <c r="BB1059" i="3"/>
  <c r="BB1060" i="3"/>
  <c r="BB1061" i="3"/>
  <c r="BB1062" i="3"/>
  <c r="BB1063" i="3"/>
  <c r="BB1064" i="3"/>
  <c r="BB1065" i="3"/>
  <c r="BB1066" i="3"/>
  <c r="BB1067" i="3"/>
  <c r="BB1068" i="3"/>
  <c r="BB1069" i="3"/>
  <c r="BB1070" i="3"/>
  <c r="BB1071" i="3"/>
  <c r="BB1072" i="3"/>
  <c r="BB1073" i="3"/>
  <c r="BB1074" i="3"/>
  <c r="BB1075" i="3"/>
  <c r="BB1076" i="3"/>
  <c r="BB1077" i="3"/>
  <c r="BB1078" i="3"/>
  <c r="BB1079" i="3"/>
  <c r="BB1080" i="3"/>
  <c r="BB1081" i="3"/>
  <c r="BB1082" i="3"/>
  <c r="BB1083" i="3"/>
  <c r="BB1084" i="3"/>
  <c r="BB1085" i="3"/>
  <c r="BB1086" i="3"/>
  <c r="BB1087" i="3"/>
  <c r="BB1088" i="3"/>
  <c r="BB1089" i="3"/>
  <c r="BB1090" i="3"/>
  <c r="BB1091" i="3"/>
  <c r="BB1092" i="3"/>
  <c r="BB1093" i="3"/>
  <c r="BB1094" i="3"/>
  <c r="BB1095" i="3"/>
  <c r="BB1096" i="3"/>
  <c r="BB1097" i="3"/>
  <c r="BB1098" i="3"/>
  <c r="BB1099" i="3"/>
  <c r="BB1100" i="3"/>
  <c r="BB1101" i="3"/>
  <c r="BB1102" i="3"/>
  <c r="BB1103" i="3"/>
  <c r="BB1104" i="3"/>
  <c r="BB1105" i="3"/>
  <c r="BB1106" i="3"/>
  <c r="BB1107" i="3"/>
  <c r="BB1108" i="3"/>
  <c r="BB1109" i="3"/>
  <c r="BB1110" i="3"/>
  <c r="BB1111" i="3"/>
  <c r="BB1112" i="3"/>
  <c r="BB1113" i="3"/>
  <c r="BB1114" i="3"/>
  <c r="BB1115" i="3"/>
  <c r="BB1116" i="3"/>
  <c r="BB1117" i="3"/>
  <c r="BB1118" i="3"/>
  <c r="BB1119" i="3"/>
  <c r="BB1120" i="3"/>
  <c r="BB1121" i="3"/>
  <c r="BB1122" i="3"/>
  <c r="BB1123" i="3"/>
  <c r="BB1124" i="3"/>
  <c r="BB1125" i="3"/>
  <c r="BB1126" i="3"/>
  <c r="BB1127" i="3"/>
  <c r="BB1128" i="3"/>
  <c r="BB1129" i="3"/>
  <c r="BB1130" i="3"/>
  <c r="BB1131" i="3"/>
  <c r="BB1132" i="3"/>
  <c r="BB1133" i="3"/>
  <c r="BB1134" i="3"/>
  <c r="BB1135" i="3"/>
  <c r="BB1136" i="3"/>
  <c r="BB1137" i="3"/>
  <c r="BB1138" i="3"/>
  <c r="BB1139" i="3"/>
  <c r="BB1140" i="3"/>
  <c r="BB1141" i="3"/>
  <c r="BB1142" i="3"/>
  <c r="BB1143" i="3"/>
  <c r="BB1144" i="3"/>
  <c r="BB1145" i="3"/>
  <c r="BB1146" i="3"/>
  <c r="BB1147" i="3"/>
  <c r="BB1148" i="3"/>
  <c r="BB1149" i="3"/>
  <c r="BB1150" i="3"/>
  <c r="BB1151" i="3"/>
  <c r="BB1152" i="3"/>
  <c r="BB1153" i="3"/>
  <c r="BB1154" i="3"/>
  <c r="BB1155" i="3"/>
  <c r="BB1156" i="3"/>
  <c r="BB1157" i="3"/>
  <c r="BB1158" i="3"/>
  <c r="BB1159" i="3"/>
  <c r="BB1160" i="3"/>
  <c r="BB1161" i="3"/>
  <c r="BB1162" i="3"/>
  <c r="BB1163" i="3"/>
  <c r="BB1164" i="3"/>
  <c r="BB1165" i="3"/>
  <c r="BB1166" i="3"/>
  <c r="BB1167" i="3"/>
  <c r="BB1168" i="3"/>
  <c r="BB1169" i="3"/>
  <c r="BB1170" i="3"/>
  <c r="BB1171" i="3"/>
  <c r="BB1172" i="3"/>
  <c r="BB1173" i="3"/>
  <c r="BB1174" i="3"/>
  <c r="BB1175" i="3"/>
  <c r="BB1176" i="3"/>
  <c r="BB1177" i="3"/>
  <c r="BB1178" i="3"/>
  <c r="BB1179" i="3"/>
  <c r="BB1180" i="3"/>
  <c r="BB1181" i="3"/>
  <c r="BB1182" i="3"/>
  <c r="BB1183" i="3"/>
  <c r="BB1184" i="3"/>
  <c r="BB1185" i="3"/>
  <c r="BB1186" i="3"/>
  <c r="BB1187" i="3"/>
  <c r="BB1188" i="3"/>
  <c r="BB1189" i="3"/>
  <c r="BB1190" i="3"/>
  <c r="BB1191" i="3"/>
  <c r="BB1192" i="3"/>
  <c r="BB1193" i="3"/>
  <c r="BB1194" i="3"/>
  <c r="BB1195" i="3"/>
  <c r="BB1196" i="3"/>
  <c r="BB1197" i="3"/>
  <c r="BB1198" i="3"/>
  <c r="BB1199" i="3"/>
  <c r="BB1200" i="3"/>
  <c r="BB1201" i="3"/>
  <c r="BB1202" i="3"/>
  <c r="BB1203" i="3"/>
  <c r="BB1204" i="3"/>
  <c r="BB1205" i="3"/>
  <c r="BB1206" i="3"/>
  <c r="BB1207" i="3"/>
  <c r="BB1208" i="3"/>
  <c r="BB1209" i="3"/>
  <c r="BB1210" i="3"/>
  <c r="BB1211" i="3"/>
  <c r="BB1212" i="3"/>
  <c r="BB1213" i="3"/>
  <c r="BB1214" i="3"/>
  <c r="BB1215" i="3"/>
  <c r="BB1216" i="3"/>
  <c r="BB1217" i="3"/>
  <c r="BB1218" i="3"/>
  <c r="BB1219" i="3"/>
  <c r="BB1220" i="3"/>
  <c r="BB1221" i="3"/>
  <c r="BB1222" i="3"/>
  <c r="BB1223" i="3"/>
  <c r="BB1224" i="3"/>
  <c r="BB1225" i="3"/>
  <c r="BB1226" i="3"/>
  <c r="BB1227" i="3"/>
  <c r="BB1228" i="3"/>
  <c r="BB1229" i="3"/>
  <c r="BB1230" i="3"/>
  <c r="BB1231" i="3"/>
  <c r="BB1232" i="3"/>
  <c r="BB1233" i="3"/>
  <c r="BB1234" i="3"/>
  <c r="BB1235" i="3"/>
  <c r="BB1236" i="3"/>
  <c r="BB1237" i="3"/>
  <c r="BB1238" i="3"/>
  <c r="BB1239" i="3"/>
  <c r="BB1240" i="3"/>
  <c r="BB1241" i="3"/>
  <c r="BB1242" i="3"/>
  <c r="BB1243" i="3"/>
  <c r="BB1244" i="3"/>
  <c r="BB1245" i="3"/>
  <c r="BB1246" i="3"/>
  <c r="BB1247" i="3"/>
  <c r="BB1248" i="3"/>
  <c r="BB1249" i="3"/>
  <c r="BB1250" i="3"/>
  <c r="BB1251" i="3"/>
  <c r="BB1252" i="3"/>
  <c r="BB1253" i="3"/>
  <c r="BB1254" i="3"/>
  <c r="BB1255" i="3"/>
  <c r="BB1256" i="3"/>
  <c r="BB1257" i="3"/>
  <c r="BB1258" i="3"/>
  <c r="BB1259" i="3"/>
  <c r="BB1260" i="3"/>
  <c r="BB1261" i="3"/>
  <c r="BB1262" i="3"/>
  <c r="BB1263" i="3"/>
  <c r="BB1264" i="3"/>
  <c r="BB1265" i="3"/>
  <c r="BB1266" i="3"/>
  <c r="BB1267" i="3"/>
  <c r="BB1268" i="3"/>
  <c r="BB1269" i="3"/>
  <c r="BB1270" i="3"/>
  <c r="BB1271" i="3"/>
  <c r="BB1272" i="3"/>
  <c r="BB1273" i="3"/>
  <c r="BB1274" i="3"/>
  <c r="BB1275" i="3"/>
  <c r="BB1276" i="3"/>
  <c r="BB1277" i="3"/>
  <c r="BB1278" i="3"/>
  <c r="BB1279" i="3"/>
  <c r="BB1280" i="3"/>
  <c r="BB1281" i="3"/>
  <c r="BB1282" i="3"/>
  <c r="BB1283" i="3"/>
  <c r="BB1284" i="3"/>
  <c r="BB1285" i="3"/>
  <c r="BB1286" i="3"/>
  <c r="BB1287" i="3"/>
  <c r="BB1288" i="3"/>
  <c r="BB1289" i="3"/>
  <c r="BB1290" i="3"/>
  <c r="BB1291" i="3"/>
  <c r="BB1292" i="3"/>
  <c r="BB1293" i="3"/>
  <c r="BB1294" i="3"/>
  <c r="BB1295" i="3"/>
  <c r="BB1296" i="3"/>
  <c r="BB1297" i="3"/>
  <c r="BB1298" i="3"/>
  <c r="BB1299" i="3"/>
  <c r="BB1300" i="3"/>
  <c r="BB1301" i="3"/>
  <c r="BB1302" i="3"/>
  <c r="BB1303" i="3"/>
  <c r="BB1304" i="3"/>
  <c r="BB1305" i="3"/>
  <c r="BB1306" i="3"/>
  <c r="BB1307" i="3"/>
  <c r="BB1308" i="3"/>
  <c r="BB1309" i="3"/>
  <c r="BB1310" i="3"/>
  <c r="BB1311" i="3"/>
  <c r="BB1312" i="3"/>
  <c r="BB1313" i="3"/>
  <c r="BB1314" i="3"/>
  <c r="BB1315" i="3"/>
  <c r="BB1316" i="3"/>
  <c r="BB1317" i="3"/>
  <c r="BB1318" i="3"/>
  <c r="BB1319" i="3"/>
  <c r="BB1320" i="3"/>
  <c r="BB1321" i="3"/>
  <c r="BB1322" i="3"/>
  <c r="BB1323" i="3"/>
  <c r="BB1324" i="3"/>
  <c r="BB1325" i="3"/>
  <c r="BB1326" i="3"/>
  <c r="BB1327" i="3"/>
  <c r="BB1328" i="3"/>
  <c r="BB1329" i="3"/>
  <c r="BB1330" i="3"/>
  <c r="BB1331" i="3"/>
  <c r="BB1332" i="3"/>
  <c r="BB1333" i="3"/>
  <c r="BB1334" i="3"/>
  <c r="BB1335" i="3"/>
  <c r="BB1336" i="3"/>
  <c r="BB1337" i="3"/>
  <c r="BB1338" i="3"/>
  <c r="BB1339" i="3"/>
  <c r="BB1340" i="3"/>
  <c r="BB1341" i="3"/>
  <c r="BB1342" i="3"/>
  <c r="BB1343" i="3"/>
  <c r="BB1344" i="3"/>
  <c r="BB1345" i="3"/>
  <c r="BB1346" i="3"/>
  <c r="BB1347" i="3"/>
  <c r="BB1348" i="3"/>
  <c r="BB1349" i="3"/>
  <c r="BB1350" i="3"/>
  <c r="BB1351" i="3"/>
  <c r="BB1352" i="3"/>
  <c r="BB1353" i="3"/>
  <c r="BB1354" i="3"/>
  <c r="BB1355" i="3"/>
  <c r="BB1356" i="3"/>
  <c r="BB1357" i="3"/>
  <c r="BB1358" i="3"/>
  <c r="BB1359" i="3"/>
  <c r="BB1360" i="3"/>
  <c r="BB1361" i="3"/>
  <c r="BB1362" i="3"/>
  <c r="BB1363" i="3"/>
  <c r="BB1364" i="3"/>
  <c r="BB1365" i="3"/>
  <c r="BB1366" i="3"/>
  <c r="BB1367" i="3"/>
  <c r="BB1368" i="3"/>
  <c r="BB1369" i="3"/>
  <c r="BB1370" i="3"/>
  <c r="BB1371" i="3"/>
  <c r="BB1372" i="3"/>
  <c r="BB1373" i="3"/>
  <c r="BB1374" i="3"/>
  <c r="BB1375" i="3"/>
  <c r="BB1376" i="3"/>
  <c r="BB1377" i="3"/>
  <c r="BB1378" i="3"/>
  <c r="BB1379" i="3"/>
  <c r="BB1380" i="3"/>
  <c r="BB1381" i="3"/>
  <c r="BB1382" i="3"/>
  <c r="BB1383" i="3"/>
  <c r="BB1384" i="3"/>
  <c r="BB1385" i="3"/>
  <c r="BB1386" i="3"/>
  <c r="BB1387" i="3"/>
  <c r="BB1388" i="3"/>
  <c r="BB1389" i="3"/>
  <c r="BB1390" i="3"/>
  <c r="BB1391" i="3"/>
  <c r="BB1392" i="3"/>
  <c r="BB1393" i="3"/>
  <c r="BB1394" i="3"/>
  <c r="BB1395" i="3"/>
  <c r="BB1396" i="3"/>
  <c r="BB1397" i="3"/>
  <c r="BB1398" i="3"/>
  <c r="BB1399" i="3"/>
  <c r="BB1400" i="3"/>
  <c r="BB1401" i="3"/>
  <c r="BB1402" i="3"/>
  <c r="BB1403" i="3"/>
  <c r="BB1404" i="3"/>
  <c r="BB1405" i="3"/>
  <c r="BB1406" i="3"/>
  <c r="BB1407" i="3"/>
  <c r="BB1408" i="3"/>
  <c r="BB1409" i="3"/>
  <c r="BB1410" i="3"/>
  <c r="BB1411" i="3"/>
  <c r="BB1412" i="3"/>
  <c r="BB1413" i="3"/>
  <c r="BB1414" i="3"/>
  <c r="BB1415" i="3"/>
  <c r="BB1416" i="3"/>
  <c r="BB1417" i="3"/>
  <c r="BB1418" i="3"/>
  <c r="BB1419" i="3"/>
  <c r="BB1420" i="3"/>
  <c r="BB1421" i="3"/>
  <c r="BB1422" i="3"/>
  <c r="BB1423" i="3"/>
  <c r="BB1424" i="3"/>
  <c r="BB1425" i="3"/>
  <c r="BB1426" i="3"/>
  <c r="BB1427" i="3"/>
  <c r="BB1428" i="3"/>
  <c r="BB1429" i="3"/>
  <c r="BB1430" i="3"/>
  <c r="BB1431" i="3"/>
  <c r="BB1432" i="3"/>
  <c r="BB1433" i="3"/>
  <c r="BB1434" i="3"/>
  <c r="BB1435" i="3"/>
  <c r="BB1436" i="3"/>
  <c r="BB1437" i="3"/>
  <c r="BB1438" i="3"/>
  <c r="BB1439" i="3"/>
  <c r="BB1440" i="3"/>
  <c r="BB1441" i="3"/>
  <c r="BB1442" i="3"/>
  <c r="BB1443" i="3"/>
  <c r="BB1444" i="3"/>
  <c r="BB1445" i="3"/>
  <c r="BB1446" i="3"/>
  <c r="BB1447" i="3"/>
  <c r="BB1448" i="3"/>
  <c r="BB1449" i="3"/>
  <c r="BB1450" i="3"/>
  <c r="BB1451" i="3"/>
  <c r="BB1452" i="3"/>
  <c r="BB1453" i="3"/>
  <c r="BB1454" i="3"/>
  <c r="BB1455" i="3"/>
  <c r="BB1456" i="3"/>
  <c r="BB1457" i="3"/>
  <c r="BB1458" i="3"/>
  <c r="BB1459" i="3"/>
  <c r="BB1460" i="3"/>
  <c r="BB1461" i="3"/>
  <c r="V2" i="3" l="1"/>
  <c r="CH2" i="3"/>
  <c r="CH3" i="3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H106" i="3"/>
  <c r="CH107" i="3"/>
  <c r="CH108" i="3"/>
  <c r="CH109" i="3"/>
  <c r="CH110" i="3"/>
  <c r="CH111" i="3"/>
  <c r="CH112" i="3"/>
  <c r="CH113" i="3"/>
  <c r="CH114" i="3"/>
  <c r="CH115" i="3"/>
  <c r="CH116" i="3"/>
  <c r="CH117" i="3"/>
  <c r="CH118" i="3"/>
  <c r="CH119" i="3"/>
  <c r="CH120" i="3"/>
  <c r="CH121" i="3"/>
  <c r="CH122" i="3"/>
  <c r="CH123" i="3"/>
  <c r="CH124" i="3"/>
  <c r="CH125" i="3"/>
  <c r="CH126" i="3"/>
  <c r="CH127" i="3"/>
  <c r="CH128" i="3"/>
  <c r="CH129" i="3"/>
  <c r="CH130" i="3"/>
  <c r="CH131" i="3"/>
  <c r="CH132" i="3"/>
  <c r="CH133" i="3"/>
  <c r="CH134" i="3"/>
  <c r="CH135" i="3"/>
  <c r="CH136" i="3"/>
  <c r="CH137" i="3"/>
  <c r="CH138" i="3"/>
  <c r="CH139" i="3"/>
  <c r="CH140" i="3"/>
  <c r="CH141" i="3"/>
  <c r="CH142" i="3"/>
  <c r="CH143" i="3"/>
  <c r="CH144" i="3"/>
  <c r="CH145" i="3"/>
  <c r="CH146" i="3"/>
  <c r="CH147" i="3"/>
  <c r="CH148" i="3"/>
  <c r="CH149" i="3"/>
  <c r="CH150" i="3"/>
  <c r="CH151" i="3"/>
  <c r="CH152" i="3"/>
  <c r="CH153" i="3"/>
  <c r="CH154" i="3"/>
  <c r="CH155" i="3"/>
  <c r="CH156" i="3"/>
  <c r="CH157" i="3"/>
  <c r="CH158" i="3"/>
  <c r="CH159" i="3"/>
  <c r="CH160" i="3"/>
  <c r="CH161" i="3"/>
  <c r="CH162" i="3"/>
  <c r="CH163" i="3"/>
  <c r="CH164" i="3"/>
  <c r="CH165" i="3"/>
  <c r="CH166" i="3"/>
  <c r="CH167" i="3"/>
  <c r="CH168" i="3"/>
  <c r="CH169" i="3"/>
  <c r="CH170" i="3"/>
  <c r="CH171" i="3"/>
  <c r="CH172" i="3"/>
  <c r="CH173" i="3"/>
  <c r="CH174" i="3"/>
  <c r="CH175" i="3"/>
  <c r="CH176" i="3"/>
  <c r="CH177" i="3"/>
  <c r="CH178" i="3"/>
  <c r="CH179" i="3"/>
  <c r="CH180" i="3"/>
  <c r="CH181" i="3"/>
  <c r="CH182" i="3"/>
  <c r="CH183" i="3"/>
  <c r="CH184" i="3"/>
  <c r="CH185" i="3"/>
  <c r="CH186" i="3"/>
  <c r="CH187" i="3"/>
  <c r="CH188" i="3"/>
  <c r="CH189" i="3"/>
  <c r="CH190" i="3"/>
  <c r="CH191" i="3"/>
  <c r="CH192" i="3"/>
  <c r="CH193" i="3"/>
  <c r="CH194" i="3"/>
  <c r="CH195" i="3"/>
  <c r="CH196" i="3"/>
  <c r="CH197" i="3"/>
  <c r="CH198" i="3"/>
  <c r="CH199" i="3"/>
  <c r="CH200" i="3"/>
  <c r="CH201" i="3"/>
  <c r="CH202" i="3"/>
  <c r="CH203" i="3"/>
  <c r="CH204" i="3"/>
  <c r="CH205" i="3"/>
  <c r="CH206" i="3"/>
  <c r="CH207" i="3"/>
  <c r="CH208" i="3"/>
  <c r="CH209" i="3"/>
  <c r="CH210" i="3"/>
  <c r="CH211" i="3"/>
  <c r="CH212" i="3"/>
  <c r="CH213" i="3"/>
  <c r="CH214" i="3"/>
  <c r="CH215" i="3"/>
  <c r="CH216" i="3"/>
  <c r="CH217" i="3"/>
  <c r="CH218" i="3"/>
  <c r="CH219" i="3"/>
  <c r="CH220" i="3"/>
  <c r="CH221" i="3"/>
  <c r="CH222" i="3"/>
  <c r="CH223" i="3"/>
  <c r="CH224" i="3"/>
  <c r="CH225" i="3"/>
  <c r="CH226" i="3"/>
  <c r="CH227" i="3"/>
  <c r="CH228" i="3"/>
  <c r="CH229" i="3"/>
  <c r="CH230" i="3"/>
  <c r="CH231" i="3"/>
  <c r="CH232" i="3"/>
  <c r="CH233" i="3"/>
  <c r="CH234" i="3"/>
  <c r="CH235" i="3"/>
  <c r="CH236" i="3"/>
  <c r="CH237" i="3"/>
  <c r="CH238" i="3"/>
  <c r="CH239" i="3"/>
  <c r="CH240" i="3"/>
  <c r="CH241" i="3"/>
  <c r="CH242" i="3"/>
  <c r="CH243" i="3"/>
  <c r="CH244" i="3"/>
  <c r="CH245" i="3"/>
  <c r="CH246" i="3"/>
  <c r="CH247" i="3"/>
  <c r="CH248" i="3"/>
  <c r="CH249" i="3"/>
  <c r="CH250" i="3"/>
  <c r="CH251" i="3"/>
  <c r="CH252" i="3"/>
  <c r="CH253" i="3"/>
  <c r="CH254" i="3"/>
  <c r="CH255" i="3"/>
  <c r="CH256" i="3"/>
  <c r="CH257" i="3"/>
  <c r="CH258" i="3"/>
  <c r="CH259" i="3"/>
  <c r="CH260" i="3"/>
  <c r="CH261" i="3"/>
  <c r="CH262" i="3"/>
  <c r="CH263" i="3"/>
  <c r="CH264" i="3"/>
  <c r="CH265" i="3"/>
  <c r="CH266" i="3"/>
  <c r="CH267" i="3"/>
  <c r="CH268" i="3"/>
  <c r="CH269" i="3"/>
  <c r="CH270" i="3"/>
  <c r="CH271" i="3"/>
  <c r="CH272" i="3"/>
  <c r="CH273" i="3"/>
  <c r="CH274" i="3"/>
  <c r="CH275" i="3"/>
  <c r="CH276" i="3"/>
  <c r="CH277" i="3"/>
  <c r="CH278" i="3"/>
  <c r="CH279" i="3"/>
  <c r="CH280" i="3"/>
  <c r="CH281" i="3"/>
  <c r="CH282" i="3"/>
  <c r="CH283" i="3"/>
  <c r="CH284" i="3"/>
  <c r="CH285" i="3"/>
  <c r="CH286" i="3"/>
  <c r="CH287" i="3"/>
  <c r="CH288" i="3"/>
  <c r="CH289" i="3"/>
  <c r="CH290" i="3"/>
  <c r="CH291" i="3"/>
  <c r="CH292" i="3"/>
  <c r="CH293" i="3"/>
  <c r="CH294" i="3"/>
  <c r="CH295" i="3"/>
  <c r="CH296" i="3"/>
  <c r="CH297" i="3"/>
  <c r="CH298" i="3"/>
  <c r="CH299" i="3"/>
  <c r="CH300" i="3"/>
  <c r="CH301" i="3"/>
  <c r="CH302" i="3"/>
  <c r="CH303" i="3"/>
  <c r="CH304" i="3"/>
  <c r="CH305" i="3"/>
  <c r="CH306" i="3"/>
  <c r="CH307" i="3"/>
  <c r="CH308" i="3"/>
  <c r="CH309" i="3"/>
  <c r="CH310" i="3"/>
  <c r="CH311" i="3"/>
  <c r="CH312" i="3"/>
  <c r="CH313" i="3"/>
  <c r="CH314" i="3"/>
  <c r="CH315" i="3"/>
  <c r="CH316" i="3"/>
  <c r="CH317" i="3"/>
  <c r="CH318" i="3"/>
  <c r="CH319" i="3"/>
  <c r="CH320" i="3"/>
  <c r="CH321" i="3"/>
  <c r="CH322" i="3"/>
  <c r="CH323" i="3"/>
  <c r="CH324" i="3"/>
  <c r="CH325" i="3"/>
  <c r="CH326" i="3"/>
  <c r="CH327" i="3"/>
  <c r="CH328" i="3"/>
  <c r="CH329" i="3"/>
  <c r="CH330" i="3"/>
  <c r="CH331" i="3"/>
  <c r="CH332" i="3"/>
  <c r="CH333" i="3"/>
  <c r="CH334" i="3"/>
  <c r="CH335" i="3"/>
  <c r="CH336" i="3"/>
  <c r="CH337" i="3"/>
  <c r="CH338" i="3"/>
  <c r="CH339" i="3"/>
  <c r="CH340" i="3"/>
  <c r="CH341" i="3"/>
  <c r="CH342" i="3"/>
  <c r="CH343" i="3"/>
  <c r="CH344" i="3"/>
  <c r="CH345" i="3"/>
  <c r="CH346" i="3"/>
  <c r="CH347" i="3"/>
  <c r="CH348" i="3"/>
  <c r="CH349" i="3"/>
  <c r="CH350" i="3"/>
  <c r="CH351" i="3"/>
  <c r="CH352" i="3"/>
  <c r="CH353" i="3"/>
  <c r="CH354" i="3"/>
  <c r="CH355" i="3"/>
  <c r="CH356" i="3"/>
  <c r="CH357" i="3"/>
  <c r="CH358" i="3"/>
  <c r="CH359" i="3"/>
  <c r="CH360" i="3"/>
  <c r="CH361" i="3"/>
  <c r="CH362" i="3"/>
  <c r="CH363" i="3"/>
  <c r="CH364" i="3"/>
  <c r="CH365" i="3"/>
  <c r="CH366" i="3"/>
  <c r="CH367" i="3"/>
  <c r="CH368" i="3"/>
  <c r="CH369" i="3"/>
  <c r="CH370" i="3"/>
  <c r="CH371" i="3"/>
  <c r="CH372" i="3"/>
  <c r="CH373" i="3"/>
  <c r="CH374" i="3"/>
  <c r="CH375" i="3"/>
  <c r="CH376" i="3"/>
  <c r="CH377" i="3"/>
  <c r="CH378" i="3"/>
  <c r="CH379" i="3"/>
  <c r="CH380" i="3"/>
  <c r="CH381" i="3"/>
  <c r="CH382" i="3"/>
  <c r="CH383" i="3"/>
  <c r="CH384" i="3"/>
  <c r="CH385" i="3"/>
  <c r="CH386" i="3"/>
  <c r="CH387" i="3"/>
  <c r="CH388" i="3"/>
  <c r="CH389" i="3"/>
  <c r="CH390" i="3"/>
  <c r="CH391" i="3"/>
  <c r="CH392" i="3"/>
  <c r="CH393" i="3"/>
  <c r="CH394" i="3"/>
  <c r="CH395" i="3"/>
  <c r="CH396" i="3"/>
  <c r="CH397" i="3"/>
  <c r="CH398" i="3"/>
  <c r="CH399" i="3"/>
  <c r="CH400" i="3"/>
  <c r="CH401" i="3"/>
  <c r="CH402" i="3"/>
  <c r="CH403" i="3"/>
  <c r="CH404" i="3"/>
  <c r="CH405" i="3"/>
  <c r="CH406" i="3"/>
  <c r="CH407" i="3"/>
  <c r="CH408" i="3"/>
  <c r="CH409" i="3"/>
  <c r="CH410" i="3"/>
  <c r="CH411" i="3"/>
  <c r="CH412" i="3"/>
  <c r="CH413" i="3"/>
  <c r="CH414" i="3"/>
  <c r="CH415" i="3"/>
  <c r="CH416" i="3"/>
  <c r="CH417" i="3"/>
  <c r="CH418" i="3"/>
  <c r="CH419" i="3"/>
  <c r="CH420" i="3"/>
  <c r="CH421" i="3"/>
  <c r="CH422" i="3"/>
  <c r="CH423" i="3"/>
  <c r="CH424" i="3"/>
  <c r="CH425" i="3"/>
  <c r="CH426" i="3"/>
  <c r="CH427" i="3"/>
  <c r="CH428" i="3"/>
  <c r="CH429" i="3"/>
  <c r="CH430" i="3"/>
  <c r="CH431" i="3"/>
  <c r="CH432" i="3"/>
  <c r="CH433" i="3"/>
  <c r="CH434" i="3"/>
  <c r="CH435" i="3"/>
  <c r="CH436" i="3"/>
  <c r="CH437" i="3"/>
  <c r="CH438" i="3"/>
  <c r="CH439" i="3"/>
  <c r="CH440" i="3"/>
  <c r="CH441" i="3"/>
  <c r="CH442" i="3"/>
  <c r="CH443" i="3"/>
  <c r="CH444" i="3"/>
  <c r="CH445" i="3"/>
  <c r="CH446" i="3"/>
  <c r="CH447" i="3"/>
  <c r="CH448" i="3"/>
  <c r="CH449" i="3"/>
  <c r="CH450" i="3"/>
  <c r="CH451" i="3"/>
  <c r="CH452" i="3"/>
  <c r="CH453" i="3"/>
  <c r="CH454" i="3"/>
  <c r="CH455" i="3"/>
  <c r="CH456" i="3"/>
  <c r="CH457" i="3"/>
  <c r="CH458" i="3"/>
  <c r="CH459" i="3"/>
  <c r="CH460" i="3"/>
  <c r="CH461" i="3"/>
  <c r="CH462" i="3"/>
  <c r="CH463" i="3"/>
  <c r="CH464" i="3"/>
  <c r="CH465" i="3"/>
  <c r="CH466" i="3"/>
  <c r="CH467" i="3"/>
  <c r="CH468" i="3"/>
  <c r="CH469" i="3"/>
  <c r="CH470" i="3"/>
  <c r="CH471" i="3"/>
  <c r="CH472" i="3"/>
  <c r="CH473" i="3"/>
  <c r="CH474" i="3"/>
  <c r="CH475" i="3"/>
  <c r="CH476" i="3"/>
  <c r="CH477" i="3"/>
  <c r="CH478" i="3"/>
  <c r="CH479" i="3"/>
  <c r="CH480" i="3"/>
  <c r="CH481" i="3"/>
  <c r="CH482" i="3"/>
  <c r="CH483" i="3"/>
  <c r="CH484" i="3"/>
  <c r="CH485" i="3"/>
  <c r="CH486" i="3"/>
  <c r="CH487" i="3"/>
  <c r="CH488" i="3"/>
  <c r="CH489" i="3"/>
  <c r="CH490" i="3"/>
  <c r="CH491" i="3"/>
  <c r="CH492" i="3"/>
  <c r="CH493" i="3"/>
  <c r="CH494" i="3"/>
  <c r="CH495" i="3"/>
  <c r="CH496" i="3"/>
  <c r="CH497" i="3"/>
  <c r="CH498" i="3"/>
  <c r="CH499" i="3"/>
  <c r="CH500" i="3"/>
  <c r="CH501" i="3"/>
  <c r="CH502" i="3"/>
  <c r="CH503" i="3"/>
  <c r="CH504" i="3"/>
  <c r="CH505" i="3"/>
  <c r="CH506" i="3"/>
  <c r="CH507" i="3"/>
  <c r="CH508" i="3"/>
  <c r="CH509" i="3"/>
  <c r="CH510" i="3"/>
  <c r="CH511" i="3"/>
  <c r="CH512" i="3"/>
  <c r="CH513" i="3"/>
  <c r="CH514" i="3"/>
  <c r="CH515" i="3"/>
  <c r="CH516" i="3"/>
  <c r="CH517" i="3"/>
  <c r="CH518" i="3"/>
  <c r="CH519" i="3"/>
  <c r="CH520" i="3"/>
  <c r="CH521" i="3"/>
  <c r="CH522" i="3"/>
  <c r="CH523" i="3"/>
  <c r="CH524" i="3"/>
  <c r="CH525" i="3"/>
  <c r="CH526" i="3"/>
  <c r="CH527" i="3"/>
  <c r="CH528" i="3"/>
  <c r="CH529" i="3"/>
  <c r="CH530" i="3"/>
  <c r="CH531" i="3"/>
  <c r="CH532" i="3"/>
  <c r="CH533" i="3"/>
  <c r="CH534" i="3"/>
  <c r="CH535" i="3"/>
  <c r="CH536" i="3"/>
  <c r="CH537" i="3"/>
  <c r="CH538" i="3"/>
  <c r="CH539" i="3"/>
  <c r="CH540" i="3"/>
  <c r="CH541" i="3"/>
  <c r="CH542" i="3"/>
  <c r="CH543" i="3"/>
  <c r="CH544" i="3"/>
  <c r="CH545" i="3"/>
  <c r="CH546" i="3"/>
  <c r="CH547" i="3"/>
  <c r="CH548" i="3"/>
  <c r="CH549" i="3"/>
  <c r="CH550" i="3"/>
  <c r="CH551" i="3"/>
  <c r="CH552" i="3"/>
  <c r="CH553" i="3"/>
  <c r="CH554" i="3"/>
  <c r="CH555" i="3"/>
  <c r="CH556" i="3"/>
  <c r="CH557" i="3"/>
  <c r="CH558" i="3"/>
  <c r="CH559" i="3"/>
  <c r="CH560" i="3"/>
  <c r="CH561" i="3"/>
  <c r="CH562" i="3"/>
  <c r="CH563" i="3"/>
  <c r="CH564" i="3"/>
  <c r="CH565" i="3"/>
  <c r="CH566" i="3"/>
  <c r="CH567" i="3"/>
  <c r="CH568" i="3"/>
  <c r="CH569" i="3"/>
  <c r="CH570" i="3"/>
  <c r="CH571" i="3"/>
  <c r="CH572" i="3"/>
  <c r="CH573" i="3"/>
  <c r="CH574" i="3"/>
  <c r="CH575" i="3"/>
  <c r="CH576" i="3"/>
  <c r="CH577" i="3"/>
  <c r="CH578" i="3"/>
  <c r="CH579" i="3"/>
  <c r="CH580" i="3"/>
  <c r="CH581" i="3"/>
  <c r="CH582" i="3"/>
  <c r="CH583" i="3"/>
  <c r="CH584" i="3"/>
  <c r="CH585" i="3"/>
  <c r="CH586" i="3"/>
  <c r="CH587" i="3"/>
  <c r="CH588" i="3"/>
  <c r="CH589" i="3"/>
  <c r="CH590" i="3"/>
  <c r="CH591" i="3"/>
  <c r="CH592" i="3"/>
  <c r="CH593" i="3"/>
  <c r="CH594" i="3"/>
  <c r="CH595" i="3"/>
  <c r="CH596" i="3"/>
  <c r="CH597" i="3"/>
  <c r="CH598" i="3"/>
  <c r="CH599" i="3"/>
  <c r="CH600" i="3"/>
  <c r="CH601" i="3"/>
  <c r="CH602" i="3"/>
  <c r="CH603" i="3"/>
  <c r="CH604" i="3"/>
  <c r="CH605" i="3"/>
  <c r="CH606" i="3"/>
  <c r="CH607" i="3"/>
  <c r="CH608" i="3"/>
  <c r="CH609" i="3"/>
  <c r="CH610" i="3"/>
  <c r="CH611" i="3"/>
  <c r="CH612" i="3"/>
  <c r="CH613" i="3"/>
  <c r="CH614" i="3"/>
  <c r="CH615" i="3"/>
  <c r="CH616" i="3"/>
  <c r="CH617" i="3"/>
  <c r="CH618" i="3"/>
  <c r="CH619" i="3"/>
  <c r="CH620" i="3"/>
  <c r="CH621" i="3"/>
  <c r="CH622" i="3"/>
  <c r="CH623" i="3"/>
  <c r="CH624" i="3"/>
  <c r="CH625" i="3"/>
  <c r="CH626" i="3"/>
  <c r="CH627" i="3"/>
  <c r="CH628" i="3"/>
  <c r="CH629" i="3"/>
  <c r="CH630" i="3"/>
  <c r="CH631" i="3"/>
  <c r="CH632" i="3"/>
  <c r="CH633" i="3"/>
  <c r="CH634" i="3"/>
  <c r="CH635" i="3"/>
  <c r="CH636" i="3"/>
  <c r="CH637" i="3"/>
  <c r="CH638" i="3"/>
  <c r="CH639" i="3"/>
  <c r="CH640" i="3"/>
  <c r="CH641" i="3"/>
  <c r="CH642" i="3"/>
  <c r="CH643" i="3"/>
  <c r="CH644" i="3"/>
  <c r="CH645" i="3"/>
  <c r="CH646" i="3"/>
  <c r="CH647" i="3"/>
  <c r="CH648" i="3"/>
  <c r="CH649" i="3"/>
  <c r="CH650" i="3"/>
  <c r="CH651" i="3"/>
  <c r="CH652" i="3"/>
  <c r="CH653" i="3"/>
  <c r="CH654" i="3"/>
  <c r="CH655" i="3"/>
  <c r="CH656" i="3"/>
  <c r="CH657" i="3"/>
  <c r="CH658" i="3"/>
  <c r="CH659" i="3"/>
  <c r="CH660" i="3"/>
  <c r="CH661" i="3"/>
  <c r="CH662" i="3"/>
  <c r="CH663" i="3"/>
  <c r="CH664" i="3"/>
  <c r="CH665" i="3"/>
  <c r="CH666" i="3"/>
  <c r="CH667" i="3"/>
  <c r="CH668" i="3"/>
  <c r="CH669" i="3"/>
  <c r="CH670" i="3"/>
  <c r="CH671" i="3"/>
  <c r="CH672" i="3"/>
  <c r="CH673" i="3"/>
  <c r="CH674" i="3"/>
  <c r="CH675" i="3"/>
  <c r="CH676" i="3"/>
  <c r="CH677" i="3"/>
  <c r="CH678" i="3"/>
  <c r="CH679" i="3"/>
  <c r="CH680" i="3"/>
  <c r="CH681" i="3"/>
  <c r="CH682" i="3"/>
  <c r="CH683" i="3"/>
  <c r="CH684" i="3"/>
  <c r="CH685" i="3"/>
  <c r="CH686" i="3"/>
  <c r="CH687" i="3"/>
  <c r="CH688" i="3"/>
  <c r="CH689" i="3"/>
  <c r="CH690" i="3"/>
  <c r="CH691" i="3"/>
  <c r="CH692" i="3"/>
  <c r="CH693" i="3"/>
  <c r="CH694" i="3"/>
  <c r="CH695" i="3"/>
  <c r="CH696" i="3"/>
  <c r="CH697" i="3"/>
  <c r="CH698" i="3"/>
  <c r="CH699" i="3"/>
  <c r="CH700" i="3"/>
  <c r="CH701" i="3"/>
  <c r="CH702" i="3"/>
  <c r="CH703" i="3"/>
  <c r="CH704" i="3"/>
  <c r="CH705" i="3"/>
  <c r="CH706" i="3"/>
  <c r="CH707" i="3"/>
  <c r="CH708" i="3"/>
  <c r="CH709" i="3"/>
  <c r="CH710" i="3"/>
  <c r="CH711" i="3"/>
  <c r="CH712" i="3"/>
  <c r="CH713" i="3"/>
  <c r="CH714" i="3"/>
  <c r="CH715" i="3"/>
  <c r="CH716" i="3"/>
  <c r="CH717" i="3"/>
  <c r="CH718" i="3"/>
  <c r="CH719" i="3"/>
  <c r="CH720" i="3"/>
  <c r="CH721" i="3"/>
  <c r="CH722" i="3"/>
  <c r="CH723" i="3"/>
  <c r="CH724" i="3"/>
  <c r="CH725" i="3"/>
  <c r="CH726" i="3"/>
  <c r="CH727" i="3"/>
  <c r="CH728" i="3"/>
  <c r="CH729" i="3"/>
  <c r="CH730" i="3"/>
  <c r="CH731" i="3"/>
  <c r="CH732" i="3"/>
  <c r="CH733" i="3"/>
  <c r="CH734" i="3"/>
  <c r="CH735" i="3"/>
  <c r="CH736" i="3"/>
  <c r="CH737" i="3"/>
  <c r="CH738" i="3"/>
  <c r="CH739" i="3"/>
  <c r="CH740" i="3"/>
  <c r="CH741" i="3"/>
  <c r="CH742" i="3"/>
  <c r="CH743" i="3"/>
  <c r="CH744" i="3"/>
  <c r="CH745" i="3"/>
  <c r="CH746" i="3"/>
  <c r="CH747" i="3"/>
  <c r="CH748" i="3"/>
  <c r="CH749" i="3"/>
  <c r="CH750" i="3"/>
  <c r="CH751" i="3"/>
  <c r="CH752" i="3"/>
  <c r="CH753" i="3"/>
  <c r="CH754" i="3"/>
  <c r="CH755" i="3"/>
  <c r="CH756" i="3"/>
  <c r="CH757" i="3"/>
  <c r="CH758" i="3"/>
  <c r="CH759" i="3"/>
  <c r="CH760" i="3"/>
  <c r="CH761" i="3"/>
  <c r="CH762" i="3"/>
  <c r="CH763" i="3"/>
  <c r="CH764" i="3"/>
  <c r="CH765" i="3"/>
  <c r="CH766" i="3"/>
  <c r="CH767" i="3"/>
  <c r="CH768" i="3"/>
  <c r="CH769" i="3"/>
  <c r="CH770" i="3"/>
  <c r="CH771" i="3"/>
  <c r="CH772" i="3"/>
  <c r="CH773" i="3"/>
  <c r="CH774" i="3"/>
  <c r="CH775" i="3"/>
  <c r="CH776" i="3"/>
  <c r="CH777" i="3"/>
  <c r="CH778" i="3"/>
  <c r="CH779" i="3"/>
  <c r="CH780" i="3"/>
  <c r="CH781" i="3"/>
  <c r="CH782" i="3"/>
  <c r="CH783" i="3"/>
  <c r="CH784" i="3"/>
  <c r="CH785" i="3"/>
  <c r="CH786" i="3"/>
  <c r="CH787" i="3"/>
  <c r="CH788" i="3"/>
  <c r="CH789" i="3"/>
  <c r="CH790" i="3"/>
  <c r="CH791" i="3"/>
  <c r="CH792" i="3"/>
  <c r="CH793" i="3"/>
  <c r="CH794" i="3"/>
  <c r="CH795" i="3"/>
  <c r="CH796" i="3"/>
  <c r="CH797" i="3"/>
  <c r="CH798" i="3"/>
  <c r="CH799" i="3"/>
  <c r="CH800" i="3"/>
  <c r="CH801" i="3"/>
  <c r="CH802" i="3"/>
  <c r="CH803" i="3"/>
  <c r="CH804" i="3"/>
  <c r="CH805" i="3"/>
  <c r="CH806" i="3"/>
  <c r="CH807" i="3"/>
  <c r="CH808" i="3"/>
  <c r="CH809" i="3"/>
  <c r="CH810" i="3"/>
  <c r="CH811" i="3"/>
  <c r="CH812" i="3"/>
  <c r="CH813" i="3"/>
  <c r="CH814" i="3"/>
  <c r="CH815" i="3"/>
  <c r="CH816" i="3"/>
  <c r="CH817" i="3"/>
  <c r="CH818" i="3"/>
  <c r="CH819" i="3"/>
  <c r="CH820" i="3"/>
  <c r="CH821" i="3"/>
  <c r="CH822" i="3"/>
  <c r="CH823" i="3"/>
  <c r="CH824" i="3"/>
  <c r="CH825" i="3"/>
  <c r="CH826" i="3"/>
  <c r="CH827" i="3"/>
  <c r="CH828" i="3"/>
  <c r="CH829" i="3"/>
  <c r="CH830" i="3"/>
  <c r="CH831" i="3"/>
  <c r="CH832" i="3"/>
  <c r="CH833" i="3"/>
  <c r="CH834" i="3"/>
  <c r="CH835" i="3"/>
  <c r="CH836" i="3"/>
  <c r="CH837" i="3"/>
  <c r="CH838" i="3"/>
  <c r="CH839" i="3"/>
  <c r="CH840" i="3"/>
  <c r="CH841" i="3"/>
  <c r="CH842" i="3"/>
  <c r="CH843" i="3"/>
  <c r="CH844" i="3"/>
  <c r="CH845" i="3"/>
  <c r="CH846" i="3"/>
  <c r="CH847" i="3"/>
  <c r="CH848" i="3"/>
  <c r="CH849" i="3"/>
  <c r="CH850" i="3"/>
  <c r="CH851" i="3"/>
  <c r="CH852" i="3"/>
  <c r="CH853" i="3"/>
  <c r="CH854" i="3"/>
  <c r="CH855" i="3"/>
  <c r="CH856" i="3"/>
  <c r="CH857" i="3"/>
  <c r="CH858" i="3"/>
  <c r="CH859" i="3"/>
  <c r="CH860" i="3"/>
  <c r="CH861" i="3"/>
  <c r="CH862" i="3"/>
  <c r="CH863" i="3"/>
  <c r="CH864" i="3"/>
  <c r="CH865" i="3"/>
  <c r="CH866" i="3"/>
  <c r="CH867" i="3"/>
  <c r="CH868" i="3"/>
  <c r="CH869" i="3"/>
  <c r="CH870" i="3"/>
  <c r="CH871" i="3"/>
  <c r="CH872" i="3"/>
  <c r="CH873" i="3"/>
  <c r="CH874" i="3"/>
  <c r="CH875" i="3"/>
  <c r="CH876" i="3"/>
  <c r="CH877" i="3"/>
  <c r="CH878" i="3"/>
  <c r="CH879" i="3"/>
  <c r="CH880" i="3"/>
  <c r="CH881" i="3"/>
  <c r="CH882" i="3"/>
  <c r="CH883" i="3"/>
  <c r="CH884" i="3"/>
  <c r="CH885" i="3"/>
  <c r="CH886" i="3"/>
  <c r="CH887" i="3"/>
  <c r="CH888" i="3"/>
  <c r="CH889" i="3"/>
  <c r="CH890" i="3"/>
  <c r="CH891" i="3"/>
  <c r="CH892" i="3"/>
  <c r="CH893" i="3"/>
  <c r="CH894" i="3"/>
  <c r="CH895" i="3"/>
  <c r="CH896" i="3"/>
  <c r="CH897" i="3"/>
  <c r="CH898" i="3"/>
  <c r="CH899" i="3"/>
  <c r="CH900" i="3"/>
  <c r="CH901" i="3"/>
  <c r="CH902" i="3"/>
  <c r="CH903" i="3"/>
  <c r="CH904" i="3"/>
  <c r="CH905" i="3"/>
  <c r="CH906" i="3"/>
  <c r="CH907" i="3"/>
  <c r="CH908" i="3"/>
  <c r="CH909" i="3"/>
  <c r="CH910" i="3"/>
  <c r="CH911" i="3"/>
  <c r="CH912" i="3"/>
  <c r="CH913" i="3"/>
  <c r="CH914" i="3"/>
  <c r="CH915" i="3"/>
  <c r="CH916" i="3"/>
  <c r="CH917" i="3"/>
  <c r="CH918" i="3"/>
  <c r="CH919" i="3"/>
  <c r="CH920" i="3"/>
  <c r="CH921" i="3"/>
  <c r="CH922" i="3"/>
  <c r="CH923" i="3"/>
  <c r="CH924" i="3"/>
  <c r="CH925" i="3"/>
  <c r="CH926" i="3"/>
  <c r="CH927" i="3"/>
  <c r="CH928" i="3"/>
  <c r="CH929" i="3"/>
  <c r="CH930" i="3"/>
  <c r="CH931" i="3"/>
  <c r="CH932" i="3"/>
  <c r="CH933" i="3"/>
  <c r="CH934" i="3"/>
  <c r="CH935" i="3"/>
  <c r="CH936" i="3"/>
  <c r="CH937" i="3"/>
  <c r="CH938" i="3"/>
  <c r="CH939" i="3"/>
  <c r="CH940" i="3"/>
  <c r="CH941" i="3"/>
  <c r="CH942" i="3"/>
  <c r="CH943" i="3"/>
  <c r="CH944" i="3"/>
  <c r="CH945" i="3"/>
  <c r="CH946" i="3"/>
  <c r="CH947" i="3"/>
  <c r="CH948" i="3"/>
  <c r="CH949" i="3"/>
  <c r="CH950" i="3"/>
  <c r="CH951" i="3"/>
  <c r="CH952" i="3"/>
  <c r="CH953" i="3"/>
  <c r="CH954" i="3"/>
  <c r="CH955" i="3"/>
  <c r="CH956" i="3"/>
  <c r="CH957" i="3"/>
  <c r="CH958" i="3"/>
  <c r="CH959" i="3"/>
  <c r="CH960" i="3"/>
  <c r="CH961" i="3"/>
  <c r="CH962" i="3"/>
  <c r="CH963" i="3"/>
  <c r="CH964" i="3"/>
  <c r="CH965" i="3"/>
  <c r="CH966" i="3"/>
  <c r="CH967" i="3"/>
  <c r="CH968" i="3"/>
  <c r="CH969" i="3"/>
  <c r="CH970" i="3"/>
  <c r="CH971" i="3"/>
  <c r="CH972" i="3"/>
  <c r="CH973" i="3"/>
  <c r="CH974" i="3"/>
  <c r="CH975" i="3"/>
  <c r="CH976" i="3"/>
  <c r="CH977" i="3"/>
  <c r="CH978" i="3"/>
  <c r="CH979" i="3"/>
  <c r="CH980" i="3"/>
  <c r="CH981" i="3"/>
  <c r="CH982" i="3"/>
  <c r="CH983" i="3"/>
  <c r="CH984" i="3"/>
  <c r="CH985" i="3"/>
  <c r="CH986" i="3"/>
  <c r="CH987" i="3"/>
  <c r="CH988" i="3"/>
  <c r="CH989" i="3"/>
  <c r="CH990" i="3"/>
  <c r="CH991" i="3"/>
  <c r="CH992" i="3"/>
  <c r="CH993" i="3"/>
  <c r="CH994" i="3"/>
  <c r="CH995" i="3"/>
  <c r="CH996" i="3"/>
  <c r="CH997" i="3"/>
  <c r="CH998" i="3"/>
  <c r="CH999" i="3"/>
  <c r="CH1000" i="3"/>
  <c r="CH1001" i="3"/>
  <c r="CH1002" i="3"/>
  <c r="CH1003" i="3"/>
  <c r="CH1004" i="3"/>
  <c r="CH1005" i="3"/>
  <c r="CH1006" i="3"/>
  <c r="CH1007" i="3"/>
  <c r="CH1008" i="3"/>
  <c r="CH1009" i="3"/>
  <c r="CH1010" i="3"/>
  <c r="CH1011" i="3"/>
  <c r="CH1012" i="3"/>
  <c r="CH1013" i="3"/>
  <c r="CH1014" i="3"/>
  <c r="CH1015" i="3"/>
  <c r="CH1016" i="3"/>
  <c r="CH1017" i="3"/>
  <c r="CH1018" i="3"/>
  <c r="CH1019" i="3"/>
  <c r="CH1020" i="3"/>
  <c r="CH1021" i="3"/>
  <c r="CH1022" i="3"/>
  <c r="CH1023" i="3"/>
  <c r="CH1024" i="3"/>
  <c r="CH1025" i="3"/>
  <c r="CH1026" i="3"/>
  <c r="CH1027" i="3"/>
  <c r="CH1028" i="3"/>
  <c r="CH1029" i="3"/>
  <c r="CH1030" i="3"/>
  <c r="CH1031" i="3"/>
  <c r="CH1032" i="3"/>
  <c r="CH1033" i="3"/>
  <c r="CH1034" i="3"/>
  <c r="CH1035" i="3"/>
  <c r="CH1036" i="3"/>
  <c r="CH1037" i="3"/>
  <c r="CH1038" i="3"/>
  <c r="CH1039" i="3"/>
  <c r="CH1040" i="3"/>
  <c r="CH1041" i="3"/>
  <c r="CH1042" i="3"/>
  <c r="CH1043" i="3"/>
  <c r="CH1044" i="3"/>
  <c r="CH1045" i="3"/>
  <c r="CH1046" i="3"/>
  <c r="CH1047" i="3"/>
  <c r="CH1048" i="3"/>
  <c r="CH1049" i="3"/>
  <c r="CH1050" i="3"/>
  <c r="CH1051" i="3"/>
  <c r="CH1052" i="3"/>
  <c r="CH1053" i="3"/>
  <c r="CH1054" i="3"/>
  <c r="CH1055" i="3"/>
  <c r="CH1056" i="3"/>
  <c r="CH1057" i="3"/>
  <c r="CH1058" i="3"/>
  <c r="CH1059" i="3"/>
  <c r="CH1060" i="3"/>
  <c r="CH1061" i="3"/>
  <c r="CH1062" i="3"/>
  <c r="CH1063" i="3"/>
  <c r="CH1064" i="3"/>
  <c r="CH1065" i="3"/>
  <c r="CH1066" i="3"/>
  <c r="CH1067" i="3"/>
  <c r="CH1068" i="3"/>
  <c r="CH1069" i="3"/>
  <c r="CH1070" i="3"/>
  <c r="CH1071" i="3"/>
  <c r="CH1072" i="3"/>
  <c r="CH1073" i="3"/>
  <c r="CH1074" i="3"/>
  <c r="CH1075" i="3"/>
  <c r="CH1076" i="3"/>
  <c r="CH1077" i="3"/>
  <c r="CH1078" i="3"/>
  <c r="CH1079" i="3"/>
  <c r="CH1080" i="3"/>
  <c r="CH1081" i="3"/>
  <c r="CH1082" i="3"/>
  <c r="CH1083" i="3"/>
  <c r="CH1084" i="3"/>
  <c r="CH1085" i="3"/>
  <c r="CH1086" i="3"/>
  <c r="CH1087" i="3"/>
  <c r="CH1088" i="3"/>
  <c r="CH1089" i="3"/>
  <c r="CH1090" i="3"/>
  <c r="CH1091" i="3"/>
  <c r="CH1092" i="3"/>
  <c r="CH1093" i="3"/>
  <c r="CH1094" i="3"/>
  <c r="CH1095" i="3"/>
  <c r="CH1096" i="3"/>
  <c r="CH1097" i="3"/>
  <c r="CH1098" i="3"/>
  <c r="CH1099" i="3"/>
  <c r="CH1100" i="3"/>
  <c r="CH1101" i="3"/>
  <c r="CH1102" i="3"/>
  <c r="CH1103" i="3"/>
  <c r="CH1104" i="3"/>
  <c r="CH1105" i="3"/>
  <c r="CH1106" i="3"/>
  <c r="CH1107" i="3"/>
  <c r="CH1108" i="3"/>
  <c r="CH1109" i="3"/>
  <c r="CH1110" i="3"/>
  <c r="CH1111" i="3"/>
  <c r="CH1112" i="3"/>
  <c r="CH1113" i="3"/>
  <c r="CH1114" i="3"/>
  <c r="CH1115" i="3"/>
  <c r="CH1116" i="3"/>
  <c r="CH1117" i="3"/>
  <c r="CH1118" i="3"/>
  <c r="CH1119" i="3"/>
  <c r="CH1120" i="3"/>
  <c r="CH1121" i="3"/>
  <c r="CH1122" i="3"/>
  <c r="CH1123" i="3"/>
  <c r="CH1124" i="3"/>
  <c r="CH1125" i="3"/>
  <c r="CH1126" i="3"/>
  <c r="CH1127" i="3"/>
  <c r="CH1128" i="3"/>
  <c r="CH1129" i="3"/>
  <c r="CH1130" i="3"/>
  <c r="CH1131" i="3"/>
  <c r="CH1132" i="3"/>
  <c r="CH1133" i="3"/>
  <c r="CH1134" i="3"/>
  <c r="CH1135" i="3"/>
  <c r="CH1136" i="3"/>
  <c r="CH1137" i="3"/>
  <c r="CH1138" i="3"/>
  <c r="CH1139" i="3"/>
  <c r="CH1140" i="3"/>
  <c r="CH1141" i="3"/>
  <c r="CH1142" i="3"/>
  <c r="CH1143" i="3"/>
  <c r="CH1144" i="3"/>
  <c r="CH1145" i="3"/>
  <c r="CH1146" i="3"/>
  <c r="CH1147" i="3"/>
  <c r="CH1148" i="3"/>
  <c r="CH1149" i="3"/>
  <c r="CH1150" i="3"/>
  <c r="CH1151" i="3"/>
  <c r="CH1152" i="3"/>
  <c r="CH1153" i="3"/>
  <c r="CH1154" i="3"/>
  <c r="CH1155" i="3"/>
  <c r="CH1156" i="3"/>
  <c r="CH1157" i="3"/>
  <c r="CH1158" i="3"/>
  <c r="CH1159" i="3"/>
  <c r="CH1160" i="3"/>
  <c r="CH1161" i="3"/>
  <c r="CH1162" i="3"/>
  <c r="CH1163" i="3"/>
  <c r="CH1164" i="3"/>
  <c r="CH1165" i="3"/>
  <c r="CH1166" i="3"/>
  <c r="CH1167" i="3"/>
  <c r="CH1168" i="3"/>
  <c r="CH1169" i="3"/>
  <c r="CH1170" i="3"/>
  <c r="CH1171" i="3"/>
  <c r="CH1172" i="3"/>
  <c r="CH1173" i="3"/>
  <c r="CH1174" i="3"/>
  <c r="CH1175" i="3"/>
  <c r="CH1176" i="3"/>
  <c r="CH1177" i="3"/>
  <c r="CH1178" i="3"/>
  <c r="CH1179" i="3"/>
  <c r="CH1180" i="3"/>
  <c r="CH1181" i="3"/>
  <c r="CH1182" i="3"/>
  <c r="CH1183" i="3"/>
  <c r="CH1184" i="3"/>
  <c r="CH1185" i="3"/>
  <c r="CH1186" i="3"/>
  <c r="CH1187" i="3"/>
  <c r="CH1188" i="3"/>
  <c r="CH1189" i="3"/>
  <c r="CH1190" i="3"/>
  <c r="CH1191" i="3"/>
  <c r="CH1192" i="3"/>
  <c r="CH1193" i="3"/>
  <c r="CH1194" i="3"/>
  <c r="CH1195" i="3"/>
  <c r="CH1196" i="3"/>
  <c r="CH1197" i="3"/>
  <c r="CH1198" i="3"/>
  <c r="CH1199" i="3"/>
  <c r="CH1200" i="3"/>
  <c r="CH1201" i="3"/>
  <c r="CH1202" i="3"/>
  <c r="CH1203" i="3"/>
  <c r="CH1204" i="3"/>
  <c r="CH1205" i="3"/>
  <c r="CH1206" i="3"/>
  <c r="CH1207" i="3"/>
  <c r="CH1208" i="3"/>
  <c r="CH1209" i="3"/>
  <c r="CH1210" i="3"/>
  <c r="CH1211" i="3"/>
  <c r="CH1212" i="3"/>
  <c r="CH1213" i="3"/>
  <c r="CH1214" i="3"/>
  <c r="CH1215" i="3"/>
  <c r="CH1216" i="3"/>
  <c r="CH1217" i="3"/>
  <c r="CH1218" i="3"/>
  <c r="CH1219" i="3"/>
  <c r="CH1220" i="3"/>
  <c r="CH1221" i="3"/>
  <c r="CH1222" i="3"/>
  <c r="CH1223" i="3"/>
  <c r="CH1224" i="3"/>
  <c r="CH1225" i="3"/>
  <c r="CH1226" i="3"/>
  <c r="CH1227" i="3"/>
  <c r="CH1228" i="3"/>
  <c r="CH1229" i="3"/>
  <c r="CH1230" i="3"/>
  <c r="CH1231" i="3"/>
  <c r="CH1232" i="3"/>
  <c r="CH1233" i="3"/>
  <c r="CH1234" i="3"/>
  <c r="CH1235" i="3"/>
  <c r="CH1236" i="3"/>
  <c r="CH1237" i="3"/>
  <c r="CH1238" i="3"/>
  <c r="CH1239" i="3"/>
  <c r="CH1240" i="3"/>
  <c r="CH1241" i="3"/>
  <c r="CH1242" i="3"/>
  <c r="CH1243" i="3"/>
  <c r="CH1244" i="3"/>
  <c r="CH1245" i="3"/>
  <c r="CH1246" i="3"/>
  <c r="CH1247" i="3"/>
  <c r="CH1248" i="3"/>
  <c r="CH1249" i="3"/>
  <c r="CH1250" i="3"/>
  <c r="CH1251" i="3"/>
  <c r="CH1252" i="3"/>
  <c r="CH1253" i="3"/>
  <c r="CH1254" i="3"/>
  <c r="CH1255" i="3"/>
  <c r="CH1256" i="3"/>
  <c r="CH1257" i="3"/>
  <c r="CH1258" i="3"/>
  <c r="CH1259" i="3"/>
  <c r="CH1260" i="3"/>
  <c r="CH1261" i="3"/>
  <c r="CH1262" i="3"/>
  <c r="CH1263" i="3"/>
  <c r="CH1264" i="3"/>
  <c r="CH1265" i="3"/>
  <c r="CH1266" i="3"/>
  <c r="CH1267" i="3"/>
  <c r="CH1268" i="3"/>
  <c r="CH1269" i="3"/>
  <c r="CH1270" i="3"/>
  <c r="CH1271" i="3"/>
  <c r="CH1272" i="3"/>
  <c r="CH1273" i="3"/>
  <c r="CH1274" i="3"/>
  <c r="CH1275" i="3"/>
  <c r="CH1276" i="3"/>
  <c r="CH1277" i="3"/>
  <c r="CH1278" i="3"/>
  <c r="CH1279" i="3"/>
  <c r="CH1280" i="3"/>
  <c r="CH1281" i="3"/>
  <c r="CH1282" i="3"/>
  <c r="CH1283" i="3"/>
  <c r="CH1284" i="3"/>
  <c r="CH1285" i="3"/>
  <c r="CH1286" i="3"/>
  <c r="CH1287" i="3"/>
  <c r="CH1288" i="3"/>
  <c r="CH1289" i="3"/>
  <c r="CH1290" i="3"/>
  <c r="CH1291" i="3"/>
  <c r="CH1292" i="3"/>
  <c r="CH1293" i="3"/>
  <c r="CH1294" i="3"/>
  <c r="CH1295" i="3"/>
  <c r="CH1296" i="3"/>
  <c r="CH1297" i="3"/>
  <c r="CH1298" i="3"/>
  <c r="CH1299" i="3"/>
  <c r="CH1300" i="3"/>
  <c r="CH1301" i="3"/>
  <c r="CH1302" i="3"/>
  <c r="CH1303" i="3"/>
  <c r="CH1304" i="3"/>
  <c r="CH1305" i="3"/>
  <c r="CH1306" i="3"/>
  <c r="CH1307" i="3"/>
  <c r="CH1308" i="3"/>
  <c r="CH1309" i="3"/>
  <c r="CH1310" i="3"/>
  <c r="CH1311" i="3"/>
  <c r="CH1312" i="3"/>
  <c r="CH1313" i="3"/>
  <c r="CH1314" i="3"/>
  <c r="CH1315" i="3"/>
  <c r="CH1316" i="3"/>
  <c r="CH1317" i="3"/>
  <c r="CH1318" i="3"/>
  <c r="CH1319" i="3"/>
  <c r="CH1320" i="3"/>
  <c r="CH1321" i="3"/>
  <c r="CH1322" i="3"/>
  <c r="CH1323" i="3"/>
  <c r="CH1324" i="3"/>
  <c r="CH1325" i="3"/>
  <c r="CH1326" i="3"/>
  <c r="CH1327" i="3"/>
  <c r="CH1328" i="3"/>
  <c r="CH1329" i="3"/>
  <c r="CH1330" i="3"/>
  <c r="CH1331" i="3"/>
  <c r="CH1332" i="3"/>
  <c r="CH1333" i="3"/>
  <c r="CH1334" i="3"/>
  <c r="CH1335" i="3"/>
  <c r="CH1336" i="3"/>
  <c r="CH1337" i="3"/>
  <c r="CH1338" i="3"/>
  <c r="CH1339" i="3"/>
  <c r="CH1340" i="3"/>
  <c r="CH1341" i="3"/>
  <c r="CH1342" i="3"/>
  <c r="CH1343" i="3"/>
  <c r="CH1344" i="3"/>
  <c r="CH1345" i="3"/>
  <c r="CH1346" i="3"/>
  <c r="CH1347" i="3"/>
  <c r="CH1348" i="3"/>
  <c r="CH1349" i="3"/>
  <c r="CH1350" i="3"/>
  <c r="CH1351" i="3"/>
  <c r="CH1352" i="3"/>
  <c r="CH1353" i="3"/>
  <c r="CH1354" i="3"/>
  <c r="CH1355" i="3"/>
  <c r="CH1356" i="3"/>
  <c r="CH1357" i="3"/>
  <c r="CH1358" i="3"/>
  <c r="CH1359" i="3"/>
  <c r="CH1360" i="3"/>
  <c r="CH1361" i="3"/>
  <c r="CH1362" i="3"/>
  <c r="CH1363" i="3"/>
  <c r="CH1364" i="3"/>
  <c r="CH1365" i="3"/>
  <c r="CH1366" i="3"/>
  <c r="CH1367" i="3"/>
  <c r="CH1368" i="3"/>
  <c r="CH1369" i="3"/>
  <c r="CH1370" i="3"/>
  <c r="CH1371" i="3"/>
  <c r="CH1372" i="3"/>
  <c r="CH1373" i="3"/>
  <c r="CH1374" i="3"/>
  <c r="CH1375" i="3"/>
  <c r="CH1376" i="3"/>
  <c r="CH1377" i="3"/>
  <c r="CH1378" i="3"/>
  <c r="CH1379" i="3"/>
  <c r="CH1380" i="3"/>
  <c r="CH1381" i="3"/>
  <c r="CH1382" i="3"/>
  <c r="CH1383" i="3"/>
  <c r="CH1384" i="3"/>
  <c r="CH1385" i="3"/>
  <c r="CH1386" i="3"/>
  <c r="CH1387" i="3"/>
  <c r="CH1388" i="3"/>
  <c r="CH1389" i="3"/>
  <c r="CH1390" i="3"/>
  <c r="CH1391" i="3"/>
  <c r="CH1392" i="3"/>
  <c r="CH1393" i="3"/>
  <c r="CH1394" i="3"/>
  <c r="CH1395" i="3"/>
  <c r="CH1396" i="3"/>
  <c r="CH1397" i="3"/>
  <c r="CH1398" i="3"/>
  <c r="CH1399" i="3"/>
  <c r="CH1400" i="3"/>
  <c r="CH1401" i="3"/>
  <c r="CH1402" i="3"/>
  <c r="CH1403" i="3"/>
  <c r="CH1404" i="3"/>
  <c r="CH1405" i="3"/>
  <c r="CH1406" i="3"/>
  <c r="CH1407" i="3"/>
  <c r="CH1408" i="3"/>
  <c r="CH1409" i="3"/>
  <c r="CH1410" i="3"/>
  <c r="CH1411" i="3"/>
  <c r="CH1412" i="3"/>
  <c r="CH1413" i="3"/>
  <c r="CH1414" i="3"/>
  <c r="CH1415" i="3"/>
  <c r="CH1416" i="3"/>
  <c r="CH1417" i="3"/>
  <c r="CH1418" i="3"/>
  <c r="CH1419" i="3"/>
  <c r="CH1420" i="3"/>
  <c r="CH1421" i="3"/>
  <c r="CH1422" i="3"/>
  <c r="CH1423" i="3"/>
  <c r="CH1424" i="3"/>
  <c r="CH1425" i="3"/>
  <c r="CH1426" i="3"/>
  <c r="CH1427" i="3"/>
  <c r="CH1428" i="3"/>
  <c r="CH1429" i="3"/>
  <c r="CH1430" i="3"/>
  <c r="CH1431" i="3"/>
  <c r="CH1432" i="3"/>
  <c r="CH1433" i="3"/>
  <c r="CH1434" i="3"/>
  <c r="CH1435" i="3"/>
  <c r="CH1436" i="3"/>
  <c r="CH1437" i="3"/>
  <c r="CH1438" i="3"/>
  <c r="CH1439" i="3"/>
  <c r="CH1440" i="3"/>
  <c r="CH1441" i="3"/>
  <c r="CH1442" i="3"/>
  <c r="CH1443" i="3"/>
  <c r="CH1444" i="3"/>
  <c r="CH1445" i="3"/>
  <c r="CH1446" i="3"/>
  <c r="CH1447" i="3"/>
  <c r="CH1448" i="3"/>
  <c r="CH1449" i="3"/>
  <c r="CH1450" i="3"/>
  <c r="CH1451" i="3"/>
  <c r="CH1452" i="3"/>
  <c r="CH1453" i="3"/>
  <c r="CH1454" i="3"/>
  <c r="CH1455" i="3"/>
  <c r="CH1456" i="3"/>
  <c r="CH1457" i="3"/>
  <c r="CH1458" i="3"/>
  <c r="CH1459" i="3"/>
  <c r="CH1460" i="3"/>
  <c r="CH1461" i="3"/>
  <c r="CA2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51" i="3"/>
  <c r="CA52" i="3"/>
  <c r="CA53" i="3"/>
  <c r="CA54" i="3"/>
  <c r="CA55" i="3"/>
  <c r="CA56" i="3"/>
  <c r="CA57" i="3"/>
  <c r="CA58" i="3"/>
  <c r="CA59" i="3"/>
  <c r="CA60" i="3"/>
  <c r="CA61" i="3"/>
  <c r="CA62" i="3"/>
  <c r="CA63" i="3"/>
  <c r="CA64" i="3"/>
  <c r="CA65" i="3"/>
  <c r="CA66" i="3"/>
  <c r="CA67" i="3"/>
  <c r="CA68" i="3"/>
  <c r="CA69" i="3"/>
  <c r="CA70" i="3"/>
  <c r="CA71" i="3"/>
  <c r="CA72" i="3"/>
  <c r="CA73" i="3"/>
  <c r="CA74" i="3"/>
  <c r="CA75" i="3"/>
  <c r="CA76" i="3"/>
  <c r="CA77" i="3"/>
  <c r="CA78" i="3"/>
  <c r="CA79" i="3"/>
  <c r="CA80" i="3"/>
  <c r="CA81" i="3"/>
  <c r="CA82" i="3"/>
  <c r="CA83" i="3"/>
  <c r="CA84" i="3"/>
  <c r="CA85" i="3"/>
  <c r="CA86" i="3"/>
  <c r="CA87" i="3"/>
  <c r="CA88" i="3"/>
  <c r="CA89" i="3"/>
  <c r="CA90" i="3"/>
  <c r="CA91" i="3"/>
  <c r="CA92" i="3"/>
  <c r="CA93" i="3"/>
  <c r="CA94" i="3"/>
  <c r="CA95" i="3"/>
  <c r="CA96" i="3"/>
  <c r="CA97" i="3"/>
  <c r="CA98" i="3"/>
  <c r="CA99" i="3"/>
  <c r="CA100" i="3"/>
  <c r="CA101" i="3"/>
  <c r="CA102" i="3"/>
  <c r="CA103" i="3"/>
  <c r="CA104" i="3"/>
  <c r="CA105" i="3"/>
  <c r="CA106" i="3"/>
  <c r="CA107" i="3"/>
  <c r="CA108" i="3"/>
  <c r="CA109" i="3"/>
  <c r="CA110" i="3"/>
  <c r="CA111" i="3"/>
  <c r="CA112" i="3"/>
  <c r="CA113" i="3"/>
  <c r="CA114" i="3"/>
  <c r="CA115" i="3"/>
  <c r="CA116" i="3"/>
  <c r="CA117" i="3"/>
  <c r="CA118" i="3"/>
  <c r="CA119" i="3"/>
  <c r="CA120" i="3"/>
  <c r="CA121" i="3"/>
  <c r="CA122" i="3"/>
  <c r="CA123" i="3"/>
  <c r="CA124" i="3"/>
  <c r="CA125" i="3"/>
  <c r="CA126" i="3"/>
  <c r="CA127" i="3"/>
  <c r="CA128" i="3"/>
  <c r="CA129" i="3"/>
  <c r="CA130" i="3"/>
  <c r="CA131" i="3"/>
  <c r="CA132" i="3"/>
  <c r="CA133" i="3"/>
  <c r="CA134" i="3"/>
  <c r="CA135" i="3"/>
  <c r="CA136" i="3"/>
  <c r="CA137" i="3"/>
  <c r="CA138" i="3"/>
  <c r="CA139" i="3"/>
  <c r="CA140" i="3"/>
  <c r="CA141" i="3"/>
  <c r="CA142" i="3"/>
  <c r="CA143" i="3"/>
  <c r="CA144" i="3"/>
  <c r="CA145" i="3"/>
  <c r="CA146" i="3"/>
  <c r="CA147" i="3"/>
  <c r="CA148" i="3"/>
  <c r="CA149" i="3"/>
  <c r="CA150" i="3"/>
  <c r="CA151" i="3"/>
  <c r="CA152" i="3"/>
  <c r="CA153" i="3"/>
  <c r="CA154" i="3"/>
  <c r="CA155" i="3"/>
  <c r="CA156" i="3"/>
  <c r="CA157" i="3"/>
  <c r="CA158" i="3"/>
  <c r="CA159" i="3"/>
  <c r="CA160" i="3"/>
  <c r="CA161" i="3"/>
  <c r="CA162" i="3"/>
  <c r="CA163" i="3"/>
  <c r="CA164" i="3"/>
  <c r="CA165" i="3"/>
  <c r="CA166" i="3"/>
  <c r="CA167" i="3"/>
  <c r="CA168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CA190" i="3"/>
  <c r="CA191" i="3"/>
  <c r="CA192" i="3"/>
  <c r="CA193" i="3"/>
  <c r="CA194" i="3"/>
  <c r="CA195" i="3"/>
  <c r="CA196" i="3"/>
  <c r="CA197" i="3"/>
  <c r="CA198" i="3"/>
  <c r="CA199" i="3"/>
  <c r="CA200" i="3"/>
  <c r="CA201" i="3"/>
  <c r="CA202" i="3"/>
  <c r="CA203" i="3"/>
  <c r="CA204" i="3"/>
  <c r="CA205" i="3"/>
  <c r="CA206" i="3"/>
  <c r="CA207" i="3"/>
  <c r="CA208" i="3"/>
  <c r="CA209" i="3"/>
  <c r="CA210" i="3"/>
  <c r="CA211" i="3"/>
  <c r="CA212" i="3"/>
  <c r="CA213" i="3"/>
  <c r="CA214" i="3"/>
  <c r="CA215" i="3"/>
  <c r="CA216" i="3"/>
  <c r="CA217" i="3"/>
  <c r="CA218" i="3"/>
  <c r="CA219" i="3"/>
  <c r="CA220" i="3"/>
  <c r="CA221" i="3"/>
  <c r="CA222" i="3"/>
  <c r="CA223" i="3"/>
  <c r="CA224" i="3"/>
  <c r="CA225" i="3"/>
  <c r="CA226" i="3"/>
  <c r="CA227" i="3"/>
  <c r="CA228" i="3"/>
  <c r="CA229" i="3"/>
  <c r="CA230" i="3"/>
  <c r="CA231" i="3"/>
  <c r="CA232" i="3"/>
  <c r="CA233" i="3"/>
  <c r="CA234" i="3"/>
  <c r="CA235" i="3"/>
  <c r="CA236" i="3"/>
  <c r="CA237" i="3"/>
  <c r="CA238" i="3"/>
  <c r="CA239" i="3"/>
  <c r="CA240" i="3"/>
  <c r="CA241" i="3"/>
  <c r="CA242" i="3"/>
  <c r="CA243" i="3"/>
  <c r="CA244" i="3"/>
  <c r="CA245" i="3"/>
  <c r="CA246" i="3"/>
  <c r="CA247" i="3"/>
  <c r="CA248" i="3"/>
  <c r="CA249" i="3"/>
  <c r="CA250" i="3"/>
  <c r="CA251" i="3"/>
  <c r="CA252" i="3"/>
  <c r="CA253" i="3"/>
  <c r="CA254" i="3"/>
  <c r="CA255" i="3"/>
  <c r="CA256" i="3"/>
  <c r="CA257" i="3"/>
  <c r="CA258" i="3"/>
  <c r="CA259" i="3"/>
  <c r="CA260" i="3"/>
  <c r="CA261" i="3"/>
  <c r="CA262" i="3"/>
  <c r="CA263" i="3"/>
  <c r="CA264" i="3"/>
  <c r="CA265" i="3"/>
  <c r="CA266" i="3"/>
  <c r="CA267" i="3"/>
  <c r="CA268" i="3"/>
  <c r="CA269" i="3"/>
  <c r="CA270" i="3"/>
  <c r="CA271" i="3"/>
  <c r="CA272" i="3"/>
  <c r="CA273" i="3"/>
  <c r="CA274" i="3"/>
  <c r="CA275" i="3"/>
  <c r="CA276" i="3"/>
  <c r="CA277" i="3"/>
  <c r="CA278" i="3"/>
  <c r="CA279" i="3"/>
  <c r="CA280" i="3"/>
  <c r="CA281" i="3"/>
  <c r="CA282" i="3"/>
  <c r="CA283" i="3"/>
  <c r="CA284" i="3"/>
  <c r="CA285" i="3"/>
  <c r="CA286" i="3"/>
  <c r="CA287" i="3"/>
  <c r="CA288" i="3"/>
  <c r="CA289" i="3"/>
  <c r="CA290" i="3"/>
  <c r="CA291" i="3"/>
  <c r="CA292" i="3"/>
  <c r="CA293" i="3"/>
  <c r="CA294" i="3"/>
  <c r="CA295" i="3"/>
  <c r="CA296" i="3"/>
  <c r="CA297" i="3"/>
  <c r="CA298" i="3"/>
  <c r="CA299" i="3"/>
  <c r="CA300" i="3"/>
  <c r="CA301" i="3"/>
  <c r="CA302" i="3"/>
  <c r="CA303" i="3"/>
  <c r="CA304" i="3"/>
  <c r="CA305" i="3"/>
  <c r="CA306" i="3"/>
  <c r="CA307" i="3"/>
  <c r="CA308" i="3"/>
  <c r="CA309" i="3"/>
  <c r="CA310" i="3"/>
  <c r="CA311" i="3"/>
  <c r="CA312" i="3"/>
  <c r="CA313" i="3"/>
  <c r="CA314" i="3"/>
  <c r="CA315" i="3"/>
  <c r="CA316" i="3"/>
  <c r="CA317" i="3"/>
  <c r="CA318" i="3"/>
  <c r="CA319" i="3"/>
  <c r="CA320" i="3"/>
  <c r="CA321" i="3"/>
  <c r="CA322" i="3"/>
  <c r="CA323" i="3"/>
  <c r="CA324" i="3"/>
  <c r="CA325" i="3"/>
  <c r="CA326" i="3"/>
  <c r="CA327" i="3"/>
  <c r="CA328" i="3"/>
  <c r="CA329" i="3"/>
  <c r="CA330" i="3"/>
  <c r="CA331" i="3"/>
  <c r="CA332" i="3"/>
  <c r="CA333" i="3"/>
  <c r="CA334" i="3"/>
  <c r="CA335" i="3"/>
  <c r="CA336" i="3"/>
  <c r="CA337" i="3"/>
  <c r="CA338" i="3"/>
  <c r="CA339" i="3"/>
  <c r="CA340" i="3"/>
  <c r="CA341" i="3"/>
  <c r="CA342" i="3"/>
  <c r="CA343" i="3"/>
  <c r="CA344" i="3"/>
  <c r="CA345" i="3"/>
  <c r="CA346" i="3"/>
  <c r="CA347" i="3"/>
  <c r="CA348" i="3"/>
  <c r="CA349" i="3"/>
  <c r="CA350" i="3"/>
  <c r="CA351" i="3"/>
  <c r="CA352" i="3"/>
  <c r="CA353" i="3"/>
  <c r="CA354" i="3"/>
  <c r="CA355" i="3"/>
  <c r="CA356" i="3"/>
  <c r="CA357" i="3"/>
  <c r="CA358" i="3"/>
  <c r="CA359" i="3"/>
  <c r="CA360" i="3"/>
  <c r="CA361" i="3"/>
  <c r="CA362" i="3"/>
  <c r="CA363" i="3"/>
  <c r="CA364" i="3"/>
  <c r="CA365" i="3"/>
  <c r="CA366" i="3"/>
  <c r="CA367" i="3"/>
  <c r="CA368" i="3"/>
  <c r="CA369" i="3"/>
  <c r="CA370" i="3"/>
  <c r="CA371" i="3"/>
  <c r="CA372" i="3"/>
  <c r="CA373" i="3"/>
  <c r="CA374" i="3"/>
  <c r="CA375" i="3"/>
  <c r="CA376" i="3"/>
  <c r="CA377" i="3"/>
  <c r="CA378" i="3"/>
  <c r="CA379" i="3"/>
  <c r="CA380" i="3"/>
  <c r="CA381" i="3"/>
  <c r="CA382" i="3"/>
  <c r="CA383" i="3"/>
  <c r="CA384" i="3"/>
  <c r="CA385" i="3"/>
  <c r="CA386" i="3"/>
  <c r="CA387" i="3"/>
  <c r="CA388" i="3"/>
  <c r="CA389" i="3"/>
  <c r="CA390" i="3"/>
  <c r="CA391" i="3"/>
  <c r="CA392" i="3"/>
  <c r="CA393" i="3"/>
  <c r="CA394" i="3"/>
  <c r="CA395" i="3"/>
  <c r="CA396" i="3"/>
  <c r="CA397" i="3"/>
  <c r="CA398" i="3"/>
  <c r="CA399" i="3"/>
  <c r="CA400" i="3"/>
  <c r="CA401" i="3"/>
  <c r="CA402" i="3"/>
  <c r="CA403" i="3"/>
  <c r="CA404" i="3"/>
  <c r="CA405" i="3"/>
  <c r="CA406" i="3"/>
  <c r="CA407" i="3"/>
  <c r="CA408" i="3"/>
  <c r="CA409" i="3"/>
  <c r="CA410" i="3"/>
  <c r="CA411" i="3"/>
  <c r="CA412" i="3"/>
  <c r="CA413" i="3"/>
  <c r="CA414" i="3"/>
  <c r="CA415" i="3"/>
  <c r="CA416" i="3"/>
  <c r="CA417" i="3"/>
  <c r="CA418" i="3"/>
  <c r="CA419" i="3"/>
  <c r="CA420" i="3"/>
  <c r="CA421" i="3"/>
  <c r="CA422" i="3"/>
  <c r="CA423" i="3"/>
  <c r="CA424" i="3"/>
  <c r="CA425" i="3"/>
  <c r="CA426" i="3"/>
  <c r="CA427" i="3"/>
  <c r="CA428" i="3"/>
  <c r="CA429" i="3"/>
  <c r="CA430" i="3"/>
  <c r="CA431" i="3"/>
  <c r="CA432" i="3"/>
  <c r="CA433" i="3"/>
  <c r="CA434" i="3"/>
  <c r="CA435" i="3"/>
  <c r="CA436" i="3"/>
  <c r="CA437" i="3"/>
  <c r="CA438" i="3"/>
  <c r="CA439" i="3"/>
  <c r="CA440" i="3"/>
  <c r="CA441" i="3"/>
  <c r="CA442" i="3"/>
  <c r="CA443" i="3"/>
  <c r="CA444" i="3"/>
  <c r="CA445" i="3"/>
  <c r="CA446" i="3"/>
  <c r="CA447" i="3"/>
  <c r="CA448" i="3"/>
  <c r="CA449" i="3"/>
  <c r="CA450" i="3"/>
  <c r="CA451" i="3"/>
  <c r="CA452" i="3"/>
  <c r="CA453" i="3"/>
  <c r="CA454" i="3"/>
  <c r="CA455" i="3"/>
  <c r="CA456" i="3"/>
  <c r="CA457" i="3"/>
  <c r="CA458" i="3"/>
  <c r="CA459" i="3"/>
  <c r="CA460" i="3"/>
  <c r="CA461" i="3"/>
  <c r="CA462" i="3"/>
  <c r="CA463" i="3"/>
  <c r="CA464" i="3"/>
  <c r="CA465" i="3"/>
  <c r="CA466" i="3"/>
  <c r="CA467" i="3"/>
  <c r="CA468" i="3"/>
  <c r="CA469" i="3"/>
  <c r="CA470" i="3"/>
  <c r="CA471" i="3"/>
  <c r="CA472" i="3"/>
  <c r="CA473" i="3"/>
  <c r="CA474" i="3"/>
  <c r="CA475" i="3"/>
  <c r="CA476" i="3"/>
  <c r="CA477" i="3"/>
  <c r="CA478" i="3"/>
  <c r="CA479" i="3"/>
  <c r="CA480" i="3"/>
  <c r="CA481" i="3"/>
  <c r="CA482" i="3"/>
  <c r="CA483" i="3"/>
  <c r="CA484" i="3"/>
  <c r="CA485" i="3"/>
  <c r="CA486" i="3"/>
  <c r="CA487" i="3"/>
  <c r="CA488" i="3"/>
  <c r="CA489" i="3"/>
  <c r="CA490" i="3"/>
  <c r="CA491" i="3"/>
  <c r="CA492" i="3"/>
  <c r="CA493" i="3"/>
  <c r="CA494" i="3"/>
  <c r="CA495" i="3"/>
  <c r="CA496" i="3"/>
  <c r="CA497" i="3"/>
  <c r="CA498" i="3"/>
  <c r="CA499" i="3"/>
  <c r="CA500" i="3"/>
  <c r="CA501" i="3"/>
  <c r="CA502" i="3"/>
  <c r="CA503" i="3"/>
  <c r="CA504" i="3"/>
  <c r="CA505" i="3"/>
  <c r="CA506" i="3"/>
  <c r="CA507" i="3"/>
  <c r="CA508" i="3"/>
  <c r="CA509" i="3"/>
  <c r="CA510" i="3"/>
  <c r="CA511" i="3"/>
  <c r="CA512" i="3"/>
  <c r="CA513" i="3"/>
  <c r="CA514" i="3"/>
  <c r="CA515" i="3"/>
  <c r="CA516" i="3"/>
  <c r="CA517" i="3"/>
  <c r="CA518" i="3"/>
  <c r="CA519" i="3"/>
  <c r="CA520" i="3"/>
  <c r="CA521" i="3"/>
  <c r="CA522" i="3"/>
  <c r="CA523" i="3"/>
  <c r="CA524" i="3"/>
  <c r="CA525" i="3"/>
  <c r="CA526" i="3"/>
  <c r="CA527" i="3"/>
  <c r="CA528" i="3"/>
  <c r="CA529" i="3"/>
  <c r="CA530" i="3"/>
  <c r="CA531" i="3"/>
  <c r="CA532" i="3"/>
  <c r="CA533" i="3"/>
  <c r="CA534" i="3"/>
  <c r="CA535" i="3"/>
  <c r="CA536" i="3"/>
  <c r="CA537" i="3"/>
  <c r="CA538" i="3"/>
  <c r="CA539" i="3"/>
  <c r="CA540" i="3"/>
  <c r="CA541" i="3"/>
  <c r="CA542" i="3"/>
  <c r="CA543" i="3"/>
  <c r="CA544" i="3"/>
  <c r="CA545" i="3"/>
  <c r="CA546" i="3"/>
  <c r="CA547" i="3"/>
  <c r="CA548" i="3"/>
  <c r="CA549" i="3"/>
  <c r="CA550" i="3"/>
  <c r="CA551" i="3"/>
  <c r="CA552" i="3"/>
  <c r="CA553" i="3"/>
  <c r="CA554" i="3"/>
  <c r="CA555" i="3"/>
  <c r="CA556" i="3"/>
  <c r="CA557" i="3"/>
  <c r="CA558" i="3"/>
  <c r="CA559" i="3"/>
  <c r="CA560" i="3"/>
  <c r="CA561" i="3"/>
  <c r="CA562" i="3"/>
  <c r="CA563" i="3"/>
  <c r="CA564" i="3"/>
  <c r="CA565" i="3"/>
  <c r="CA566" i="3"/>
  <c r="CA567" i="3"/>
  <c r="CA568" i="3"/>
  <c r="CA569" i="3"/>
  <c r="CA570" i="3"/>
  <c r="CA571" i="3"/>
  <c r="CA572" i="3"/>
  <c r="CA573" i="3"/>
  <c r="CA574" i="3"/>
  <c r="CA575" i="3"/>
  <c r="CA576" i="3"/>
  <c r="CA577" i="3"/>
  <c r="CA578" i="3"/>
  <c r="CA579" i="3"/>
  <c r="CA580" i="3"/>
  <c r="CA581" i="3"/>
  <c r="CA582" i="3"/>
  <c r="CA583" i="3"/>
  <c r="CA584" i="3"/>
  <c r="CA585" i="3"/>
  <c r="CA586" i="3"/>
  <c r="CA587" i="3"/>
  <c r="CA588" i="3"/>
  <c r="CA589" i="3"/>
  <c r="CA590" i="3"/>
  <c r="CA591" i="3"/>
  <c r="CA592" i="3"/>
  <c r="CA593" i="3"/>
  <c r="CA594" i="3"/>
  <c r="CA595" i="3"/>
  <c r="CA596" i="3"/>
  <c r="CA597" i="3"/>
  <c r="CA598" i="3"/>
  <c r="CA599" i="3"/>
  <c r="CA600" i="3"/>
  <c r="CA601" i="3"/>
  <c r="CA602" i="3"/>
  <c r="CA603" i="3"/>
  <c r="CA604" i="3"/>
  <c r="CA605" i="3"/>
  <c r="CA606" i="3"/>
  <c r="CA607" i="3"/>
  <c r="CA608" i="3"/>
  <c r="CA609" i="3"/>
  <c r="CA610" i="3"/>
  <c r="CA611" i="3"/>
  <c r="CA612" i="3"/>
  <c r="CA613" i="3"/>
  <c r="CA614" i="3"/>
  <c r="CA615" i="3"/>
  <c r="CA616" i="3"/>
  <c r="CA617" i="3"/>
  <c r="CA618" i="3"/>
  <c r="CA619" i="3"/>
  <c r="CA620" i="3"/>
  <c r="CA621" i="3"/>
  <c r="CA622" i="3"/>
  <c r="CA623" i="3"/>
  <c r="CA624" i="3"/>
  <c r="CA625" i="3"/>
  <c r="CA626" i="3"/>
  <c r="CA627" i="3"/>
  <c r="CA628" i="3"/>
  <c r="CA629" i="3"/>
  <c r="CA630" i="3"/>
  <c r="CA631" i="3"/>
  <c r="CA632" i="3"/>
  <c r="CA633" i="3"/>
  <c r="CA634" i="3"/>
  <c r="CA635" i="3"/>
  <c r="CA636" i="3"/>
  <c r="CA637" i="3"/>
  <c r="CA638" i="3"/>
  <c r="CA639" i="3"/>
  <c r="CA640" i="3"/>
  <c r="CA641" i="3"/>
  <c r="CA642" i="3"/>
  <c r="CA643" i="3"/>
  <c r="CA644" i="3"/>
  <c r="CA645" i="3"/>
  <c r="CA646" i="3"/>
  <c r="CA647" i="3"/>
  <c r="CA648" i="3"/>
  <c r="CA649" i="3"/>
  <c r="CA650" i="3"/>
  <c r="CA651" i="3"/>
  <c r="CA652" i="3"/>
  <c r="CA653" i="3"/>
  <c r="CA654" i="3"/>
  <c r="CA655" i="3"/>
  <c r="CA656" i="3"/>
  <c r="CA657" i="3"/>
  <c r="CA658" i="3"/>
  <c r="CA659" i="3"/>
  <c r="CA660" i="3"/>
  <c r="CA661" i="3"/>
  <c r="CA662" i="3"/>
  <c r="CA663" i="3"/>
  <c r="CA664" i="3"/>
  <c r="CA665" i="3"/>
  <c r="CA666" i="3"/>
  <c r="CA667" i="3"/>
  <c r="CA668" i="3"/>
  <c r="CA669" i="3"/>
  <c r="CA670" i="3"/>
  <c r="CA671" i="3"/>
  <c r="CA672" i="3"/>
  <c r="CA673" i="3"/>
  <c r="CA674" i="3"/>
  <c r="CA675" i="3"/>
  <c r="CA676" i="3"/>
  <c r="CA677" i="3"/>
  <c r="CA678" i="3"/>
  <c r="CA679" i="3"/>
  <c r="CA680" i="3"/>
  <c r="CA681" i="3"/>
  <c r="CA682" i="3"/>
  <c r="CA683" i="3"/>
  <c r="CA684" i="3"/>
  <c r="CA685" i="3"/>
  <c r="CA686" i="3"/>
  <c r="CA687" i="3"/>
  <c r="CA688" i="3"/>
  <c r="CA689" i="3"/>
  <c r="CA690" i="3"/>
  <c r="CA691" i="3"/>
  <c r="CA692" i="3"/>
  <c r="CA693" i="3"/>
  <c r="CA694" i="3"/>
  <c r="CA695" i="3"/>
  <c r="CA696" i="3"/>
  <c r="CA697" i="3"/>
  <c r="CA698" i="3"/>
  <c r="CA699" i="3"/>
  <c r="CA700" i="3"/>
  <c r="CA701" i="3"/>
  <c r="CA702" i="3"/>
  <c r="CA703" i="3"/>
  <c r="CA704" i="3"/>
  <c r="CA705" i="3"/>
  <c r="CA706" i="3"/>
  <c r="CA707" i="3"/>
  <c r="CA708" i="3"/>
  <c r="CA709" i="3"/>
  <c r="CA710" i="3"/>
  <c r="CA711" i="3"/>
  <c r="CA712" i="3"/>
  <c r="CA713" i="3"/>
  <c r="CA714" i="3"/>
  <c r="CA715" i="3"/>
  <c r="CA716" i="3"/>
  <c r="CA717" i="3"/>
  <c r="CA718" i="3"/>
  <c r="CA719" i="3"/>
  <c r="CA720" i="3"/>
  <c r="CA721" i="3"/>
  <c r="CA722" i="3"/>
  <c r="CA723" i="3"/>
  <c r="CA724" i="3"/>
  <c r="CA725" i="3"/>
  <c r="CA726" i="3"/>
  <c r="CA727" i="3"/>
  <c r="CA728" i="3"/>
  <c r="CA729" i="3"/>
  <c r="CA730" i="3"/>
  <c r="CA731" i="3"/>
  <c r="CA732" i="3"/>
  <c r="CA733" i="3"/>
  <c r="CA734" i="3"/>
  <c r="CA735" i="3"/>
  <c r="CA736" i="3"/>
  <c r="CA737" i="3"/>
  <c r="CA738" i="3"/>
  <c r="CA739" i="3"/>
  <c r="CA740" i="3"/>
  <c r="CA741" i="3"/>
  <c r="CA742" i="3"/>
  <c r="CA743" i="3"/>
  <c r="CA744" i="3"/>
  <c r="CA745" i="3"/>
  <c r="CA746" i="3"/>
  <c r="CA747" i="3"/>
  <c r="CA748" i="3"/>
  <c r="CA749" i="3"/>
  <c r="CA750" i="3"/>
  <c r="CA751" i="3"/>
  <c r="CA752" i="3"/>
  <c r="CA753" i="3"/>
  <c r="CA754" i="3"/>
  <c r="CA755" i="3"/>
  <c r="CA756" i="3"/>
  <c r="CA757" i="3"/>
  <c r="CA758" i="3"/>
  <c r="CA759" i="3"/>
  <c r="CA760" i="3"/>
  <c r="CA761" i="3"/>
  <c r="CA762" i="3"/>
  <c r="CA763" i="3"/>
  <c r="CA764" i="3"/>
  <c r="CA765" i="3"/>
  <c r="CA766" i="3"/>
  <c r="CA767" i="3"/>
  <c r="CA768" i="3"/>
  <c r="CA769" i="3"/>
  <c r="CA770" i="3"/>
  <c r="CA771" i="3"/>
  <c r="CA772" i="3"/>
  <c r="CA773" i="3"/>
  <c r="CA774" i="3"/>
  <c r="CA775" i="3"/>
  <c r="CA776" i="3"/>
  <c r="CA777" i="3"/>
  <c r="CA778" i="3"/>
  <c r="CA779" i="3"/>
  <c r="CA780" i="3"/>
  <c r="CA781" i="3"/>
  <c r="CA782" i="3"/>
  <c r="CA783" i="3"/>
  <c r="CA784" i="3"/>
  <c r="CA785" i="3"/>
  <c r="CA786" i="3"/>
  <c r="CA787" i="3"/>
  <c r="CA788" i="3"/>
  <c r="CA789" i="3"/>
  <c r="CA790" i="3"/>
  <c r="CA791" i="3"/>
  <c r="CA792" i="3"/>
  <c r="CA793" i="3"/>
  <c r="CA794" i="3"/>
  <c r="CA795" i="3"/>
  <c r="CA796" i="3"/>
  <c r="CA797" i="3"/>
  <c r="CA798" i="3"/>
  <c r="CA799" i="3"/>
  <c r="CA800" i="3"/>
  <c r="CA801" i="3"/>
  <c r="CA802" i="3"/>
  <c r="CA803" i="3"/>
  <c r="CA804" i="3"/>
  <c r="CA805" i="3"/>
  <c r="CA806" i="3"/>
  <c r="CA807" i="3"/>
  <c r="CA808" i="3"/>
  <c r="CA809" i="3"/>
  <c r="CA810" i="3"/>
  <c r="CA811" i="3"/>
  <c r="CA812" i="3"/>
  <c r="CA813" i="3"/>
  <c r="CA814" i="3"/>
  <c r="CA815" i="3"/>
  <c r="CA816" i="3"/>
  <c r="CA817" i="3"/>
  <c r="CA818" i="3"/>
  <c r="CA819" i="3"/>
  <c r="CA820" i="3"/>
  <c r="CA821" i="3"/>
  <c r="CA822" i="3"/>
  <c r="CA823" i="3"/>
  <c r="CA824" i="3"/>
  <c r="CA825" i="3"/>
  <c r="CA826" i="3"/>
  <c r="CA827" i="3"/>
  <c r="CA828" i="3"/>
  <c r="CA829" i="3"/>
  <c r="CA830" i="3"/>
  <c r="CA831" i="3"/>
  <c r="CA832" i="3"/>
  <c r="CA833" i="3"/>
  <c r="CA834" i="3"/>
  <c r="CA835" i="3"/>
  <c r="CA836" i="3"/>
  <c r="CA837" i="3"/>
  <c r="CA838" i="3"/>
  <c r="CA839" i="3"/>
  <c r="CA840" i="3"/>
  <c r="CA841" i="3"/>
  <c r="CA842" i="3"/>
  <c r="CA843" i="3"/>
  <c r="CA844" i="3"/>
  <c r="CA845" i="3"/>
  <c r="CA846" i="3"/>
  <c r="CA847" i="3"/>
  <c r="CA848" i="3"/>
  <c r="CA849" i="3"/>
  <c r="CA850" i="3"/>
  <c r="CA851" i="3"/>
  <c r="CA852" i="3"/>
  <c r="CA853" i="3"/>
  <c r="CA854" i="3"/>
  <c r="CA855" i="3"/>
  <c r="CA856" i="3"/>
  <c r="CA857" i="3"/>
  <c r="CA858" i="3"/>
  <c r="CA859" i="3"/>
  <c r="CA860" i="3"/>
  <c r="CA861" i="3"/>
  <c r="CA862" i="3"/>
  <c r="CA863" i="3"/>
  <c r="CA864" i="3"/>
  <c r="CA865" i="3"/>
  <c r="CA866" i="3"/>
  <c r="CA867" i="3"/>
  <c r="CA868" i="3"/>
  <c r="CA869" i="3"/>
  <c r="CA870" i="3"/>
  <c r="CA871" i="3"/>
  <c r="CA872" i="3"/>
  <c r="CA873" i="3"/>
  <c r="CA874" i="3"/>
  <c r="CA875" i="3"/>
  <c r="CA876" i="3"/>
  <c r="CA877" i="3"/>
  <c r="CA878" i="3"/>
  <c r="CA879" i="3"/>
  <c r="CA880" i="3"/>
  <c r="CA881" i="3"/>
  <c r="CA882" i="3"/>
  <c r="CA883" i="3"/>
  <c r="CA884" i="3"/>
  <c r="CA885" i="3"/>
  <c r="CA886" i="3"/>
  <c r="CA887" i="3"/>
  <c r="CA888" i="3"/>
  <c r="CA889" i="3"/>
  <c r="CA890" i="3"/>
  <c r="CA891" i="3"/>
  <c r="CA892" i="3"/>
  <c r="CA893" i="3"/>
  <c r="CA894" i="3"/>
  <c r="CA895" i="3"/>
  <c r="CA896" i="3"/>
  <c r="CA897" i="3"/>
  <c r="CA898" i="3"/>
  <c r="CA899" i="3"/>
  <c r="CA900" i="3"/>
  <c r="CA901" i="3"/>
  <c r="CA902" i="3"/>
  <c r="CA903" i="3"/>
  <c r="CA904" i="3"/>
  <c r="CA905" i="3"/>
  <c r="CA906" i="3"/>
  <c r="CA907" i="3"/>
  <c r="CA908" i="3"/>
  <c r="CA909" i="3"/>
  <c r="CA910" i="3"/>
  <c r="CA911" i="3"/>
  <c r="CA912" i="3"/>
  <c r="CA913" i="3"/>
  <c r="CA914" i="3"/>
  <c r="CA915" i="3"/>
  <c r="CA916" i="3"/>
  <c r="CA917" i="3"/>
  <c r="CA918" i="3"/>
  <c r="CA919" i="3"/>
  <c r="CA920" i="3"/>
  <c r="CA921" i="3"/>
  <c r="CA922" i="3"/>
  <c r="CA923" i="3"/>
  <c r="CA924" i="3"/>
  <c r="CA925" i="3"/>
  <c r="CA926" i="3"/>
  <c r="CA927" i="3"/>
  <c r="CA928" i="3"/>
  <c r="CA929" i="3"/>
  <c r="CA930" i="3"/>
  <c r="CA931" i="3"/>
  <c r="CA932" i="3"/>
  <c r="CA933" i="3"/>
  <c r="CA934" i="3"/>
  <c r="CA935" i="3"/>
  <c r="CA936" i="3"/>
  <c r="CA937" i="3"/>
  <c r="CA938" i="3"/>
  <c r="CA939" i="3"/>
  <c r="CA940" i="3"/>
  <c r="CA941" i="3"/>
  <c r="CA942" i="3"/>
  <c r="CA943" i="3"/>
  <c r="CA944" i="3"/>
  <c r="CA945" i="3"/>
  <c r="CA946" i="3"/>
  <c r="CA947" i="3"/>
  <c r="CA948" i="3"/>
  <c r="CA949" i="3"/>
  <c r="CA950" i="3"/>
  <c r="CA951" i="3"/>
  <c r="CA952" i="3"/>
  <c r="CA953" i="3"/>
  <c r="CA954" i="3"/>
  <c r="CA955" i="3"/>
  <c r="CA956" i="3"/>
  <c r="CA957" i="3"/>
  <c r="CA958" i="3"/>
  <c r="CA959" i="3"/>
  <c r="CA960" i="3"/>
  <c r="CA961" i="3"/>
  <c r="CA962" i="3"/>
  <c r="CA963" i="3"/>
  <c r="CA964" i="3"/>
  <c r="CA965" i="3"/>
  <c r="CA966" i="3"/>
  <c r="CA967" i="3"/>
  <c r="CA968" i="3"/>
  <c r="CA969" i="3"/>
  <c r="CA970" i="3"/>
  <c r="CA971" i="3"/>
  <c r="CA972" i="3"/>
  <c r="CA973" i="3"/>
  <c r="CA974" i="3"/>
  <c r="CA975" i="3"/>
  <c r="CA976" i="3"/>
  <c r="CA977" i="3"/>
  <c r="CA978" i="3"/>
  <c r="CA979" i="3"/>
  <c r="CA980" i="3"/>
  <c r="CA981" i="3"/>
  <c r="CA982" i="3"/>
  <c r="CA983" i="3"/>
  <c r="CA984" i="3"/>
  <c r="CA985" i="3"/>
  <c r="CA986" i="3"/>
  <c r="CA987" i="3"/>
  <c r="CA988" i="3"/>
  <c r="CA989" i="3"/>
  <c r="CA990" i="3"/>
  <c r="CA991" i="3"/>
  <c r="CA992" i="3"/>
  <c r="CA993" i="3"/>
  <c r="CA994" i="3"/>
  <c r="CA995" i="3"/>
  <c r="CA996" i="3"/>
  <c r="CA997" i="3"/>
  <c r="CA998" i="3"/>
  <c r="CA999" i="3"/>
  <c r="CA1000" i="3"/>
  <c r="CA1001" i="3"/>
  <c r="CA1002" i="3"/>
  <c r="CA1003" i="3"/>
  <c r="CA1004" i="3"/>
  <c r="CA1005" i="3"/>
  <c r="CA1006" i="3"/>
  <c r="CA1007" i="3"/>
  <c r="CA1008" i="3"/>
  <c r="CA1009" i="3"/>
  <c r="CA1010" i="3"/>
  <c r="CA1011" i="3"/>
  <c r="CA1012" i="3"/>
  <c r="CA1013" i="3"/>
  <c r="CA1014" i="3"/>
  <c r="CA1015" i="3"/>
  <c r="CA1016" i="3"/>
  <c r="CA1017" i="3"/>
  <c r="CA1018" i="3"/>
  <c r="CA1019" i="3"/>
  <c r="CA1020" i="3"/>
  <c r="CA1021" i="3"/>
  <c r="CA1022" i="3"/>
  <c r="CA1023" i="3"/>
  <c r="CA1024" i="3"/>
  <c r="CA1025" i="3"/>
  <c r="CA1026" i="3"/>
  <c r="CA1027" i="3"/>
  <c r="CA1028" i="3"/>
  <c r="CA1029" i="3"/>
  <c r="CA1030" i="3"/>
  <c r="CA1031" i="3"/>
  <c r="CA1032" i="3"/>
  <c r="CA1033" i="3"/>
  <c r="CA1034" i="3"/>
  <c r="CA1035" i="3"/>
  <c r="CA1036" i="3"/>
  <c r="CA1037" i="3"/>
  <c r="CA1038" i="3"/>
  <c r="CA1039" i="3"/>
  <c r="CA1040" i="3"/>
  <c r="CA1041" i="3"/>
  <c r="CA1042" i="3"/>
  <c r="CA1043" i="3"/>
  <c r="CA1044" i="3"/>
  <c r="CA1045" i="3"/>
  <c r="CA1046" i="3"/>
  <c r="CA1047" i="3"/>
  <c r="CA1048" i="3"/>
  <c r="CA1049" i="3"/>
  <c r="CA1050" i="3"/>
  <c r="CA1051" i="3"/>
  <c r="CA1052" i="3"/>
  <c r="CA1053" i="3"/>
  <c r="CA1054" i="3"/>
  <c r="CA1055" i="3"/>
  <c r="CA1056" i="3"/>
  <c r="CA1057" i="3"/>
  <c r="CA1058" i="3"/>
  <c r="CA1059" i="3"/>
  <c r="CA1060" i="3"/>
  <c r="CA1061" i="3"/>
  <c r="CA1062" i="3"/>
  <c r="CA1063" i="3"/>
  <c r="CA1064" i="3"/>
  <c r="CA1065" i="3"/>
  <c r="CA1066" i="3"/>
  <c r="CA1067" i="3"/>
  <c r="CA1068" i="3"/>
  <c r="CA1069" i="3"/>
  <c r="CA1070" i="3"/>
  <c r="CA1071" i="3"/>
  <c r="CA1072" i="3"/>
  <c r="CA1073" i="3"/>
  <c r="CA1074" i="3"/>
  <c r="CA1075" i="3"/>
  <c r="CA1076" i="3"/>
  <c r="CA1077" i="3"/>
  <c r="CA1078" i="3"/>
  <c r="CA1079" i="3"/>
  <c r="CA1080" i="3"/>
  <c r="CA1081" i="3"/>
  <c r="CA1082" i="3"/>
  <c r="CA1083" i="3"/>
  <c r="CA1084" i="3"/>
  <c r="CA1085" i="3"/>
  <c r="CA1086" i="3"/>
  <c r="CA1087" i="3"/>
  <c r="CA1088" i="3"/>
  <c r="CA1089" i="3"/>
  <c r="CA1090" i="3"/>
  <c r="CA1091" i="3"/>
  <c r="CA1092" i="3"/>
  <c r="CA1093" i="3"/>
  <c r="CA1094" i="3"/>
  <c r="CA1095" i="3"/>
  <c r="CA1096" i="3"/>
  <c r="CA1097" i="3"/>
  <c r="CA1098" i="3"/>
  <c r="CA1099" i="3"/>
  <c r="CA1100" i="3"/>
  <c r="CA1101" i="3"/>
  <c r="CA1102" i="3"/>
  <c r="CA1103" i="3"/>
  <c r="CA1104" i="3"/>
  <c r="CA1105" i="3"/>
  <c r="CA1106" i="3"/>
  <c r="CA1107" i="3"/>
  <c r="CA1108" i="3"/>
  <c r="CA1109" i="3"/>
  <c r="CA1110" i="3"/>
  <c r="CA1111" i="3"/>
  <c r="CA1112" i="3"/>
  <c r="CA1113" i="3"/>
  <c r="CA1114" i="3"/>
  <c r="CA1115" i="3"/>
  <c r="CA1116" i="3"/>
  <c r="CA1117" i="3"/>
  <c r="CA1118" i="3"/>
  <c r="CA1119" i="3"/>
  <c r="CA1120" i="3"/>
  <c r="CA1121" i="3"/>
  <c r="CA1122" i="3"/>
  <c r="CA1123" i="3"/>
  <c r="CA1124" i="3"/>
  <c r="CA1125" i="3"/>
  <c r="CA1126" i="3"/>
  <c r="CA1127" i="3"/>
  <c r="CA1128" i="3"/>
  <c r="CA1129" i="3"/>
  <c r="CA1130" i="3"/>
  <c r="CA1131" i="3"/>
  <c r="CA1132" i="3"/>
  <c r="CA1133" i="3"/>
  <c r="CA1134" i="3"/>
  <c r="CA1135" i="3"/>
  <c r="CA1136" i="3"/>
  <c r="CA1137" i="3"/>
  <c r="CA1138" i="3"/>
  <c r="CA1139" i="3"/>
  <c r="CA1140" i="3"/>
  <c r="CA1141" i="3"/>
  <c r="CA1142" i="3"/>
  <c r="CA1143" i="3"/>
  <c r="CA1144" i="3"/>
  <c r="CA1145" i="3"/>
  <c r="CA1146" i="3"/>
  <c r="CA1147" i="3"/>
  <c r="CA1148" i="3"/>
  <c r="CA1149" i="3"/>
  <c r="CA1150" i="3"/>
  <c r="CA1151" i="3"/>
  <c r="CA1152" i="3"/>
  <c r="CA1153" i="3"/>
  <c r="CA1154" i="3"/>
  <c r="CA1155" i="3"/>
  <c r="CA1156" i="3"/>
  <c r="CA1157" i="3"/>
  <c r="CA1158" i="3"/>
  <c r="CA1159" i="3"/>
  <c r="CA1160" i="3"/>
  <c r="CA1161" i="3"/>
  <c r="CA1162" i="3"/>
  <c r="CA1163" i="3"/>
  <c r="CA1164" i="3"/>
  <c r="CA1165" i="3"/>
  <c r="CA1166" i="3"/>
  <c r="CA1167" i="3"/>
  <c r="CA1168" i="3"/>
  <c r="CA1169" i="3"/>
  <c r="CA1170" i="3"/>
  <c r="CA1171" i="3"/>
  <c r="CA1172" i="3"/>
  <c r="CA1173" i="3"/>
  <c r="CA1174" i="3"/>
  <c r="CA1175" i="3"/>
  <c r="CA1176" i="3"/>
  <c r="CA1177" i="3"/>
  <c r="CA1178" i="3"/>
  <c r="CA1179" i="3"/>
  <c r="CA1180" i="3"/>
  <c r="CA1181" i="3"/>
  <c r="CA1182" i="3"/>
  <c r="CA1183" i="3"/>
  <c r="CA1184" i="3"/>
  <c r="CA1185" i="3"/>
  <c r="CA1186" i="3"/>
  <c r="CA1187" i="3"/>
  <c r="CA1188" i="3"/>
  <c r="CA1189" i="3"/>
  <c r="CA1190" i="3"/>
  <c r="CA1191" i="3"/>
  <c r="CA1192" i="3"/>
  <c r="CA1193" i="3"/>
  <c r="CA1194" i="3"/>
  <c r="CA1195" i="3"/>
  <c r="CA1196" i="3"/>
  <c r="CA1197" i="3"/>
  <c r="CA1198" i="3"/>
  <c r="CA1199" i="3"/>
  <c r="CA1200" i="3"/>
  <c r="CA1201" i="3"/>
  <c r="CA1202" i="3"/>
  <c r="CA1203" i="3"/>
  <c r="CA1204" i="3"/>
  <c r="CA1205" i="3"/>
  <c r="CA1206" i="3"/>
  <c r="CA1207" i="3"/>
  <c r="CA1208" i="3"/>
  <c r="CA1209" i="3"/>
  <c r="CA1210" i="3"/>
  <c r="CA1211" i="3"/>
  <c r="CA1212" i="3"/>
  <c r="CA1213" i="3"/>
  <c r="CA1214" i="3"/>
  <c r="CA1215" i="3"/>
  <c r="CA1216" i="3"/>
  <c r="CA1217" i="3"/>
  <c r="CA1218" i="3"/>
  <c r="CA1219" i="3"/>
  <c r="CA1220" i="3"/>
  <c r="CA1221" i="3"/>
  <c r="CA1222" i="3"/>
  <c r="CA1223" i="3"/>
  <c r="CA1224" i="3"/>
  <c r="CA1225" i="3"/>
  <c r="CA1226" i="3"/>
  <c r="CA1227" i="3"/>
  <c r="CA1228" i="3"/>
  <c r="CA1229" i="3"/>
  <c r="CA1230" i="3"/>
  <c r="CA1231" i="3"/>
  <c r="CA1232" i="3"/>
  <c r="CA1233" i="3"/>
  <c r="CA1234" i="3"/>
  <c r="CA1235" i="3"/>
  <c r="CA1236" i="3"/>
  <c r="CA1237" i="3"/>
  <c r="CA1238" i="3"/>
  <c r="CA1239" i="3"/>
  <c r="CA1240" i="3"/>
  <c r="CA1241" i="3"/>
  <c r="CA1242" i="3"/>
  <c r="CA1243" i="3"/>
  <c r="CA1244" i="3"/>
  <c r="CA1245" i="3"/>
  <c r="CA1246" i="3"/>
  <c r="CA1247" i="3"/>
  <c r="CA1248" i="3"/>
  <c r="CA1249" i="3"/>
  <c r="CA1250" i="3"/>
  <c r="CA1251" i="3"/>
  <c r="CA1252" i="3"/>
  <c r="CA1253" i="3"/>
  <c r="CA1254" i="3"/>
  <c r="CA1255" i="3"/>
  <c r="CA1256" i="3"/>
  <c r="CA1257" i="3"/>
  <c r="CA1258" i="3"/>
  <c r="CA1259" i="3"/>
  <c r="CA1260" i="3"/>
  <c r="CA1261" i="3"/>
  <c r="CA1262" i="3"/>
  <c r="CA1263" i="3"/>
  <c r="CA1264" i="3"/>
  <c r="CA1265" i="3"/>
  <c r="CA1266" i="3"/>
  <c r="CA1267" i="3"/>
  <c r="CA1268" i="3"/>
  <c r="CA1269" i="3"/>
  <c r="CA1270" i="3"/>
  <c r="CA1271" i="3"/>
  <c r="CA1272" i="3"/>
  <c r="CA1273" i="3"/>
  <c r="CA1274" i="3"/>
  <c r="CA1275" i="3"/>
  <c r="CA1276" i="3"/>
  <c r="CA1277" i="3"/>
  <c r="CA1278" i="3"/>
  <c r="CA1279" i="3"/>
  <c r="CA1280" i="3"/>
  <c r="CA1281" i="3"/>
  <c r="CA1282" i="3"/>
  <c r="CA1283" i="3"/>
  <c r="CA1284" i="3"/>
  <c r="CA1285" i="3"/>
  <c r="CA1286" i="3"/>
  <c r="CA1287" i="3"/>
  <c r="CA1288" i="3"/>
  <c r="CA1289" i="3"/>
  <c r="CA1290" i="3"/>
  <c r="CA1291" i="3"/>
  <c r="CA1292" i="3"/>
  <c r="CA1293" i="3"/>
  <c r="CA1294" i="3"/>
  <c r="CA1295" i="3"/>
  <c r="CA1296" i="3"/>
  <c r="CA1297" i="3"/>
  <c r="CA1298" i="3"/>
  <c r="CA1299" i="3"/>
  <c r="CA1300" i="3"/>
  <c r="CA1301" i="3"/>
  <c r="CA1302" i="3"/>
  <c r="CA1303" i="3"/>
  <c r="CA1304" i="3"/>
  <c r="CA1305" i="3"/>
  <c r="CA1306" i="3"/>
  <c r="CA1307" i="3"/>
  <c r="CA1308" i="3"/>
  <c r="CA1309" i="3"/>
  <c r="CA1310" i="3"/>
  <c r="CA1311" i="3"/>
  <c r="CA1312" i="3"/>
  <c r="CA1313" i="3"/>
  <c r="CA1314" i="3"/>
  <c r="CA1315" i="3"/>
  <c r="CA1316" i="3"/>
  <c r="CA1317" i="3"/>
  <c r="CA1318" i="3"/>
  <c r="CA1319" i="3"/>
  <c r="CA1320" i="3"/>
  <c r="CA1321" i="3"/>
  <c r="CA1322" i="3"/>
  <c r="CA1323" i="3"/>
  <c r="CA1324" i="3"/>
  <c r="CA1325" i="3"/>
  <c r="CA1326" i="3"/>
  <c r="CA1327" i="3"/>
  <c r="CA1328" i="3"/>
  <c r="CA1329" i="3"/>
  <c r="CA1330" i="3"/>
  <c r="CA1331" i="3"/>
  <c r="CA1332" i="3"/>
  <c r="CA1333" i="3"/>
  <c r="CA1334" i="3"/>
  <c r="CA1335" i="3"/>
  <c r="CA1336" i="3"/>
  <c r="CA1337" i="3"/>
  <c r="CA1338" i="3"/>
  <c r="CA1339" i="3"/>
  <c r="CA1340" i="3"/>
  <c r="CA1341" i="3"/>
  <c r="CA1342" i="3"/>
  <c r="CA1343" i="3"/>
  <c r="CA1344" i="3"/>
  <c r="CA1345" i="3"/>
  <c r="CA1346" i="3"/>
  <c r="CA1347" i="3"/>
  <c r="CA1348" i="3"/>
  <c r="CA1349" i="3"/>
  <c r="CA1350" i="3"/>
  <c r="CA1351" i="3"/>
  <c r="CA1352" i="3"/>
  <c r="CA1353" i="3"/>
  <c r="CA1354" i="3"/>
  <c r="CA1355" i="3"/>
  <c r="CA1356" i="3"/>
  <c r="CA1357" i="3"/>
  <c r="CA1358" i="3"/>
  <c r="CA1359" i="3"/>
  <c r="CA1360" i="3"/>
  <c r="CA1361" i="3"/>
  <c r="CA1362" i="3"/>
  <c r="CA1363" i="3"/>
  <c r="CA1364" i="3"/>
  <c r="CA1365" i="3"/>
  <c r="CA1366" i="3"/>
  <c r="CA1367" i="3"/>
  <c r="CA1368" i="3"/>
  <c r="CA1369" i="3"/>
  <c r="CA1370" i="3"/>
  <c r="CA1371" i="3"/>
  <c r="CA1372" i="3"/>
  <c r="CA1373" i="3"/>
  <c r="CA1374" i="3"/>
  <c r="CA1375" i="3"/>
  <c r="CA1376" i="3"/>
  <c r="CA1377" i="3"/>
  <c r="CA1378" i="3"/>
  <c r="CA1379" i="3"/>
  <c r="CA1380" i="3"/>
  <c r="CA1381" i="3"/>
  <c r="CA1382" i="3"/>
  <c r="CA1383" i="3"/>
  <c r="CA1384" i="3"/>
  <c r="CA1385" i="3"/>
  <c r="CA1386" i="3"/>
  <c r="CA1387" i="3"/>
  <c r="CA1388" i="3"/>
  <c r="CA1389" i="3"/>
  <c r="CA1390" i="3"/>
  <c r="CA1391" i="3"/>
  <c r="CA1392" i="3"/>
  <c r="CA1393" i="3"/>
  <c r="CA1394" i="3"/>
  <c r="CA1395" i="3"/>
  <c r="CA1396" i="3"/>
  <c r="CA1397" i="3"/>
  <c r="CA1398" i="3"/>
  <c r="CA1399" i="3"/>
  <c r="CA1400" i="3"/>
  <c r="CA1401" i="3"/>
  <c r="CA1402" i="3"/>
  <c r="CA1403" i="3"/>
  <c r="CA1404" i="3"/>
  <c r="CA1405" i="3"/>
  <c r="CA1406" i="3"/>
  <c r="CA1407" i="3"/>
  <c r="CA1408" i="3"/>
  <c r="CA1409" i="3"/>
  <c r="CA1410" i="3"/>
  <c r="CA1411" i="3"/>
  <c r="CA1412" i="3"/>
  <c r="CA1413" i="3"/>
  <c r="CA1414" i="3"/>
  <c r="CA1415" i="3"/>
  <c r="CA1416" i="3"/>
  <c r="CA1417" i="3"/>
  <c r="CA1418" i="3"/>
  <c r="CA1419" i="3"/>
  <c r="CA1420" i="3"/>
  <c r="CA1421" i="3"/>
  <c r="CA1422" i="3"/>
  <c r="CA1423" i="3"/>
  <c r="CA1424" i="3"/>
  <c r="CA1425" i="3"/>
  <c r="CA1426" i="3"/>
  <c r="CA1427" i="3"/>
  <c r="CA1428" i="3"/>
  <c r="CA1429" i="3"/>
  <c r="CA1430" i="3"/>
  <c r="CA1431" i="3"/>
  <c r="CA1432" i="3"/>
  <c r="CA1433" i="3"/>
  <c r="CA1434" i="3"/>
  <c r="CA1435" i="3"/>
  <c r="CA1436" i="3"/>
  <c r="CA1437" i="3"/>
  <c r="CA1438" i="3"/>
  <c r="CA1439" i="3"/>
  <c r="CA1440" i="3"/>
  <c r="CA1441" i="3"/>
  <c r="CA1442" i="3"/>
  <c r="CA1443" i="3"/>
  <c r="CA1444" i="3"/>
  <c r="CA1445" i="3"/>
  <c r="CA1446" i="3"/>
  <c r="CA1447" i="3"/>
  <c r="CA1448" i="3"/>
  <c r="CA1449" i="3"/>
  <c r="CA1450" i="3"/>
  <c r="CA1451" i="3"/>
  <c r="CA1452" i="3"/>
  <c r="CA1453" i="3"/>
  <c r="CA1454" i="3"/>
  <c r="CA1455" i="3"/>
  <c r="CA1456" i="3"/>
  <c r="CA1457" i="3"/>
  <c r="CA1458" i="3"/>
  <c r="CA1459" i="3"/>
  <c r="CA1460" i="3"/>
  <c r="CA1461" i="3"/>
  <c r="BY2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50" i="3"/>
  <c r="BY51" i="3"/>
  <c r="BY52" i="3"/>
  <c r="BY53" i="3"/>
  <c r="BY54" i="3"/>
  <c r="BY55" i="3"/>
  <c r="BY56" i="3"/>
  <c r="BY57" i="3"/>
  <c r="BY58" i="3"/>
  <c r="BY59" i="3"/>
  <c r="BY60" i="3"/>
  <c r="BY61" i="3"/>
  <c r="BY62" i="3"/>
  <c r="BY63" i="3"/>
  <c r="BY64" i="3"/>
  <c r="BY65" i="3"/>
  <c r="BY66" i="3"/>
  <c r="BY67" i="3"/>
  <c r="BY68" i="3"/>
  <c r="BY69" i="3"/>
  <c r="BY70" i="3"/>
  <c r="BY71" i="3"/>
  <c r="BY72" i="3"/>
  <c r="BY73" i="3"/>
  <c r="BY74" i="3"/>
  <c r="BY75" i="3"/>
  <c r="BY76" i="3"/>
  <c r="BY77" i="3"/>
  <c r="BY78" i="3"/>
  <c r="BY79" i="3"/>
  <c r="BY80" i="3"/>
  <c r="BY81" i="3"/>
  <c r="BY82" i="3"/>
  <c r="BY83" i="3"/>
  <c r="BY84" i="3"/>
  <c r="BY85" i="3"/>
  <c r="BY86" i="3"/>
  <c r="BY87" i="3"/>
  <c r="BY88" i="3"/>
  <c r="BY89" i="3"/>
  <c r="BY90" i="3"/>
  <c r="BY91" i="3"/>
  <c r="BY92" i="3"/>
  <c r="BY93" i="3"/>
  <c r="BY94" i="3"/>
  <c r="BY95" i="3"/>
  <c r="BY96" i="3"/>
  <c r="BY97" i="3"/>
  <c r="BY98" i="3"/>
  <c r="BY99" i="3"/>
  <c r="BY100" i="3"/>
  <c r="BY101" i="3"/>
  <c r="BY102" i="3"/>
  <c r="BY103" i="3"/>
  <c r="BY104" i="3"/>
  <c r="BY105" i="3"/>
  <c r="BY106" i="3"/>
  <c r="BY107" i="3"/>
  <c r="BY108" i="3"/>
  <c r="BY109" i="3"/>
  <c r="BY110" i="3"/>
  <c r="BY111" i="3"/>
  <c r="BY112" i="3"/>
  <c r="BY113" i="3"/>
  <c r="BY114" i="3"/>
  <c r="BY115" i="3"/>
  <c r="BY116" i="3"/>
  <c r="BY117" i="3"/>
  <c r="BY118" i="3"/>
  <c r="BY119" i="3"/>
  <c r="BY120" i="3"/>
  <c r="BY121" i="3"/>
  <c r="BY122" i="3"/>
  <c r="BY123" i="3"/>
  <c r="BY124" i="3"/>
  <c r="BY125" i="3"/>
  <c r="BY126" i="3"/>
  <c r="BY127" i="3"/>
  <c r="BY128" i="3"/>
  <c r="BY129" i="3"/>
  <c r="BY130" i="3"/>
  <c r="BY131" i="3"/>
  <c r="BY132" i="3"/>
  <c r="BY133" i="3"/>
  <c r="BY134" i="3"/>
  <c r="BY135" i="3"/>
  <c r="BY136" i="3"/>
  <c r="BY137" i="3"/>
  <c r="BY138" i="3"/>
  <c r="BY139" i="3"/>
  <c r="BY140" i="3"/>
  <c r="BY141" i="3"/>
  <c r="BY142" i="3"/>
  <c r="BY143" i="3"/>
  <c r="BY144" i="3"/>
  <c r="BY145" i="3"/>
  <c r="BY146" i="3"/>
  <c r="BY147" i="3"/>
  <c r="BY148" i="3"/>
  <c r="BY149" i="3"/>
  <c r="BY150" i="3"/>
  <c r="BY151" i="3"/>
  <c r="BY152" i="3"/>
  <c r="BY153" i="3"/>
  <c r="BY154" i="3"/>
  <c r="BY155" i="3"/>
  <c r="BY156" i="3"/>
  <c r="BY157" i="3"/>
  <c r="BY158" i="3"/>
  <c r="BY159" i="3"/>
  <c r="BY160" i="3"/>
  <c r="BY161" i="3"/>
  <c r="BY162" i="3"/>
  <c r="BY163" i="3"/>
  <c r="BY164" i="3"/>
  <c r="BY165" i="3"/>
  <c r="BY166" i="3"/>
  <c r="BY167" i="3"/>
  <c r="BY168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Y190" i="3"/>
  <c r="BY191" i="3"/>
  <c r="BY192" i="3"/>
  <c r="BY193" i="3"/>
  <c r="BY194" i="3"/>
  <c r="BY195" i="3"/>
  <c r="BY196" i="3"/>
  <c r="BY197" i="3"/>
  <c r="BY198" i="3"/>
  <c r="BY199" i="3"/>
  <c r="BY200" i="3"/>
  <c r="BY201" i="3"/>
  <c r="BY202" i="3"/>
  <c r="BY203" i="3"/>
  <c r="BY204" i="3"/>
  <c r="BY205" i="3"/>
  <c r="BY206" i="3"/>
  <c r="BY207" i="3"/>
  <c r="BY208" i="3"/>
  <c r="BY209" i="3"/>
  <c r="BY210" i="3"/>
  <c r="BY211" i="3"/>
  <c r="BY212" i="3"/>
  <c r="BY213" i="3"/>
  <c r="BY214" i="3"/>
  <c r="BY215" i="3"/>
  <c r="BY216" i="3"/>
  <c r="BY217" i="3"/>
  <c r="BY218" i="3"/>
  <c r="BY219" i="3"/>
  <c r="BY220" i="3"/>
  <c r="BY221" i="3"/>
  <c r="BY222" i="3"/>
  <c r="BY223" i="3"/>
  <c r="BY224" i="3"/>
  <c r="BY225" i="3"/>
  <c r="BY226" i="3"/>
  <c r="BY227" i="3"/>
  <c r="BY228" i="3"/>
  <c r="BY229" i="3"/>
  <c r="BY230" i="3"/>
  <c r="BY231" i="3"/>
  <c r="BY232" i="3"/>
  <c r="BY233" i="3"/>
  <c r="BY234" i="3"/>
  <c r="BY235" i="3"/>
  <c r="BY236" i="3"/>
  <c r="BY237" i="3"/>
  <c r="BY238" i="3"/>
  <c r="BY239" i="3"/>
  <c r="BY240" i="3"/>
  <c r="BY241" i="3"/>
  <c r="BY242" i="3"/>
  <c r="BY243" i="3"/>
  <c r="BY244" i="3"/>
  <c r="BY245" i="3"/>
  <c r="BY246" i="3"/>
  <c r="BY247" i="3"/>
  <c r="BY248" i="3"/>
  <c r="BY249" i="3"/>
  <c r="BY250" i="3"/>
  <c r="BY251" i="3"/>
  <c r="BY252" i="3"/>
  <c r="BY253" i="3"/>
  <c r="BY254" i="3"/>
  <c r="BY255" i="3"/>
  <c r="BY256" i="3"/>
  <c r="BY257" i="3"/>
  <c r="BY258" i="3"/>
  <c r="BY259" i="3"/>
  <c r="BY260" i="3"/>
  <c r="BY261" i="3"/>
  <c r="BY262" i="3"/>
  <c r="BY263" i="3"/>
  <c r="BY264" i="3"/>
  <c r="BY265" i="3"/>
  <c r="BY266" i="3"/>
  <c r="BY267" i="3"/>
  <c r="BY268" i="3"/>
  <c r="BY269" i="3"/>
  <c r="BY270" i="3"/>
  <c r="BY271" i="3"/>
  <c r="BY272" i="3"/>
  <c r="BY273" i="3"/>
  <c r="BY274" i="3"/>
  <c r="BY275" i="3"/>
  <c r="BY276" i="3"/>
  <c r="BY277" i="3"/>
  <c r="BY278" i="3"/>
  <c r="BY279" i="3"/>
  <c r="BY280" i="3"/>
  <c r="BY281" i="3"/>
  <c r="BY282" i="3"/>
  <c r="BY283" i="3"/>
  <c r="BY284" i="3"/>
  <c r="BY285" i="3"/>
  <c r="BY286" i="3"/>
  <c r="BY287" i="3"/>
  <c r="BY288" i="3"/>
  <c r="BY289" i="3"/>
  <c r="BY290" i="3"/>
  <c r="BY291" i="3"/>
  <c r="BY292" i="3"/>
  <c r="BY293" i="3"/>
  <c r="BY294" i="3"/>
  <c r="BY295" i="3"/>
  <c r="BY296" i="3"/>
  <c r="BY297" i="3"/>
  <c r="BY298" i="3"/>
  <c r="BY299" i="3"/>
  <c r="BY300" i="3"/>
  <c r="BY301" i="3"/>
  <c r="BY302" i="3"/>
  <c r="BY303" i="3"/>
  <c r="BY304" i="3"/>
  <c r="BY305" i="3"/>
  <c r="BY306" i="3"/>
  <c r="BY307" i="3"/>
  <c r="BY308" i="3"/>
  <c r="BY309" i="3"/>
  <c r="BY310" i="3"/>
  <c r="BY311" i="3"/>
  <c r="BY312" i="3"/>
  <c r="BY313" i="3"/>
  <c r="BY314" i="3"/>
  <c r="BY315" i="3"/>
  <c r="BY316" i="3"/>
  <c r="BY317" i="3"/>
  <c r="BY318" i="3"/>
  <c r="BY319" i="3"/>
  <c r="BY320" i="3"/>
  <c r="BY321" i="3"/>
  <c r="BY322" i="3"/>
  <c r="BY323" i="3"/>
  <c r="BY324" i="3"/>
  <c r="BY325" i="3"/>
  <c r="BY326" i="3"/>
  <c r="BY327" i="3"/>
  <c r="BY328" i="3"/>
  <c r="BY329" i="3"/>
  <c r="BY330" i="3"/>
  <c r="BY331" i="3"/>
  <c r="BY332" i="3"/>
  <c r="BY333" i="3"/>
  <c r="BY334" i="3"/>
  <c r="BY335" i="3"/>
  <c r="BY336" i="3"/>
  <c r="BY337" i="3"/>
  <c r="BY338" i="3"/>
  <c r="BY339" i="3"/>
  <c r="BY340" i="3"/>
  <c r="BY341" i="3"/>
  <c r="BY342" i="3"/>
  <c r="BY343" i="3"/>
  <c r="BY344" i="3"/>
  <c r="BY345" i="3"/>
  <c r="BY346" i="3"/>
  <c r="BY347" i="3"/>
  <c r="BY348" i="3"/>
  <c r="BY349" i="3"/>
  <c r="BY350" i="3"/>
  <c r="BY351" i="3"/>
  <c r="BY352" i="3"/>
  <c r="BY353" i="3"/>
  <c r="BY354" i="3"/>
  <c r="BY355" i="3"/>
  <c r="BY356" i="3"/>
  <c r="BY357" i="3"/>
  <c r="BY358" i="3"/>
  <c r="BY359" i="3"/>
  <c r="BY360" i="3"/>
  <c r="BY361" i="3"/>
  <c r="BY362" i="3"/>
  <c r="BY363" i="3"/>
  <c r="BY364" i="3"/>
  <c r="BY365" i="3"/>
  <c r="BY366" i="3"/>
  <c r="BY367" i="3"/>
  <c r="BY368" i="3"/>
  <c r="BY369" i="3"/>
  <c r="BY370" i="3"/>
  <c r="BY371" i="3"/>
  <c r="BY372" i="3"/>
  <c r="BY373" i="3"/>
  <c r="BY374" i="3"/>
  <c r="BY375" i="3"/>
  <c r="BY376" i="3"/>
  <c r="BY377" i="3"/>
  <c r="BY378" i="3"/>
  <c r="BY379" i="3"/>
  <c r="BY380" i="3"/>
  <c r="BY381" i="3"/>
  <c r="BY382" i="3"/>
  <c r="BY383" i="3"/>
  <c r="BY384" i="3"/>
  <c r="BY385" i="3"/>
  <c r="BY386" i="3"/>
  <c r="BY387" i="3"/>
  <c r="BY388" i="3"/>
  <c r="BY389" i="3"/>
  <c r="BY390" i="3"/>
  <c r="BY391" i="3"/>
  <c r="BY392" i="3"/>
  <c r="BY393" i="3"/>
  <c r="BY394" i="3"/>
  <c r="BY395" i="3"/>
  <c r="BY396" i="3"/>
  <c r="BY397" i="3"/>
  <c r="BY398" i="3"/>
  <c r="BY399" i="3"/>
  <c r="BY400" i="3"/>
  <c r="BY401" i="3"/>
  <c r="BY402" i="3"/>
  <c r="BY403" i="3"/>
  <c r="BY404" i="3"/>
  <c r="BY405" i="3"/>
  <c r="BY406" i="3"/>
  <c r="BY407" i="3"/>
  <c r="BY408" i="3"/>
  <c r="BY409" i="3"/>
  <c r="BY410" i="3"/>
  <c r="BY411" i="3"/>
  <c r="BY412" i="3"/>
  <c r="BY413" i="3"/>
  <c r="BY414" i="3"/>
  <c r="BY415" i="3"/>
  <c r="BY416" i="3"/>
  <c r="BY417" i="3"/>
  <c r="BY418" i="3"/>
  <c r="BY419" i="3"/>
  <c r="BY420" i="3"/>
  <c r="BY421" i="3"/>
  <c r="BY422" i="3"/>
  <c r="BY423" i="3"/>
  <c r="BY424" i="3"/>
  <c r="BY425" i="3"/>
  <c r="BY426" i="3"/>
  <c r="BY427" i="3"/>
  <c r="BY428" i="3"/>
  <c r="BY429" i="3"/>
  <c r="BY430" i="3"/>
  <c r="BY431" i="3"/>
  <c r="BY432" i="3"/>
  <c r="BY433" i="3"/>
  <c r="BY434" i="3"/>
  <c r="BY435" i="3"/>
  <c r="BY436" i="3"/>
  <c r="BY437" i="3"/>
  <c r="BY438" i="3"/>
  <c r="BY439" i="3"/>
  <c r="BY440" i="3"/>
  <c r="BY441" i="3"/>
  <c r="BY442" i="3"/>
  <c r="BY443" i="3"/>
  <c r="BY444" i="3"/>
  <c r="BY445" i="3"/>
  <c r="BY446" i="3"/>
  <c r="BY447" i="3"/>
  <c r="BY448" i="3"/>
  <c r="BY449" i="3"/>
  <c r="BY450" i="3"/>
  <c r="BY451" i="3"/>
  <c r="BY452" i="3"/>
  <c r="BY453" i="3"/>
  <c r="BY454" i="3"/>
  <c r="BY455" i="3"/>
  <c r="BY456" i="3"/>
  <c r="BY457" i="3"/>
  <c r="BY458" i="3"/>
  <c r="BY459" i="3"/>
  <c r="BY460" i="3"/>
  <c r="BY461" i="3"/>
  <c r="BY462" i="3"/>
  <c r="BY463" i="3"/>
  <c r="BY464" i="3"/>
  <c r="BY465" i="3"/>
  <c r="BY466" i="3"/>
  <c r="BY467" i="3"/>
  <c r="BY468" i="3"/>
  <c r="BY469" i="3"/>
  <c r="BY470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04" i="3"/>
  <c r="BY505" i="3"/>
  <c r="BY506" i="3"/>
  <c r="BY507" i="3"/>
  <c r="BY508" i="3"/>
  <c r="BY509" i="3"/>
  <c r="BY510" i="3"/>
  <c r="BY511" i="3"/>
  <c r="BY512" i="3"/>
  <c r="BY513" i="3"/>
  <c r="BY514" i="3"/>
  <c r="BY515" i="3"/>
  <c r="BY516" i="3"/>
  <c r="BY517" i="3"/>
  <c r="BY518" i="3"/>
  <c r="BY519" i="3"/>
  <c r="BY520" i="3"/>
  <c r="BY521" i="3"/>
  <c r="BY522" i="3"/>
  <c r="BY523" i="3"/>
  <c r="BY524" i="3"/>
  <c r="BY525" i="3"/>
  <c r="BY526" i="3"/>
  <c r="BY527" i="3"/>
  <c r="BY528" i="3"/>
  <c r="BY529" i="3"/>
  <c r="BY530" i="3"/>
  <c r="BY531" i="3"/>
  <c r="BY532" i="3"/>
  <c r="BY533" i="3"/>
  <c r="BY534" i="3"/>
  <c r="BY535" i="3"/>
  <c r="BY536" i="3"/>
  <c r="BY537" i="3"/>
  <c r="BY538" i="3"/>
  <c r="BY539" i="3"/>
  <c r="BY540" i="3"/>
  <c r="BY541" i="3"/>
  <c r="BY542" i="3"/>
  <c r="BY543" i="3"/>
  <c r="BY544" i="3"/>
  <c r="BY545" i="3"/>
  <c r="BY546" i="3"/>
  <c r="BY547" i="3"/>
  <c r="BY548" i="3"/>
  <c r="BY549" i="3"/>
  <c r="BY550" i="3"/>
  <c r="BY551" i="3"/>
  <c r="BY552" i="3"/>
  <c r="BY553" i="3"/>
  <c r="BY554" i="3"/>
  <c r="BY555" i="3"/>
  <c r="BY556" i="3"/>
  <c r="BY557" i="3"/>
  <c r="BY558" i="3"/>
  <c r="BY559" i="3"/>
  <c r="BY560" i="3"/>
  <c r="BY561" i="3"/>
  <c r="BY562" i="3"/>
  <c r="BY563" i="3"/>
  <c r="BY564" i="3"/>
  <c r="BY565" i="3"/>
  <c r="BY566" i="3"/>
  <c r="BY567" i="3"/>
  <c r="BY568" i="3"/>
  <c r="BY569" i="3"/>
  <c r="BY570" i="3"/>
  <c r="BY571" i="3"/>
  <c r="BY572" i="3"/>
  <c r="BY573" i="3"/>
  <c r="BY574" i="3"/>
  <c r="BY575" i="3"/>
  <c r="BY576" i="3"/>
  <c r="BY577" i="3"/>
  <c r="BY578" i="3"/>
  <c r="BY579" i="3"/>
  <c r="BY580" i="3"/>
  <c r="BY581" i="3"/>
  <c r="BY582" i="3"/>
  <c r="BY583" i="3"/>
  <c r="BY584" i="3"/>
  <c r="BY585" i="3"/>
  <c r="BY586" i="3"/>
  <c r="BY587" i="3"/>
  <c r="BY588" i="3"/>
  <c r="BY589" i="3"/>
  <c r="BY590" i="3"/>
  <c r="BY591" i="3"/>
  <c r="BY592" i="3"/>
  <c r="BY593" i="3"/>
  <c r="BY594" i="3"/>
  <c r="BY595" i="3"/>
  <c r="BY596" i="3"/>
  <c r="BY597" i="3"/>
  <c r="BY598" i="3"/>
  <c r="BY599" i="3"/>
  <c r="BY600" i="3"/>
  <c r="BY601" i="3"/>
  <c r="BY602" i="3"/>
  <c r="BY603" i="3"/>
  <c r="BY604" i="3"/>
  <c r="BY605" i="3"/>
  <c r="BY606" i="3"/>
  <c r="BY607" i="3"/>
  <c r="BY608" i="3"/>
  <c r="BY609" i="3"/>
  <c r="BY610" i="3"/>
  <c r="BY611" i="3"/>
  <c r="BY612" i="3"/>
  <c r="BY613" i="3"/>
  <c r="BY614" i="3"/>
  <c r="BY615" i="3"/>
  <c r="BY616" i="3"/>
  <c r="BY617" i="3"/>
  <c r="BY618" i="3"/>
  <c r="BY619" i="3"/>
  <c r="BY620" i="3"/>
  <c r="BY621" i="3"/>
  <c r="BY622" i="3"/>
  <c r="BY623" i="3"/>
  <c r="BY624" i="3"/>
  <c r="BY625" i="3"/>
  <c r="BY626" i="3"/>
  <c r="BY627" i="3"/>
  <c r="BY628" i="3"/>
  <c r="BY629" i="3"/>
  <c r="BY630" i="3"/>
  <c r="BY631" i="3"/>
  <c r="BY632" i="3"/>
  <c r="BY633" i="3"/>
  <c r="BY634" i="3"/>
  <c r="BY635" i="3"/>
  <c r="BY636" i="3"/>
  <c r="BY637" i="3"/>
  <c r="BY638" i="3"/>
  <c r="BY639" i="3"/>
  <c r="BY640" i="3"/>
  <c r="BY641" i="3"/>
  <c r="BY642" i="3"/>
  <c r="BY643" i="3"/>
  <c r="BY644" i="3"/>
  <c r="BY645" i="3"/>
  <c r="BY646" i="3"/>
  <c r="BY647" i="3"/>
  <c r="BY648" i="3"/>
  <c r="BY649" i="3"/>
  <c r="BY650" i="3"/>
  <c r="BY651" i="3"/>
  <c r="BY652" i="3"/>
  <c r="BY653" i="3"/>
  <c r="BY654" i="3"/>
  <c r="BY655" i="3"/>
  <c r="BY656" i="3"/>
  <c r="BY657" i="3"/>
  <c r="BY658" i="3"/>
  <c r="BY659" i="3"/>
  <c r="BY660" i="3"/>
  <c r="BY661" i="3"/>
  <c r="BY662" i="3"/>
  <c r="BY663" i="3"/>
  <c r="BY664" i="3"/>
  <c r="BY665" i="3"/>
  <c r="BY666" i="3"/>
  <c r="BY667" i="3"/>
  <c r="BY668" i="3"/>
  <c r="BY669" i="3"/>
  <c r="BY670" i="3"/>
  <c r="BY671" i="3"/>
  <c r="BY672" i="3"/>
  <c r="BY673" i="3"/>
  <c r="BY674" i="3"/>
  <c r="BY675" i="3"/>
  <c r="BY676" i="3"/>
  <c r="BY677" i="3"/>
  <c r="BY678" i="3"/>
  <c r="BY679" i="3"/>
  <c r="BY680" i="3"/>
  <c r="BY681" i="3"/>
  <c r="BY682" i="3"/>
  <c r="BY683" i="3"/>
  <c r="BY684" i="3"/>
  <c r="BY685" i="3"/>
  <c r="BY686" i="3"/>
  <c r="BY687" i="3"/>
  <c r="BY688" i="3"/>
  <c r="BY689" i="3"/>
  <c r="BY690" i="3"/>
  <c r="BY691" i="3"/>
  <c r="BY692" i="3"/>
  <c r="BY693" i="3"/>
  <c r="BY694" i="3"/>
  <c r="BY695" i="3"/>
  <c r="BY696" i="3"/>
  <c r="BY697" i="3"/>
  <c r="BY698" i="3"/>
  <c r="BY699" i="3"/>
  <c r="BY700" i="3"/>
  <c r="BY701" i="3"/>
  <c r="BY702" i="3"/>
  <c r="BY703" i="3"/>
  <c r="BY704" i="3"/>
  <c r="BY705" i="3"/>
  <c r="BY706" i="3"/>
  <c r="BY707" i="3"/>
  <c r="BY708" i="3"/>
  <c r="BY709" i="3"/>
  <c r="BY710" i="3"/>
  <c r="BY711" i="3"/>
  <c r="BY712" i="3"/>
  <c r="BY713" i="3"/>
  <c r="BY714" i="3"/>
  <c r="BY715" i="3"/>
  <c r="BY716" i="3"/>
  <c r="BY717" i="3"/>
  <c r="BY718" i="3"/>
  <c r="BY719" i="3"/>
  <c r="BY720" i="3"/>
  <c r="BY721" i="3"/>
  <c r="BY722" i="3"/>
  <c r="BY723" i="3"/>
  <c r="BY724" i="3"/>
  <c r="BY725" i="3"/>
  <c r="BY726" i="3"/>
  <c r="BY727" i="3"/>
  <c r="BY728" i="3"/>
  <c r="BY729" i="3"/>
  <c r="BY730" i="3"/>
  <c r="BY731" i="3"/>
  <c r="BY732" i="3"/>
  <c r="BY733" i="3"/>
  <c r="BY734" i="3"/>
  <c r="BY735" i="3"/>
  <c r="BY736" i="3"/>
  <c r="BY737" i="3"/>
  <c r="BY738" i="3"/>
  <c r="BY739" i="3"/>
  <c r="BY740" i="3"/>
  <c r="BY741" i="3"/>
  <c r="BY742" i="3"/>
  <c r="BY743" i="3"/>
  <c r="BY744" i="3"/>
  <c r="BY745" i="3"/>
  <c r="BY746" i="3"/>
  <c r="BY747" i="3"/>
  <c r="BY748" i="3"/>
  <c r="BY749" i="3"/>
  <c r="BY750" i="3"/>
  <c r="BY751" i="3"/>
  <c r="BY752" i="3"/>
  <c r="BY753" i="3"/>
  <c r="BY754" i="3"/>
  <c r="BY755" i="3"/>
  <c r="BY756" i="3"/>
  <c r="BY757" i="3"/>
  <c r="BY758" i="3"/>
  <c r="BY759" i="3"/>
  <c r="BY760" i="3"/>
  <c r="BY761" i="3"/>
  <c r="BY762" i="3"/>
  <c r="BY763" i="3"/>
  <c r="BY764" i="3"/>
  <c r="BY765" i="3"/>
  <c r="BY766" i="3"/>
  <c r="BY767" i="3"/>
  <c r="BY768" i="3"/>
  <c r="BY769" i="3"/>
  <c r="BY770" i="3"/>
  <c r="BY771" i="3"/>
  <c r="BY772" i="3"/>
  <c r="BY773" i="3"/>
  <c r="BY774" i="3"/>
  <c r="BY775" i="3"/>
  <c r="BY776" i="3"/>
  <c r="BY777" i="3"/>
  <c r="BY778" i="3"/>
  <c r="BY779" i="3"/>
  <c r="BY780" i="3"/>
  <c r="BY781" i="3"/>
  <c r="BY782" i="3"/>
  <c r="BY783" i="3"/>
  <c r="BY784" i="3"/>
  <c r="BY785" i="3"/>
  <c r="BY786" i="3"/>
  <c r="BY787" i="3"/>
  <c r="BY788" i="3"/>
  <c r="BY789" i="3"/>
  <c r="BY790" i="3"/>
  <c r="BY791" i="3"/>
  <c r="BY792" i="3"/>
  <c r="BY793" i="3"/>
  <c r="BY794" i="3"/>
  <c r="BY795" i="3"/>
  <c r="BY796" i="3"/>
  <c r="BY797" i="3"/>
  <c r="BY798" i="3"/>
  <c r="BY799" i="3"/>
  <c r="BY800" i="3"/>
  <c r="BY801" i="3"/>
  <c r="BY802" i="3"/>
  <c r="BY803" i="3"/>
  <c r="BY804" i="3"/>
  <c r="BY805" i="3"/>
  <c r="BY806" i="3"/>
  <c r="BY807" i="3"/>
  <c r="BY808" i="3"/>
  <c r="BY809" i="3"/>
  <c r="BY810" i="3"/>
  <c r="BY811" i="3"/>
  <c r="BY812" i="3"/>
  <c r="BY813" i="3"/>
  <c r="BY814" i="3"/>
  <c r="BY815" i="3"/>
  <c r="BY816" i="3"/>
  <c r="BY817" i="3"/>
  <c r="BY818" i="3"/>
  <c r="BY819" i="3"/>
  <c r="BY820" i="3"/>
  <c r="BY821" i="3"/>
  <c r="BY822" i="3"/>
  <c r="BY823" i="3"/>
  <c r="BY824" i="3"/>
  <c r="BY825" i="3"/>
  <c r="BY826" i="3"/>
  <c r="BY827" i="3"/>
  <c r="BY828" i="3"/>
  <c r="BY829" i="3"/>
  <c r="BY830" i="3"/>
  <c r="BY831" i="3"/>
  <c r="BY832" i="3"/>
  <c r="BY833" i="3"/>
  <c r="BY834" i="3"/>
  <c r="BY835" i="3"/>
  <c r="BY836" i="3"/>
  <c r="BY837" i="3"/>
  <c r="BY838" i="3"/>
  <c r="BY839" i="3"/>
  <c r="BY840" i="3"/>
  <c r="BY841" i="3"/>
  <c r="BY842" i="3"/>
  <c r="BY843" i="3"/>
  <c r="BY844" i="3"/>
  <c r="BY845" i="3"/>
  <c r="BY846" i="3"/>
  <c r="BY847" i="3"/>
  <c r="BY848" i="3"/>
  <c r="BY849" i="3"/>
  <c r="BY850" i="3"/>
  <c r="BY851" i="3"/>
  <c r="BY852" i="3"/>
  <c r="BY853" i="3"/>
  <c r="BY854" i="3"/>
  <c r="BY855" i="3"/>
  <c r="BY856" i="3"/>
  <c r="BY857" i="3"/>
  <c r="BY858" i="3"/>
  <c r="BY859" i="3"/>
  <c r="BY860" i="3"/>
  <c r="BY861" i="3"/>
  <c r="BY862" i="3"/>
  <c r="BY863" i="3"/>
  <c r="BY864" i="3"/>
  <c r="BY865" i="3"/>
  <c r="BY866" i="3"/>
  <c r="BY867" i="3"/>
  <c r="BY868" i="3"/>
  <c r="BY869" i="3"/>
  <c r="BY870" i="3"/>
  <c r="BY871" i="3"/>
  <c r="BY872" i="3"/>
  <c r="BY873" i="3"/>
  <c r="BY874" i="3"/>
  <c r="BY875" i="3"/>
  <c r="BY876" i="3"/>
  <c r="BY877" i="3"/>
  <c r="BY878" i="3"/>
  <c r="BY879" i="3"/>
  <c r="BY880" i="3"/>
  <c r="BY881" i="3"/>
  <c r="BY882" i="3"/>
  <c r="BY883" i="3"/>
  <c r="BY884" i="3"/>
  <c r="BY885" i="3"/>
  <c r="BY886" i="3"/>
  <c r="BY887" i="3"/>
  <c r="BY888" i="3"/>
  <c r="BY889" i="3"/>
  <c r="BY890" i="3"/>
  <c r="BY891" i="3"/>
  <c r="BY892" i="3"/>
  <c r="BY893" i="3"/>
  <c r="BY894" i="3"/>
  <c r="BY895" i="3"/>
  <c r="BY896" i="3"/>
  <c r="BY897" i="3"/>
  <c r="BY898" i="3"/>
  <c r="BY899" i="3"/>
  <c r="BY900" i="3"/>
  <c r="BY901" i="3"/>
  <c r="BY902" i="3"/>
  <c r="BY903" i="3"/>
  <c r="BY904" i="3"/>
  <c r="BY905" i="3"/>
  <c r="BY906" i="3"/>
  <c r="BY907" i="3"/>
  <c r="BY908" i="3"/>
  <c r="BY909" i="3"/>
  <c r="BY910" i="3"/>
  <c r="BY911" i="3"/>
  <c r="BY912" i="3"/>
  <c r="BY913" i="3"/>
  <c r="BY914" i="3"/>
  <c r="BY915" i="3"/>
  <c r="BY916" i="3"/>
  <c r="BY917" i="3"/>
  <c r="BY918" i="3"/>
  <c r="BY919" i="3"/>
  <c r="BY920" i="3"/>
  <c r="BY921" i="3"/>
  <c r="BY922" i="3"/>
  <c r="BY923" i="3"/>
  <c r="BY924" i="3"/>
  <c r="BY925" i="3"/>
  <c r="BY926" i="3"/>
  <c r="BY927" i="3"/>
  <c r="BY928" i="3"/>
  <c r="BY929" i="3"/>
  <c r="BY930" i="3"/>
  <c r="BY931" i="3"/>
  <c r="BY932" i="3"/>
  <c r="BY933" i="3"/>
  <c r="BY934" i="3"/>
  <c r="BY935" i="3"/>
  <c r="BY936" i="3"/>
  <c r="BY937" i="3"/>
  <c r="BY938" i="3"/>
  <c r="BY939" i="3"/>
  <c r="BY940" i="3"/>
  <c r="BY941" i="3"/>
  <c r="BY942" i="3"/>
  <c r="BY943" i="3"/>
  <c r="BY944" i="3"/>
  <c r="BY945" i="3"/>
  <c r="BY946" i="3"/>
  <c r="BY947" i="3"/>
  <c r="BY948" i="3"/>
  <c r="BY949" i="3"/>
  <c r="BY950" i="3"/>
  <c r="BY951" i="3"/>
  <c r="BY952" i="3"/>
  <c r="BY953" i="3"/>
  <c r="BY954" i="3"/>
  <c r="BY955" i="3"/>
  <c r="BY956" i="3"/>
  <c r="BY957" i="3"/>
  <c r="BY958" i="3"/>
  <c r="BY959" i="3"/>
  <c r="BY960" i="3"/>
  <c r="BY961" i="3"/>
  <c r="BY962" i="3"/>
  <c r="BY963" i="3"/>
  <c r="BY964" i="3"/>
  <c r="BY965" i="3"/>
  <c r="BY966" i="3"/>
  <c r="BY967" i="3"/>
  <c r="BY968" i="3"/>
  <c r="BY969" i="3"/>
  <c r="BY970" i="3"/>
  <c r="BY971" i="3"/>
  <c r="BY972" i="3"/>
  <c r="BY973" i="3"/>
  <c r="BY974" i="3"/>
  <c r="BY975" i="3"/>
  <c r="BY976" i="3"/>
  <c r="BY977" i="3"/>
  <c r="BY978" i="3"/>
  <c r="BY979" i="3"/>
  <c r="BY980" i="3"/>
  <c r="BY981" i="3"/>
  <c r="BY982" i="3"/>
  <c r="BY983" i="3"/>
  <c r="BY984" i="3"/>
  <c r="BY985" i="3"/>
  <c r="BY986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Y1002" i="3"/>
  <c r="BY1003" i="3"/>
  <c r="BY1004" i="3"/>
  <c r="BY1005" i="3"/>
  <c r="BY1006" i="3"/>
  <c r="BY1007" i="3"/>
  <c r="BY1008" i="3"/>
  <c r="BY1009" i="3"/>
  <c r="BY1010" i="3"/>
  <c r="BY1011" i="3"/>
  <c r="BY1012" i="3"/>
  <c r="BY1013" i="3"/>
  <c r="BY1014" i="3"/>
  <c r="BY1015" i="3"/>
  <c r="BY1016" i="3"/>
  <c r="BY1017" i="3"/>
  <c r="BY1018" i="3"/>
  <c r="BY1019" i="3"/>
  <c r="BY1020" i="3"/>
  <c r="BY1021" i="3"/>
  <c r="BY1022" i="3"/>
  <c r="BY1023" i="3"/>
  <c r="BY1024" i="3"/>
  <c r="BY1025" i="3"/>
  <c r="BY1026" i="3"/>
  <c r="BY1027" i="3"/>
  <c r="BY1028" i="3"/>
  <c r="BY1029" i="3"/>
  <c r="BY1030" i="3"/>
  <c r="BY1031" i="3"/>
  <c r="BY1032" i="3"/>
  <c r="BY1033" i="3"/>
  <c r="BY1034" i="3"/>
  <c r="BY1035" i="3"/>
  <c r="BY1036" i="3"/>
  <c r="BY1037" i="3"/>
  <c r="BY1038" i="3"/>
  <c r="BY1039" i="3"/>
  <c r="BY1040" i="3"/>
  <c r="BY1041" i="3"/>
  <c r="BY1042" i="3"/>
  <c r="BY1043" i="3"/>
  <c r="BY1044" i="3"/>
  <c r="BY1045" i="3"/>
  <c r="BY1046" i="3"/>
  <c r="BY1047" i="3"/>
  <c r="BY1048" i="3"/>
  <c r="BY1049" i="3"/>
  <c r="BY1050" i="3"/>
  <c r="BY1051" i="3"/>
  <c r="BY1052" i="3"/>
  <c r="BY1053" i="3"/>
  <c r="BY1054" i="3"/>
  <c r="BY1055" i="3"/>
  <c r="BY1056" i="3"/>
  <c r="BY1057" i="3"/>
  <c r="BY1058" i="3"/>
  <c r="BY1059" i="3"/>
  <c r="BY1060" i="3"/>
  <c r="BY1061" i="3"/>
  <c r="BY1062" i="3"/>
  <c r="BY1063" i="3"/>
  <c r="BY1064" i="3"/>
  <c r="BY1065" i="3"/>
  <c r="BY1066" i="3"/>
  <c r="BY1067" i="3"/>
  <c r="BY1068" i="3"/>
  <c r="BY1069" i="3"/>
  <c r="BY1070" i="3"/>
  <c r="BY1071" i="3"/>
  <c r="BY1072" i="3"/>
  <c r="BY1073" i="3"/>
  <c r="BY1074" i="3"/>
  <c r="BY1075" i="3"/>
  <c r="BY1076" i="3"/>
  <c r="BY1077" i="3"/>
  <c r="BY1078" i="3"/>
  <c r="BY1079" i="3"/>
  <c r="BY1080" i="3"/>
  <c r="BY1081" i="3"/>
  <c r="BY1082" i="3"/>
  <c r="BY1083" i="3"/>
  <c r="BY1084" i="3"/>
  <c r="BY1085" i="3"/>
  <c r="BY1086" i="3"/>
  <c r="BY1087" i="3"/>
  <c r="BY1088" i="3"/>
  <c r="BY1089" i="3"/>
  <c r="BY1090" i="3"/>
  <c r="BY1091" i="3"/>
  <c r="BY1092" i="3"/>
  <c r="BY1093" i="3"/>
  <c r="BY1094" i="3"/>
  <c r="BY1095" i="3"/>
  <c r="BY1096" i="3"/>
  <c r="BY1097" i="3"/>
  <c r="BY1098" i="3"/>
  <c r="BY1099" i="3"/>
  <c r="BY1100" i="3"/>
  <c r="BY1101" i="3"/>
  <c r="BY1102" i="3"/>
  <c r="BY1103" i="3"/>
  <c r="BY1104" i="3"/>
  <c r="BY1105" i="3"/>
  <c r="BY1106" i="3"/>
  <c r="BY1107" i="3"/>
  <c r="BY1108" i="3"/>
  <c r="BY1109" i="3"/>
  <c r="BY1110" i="3"/>
  <c r="BY1111" i="3"/>
  <c r="BY1112" i="3"/>
  <c r="BY1113" i="3"/>
  <c r="BY1114" i="3"/>
  <c r="BY1115" i="3"/>
  <c r="BY1116" i="3"/>
  <c r="BY1117" i="3"/>
  <c r="BY1118" i="3"/>
  <c r="BY1119" i="3"/>
  <c r="BY1120" i="3"/>
  <c r="BY1121" i="3"/>
  <c r="BY1122" i="3"/>
  <c r="BY1123" i="3"/>
  <c r="BY1124" i="3"/>
  <c r="BY1125" i="3"/>
  <c r="BY1126" i="3"/>
  <c r="BY1127" i="3"/>
  <c r="BY1128" i="3"/>
  <c r="BY1129" i="3"/>
  <c r="BY1130" i="3"/>
  <c r="BY1131" i="3"/>
  <c r="BY1132" i="3"/>
  <c r="BY1133" i="3"/>
  <c r="BY1134" i="3"/>
  <c r="BY1135" i="3"/>
  <c r="BY1136" i="3"/>
  <c r="BY1137" i="3"/>
  <c r="BY1138" i="3"/>
  <c r="BY1139" i="3"/>
  <c r="BY1140" i="3"/>
  <c r="BY1141" i="3"/>
  <c r="BY1142" i="3"/>
  <c r="BY1143" i="3"/>
  <c r="BY1144" i="3"/>
  <c r="BY1145" i="3"/>
  <c r="BY1146" i="3"/>
  <c r="BY1147" i="3"/>
  <c r="BY1148" i="3"/>
  <c r="BY1149" i="3"/>
  <c r="BY1150" i="3"/>
  <c r="BY1151" i="3"/>
  <c r="BY1152" i="3"/>
  <c r="BY1153" i="3"/>
  <c r="BY1154" i="3"/>
  <c r="BY1155" i="3"/>
  <c r="BY1156" i="3"/>
  <c r="BY1157" i="3"/>
  <c r="BY1158" i="3"/>
  <c r="BY1159" i="3"/>
  <c r="BY1160" i="3"/>
  <c r="BY1161" i="3"/>
  <c r="BY1162" i="3"/>
  <c r="BY1163" i="3"/>
  <c r="BY1164" i="3"/>
  <c r="BY1165" i="3"/>
  <c r="BY1166" i="3"/>
  <c r="BY1167" i="3"/>
  <c r="BY1168" i="3"/>
  <c r="BY1169" i="3"/>
  <c r="BY1170" i="3"/>
  <c r="BY1171" i="3"/>
  <c r="BY1172" i="3"/>
  <c r="BY1173" i="3"/>
  <c r="BY1174" i="3"/>
  <c r="BY1175" i="3"/>
  <c r="BY1176" i="3"/>
  <c r="BY1177" i="3"/>
  <c r="BY1178" i="3"/>
  <c r="BY1179" i="3"/>
  <c r="BY1180" i="3"/>
  <c r="BY1181" i="3"/>
  <c r="BY1182" i="3"/>
  <c r="BY1183" i="3"/>
  <c r="BY1184" i="3"/>
  <c r="BY1185" i="3"/>
  <c r="BY1186" i="3"/>
  <c r="BY1187" i="3"/>
  <c r="BY1188" i="3"/>
  <c r="BY1189" i="3"/>
  <c r="BY1190" i="3"/>
  <c r="BY1191" i="3"/>
  <c r="BY1192" i="3"/>
  <c r="BY1193" i="3"/>
  <c r="BY1194" i="3"/>
  <c r="BY1195" i="3"/>
  <c r="BY1196" i="3"/>
  <c r="BY1197" i="3"/>
  <c r="BY1198" i="3"/>
  <c r="BY1199" i="3"/>
  <c r="BY1200" i="3"/>
  <c r="BY1201" i="3"/>
  <c r="BY1202" i="3"/>
  <c r="BY1203" i="3"/>
  <c r="BY1204" i="3"/>
  <c r="BY1205" i="3"/>
  <c r="BY1206" i="3"/>
  <c r="BY1207" i="3"/>
  <c r="BY1208" i="3"/>
  <c r="BY1209" i="3"/>
  <c r="BY1210" i="3"/>
  <c r="BY1211" i="3"/>
  <c r="BY1212" i="3"/>
  <c r="BY1213" i="3"/>
  <c r="BY1214" i="3"/>
  <c r="BY1215" i="3"/>
  <c r="BY1216" i="3"/>
  <c r="BY1217" i="3"/>
  <c r="BY1218" i="3"/>
  <c r="BY1219" i="3"/>
  <c r="BY1220" i="3"/>
  <c r="BY1221" i="3"/>
  <c r="BY1222" i="3"/>
  <c r="BY1223" i="3"/>
  <c r="BY1224" i="3"/>
  <c r="BY1225" i="3"/>
  <c r="BY1226" i="3"/>
  <c r="BY1227" i="3"/>
  <c r="BY1228" i="3"/>
  <c r="BY1229" i="3"/>
  <c r="BY1230" i="3"/>
  <c r="BY1231" i="3"/>
  <c r="BY1232" i="3"/>
  <c r="BY1233" i="3"/>
  <c r="BY1234" i="3"/>
  <c r="BY1235" i="3"/>
  <c r="BY1236" i="3"/>
  <c r="BY1237" i="3"/>
  <c r="BY1238" i="3"/>
  <c r="BY1239" i="3"/>
  <c r="BY1240" i="3"/>
  <c r="BY1241" i="3"/>
  <c r="BY1242" i="3"/>
  <c r="BY1243" i="3"/>
  <c r="BY1244" i="3"/>
  <c r="BY1245" i="3"/>
  <c r="BY1246" i="3"/>
  <c r="BY1247" i="3"/>
  <c r="BY1248" i="3"/>
  <c r="BY1249" i="3"/>
  <c r="BY1250" i="3"/>
  <c r="BY1251" i="3"/>
  <c r="BY1252" i="3"/>
  <c r="BY1253" i="3"/>
  <c r="BY1254" i="3"/>
  <c r="BY1255" i="3"/>
  <c r="BY1256" i="3"/>
  <c r="BY1257" i="3"/>
  <c r="BY1258" i="3"/>
  <c r="BY1259" i="3"/>
  <c r="BY1260" i="3"/>
  <c r="BY1261" i="3"/>
  <c r="BY1262" i="3"/>
  <c r="BY1263" i="3"/>
  <c r="BY1264" i="3"/>
  <c r="BY1265" i="3"/>
  <c r="BY1266" i="3"/>
  <c r="BY1267" i="3"/>
  <c r="BY1268" i="3"/>
  <c r="BY1269" i="3"/>
  <c r="BY1270" i="3"/>
  <c r="BY1271" i="3"/>
  <c r="BY1272" i="3"/>
  <c r="BY1273" i="3"/>
  <c r="BY1274" i="3"/>
  <c r="BY1275" i="3"/>
  <c r="BY1276" i="3"/>
  <c r="BY1277" i="3"/>
  <c r="BY1278" i="3"/>
  <c r="BY1279" i="3"/>
  <c r="BY1280" i="3"/>
  <c r="BY1281" i="3"/>
  <c r="BY1282" i="3"/>
  <c r="BY1283" i="3"/>
  <c r="BY1284" i="3"/>
  <c r="BY1285" i="3"/>
  <c r="BY1286" i="3"/>
  <c r="BY1287" i="3"/>
  <c r="BY1288" i="3"/>
  <c r="BY1289" i="3"/>
  <c r="BY1290" i="3"/>
  <c r="BY1291" i="3"/>
  <c r="BY1292" i="3"/>
  <c r="BY1293" i="3"/>
  <c r="BY1294" i="3"/>
  <c r="BY1295" i="3"/>
  <c r="BY1296" i="3"/>
  <c r="BY1297" i="3"/>
  <c r="BY1298" i="3"/>
  <c r="BY1299" i="3"/>
  <c r="BY1300" i="3"/>
  <c r="BY1301" i="3"/>
  <c r="BY1302" i="3"/>
  <c r="BY1303" i="3"/>
  <c r="BY1304" i="3"/>
  <c r="BY1305" i="3"/>
  <c r="BY1306" i="3"/>
  <c r="BY1307" i="3"/>
  <c r="BY1308" i="3"/>
  <c r="BY1309" i="3"/>
  <c r="BY1310" i="3"/>
  <c r="BY1311" i="3"/>
  <c r="BY1312" i="3"/>
  <c r="BY1313" i="3"/>
  <c r="BY1314" i="3"/>
  <c r="BY1315" i="3"/>
  <c r="BY1316" i="3"/>
  <c r="BY1317" i="3"/>
  <c r="BY1318" i="3"/>
  <c r="BY1319" i="3"/>
  <c r="BY1320" i="3"/>
  <c r="BY1321" i="3"/>
  <c r="BY1322" i="3"/>
  <c r="BY1323" i="3"/>
  <c r="BY1324" i="3"/>
  <c r="BY1325" i="3"/>
  <c r="BY1326" i="3"/>
  <c r="BY1327" i="3"/>
  <c r="BY1328" i="3"/>
  <c r="BY1329" i="3"/>
  <c r="BY1330" i="3"/>
  <c r="BY1331" i="3"/>
  <c r="BY1332" i="3"/>
  <c r="BY1333" i="3"/>
  <c r="BY1334" i="3"/>
  <c r="BY1335" i="3"/>
  <c r="BY1336" i="3"/>
  <c r="BY1337" i="3"/>
  <c r="BY1338" i="3"/>
  <c r="BY1339" i="3"/>
  <c r="BY1340" i="3"/>
  <c r="BY1341" i="3"/>
  <c r="BY1342" i="3"/>
  <c r="BY1343" i="3"/>
  <c r="BY1344" i="3"/>
  <c r="BY1345" i="3"/>
  <c r="BY1346" i="3"/>
  <c r="BY1347" i="3"/>
  <c r="BY1348" i="3"/>
  <c r="BY1349" i="3"/>
  <c r="BY1350" i="3"/>
  <c r="BY1351" i="3"/>
  <c r="BY1352" i="3"/>
  <c r="BY1353" i="3"/>
  <c r="BY1354" i="3"/>
  <c r="BY1355" i="3"/>
  <c r="BY1356" i="3"/>
  <c r="BY1357" i="3"/>
  <c r="BY1358" i="3"/>
  <c r="BY1359" i="3"/>
  <c r="BY1360" i="3"/>
  <c r="BY1361" i="3"/>
  <c r="BY1362" i="3"/>
  <c r="BY1363" i="3"/>
  <c r="BY1364" i="3"/>
  <c r="BY1365" i="3"/>
  <c r="BY1366" i="3"/>
  <c r="BY1367" i="3"/>
  <c r="BY1368" i="3"/>
  <c r="BY1369" i="3"/>
  <c r="BY1370" i="3"/>
  <c r="BY1371" i="3"/>
  <c r="BY1372" i="3"/>
  <c r="BY1373" i="3"/>
  <c r="BY1374" i="3"/>
  <c r="BY1375" i="3"/>
  <c r="BY1376" i="3"/>
  <c r="BY1377" i="3"/>
  <c r="BY1378" i="3"/>
  <c r="BY1379" i="3"/>
  <c r="BY1380" i="3"/>
  <c r="BY1381" i="3"/>
  <c r="BY1382" i="3"/>
  <c r="BY1383" i="3"/>
  <c r="BY1384" i="3"/>
  <c r="BY1385" i="3"/>
  <c r="BY1386" i="3"/>
  <c r="BY1387" i="3"/>
  <c r="BY1388" i="3"/>
  <c r="BY1389" i="3"/>
  <c r="BY1390" i="3"/>
  <c r="BY1391" i="3"/>
  <c r="BY1392" i="3"/>
  <c r="BY1393" i="3"/>
  <c r="BY1394" i="3"/>
  <c r="BY1395" i="3"/>
  <c r="BY1396" i="3"/>
  <c r="BY1397" i="3"/>
  <c r="BY1398" i="3"/>
  <c r="BY1399" i="3"/>
  <c r="BY1400" i="3"/>
  <c r="BY1401" i="3"/>
  <c r="BY1402" i="3"/>
  <c r="BY1403" i="3"/>
  <c r="BY1404" i="3"/>
  <c r="BY1405" i="3"/>
  <c r="BY1406" i="3"/>
  <c r="BY1407" i="3"/>
  <c r="BY1408" i="3"/>
  <c r="BY1409" i="3"/>
  <c r="BY1410" i="3"/>
  <c r="BY1411" i="3"/>
  <c r="BY1412" i="3"/>
  <c r="BY1413" i="3"/>
  <c r="BY1414" i="3"/>
  <c r="BY1415" i="3"/>
  <c r="BY1416" i="3"/>
  <c r="BY1417" i="3"/>
  <c r="BY1418" i="3"/>
  <c r="BY1419" i="3"/>
  <c r="BY1420" i="3"/>
  <c r="BY1421" i="3"/>
  <c r="BY1422" i="3"/>
  <c r="BY1423" i="3"/>
  <c r="BY1424" i="3"/>
  <c r="BY1425" i="3"/>
  <c r="BY1426" i="3"/>
  <c r="BY1427" i="3"/>
  <c r="BY1428" i="3"/>
  <c r="BY1429" i="3"/>
  <c r="BY1430" i="3"/>
  <c r="BY1431" i="3"/>
  <c r="BY1432" i="3"/>
  <c r="BY1433" i="3"/>
  <c r="BY1434" i="3"/>
  <c r="BY1435" i="3"/>
  <c r="BY1436" i="3"/>
  <c r="BY1437" i="3"/>
  <c r="BY1438" i="3"/>
  <c r="BY1439" i="3"/>
  <c r="BY1440" i="3"/>
  <c r="BY1441" i="3"/>
  <c r="BY1442" i="3"/>
  <c r="BY1443" i="3"/>
  <c r="BY1444" i="3"/>
  <c r="BY1445" i="3"/>
  <c r="BY1446" i="3"/>
  <c r="BY1447" i="3"/>
  <c r="BY1448" i="3"/>
  <c r="BY1449" i="3"/>
  <c r="BY1450" i="3"/>
  <c r="BY1451" i="3"/>
  <c r="BY1452" i="3"/>
  <c r="BY1453" i="3"/>
  <c r="BY1454" i="3"/>
  <c r="BY1455" i="3"/>
  <c r="BY1456" i="3"/>
  <c r="BY1457" i="3"/>
  <c r="BY1458" i="3"/>
  <c r="BY1459" i="3"/>
  <c r="BY1460" i="3"/>
  <c r="BY1461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55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R609" i="3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661" i="3"/>
  <c r="BR662" i="3"/>
  <c r="BR663" i="3"/>
  <c r="BR664" i="3"/>
  <c r="BR665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77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29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886" i="3"/>
  <c r="BR887" i="3"/>
  <c r="BR888" i="3"/>
  <c r="BR889" i="3"/>
  <c r="BR890" i="3"/>
  <c r="BR891" i="3"/>
  <c r="BR892" i="3"/>
  <c r="BR893" i="3"/>
  <c r="BR894" i="3"/>
  <c r="BR895" i="3"/>
  <c r="BR896" i="3"/>
  <c r="BR897" i="3"/>
  <c r="BR898" i="3"/>
  <c r="BR899" i="3"/>
  <c r="BR900" i="3"/>
  <c r="BR901" i="3"/>
  <c r="BR902" i="3"/>
  <c r="BR903" i="3"/>
  <c r="BR904" i="3"/>
  <c r="BR905" i="3"/>
  <c r="BR906" i="3"/>
  <c r="BR907" i="3"/>
  <c r="BR908" i="3"/>
  <c r="BR909" i="3"/>
  <c r="BR910" i="3"/>
  <c r="BR911" i="3"/>
  <c r="BR912" i="3"/>
  <c r="BR913" i="3"/>
  <c r="BR914" i="3"/>
  <c r="BR915" i="3"/>
  <c r="BR916" i="3"/>
  <c r="BR917" i="3"/>
  <c r="BR918" i="3"/>
  <c r="BR919" i="3"/>
  <c r="BR920" i="3"/>
  <c r="BR921" i="3"/>
  <c r="BR922" i="3"/>
  <c r="BR923" i="3"/>
  <c r="BR924" i="3"/>
  <c r="BR925" i="3"/>
  <c r="BR926" i="3"/>
  <c r="BR927" i="3"/>
  <c r="BR928" i="3"/>
  <c r="BR929" i="3"/>
  <c r="BR930" i="3"/>
  <c r="BR931" i="3"/>
  <c r="BR932" i="3"/>
  <c r="BR933" i="3"/>
  <c r="BR934" i="3"/>
  <c r="BR935" i="3"/>
  <c r="BR936" i="3"/>
  <c r="BR937" i="3"/>
  <c r="BR938" i="3"/>
  <c r="BR939" i="3"/>
  <c r="BR940" i="3"/>
  <c r="BR941" i="3"/>
  <c r="BR942" i="3"/>
  <c r="BR943" i="3"/>
  <c r="BR944" i="3"/>
  <c r="BR945" i="3"/>
  <c r="BR946" i="3"/>
  <c r="BR947" i="3"/>
  <c r="BR948" i="3"/>
  <c r="BR949" i="3"/>
  <c r="BR950" i="3"/>
  <c r="BR951" i="3"/>
  <c r="BR952" i="3"/>
  <c r="BR953" i="3"/>
  <c r="BR954" i="3"/>
  <c r="BR955" i="3"/>
  <c r="BR956" i="3"/>
  <c r="BR957" i="3"/>
  <c r="BR958" i="3"/>
  <c r="BR959" i="3"/>
  <c r="BR960" i="3"/>
  <c r="BR961" i="3"/>
  <c r="BR962" i="3"/>
  <c r="BR963" i="3"/>
  <c r="BR964" i="3"/>
  <c r="BR965" i="3"/>
  <c r="BR966" i="3"/>
  <c r="BR967" i="3"/>
  <c r="BR968" i="3"/>
  <c r="BR969" i="3"/>
  <c r="BR970" i="3"/>
  <c r="BR971" i="3"/>
  <c r="BR972" i="3"/>
  <c r="BR973" i="3"/>
  <c r="BR974" i="3"/>
  <c r="BR975" i="3"/>
  <c r="BR976" i="3"/>
  <c r="BR977" i="3"/>
  <c r="BR978" i="3"/>
  <c r="BR979" i="3"/>
  <c r="BR980" i="3"/>
  <c r="BR981" i="3"/>
  <c r="BR982" i="3"/>
  <c r="BR983" i="3"/>
  <c r="BR984" i="3"/>
  <c r="BR985" i="3"/>
  <c r="BR986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R1002" i="3"/>
  <c r="BR1003" i="3"/>
  <c r="BR1004" i="3"/>
  <c r="BR1005" i="3"/>
  <c r="BR1006" i="3"/>
  <c r="BR1007" i="3"/>
  <c r="BR1008" i="3"/>
  <c r="BR1009" i="3"/>
  <c r="BR1010" i="3"/>
  <c r="BR1011" i="3"/>
  <c r="BR1012" i="3"/>
  <c r="BR1013" i="3"/>
  <c r="BR1014" i="3"/>
  <c r="BR1015" i="3"/>
  <c r="BR1016" i="3"/>
  <c r="BR1017" i="3"/>
  <c r="BR1018" i="3"/>
  <c r="BR1019" i="3"/>
  <c r="BR1020" i="3"/>
  <c r="BR1021" i="3"/>
  <c r="BR1022" i="3"/>
  <c r="BR1023" i="3"/>
  <c r="BR1024" i="3"/>
  <c r="BR1025" i="3"/>
  <c r="BR1026" i="3"/>
  <c r="BR1027" i="3"/>
  <c r="BR1028" i="3"/>
  <c r="BR1029" i="3"/>
  <c r="BR1030" i="3"/>
  <c r="BR1031" i="3"/>
  <c r="BR1032" i="3"/>
  <c r="BR1033" i="3"/>
  <c r="BR1034" i="3"/>
  <c r="BR1035" i="3"/>
  <c r="BR1036" i="3"/>
  <c r="BR1037" i="3"/>
  <c r="BR1038" i="3"/>
  <c r="BR1039" i="3"/>
  <c r="BR1040" i="3"/>
  <c r="BR1041" i="3"/>
  <c r="BR1042" i="3"/>
  <c r="BR1043" i="3"/>
  <c r="BR1044" i="3"/>
  <c r="BR1045" i="3"/>
  <c r="BR1046" i="3"/>
  <c r="BR1047" i="3"/>
  <c r="BR1048" i="3"/>
  <c r="BR1049" i="3"/>
  <c r="BR1050" i="3"/>
  <c r="BR1051" i="3"/>
  <c r="BR1052" i="3"/>
  <c r="BR1053" i="3"/>
  <c r="BR1054" i="3"/>
  <c r="BR1055" i="3"/>
  <c r="BR1056" i="3"/>
  <c r="BR1057" i="3"/>
  <c r="BR1058" i="3"/>
  <c r="BR1059" i="3"/>
  <c r="BR1060" i="3"/>
  <c r="BR1061" i="3"/>
  <c r="BR1062" i="3"/>
  <c r="BR1063" i="3"/>
  <c r="BR1064" i="3"/>
  <c r="BR1065" i="3"/>
  <c r="BR1066" i="3"/>
  <c r="BR1067" i="3"/>
  <c r="BR1068" i="3"/>
  <c r="BR1069" i="3"/>
  <c r="BR1070" i="3"/>
  <c r="BR1071" i="3"/>
  <c r="BR1072" i="3"/>
  <c r="BR1073" i="3"/>
  <c r="BR1074" i="3"/>
  <c r="BR1075" i="3"/>
  <c r="BR1076" i="3"/>
  <c r="BR1077" i="3"/>
  <c r="BR1078" i="3"/>
  <c r="BR1079" i="3"/>
  <c r="BR1080" i="3"/>
  <c r="BR1081" i="3"/>
  <c r="BR1082" i="3"/>
  <c r="BR1083" i="3"/>
  <c r="BR1084" i="3"/>
  <c r="BR1085" i="3"/>
  <c r="BR1086" i="3"/>
  <c r="BR1087" i="3"/>
  <c r="BR1088" i="3"/>
  <c r="BR1089" i="3"/>
  <c r="BR1090" i="3"/>
  <c r="BR1091" i="3"/>
  <c r="BR1092" i="3"/>
  <c r="BR1093" i="3"/>
  <c r="BR1094" i="3"/>
  <c r="BR1095" i="3"/>
  <c r="BR1096" i="3"/>
  <c r="BR1097" i="3"/>
  <c r="BR1098" i="3"/>
  <c r="BR1099" i="3"/>
  <c r="BR1100" i="3"/>
  <c r="BR1101" i="3"/>
  <c r="BR1102" i="3"/>
  <c r="BR1103" i="3"/>
  <c r="BR1104" i="3"/>
  <c r="BR1105" i="3"/>
  <c r="BR1106" i="3"/>
  <c r="BR1107" i="3"/>
  <c r="BR1108" i="3"/>
  <c r="BR1109" i="3"/>
  <c r="BR1110" i="3"/>
  <c r="BR1111" i="3"/>
  <c r="BR1112" i="3"/>
  <c r="BR1113" i="3"/>
  <c r="BR1114" i="3"/>
  <c r="BR1115" i="3"/>
  <c r="BR1116" i="3"/>
  <c r="BR1117" i="3"/>
  <c r="BR1118" i="3"/>
  <c r="BR1119" i="3"/>
  <c r="BR1120" i="3"/>
  <c r="BR1121" i="3"/>
  <c r="BR1122" i="3"/>
  <c r="BR1123" i="3"/>
  <c r="BR1124" i="3"/>
  <c r="BR1125" i="3"/>
  <c r="BR1126" i="3"/>
  <c r="BR1127" i="3"/>
  <c r="BR1128" i="3"/>
  <c r="BR1129" i="3"/>
  <c r="BR1130" i="3"/>
  <c r="BR1131" i="3"/>
  <c r="BR1132" i="3"/>
  <c r="BR1133" i="3"/>
  <c r="BR1134" i="3"/>
  <c r="BR1135" i="3"/>
  <c r="BR1136" i="3"/>
  <c r="BR1137" i="3"/>
  <c r="BR1138" i="3"/>
  <c r="BR1139" i="3"/>
  <c r="BR1140" i="3"/>
  <c r="BR1141" i="3"/>
  <c r="BR1142" i="3"/>
  <c r="BR1143" i="3"/>
  <c r="BR1144" i="3"/>
  <c r="BR1145" i="3"/>
  <c r="BR1146" i="3"/>
  <c r="BR1147" i="3"/>
  <c r="BR1148" i="3"/>
  <c r="BR1149" i="3"/>
  <c r="BR1150" i="3"/>
  <c r="BR1151" i="3"/>
  <c r="BR1152" i="3"/>
  <c r="BR1153" i="3"/>
  <c r="BR1154" i="3"/>
  <c r="BR1155" i="3"/>
  <c r="BR1156" i="3"/>
  <c r="BR1157" i="3"/>
  <c r="BR1158" i="3"/>
  <c r="BR1159" i="3"/>
  <c r="BR1160" i="3"/>
  <c r="BR1161" i="3"/>
  <c r="BR1162" i="3"/>
  <c r="BR1163" i="3"/>
  <c r="BR1164" i="3"/>
  <c r="BR1165" i="3"/>
  <c r="BR1166" i="3"/>
  <c r="BR1167" i="3"/>
  <c r="BR1168" i="3"/>
  <c r="BR1169" i="3"/>
  <c r="BR1170" i="3"/>
  <c r="BR1171" i="3"/>
  <c r="BR1172" i="3"/>
  <c r="BR1173" i="3"/>
  <c r="BR1174" i="3"/>
  <c r="BR1175" i="3"/>
  <c r="BR1176" i="3"/>
  <c r="BR1177" i="3"/>
  <c r="BR1178" i="3"/>
  <c r="BR1179" i="3"/>
  <c r="BR1180" i="3"/>
  <c r="BR1181" i="3"/>
  <c r="BR1182" i="3"/>
  <c r="BR1183" i="3"/>
  <c r="BR1184" i="3"/>
  <c r="BR1185" i="3"/>
  <c r="BR1186" i="3"/>
  <c r="BR1187" i="3"/>
  <c r="BR1188" i="3"/>
  <c r="BR1189" i="3"/>
  <c r="BR1190" i="3"/>
  <c r="BR1191" i="3"/>
  <c r="BR1192" i="3"/>
  <c r="BR1193" i="3"/>
  <c r="BR1194" i="3"/>
  <c r="BR1195" i="3"/>
  <c r="BR1196" i="3"/>
  <c r="BR1197" i="3"/>
  <c r="BR1198" i="3"/>
  <c r="BR1199" i="3"/>
  <c r="BR1200" i="3"/>
  <c r="BR1201" i="3"/>
  <c r="BR1202" i="3"/>
  <c r="BR1203" i="3"/>
  <c r="BR1204" i="3"/>
  <c r="BR1205" i="3"/>
  <c r="BR1206" i="3"/>
  <c r="BR1207" i="3"/>
  <c r="BR1208" i="3"/>
  <c r="BR1209" i="3"/>
  <c r="BR1210" i="3"/>
  <c r="BR1211" i="3"/>
  <c r="BR1212" i="3"/>
  <c r="BR1213" i="3"/>
  <c r="BR1214" i="3"/>
  <c r="BR1215" i="3"/>
  <c r="BR1216" i="3"/>
  <c r="BR1217" i="3"/>
  <c r="BR1218" i="3"/>
  <c r="BR1219" i="3"/>
  <c r="BR1220" i="3"/>
  <c r="BR1221" i="3"/>
  <c r="BR1222" i="3"/>
  <c r="BR1223" i="3"/>
  <c r="BR1224" i="3"/>
  <c r="BR1225" i="3"/>
  <c r="BR1226" i="3"/>
  <c r="BR1227" i="3"/>
  <c r="BR1228" i="3"/>
  <c r="BR1229" i="3"/>
  <c r="BR1230" i="3"/>
  <c r="BR1231" i="3"/>
  <c r="BR1232" i="3"/>
  <c r="BR1233" i="3"/>
  <c r="BR1234" i="3"/>
  <c r="BR1235" i="3"/>
  <c r="BR1236" i="3"/>
  <c r="BR1237" i="3"/>
  <c r="BR1238" i="3"/>
  <c r="BR1239" i="3"/>
  <c r="BR1240" i="3"/>
  <c r="BR1241" i="3"/>
  <c r="BR1242" i="3"/>
  <c r="BR1243" i="3"/>
  <c r="BR1244" i="3"/>
  <c r="BR1245" i="3"/>
  <c r="BR1246" i="3"/>
  <c r="BR1247" i="3"/>
  <c r="BR1248" i="3"/>
  <c r="BR1249" i="3"/>
  <c r="BR1250" i="3"/>
  <c r="BR1251" i="3"/>
  <c r="BR1252" i="3"/>
  <c r="BR1253" i="3"/>
  <c r="BR1254" i="3"/>
  <c r="BR1255" i="3"/>
  <c r="BR1256" i="3"/>
  <c r="BR1257" i="3"/>
  <c r="BR1258" i="3"/>
  <c r="BR1259" i="3"/>
  <c r="BR1260" i="3"/>
  <c r="BR1261" i="3"/>
  <c r="BR1262" i="3"/>
  <c r="BR1263" i="3"/>
  <c r="BR1264" i="3"/>
  <c r="BR1265" i="3"/>
  <c r="BR1266" i="3"/>
  <c r="BR1267" i="3"/>
  <c r="BR1268" i="3"/>
  <c r="BR1269" i="3"/>
  <c r="BR1270" i="3"/>
  <c r="BR1271" i="3"/>
  <c r="BR1272" i="3"/>
  <c r="BR1273" i="3"/>
  <c r="BR1274" i="3"/>
  <c r="BR1275" i="3"/>
  <c r="BR1276" i="3"/>
  <c r="BR1277" i="3"/>
  <c r="BR1278" i="3"/>
  <c r="BR1279" i="3"/>
  <c r="BR1280" i="3"/>
  <c r="BR1281" i="3"/>
  <c r="BR1282" i="3"/>
  <c r="BR1283" i="3"/>
  <c r="BR1284" i="3"/>
  <c r="BR1285" i="3"/>
  <c r="BR1286" i="3"/>
  <c r="BR1287" i="3"/>
  <c r="BR1288" i="3"/>
  <c r="BR1289" i="3"/>
  <c r="BR1290" i="3"/>
  <c r="BR1291" i="3"/>
  <c r="BR1292" i="3"/>
  <c r="BR1293" i="3"/>
  <c r="BR1294" i="3"/>
  <c r="BR1295" i="3"/>
  <c r="BR1296" i="3"/>
  <c r="BR1297" i="3"/>
  <c r="BR1298" i="3"/>
  <c r="BR1299" i="3"/>
  <c r="BR1300" i="3"/>
  <c r="BR1301" i="3"/>
  <c r="BR1302" i="3"/>
  <c r="BR1303" i="3"/>
  <c r="BR1304" i="3"/>
  <c r="BR1305" i="3"/>
  <c r="BR1306" i="3"/>
  <c r="BR1307" i="3"/>
  <c r="BR1308" i="3"/>
  <c r="BR1309" i="3"/>
  <c r="BR1310" i="3"/>
  <c r="BR1311" i="3"/>
  <c r="BR1312" i="3"/>
  <c r="BR1313" i="3"/>
  <c r="BR1314" i="3"/>
  <c r="BR1315" i="3"/>
  <c r="BR1316" i="3"/>
  <c r="BR1317" i="3"/>
  <c r="BR1318" i="3"/>
  <c r="BR1319" i="3"/>
  <c r="BR1320" i="3"/>
  <c r="BR1321" i="3"/>
  <c r="BR1322" i="3"/>
  <c r="BR1323" i="3"/>
  <c r="BR1324" i="3"/>
  <c r="BR1325" i="3"/>
  <c r="BR1326" i="3"/>
  <c r="BR1327" i="3"/>
  <c r="BR1328" i="3"/>
  <c r="BR1329" i="3"/>
  <c r="BR1330" i="3"/>
  <c r="BR1331" i="3"/>
  <c r="BR1332" i="3"/>
  <c r="BR1333" i="3"/>
  <c r="BR1334" i="3"/>
  <c r="BR1335" i="3"/>
  <c r="BR1336" i="3"/>
  <c r="BR1337" i="3"/>
  <c r="BR1338" i="3"/>
  <c r="BR1339" i="3"/>
  <c r="BR1340" i="3"/>
  <c r="BR1341" i="3"/>
  <c r="BR1342" i="3"/>
  <c r="BR1343" i="3"/>
  <c r="BR1344" i="3"/>
  <c r="BR1345" i="3"/>
  <c r="BR1346" i="3"/>
  <c r="BR1347" i="3"/>
  <c r="BR1348" i="3"/>
  <c r="BR1349" i="3"/>
  <c r="BR1350" i="3"/>
  <c r="BR1351" i="3"/>
  <c r="BR1352" i="3"/>
  <c r="BR1353" i="3"/>
  <c r="BR1354" i="3"/>
  <c r="BR1355" i="3"/>
  <c r="BR1356" i="3"/>
  <c r="BR1357" i="3"/>
  <c r="BR1358" i="3"/>
  <c r="BR1359" i="3"/>
  <c r="BR1360" i="3"/>
  <c r="BR1361" i="3"/>
  <c r="BR1362" i="3"/>
  <c r="BR1363" i="3"/>
  <c r="BR1364" i="3"/>
  <c r="BR1365" i="3"/>
  <c r="BR1366" i="3"/>
  <c r="BR1367" i="3"/>
  <c r="BR1368" i="3"/>
  <c r="BR1369" i="3"/>
  <c r="BR1370" i="3"/>
  <c r="BR1371" i="3"/>
  <c r="BR1372" i="3"/>
  <c r="BR1373" i="3"/>
  <c r="BR1374" i="3"/>
  <c r="BR1375" i="3"/>
  <c r="BR1376" i="3"/>
  <c r="BR1377" i="3"/>
  <c r="BR1378" i="3"/>
  <c r="BR1379" i="3"/>
  <c r="BR1380" i="3"/>
  <c r="BR1381" i="3"/>
  <c r="BR1382" i="3"/>
  <c r="BR1383" i="3"/>
  <c r="BR1384" i="3"/>
  <c r="BR1385" i="3"/>
  <c r="BR1386" i="3"/>
  <c r="BR1387" i="3"/>
  <c r="BR1388" i="3"/>
  <c r="BR1389" i="3"/>
  <c r="BR1390" i="3"/>
  <c r="BR1391" i="3"/>
  <c r="BR1392" i="3"/>
  <c r="BR1393" i="3"/>
  <c r="BR1394" i="3"/>
  <c r="BR1395" i="3"/>
  <c r="BR1396" i="3"/>
  <c r="BR1397" i="3"/>
  <c r="BR1398" i="3"/>
  <c r="BR1399" i="3"/>
  <c r="BR1400" i="3"/>
  <c r="BR1401" i="3"/>
  <c r="BR1402" i="3"/>
  <c r="BR1403" i="3"/>
  <c r="BR1404" i="3"/>
  <c r="BR1405" i="3"/>
  <c r="BR1406" i="3"/>
  <c r="BR1407" i="3"/>
  <c r="BR1408" i="3"/>
  <c r="BR1409" i="3"/>
  <c r="BR1410" i="3"/>
  <c r="BR1411" i="3"/>
  <c r="BR1412" i="3"/>
  <c r="BR1413" i="3"/>
  <c r="BR1414" i="3"/>
  <c r="BR1415" i="3"/>
  <c r="BR1416" i="3"/>
  <c r="BR1417" i="3"/>
  <c r="BR1418" i="3"/>
  <c r="BR1419" i="3"/>
  <c r="BR1420" i="3"/>
  <c r="BR1421" i="3"/>
  <c r="BR1422" i="3"/>
  <c r="BR1423" i="3"/>
  <c r="BR1424" i="3"/>
  <c r="BR1425" i="3"/>
  <c r="BR1426" i="3"/>
  <c r="BR1427" i="3"/>
  <c r="BR1428" i="3"/>
  <c r="BR1429" i="3"/>
  <c r="BR1430" i="3"/>
  <c r="BR1431" i="3"/>
  <c r="BR1432" i="3"/>
  <c r="BR1433" i="3"/>
  <c r="BR1434" i="3"/>
  <c r="BR1435" i="3"/>
  <c r="BR1436" i="3"/>
  <c r="BR1437" i="3"/>
  <c r="BR1438" i="3"/>
  <c r="BR1439" i="3"/>
  <c r="BR1440" i="3"/>
  <c r="BR1441" i="3"/>
  <c r="BR1442" i="3"/>
  <c r="BR1443" i="3"/>
  <c r="BR1444" i="3"/>
  <c r="BR1445" i="3"/>
  <c r="BR1446" i="3"/>
  <c r="BR1447" i="3"/>
  <c r="BR1448" i="3"/>
  <c r="BR1449" i="3"/>
  <c r="BR1450" i="3"/>
  <c r="BR1451" i="3"/>
  <c r="BR1452" i="3"/>
  <c r="BR1453" i="3"/>
  <c r="BR1454" i="3"/>
  <c r="BR1455" i="3"/>
  <c r="BR1456" i="3"/>
  <c r="BR1457" i="3"/>
  <c r="BR1458" i="3"/>
  <c r="BR1459" i="3"/>
  <c r="BR1460" i="3"/>
  <c r="BR1461" i="3"/>
  <c r="G17" i="7"/>
  <c r="G16" i="7"/>
  <c r="G15" i="7"/>
  <c r="G14" i="7"/>
  <c r="G13" i="7"/>
  <c r="D4" i="9" l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3" i="9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C2" i="6"/>
  <c r="H32" i="4"/>
  <c r="H33" i="4"/>
  <c r="H34" i="4"/>
  <c r="H35" i="4"/>
  <c r="H36" i="4"/>
  <c r="H38" i="4"/>
  <c r="H39" i="4"/>
  <c r="H40" i="4"/>
  <c r="H41" i="4"/>
  <c r="H42" i="4"/>
  <c r="H44" i="4"/>
  <c r="H45" i="4"/>
  <c r="H46" i="4"/>
  <c r="H47" i="4"/>
  <c r="H48" i="4"/>
  <c r="H27" i="4"/>
  <c r="H28" i="4"/>
  <c r="H29" i="4"/>
  <c r="H30" i="4"/>
  <c r="H26" i="4"/>
  <c r="H21" i="4"/>
  <c r="H22" i="4"/>
  <c r="H23" i="4"/>
  <c r="H24" i="4"/>
  <c r="H20" i="4"/>
  <c r="N4" i="5"/>
  <c r="D28" i="5"/>
  <c r="D9" i="4"/>
  <c r="D27" i="5"/>
  <c r="N3" i="5"/>
  <c r="D29" i="5"/>
  <c r="D26" i="5"/>
  <c r="D25" i="5"/>
  <c r="D8" i="4"/>
  <c r="D7" i="4"/>
  <c r="D10" i="4"/>
  <c r="D6" i="4"/>
</calcChain>
</file>

<file path=xl/sharedStrings.xml><?xml version="1.0" encoding="utf-8"?>
<sst xmlns="http://purl.oclc.org/ooxml/spreadsheetml/main" count="66035" uniqueCount="522">
  <si>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</si>
  <si>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</si>
  <si>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</si>
  <si>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</si>
  <si>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</si>
  <si>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</si>
  <si>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</si>
  <si>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</si>
  <si>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</si>
  <si>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</si>
  <si>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</si>
  <si>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</si>
  <si>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</si>
  <si>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</si>
  <si>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</si>
  <si>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</si>
  <si>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</si>
  <si>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</si>
  <si>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</si>
  <si>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</si>
  <si>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</si>
  <si>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</si>
  <si>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</si>
  <si>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</si>
  <si>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</si>
  <si>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</si>
  <si>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</si>
  <si>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</si>
  <si>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</si>
  <si>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</si>
  <si>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</si>
  <si>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</si>
  <si>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</si>
  <si>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</si>
  <si>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</si>
  <si>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</si>
  <si>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</si>
  <si>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</si>
  <si>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</si>
  <si>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</si>
  <si>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</si>
  <si>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</si>
  <si>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</si>
  <si>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</si>
  <si>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</si>
  <si>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</si>
  <si>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</si>
  <si>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</si>
  <si>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</si>
  <si>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</si>
  <si>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</si>
  <si>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</si>
  <si>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</si>
  <si>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</si>
  <si>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</si>
  <si>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</si>
  <si>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</si>
  <si>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</si>
  <si>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</si>
  <si>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</si>
  <si>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</si>
  <si>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</si>
  <si>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</si>
  <si>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</si>
  <si>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</si>
  <si>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</si>
  <si>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</si>
  <si>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</si>
  <si>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</si>
  <si>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</si>
  <si>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</si>
  <si>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</si>
  <si>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</si>
  <si>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</si>
  <si>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</si>
  <si>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</si>
  <si>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</si>
  <si>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</si>
  <si>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</si>
  <si>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</si>
  <si>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</si>
  <si>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</si>
  <si>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</si>
  <si>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</si>
  <si>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</si>
  <si>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</si>
  <si>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</si>
  <si>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</si>
  <si>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</si>
  <si>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</si>
  <si>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</si>
  <si>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</si>
  <si>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</si>
  <si>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</si>
  <si>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</si>
  <si>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</si>
  <si>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</si>
  <si>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</si>
  <si>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</si>
  <si>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</si>
  <si>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</si>
  <si>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</si>
  <si>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</si>
  <si>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</si>
  <si>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</si>
  <si>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</si>
  <si>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</si>
  <si>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</si>
  <si>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</si>
  <si>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</si>
  <si>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</si>
  <si>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</si>
  <si>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</si>
  <si>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</si>
  <si>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</si>
  <si>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</si>
  <si>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</si>
  <si>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</si>
  <si>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</si>
  <si>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</si>
  <si>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</si>
  <si>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</si>
  <si>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</si>
  <si>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</si>
  <si>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</si>
  <si>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</si>
  <si>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</si>
  <si>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</si>
  <si>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</si>
  <si>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</si>
  <si>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</si>
  <si>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</si>
  <si>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</si>
  <si>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</si>
  <si>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</si>
  <si>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</si>
  <si>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</si>
  <si>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</si>
  <si>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</si>
  <si>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</si>
  <si>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</si>
  <si>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</si>
  <si>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</si>
  <si>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</si>
  <si>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</si>
  <si>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</si>
  <si>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</si>
  <si>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</si>
  <si>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</si>
  <si>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</si>
  <si>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</si>
  <si>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</si>
  <si>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</si>
  <si>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</si>
  <si>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</si>
  <si>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</si>
  <si>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</si>
  <si>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</si>
  <si>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</si>
  <si>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</si>
  <si>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</si>
  <si>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</si>
  <si>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</si>
  <si>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</si>
  <si>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</si>
  <si>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</si>
  <si>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</si>
  <si>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</si>
  <si>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</si>
  <si>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</si>
  <si>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</si>
  <si>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</si>
  <si>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</si>
  <si>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</si>
  <si>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</si>
  <si>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</si>
  <si>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</si>
  <si>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</si>
  <si>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</si>
  <si>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</si>
  <si>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</si>
  <si>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</si>
  <si>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</si>
  <si>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</si>
  <si>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</si>
  <si>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</si>
  <si>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</si>
  <si>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</si>
  <si>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</si>
  <si>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</si>
  <si>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</si>
  <si>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</si>
  <si>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</si>
  <si>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</si>
  <si>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</si>
  <si>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</si>
  <si>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</si>
  <si>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</si>
  <si>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</si>
  <si>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</si>
  <si>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</si>
  <si>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</si>
  <si>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</si>
  <si>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</si>
  <si>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</si>
  <si>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</si>
  <si>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</si>
  <si>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</si>
  <si>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</si>
  <si>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</si>
  <si>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</si>
  <si>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</si>
  <si>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</si>
  <si>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</si>
  <si>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</si>
  <si>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</si>
  <si>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</si>
  <si>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</si>
  <si>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</si>
  <si>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</si>
  <si>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</si>
  <si>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</si>
  <si>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</si>
  <si>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</si>
  <si>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</si>
  <si>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</si>
  <si>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</si>
  <si>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</si>
  <si>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</si>
  <si>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</si>
  <si>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</si>
  <si>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</si>
  <si>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</si>
  <si>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</si>
  <si>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</si>
  <si>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</si>
  <si>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</si>
  <si>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</si>
  <si>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</si>
  <si>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</si>
  <si>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</si>
  <si>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</si>
  <si>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</si>
  <si>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</si>
  <si>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</si>
  <si>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</si>
  <si>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</si>
  <si>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</si>
  <si>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</si>
  <si>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</si>
  <si>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</si>
  <si>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</si>
  <si>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</si>
  <si>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</si>
  <si>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</si>
  <si>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</si>
  <si>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 xml:space="preserve">1) figure out which varaible would make sense to analyse </t>
  </si>
  <si>
    <t xml:space="preserve">2) Make couple pivot tables to find these variables </t>
  </si>
  <si>
    <t xml:space="preserve">3) Start picking few and figure out either t-test or z-test </t>
  </si>
  <si>
    <t xml:space="preserve">4) Make sure variables look like they are on a normal distribution </t>
  </si>
  <si>
    <t xml:space="preserve">5) Start </t>
  </si>
  <si>
    <t>Sum of SalePrice</t>
  </si>
  <si>
    <t>Row Labels</t>
  </si>
  <si>
    <t>Grand Total</t>
  </si>
  <si>
    <t>(Multiple Items)</t>
  </si>
  <si>
    <t xml:space="preserve">street </t>
  </si>
  <si>
    <t xml:space="preserve">Continuous </t>
  </si>
  <si>
    <t xml:space="preserve">Binary </t>
  </si>
  <si>
    <t xml:space="preserve">Multiple </t>
  </si>
  <si>
    <t xml:space="preserve">neighborhood </t>
  </si>
  <si>
    <t xml:space="preserve">Overall Quality </t>
  </si>
  <si>
    <t xml:space="preserve">1 to 10 </t>
  </si>
  <si>
    <t>Overall Condition</t>
  </si>
  <si>
    <t xml:space="preserve">1 to 9 </t>
  </si>
  <si>
    <t xml:space="preserve">remodeled or not </t>
  </si>
  <si>
    <t xml:space="preserve">Ms Zoning </t>
  </si>
  <si>
    <t xml:space="preserve">lot area </t>
  </si>
  <si>
    <t xml:space="preserve">Maybe try to separate all data by bidling type… </t>
  </si>
  <si>
    <t xml:space="preserve">Exteriror Covering </t>
  </si>
  <si>
    <t>General basement condition (BsmtCond)</t>
  </si>
  <si>
    <t xml:space="preserve">Maybe do one part of the analysis specifically on basements.. </t>
  </si>
  <si>
    <t xml:space="preserve">Central AC (central air) </t>
  </si>
  <si>
    <t xml:space="preserve">GrLiv Area </t>
  </si>
  <si>
    <t xml:space="preserve">Kitchen Quality </t>
  </si>
  <si>
    <t>Values</t>
  </si>
  <si>
    <t>Count of Id</t>
  </si>
  <si>
    <t xml:space="preserve">average </t>
  </si>
  <si>
    <t xml:space="preserve">Avg price per bldg type </t>
  </si>
  <si>
    <t xml:space="preserve">Lot Area Group 1 </t>
  </si>
  <si>
    <t>Lot Area Group 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</si>
  <si>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</si>
  <si>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</si>
  <si>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</si>
  <si>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</si>
  <si>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</si>
  <si>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</si>
  <si>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</si>
  <si>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</si>
  <si>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</si>
  <si>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</si>
  <si>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</si>
  <si>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</si>
  <si>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</si>
  <si>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</si>
  <si>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</si>
  <si>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</si>
  <si>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</si>
  <si>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</si>
  <si>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</si>
  <si>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</si>
  <si>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</si>
  <si>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</si>
  <si>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</si>
  <si>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 xml:space="preserve">Below Average </t>
  </si>
  <si>
    <t xml:space="preserve">Above Avg lot </t>
  </si>
  <si>
    <t xml:space="preserve">Below Avg Lot </t>
  </si>
  <si>
    <t>Above Average</t>
  </si>
  <si>
    <t>Below Avg</t>
  </si>
  <si>
    <t xml:space="preserve">Above Avg </t>
  </si>
  <si>
    <t xml:space="preserve">Lot configuration </t>
  </si>
  <si>
    <t xml:space="preserve">Remodeled or not </t>
  </si>
  <si>
    <t xml:space="preserve">Significant difference in means of samples from two lot area groups. 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</si>
  <si>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</si>
  <si>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</si>
  <si>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</si>
  <si>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</si>
  <si>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</si>
  <si>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</si>
  <si>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</si>
  <si>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</si>
  <si>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</si>
  <si>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</si>
  <si>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</si>
  <si>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</si>
  <si>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</si>
  <si>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</si>
  <si>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</si>
  <si>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</si>
  <si>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Brick &amp; Tile</t>
  </si>
  <si>
    <t xml:space="preserve">       CBlock</t>
  </si>
  <si>
    <t>Cinder Block</t>
  </si>
  <si>
    <t xml:space="preserve">       PConc</t>
  </si>
  <si>
    <t>Poured Contrete</t>
  </si>
  <si>
    <t xml:space="preserve">       Slab</t>
  </si>
  <si>
    <t xml:space="preserve">       Stone</t>
  </si>
  <si>
    <t xml:space="preserve">       Wood</t>
  </si>
  <si>
    <t xml:space="preserve">Remodeled </t>
  </si>
  <si>
    <t xml:space="preserve">Not remodeled </t>
  </si>
  <si>
    <t>Sum of GarageArea</t>
  </si>
  <si>
    <t>Above Average or not</t>
  </si>
  <si>
    <t>Sum of Sum of GarageArea</t>
  </si>
  <si>
    <t>Variable 1</t>
  </si>
  <si>
    <t>Variable 2</t>
  </si>
  <si>
    <t xml:space="preserve">What would be most suprising </t>
  </si>
  <si>
    <t xml:space="preserve">MS Subclass </t>
  </si>
  <si>
    <t xml:space="preserve">Zoning </t>
  </si>
  <si>
    <t xml:space="preserve">Red column: do not evaluat. Count difference isnt imporrant </t>
  </si>
  <si>
    <t>Woodeck Y/N</t>
  </si>
  <si>
    <t>Sum of Woodeck Y/N</t>
  </si>
  <si>
    <t>Pool Y/N</t>
  </si>
  <si>
    <t>Fence Y/N</t>
  </si>
  <si>
    <t xml:space="preserve">When we should buy the houses (when prices will be lower and have a higher potential to increase </t>
  </si>
  <si>
    <t xml:space="preserve">Analyse: </t>
  </si>
  <si>
    <t xml:space="preserve">Month of the year sold. If any difference </t>
  </si>
  <si>
    <t xml:space="preserve">Salecondition: Normal or not </t>
  </si>
  <si>
    <t xml:space="preserve">Normal Y/N </t>
  </si>
  <si>
    <t xml:space="preserve">Corner Lots </t>
  </si>
  <si>
    <t xml:space="preserve">Cul de Sac lots </t>
  </si>
  <si>
    <t xml:space="preserve">Inside Lots </t>
  </si>
  <si>
    <t>Anova: Single Factor</t>
  </si>
  <si>
    <t>SUMMARY</t>
  </si>
  <si>
    <t>Groups</t>
  </si>
  <si>
    <t>Average</t>
  </si>
  <si>
    <t>ANOVA</t>
  </si>
  <si>
    <t>Source of Variation</t>
  </si>
  <si>
    <t>SS</t>
  </si>
  <si>
    <t>MS</t>
  </si>
  <si>
    <t>F</t>
  </si>
  <si>
    <t>P-value</t>
  </si>
  <si>
    <t>F crit</t>
  </si>
  <si>
    <t>Between Groups</t>
  </si>
  <si>
    <t>Within Groups</t>
  </si>
  <si>
    <t>Total</t>
  </si>
  <si>
    <t xml:space="preserve">Average Price per house </t>
  </si>
  <si>
    <t xml:space="preserve">Results: </t>
  </si>
  <si>
    <t xml:space="preserve">There is a difference in the average sales price between lot configurations. </t>
  </si>
  <si>
    <t xml:space="preserve">After looking at the difference closer, it seems that houses in located in cul de sac tend to be the most valuable. Followed by homes in corners. </t>
  </si>
  <si>
    <t xml:space="preserve">Homes in inside lots tend to be less valuable than the two other categories. </t>
  </si>
  <si>
    <t xml:space="preserve">Is there a difference in price between 1.5 and 2 syory houses. We are calculating these two specifically because these are two similar styles of houses </t>
  </si>
  <si>
    <t xml:space="preserve">1.5 Story Houses </t>
  </si>
  <si>
    <t xml:space="preserve">2 Story Houses </t>
  </si>
  <si>
    <t xml:space="preserve">We can reject the Null and say that there is a difference between 1.5 and 2 story houses. </t>
  </si>
  <si>
    <t>Are there a price difference between houses that have been remodeled and houses that haven't been remodeled</t>
  </si>
  <si>
    <t xml:space="preserve">Remodeled  </t>
  </si>
  <si>
    <t xml:space="preserve">Rate </t>
  </si>
  <si>
    <t>StdDev</t>
  </si>
  <si>
    <t xml:space="preserve">Actually it’s a t-test as well </t>
  </si>
  <si>
    <t xml:space="preserve">No significant differences between houses remodeled and not remodeled </t>
  </si>
  <si>
    <t>Exterior1st: Exterior covering on house</t>
  </si>
  <si>
    <t xml:space="preserve">       AsbShng</t>
  </si>
  <si>
    <t>Asbestos Shingles</t>
  </si>
  <si>
    <t xml:space="preserve">       AsphShn</t>
  </si>
  <si>
    <t>Asphalt Shingles</t>
  </si>
  <si>
    <t xml:space="preserve">       BrkComm</t>
  </si>
  <si>
    <t>Brick Common</t>
  </si>
  <si>
    <t xml:space="preserve">       BrkFace</t>
  </si>
  <si>
    <t>Brick Face</t>
  </si>
  <si>
    <t xml:space="preserve">       CemntBd</t>
  </si>
  <si>
    <t>Cement Board</t>
  </si>
  <si>
    <t xml:space="preserve">       HdBoard</t>
  </si>
  <si>
    <t>Hard Board</t>
  </si>
  <si>
    <t xml:space="preserve">       ImStucc</t>
  </si>
  <si>
    <t>Imitation Stucco</t>
  </si>
  <si>
    <t xml:space="preserve">       MetalSd</t>
  </si>
  <si>
    <t>Metal Siding</t>
  </si>
  <si>
    <t xml:space="preserve">       Other</t>
  </si>
  <si>
    <t xml:space="preserve">       Plywood</t>
  </si>
  <si>
    <t xml:space="preserve">       PreCast</t>
  </si>
  <si>
    <t>PreCast</t>
  </si>
  <si>
    <t xml:space="preserve">       Stucco</t>
  </si>
  <si>
    <t xml:space="preserve">       VinylSd</t>
  </si>
  <si>
    <t>Vinyl Siding</t>
  </si>
  <si>
    <t xml:space="preserve">       Wd Sdng</t>
  </si>
  <si>
    <t>Wood Siding</t>
  </si>
  <si>
    <t xml:space="preserve">       WdShing</t>
  </si>
  <si>
    <t>Wood Shingles</t>
  </si>
  <si>
    <t xml:space="preserve">Because we have a p-value &lt; 0.05 </t>
  </si>
  <si>
    <t xml:space="preserve">We see that there is a difference between the house exterior means for each categories. </t>
  </si>
  <si>
    <t xml:space="preserve">It seems that in average, houses with cement boards and vinyl sidings tend to sell for higher than the other categories. </t>
  </si>
  <si>
    <t>Foundation: Type of foundation</t>
  </si>
  <si>
    <t xml:space="preserve">       BrkTil</t>
  </si>
  <si>
    <t xml:space="preserve">There seems to be a difference in the means of basement material categories </t>
  </si>
  <si>
    <t xml:space="preserve">Let's compare with t-tests </t>
  </si>
  <si>
    <t>Brick &amp; Tile VS Cinder Block</t>
  </si>
  <si>
    <t>Brick &amp; Tile VS Poured Contrete</t>
  </si>
  <si>
    <t>Cinder Block VS Poured Contrete</t>
  </si>
  <si>
    <t>Baths # = Bed # Y/N</t>
  </si>
  <si>
    <t xml:space="preserve">Do houses with the same number of both half and full bath as the number of bedrooms tend to sell for higher prices ? </t>
  </si>
  <si>
    <t xml:space="preserve">Not the same # bath-beds </t>
  </si>
  <si>
    <t xml:space="preserve">Same # bath-beds </t>
  </si>
  <si>
    <t xml:space="preserve">There is a difference </t>
  </si>
  <si>
    <t xml:space="preserve">No full bath </t>
  </si>
  <si>
    <t xml:space="preserve">Is there a difference in means for houses with full bath in basement and houses without a full bath in basement ? </t>
  </si>
  <si>
    <t xml:space="preserve">1 or more full bath </t>
  </si>
  <si>
    <t>KitchenQual: Kitchen quality</t>
  </si>
  <si>
    <t xml:space="preserve">       Ex</t>
  </si>
  <si>
    <t>Excellent</t>
  </si>
  <si>
    <t xml:space="preserve">       Gd</t>
  </si>
  <si>
    <t>Good</t>
  </si>
  <si>
    <t xml:space="preserve">       TA</t>
  </si>
  <si>
    <t>Typical/Average</t>
  </si>
  <si>
    <t xml:space="preserve">       Fa</t>
  </si>
  <si>
    <t>Fair</t>
  </si>
  <si>
    <t xml:space="preserve">There is a difference. </t>
  </si>
  <si>
    <t xml:space="preserve">Lets compare 'good' and 'excellent' with a t-test to see if it does really impact the house price </t>
  </si>
  <si>
    <t>Excellent VS Good (t-test)</t>
  </si>
  <si>
    <t xml:space="preserve">There is a difference. Therefore we can say that a remodeled or excelent kitchen appearance tend to increase the house price </t>
  </si>
  <si>
    <t xml:space="preserve">Is there a difference in sales prices of houses with a wood deck verus houses without a wood deck ? </t>
  </si>
  <si>
    <t xml:space="preserve">With Wood deck </t>
  </si>
  <si>
    <t xml:space="preserve">Without Wood deck </t>
  </si>
  <si>
    <t>With Wood deck</t>
  </si>
  <si>
    <t>Without Wood deck</t>
  </si>
  <si>
    <t>total sample size</t>
  </si>
  <si>
    <t>mean difference</t>
  </si>
  <si>
    <t>standard error of difference</t>
  </si>
  <si>
    <t>margin of error</t>
  </si>
  <si>
    <t>Lower limit</t>
  </si>
  <si>
    <t>Upper limit</t>
  </si>
  <si>
    <t>Standard error</t>
  </si>
  <si>
    <t>c.i. upper</t>
  </si>
  <si>
    <t>c.i. lower</t>
  </si>
  <si>
    <t xml:space="preserve">rand </t>
  </si>
  <si>
    <t xml:space="preserve">Group </t>
  </si>
  <si>
    <t>group X</t>
  </si>
  <si>
    <t>group Y</t>
  </si>
  <si>
    <t>proportion difference</t>
  </si>
  <si>
    <t>pooled sample proportion</t>
  </si>
  <si>
    <t>z-statistic</t>
  </si>
  <si>
    <t>p-value</t>
  </si>
  <si>
    <t>lower limit</t>
  </si>
  <si>
    <t>upper limit</t>
  </si>
  <si>
    <t>Sum of Id</t>
  </si>
  <si>
    <t>Fence: Fence quality</t>
  </si>
  <si>
    <t xml:space="preserve">       GdPrv</t>
  </si>
  <si>
    <t>Good Privacy</t>
  </si>
  <si>
    <t xml:space="preserve">       MnPrv</t>
  </si>
  <si>
    <t>Minimum Privacy</t>
  </si>
  <si>
    <t xml:space="preserve">       GdWo</t>
  </si>
  <si>
    <t>Good Wood</t>
  </si>
  <si>
    <t xml:space="preserve">       MnWw</t>
  </si>
  <si>
    <t>Minimum Wood/Wire</t>
  </si>
  <si>
    <t xml:space="preserve">       NA</t>
  </si>
  <si>
    <t>No Fence</t>
  </si>
  <si>
    <t xml:space="preserve">No Fence </t>
  </si>
  <si>
    <t xml:space="preserve">Fenced </t>
  </si>
  <si>
    <t>No significant difference between prices in months sold</t>
  </si>
  <si>
    <t xml:space="preserve">* do a t-test with pairs </t>
  </si>
  <si>
    <t xml:space="preserve">Try to see if possible by how much you can increase house price </t>
  </si>
  <si>
    <t xml:space="preserve">Use average </t>
  </si>
  <si>
    <t xml:space="preserve">Do a t-tes with 4 and 9 </t>
  </si>
  <si>
    <t xml:space="preserve">Find out when the cheapest month to buy </t>
  </si>
  <si>
    <t xml:space="preserve">Corner Lots VS </t>
  </si>
  <si>
    <t xml:space="preserve">There is a significant difference between corner lots and cul de sac lots </t>
  </si>
  <si>
    <t>Corner Lots</t>
  </si>
  <si>
    <t xml:space="preserve">Cul de Sac Lots </t>
  </si>
  <si>
    <t xml:space="preserve">Wood siding Vs Cement Board siding </t>
  </si>
  <si>
    <t xml:space="preserve">Brick Face Vs Cement Board </t>
  </si>
  <si>
    <t xml:space="preserve">Brick face </t>
  </si>
  <si>
    <t xml:space="preserve">NO SIGNIFICANT DIFFERENCE ! </t>
  </si>
  <si>
    <t xml:space="preserve">April </t>
  </si>
  <si>
    <t>October</t>
  </si>
  <si>
    <t xml:space="preserve">We can't say that there is a difference. </t>
  </si>
  <si>
    <t xml:space="preserve">Normal </t>
  </si>
  <si>
    <t xml:space="preserve">Abnormal </t>
  </si>
  <si>
    <t xml:space="preserve">Dif Exc to fair </t>
  </si>
  <si>
    <t xml:space="preserve">Dif Exc to good </t>
  </si>
  <si>
    <t xml:space="preserve">Corner Lots Vs Inside Lots </t>
  </si>
  <si>
    <t xml:space="preserve">House Style </t>
  </si>
  <si>
    <t xml:space="preserve">Count </t>
  </si>
  <si>
    <t>Average of SalePrice</t>
  </si>
  <si>
    <t>Column1</t>
  </si>
  <si>
    <t>Column2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</si>
</sst>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22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1">
    <border>
      <start/>
      <end/>
      <top/>
      <bottom/>
      <diagonal/>
    </border>
    <border>
      <start/>
      <end/>
      <top/>
      <bottom style="thin">
        <color indexed="6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rgb="FF999999"/>
      </start>
      <end/>
      <top style="thin">
        <color rgb="FF999999"/>
      </top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/>
      <bottom/>
      <diagonal/>
    </border>
    <border>
      <start style="thin">
        <color rgb="FF999999"/>
      </start>
      <end style="thin">
        <color rgb="FF999999"/>
      </end>
      <top/>
      <bottom/>
      <diagonal/>
    </border>
    <border>
      <start style="thin">
        <color rgb="FF999999"/>
      </start>
      <end/>
      <top/>
      <bottom style="thin">
        <color rgb="FF999999"/>
      </bottom>
      <diagonal/>
    </border>
    <border>
      <start style="thin">
        <color rgb="FF999999"/>
      </start>
      <end style="thin">
        <color rgb="FF999999"/>
      </end>
      <top/>
      <bottom style="thin">
        <color rgb="FF999999"/>
      </bottom>
      <diagonal/>
    </border>
    <border>
      <start/>
      <end/>
      <top/>
      <bottom style="thin">
        <color theme="4" tint="0.39997558519241921"/>
      </bottom>
      <diagonal/>
    </border>
  </borders>
  <cellStyleXfs count="4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4" applyNumberFormat="0" applyAlignment="0" applyProtection="0"/>
    <xf numFmtId="0" fontId="6" fillId="28" borderId="5" applyNumberFormat="0" applyAlignment="0" applyProtection="0"/>
    <xf numFmtId="44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4" applyNumberFormat="0" applyAlignment="0" applyProtection="0"/>
    <xf numFmtId="0" fontId="13" fillId="0" borderId="9" applyNumberFormat="0" applyFill="0" applyAlignment="0" applyProtection="0"/>
    <xf numFmtId="0" fontId="14" fillId="31" borderId="0" applyNumberFormat="0" applyBorder="0" applyAlignment="0" applyProtection="0"/>
    <xf numFmtId="0" fontId="2" fillId="32" borderId="10" applyNumberFormat="0" applyFont="0" applyAlignment="0" applyProtection="0"/>
    <xf numFmtId="0" fontId="15" fillId="27" borderId="11" applyNumberFormat="0" applyAlignment="0" applyProtection="0"/>
    <xf numFmtId="0" fontId="16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18" fillId="0" borderId="0" applyNumberForma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164" fontId="2" fillId="0" borderId="0" xfId="28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4" fontId="2" fillId="0" borderId="0" xfId="28" applyNumberFormat="1" applyFont="1"/>
    <xf numFmtId="164" fontId="0" fillId="0" borderId="0" xfId="0" applyNumberFormat="1"/>
    <xf numFmtId="0" fontId="0" fillId="0" borderId="13" xfId="0" applyBorder="1"/>
    <xf numFmtId="0" fontId="0" fillId="0" borderId="0" xfId="0" applyAlignment="1">
      <alignment horizontal="left" indent="1"/>
    </xf>
    <xf numFmtId="0" fontId="17" fillId="0" borderId="0" xfId="0" applyFont="1"/>
    <xf numFmtId="0" fontId="17" fillId="0" borderId="1" xfId="0" applyFont="1" applyBorder="1"/>
    <xf numFmtId="164" fontId="17" fillId="0" borderId="1" xfId="28" applyNumberFormat="1" applyFont="1" applyBorder="1"/>
    <xf numFmtId="164" fontId="2" fillId="0" borderId="1" xfId="28" applyNumberFormat="1" applyFont="1" applyBorder="1"/>
    <xf numFmtId="0" fontId="0" fillId="33" borderId="0" xfId="0" applyFill="1"/>
    <xf numFmtId="0" fontId="0" fillId="0" borderId="0" xfId="0" applyFill="1" applyBorder="1" applyAlignment="1"/>
    <xf numFmtId="0" fontId="0" fillId="0" borderId="2" xfId="0" applyFill="1" applyBorder="1" applyAlignment="1"/>
    <xf numFmtId="0" fontId="19" fillId="0" borderId="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3" xfId="0" pivotButton="1" applyBorder="1"/>
    <xf numFmtId="0" fontId="0" fillId="0" borderId="14" xfId="0" applyNumberFormat="1" applyBorder="1"/>
    <xf numFmtId="0" fontId="0" fillId="0" borderId="16" xfId="0" applyBorder="1"/>
    <xf numFmtId="0" fontId="0" fillId="0" borderId="17" xfId="0" applyNumberFormat="1" applyBorder="1"/>
    <xf numFmtId="0" fontId="0" fillId="0" borderId="15" xfId="0" pivotButton="1" applyBorder="1"/>
    <xf numFmtId="0" fontId="0" fillId="0" borderId="15" xfId="0" applyBorder="1" applyAlignment="1">
      <alignment horizontal="left"/>
    </xf>
    <xf numFmtId="0" fontId="0" fillId="0" borderId="18" xfId="0" applyBorder="1"/>
    <xf numFmtId="0" fontId="0" fillId="0" borderId="19" xfId="0" applyNumberFormat="1" applyBorder="1"/>
    <xf numFmtId="0" fontId="0" fillId="34" borderId="0" xfId="0" applyFill="1"/>
    <xf numFmtId="0" fontId="17" fillId="35" borderId="20" xfId="0" applyFont="1" applyFill="1" applyBorder="1"/>
    <xf numFmtId="0" fontId="0" fillId="36" borderId="0" xfId="0" applyFill="1"/>
    <xf numFmtId="0" fontId="0" fillId="37" borderId="0" xfId="0" applyFill="1"/>
    <xf numFmtId="164" fontId="0" fillId="0" borderId="0" xfId="28" applyNumberFormat="1" applyFont="1"/>
    <xf numFmtId="164" fontId="0" fillId="0" borderId="0" xfId="28" applyNumberFormat="1" applyFont="1" applyFill="1" applyBorder="1" applyAlignment="1"/>
    <xf numFmtId="164" fontId="0" fillId="0" borderId="2" xfId="28" applyNumberFormat="1" applyFont="1" applyFill="1" applyBorder="1" applyAlignment="1"/>
    <xf numFmtId="0" fontId="0" fillId="0" borderId="0" xfId="0" applyAlignment="1">
      <alignment wrapText="1"/>
    </xf>
    <xf numFmtId="0" fontId="20" fillId="0" borderId="0" xfId="0" applyFont="1" applyAlignment="1">
      <alignment horizontal="center"/>
    </xf>
    <xf numFmtId="0" fontId="21" fillId="0" borderId="0" xfId="0" applyFont="1"/>
    <xf numFmtId="0" fontId="0" fillId="0" borderId="0" xfId="0" applyAlignment="1">
      <alignment horizontal="left" wrapText="1"/>
    </xf>
    <xf numFmtId="2" fontId="21" fillId="0" borderId="0" xfId="0" applyNumberFormat="1" applyFont="1"/>
    <xf numFmtId="2" fontId="0" fillId="0" borderId="0" xfId="0" applyNumberFormat="1" applyFill="1" applyBorder="1" applyAlignment="1"/>
    <xf numFmtId="0" fontId="20" fillId="0" borderId="3" xfId="0" applyFont="1" applyBorder="1" applyAlignment="1">
      <alignment horizontal="center"/>
    </xf>
    <xf numFmtId="43" fontId="0" fillId="0" borderId="0" xfId="43" applyFont="1" applyFill="1" applyBorder="1" applyAlignment="1"/>
    <xf numFmtId="43" fontId="0" fillId="0" borderId="2" xfId="43" applyFont="1" applyFill="1" applyBorder="1" applyAlignment="1"/>
    <xf numFmtId="0" fontId="0" fillId="36" borderId="2" xfId="0" applyFill="1" applyBorder="1" applyAlignment="1"/>
    <xf numFmtId="164" fontId="0" fillId="36" borderId="2" xfId="28" applyNumberFormat="1" applyFont="1" applyFill="1" applyBorder="1" applyAlignment="1"/>
    <xf numFmtId="9" fontId="0" fillId="0" borderId="0" xfId="44" applyFont="1"/>
    <xf numFmtId="164" fontId="0" fillId="36" borderId="0" xfId="28" applyNumberFormat="1" applyFont="1" applyFill="1" applyBorder="1" applyAlignment="1"/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3" builtinId="3"/>
    <cellStyle name="Currency" xfId="28" builtinId="4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50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rgb="FFFF0000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2" tint="-0.249977111117893"/>
        </patternFill>
      </fill>
    </dxf>
    <dxf>
      <fill>
        <patternFill patternType="solid">
          <fgColor indexed="64"/>
          <bgColor theme="2" tint="-0.249977111117893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pivotCacheDefinition" Target="pivotCache/pivotCacheDefinition6.xml"/><Relationship Id="rId3" Type="http://purl.oclc.org/ooxml/officeDocument/relationships/worksheet" Target="worksheets/sheet3.xml"/><Relationship Id="rId21" Type="http://purl.oclc.org/ooxml/officeDocument/relationships/pivotCacheDefinition" Target="pivotCache/pivotCacheDefinition1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pivotCacheDefinition" Target="pivotCache/pivotCacheDefinition5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29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pivotCacheDefinition" Target="pivotCache/pivotCacheDefinition4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pivotCacheDefinition" Target="pivotCache/pivotCacheDefinition3.xml"/><Relationship Id="rId28" Type="http://purl.oclc.org/ooxml/officeDocument/relationships/styles" Target="styles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pivotCacheDefinition" Target="pivotCache/pivotCacheDefinition2.xml"/><Relationship Id="rId27" Type="http://purl.oclc.org/ooxml/officeDocument/relationships/theme" Target="theme/theme1.xml"/><Relationship Id="rId30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neighborhood!$E$79:$E$101</c:f>
              <c:strCache>
                <c:ptCount val="23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SWISU</c:v>
                </c:pt>
                <c:pt idx="16">
                  <c:v>Sawyer</c:v>
                </c:pt>
                <c:pt idx="17">
                  <c:v>OldTown</c:v>
                </c:pt>
                <c:pt idx="18">
                  <c:v>Edwards</c:v>
                </c:pt>
                <c:pt idx="19">
                  <c:v>BrkSide</c:v>
                </c:pt>
                <c:pt idx="20">
                  <c:v>BrDale</c:v>
                </c:pt>
                <c:pt idx="21">
                  <c:v>IDOTRR</c:v>
                </c:pt>
                <c:pt idx="22">
                  <c:v>MeadowV</c:v>
                </c:pt>
              </c:strCache>
            </c:strRef>
          </c:cat>
          <c:val>
            <c:numRef>
              <c:f>neighborhood!$F$79:$F$101</c:f>
              <c:numCache>
                <c:formatCode>_("$"* #,##0_);_("$"* \(#,##0\);_("$"* "-"??_);_(@_)</c:formatCode>
                <c:ptCount val="23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142591.35999999999</c:v>
                </c:pt>
                <c:pt idx="16">
                  <c:v>136793.13513513515</c:v>
                </c:pt>
                <c:pt idx="17">
                  <c:v>128225.30088495575</c:v>
                </c:pt>
                <c:pt idx="18">
                  <c:v>128219.7</c:v>
                </c:pt>
                <c:pt idx="19">
                  <c:v>124834.05172413793</c:v>
                </c:pt>
                <c:pt idx="20">
                  <c:v>104493.75</c:v>
                </c:pt>
                <c:pt idx="21">
                  <c:v>100123.78378378379</c:v>
                </c:pt>
                <c:pt idx="22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C4B-8080-C98FB7F9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8056048"/>
        <c:axId val="370252831"/>
      </c:barChart>
      <c:catAx>
        <c:axId val="20080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252831"/>
        <c:crosses val="autoZero"/>
        <c:auto val="1"/>
        <c:lblAlgn val="ctr"/>
        <c:lblOffset val="100"/>
        <c:noMultiLvlLbl val="0"/>
      </c:catAx>
      <c:valAx>
        <c:axId val="370252831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5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 Configurations '!$AC$37:$AD$37</c:f>
                <c:numCache>
                  <c:formatCode>General</c:formatCode>
                  <c:ptCount val="2"/>
                  <c:pt idx="0">
                    <c:v>9080.0289591688233</c:v>
                  </c:pt>
                  <c:pt idx="1">
                    <c:v>18990.698654323085</c:v>
                  </c:pt>
                </c:numCache>
              </c:numRef>
            </c:plus>
            <c:minus>
              <c:numRef>
                <c:f>'Lot Configurations '!$AC$38:$AD$38</c:f>
                <c:numCache>
                  <c:formatCode>General</c:formatCode>
                  <c:ptCount val="2"/>
                  <c:pt idx="0">
                    <c:v>9080.0289591688233</c:v>
                  </c:pt>
                  <c:pt idx="1">
                    <c:v>18990.698654323085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'Lot Configurations '!$AC$32:$AD$32</c:f>
              <c:strCache>
                <c:ptCount val="2"/>
                <c:pt idx="0">
                  <c:v>Corner Lots</c:v>
                </c:pt>
                <c:pt idx="1">
                  <c:v>Cul de Sac Lots </c:v>
                </c:pt>
              </c:strCache>
            </c:strRef>
          </c:cat>
          <c:val>
            <c:numRef>
              <c:f>'Lot Configurations '!$AC$33:$AD$33</c:f>
              <c:numCache>
                <c:formatCode>General</c:formatCode>
                <c:ptCount val="2"/>
                <c:pt idx="0">
                  <c:v>181413.33121019107</c:v>
                </c:pt>
                <c:pt idx="1">
                  <c:v>223854.61702127659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5-4D46-B740-40F09BEDA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222559"/>
        <c:axId val="246687503"/>
      </c:barChart>
      <c:catAx>
        <c:axId val="24722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87503"/>
        <c:crosses val="autoZero"/>
        <c:auto val="1"/>
        <c:lblAlgn val="ctr"/>
        <c:lblOffset val="100"/>
        <c:noMultiLvlLbl val="0"/>
      </c:catAx>
      <c:valAx>
        <c:axId val="246687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2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'Exterior appearance '!$AN$45:$AO$45</c:f>
                <c:numCache>
                  <c:formatCode>General</c:formatCode>
                  <c:ptCount val="2"/>
                  <c:pt idx="0">
                    <c:v>30768.141443810739</c:v>
                  </c:pt>
                  <c:pt idx="1">
                    <c:v>9877.0808139459314</c:v>
                  </c:pt>
                </c:numCache>
              </c:numRef>
            </c:plus>
            <c:minus>
              <c:numRef>
                <c:f>'Exterior appearance '!$AN$46:$AO$46</c:f>
                <c:numCache>
                  <c:formatCode>General</c:formatCode>
                  <c:ptCount val="2"/>
                  <c:pt idx="0">
                    <c:v>30768.141443810739</c:v>
                  </c:pt>
                  <c:pt idx="1">
                    <c:v>9877.0808139459314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'Exterior appearance '!$AN$40:$AO$40</c:f>
              <c:strCache>
                <c:ptCount val="2"/>
                <c:pt idx="0">
                  <c:v>Cement Board</c:v>
                </c:pt>
                <c:pt idx="1">
                  <c:v>Wood Siding</c:v>
                </c:pt>
              </c:strCache>
            </c:strRef>
          </c:cat>
          <c:val>
            <c:numRef>
              <c:f>'Exterior appearance '!$AN$41:$AO$41</c:f>
              <c:numCache>
                <c:formatCode>General</c:formatCode>
                <c:ptCount val="2"/>
                <c:pt idx="0">
                  <c:v>231690.65573770492</c:v>
                </c:pt>
                <c:pt idx="1">
                  <c:v>149841.64563106795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A-9C46-A045-67999D1C8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426399"/>
        <c:axId val="297883407"/>
      </c:barChart>
      <c:catAx>
        <c:axId val="26942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83407"/>
        <c:crosses val="autoZero"/>
        <c:auto val="1"/>
        <c:lblAlgn val="ctr"/>
        <c:lblOffset val="100"/>
        <c:noMultiLvlLbl val="0"/>
      </c:catAx>
      <c:valAx>
        <c:axId val="29788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426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'Exterior appearance '!$AI$8:$AI$14</c:f>
              <c:strCache>
                <c:ptCount val="7"/>
                <c:pt idx="0">
                  <c:v>Brick Face</c:v>
                </c:pt>
                <c:pt idx="1">
                  <c:v>Cement Board</c:v>
                </c:pt>
                <c:pt idx="2">
                  <c:v>Hard Board</c:v>
                </c:pt>
                <c:pt idx="3">
                  <c:v>Metal Siding</c:v>
                </c:pt>
                <c:pt idx="4">
                  <c:v>Plywood</c:v>
                </c:pt>
                <c:pt idx="5">
                  <c:v>Vinyl Siding</c:v>
                </c:pt>
                <c:pt idx="6">
                  <c:v>Wood Siding</c:v>
                </c:pt>
              </c:strCache>
            </c:strRef>
          </c:cat>
          <c:val>
            <c:numRef>
              <c:f>'Exterior appearance '!$AL$8:$AL$14</c:f>
              <c:numCache>
                <c:formatCode>_("$"* #,##0_);_("$"* \(#,##0\);_("$"* "-"??_);_(@_)</c:formatCode>
                <c:ptCount val="7"/>
                <c:pt idx="0">
                  <c:v>194573</c:v>
                </c:pt>
                <c:pt idx="1">
                  <c:v>231690.65573770492</c:v>
                </c:pt>
                <c:pt idx="2">
                  <c:v>163077.45045045044</c:v>
                </c:pt>
                <c:pt idx="3">
                  <c:v>149422.17727272728</c:v>
                </c:pt>
                <c:pt idx="4">
                  <c:v>175942.37962962964</c:v>
                </c:pt>
                <c:pt idx="5">
                  <c:v>213732.90097087377</c:v>
                </c:pt>
                <c:pt idx="6">
                  <c:v>149841.64563106795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C-B146-94E3-0CF2C416A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518863"/>
        <c:axId val="305886351"/>
      </c:barChart>
      <c:catAx>
        <c:axId val="30551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886351"/>
        <c:crosses val="autoZero"/>
        <c:auto val="1"/>
        <c:lblAlgn val="ctr"/>
        <c:lblOffset val="100"/>
        <c:noMultiLvlLbl val="0"/>
      </c:catAx>
      <c:valAx>
        <c:axId val="305886351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1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'Exterior appearance '!$AN$79:$AO$79</c:f>
                <c:numCache>
                  <c:formatCode>General</c:formatCode>
                  <c:ptCount val="2"/>
                  <c:pt idx="0">
                    <c:v>30607.587027440586</c:v>
                  </c:pt>
                  <c:pt idx="1">
                    <c:v>23227.347970599196</c:v>
                  </c:pt>
                </c:numCache>
              </c:numRef>
            </c:plus>
            <c:minus>
              <c:numRef>
                <c:f>'Exterior appearance '!$AN$80:$AO$80</c:f>
                <c:numCache>
                  <c:formatCode>General</c:formatCode>
                  <c:ptCount val="2"/>
                  <c:pt idx="0">
                    <c:v>30607.587027440586</c:v>
                  </c:pt>
                  <c:pt idx="1">
                    <c:v>23227.347970599196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'Exterior appearance '!$AN$74:$AO$74</c:f>
              <c:strCache>
                <c:ptCount val="2"/>
                <c:pt idx="0">
                  <c:v>Cement Board</c:v>
                </c:pt>
                <c:pt idx="1">
                  <c:v>Brick face </c:v>
                </c:pt>
              </c:strCache>
            </c:strRef>
          </c:cat>
          <c:val>
            <c:numRef>
              <c:f>'Exterior appearance '!$AN$75:$AO$75</c:f>
              <c:numCache>
                <c:formatCode>General</c:formatCode>
                <c:ptCount val="2"/>
                <c:pt idx="0">
                  <c:v>231690.65573770492</c:v>
                </c:pt>
                <c:pt idx="1">
                  <c:v>194573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1-A34B-86B6-D90399AF3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224863"/>
        <c:axId val="169739999"/>
      </c:barChart>
      <c:catAx>
        <c:axId val="29822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39999"/>
        <c:crosses val="autoZero"/>
        <c:auto val="1"/>
        <c:lblAlgn val="ctr"/>
        <c:lblOffset val="100"/>
        <c:noMultiLvlLbl val="0"/>
      </c:catAx>
      <c:valAx>
        <c:axId val="169739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2248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Foundations!$W$35:$X$35</c:f>
                <c:numCache>
                  <c:formatCode>General</c:formatCode>
                  <c:ptCount val="2"/>
                  <c:pt idx="0">
                    <c:v>8909.2215567626172</c:v>
                  </c:pt>
                  <c:pt idx="1">
                    <c:v>3782.1780709460309</c:v>
                  </c:pt>
                </c:numCache>
              </c:numRef>
            </c:plus>
            <c:minus>
              <c:numRef>
                <c:f>Foundations!$W$36:$X$36</c:f>
                <c:numCache>
                  <c:formatCode>General</c:formatCode>
                  <c:ptCount val="2"/>
                  <c:pt idx="0">
                    <c:v>8909.2215567626172</c:v>
                  </c:pt>
                  <c:pt idx="1">
                    <c:v>3782.1780709460309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Foundations!$W$30:$X$30</c:f>
              <c:strCache>
                <c:ptCount val="2"/>
                <c:pt idx="0">
                  <c:v>Brick &amp; Tile</c:v>
                </c:pt>
                <c:pt idx="1">
                  <c:v>Cinder Block</c:v>
                </c:pt>
              </c:strCache>
            </c:strRef>
          </c:cat>
          <c:val>
            <c:numRef>
              <c:f>Foundations!$W$31:$X$31</c:f>
              <c:numCache>
                <c:formatCode>General</c:formatCode>
                <c:ptCount val="2"/>
                <c:pt idx="0">
                  <c:v>132291.07534246575</c:v>
                </c:pt>
                <c:pt idx="1">
                  <c:v>149805.71451104101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6-8D46-BBD8-D9F590EED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520447"/>
        <c:axId val="305852239"/>
      </c:barChart>
      <c:catAx>
        <c:axId val="30552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852239"/>
        <c:crosses val="autoZero"/>
        <c:auto val="1"/>
        <c:lblAlgn val="ctr"/>
        <c:lblOffset val="100"/>
        <c:noMultiLvlLbl val="0"/>
      </c:catAx>
      <c:valAx>
        <c:axId val="305852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2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Foundations!$W$71:$X$71</c:f>
                <c:numCache>
                  <c:formatCode>General</c:formatCode>
                  <c:ptCount val="2"/>
                  <c:pt idx="0">
                    <c:v>8887.5154331786125</c:v>
                  </c:pt>
                  <c:pt idx="1">
                    <c:v>6717.7251899616249</c:v>
                  </c:pt>
                </c:numCache>
              </c:numRef>
            </c:plus>
            <c:minus>
              <c:numRef>
                <c:f>Foundations!$W$72:$X$72</c:f>
                <c:numCache>
                  <c:formatCode>General</c:formatCode>
                  <c:ptCount val="2"/>
                  <c:pt idx="0">
                    <c:v>8887.5154331786125</c:v>
                  </c:pt>
                  <c:pt idx="1">
                    <c:v>6717.7251899616249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Foundations!$W$66:$X$66</c:f>
              <c:strCache>
                <c:ptCount val="2"/>
                <c:pt idx="0">
                  <c:v>Brick &amp; Tile</c:v>
                </c:pt>
                <c:pt idx="1">
                  <c:v>Poured Contrete</c:v>
                </c:pt>
              </c:strCache>
            </c:strRef>
          </c:cat>
          <c:val>
            <c:numRef>
              <c:f>Foundations!$W$67:$X$67</c:f>
              <c:numCache>
                <c:formatCode>General</c:formatCode>
                <c:ptCount val="2"/>
                <c:pt idx="0">
                  <c:v>132291.07534246575</c:v>
                </c:pt>
                <c:pt idx="1">
                  <c:v>225230.44204018547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7-A348-A59D-0BA2AA0C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311103"/>
        <c:axId val="259247567"/>
      </c:barChart>
      <c:catAx>
        <c:axId val="30631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47567"/>
        <c:crosses val="autoZero"/>
        <c:auto val="1"/>
        <c:lblAlgn val="ctr"/>
        <c:lblOffset val="100"/>
        <c:noMultiLvlLbl val="0"/>
      </c:catAx>
      <c:valAx>
        <c:axId val="259247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1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Foundations!$W$108:$X$108</c:f>
                <c:numCache>
                  <c:formatCode>General</c:formatCode>
                  <c:ptCount val="2"/>
                  <c:pt idx="0">
                    <c:v>3763.7796758048808</c:v>
                  </c:pt>
                  <c:pt idx="1">
                    <c:v>6701.373832366472</c:v>
                  </c:pt>
                </c:numCache>
              </c:numRef>
            </c:plus>
            <c:minus>
              <c:numRef>
                <c:f>Foundations!$W$109:$X$109</c:f>
                <c:numCache>
                  <c:formatCode>General</c:formatCode>
                  <c:ptCount val="2"/>
                  <c:pt idx="0">
                    <c:v>3763.7796758048808</c:v>
                  </c:pt>
                  <c:pt idx="1">
                    <c:v>6701.373832366472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Foundations!$W$103:$X$103</c:f>
              <c:strCache>
                <c:ptCount val="2"/>
                <c:pt idx="0">
                  <c:v>Cinder Block</c:v>
                </c:pt>
                <c:pt idx="1">
                  <c:v>Poured Contrete</c:v>
                </c:pt>
              </c:strCache>
            </c:strRef>
          </c:cat>
          <c:val>
            <c:numRef>
              <c:f>Foundations!$W$104:$X$104</c:f>
              <c:numCache>
                <c:formatCode>General</c:formatCode>
                <c:ptCount val="2"/>
                <c:pt idx="0">
                  <c:v>149805.71451104101</c:v>
                </c:pt>
                <c:pt idx="1">
                  <c:v>225230.44204018547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F-824A-8E28-B20C82E9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71471"/>
        <c:axId val="298605551"/>
      </c:barChart>
      <c:catAx>
        <c:axId val="16927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05551"/>
        <c:crosses val="autoZero"/>
        <c:auto val="1"/>
        <c:lblAlgn val="ctr"/>
        <c:lblOffset val="100"/>
        <c:noMultiLvlLbl val="0"/>
      </c:catAx>
      <c:valAx>
        <c:axId val="298605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1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Foundations!$R$7:$R$9</c:f>
              <c:strCache>
                <c:ptCount val="3"/>
                <c:pt idx="0">
                  <c:v>Brick &amp; Tile</c:v>
                </c:pt>
                <c:pt idx="1">
                  <c:v>Cinder Block</c:v>
                </c:pt>
                <c:pt idx="2">
                  <c:v>Poured Contrete</c:v>
                </c:pt>
              </c:strCache>
            </c:strRef>
          </c:cat>
          <c:val>
            <c:numRef>
              <c:f>Foundations!$U$7:$U$9</c:f>
              <c:numCache>
                <c:formatCode>_("$"* #,##0_);_("$"* \(#,##0\);_("$"* "-"??_);_(@_)</c:formatCode>
                <c:ptCount val="3"/>
                <c:pt idx="0">
                  <c:v>132291.07534246575</c:v>
                </c:pt>
                <c:pt idx="1">
                  <c:v>149805.71451104101</c:v>
                </c:pt>
                <c:pt idx="2">
                  <c:v>225230.44204018547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7-7841-9A46-0A1A2690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0116895"/>
        <c:axId val="310071423"/>
      </c:barChart>
      <c:catAx>
        <c:axId val="27011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71423"/>
        <c:crosses val="autoZero"/>
        <c:auto val="1"/>
        <c:lblAlgn val="ctr"/>
        <c:lblOffset val="100"/>
        <c:noMultiLvlLbl val="0"/>
      </c:catAx>
      <c:valAx>
        <c:axId val="310071423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11689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'Same # of baths and beds '!$P$14:$Q$14</c:f>
                <c:numCache>
                  <c:formatCode>General</c:formatCode>
                  <c:ptCount val="2"/>
                  <c:pt idx="0">
                    <c:v>4335.5732839539751</c:v>
                  </c:pt>
                  <c:pt idx="1">
                    <c:v>8631.4340991720146</c:v>
                  </c:pt>
                </c:numCache>
              </c:numRef>
            </c:plus>
            <c:minus>
              <c:numRef>
                <c:f>'Same # of baths and beds '!$P$15:$Q$15</c:f>
                <c:numCache>
                  <c:formatCode>General</c:formatCode>
                  <c:ptCount val="2"/>
                  <c:pt idx="0">
                    <c:v>4335.5732839539751</c:v>
                  </c:pt>
                  <c:pt idx="1">
                    <c:v>8631.4340991720146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'Same # of baths and beds '!$P$9:$Q$9</c:f>
              <c:strCache>
                <c:ptCount val="2"/>
                <c:pt idx="0">
                  <c:v>Not the same # bath-beds </c:v>
                </c:pt>
                <c:pt idx="1">
                  <c:v>Same # bath-beds </c:v>
                </c:pt>
              </c:strCache>
            </c:strRef>
          </c:cat>
          <c:val>
            <c:numRef>
              <c:f>'Same # of baths and beds '!$P$10:$Q$10</c:f>
              <c:numCache>
                <c:formatCode>General</c:formatCode>
                <c:ptCount val="2"/>
                <c:pt idx="0">
                  <c:v>168796.69364161851</c:v>
                </c:pt>
                <c:pt idx="1">
                  <c:v>210744.02369668247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A-1140-A805-CC48FC11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908991"/>
        <c:axId val="212265103"/>
      </c:barChart>
      <c:catAx>
        <c:axId val="30990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5103"/>
        <c:crosses val="autoZero"/>
        <c:auto val="1"/>
        <c:lblAlgn val="ctr"/>
        <c:lblOffset val="100"/>
        <c:noMultiLvlLbl val="0"/>
      </c:catAx>
      <c:valAx>
        <c:axId val="212265103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0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'Full bath in basement '!$P$15:$Q$15</c:f>
                <c:numCache>
                  <c:formatCode>General</c:formatCode>
                  <c:ptCount val="2"/>
                  <c:pt idx="0">
                    <c:v>4569.6961700791817</c:v>
                  </c:pt>
                  <c:pt idx="1">
                    <c:v>7084.3284535308767</c:v>
                  </c:pt>
                </c:numCache>
              </c:numRef>
            </c:plus>
            <c:minus>
              <c:numRef>
                <c:f>'Full bath in basement '!$P$16:$Q$16</c:f>
                <c:numCache>
                  <c:formatCode>General</c:formatCode>
                  <c:ptCount val="2"/>
                  <c:pt idx="0">
                    <c:v>4569.6961700791817</c:v>
                  </c:pt>
                  <c:pt idx="1">
                    <c:v>7084.3284535308767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'Full bath in basement '!$P$10:$Q$10</c:f>
              <c:strCache>
                <c:ptCount val="2"/>
                <c:pt idx="0">
                  <c:v>No full bath </c:v>
                </c:pt>
                <c:pt idx="1">
                  <c:v>1 or more full bath </c:v>
                </c:pt>
              </c:strCache>
            </c:strRef>
          </c:cat>
          <c:val>
            <c:numRef>
              <c:f>'Full bath in basement '!$P$11:$Q$11</c:f>
              <c:numCache>
                <c:formatCode>General</c:formatCode>
                <c:ptCount val="2"/>
                <c:pt idx="0">
                  <c:v>165521.6401869159</c:v>
                </c:pt>
                <c:pt idx="1">
                  <c:v>202745.73178807946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F-924B-9C44-9C1F8B8D4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87935"/>
        <c:axId val="319541071"/>
      </c:barChart>
      <c:catAx>
        <c:axId val="17928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41071"/>
        <c:crosses val="autoZero"/>
        <c:auto val="1"/>
        <c:lblAlgn val="ctr"/>
        <c:lblOffset val="100"/>
        <c:noMultiLvlLbl val="0"/>
      </c:catAx>
      <c:valAx>
        <c:axId val="319541071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'Kitchen Quality '!$AA$33:$AB$33</c:f>
                <c:numCache>
                  <c:formatCode>General</c:formatCode>
                  <c:ptCount val="2"/>
                  <c:pt idx="0">
                    <c:v>23954.642289416057</c:v>
                  </c:pt>
                  <c:pt idx="1">
                    <c:v>5241.6085838482759</c:v>
                  </c:pt>
                </c:numCache>
              </c:numRef>
            </c:plus>
            <c:minus>
              <c:numRef>
                <c:f>'Kitchen Quality '!$AA$34:$AB$34</c:f>
                <c:numCache>
                  <c:formatCode>General</c:formatCode>
                  <c:ptCount val="2"/>
                  <c:pt idx="0">
                    <c:v>23954.642289416057</c:v>
                  </c:pt>
                  <c:pt idx="1">
                    <c:v>5241.6085838482759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'Kitchen Quality '!$AA$28:$AB$28</c:f>
              <c:strCache>
                <c:ptCount val="2"/>
                <c:pt idx="0">
                  <c:v>Excellent</c:v>
                </c:pt>
                <c:pt idx="1">
                  <c:v>Good</c:v>
                </c:pt>
              </c:strCache>
            </c:strRef>
          </c:cat>
          <c:val>
            <c:numRef>
              <c:f>'Kitchen Quality '!$AA$29:$AB$29</c:f>
              <c:numCache>
                <c:formatCode>General</c:formatCode>
                <c:ptCount val="2"/>
                <c:pt idx="0">
                  <c:v>328554.67</c:v>
                </c:pt>
                <c:pt idx="1">
                  <c:v>212116.02389078497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8-154E-8877-8F21FAF2A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723183"/>
        <c:axId val="300900591"/>
      </c:barChart>
      <c:catAx>
        <c:axId val="2347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900591"/>
        <c:crosses val="autoZero"/>
        <c:auto val="1"/>
        <c:lblAlgn val="ctr"/>
        <c:lblOffset val="100"/>
        <c:noMultiLvlLbl val="0"/>
      </c:catAx>
      <c:valAx>
        <c:axId val="300900591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2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'Kitchen Quality '!$V$7:$V$10</c:f>
              <c:strCache>
                <c:ptCount val="4"/>
                <c:pt idx="0">
                  <c:v>Excellent</c:v>
                </c:pt>
                <c:pt idx="1">
                  <c:v>Good</c:v>
                </c:pt>
                <c:pt idx="2">
                  <c:v>Typical/Average</c:v>
                </c:pt>
                <c:pt idx="3">
                  <c:v>Fair</c:v>
                </c:pt>
              </c:strCache>
            </c:strRef>
          </c:cat>
          <c:val>
            <c:numRef>
              <c:f>'Kitchen Quality '!$Y$7:$Y$10</c:f>
              <c:numCache>
                <c:formatCode>_("$"* #,##0_);_("$"* \(#,##0\);_("$"* "-"??_);_(@_)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B-6E44-B88D-F50DCC6CA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493055"/>
        <c:axId val="301734047"/>
      </c:barChart>
      <c:catAx>
        <c:axId val="3014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34047"/>
        <c:crosses val="autoZero"/>
        <c:auto val="1"/>
        <c:lblAlgn val="ctr"/>
        <c:lblOffset val="100"/>
        <c:noMultiLvlLbl val="0"/>
      </c:catAx>
      <c:valAx>
        <c:axId val="301734047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9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'Wood deck '!$R$13:$S$13</c:f>
                <c:numCache>
                  <c:formatCode>General</c:formatCode>
                  <c:ptCount val="2"/>
                  <c:pt idx="0">
                    <c:v>6446.550364397589</c:v>
                  </c:pt>
                  <c:pt idx="1">
                    <c:v>4559.3460370130078</c:v>
                  </c:pt>
                </c:numCache>
              </c:numRef>
            </c:plus>
            <c:minus>
              <c:numRef>
                <c:f>'Wood deck '!$R$14:$S$14</c:f>
                <c:numCache>
                  <c:formatCode>General</c:formatCode>
                  <c:ptCount val="2"/>
                  <c:pt idx="0">
                    <c:v>6446.550364397589</c:v>
                  </c:pt>
                  <c:pt idx="1">
                    <c:v>4559.3460370130078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'Wood deck '!$R$8:$S$8</c:f>
              <c:strCache>
                <c:ptCount val="2"/>
                <c:pt idx="0">
                  <c:v>With Wood deck</c:v>
                </c:pt>
                <c:pt idx="1">
                  <c:v>Without Wood deck</c:v>
                </c:pt>
              </c:strCache>
            </c:strRef>
          </c:cat>
          <c:val>
            <c:numRef>
              <c:f>'Wood deck '!$R$9:$S$9</c:f>
              <c:numCache>
                <c:formatCode>General</c:formatCode>
                <c:ptCount val="2"/>
                <c:pt idx="0">
                  <c:v>205586.19742489271</c:v>
                </c:pt>
                <c:pt idx="1">
                  <c:v>158265.69513797635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8-3147-8DEF-219B18457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4191936"/>
        <c:axId val="1224547984"/>
      </c:barChart>
      <c:catAx>
        <c:axId val="13241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547984"/>
        <c:crosses val="autoZero"/>
        <c:auto val="1"/>
        <c:lblAlgn val="ctr"/>
        <c:lblOffset val="100"/>
        <c:noMultiLvlLbl val="0"/>
      </c:catAx>
      <c:valAx>
        <c:axId val="1224547984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19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'Fenced Properties '!$Q$12:$R$12</c:f>
                <c:numCache>
                  <c:formatCode>General</c:formatCode>
                  <c:ptCount val="2"/>
                  <c:pt idx="0">
                    <c:v>4671.5593730952205</c:v>
                  </c:pt>
                  <c:pt idx="1">
                    <c:v>7278.8458839336608</c:v>
                  </c:pt>
                </c:numCache>
              </c:numRef>
            </c:plus>
            <c:minus>
              <c:numRef>
                <c:f>'Fenced Properties '!$Q$13:$R$13</c:f>
                <c:numCache>
                  <c:formatCode>General</c:formatCode>
                  <c:ptCount val="2"/>
                  <c:pt idx="0">
                    <c:v>4671.5593730952205</c:v>
                  </c:pt>
                  <c:pt idx="1">
                    <c:v>7278.8458839336608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'Fenced Properties '!$Q$7:$R$7</c:f>
              <c:strCache>
                <c:ptCount val="2"/>
                <c:pt idx="0">
                  <c:v>No Fence</c:v>
                </c:pt>
                <c:pt idx="1">
                  <c:v>Fenced </c:v>
                </c:pt>
              </c:strCache>
            </c:strRef>
          </c:cat>
          <c:val>
            <c:numRef>
              <c:f>'Fenced Properties '!$Q$8:$R$8</c:f>
              <c:numCache>
                <c:formatCode>General</c:formatCode>
                <c:ptCount val="2"/>
                <c:pt idx="0">
                  <c:v>187596.83799830364</c:v>
                </c:pt>
                <c:pt idx="1">
                  <c:v>152912.00711743772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8-E544-A83E-58C7D54B1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691599"/>
        <c:axId val="336633327"/>
      </c:barChart>
      <c:catAx>
        <c:axId val="29569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33327"/>
        <c:crosses val="autoZero"/>
        <c:auto val="1"/>
        <c:lblAlgn val="ctr"/>
        <c:lblOffset val="100"/>
        <c:noMultiLvlLbl val="0"/>
      </c:catAx>
      <c:valAx>
        <c:axId val="336633327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91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'Normal or Abnormal Sales'!$P$14:$Q$14</c:f>
                <c:numCache>
                  <c:formatCode>General</c:formatCode>
                  <c:ptCount val="2"/>
                  <c:pt idx="0">
                    <c:v>3963.2122443607655</c:v>
                  </c:pt>
                  <c:pt idx="1">
                    <c:v>13401.838564482156</c:v>
                  </c:pt>
                </c:numCache>
              </c:numRef>
            </c:plus>
            <c:minus>
              <c:numRef>
                <c:f>'Normal or Abnormal Sales'!$P$15:$Q$15</c:f>
                <c:numCache>
                  <c:formatCode>General</c:formatCode>
                  <c:ptCount val="2"/>
                  <c:pt idx="0">
                    <c:v>3963.2122443607655</c:v>
                  </c:pt>
                  <c:pt idx="1">
                    <c:v>13401.838564482156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'Normal or Abnormal Sales'!$P$9:$Q$9</c:f>
              <c:strCache>
                <c:ptCount val="2"/>
                <c:pt idx="0">
                  <c:v>Normal</c:v>
                </c:pt>
                <c:pt idx="1">
                  <c:v>Abnormal </c:v>
                </c:pt>
              </c:strCache>
            </c:strRef>
          </c:cat>
          <c:val>
            <c:numRef>
              <c:f>'Normal or Abnormal Sales'!$P$10:$Q$10</c:f>
              <c:numCache>
                <c:formatCode>General</c:formatCode>
                <c:ptCount val="2"/>
                <c:pt idx="0">
                  <c:v>175202.21953255427</c:v>
                </c:pt>
                <c:pt idx="1">
                  <c:v>207071.32442748093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F-BA4B-B634-31C9E9CDF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304287"/>
        <c:axId val="565315151"/>
      </c:barChart>
      <c:catAx>
        <c:axId val="56530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15151"/>
        <c:crosses val="autoZero"/>
        <c:auto val="1"/>
        <c:lblAlgn val="ctr"/>
        <c:lblOffset val="100"/>
        <c:noMultiLvlLbl val="0"/>
      </c:catAx>
      <c:valAx>
        <c:axId val="565315151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purl.oclc.org/ooxml/officeDocument/relationships/chart" Target="../charts/chart5.xml"/><Relationship Id="rId2" Type="http://purl.oclc.org/ooxml/officeDocument/relationships/chart" Target="../charts/chart4.xml"/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chart" Target="../charts/chart8.xml"/><Relationship Id="rId2" Type="http://purl.oclc.org/ooxml/officeDocument/relationships/chart" Target="../charts/chart7.xml"/><Relationship Id="rId1" Type="http://purl.oclc.org/ooxml/officeDocument/relationships/chart" Target="../charts/chart6.xml"/><Relationship Id="rId4" Type="http://purl.oclc.org/ooxml/officeDocument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purl.oclc.org/ooxml/officeDocument/relationships/chart" Target="../charts/chart13.xml"/><Relationship Id="rId1" Type="http://purl.oclc.org/ooxml/officeDocument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purl.oclc.org/ooxml/officeDocument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purl.oclc.org/ooxml/officeDocument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purl.oclc.org/ooxml/officeDocument/relationships/chart" Target="../charts/chart16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6</xdr:col>
      <xdr:colOff>361950</xdr:colOff>
      <xdr:row>78</xdr:row>
      <xdr:rowOff>19050</xdr:rowOff>
    </xdr:from>
    <xdr:to>
      <xdr:col>13</xdr:col>
      <xdr:colOff>457200</xdr:colOff>
      <xdr:row>99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BC55D-17D3-F543-98DB-3AD9F9122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27</xdr:col>
      <xdr:colOff>171450</xdr:colOff>
      <xdr:row>43</xdr:row>
      <xdr:rowOff>95250</xdr:rowOff>
    </xdr:from>
    <xdr:to>
      <xdr:col>31</xdr:col>
      <xdr:colOff>704850</xdr:colOff>
      <xdr:row>56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19C14-6217-B642-A8DF-76F5406D8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37</xdr:col>
      <xdr:colOff>717550</xdr:colOff>
      <xdr:row>49</xdr:row>
      <xdr:rowOff>44450</xdr:rowOff>
    </xdr:from>
    <xdr:to>
      <xdr:col>43</xdr:col>
      <xdr:colOff>50800</xdr:colOff>
      <xdr:row>64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5C0EE-5003-424F-9E1D-DE92AB711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41</xdr:col>
      <xdr:colOff>762000</xdr:colOff>
      <xdr:row>3</xdr:row>
      <xdr:rowOff>19050</xdr:rowOff>
    </xdr:from>
    <xdr:to>
      <xdr:col>49</xdr:col>
      <xdr:colOff>406400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2327E-BFD4-264A-A9EB-5B23E7452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37</xdr:col>
      <xdr:colOff>622300</xdr:colOff>
      <xdr:row>82</xdr:row>
      <xdr:rowOff>196850</xdr:rowOff>
    </xdr:from>
    <xdr:to>
      <xdr:col>43</xdr:col>
      <xdr:colOff>177800</xdr:colOff>
      <xdr:row>98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9B2F6D-3663-0C40-B4FC-2E8EFCBF0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20</xdr:col>
      <xdr:colOff>711200</xdr:colOff>
      <xdr:row>37</xdr:row>
      <xdr:rowOff>114300</xdr:rowOff>
    </xdr:from>
    <xdr:to>
      <xdr:col>26</xdr:col>
      <xdr:colOff>546100</xdr:colOff>
      <xdr:row>53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31252-1315-C346-9EDC-3E01EF4CB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20</xdr:col>
      <xdr:colOff>774700</xdr:colOff>
      <xdr:row>75</xdr:row>
      <xdr:rowOff>19050</xdr:rowOff>
    </xdr:from>
    <xdr:to>
      <xdr:col>26</xdr:col>
      <xdr:colOff>139700</xdr:colOff>
      <xdr:row>90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83F81-442B-B642-BACD-4684C981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20</xdr:col>
      <xdr:colOff>749300</xdr:colOff>
      <xdr:row>111</xdr:row>
      <xdr:rowOff>31750</xdr:rowOff>
    </xdr:from>
    <xdr:to>
      <xdr:col>26</xdr:col>
      <xdr:colOff>203200</xdr:colOff>
      <xdr:row>126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02EA0-CB3E-9A4B-B602-516F72713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25</xdr:col>
      <xdr:colOff>660400</xdr:colOff>
      <xdr:row>2</xdr:row>
      <xdr:rowOff>146050</xdr:rowOff>
    </xdr:from>
    <xdr:to>
      <xdr:col>33</xdr:col>
      <xdr:colOff>177800</xdr:colOff>
      <xdr:row>19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32C28C-273F-DA48-9B51-0395AD761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13</xdr:col>
      <xdr:colOff>635000</xdr:colOff>
      <xdr:row>18</xdr:row>
      <xdr:rowOff>57150</xdr:rowOff>
    </xdr:from>
    <xdr:to>
      <xdr:col>17</xdr:col>
      <xdr:colOff>609600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8FB91E-BDAD-8140-A6F1-FB689BF08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13</xdr:col>
      <xdr:colOff>393700</xdr:colOff>
      <xdr:row>19</xdr:row>
      <xdr:rowOff>82550</xdr:rowOff>
    </xdr:from>
    <xdr:to>
      <xdr:col>18</xdr:col>
      <xdr:colOff>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2137A-4FB4-8C47-B329-85D3E4087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24</xdr:col>
      <xdr:colOff>622300</xdr:colOff>
      <xdr:row>35</xdr:row>
      <xdr:rowOff>146050</xdr:rowOff>
    </xdr:from>
    <xdr:to>
      <xdr:col>30</xdr:col>
      <xdr:colOff>596900</xdr:colOff>
      <xdr:row>50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F6BB3-667C-5448-97A0-7DA2B8910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29</xdr:col>
      <xdr:colOff>635000</xdr:colOff>
      <xdr:row>1</xdr:row>
      <xdr:rowOff>184150</xdr:rowOff>
    </xdr:from>
    <xdr:to>
      <xdr:col>35</xdr:col>
      <xdr:colOff>254000</xdr:colOff>
      <xdr:row>15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E0225-52D4-2D4D-B8F4-B5D604842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>
    <xdr:from>
      <xdr:col>14</xdr:col>
      <xdr:colOff>196850</xdr:colOff>
      <xdr:row>22</xdr:row>
      <xdr:rowOff>69850</xdr:rowOff>
    </xdr:from>
    <xdr:to>
      <xdr:col>20</xdr:col>
      <xdr:colOff>254000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26050-C19C-B14C-AE17-FAB32F595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14</xdr:col>
      <xdr:colOff>527050</xdr:colOff>
      <xdr:row>15</xdr:row>
      <xdr:rowOff>196850</xdr:rowOff>
    </xdr:from>
    <xdr:to>
      <xdr:col>20</xdr:col>
      <xdr:colOff>355600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944F6-5169-8A4A-988E-D85F7B088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>
    <xdr:from>
      <xdr:col>13</xdr:col>
      <xdr:colOff>641350</xdr:colOff>
      <xdr:row>19</xdr:row>
      <xdr:rowOff>6350</xdr:rowOff>
    </xdr:from>
    <xdr:to>
      <xdr:col>20</xdr:col>
      <xdr:colOff>406400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80911-9D99-E34D-93BC-03D22942B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6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ce giomi" refreshedDateIso="2020-12-01T14:45:54.36800017487257950" createdVersion="1" refreshedVersion="4" recordCount="1460" upgradeOnRefresh="1" xr:uid="{00000000-000A-0000-FFFF-FFFF00000000}">
  <cacheSource type="worksheet">
    <worksheetSource name="Table3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Area" numFmtId="0">
      <sharedItems containsSemiMixedTypes="0" containsString="0" containsNumber="1" containsInteger="1" minValue="1300" maxValue="215245"/>
    </cacheField>
    <cacheField name="Below Avg Lot " numFmtId="0">
      <sharedItems containsSemiMixedTypes="0" containsString="0" containsNumber="1" containsInteger="1" minValue="0" maxValue="1" count="2">
        <n v="1"/>
        <n v="0"/>
      </sharedItems>
    </cacheField>
    <cacheField name="Above Avg lot " numFmtId="0">
      <sharedItems containsSemiMixedTypes="0" containsString="0" containsNumber="1" containsInteger="1" minValue="0" maxValue="1" count="2">
        <n v="0"/>
        <n v="1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ce giomi" refreshedDateIso="2020-12-01T14:59:52.07800012081861200" createdVersion="1" refreshedVersion="4" recordCount="1460" upgradeOnRefresh="1" xr:uid="{00000000-000A-0000-FFFF-FFFF01000000}">
  <cacheSource type="worksheet">
    <worksheetSource name="Table4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ce giomi" refreshedDateIso="2020-12-06T16:06:06.07799995690583925" createdVersion="1" refreshedVersion="6" recordCount="1460" upgradeOnRefresh="1" xr:uid="{00000000-000A-0000-FFFF-FFFF0D000000}">
  <cacheSource type="worksheet">
    <worksheetSource ref="B2:D1462" sheet="garage "/>
  </cacheSource>
  <cacheFields count="3">
    <cacheField name="Row Labels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um of 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Above Average or not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ce giomi" refreshedDateIso="2020-12-06T16:06:47.82700027339160400" createdVersion="1" refreshedVersion="6" recordCount="1460" upgradeOnRefresh="1" xr:uid="{00000000-000A-0000-FFFF-FFFF12000000}">
  <cacheSource type="worksheet">
    <worksheetSource name="Table8"/>
  </cacheSource>
  <cacheFields count="3">
    <cacheField name="Row Labels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um of 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Above Average or not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ce giomi" refreshedDateIso="2020-12-08T11:42:40.61799998860806225" createdVersion="4" refreshedVersion="6" minRefreshableVersion="3" recordCount="1460" xr:uid="{00000000-000A-0000-FFFF-FFFF16000000}">
  <cacheSource type="worksheet">
    <worksheetSource name="Table1"/>
  </cacheSource>
  <cacheFields count="88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emodeled or not " numFmtId="0">
      <sharedItems containsSemiMixedTypes="0" containsString="0" containsNumber="1" containsInteger="1" minValue="0" maxValue="1" count="2">
        <n v="0"/>
        <n v="1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 count="15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</sharedItems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Baths # = Bed # Y/N" numFmtId="0">
      <sharedItems containsSemiMixedTypes="0" containsString="0" containsNumber="1" containsInteger="1" minValue="0" maxValue="1" count="2">
        <n v="1"/>
        <n v="0"/>
      </sharedItems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 count="274">
        <n v="0"/>
        <n v="298"/>
        <n v="192"/>
        <n v="40"/>
        <n v="255"/>
        <n v="235"/>
        <n v="90"/>
        <n v="147"/>
        <n v="140"/>
        <n v="160"/>
        <n v="48"/>
        <n v="240"/>
        <n v="171"/>
        <n v="100"/>
        <n v="406"/>
        <n v="222"/>
        <n v="288"/>
        <n v="49"/>
        <n v="203"/>
        <n v="113"/>
        <n v="392"/>
        <n v="145"/>
        <n v="196"/>
        <n v="168"/>
        <n v="112"/>
        <n v="106"/>
        <n v="857"/>
        <n v="115"/>
        <n v="120"/>
        <n v="12"/>
        <n v="576"/>
        <n v="301"/>
        <n v="144"/>
        <n v="300"/>
        <n v="74"/>
        <n v="127"/>
        <n v="232"/>
        <n v="158"/>
        <n v="352"/>
        <n v="182"/>
        <n v="180"/>
        <n v="166"/>
        <n v="224"/>
        <n v="80"/>
        <n v="367"/>
        <n v="53"/>
        <n v="188"/>
        <n v="105"/>
        <n v="24"/>
        <n v="98"/>
        <n v="276"/>
        <n v="200"/>
        <n v="409"/>
        <n v="239"/>
        <n v="400"/>
        <n v="476"/>
        <n v="178"/>
        <n v="574"/>
        <n v="237"/>
        <n v="210"/>
        <n v="441"/>
        <n v="116"/>
        <n v="280"/>
        <n v="104"/>
        <n v="87"/>
        <n v="132"/>
        <n v="238"/>
        <n v="149"/>
        <n v="355"/>
        <n v="60"/>
        <n v="139"/>
        <n v="108"/>
        <n v="351"/>
        <n v="209"/>
        <n v="216"/>
        <n v="248"/>
        <n v="143"/>
        <n v="365"/>
        <n v="370"/>
        <n v="58"/>
        <n v="197"/>
        <n v="263"/>
        <n v="123"/>
        <n v="138"/>
        <n v="333"/>
        <n v="250"/>
        <n v="292"/>
        <n v="95"/>
        <n v="262"/>
        <n v="81"/>
        <n v="289"/>
        <n v="124"/>
        <n v="172"/>
        <n v="110"/>
        <n v="208"/>
        <n v="468"/>
        <n v="256"/>
        <n v="302"/>
        <n v="190"/>
        <n v="340"/>
        <n v="233"/>
        <n v="184"/>
        <n v="201"/>
        <n v="142"/>
        <n v="122"/>
        <n v="155"/>
        <n v="670"/>
        <n v="135"/>
        <n v="495"/>
        <n v="536"/>
        <n v="306"/>
        <n v="64"/>
        <n v="364"/>
        <n v="353"/>
        <n v="66"/>
        <n v="159"/>
        <n v="146"/>
        <n v="296"/>
        <n v="125"/>
        <n v="44"/>
        <n v="215"/>
        <n v="264"/>
        <n v="88"/>
        <n v="89"/>
        <n v="96"/>
        <n v="414"/>
        <n v="519"/>
        <n v="206"/>
        <n v="141"/>
        <n v="260"/>
        <n v="324"/>
        <n v="156"/>
        <n v="220"/>
        <n v="38"/>
        <n v="261"/>
        <n v="126"/>
        <n v="85"/>
        <n v="466"/>
        <n v="270"/>
        <n v="78"/>
        <n v="169"/>
        <n v="320"/>
        <n v="268"/>
        <n v="72"/>
        <n v="349"/>
        <n v="42"/>
        <n v="35"/>
        <n v="326"/>
        <n v="382"/>
        <n v="161"/>
        <n v="179"/>
        <n v="103"/>
        <n v="253"/>
        <n v="148"/>
        <n v="335"/>
        <n v="176"/>
        <n v="390"/>
        <n v="328"/>
        <n v="312"/>
        <n v="185"/>
        <n v="269"/>
        <n v="195"/>
        <n v="57"/>
        <n v="236"/>
        <n v="517"/>
        <n v="304"/>
        <n v="198"/>
        <n v="426"/>
        <n v="28"/>
        <n v="316"/>
        <n v="322"/>
        <n v="307"/>
        <n v="257"/>
        <n v="219"/>
        <n v="416"/>
        <n v="344"/>
        <n v="380"/>
        <n v="68"/>
        <n v="114"/>
        <n v="327"/>
        <n v="165"/>
        <n v="187"/>
        <n v="181"/>
        <n v="92"/>
        <n v="228"/>
        <n v="245"/>
        <n v="503"/>
        <n v="315"/>
        <n v="241"/>
        <n v="303"/>
        <n v="133"/>
        <n v="403"/>
        <n v="36"/>
        <n v="52"/>
        <n v="265"/>
        <n v="207"/>
        <n v="150"/>
        <n v="290"/>
        <n v="486"/>
        <n v="278"/>
        <n v="70"/>
        <n v="418"/>
        <n v="234"/>
        <n v="26"/>
        <n v="342"/>
        <n v="97"/>
        <n v="272"/>
        <n v="121"/>
        <n v="243"/>
        <n v="511"/>
        <n v="154"/>
        <n v="164"/>
        <n v="173"/>
        <n v="384"/>
        <n v="202"/>
        <n v="56"/>
        <n v="321"/>
        <n v="86"/>
        <n v="194"/>
        <n v="421"/>
        <n v="305"/>
        <n v="117"/>
        <n v="550"/>
        <n v="509"/>
        <n v="153"/>
        <n v="394"/>
        <n v="371"/>
        <n v="63"/>
        <n v="252"/>
        <n v="136"/>
        <n v="186"/>
        <n v="170"/>
        <n v="474"/>
        <n v="214"/>
        <n v="199"/>
        <n v="728"/>
        <n v="436"/>
        <n v="55"/>
        <n v="431"/>
        <n v="448"/>
        <n v="361"/>
        <n v="362"/>
        <n v="162"/>
        <n v="229"/>
        <n v="439"/>
        <n v="379"/>
        <n v="356"/>
        <n v="84"/>
        <n v="635"/>
        <n v="325"/>
        <n v="33"/>
        <n v="212"/>
        <n v="314"/>
        <n v="242"/>
        <n v="294"/>
        <n v="30"/>
        <n v="128"/>
        <n v="45"/>
        <n v="177"/>
        <n v="227"/>
        <n v="218"/>
        <n v="309"/>
        <n v="404"/>
        <n v="500"/>
        <n v="668"/>
        <n v="402"/>
        <n v="283"/>
        <n v="183"/>
        <n v="175"/>
        <n v="586"/>
        <n v="295"/>
        <n v="32"/>
        <n v="366"/>
        <n v="736"/>
      </sharedItems>
    </cacheField>
    <cacheField name="Woodeck Y/N" numFmtId="0">
      <sharedItems containsSemiMixedTypes="0" containsString="0" containsNumber="1" containsInteger="1" minValue="0" maxValue="1" count="2">
        <n v="0"/>
        <n v="1"/>
      </sharedItems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Pool Y/N" numFmtId="0">
      <sharedItems containsSemiMixedTypes="0" containsString="0" containsNumber="1" containsInteger="1" minValue="0" maxValue="1"/>
    </cacheField>
    <cacheField name="Fence" numFmtId="0">
      <sharedItems/>
    </cacheField>
    <cacheField name="Fence Y/N" numFmtId="0">
      <sharedItems containsSemiMixedTypes="0" containsString="0" containsNumber="1" containsInteger="1" minValue="0" maxValue="1" count="2">
        <n v="0"/>
        <n v="1"/>
      </sharedItems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Normal Y/N " numFmtId="0">
      <sharedItems containsSemiMixedTypes="0" containsString="0" containsNumber="1" containsInteger="1" minValue="0" maxValue="1" count="2">
        <n v="1"/>
        <n v="0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Avg price per Bldg Type " numFmtId="0" formula="SalePrice/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lice giomi" refreshedDateIso="2020-12-08T12:47:15.75799993705004475" createdVersion="6" refreshedVersion="6" minRefreshableVersion="3" recordCount="1460" xr:uid="{FC54E6FD-9E90-A647-951F-1C39A5E65CBC}">
  <cacheSource type="worksheet">
    <worksheetSource name="Table2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rand " numFmtId="0">
      <sharedItems containsSemiMixedTypes="0" containsString="0" containsNumber="1" minValue="4.8387047671460959E-4" maxValue="0.99967694484052549"/>
    </cacheField>
    <cacheField name="Woodeck Y/N" numFmtId="0">
      <sharedItems containsSemiMixedTypes="0" containsString="0" containsNumber="1" containsInteger="1" minValue="0" maxValue="1" count="2">
        <n v="0"/>
        <n v="1"/>
      </sharedItems>
    </cacheField>
    <cacheField name="Group " numFmtId="0">
      <sharedItems count="2">
        <s v="group X"/>
        <s v="group Y"/>
      </sharedItems>
    </cacheField>
    <cacheField name="SalePrice" numFmtId="164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1460">
  <r>
    <x v="0"/>
    <n v="8450"/>
    <x v="0"/>
    <x v="0"/>
    <n v="208500"/>
  </r>
  <r>
    <x v="1"/>
    <n v="9600"/>
    <x v="0"/>
    <x v="1"/>
    <n v="181500"/>
  </r>
  <r>
    <x v="2"/>
    <n v="11250"/>
    <x v="1"/>
    <x v="1"/>
    <n v="223500"/>
  </r>
  <r>
    <x v="3"/>
    <n v="9550"/>
    <x v="0"/>
    <x v="1"/>
    <n v="140000"/>
  </r>
  <r>
    <x v="4"/>
    <n v="14260"/>
    <x v="1"/>
    <x v="1"/>
    <n v="250000"/>
  </r>
  <r>
    <x v="5"/>
    <n v="14115"/>
    <x v="1"/>
    <x v="1"/>
    <n v="143000"/>
  </r>
  <r>
    <x v="6"/>
    <n v="10084"/>
    <x v="0"/>
    <x v="1"/>
    <n v="307000"/>
  </r>
  <r>
    <x v="7"/>
    <n v="10382"/>
    <x v="0"/>
    <x v="1"/>
    <n v="200000"/>
  </r>
  <r>
    <x v="8"/>
    <n v="6120"/>
    <x v="0"/>
    <x v="0"/>
    <n v="129900"/>
  </r>
  <r>
    <x v="9"/>
    <n v="7420"/>
    <x v="0"/>
    <x v="0"/>
    <n v="118000"/>
  </r>
  <r>
    <x v="10"/>
    <n v="11200"/>
    <x v="1"/>
    <x v="1"/>
    <n v="129500"/>
  </r>
  <r>
    <x v="11"/>
    <n v="11924"/>
    <x v="1"/>
    <x v="1"/>
    <n v="345000"/>
  </r>
  <r>
    <x v="12"/>
    <n v="12968"/>
    <x v="1"/>
    <x v="1"/>
    <n v="144000"/>
  </r>
  <r>
    <x v="13"/>
    <n v="10652"/>
    <x v="1"/>
    <x v="1"/>
    <n v="279500"/>
  </r>
  <r>
    <x v="14"/>
    <n v="10920"/>
    <x v="1"/>
    <x v="1"/>
    <n v="157000"/>
  </r>
  <r>
    <x v="15"/>
    <n v="6120"/>
    <x v="0"/>
    <x v="0"/>
    <n v="132000"/>
  </r>
  <r>
    <x v="16"/>
    <n v="11241"/>
    <x v="1"/>
    <x v="1"/>
    <n v="149000"/>
  </r>
  <r>
    <x v="17"/>
    <n v="10791"/>
    <x v="1"/>
    <x v="1"/>
    <n v="90000"/>
  </r>
  <r>
    <x v="18"/>
    <n v="13695"/>
    <x v="1"/>
    <x v="1"/>
    <n v="159000"/>
  </r>
  <r>
    <x v="19"/>
    <n v="7560"/>
    <x v="0"/>
    <x v="0"/>
    <n v="139000"/>
  </r>
  <r>
    <x v="20"/>
    <n v="14215"/>
    <x v="1"/>
    <x v="1"/>
    <n v="325300"/>
  </r>
  <r>
    <x v="21"/>
    <n v="7449"/>
    <x v="0"/>
    <x v="0"/>
    <n v="139400"/>
  </r>
  <r>
    <x v="22"/>
    <n v="9742"/>
    <x v="0"/>
    <x v="1"/>
    <n v="230000"/>
  </r>
  <r>
    <x v="23"/>
    <n v="4224"/>
    <x v="0"/>
    <x v="0"/>
    <n v="129900"/>
  </r>
  <r>
    <x v="24"/>
    <n v="8246"/>
    <x v="0"/>
    <x v="0"/>
    <n v="154000"/>
  </r>
  <r>
    <x v="25"/>
    <n v="14230"/>
    <x v="1"/>
    <x v="1"/>
    <n v="256300"/>
  </r>
  <r>
    <x v="26"/>
    <n v="7200"/>
    <x v="0"/>
    <x v="0"/>
    <n v="134800"/>
  </r>
  <r>
    <x v="27"/>
    <n v="11478"/>
    <x v="1"/>
    <x v="1"/>
    <n v="306000"/>
  </r>
  <r>
    <x v="28"/>
    <n v="16321"/>
    <x v="1"/>
    <x v="1"/>
    <n v="207500"/>
  </r>
  <r>
    <x v="29"/>
    <n v="6324"/>
    <x v="0"/>
    <x v="0"/>
    <n v="68500"/>
  </r>
  <r>
    <x v="30"/>
    <n v="8500"/>
    <x v="0"/>
    <x v="0"/>
    <n v="40000"/>
  </r>
  <r>
    <x v="31"/>
    <n v="8544"/>
    <x v="0"/>
    <x v="0"/>
    <n v="149350"/>
  </r>
  <r>
    <x v="32"/>
    <n v="11049"/>
    <x v="1"/>
    <x v="1"/>
    <n v="179900"/>
  </r>
  <r>
    <x v="33"/>
    <n v="10552"/>
    <x v="1"/>
    <x v="1"/>
    <n v="165500"/>
  </r>
  <r>
    <x v="34"/>
    <n v="7313"/>
    <x v="0"/>
    <x v="0"/>
    <n v="277500"/>
  </r>
  <r>
    <x v="35"/>
    <n v="13418"/>
    <x v="1"/>
    <x v="1"/>
    <n v="309000"/>
  </r>
  <r>
    <x v="36"/>
    <n v="10859"/>
    <x v="1"/>
    <x v="1"/>
    <n v="145000"/>
  </r>
  <r>
    <x v="37"/>
    <n v="8532"/>
    <x v="0"/>
    <x v="0"/>
    <n v="153000"/>
  </r>
  <r>
    <x v="38"/>
    <n v="7922"/>
    <x v="0"/>
    <x v="0"/>
    <n v="109000"/>
  </r>
  <r>
    <x v="39"/>
    <n v="6040"/>
    <x v="0"/>
    <x v="0"/>
    <n v="82000"/>
  </r>
  <r>
    <x v="40"/>
    <n v="8658"/>
    <x v="0"/>
    <x v="0"/>
    <n v="160000"/>
  </r>
  <r>
    <x v="41"/>
    <n v="16905"/>
    <x v="1"/>
    <x v="1"/>
    <n v="170000"/>
  </r>
  <r>
    <x v="42"/>
    <n v="9180"/>
    <x v="0"/>
    <x v="0"/>
    <n v="144000"/>
  </r>
  <r>
    <x v="43"/>
    <n v="9200"/>
    <x v="0"/>
    <x v="0"/>
    <n v="130250"/>
  </r>
  <r>
    <x v="44"/>
    <n v="7945"/>
    <x v="0"/>
    <x v="0"/>
    <n v="141000"/>
  </r>
  <r>
    <x v="45"/>
    <n v="7658"/>
    <x v="0"/>
    <x v="0"/>
    <n v="319900"/>
  </r>
  <r>
    <x v="46"/>
    <n v="12822"/>
    <x v="1"/>
    <x v="1"/>
    <n v="239686"/>
  </r>
  <r>
    <x v="47"/>
    <n v="11096"/>
    <x v="1"/>
    <x v="1"/>
    <n v="249700"/>
  </r>
  <r>
    <x v="48"/>
    <n v="4456"/>
    <x v="0"/>
    <x v="0"/>
    <n v="113000"/>
  </r>
  <r>
    <x v="49"/>
    <n v="7742"/>
    <x v="0"/>
    <x v="0"/>
    <n v="127000"/>
  </r>
  <r>
    <x v="50"/>
    <n v="13869"/>
    <x v="1"/>
    <x v="1"/>
    <n v="177000"/>
  </r>
  <r>
    <x v="51"/>
    <n v="6240"/>
    <x v="0"/>
    <x v="0"/>
    <n v="114500"/>
  </r>
  <r>
    <x v="52"/>
    <n v="8472"/>
    <x v="0"/>
    <x v="0"/>
    <n v="110000"/>
  </r>
  <r>
    <x v="53"/>
    <n v="50271"/>
    <x v="1"/>
    <x v="1"/>
    <n v="385000"/>
  </r>
  <r>
    <x v="54"/>
    <n v="7134"/>
    <x v="0"/>
    <x v="0"/>
    <n v="130000"/>
  </r>
  <r>
    <x v="55"/>
    <n v="10175"/>
    <x v="0"/>
    <x v="1"/>
    <n v="180500"/>
  </r>
  <r>
    <x v="56"/>
    <n v="2645"/>
    <x v="0"/>
    <x v="0"/>
    <n v="172500"/>
  </r>
  <r>
    <x v="57"/>
    <n v="11645"/>
    <x v="1"/>
    <x v="1"/>
    <n v="196500"/>
  </r>
  <r>
    <x v="58"/>
    <n v="13682"/>
    <x v="1"/>
    <x v="1"/>
    <n v="438780"/>
  </r>
  <r>
    <x v="59"/>
    <n v="7200"/>
    <x v="0"/>
    <x v="0"/>
    <n v="124900"/>
  </r>
  <r>
    <x v="60"/>
    <n v="13072"/>
    <x v="1"/>
    <x v="1"/>
    <n v="158000"/>
  </r>
  <r>
    <x v="61"/>
    <n v="7200"/>
    <x v="0"/>
    <x v="0"/>
    <n v="101000"/>
  </r>
  <r>
    <x v="62"/>
    <n v="6442"/>
    <x v="0"/>
    <x v="0"/>
    <n v="202500"/>
  </r>
  <r>
    <x v="63"/>
    <n v="10300"/>
    <x v="0"/>
    <x v="1"/>
    <n v="140000"/>
  </r>
  <r>
    <x v="64"/>
    <n v="9375"/>
    <x v="0"/>
    <x v="0"/>
    <n v="219500"/>
  </r>
  <r>
    <x v="65"/>
    <n v="9591"/>
    <x v="0"/>
    <x v="1"/>
    <n v="317000"/>
  </r>
  <r>
    <x v="66"/>
    <n v="19900"/>
    <x v="1"/>
    <x v="1"/>
    <n v="180000"/>
  </r>
  <r>
    <x v="67"/>
    <n v="10665"/>
    <x v="1"/>
    <x v="1"/>
    <n v="226000"/>
  </r>
  <r>
    <x v="68"/>
    <n v="4608"/>
    <x v="0"/>
    <x v="0"/>
    <n v="80000"/>
  </r>
  <r>
    <x v="69"/>
    <n v="15593"/>
    <x v="1"/>
    <x v="1"/>
    <n v="225000"/>
  </r>
  <r>
    <x v="70"/>
    <n v="13651"/>
    <x v="1"/>
    <x v="1"/>
    <n v="244000"/>
  </r>
  <r>
    <x v="71"/>
    <n v="7599"/>
    <x v="0"/>
    <x v="0"/>
    <n v="129500"/>
  </r>
  <r>
    <x v="72"/>
    <n v="10141"/>
    <x v="0"/>
    <x v="1"/>
    <n v="185000"/>
  </r>
  <r>
    <x v="73"/>
    <n v="10200"/>
    <x v="0"/>
    <x v="1"/>
    <n v="144900"/>
  </r>
  <r>
    <x v="74"/>
    <n v="5790"/>
    <x v="0"/>
    <x v="0"/>
    <n v="107400"/>
  </r>
  <r>
    <x v="75"/>
    <n v="1596"/>
    <x v="0"/>
    <x v="0"/>
    <n v="91000"/>
  </r>
  <r>
    <x v="76"/>
    <n v="8475"/>
    <x v="0"/>
    <x v="0"/>
    <n v="135750"/>
  </r>
  <r>
    <x v="77"/>
    <n v="8635"/>
    <x v="0"/>
    <x v="0"/>
    <n v="127000"/>
  </r>
  <r>
    <x v="78"/>
    <n v="10778"/>
    <x v="1"/>
    <x v="1"/>
    <n v="136500"/>
  </r>
  <r>
    <x v="79"/>
    <n v="10440"/>
    <x v="0"/>
    <x v="1"/>
    <n v="110000"/>
  </r>
  <r>
    <x v="80"/>
    <n v="13000"/>
    <x v="1"/>
    <x v="1"/>
    <n v="193500"/>
  </r>
  <r>
    <x v="81"/>
    <n v="4500"/>
    <x v="0"/>
    <x v="0"/>
    <n v="153500"/>
  </r>
  <r>
    <x v="82"/>
    <n v="10206"/>
    <x v="0"/>
    <x v="1"/>
    <n v="245000"/>
  </r>
  <r>
    <x v="83"/>
    <n v="8892"/>
    <x v="0"/>
    <x v="0"/>
    <n v="126500"/>
  </r>
  <r>
    <x v="84"/>
    <n v="8530"/>
    <x v="0"/>
    <x v="0"/>
    <n v="168500"/>
  </r>
  <r>
    <x v="85"/>
    <n v="16059"/>
    <x v="1"/>
    <x v="1"/>
    <n v="260000"/>
  </r>
  <r>
    <x v="86"/>
    <n v="11911"/>
    <x v="1"/>
    <x v="1"/>
    <n v="174000"/>
  </r>
  <r>
    <x v="87"/>
    <n v="3951"/>
    <x v="0"/>
    <x v="0"/>
    <n v="164500"/>
  </r>
  <r>
    <x v="88"/>
    <n v="8470"/>
    <x v="0"/>
    <x v="0"/>
    <n v="85000"/>
  </r>
  <r>
    <x v="89"/>
    <n v="8070"/>
    <x v="0"/>
    <x v="0"/>
    <n v="123600"/>
  </r>
  <r>
    <x v="90"/>
    <n v="7200"/>
    <x v="0"/>
    <x v="0"/>
    <n v="109900"/>
  </r>
  <r>
    <x v="91"/>
    <n v="8500"/>
    <x v="0"/>
    <x v="0"/>
    <n v="98600"/>
  </r>
  <r>
    <x v="92"/>
    <n v="13360"/>
    <x v="1"/>
    <x v="1"/>
    <n v="163500"/>
  </r>
  <r>
    <x v="93"/>
    <n v="7200"/>
    <x v="0"/>
    <x v="0"/>
    <n v="133900"/>
  </r>
  <r>
    <x v="94"/>
    <n v="9337"/>
    <x v="0"/>
    <x v="0"/>
    <n v="204750"/>
  </r>
  <r>
    <x v="95"/>
    <n v="9765"/>
    <x v="0"/>
    <x v="1"/>
    <n v="185000"/>
  </r>
  <r>
    <x v="96"/>
    <n v="10264"/>
    <x v="0"/>
    <x v="1"/>
    <n v="214000"/>
  </r>
  <r>
    <x v="97"/>
    <n v="10921"/>
    <x v="1"/>
    <x v="1"/>
    <n v="94750"/>
  </r>
  <r>
    <x v="98"/>
    <n v="10625"/>
    <x v="1"/>
    <x v="1"/>
    <n v="83000"/>
  </r>
  <r>
    <x v="99"/>
    <n v="9320"/>
    <x v="0"/>
    <x v="0"/>
    <n v="128950"/>
  </r>
  <r>
    <x v="100"/>
    <n v="10603"/>
    <x v="1"/>
    <x v="1"/>
    <n v="205000"/>
  </r>
  <r>
    <x v="101"/>
    <n v="9206"/>
    <x v="0"/>
    <x v="0"/>
    <n v="178000"/>
  </r>
  <r>
    <x v="102"/>
    <n v="7018"/>
    <x v="0"/>
    <x v="0"/>
    <n v="118964"/>
  </r>
  <r>
    <x v="103"/>
    <n v="10402"/>
    <x v="0"/>
    <x v="1"/>
    <n v="198900"/>
  </r>
  <r>
    <x v="104"/>
    <n v="7758"/>
    <x v="0"/>
    <x v="0"/>
    <n v="169500"/>
  </r>
  <r>
    <x v="105"/>
    <n v="9375"/>
    <x v="0"/>
    <x v="0"/>
    <n v="250000"/>
  </r>
  <r>
    <x v="106"/>
    <n v="10800"/>
    <x v="1"/>
    <x v="1"/>
    <n v="100000"/>
  </r>
  <r>
    <x v="107"/>
    <n v="6000"/>
    <x v="0"/>
    <x v="0"/>
    <n v="115000"/>
  </r>
  <r>
    <x v="108"/>
    <n v="8500"/>
    <x v="0"/>
    <x v="0"/>
    <n v="115000"/>
  </r>
  <r>
    <x v="109"/>
    <n v="11751"/>
    <x v="1"/>
    <x v="1"/>
    <n v="190000"/>
  </r>
  <r>
    <x v="110"/>
    <n v="9525"/>
    <x v="0"/>
    <x v="1"/>
    <n v="136900"/>
  </r>
  <r>
    <x v="111"/>
    <n v="7750"/>
    <x v="0"/>
    <x v="0"/>
    <n v="180000"/>
  </r>
  <r>
    <x v="112"/>
    <n v="9965"/>
    <x v="0"/>
    <x v="1"/>
    <n v="383970"/>
  </r>
  <r>
    <x v="113"/>
    <n v="21000"/>
    <x v="1"/>
    <x v="1"/>
    <n v="217000"/>
  </r>
  <r>
    <x v="114"/>
    <n v="7259"/>
    <x v="0"/>
    <x v="0"/>
    <n v="259500"/>
  </r>
  <r>
    <x v="115"/>
    <n v="3230"/>
    <x v="0"/>
    <x v="0"/>
    <n v="176000"/>
  </r>
  <r>
    <x v="116"/>
    <n v="11616"/>
    <x v="1"/>
    <x v="1"/>
    <n v="139000"/>
  </r>
  <r>
    <x v="117"/>
    <n v="8536"/>
    <x v="0"/>
    <x v="0"/>
    <n v="155000"/>
  </r>
  <r>
    <x v="118"/>
    <n v="12376"/>
    <x v="1"/>
    <x v="1"/>
    <n v="320000"/>
  </r>
  <r>
    <x v="119"/>
    <n v="8461"/>
    <x v="0"/>
    <x v="0"/>
    <n v="163990"/>
  </r>
  <r>
    <x v="120"/>
    <n v="21453"/>
    <x v="1"/>
    <x v="1"/>
    <n v="180000"/>
  </r>
  <r>
    <x v="121"/>
    <n v="6060"/>
    <x v="0"/>
    <x v="0"/>
    <n v="100000"/>
  </r>
  <r>
    <x v="122"/>
    <n v="9464"/>
    <x v="0"/>
    <x v="0"/>
    <n v="136000"/>
  </r>
  <r>
    <x v="123"/>
    <n v="7892"/>
    <x v="0"/>
    <x v="0"/>
    <n v="153900"/>
  </r>
  <r>
    <x v="124"/>
    <n v="17043"/>
    <x v="1"/>
    <x v="1"/>
    <n v="181000"/>
  </r>
  <r>
    <x v="125"/>
    <n v="6780"/>
    <x v="0"/>
    <x v="0"/>
    <n v="84500"/>
  </r>
  <r>
    <x v="126"/>
    <n v="4928"/>
    <x v="0"/>
    <x v="0"/>
    <n v="128000"/>
  </r>
  <r>
    <x v="127"/>
    <n v="4388"/>
    <x v="0"/>
    <x v="0"/>
    <n v="87000"/>
  </r>
  <r>
    <x v="128"/>
    <n v="7590"/>
    <x v="0"/>
    <x v="0"/>
    <n v="155000"/>
  </r>
  <r>
    <x v="129"/>
    <n v="8973"/>
    <x v="0"/>
    <x v="0"/>
    <n v="150000"/>
  </r>
  <r>
    <x v="130"/>
    <n v="14200"/>
    <x v="1"/>
    <x v="1"/>
    <n v="226000"/>
  </r>
  <r>
    <x v="131"/>
    <n v="12224"/>
    <x v="1"/>
    <x v="1"/>
    <n v="244000"/>
  </r>
  <r>
    <x v="132"/>
    <n v="7388"/>
    <x v="0"/>
    <x v="0"/>
    <n v="150750"/>
  </r>
  <r>
    <x v="133"/>
    <n v="6853"/>
    <x v="0"/>
    <x v="0"/>
    <n v="220000"/>
  </r>
  <r>
    <x v="134"/>
    <n v="10335"/>
    <x v="0"/>
    <x v="1"/>
    <n v="180000"/>
  </r>
  <r>
    <x v="135"/>
    <n v="10400"/>
    <x v="0"/>
    <x v="1"/>
    <n v="174000"/>
  </r>
  <r>
    <x v="136"/>
    <n v="10355"/>
    <x v="0"/>
    <x v="1"/>
    <n v="143000"/>
  </r>
  <r>
    <x v="137"/>
    <n v="11070"/>
    <x v="1"/>
    <x v="1"/>
    <n v="171000"/>
  </r>
  <r>
    <x v="138"/>
    <n v="9066"/>
    <x v="0"/>
    <x v="0"/>
    <n v="230000"/>
  </r>
  <r>
    <x v="139"/>
    <n v="15426"/>
    <x v="1"/>
    <x v="1"/>
    <n v="231500"/>
  </r>
  <r>
    <x v="140"/>
    <n v="10500"/>
    <x v="0"/>
    <x v="1"/>
    <n v="115000"/>
  </r>
  <r>
    <x v="141"/>
    <n v="11645"/>
    <x v="1"/>
    <x v="1"/>
    <n v="260000"/>
  </r>
  <r>
    <x v="142"/>
    <n v="8520"/>
    <x v="0"/>
    <x v="0"/>
    <n v="166000"/>
  </r>
  <r>
    <x v="143"/>
    <n v="10335"/>
    <x v="0"/>
    <x v="1"/>
    <n v="204000"/>
  </r>
  <r>
    <x v="144"/>
    <n v="9100"/>
    <x v="0"/>
    <x v="0"/>
    <n v="125000"/>
  </r>
  <r>
    <x v="145"/>
    <n v="2522"/>
    <x v="0"/>
    <x v="0"/>
    <n v="130000"/>
  </r>
  <r>
    <x v="146"/>
    <n v="6120"/>
    <x v="0"/>
    <x v="0"/>
    <n v="105000"/>
  </r>
  <r>
    <x v="147"/>
    <n v="9505"/>
    <x v="0"/>
    <x v="1"/>
    <n v="222500"/>
  </r>
  <r>
    <x v="148"/>
    <n v="7500"/>
    <x v="0"/>
    <x v="0"/>
    <n v="141000"/>
  </r>
  <r>
    <x v="149"/>
    <n v="6240"/>
    <x v="0"/>
    <x v="0"/>
    <n v="115000"/>
  </r>
  <r>
    <x v="150"/>
    <n v="10356"/>
    <x v="0"/>
    <x v="1"/>
    <n v="122000"/>
  </r>
  <r>
    <x v="151"/>
    <n v="13891"/>
    <x v="1"/>
    <x v="1"/>
    <n v="372402"/>
  </r>
  <r>
    <x v="152"/>
    <n v="14803"/>
    <x v="1"/>
    <x v="1"/>
    <n v="190000"/>
  </r>
  <r>
    <x v="153"/>
    <n v="13500"/>
    <x v="1"/>
    <x v="1"/>
    <n v="235000"/>
  </r>
  <r>
    <x v="154"/>
    <n v="11340"/>
    <x v="1"/>
    <x v="1"/>
    <n v="125000"/>
  </r>
  <r>
    <x v="155"/>
    <n v="9600"/>
    <x v="0"/>
    <x v="1"/>
    <n v="79000"/>
  </r>
  <r>
    <x v="156"/>
    <n v="7200"/>
    <x v="0"/>
    <x v="0"/>
    <n v="109500"/>
  </r>
  <r>
    <x v="157"/>
    <n v="12003"/>
    <x v="1"/>
    <x v="1"/>
    <n v="269500"/>
  </r>
  <r>
    <x v="158"/>
    <n v="12552"/>
    <x v="1"/>
    <x v="1"/>
    <n v="254900"/>
  </r>
  <r>
    <x v="159"/>
    <n v="19378"/>
    <x v="1"/>
    <x v="1"/>
    <n v="320000"/>
  </r>
  <r>
    <x v="160"/>
    <n v="11120"/>
    <x v="1"/>
    <x v="1"/>
    <n v="162500"/>
  </r>
  <r>
    <x v="161"/>
    <n v="13688"/>
    <x v="1"/>
    <x v="1"/>
    <n v="412500"/>
  </r>
  <r>
    <x v="162"/>
    <n v="12182"/>
    <x v="1"/>
    <x v="1"/>
    <n v="220000"/>
  </r>
  <r>
    <x v="163"/>
    <n v="5500"/>
    <x v="0"/>
    <x v="0"/>
    <n v="103200"/>
  </r>
  <r>
    <x v="164"/>
    <n v="5400"/>
    <x v="0"/>
    <x v="0"/>
    <n v="152000"/>
  </r>
  <r>
    <x v="165"/>
    <n v="10106"/>
    <x v="0"/>
    <x v="1"/>
    <n v="127500"/>
  </r>
  <r>
    <x v="166"/>
    <n v="10708"/>
    <x v="1"/>
    <x v="1"/>
    <n v="190000"/>
  </r>
  <r>
    <x v="167"/>
    <n v="10562"/>
    <x v="0"/>
    <x v="1"/>
    <n v="325624"/>
  </r>
  <r>
    <x v="168"/>
    <n v="8244"/>
    <x v="0"/>
    <x v="0"/>
    <n v="183500"/>
  </r>
  <r>
    <x v="169"/>
    <n v="16669"/>
    <x v="1"/>
    <x v="1"/>
    <n v="228000"/>
  </r>
  <r>
    <x v="170"/>
    <n v="12358"/>
    <x v="1"/>
    <x v="1"/>
    <n v="128500"/>
  </r>
  <r>
    <x v="171"/>
    <n v="31770"/>
    <x v="1"/>
    <x v="1"/>
    <n v="215000"/>
  </r>
  <r>
    <x v="172"/>
    <n v="5306"/>
    <x v="0"/>
    <x v="0"/>
    <n v="239000"/>
  </r>
  <r>
    <x v="173"/>
    <n v="10197"/>
    <x v="0"/>
    <x v="1"/>
    <n v="163000"/>
  </r>
  <r>
    <x v="174"/>
    <n v="12416"/>
    <x v="1"/>
    <x v="1"/>
    <n v="184000"/>
  </r>
  <r>
    <x v="175"/>
    <n v="12615"/>
    <x v="1"/>
    <x v="1"/>
    <n v="243000"/>
  </r>
  <r>
    <x v="176"/>
    <n v="10029"/>
    <x v="0"/>
    <x v="1"/>
    <n v="211000"/>
  </r>
  <r>
    <x v="177"/>
    <n v="13650"/>
    <x v="1"/>
    <x v="1"/>
    <n v="172500"/>
  </r>
  <r>
    <x v="178"/>
    <n v="17423"/>
    <x v="1"/>
    <x v="1"/>
    <n v="501837"/>
  </r>
  <r>
    <x v="179"/>
    <n v="8520"/>
    <x v="0"/>
    <x v="0"/>
    <n v="100000"/>
  </r>
  <r>
    <x v="180"/>
    <n v="2117"/>
    <x v="0"/>
    <x v="0"/>
    <n v="177000"/>
  </r>
  <r>
    <x v="181"/>
    <n v="7588"/>
    <x v="0"/>
    <x v="0"/>
    <n v="200100"/>
  </r>
  <r>
    <x v="182"/>
    <n v="9060"/>
    <x v="0"/>
    <x v="0"/>
    <n v="120000"/>
  </r>
  <r>
    <x v="183"/>
    <n v="11426"/>
    <x v="1"/>
    <x v="1"/>
    <n v="200000"/>
  </r>
  <r>
    <x v="184"/>
    <n v="7438"/>
    <x v="0"/>
    <x v="0"/>
    <n v="127000"/>
  </r>
  <r>
    <x v="185"/>
    <n v="22950"/>
    <x v="1"/>
    <x v="1"/>
    <n v="475000"/>
  </r>
  <r>
    <x v="186"/>
    <n v="9947"/>
    <x v="0"/>
    <x v="1"/>
    <n v="173000"/>
  </r>
  <r>
    <x v="187"/>
    <n v="10410"/>
    <x v="0"/>
    <x v="1"/>
    <n v="135000"/>
  </r>
  <r>
    <x v="188"/>
    <n v="7018"/>
    <x v="0"/>
    <x v="0"/>
    <n v="153337"/>
  </r>
  <r>
    <x v="189"/>
    <n v="4923"/>
    <x v="0"/>
    <x v="0"/>
    <n v="286000"/>
  </r>
  <r>
    <x v="190"/>
    <n v="10570"/>
    <x v="1"/>
    <x v="1"/>
    <n v="315000"/>
  </r>
  <r>
    <x v="191"/>
    <n v="7472"/>
    <x v="0"/>
    <x v="0"/>
    <n v="184000"/>
  </r>
  <r>
    <x v="192"/>
    <n v="9017"/>
    <x v="0"/>
    <x v="0"/>
    <n v="192000"/>
  </r>
  <r>
    <x v="193"/>
    <n v="2522"/>
    <x v="0"/>
    <x v="0"/>
    <n v="130000"/>
  </r>
  <r>
    <x v="194"/>
    <n v="7180"/>
    <x v="0"/>
    <x v="0"/>
    <n v="127000"/>
  </r>
  <r>
    <x v="195"/>
    <n v="2280"/>
    <x v="0"/>
    <x v="0"/>
    <n v="148500"/>
  </r>
  <r>
    <x v="196"/>
    <n v="9416"/>
    <x v="0"/>
    <x v="0"/>
    <n v="311872"/>
  </r>
  <r>
    <x v="197"/>
    <n v="25419"/>
    <x v="1"/>
    <x v="1"/>
    <n v="235000"/>
  </r>
  <r>
    <x v="198"/>
    <n v="5520"/>
    <x v="0"/>
    <x v="0"/>
    <n v="104000"/>
  </r>
  <r>
    <x v="199"/>
    <n v="9591"/>
    <x v="0"/>
    <x v="1"/>
    <n v="274900"/>
  </r>
  <r>
    <x v="200"/>
    <n v="8546"/>
    <x v="0"/>
    <x v="0"/>
    <n v="140000"/>
  </r>
  <r>
    <x v="201"/>
    <n v="10125"/>
    <x v="0"/>
    <x v="1"/>
    <n v="171500"/>
  </r>
  <r>
    <x v="202"/>
    <n v="7000"/>
    <x v="0"/>
    <x v="0"/>
    <n v="112000"/>
  </r>
  <r>
    <x v="203"/>
    <n v="4438"/>
    <x v="0"/>
    <x v="0"/>
    <n v="149000"/>
  </r>
  <r>
    <x v="204"/>
    <n v="3500"/>
    <x v="0"/>
    <x v="0"/>
    <n v="110000"/>
  </r>
  <r>
    <x v="205"/>
    <n v="11851"/>
    <x v="1"/>
    <x v="1"/>
    <n v="180500"/>
  </r>
  <r>
    <x v="206"/>
    <n v="13673"/>
    <x v="1"/>
    <x v="1"/>
    <n v="143900"/>
  </r>
  <r>
    <x v="207"/>
    <n v="12493"/>
    <x v="1"/>
    <x v="1"/>
    <n v="141000"/>
  </r>
  <r>
    <x v="208"/>
    <n v="14364"/>
    <x v="1"/>
    <x v="1"/>
    <n v="277000"/>
  </r>
  <r>
    <x v="209"/>
    <n v="8250"/>
    <x v="0"/>
    <x v="0"/>
    <n v="145000"/>
  </r>
  <r>
    <x v="210"/>
    <n v="5604"/>
    <x v="0"/>
    <x v="0"/>
    <n v="98000"/>
  </r>
  <r>
    <x v="211"/>
    <n v="10420"/>
    <x v="0"/>
    <x v="1"/>
    <n v="186000"/>
  </r>
  <r>
    <x v="212"/>
    <n v="8640"/>
    <x v="0"/>
    <x v="0"/>
    <n v="252678"/>
  </r>
  <r>
    <x v="213"/>
    <n v="13568"/>
    <x v="1"/>
    <x v="1"/>
    <n v="156000"/>
  </r>
  <r>
    <x v="214"/>
    <n v="10900"/>
    <x v="1"/>
    <x v="1"/>
    <n v="161750"/>
  </r>
  <r>
    <x v="215"/>
    <n v="10011"/>
    <x v="0"/>
    <x v="1"/>
    <n v="134450"/>
  </r>
  <r>
    <x v="216"/>
    <n v="8450"/>
    <x v="0"/>
    <x v="0"/>
    <n v="210000"/>
  </r>
  <r>
    <x v="217"/>
    <n v="9906"/>
    <x v="0"/>
    <x v="1"/>
    <n v="107000"/>
  </r>
  <r>
    <x v="218"/>
    <n v="15660"/>
    <x v="1"/>
    <x v="1"/>
    <n v="311500"/>
  </r>
  <r>
    <x v="219"/>
    <n v="3010"/>
    <x v="0"/>
    <x v="0"/>
    <n v="167240"/>
  </r>
  <r>
    <x v="220"/>
    <n v="8990"/>
    <x v="0"/>
    <x v="0"/>
    <n v="204900"/>
  </r>
  <r>
    <x v="221"/>
    <n v="8068"/>
    <x v="0"/>
    <x v="0"/>
    <n v="200000"/>
  </r>
  <r>
    <x v="222"/>
    <n v="11475"/>
    <x v="1"/>
    <x v="1"/>
    <n v="179900"/>
  </r>
  <r>
    <x v="223"/>
    <n v="10500"/>
    <x v="0"/>
    <x v="1"/>
    <n v="97000"/>
  </r>
  <r>
    <x v="224"/>
    <n v="13472"/>
    <x v="1"/>
    <x v="1"/>
    <n v="386250"/>
  </r>
  <r>
    <x v="225"/>
    <n v="1680"/>
    <x v="0"/>
    <x v="0"/>
    <n v="112000"/>
  </r>
  <r>
    <x v="226"/>
    <n v="9950"/>
    <x v="0"/>
    <x v="1"/>
    <n v="290000"/>
  </r>
  <r>
    <x v="227"/>
    <n v="1869"/>
    <x v="0"/>
    <x v="0"/>
    <n v="106000"/>
  </r>
  <r>
    <x v="228"/>
    <n v="8521"/>
    <x v="0"/>
    <x v="0"/>
    <n v="125000"/>
  </r>
  <r>
    <x v="229"/>
    <n v="3182"/>
    <x v="0"/>
    <x v="0"/>
    <n v="192500"/>
  </r>
  <r>
    <x v="230"/>
    <n v="8760"/>
    <x v="0"/>
    <x v="0"/>
    <n v="148000"/>
  </r>
  <r>
    <x v="231"/>
    <n v="15138"/>
    <x v="1"/>
    <x v="1"/>
    <n v="403000"/>
  </r>
  <r>
    <x v="232"/>
    <n v="1680"/>
    <x v="0"/>
    <x v="0"/>
    <n v="94500"/>
  </r>
  <r>
    <x v="233"/>
    <n v="10650"/>
    <x v="1"/>
    <x v="1"/>
    <n v="128200"/>
  </r>
  <r>
    <x v="234"/>
    <n v="7851"/>
    <x v="0"/>
    <x v="0"/>
    <n v="216500"/>
  </r>
  <r>
    <x v="235"/>
    <n v="1680"/>
    <x v="0"/>
    <x v="0"/>
    <n v="89500"/>
  </r>
  <r>
    <x v="236"/>
    <n v="8773"/>
    <x v="0"/>
    <x v="0"/>
    <n v="185500"/>
  </r>
  <r>
    <x v="237"/>
    <n v="9453"/>
    <x v="0"/>
    <x v="1"/>
    <n v="194500"/>
  </r>
  <r>
    <x v="238"/>
    <n v="12030"/>
    <x v="1"/>
    <x v="1"/>
    <n v="318000"/>
  </r>
  <r>
    <x v="239"/>
    <n v="8741"/>
    <x v="0"/>
    <x v="0"/>
    <n v="113000"/>
  </r>
  <r>
    <x v="240"/>
    <n v="9000"/>
    <x v="0"/>
    <x v="0"/>
    <n v="262500"/>
  </r>
  <r>
    <x v="241"/>
    <n v="3880"/>
    <x v="0"/>
    <x v="0"/>
    <n v="110500"/>
  </r>
  <r>
    <x v="242"/>
    <n v="5000"/>
    <x v="0"/>
    <x v="0"/>
    <n v="79000"/>
  </r>
  <r>
    <x v="243"/>
    <n v="10762"/>
    <x v="1"/>
    <x v="1"/>
    <n v="120000"/>
  </r>
  <r>
    <x v="244"/>
    <n v="8880"/>
    <x v="0"/>
    <x v="0"/>
    <n v="205000"/>
  </r>
  <r>
    <x v="245"/>
    <n v="10400"/>
    <x v="0"/>
    <x v="1"/>
    <n v="241500"/>
  </r>
  <r>
    <x v="246"/>
    <n v="9142"/>
    <x v="0"/>
    <x v="0"/>
    <n v="137000"/>
  </r>
  <r>
    <x v="247"/>
    <n v="11310"/>
    <x v="1"/>
    <x v="1"/>
    <n v="140000"/>
  </r>
  <r>
    <x v="248"/>
    <n v="11317"/>
    <x v="1"/>
    <x v="1"/>
    <n v="180000"/>
  </r>
  <r>
    <x v="249"/>
    <n v="159000"/>
    <x v="1"/>
    <x v="1"/>
    <n v="277000"/>
  </r>
  <r>
    <x v="250"/>
    <n v="5350"/>
    <x v="0"/>
    <x v="0"/>
    <n v="76500"/>
  </r>
  <r>
    <x v="251"/>
    <n v="4750"/>
    <x v="0"/>
    <x v="0"/>
    <n v="235000"/>
  </r>
  <r>
    <x v="252"/>
    <n v="8366"/>
    <x v="0"/>
    <x v="0"/>
    <n v="173000"/>
  </r>
  <r>
    <x v="253"/>
    <n v="9350"/>
    <x v="0"/>
    <x v="0"/>
    <n v="158000"/>
  </r>
  <r>
    <x v="254"/>
    <n v="8400"/>
    <x v="0"/>
    <x v="0"/>
    <n v="145000"/>
  </r>
  <r>
    <x v="255"/>
    <n v="8738"/>
    <x v="0"/>
    <x v="0"/>
    <n v="230000"/>
  </r>
  <r>
    <x v="256"/>
    <n v="8791"/>
    <x v="0"/>
    <x v="0"/>
    <n v="207500"/>
  </r>
  <r>
    <x v="257"/>
    <n v="8814"/>
    <x v="0"/>
    <x v="0"/>
    <n v="220000"/>
  </r>
  <r>
    <x v="258"/>
    <n v="12435"/>
    <x v="1"/>
    <x v="1"/>
    <n v="231500"/>
  </r>
  <r>
    <x v="259"/>
    <n v="12702"/>
    <x v="1"/>
    <x v="1"/>
    <n v="97000"/>
  </r>
  <r>
    <x v="260"/>
    <n v="19296"/>
    <x v="1"/>
    <x v="1"/>
    <n v="176000"/>
  </r>
  <r>
    <x v="261"/>
    <n v="9588"/>
    <x v="0"/>
    <x v="1"/>
    <n v="276000"/>
  </r>
  <r>
    <x v="262"/>
    <n v="8471"/>
    <x v="0"/>
    <x v="0"/>
    <n v="151000"/>
  </r>
  <r>
    <x v="263"/>
    <n v="5500"/>
    <x v="0"/>
    <x v="0"/>
    <n v="130000"/>
  </r>
  <r>
    <x v="264"/>
    <n v="5232"/>
    <x v="0"/>
    <x v="0"/>
    <n v="73000"/>
  </r>
  <r>
    <x v="265"/>
    <n v="12090"/>
    <x v="1"/>
    <x v="1"/>
    <n v="175500"/>
  </r>
  <r>
    <x v="266"/>
    <n v="11207"/>
    <x v="1"/>
    <x v="1"/>
    <n v="185000"/>
  </r>
  <r>
    <x v="267"/>
    <n v="8400"/>
    <x v="0"/>
    <x v="0"/>
    <n v="179500"/>
  </r>
  <r>
    <x v="268"/>
    <n v="6900"/>
    <x v="0"/>
    <x v="0"/>
    <n v="120500"/>
  </r>
  <r>
    <x v="269"/>
    <n v="7917"/>
    <x v="0"/>
    <x v="0"/>
    <n v="148000"/>
  </r>
  <r>
    <x v="270"/>
    <n v="10728"/>
    <x v="1"/>
    <x v="1"/>
    <n v="266000"/>
  </r>
  <r>
    <x v="271"/>
    <n v="39104"/>
    <x v="1"/>
    <x v="1"/>
    <n v="241500"/>
  </r>
  <r>
    <x v="272"/>
    <n v="11764"/>
    <x v="1"/>
    <x v="1"/>
    <n v="290000"/>
  </r>
  <r>
    <x v="273"/>
    <n v="9600"/>
    <x v="0"/>
    <x v="1"/>
    <n v="139000"/>
  </r>
  <r>
    <x v="274"/>
    <n v="8314"/>
    <x v="0"/>
    <x v="0"/>
    <n v="124500"/>
  </r>
  <r>
    <x v="275"/>
    <n v="7264"/>
    <x v="0"/>
    <x v="0"/>
    <n v="205000"/>
  </r>
  <r>
    <x v="276"/>
    <n v="9196"/>
    <x v="0"/>
    <x v="0"/>
    <n v="201000"/>
  </r>
  <r>
    <x v="277"/>
    <n v="19138"/>
    <x v="1"/>
    <x v="1"/>
    <n v="141000"/>
  </r>
  <r>
    <x v="278"/>
    <n v="14450"/>
    <x v="1"/>
    <x v="1"/>
    <n v="415298"/>
  </r>
  <r>
    <x v="279"/>
    <n v="10005"/>
    <x v="0"/>
    <x v="1"/>
    <n v="192000"/>
  </r>
  <r>
    <x v="280"/>
    <n v="11287"/>
    <x v="1"/>
    <x v="1"/>
    <n v="228500"/>
  </r>
  <r>
    <x v="281"/>
    <n v="7200"/>
    <x v="0"/>
    <x v="0"/>
    <n v="185000"/>
  </r>
  <r>
    <x v="282"/>
    <n v="5063"/>
    <x v="0"/>
    <x v="0"/>
    <n v="207500"/>
  </r>
  <r>
    <x v="283"/>
    <n v="9612"/>
    <x v="0"/>
    <x v="1"/>
    <n v="244600"/>
  </r>
  <r>
    <x v="284"/>
    <n v="8012"/>
    <x v="0"/>
    <x v="0"/>
    <n v="179200"/>
  </r>
  <r>
    <x v="285"/>
    <n v="4251"/>
    <x v="0"/>
    <x v="0"/>
    <n v="164700"/>
  </r>
  <r>
    <x v="286"/>
    <n v="9786"/>
    <x v="0"/>
    <x v="1"/>
    <n v="159000"/>
  </r>
  <r>
    <x v="287"/>
    <n v="8125"/>
    <x v="0"/>
    <x v="0"/>
    <n v="88000"/>
  </r>
  <r>
    <x v="288"/>
    <n v="9819"/>
    <x v="0"/>
    <x v="1"/>
    <n v="122000"/>
  </r>
  <r>
    <x v="289"/>
    <n v="8730"/>
    <x v="0"/>
    <x v="0"/>
    <n v="153575"/>
  </r>
  <r>
    <x v="290"/>
    <n v="15611"/>
    <x v="1"/>
    <x v="1"/>
    <n v="233230"/>
  </r>
  <r>
    <x v="291"/>
    <n v="5687"/>
    <x v="0"/>
    <x v="0"/>
    <n v="135900"/>
  </r>
  <r>
    <x v="292"/>
    <n v="11409"/>
    <x v="1"/>
    <x v="1"/>
    <n v="131000"/>
  </r>
  <r>
    <x v="293"/>
    <n v="16659"/>
    <x v="1"/>
    <x v="1"/>
    <n v="235000"/>
  </r>
  <r>
    <x v="294"/>
    <n v="9600"/>
    <x v="0"/>
    <x v="1"/>
    <n v="167000"/>
  </r>
  <r>
    <x v="295"/>
    <n v="7937"/>
    <x v="0"/>
    <x v="0"/>
    <n v="142500"/>
  </r>
  <r>
    <x v="296"/>
    <n v="13710"/>
    <x v="1"/>
    <x v="1"/>
    <n v="152000"/>
  </r>
  <r>
    <x v="297"/>
    <n v="7399"/>
    <x v="0"/>
    <x v="0"/>
    <n v="239000"/>
  </r>
  <r>
    <x v="298"/>
    <n v="11700"/>
    <x v="1"/>
    <x v="1"/>
    <n v="175000"/>
  </r>
  <r>
    <x v="299"/>
    <n v="14000"/>
    <x v="1"/>
    <x v="1"/>
    <n v="158500"/>
  </r>
  <r>
    <x v="300"/>
    <n v="15750"/>
    <x v="1"/>
    <x v="1"/>
    <n v="157000"/>
  </r>
  <r>
    <x v="301"/>
    <n v="16226"/>
    <x v="1"/>
    <x v="1"/>
    <n v="267000"/>
  </r>
  <r>
    <x v="302"/>
    <n v="13704"/>
    <x v="1"/>
    <x v="1"/>
    <n v="205000"/>
  </r>
  <r>
    <x v="303"/>
    <n v="9800"/>
    <x v="0"/>
    <x v="1"/>
    <n v="149900"/>
  </r>
  <r>
    <x v="304"/>
    <n v="18386"/>
    <x v="1"/>
    <x v="1"/>
    <n v="295000"/>
  </r>
  <r>
    <x v="305"/>
    <n v="10386"/>
    <x v="0"/>
    <x v="1"/>
    <n v="305900"/>
  </r>
  <r>
    <x v="306"/>
    <n v="13474"/>
    <x v="1"/>
    <x v="1"/>
    <n v="225000"/>
  </r>
  <r>
    <x v="307"/>
    <n v="7920"/>
    <x v="0"/>
    <x v="0"/>
    <n v="89500"/>
  </r>
  <r>
    <x v="308"/>
    <n v="12342"/>
    <x v="1"/>
    <x v="1"/>
    <n v="82500"/>
  </r>
  <r>
    <x v="309"/>
    <n v="12378"/>
    <x v="1"/>
    <x v="1"/>
    <n v="360000"/>
  </r>
  <r>
    <x v="310"/>
    <n v="7685"/>
    <x v="0"/>
    <x v="0"/>
    <n v="165600"/>
  </r>
  <r>
    <x v="311"/>
    <n v="8000"/>
    <x v="0"/>
    <x v="0"/>
    <n v="132000"/>
  </r>
  <r>
    <x v="312"/>
    <n v="7800"/>
    <x v="0"/>
    <x v="0"/>
    <n v="119900"/>
  </r>
  <r>
    <x v="313"/>
    <n v="215245"/>
    <x v="1"/>
    <x v="1"/>
    <n v="375000"/>
  </r>
  <r>
    <x v="314"/>
    <n v="9600"/>
    <x v="0"/>
    <x v="1"/>
    <n v="178000"/>
  </r>
  <r>
    <x v="315"/>
    <n v="7795"/>
    <x v="0"/>
    <x v="0"/>
    <n v="188500"/>
  </r>
  <r>
    <x v="316"/>
    <n v="13005"/>
    <x v="1"/>
    <x v="1"/>
    <n v="260000"/>
  </r>
  <r>
    <x v="317"/>
    <n v="9000"/>
    <x v="0"/>
    <x v="0"/>
    <n v="270000"/>
  </r>
  <r>
    <x v="318"/>
    <n v="9900"/>
    <x v="0"/>
    <x v="1"/>
    <n v="260000"/>
  </r>
  <r>
    <x v="319"/>
    <n v="14115"/>
    <x v="1"/>
    <x v="1"/>
    <n v="187500"/>
  </r>
  <r>
    <x v="320"/>
    <n v="16259"/>
    <x v="1"/>
    <x v="1"/>
    <n v="342643"/>
  </r>
  <r>
    <x v="321"/>
    <n v="12099"/>
    <x v="1"/>
    <x v="1"/>
    <n v="354000"/>
  </r>
  <r>
    <x v="322"/>
    <n v="10380"/>
    <x v="1"/>
    <x v="1"/>
    <n v="301000"/>
  </r>
  <r>
    <x v="323"/>
    <n v="5820"/>
    <x v="0"/>
    <x v="0"/>
    <n v="126175"/>
  </r>
  <r>
    <x v="324"/>
    <n v="11275"/>
    <x v="1"/>
    <x v="1"/>
    <n v="242000"/>
  </r>
  <r>
    <x v="325"/>
    <n v="5000"/>
    <x v="0"/>
    <x v="0"/>
    <n v="87000"/>
  </r>
  <r>
    <x v="326"/>
    <n v="10846"/>
    <x v="1"/>
    <x v="1"/>
    <n v="324000"/>
  </r>
  <r>
    <x v="327"/>
    <n v="11600"/>
    <x v="1"/>
    <x v="1"/>
    <n v="145250"/>
  </r>
  <r>
    <x v="328"/>
    <n v="11888"/>
    <x v="1"/>
    <x v="1"/>
    <n v="214500"/>
  </r>
  <r>
    <x v="329"/>
    <n v="6402"/>
    <x v="0"/>
    <x v="0"/>
    <n v="78000"/>
  </r>
  <r>
    <x v="330"/>
    <n v="10624"/>
    <x v="1"/>
    <x v="1"/>
    <n v="119000"/>
  </r>
  <r>
    <x v="331"/>
    <n v="8176"/>
    <x v="0"/>
    <x v="0"/>
    <n v="139000"/>
  </r>
  <r>
    <x v="332"/>
    <n v="10655"/>
    <x v="1"/>
    <x v="1"/>
    <n v="284000"/>
  </r>
  <r>
    <x v="333"/>
    <n v="8198"/>
    <x v="0"/>
    <x v="0"/>
    <n v="207000"/>
  </r>
  <r>
    <x v="334"/>
    <n v="9042"/>
    <x v="0"/>
    <x v="0"/>
    <n v="192000"/>
  </r>
  <r>
    <x v="335"/>
    <n v="164660"/>
    <x v="1"/>
    <x v="1"/>
    <n v="228950"/>
  </r>
  <r>
    <x v="336"/>
    <n v="14157"/>
    <x v="1"/>
    <x v="1"/>
    <n v="377426"/>
  </r>
  <r>
    <x v="337"/>
    <n v="9135"/>
    <x v="0"/>
    <x v="0"/>
    <n v="214000"/>
  </r>
  <r>
    <x v="338"/>
    <n v="14145"/>
    <x v="1"/>
    <x v="1"/>
    <n v="202500"/>
  </r>
  <r>
    <x v="339"/>
    <n v="12400"/>
    <x v="1"/>
    <x v="1"/>
    <n v="155000"/>
  </r>
  <r>
    <x v="340"/>
    <n v="14191"/>
    <x v="1"/>
    <x v="1"/>
    <n v="202900"/>
  </r>
  <r>
    <x v="341"/>
    <n v="8400"/>
    <x v="0"/>
    <x v="0"/>
    <n v="82000"/>
  </r>
  <r>
    <x v="342"/>
    <n v="8544"/>
    <x v="0"/>
    <x v="0"/>
    <n v="87500"/>
  </r>
  <r>
    <x v="343"/>
    <n v="8849"/>
    <x v="0"/>
    <x v="0"/>
    <n v="266000"/>
  </r>
  <r>
    <x v="344"/>
    <n v="2592"/>
    <x v="0"/>
    <x v="0"/>
    <n v="85000"/>
  </r>
  <r>
    <x v="345"/>
    <n v="6435"/>
    <x v="0"/>
    <x v="0"/>
    <n v="140200"/>
  </r>
  <r>
    <x v="346"/>
    <n v="12772"/>
    <x v="1"/>
    <x v="1"/>
    <n v="151500"/>
  </r>
  <r>
    <x v="347"/>
    <n v="17600"/>
    <x v="1"/>
    <x v="1"/>
    <n v="157500"/>
  </r>
  <r>
    <x v="348"/>
    <n v="2448"/>
    <x v="0"/>
    <x v="0"/>
    <n v="154000"/>
  </r>
  <r>
    <x v="349"/>
    <n v="20431"/>
    <x v="1"/>
    <x v="1"/>
    <n v="437154"/>
  </r>
  <r>
    <x v="350"/>
    <n v="7820"/>
    <x v="0"/>
    <x v="0"/>
    <n v="318061"/>
  </r>
  <r>
    <x v="351"/>
    <n v="5271"/>
    <x v="0"/>
    <x v="0"/>
    <n v="190000"/>
  </r>
  <r>
    <x v="352"/>
    <n v="9084"/>
    <x v="0"/>
    <x v="0"/>
    <n v="95000"/>
  </r>
  <r>
    <x v="353"/>
    <n v="8520"/>
    <x v="0"/>
    <x v="0"/>
    <n v="105900"/>
  </r>
  <r>
    <x v="354"/>
    <n v="8400"/>
    <x v="0"/>
    <x v="0"/>
    <n v="140000"/>
  </r>
  <r>
    <x v="355"/>
    <n v="11249"/>
    <x v="1"/>
    <x v="1"/>
    <n v="177500"/>
  </r>
  <r>
    <x v="356"/>
    <n v="9248"/>
    <x v="0"/>
    <x v="0"/>
    <n v="173000"/>
  </r>
  <r>
    <x v="357"/>
    <n v="4224"/>
    <x v="0"/>
    <x v="0"/>
    <n v="134000"/>
  </r>
  <r>
    <x v="358"/>
    <n v="6930"/>
    <x v="0"/>
    <x v="0"/>
    <n v="130000"/>
  </r>
  <r>
    <x v="359"/>
    <n v="12011"/>
    <x v="1"/>
    <x v="1"/>
    <n v="280000"/>
  </r>
  <r>
    <x v="360"/>
    <n v="7540"/>
    <x v="0"/>
    <x v="0"/>
    <n v="156000"/>
  </r>
  <r>
    <x v="361"/>
    <n v="9144"/>
    <x v="0"/>
    <x v="0"/>
    <n v="145000"/>
  </r>
  <r>
    <x v="362"/>
    <n v="7301"/>
    <x v="0"/>
    <x v="0"/>
    <n v="198500"/>
  </r>
  <r>
    <x v="363"/>
    <n v="1680"/>
    <x v="0"/>
    <x v="0"/>
    <n v="118000"/>
  </r>
  <r>
    <x v="364"/>
    <n v="18800"/>
    <x v="1"/>
    <x v="1"/>
    <n v="190000"/>
  </r>
  <r>
    <x v="365"/>
    <n v="10690"/>
    <x v="1"/>
    <x v="1"/>
    <n v="147000"/>
  </r>
  <r>
    <x v="366"/>
    <n v="9500"/>
    <x v="0"/>
    <x v="1"/>
    <n v="159000"/>
  </r>
  <r>
    <x v="367"/>
    <n v="9150"/>
    <x v="0"/>
    <x v="0"/>
    <n v="165000"/>
  </r>
  <r>
    <x v="368"/>
    <n v="7800"/>
    <x v="0"/>
    <x v="0"/>
    <n v="132000"/>
  </r>
  <r>
    <x v="369"/>
    <n v="9830"/>
    <x v="0"/>
    <x v="1"/>
    <n v="162000"/>
  </r>
  <r>
    <x v="370"/>
    <n v="8121"/>
    <x v="0"/>
    <x v="0"/>
    <n v="172400"/>
  </r>
  <r>
    <x v="371"/>
    <n v="17120"/>
    <x v="1"/>
    <x v="1"/>
    <n v="134432"/>
  </r>
  <r>
    <x v="372"/>
    <n v="7175"/>
    <x v="0"/>
    <x v="0"/>
    <n v="125000"/>
  </r>
  <r>
    <x v="373"/>
    <n v="10634"/>
    <x v="1"/>
    <x v="1"/>
    <n v="123000"/>
  </r>
  <r>
    <x v="374"/>
    <n v="8200"/>
    <x v="0"/>
    <x v="0"/>
    <n v="219500"/>
  </r>
  <r>
    <x v="375"/>
    <n v="10020"/>
    <x v="0"/>
    <x v="1"/>
    <n v="61000"/>
  </r>
  <r>
    <x v="376"/>
    <n v="8846"/>
    <x v="0"/>
    <x v="0"/>
    <n v="148000"/>
  </r>
  <r>
    <x v="377"/>
    <n v="11143"/>
    <x v="1"/>
    <x v="1"/>
    <n v="340000"/>
  </r>
  <r>
    <x v="378"/>
    <n v="11394"/>
    <x v="1"/>
    <x v="1"/>
    <n v="394432"/>
  </r>
  <r>
    <x v="379"/>
    <n v="8123"/>
    <x v="0"/>
    <x v="0"/>
    <n v="179000"/>
  </r>
  <r>
    <x v="380"/>
    <n v="5000"/>
    <x v="0"/>
    <x v="0"/>
    <n v="127000"/>
  </r>
  <r>
    <x v="381"/>
    <n v="7200"/>
    <x v="0"/>
    <x v="0"/>
    <n v="187750"/>
  </r>
  <r>
    <x v="382"/>
    <n v="9245"/>
    <x v="0"/>
    <x v="0"/>
    <n v="213500"/>
  </r>
  <r>
    <x v="383"/>
    <n v="9000"/>
    <x v="0"/>
    <x v="0"/>
    <n v="76000"/>
  </r>
  <r>
    <x v="384"/>
    <n v="53107"/>
    <x v="1"/>
    <x v="1"/>
    <n v="240000"/>
  </r>
  <r>
    <x v="385"/>
    <n v="3182"/>
    <x v="0"/>
    <x v="0"/>
    <n v="192000"/>
  </r>
  <r>
    <x v="386"/>
    <n v="8410"/>
    <x v="0"/>
    <x v="0"/>
    <n v="81000"/>
  </r>
  <r>
    <x v="387"/>
    <n v="7200"/>
    <x v="0"/>
    <x v="0"/>
    <n v="125000"/>
  </r>
  <r>
    <x v="388"/>
    <n v="9382"/>
    <x v="0"/>
    <x v="0"/>
    <n v="191000"/>
  </r>
  <r>
    <x v="389"/>
    <n v="12474"/>
    <x v="1"/>
    <x v="1"/>
    <n v="426000"/>
  </r>
  <r>
    <x v="390"/>
    <n v="8405"/>
    <x v="0"/>
    <x v="0"/>
    <n v="119000"/>
  </r>
  <r>
    <x v="391"/>
    <n v="12209"/>
    <x v="1"/>
    <x v="1"/>
    <n v="215000"/>
  </r>
  <r>
    <x v="392"/>
    <n v="8339"/>
    <x v="0"/>
    <x v="0"/>
    <n v="106500"/>
  </r>
  <r>
    <x v="393"/>
    <n v="7446"/>
    <x v="0"/>
    <x v="0"/>
    <n v="100000"/>
  </r>
  <r>
    <x v="394"/>
    <n v="10134"/>
    <x v="0"/>
    <x v="1"/>
    <n v="109000"/>
  </r>
  <r>
    <x v="395"/>
    <n v="9571"/>
    <x v="0"/>
    <x v="1"/>
    <n v="129000"/>
  </r>
  <r>
    <x v="396"/>
    <n v="7200"/>
    <x v="0"/>
    <x v="0"/>
    <n v="123000"/>
  </r>
  <r>
    <x v="397"/>
    <n v="7590"/>
    <x v="0"/>
    <x v="0"/>
    <n v="169500"/>
  </r>
  <r>
    <x v="398"/>
    <n v="8967"/>
    <x v="0"/>
    <x v="0"/>
    <n v="67000"/>
  </r>
  <r>
    <x v="399"/>
    <n v="8125"/>
    <x v="0"/>
    <x v="0"/>
    <n v="241000"/>
  </r>
  <r>
    <x v="400"/>
    <n v="14963"/>
    <x v="1"/>
    <x v="1"/>
    <n v="245500"/>
  </r>
  <r>
    <x v="401"/>
    <n v="8767"/>
    <x v="0"/>
    <x v="0"/>
    <n v="164990"/>
  </r>
  <r>
    <x v="402"/>
    <n v="10200"/>
    <x v="0"/>
    <x v="1"/>
    <n v="108000"/>
  </r>
  <r>
    <x v="403"/>
    <n v="12090"/>
    <x v="1"/>
    <x v="1"/>
    <n v="258000"/>
  </r>
  <r>
    <x v="404"/>
    <n v="10364"/>
    <x v="1"/>
    <x v="1"/>
    <n v="168000"/>
  </r>
  <r>
    <x v="405"/>
    <n v="9991"/>
    <x v="0"/>
    <x v="1"/>
    <n v="150000"/>
  </r>
  <r>
    <x v="406"/>
    <n v="10480"/>
    <x v="1"/>
    <x v="1"/>
    <n v="115000"/>
  </r>
  <r>
    <x v="407"/>
    <n v="15576"/>
    <x v="1"/>
    <x v="1"/>
    <n v="177000"/>
  </r>
  <r>
    <x v="408"/>
    <n v="14154"/>
    <x v="1"/>
    <x v="1"/>
    <n v="280000"/>
  </r>
  <r>
    <x v="409"/>
    <n v="10800"/>
    <x v="1"/>
    <x v="1"/>
    <n v="339750"/>
  </r>
  <r>
    <x v="410"/>
    <n v="9571"/>
    <x v="0"/>
    <x v="1"/>
    <n v="60000"/>
  </r>
  <r>
    <x v="411"/>
    <n v="34650"/>
    <x v="1"/>
    <x v="1"/>
    <n v="145000"/>
  </r>
  <r>
    <x v="412"/>
    <n v="4403"/>
    <x v="0"/>
    <x v="0"/>
    <n v="222000"/>
  </r>
  <r>
    <x v="413"/>
    <n v="8960"/>
    <x v="0"/>
    <x v="0"/>
    <n v="115000"/>
  </r>
  <r>
    <x v="414"/>
    <n v="11228"/>
    <x v="1"/>
    <x v="1"/>
    <n v="228000"/>
  </r>
  <r>
    <x v="415"/>
    <n v="8899"/>
    <x v="0"/>
    <x v="0"/>
    <n v="181134"/>
  </r>
  <r>
    <x v="416"/>
    <n v="7844"/>
    <x v="0"/>
    <x v="0"/>
    <n v="149500"/>
  </r>
  <r>
    <x v="417"/>
    <n v="22420"/>
    <x v="1"/>
    <x v="1"/>
    <n v="239000"/>
  </r>
  <r>
    <x v="418"/>
    <n v="8160"/>
    <x v="0"/>
    <x v="0"/>
    <n v="126000"/>
  </r>
  <r>
    <x v="419"/>
    <n v="8450"/>
    <x v="0"/>
    <x v="0"/>
    <n v="142000"/>
  </r>
  <r>
    <x v="420"/>
    <n v="7060"/>
    <x v="0"/>
    <x v="0"/>
    <n v="206300"/>
  </r>
  <r>
    <x v="421"/>
    <n v="16635"/>
    <x v="1"/>
    <x v="1"/>
    <n v="215000"/>
  </r>
  <r>
    <x v="422"/>
    <n v="21750"/>
    <x v="1"/>
    <x v="1"/>
    <n v="113000"/>
  </r>
  <r>
    <x v="423"/>
    <n v="9200"/>
    <x v="0"/>
    <x v="0"/>
    <n v="315000"/>
  </r>
  <r>
    <x v="424"/>
    <n v="9000"/>
    <x v="0"/>
    <x v="0"/>
    <n v="139000"/>
  </r>
  <r>
    <x v="425"/>
    <n v="3378"/>
    <x v="0"/>
    <x v="0"/>
    <n v="135000"/>
  </r>
  <r>
    <x v="426"/>
    <n v="12800"/>
    <x v="1"/>
    <x v="1"/>
    <n v="275000"/>
  </r>
  <r>
    <x v="427"/>
    <n v="8593"/>
    <x v="0"/>
    <x v="0"/>
    <n v="109008"/>
  </r>
  <r>
    <x v="428"/>
    <n v="6762"/>
    <x v="0"/>
    <x v="0"/>
    <n v="195400"/>
  </r>
  <r>
    <x v="429"/>
    <n v="11457"/>
    <x v="1"/>
    <x v="1"/>
    <n v="175000"/>
  </r>
  <r>
    <x v="430"/>
    <n v="1680"/>
    <x v="0"/>
    <x v="0"/>
    <n v="85400"/>
  </r>
  <r>
    <x v="431"/>
    <n v="5586"/>
    <x v="0"/>
    <x v="0"/>
    <n v="79900"/>
  </r>
  <r>
    <x v="432"/>
    <n v="1920"/>
    <x v="0"/>
    <x v="0"/>
    <n v="122500"/>
  </r>
  <r>
    <x v="433"/>
    <n v="10839"/>
    <x v="1"/>
    <x v="1"/>
    <n v="181000"/>
  </r>
  <r>
    <x v="434"/>
    <n v="1890"/>
    <x v="0"/>
    <x v="0"/>
    <n v="81000"/>
  </r>
  <r>
    <x v="435"/>
    <n v="10667"/>
    <x v="1"/>
    <x v="1"/>
    <n v="212000"/>
  </r>
  <r>
    <x v="436"/>
    <n v="4400"/>
    <x v="0"/>
    <x v="0"/>
    <n v="116000"/>
  </r>
  <r>
    <x v="437"/>
    <n v="6000"/>
    <x v="0"/>
    <x v="0"/>
    <n v="119000"/>
  </r>
  <r>
    <x v="438"/>
    <n v="4280"/>
    <x v="0"/>
    <x v="0"/>
    <n v="90350"/>
  </r>
  <r>
    <x v="439"/>
    <n v="12354"/>
    <x v="1"/>
    <x v="1"/>
    <n v="110000"/>
  </r>
  <r>
    <x v="440"/>
    <n v="15431"/>
    <x v="1"/>
    <x v="1"/>
    <n v="555000"/>
  </r>
  <r>
    <x v="441"/>
    <n v="12108"/>
    <x v="1"/>
    <x v="1"/>
    <n v="118000"/>
  </r>
  <r>
    <x v="442"/>
    <n v="6240"/>
    <x v="0"/>
    <x v="0"/>
    <n v="162900"/>
  </r>
  <r>
    <x v="443"/>
    <n v="3922"/>
    <x v="0"/>
    <x v="0"/>
    <n v="172500"/>
  </r>
  <r>
    <x v="444"/>
    <n v="8750"/>
    <x v="0"/>
    <x v="0"/>
    <n v="210000"/>
  </r>
  <r>
    <x v="445"/>
    <n v="9855"/>
    <x v="0"/>
    <x v="1"/>
    <n v="127500"/>
  </r>
  <r>
    <x v="446"/>
    <n v="16492"/>
    <x v="1"/>
    <x v="1"/>
    <n v="190000"/>
  </r>
  <r>
    <x v="447"/>
    <n v="11214"/>
    <x v="1"/>
    <x v="1"/>
    <n v="199900"/>
  </r>
  <r>
    <x v="448"/>
    <n v="8600"/>
    <x v="0"/>
    <x v="0"/>
    <n v="119500"/>
  </r>
  <r>
    <x v="449"/>
    <n v="6000"/>
    <x v="0"/>
    <x v="0"/>
    <n v="120000"/>
  </r>
  <r>
    <x v="450"/>
    <n v="5684"/>
    <x v="0"/>
    <x v="0"/>
    <n v="110000"/>
  </r>
  <r>
    <x v="451"/>
    <n v="70761"/>
    <x v="1"/>
    <x v="1"/>
    <n v="280000"/>
  </r>
  <r>
    <x v="452"/>
    <n v="9303"/>
    <x v="0"/>
    <x v="0"/>
    <n v="204000"/>
  </r>
  <r>
    <x v="453"/>
    <n v="9000"/>
    <x v="0"/>
    <x v="0"/>
    <n v="210000"/>
  </r>
  <r>
    <x v="454"/>
    <n v="9297"/>
    <x v="0"/>
    <x v="0"/>
    <n v="188000"/>
  </r>
  <r>
    <x v="455"/>
    <n v="9600"/>
    <x v="0"/>
    <x v="1"/>
    <n v="175500"/>
  </r>
  <r>
    <x v="456"/>
    <n v="4571"/>
    <x v="0"/>
    <x v="0"/>
    <n v="98000"/>
  </r>
  <r>
    <x v="457"/>
    <n v="53227"/>
    <x v="1"/>
    <x v="1"/>
    <n v="256000"/>
  </r>
  <r>
    <x v="458"/>
    <n v="5100"/>
    <x v="0"/>
    <x v="0"/>
    <n v="161000"/>
  </r>
  <r>
    <x v="459"/>
    <n v="7015"/>
    <x v="0"/>
    <x v="0"/>
    <n v="110000"/>
  </r>
  <r>
    <x v="460"/>
    <n v="8004"/>
    <x v="0"/>
    <x v="0"/>
    <n v="263435"/>
  </r>
  <r>
    <x v="461"/>
    <n v="7200"/>
    <x v="0"/>
    <x v="0"/>
    <n v="155000"/>
  </r>
  <r>
    <x v="462"/>
    <n v="8281"/>
    <x v="0"/>
    <x v="0"/>
    <n v="62383"/>
  </r>
  <r>
    <x v="463"/>
    <n v="11988"/>
    <x v="1"/>
    <x v="1"/>
    <n v="188700"/>
  </r>
  <r>
    <x v="464"/>
    <n v="8430"/>
    <x v="0"/>
    <x v="0"/>
    <n v="124000"/>
  </r>
  <r>
    <x v="465"/>
    <n v="3072"/>
    <x v="0"/>
    <x v="0"/>
    <n v="178740"/>
  </r>
  <r>
    <x v="466"/>
    <n v="10628"/>
    <x v="1"/>
    <x v="1"/>
    <n v="167000"/>
  </r>
  <r>
    <x v="467"/>
    <n v="9480"/>
    <x v="0"/>
    <x v="0"/>
    <n v="146500"/>
  </r>
  <r>
    <x v="468"/>
    <n v="11428"/>
    <x v="1"/>
    <x v="1"/>
    <n v="250000"/>
  </r>
  <r>
    <x v="469"/>
    <n v="9291"/>
    <x v="0"/>
    <x v="0"/>
    <n v="187000"/>
  </r>
  <r>
    <x v="470"/>
    <n v="6820"/>
    <x v="0"/>
    <x v="0"/>
    <n v="212000"/>
  </r>
  <r>
    <x v="471"/>
    <n v="11952"/>
    <x v="1"/>
    <x v="1"/>
    <n v="190000"/>
  </r>
  <r>
    <x v="472"/>
    <n v="3675"/>
    <x v="0"/>
    <x v="0"/>
    <n v="148000"/>
  </r>
  <r>
    <x v="473"/>
    <n v="14977"/>
    <x v="1"/>
    <x v="1"/>
    <n v="440000"/>
  </r>
  <r>
    <x v="474"/>
    <n v="5330"/>
    <x v="0"/>
    <x v="0"/>
    <n v="251000"/>
  </r>
  <r>
    <x v="475"/>
    <n v="8480"/>
    <x v="0"/>
    <x v="0"/>
    <n v="132500"/>
  </r>
  <r>
    <x v="476"/>
    <n v="13125"/>
    <x v="1"/>
    <x v="1"/>
    <n v="208900"/>
  </r>
  <r>
    <x v="477"/>
    <n v="13693"/>
    <x v="1"/>
    <x v="1"/>
    <n v="380000"/>
  </r>
  <r>
    <x v="478"/>
    <n v="10637"/>
    <x v="1"/>
    <x v="1"/>
    <n v="297000"/>
  </r>
  <r>
    <x v="479"/>
    <n v="5925"/>
    <x v="0"/>
    <x v="0"/>
    <n v="89471"/>
  </r>
  <r>
    <x v="480"/>
    <n v="16033"/>
    <x v="1"/>
    <x v="1"/>
    <n v="326000"/>
  </r>
  <r>
    <x v="481"/>
    <n v="11846"/>
    <x v="1"/>
    <x v="1"/>
    <n v="374000"/>
  </r>
  <r>
    <x v="482"/>
    <n v="2500"/>
    <x v="0"/>
    <x v="0"/>
    <n v="155000"/>
  </r>
  <r>
    <x v="483"/>
    <n v="4500"/>
    <x v="0"/>
    <x v="0"/>
    <n v="164000"/>
  </r>
  <r>
    <x v="484"/>
    <n v="7758"/>
    <x v="0"/>
    <x v="0"/>
    <n v="132500"/>
  </r>
  <r>
    <x v="485"/>
    <n v="9600"/>
    <x v="0"/>
    <x v="1"/>
    <n v="147000"/>
  </r>
  <r>
    <x v="486"/>
    <n v="10289"/>
    <x v="1"/>
    <x v="1"/>
    <n v="156000"/>
  </r>
  <r>
    <x v="487"/>
    <n v="12243"/>
    <x v="1"/>
    <x v="1"/>
    <n v="175000"/>
  </r>
  <r>
    <x v="488"/>
    <n v="10800"/>
    <x v="1"/>
    <x v="1"/>
    <n v="160000"/>
  </r>
  <r>
    <x v="489"/>
    <n v="1526"/>
    <x v="0"/>
    <x v="0"/>
    <n v="86000"/>
  </r>
  <r>
    <x v="490"/>
    <n v="2665"/>
    <x v="0"/>
    <x v="0"/>
    <n v="115000"/>
  </r>
  <r>
    <x v="491"/>
    <n v="9490"/>
    <x v="0"/>
    <x v="0"/>
    <n v="133000"/>
  </r>
  <r>
    <x v="492"/>
    <n v="15578"/>
    <x v="1"/>
    <x v="1"/>
    <n v="172785"/>
  </r>
  <r>
    <x v="493"/>
    <n v="7931"/>
    <x v="0"/>
    <x v="0"/>
    <n v="155000"/>
  </r>
  <r>
    <x v="494"/>
    <n v="5784"/>
    <x v="0"/>
    <x v="0"/>
    <n v="91300"/>
  </r>
  <r>
    <x v="495"/>
    <n v="7879"/>
    <x v="0"/>
    <x v="0"/>
    <n v="34900"/>
  </r>
  <r>
    <x v="496"/>
    <n v="12692"/>
    <x v="1"/>
    <x v="1"/>
    <n v="430000"/>
  </r>
  <r>
    <x v="497"/>
    <n v="9120"/>
    <x v="0"/>
    <x v="0"/>
    <n v="184000"/>
  </r>
  <r>
    <x v="498"/>
    <n v="7800"/>
    <x v="0"/>
    <x v="0"/>
    <n v="130000"/>
  </r>
  <r>
    <x v="499"/>
    <n v="7535"/>
    <x v="0"/>
    <x v="0"/>
    <n v="120000"/>
  </r>
  <r>
    <x v="500"/>
    <n v="1890"/>
    <x v="0"/>
    <x v="0"/>
    <n v="113000"/>
  </r>
  <r>
    <x v="501"/>
    <n v="9803"/>
    <x v="0"/>
    <x v="1"/>
    <n v="226700"/>
  </r>
  <r>
    <x v="502"/>
    <n v="9170"/>
    <x v="0"/>
    <x v="0"/>
    <n v="140000"/>
  </r>
  <r>
    <x v="503"/>
    <n v="15602"/>
    <x v="1"/>
    <x v="1"/>
    <n v="289000"/>
  </r>
  <r>
    <x v="504"/>
    <n v="2308"/>
    <x v="0"/>
    <x v="0"/>
    <n v="147000"/>
  </r>
  <r>
    <x v="505"/>
    <n v="7596"/>
    <x v="0"/>
    <x v="0"/>
    <n v="124500"/>
  </r>
  <r>
    <x v="506"/>
    <n v="9554"/>
    <x v="0"/>
    <x v="1"/>
    <n v="215000"/>
  </r>
  <r>
    <x v="507"/>
    <n v="7862"/>
    <x v="0"/>
    <x v="0"/>
    <n v="208300"/>
  </r>
  <r>
    <x v="508"/>
    <n v="9600"/>
    <x v="0"/>
    <x v="1"/>
    <n v="161000"/>
  </r>
  <r>
    <x v="509"/>
    <n v="9600"/>
    <x v="0"/>
    <x v="1"/>
    <n v="124500"/>
  </r>
  <r>
    <x v="510"/>
    <n v="14559"/>
    <x v="1"/>
    <x v="1"/>
    <n v="164900"/>
  </r>
  <r>
    <x v="511"/>
    <n v="6792"/>
    <x v="0"/>
    <x v="0"/>
    <n v="202665"/>
  </r>
  <r>
    <x v="512"/>
    <n v="9100"/>
    <x v="0"/>
    <x v="0"/>
    <n v="129900"/>
  </r>
  <r>
    <x v="513"/>
    <n v="9187"/>
    <x v="0"/>
    <x v="0"/>
    <n v="134000"/>
  </r>
  <r>
    <x v="514"/>
    <n v="10594"/>
    <x v="1"/>
    <x v="1"/>
    <n v="96500"/>
  </r>
  <r>
    <x v="515"/>
    <n v="12220"/>
    <x v="1"/>
    <x v="1"/>
    <n v="402861"/>
  </r>
  <r>
    <x v="516"/>
    <n v="10448"/>
    <x v="1"/>
    <x v="1"/>
    <n v="158000"/>
  </r>
  <r>
    <x v="517"/>
    <n v="10208"/>
    <x v="0"/>
    <x v="1"/>
    <n v="265000"/>
  </r>
  <r>
    <x v="518"/>
    <n v="9531"/>
    <x v="0"/>
    <x v="1"/>
    <n v="211000"/>
  </r>
  <r>
    <x v="519"/>
    <n v="10918"/>
    <x v="1"/>
    <x v="1"/>
    <n v="234000"/>
  </r>
  <r>
    <x v="520"/>
    <n v="10800"/>
    <x v="1"/>
    <x v="1"/>
    <n v="106250"/>
  </r>
  <r>
    <x v="521"/>
    <n v="11988"/>
    <x v="1"/>
    <x v="1"/>
    <n v="150000"/>
  </r>
  <r>
    <x v="522"/>
    <n v="5000"/>
    <x v="0"/>
    <x v="0"/>
    <n v="159000"/>
  </r>
  <r>
    <x v="523"/>
    <n v="40094"/>
    <x v="1"/>
    <x v="1"/>
    <n v="184750"/>
  </r>
  <r>
    <x v="524"/>
    <n v="11787"/>
    <x v="1"/>
    <x v="1"/>
    <n v="315750"/>
  </r>
  <r>
    <x v="525"/>
    <n v="7500"/>
    <x v="0"/>
    <x v="0"/>
    <n v="176000"/>
  </r>
  <r>
    <x v="526"/>
    <n v="13300"/>
    <x v="1"/>
    <x v="1"/>
    <n v="132000"/>
  </r>
  <r>
    <x v="527"/>
    <n v="14948"/>
    <x v="1"/>
    <x v="1"/>
    <n v="446261"/>
  </r>
  <r>
    <x v="528"/>
    <n v="9098"/>
    <x v="0"/>
    <x v="0"/>
    <n v="86000"/>
  </r>
  <r>
    <x v="529"/>
    <n v="32668"/>
    <x v="1"/>
    <x v="1"/>
    <n v="200624"/>
  </r>
  <r>
    <x v="530"/>
    <n v="10200"/>
    <x v="1"/>
    <x v="1"/>
    <n v="175000"/>
  </r>
  <r>
    <x v="531"/>
    <n v="6155"/>
    <x v="0"/>
    <x v="0"/>
    <n v="128000"/>
  </r>
  <r>
    <x v="532"/>
    <n v="7200"/>
    <x v="0"/>
    <x v="0"/>
    <n v="107500"/>
  </r>
  <r>
    <x v="533"/>
    <n v="5000"/>
    <x v="0"/>
    <x v="0"/>
    <n v="39300"/>
  </r>
  <r>
    <x v="534"/>
    <n v="9056"/>
    <x v="0"/>
    <x v="0"/>
    <n v="178000"/>
  </r>
  <r>
    <x v="535"/>
    <n v="7000"/>
    <x v="0"/>
    <x v="0"/>
    <n v="107500"/>
  </r>
  <r>
    <x v="536"/>
    <n v="8924"/>
    <x v="0"/>
    <x v="0"/>
    <n v="188000"/>
  </r>
  <r>
    <x v="537"/>
    <n v="12735"/>
    <x v="1"/>
    <x v="1"/>
    <n v="111250"/>
  </r>
  <r>
    <x v="538"/>
    <n v="11553"/>
    <x v="1"/>
    <x v="1"/>
    <n v="158000"/>
  </r>
  <r>
    <x v="539"/>
    <n v="11423"/>
    <x v="1"/>
    <x v="1"/>
    <n v="272000"/>
  </r>
  <r>
    <x v="540"/>
    <n v="14601"/>
    <x v="1"/>
    <x v="1"/>
    <n v="315000"/>
  </r>
  <r>
    <x v="541"/>
    <n v="11000"/>
    <x v="1"/>
    <x v="1"/>
    <n v="248000"/>
  </r>
  <r>
    <x v="542"/>
    <n v="10140"/>
    <x v="0"/>
    <x v="1"/>
    <n v="213250"/>
  </r>
  <r>
    <x v="543"/>
    <n v="4058"/>
    <x v="0"/>
    <x v="0"/>
    <n v="133000"/>
  </r>
  <r>
    <x v="544"/>
    <n v="17104"/>
    <x v="1"/>
    <x v="1"/>
    <n v="179665"/>
  </r>
  <r>
    <x v="545"/>
    <n v="13837"/>
    <x v="1"/>
    <x v="1"/>
    <n v="229000"/>
  </r>
  <r>
    <x v="546"/>
    <n v="8737"/>
    <x v="0"/>
    <x v="0"/>
    <n v="210000"/>
  </r>
  <r>
    <x v="547"/>
    <n v="7244"/>
    <x v="0"/>
    <x v="0"/>
    <n v="129500"/>
  </r>
  <r>
    <x v="548"/>
    <n v="8235"/>
    <x v="0"/>
    <x v="0"/>
    <n v="125000"/>
  </r>
  <r>
    <x v="549"/>
    <n v="9375"/>
    <x v="0"/>
    <x v="0"/>
    <n v="263000"/>
  </r>
  <r>
    <x v="550"/>
    <n v="4043"/>
    <x v="0"/>
    <x v="0"/>
    <n v="140000"/>
  </r>
  <r>
    <x v="551"/>
    <n v="6000"/>
    <x v="0"/>
    <x v="0"/>
    <n v="112500"/>
  </r>
  <r>
    <x v="552"/>
    <n v="11146"/>
    <x v="1"/>
    <x v="1"/>
    <n v="255500"/>
  </r>
  <r>
    <x v="553"/>
    <n v="8777"/>
    <x v="0"/>
    <x v="0"/>
    <n v="108000"/>
  </r>
  <r>
    <x v="554"/>
    <n v="10625"/>
    <x v="1"/>
    <x v="1"/>
    <n v="284000"/>
  </r>
  <r>
    <x v="555"/>
    <n v="6380"/>
    <x v="0"/>
    <x v="0"/>
    <n v="113000"/>
  </r>
  <r>
    <x v="556"/>
    <n v="14850"/>
    <x v="1"/>
    <x v="1"/>
    <n v="141000"/>
  </r>
  <r>
    <x v="557"/>
    <n v="11040"/>
    <x v="1"/>
    <x v="1"/>
    <n v="108000"/>
  </r>
  <r>
    <x v="558"/>
    <n v="21872"/>
    <x v="1"/>
    <x v="1"/>
    <n v="175000"/>
  </r>
  <r>
    <x v="559"/>
    <n v="3196"/>
    <x v="0"/>
    <x v="0"/>
    <n v="234000"/>
  </r>
  <r>
    <x v="560"/>
    <n v="11341"/>
    <x v="1"/>
    <x v="1"/>
    <n v="121500"/>
  </r>
  <r>
    <x v="561"/>
    <n v="10010"/>
    <x v="0"/>
    <x v="1"/>
    <n v="170000"/>
  </r>
  <r>
    <x v="562"/>
    <n v="13907"/>
    <x v="1"/>
    <x v="1"/>
    <n v="108000"/>
  </r>
  <r>
    <x v="563"/>
    <n v="21780"/>
    <x v="1"/>
    <x v="1"/>
    <n v="185000"/>
  </r>
  <r>
    <x v="564"/>
    <n v="13346"/>
    <x v="1"/>
    <x v="1"/>
    <n v="268000"/>
  </r>
  <r>
    <x v="565"/>
    <n v="6858"/>
    <x v="0"/>
    <x v="0"/>
    <n v="128000"/>
  </r>
  <r>
    <x v="566"/>
    <n v="11198"/>
    <x v="1"/>
    <x v="1"/>
    <n v="325000"/>
  </r>
  <r>
    <x v="567"/>
    <n v="10171"/>
    <x v="1"/>
    <x v="1"/>
    <n v="214000"/>
  </r>
  <r>
    <x v="568"/>
    <n v="12327"/>
    <x v="1"/>
    <x v="1"/>
    <n v="316600"/>
  </r>
  <r>
    <x v="569"/>
    <n v="7032"/>
    <x v="0"/>
    <x v="0"/>
    <n v="135960"/>
  </r>
  <r>
    <x v="570"/>
    <n v="13101"/>
    <x v="1"/>
    <x v="1"/>
    <n v="142600"/>
  </r>
  <r>
    <x v="571"/>
    <n v="7332"/>
    <x v="0"/>
    <x v="0"/>
    <n v="120000"/>
  </r>
  <r>
    <x v="572"/>
    <n v="13159"/>
    <x v="1"/>
    <x v="1"/>
    <n v="224500"/>
  </r>
  <r>
    <x v="573"/>
    <n v="9967"/>
    <x v="0"/>
    <x v="1"/>
    <n v="170000"/>
  </r>
  <r>
    <x v="574"/>
    <n v="10500"/>
    <x v="1"/>
    <x v="1"/>
    <n v="139000"/>
  </r>
  <r>
    <x v="575"/>
    <n v="8480"/>
    <x v="0"/>
    <x v="0"/>
    <n v="118500"/>
  </r>
  <r>
    <x v="576"/>
    <n v="6292"/>
    <x v="0"/>
    <x v="0"/>
    <n v="145000"/>
  </r>
  <r>
    <x v="577"/>
    <n v="11777"/>
    <x v="1"/>
    <x v="1"/>
    <n v="164500"/>
  </r>
  <r>
    <x v="578"/>
    <n v="3604"/>
    <x v="0"/>
    <x v="0"/>
    <n v="146000"/>
  </r>
  <r>
    <x v="579"/>
    <n v="12150"/>
    <x v="1"/>
    <x v="1"/>
    <n v="131500"/>
  </r>
  <r>
    <x v="580"/>
    <n v="14585"/>
    <x v="1"/>
    <x v="1"/>
    <n v="181900"/>
  </r>
  <r>
    <x v="581"/>
    <n v="12704"/>
    <x v="1"/>
    <x v="1"/>
    <n v="253293"/>
  </r>
  <r>
    <x v="582"/>
    <n v="11841"/>
    <x v="1"/>
    <x v="1"/>
    <n v="118500"/>
  </r>
  <r>
    <x v="583"/>
    <n v="13500"/>
    <x v="1"/>
    <x v="1"/>
    <n v="325000"/>
  </r>
  <r>
    <x v="584"/>
    <n v="6120"/>
    <x v="0"/>
    <x v="0"/>
    <n v="133000"/>
  </r>
  <r>
    <x v="585"/>
    <n v="11443"/>
    <x v="1"/>
    <x v="1"/>
    <n v="369900"/>
  </r>
  <r>
    <x v="586"/>
    <n v="10267"/>
    <x v="1"/>
    <x v="1"/>
    <n v="130000"/>
  </r>
  <r>
    <x v="587"/>
    <n v="8740"/>
    <x v="0"/>
    <x v="0"/>
    <n v="137000"/>
  </r>
  <r>
    <x v="588"/>
    <n v="25095"/>
    <x v="1"/>
    <x v="1"/>
    <n v="143000"/>
  </r>
  <r>
    <x v="589"/>
    <n v="9100"/>
    <x v="0"/>
    <x v="0"/>
    <n v="79500"/>
  </r>
  <r>
    <x v="590"/>
    <n v="8320"/>
    <x v="0"/>
    <x v="0"/>
    <n v="185900"/>
  </r>
  <r>
    <x v="591"/>
    <n v="13478"/>
    <x v="1"/>
    <x v="1"/>
    <n v="451950"/>
  </r>
  <r>
    <x v="592"/>
    <n v="6600"/>
    <x v="0"/>
    <x v="0"/>
    <n v="138000"/>
  </r>
  <r>
    <x v="593"/>
    <n v="4435"/>
    <x v="0"/>
    <x v="0"/>
    <n v="140000"/>
  </r>
  <r>
    <x v="594"/>
    <n v="7990"/>
    <x v="0"/>
    <x v="0"/>
    <n v="110000"/>
  </r>
  <r>
    <x v="595"/>
    <n v="11302"/>
    <x v="1"/>
    <x v="1"/>
    <n v="319000"/>
  </r>
  <r>
    <x v="596"/>
    <n v="3600"/>
    <x v="0"/>
    <x v="0"/>
    <n v="114504"/>
  </r>
  <r>
    <x v="597"/>
    <n v="3922"/>
    <x v="0"/>
    <x v="0"/>
    <n v="194201"/>
  </r>
  <r>
    <x v="598"/>
    <n v="12984"/>
    <x v="1"/>
    <x v="1"/>
    <n v="217500"/>
  </r>
  <r>
    <x v="599"/>
    <n v="1950"/>
    <x v="0"/>
    <x v="0"/>
    <n v="151000"/>
  </r>
  <r>
    <x v="600"/>
    <n v="10927"/>
    <x v="1"/>
    <x v="1"/>
    <n v="275000"/>
  </r>
  <r>
    <x v="601"/>
    <n v="9000"/>
    <x v="0"/>
    <x v="0"/>
    <n v="141000"/>
  </r>
  <r>
    <x v="602"/>
    <n v="10041"/>
    <x v="0"/>
    <x v="1"/>
    <n v="220000"/>
  </r>
  <r>
    <x v="603"/>
    <n v="3182"/>
    <x v="0"/>
    <x v="0"/>
    <n v="151000"/>
  </r>
  <r>
    <x v="604"/>
    <n v="12803"/>
    <x v="1"/>
    <x v="1"/>
    <n v="221000"/>
  </r>
  <r>
    <x v="605"/>
    <n v="13600"/>
    <x v="1"/>
    <x v="1"/>
    <n v="205000"/>
  </r>
  <r>
    <x v="606"/>
    <n v="12464"/>
    <x v="1"/>
    <x v="1"/>
    <n v="152000"/>
  </r>
  <r>
    <x v="607"/>
    <n v="7800"/>
    <x v="0"/>
    <x v="0"/>
    <n v="225000"/>
  </r>
  <r>
    <x v="608"/>
    <n v="12168"/>
    <x v="1"/>
    <x v="1"/>
    <n v="359100"/>
  </r>
  <r>
    <x v="609"/>
    <n v="7943"/>
    <x v="0"/>
    <x v="0"/>
    <n v="118500"/>
  </r>
  <r>
    <x v="610"/>
    <n v="11050"/>
    <x v="1"/>
    <x v="1"/>
    <n v="313000"/>
  </r>
  <r>
    <x v="611"/>
    <n v="10395"/>
    <x v="1"/>
    <x v="1"/>
    <n v="148000"/>
  </r>
  <r>
    <x v="612"/>
    <n v="11885"/>
    <x v="1"/>
    <x v="1"/>
    <n v="261500"/>
  </r>
  <r>
    <x v="613"/>
    <n v="8402"/>
    <x v="0"/>
    <x v="0"/>
    <n v="147000"/>
  </r>
  <r>
    <x v="614"/>
    <n v="1491"/>
    <x v="0"/>
    <x v="0"/>
    <n v="75500"/>
  </r>
  <r>
    <x v="615"/>
    <n v="8800"/>
    <x v="0"/>
    <x v="0"/>
    <n v="137500"/>
  </r>
  <r>
    <x v="616"/>
    <n v="7861"/>
    <x v="0"/>
    <x v="0"/>
    <n v="183200"/>
  </r>
  <r>
    <x v="617"/>
    <n v="7227"/>
    <x v="0"/>
    <x v="0"/>
    <n v="105500"/>
  </r>
  <r>
    <x v="618"/>
    <n v="11694"/>
    <x v="1"/>
    <x v="1"/>
    <n v="314813"/>
  </r>
  <r>
    <x v="619"/>
    <n v="12244"/>
    <x v="1"/>
    <x v="1"/>
    <n v="305000"/>
  </r>
  <r>
    <x v="620"/>
    <n v="8248"/>
    <x v="0"/>
    <x v="0"/>
    <n v="67000"/>
  </r>
  <r>
    <x v="621"/>
    <n v="10800"/>
    <x v="1"/>
    <x v="1"/>
    <n v="240000"/>
  </r>
  <r>
    <x v="622"/>
    <n v="7064"/>
    <x v="0"/>
    <x v="0"/>
    <n v="135000"/>
  </r>
  <r>
    <x v="623"/>
    <n v="2117"/>
    <x v="0"/>
    <x v="0"/>
    <n v="168500"/>
  </r>
  <r>
    <x v="624"/>
    <n v="10400"/>
    <x v="1"/>
    <x v="1"/>
    <n v="165150"/>
  </r>
  <r>
    <x v="625"/>
    <n v="10000"/>
    <x v="0"/>
    <x v="1"/>
    <n v="160000"/>
  </r>
  <r>
    <x v="626"/>
    <n v="12342"/>
    <x v="1"/>
    <x v="1"/>
    <n v="139900"/>
  </r>
  <r>
    <x v="627"/>
    <n v="9600"/>
    <x v="0"/>
    <x v="1"/>
    <n v="153000"/>
  </r>
  <r>
    <x v="628"/>
    <n v="11606"/>
    <x v="1"/>
    <x v="1"/>
    <n v="135000"/>
  </r>
  <r>
    <x v="629"/>
    <n v="9020"/>
    <x v="0"/>
    <x v="0"/>
    <n v="168500"/>
  </r>
  <r>
    <x v="630"/>
    <n v="9000"/>
    <x v="0"/>
    <x v="0"/>
    <n v="124000"/>
  </r>
  <r>
    <x v="631"/>
    <n v="4590"/>
    <x v="0"/>
    <x v="0"/>
    <n v="209500"/>
  </r>
  <r>
    <x v="632"/>
    <n v="11900"/>
    <x v="1"/>
    <x v="1"/>
    <n v="82500"/>
  </r>
  <r>
    <x v="633"/>
    <n v="9250"/>
    <x v="0"/>
    <x v="0"/>
    <n v="139400"/>
  </r>
  <r>
    <x v="634"/>
    <n v="6979"/>
    <x v="0"/>
    <x v="0"/>
    <n v="144000"/>
  </r>
  <r>
    <x v="635"/>
    <n v="10896"/>
    <x v="1"/>
    <x v="1"/>
    <n v="200000"/>
  </r>
  <r>
    <x v="636"/>
    <n v="6120"/>
    <x v="0"/>
    <x v="0"/>
    <n v="60000"/>
  </r>
  <r>
    <x v="637"/>
    <n v="6000"/>
    <x v="0"/>
    <x v="0"/>
    <n v="93000"/>
  </r>
  <r>
    <x v="638"/>
    <n v="8777"/>
    <x v="0"/>
    <x v="0"/>
    <n v="85000"/>
  </r>
  <r>
    <x v="639"/>
    <n v="3982"/>
    <x v="0"/>
    <x v="0"/>
    <n v="264561"/>
  </r>
  <r>
    <x v="640"/>
    <n v="12677"/>
    <x v="1"/>
    <x v="1"/>
    <n v="274000"/>
  </r>
  <r>
    <x v="641"/>
    <n v="7050"/>
    <x v="0"/>
    <x v="0"/>
    <n v="226000"/>
  </r>
  <r>
    <x v="642"/>
    <n v="13860"/>
    <x v="1"/>
    <x v="1"/>
    <n v="345000"/>
  </r>
  <r>
    <x v="643"/>
    <n v="10793"/>
    <x v="1"/>
    <x v="1"/>
    <n v="152000"/>
  </r>
  <r>
    <x v="644"/>
    <n v="9187"/>
    <x v="0"/>
    <x v="0"/>
    <n v="370878"/>
  </r>
  <r>
    <x v="645"/>
    <n v="10530"/>
    <x v="1"/>
    <x v="1"/>
    <n v="143250"/>
  </r>
  <r>
    <x v="646"/>
    <n v="7200"/>
    <x v="0"/>
    <x v="0"/>
    <n v="98300"/>
  </r>
  <r>
    <x v="647"/>
    <n v="10452"/>
    <x v="1"/>
    <x v="1"/>
    <n v="155000"/>
  </r>
  <r>
    <x v="648"/>
    <n v="7700"/>
    <x v="0"/>
    <x v="0"/>
    <n v="155000"/>
  </r>
  <r>
    <x v="649"/>
    <n v="1936"/>
    <x v="0"/>
    <x v="0"/>
    <n v="84500"/>
  </r>
  <r>
    <x v="650"/>
    <n v="8125"/>
    <x v="0"/>
    <x v="0"/>
    <n v="205950"/>
  </r>
  <r>
    <x v="651"/>
    <n v="9084"/>
    <x v="0"/>
    <x v="0"/>
    <n v="108000"/>
  </r>
  <r>
    <x v="652"/>
    <n v="8750"/>
    <x v="0"/>
    <x v="0"/>
    <n v="191000"/>
  </r>
  <r>
    <x v="653"/>
    <n v="10320"/>
    <x v="1"/>
    <x v="1"/>
    <n v="135000"/>
  </r>
  <r>
    <x v="654"/>
    <n v="10437"/>
    <x v="1"/>
    <x v="1"/>
    <n v="350000"/>
  </r>
  <r>
    <x v="655"/>
    <n v="1680"/>
    <x v="0"/>
    <x v="0"/>
    <n v="88000"/>
  </r>
  <r>
    <x v="656"/>
    <n v="10007"/>
    <x v="0"/>
    <x v="1"/>
    <n v="145500"/>
  </r>
  <r>
    <x v="657"/>
    <n v="7200"/>
    <x v="0"/>
    <x v="0"/>
    <n v="149000"/>
  </r>
  <r>
    <x v="658"/>
    <n v="17503"/>
    <x v="1"/>
    <x v="1"/>
    <n v="97500"/>
  </r>
  <r>
    <x v="659"/>
    <n v="9937"/>
    <x v="0"/>
    <x v="1"/>
    <n v="167000"/>
  </r>
  <r>
    <x v="660"/>
    <n v="12384"/>
    <x v="1"/>
    <x v="1"/>
    <n v="197900"/>
  </r>
  <r>
    <x v="661"/>
    <n v="46589"/>
    <x v="1"/>
    <x v="1"/>
    <n v="402000"/>
  </r>
  <r>
    <x v="662"/>
    <n v="13560"/>
    <x v="1"/>
    <x v="1"/>
    <n v="110000"/>
  </r>
  <r>
    <x v="663"/>
    <n v="10012"/>
    <x v="0"/>
    <x v="1"/>
    <n v="137500"/>
  </r>
  <r>
    <x v="664"/>
    <n v="20896"/>
    <x v="1"/>
    <x v="1"/>
    <n v="423000"/>
  </r>
  <r>
    <x v="665"/>
    <n v="11194"/>
    <x v="1"/>
    <x v="1"/>
    <n v="230500"/>
  </r>
  <r>
    <x v="666"/>
    <n v="18450"/>
    <x v="1"/>
    <x v="1"/>
    <n v="129000"/>
  </r>
  <r>
    <x v="667"/>
    <n v="8125"/>
    <x v="0"/>
    <x v="0"/>
    <n v="193500"/>
  </r>
  <r>
    <x v="668"/>
    <n v="14175"/>
    <x v="1"/>
    <x v="1"/>
    <n v="168000"/>
  </r>
  <r>
    <x v="669"/>
    <n v="11600"/>
    <x v="1"/>
    <x v="1"/>
    <n v="137500"/>
  </r>
  <r>
    <x v="670"/>
    <n v="8633"/>
    <x v="0"/>
    <x v="0"/>
    <n v="173500"/>
  </r>
  <r>
    <x v="671"/>
    <n v="6629"/>
    <x v="0"/>
    <x v="0"/>
    <n v="103600"/>
  </r>
  <r>
    <x v="672"/>
    <n v="11250"/>
    <x v="1"/>
    <x v="1"/>
    <n v="165000"/>
  </r>
  <r>
    <x v="673"/>
    <n v="14442"/>
    <x v="1"/>
    <x v="1"/>
    <n v="257500"/>
  </r>
  <r>
    <x v="674"/>
    <n v="9200"/>
    <x v="0"/>
    <x v="0"/>
    <n v="140000"/>
  </r>
  <r>
    <x v="675"/>
    <n v="2289"/>
    <x v="0"/>
    <x v="0"/>
    <n v="148500"/>
  </r>
  <r>
    <x v="676"/>
    <n v="9600"/>
    <x v="0"/>
    <x v="1"/>
    <n v="87000"/>
  </r>
  <r>
    <x v="677"/>
    <n v="9022"/>
    <x v="0"/>
    <x v="0"/>
    <n v="109500"/>
  </r>
  <r>
    <x v="678"/>
    <n v="11844"/>
    <x v="1"/>
    <x v="1"/>
    <n v="372500"/>
  </r>
  <r>
    <x v="679"/>
    <n v="9945"/>
    <x v="0"/>
    <x v="1"/>
    <n v="128500"/>
  </r>
  <r>
    <x v="680"/>
    <n v="8012"/>
    <x v="0"/>
    <x v="0"/>
    <n v="143000"/>
  </r>
  <r>
    <x v="681"/>
    <n v="4500"/>
    <x v="0"/>
    <x v="0"/>
    <n v="159434"/>
  </r>
  <r>
    <x v="682"/>
    <n v="2887"/>
    <x v="0"/>
    <x v="0"/>
    <n v="173000"/>
  </r>
  <r>
    <x v="683"/>
    <n v="11248"/>
    <x v="1"/>
    <x v="1"/>
    <n v="285000"/>
  </r>
  <r>
    <x v="684"/>
    <n v="16770"/>
    <x v="1"/>
    <x v="1"/>
    <n v="221000"/>
  </r>
  <r>
    <x v="685"/>
    <n v="5062"/>
    <x v="0"/>
    <x v="0"/>
    <n v="207500"/>
  </r>
  <r>
    <x v="686"/>
    <n v="10207"/>
    <x v="1"/>
    <x v="1"/>
    <n v="227875"/>
  </r>
  <r>
    <x v="687"/>
    <n v="5105"/>
    <x v="0"/>
    <x v="0"/>
    <n v="148800"/>
  </r>
  <r>
    <x v="688"/>
    <n v="8089"/>
    <x v="0"/>
    <x v="0"/>
    <n v="392000"/>
  </r>
  <r>
    <x v="689"/>
    <n v="7577"/>
    <x v="0"/>
    <x v="0"/>
    <n v="194700"/>
  </r>
  <r>
    <x v="690"/>
    <n v="4426"/>
    <x v="0"/>
    <x v="0"/>
    <n v="141000"/>
  </r>
  <r>
    <x v="691"/>
    <n v="21535"/>
    <x v="1"/>
    <x v="1"/>
    <n v="755000"/>
  </r>
  <r>
    <x v="692"/>
    <n v="26178"/>
    <x v="1"/>
    <x v="1"/>
    <n v="335000"/>
  </r>
  <r>
    <x v="693"/>
    <n v="5400"/>
    <x v="0"/>
    <x v="0"/>
    <n v="108480"/>
  </r>
  <r>
    <x v="694"/>
    <n v="6120"/>
    <x v="0"/>
    <x v="0"/>
    <n v="141500"/>
  </r>
  <r>
    <x v="695"/>
    <n v="13811"/>
    <x v="1"/>
    <x v="1"/>
    <n v="176000"/>
  </r>
  <r>
    <x v="696"/>
    <n v="6000"/>
    <x v="0"/>
    <x v="0"/>
    <n v="89000"/>
  </r>
  <r>
    <x v="697"/>
    <n v="6420"/>
    <x v="0"/>
    <x v="0"/>
    <n v="123500"/>
  </r>
  <r>
    <x v="698"/>
    <n v="8450"/>
    <x v="0"/>
    <x v="0"/>
    <n v="138500"/>
  </r>
  <r>
    <x v="699"/>
    <n v="4282"/>
    <x v="0"/>
    <x v="0"/>
    <n v="196000"/>
  </r>
  <r>
    <x v="700"/>
    <n v="14331"/>
    <x v="1"/>
    <x v="1"/>
    <n v="312500"/>
  </r>
  <r>
    <x v="701"/>
    <n v="9600"/>
    <x v="0"/>
    <x v="1"/>
    <n v="140000"/>
  </r>
  <r>
    <x v="702"/>
    <n v="12438"/>
    <x v="1"/>
    <x v="1"/>
    <n v="361919"/>
  </r>
  <r>
    <x v="703"/>
    <n v="7630"/>
    <x v="0"/>
    <x v="0"/>
    <n v="140000"/>
  </r>
  <r>
    <x v="704"/>
    <n v="8400"/>
    <x v="0"/>
    <x v="0"/>
    <n v="213000"/>
  </r>
  <r>
    <x v="705"/>
    <n v="5600"/>
    <x v="0"/>
    <x v="0"/>
    <n v="55000"/>
  </r>
  <r>
    <x v="706"/>
    <n v="115149"/>
    <x v="1"/>
    <x v="1"/>
    <n v="302000"/>
  </r>
  <r>
    <x v="707"/>
    <n v="6240"/>
    <x v="0"/>
    <x v="0"/>
    <n v="254000"/>
  </r>
  <r>
    <x v="708"/>
    <n v="9018"/>
    <x v="0"/>
    <x v="0"/>
    <n v="179540"/>
  </r>
  <r>
    <x v="709"/>
    <n v="7162"/>
    <x v="0"/>
    <x v="0"/>
    <n v="109900"/>
  </r>
  <r>
    <x v="710"/>
    <n v="4130"/>
    <x v="0"/>
    <x v="0"/>
    <n v="52000"/>
  </r>
  <r>
    <x v="711"/>
    <n v="8712"/>
    <x v="0"/>
    <x v="0"/>
    <n v="102776"/>
  </r>
  <r>
    <x v="712"/>
    <n v="4671"/>
    <x v="0"/>
    <x v="0"/>
    <n v="189000"/>
  </r>
  <r>
    <x v="713"/>
    <n v="9873"/>
    <x v="0"/>
    <x v="1"/>
    <n v="129000"/>
  </r>
  <r>
    <x v="714"/>
    <n v="13517"/>
    <x v="1"/>
    <x v="1"/>
    <n v="130500"/>
  </r>
  <r>
    <x v="715"/>
    <n v="10140"/>
    <x v="1"/>
    <x v="1"/>
    <n v="165000"/>
  </r>
  <r>
    <x v="716"/>
    <n v="10800"/>
    <x v="1"/>
    <x v="1"/>
    <n v="159500"/>
  </r>
  <r>
    <x v="717"/>
    <n v="10000"/>
    <x v="0"/>
    <x v="1"/>
    <n v="157000"/>
  </r>
  <r>
    <x v="718"/>
    <n v="10542"/>
    <x v="1"/>
    <x v="1"/>
    <n v="341000"/>
  </r>
  <r>
    <x v="719"/>
    <n v="9920"/>
    <x v="0"/>
    <x v="1"/>
    <n v="128500"/>
  </r>
  <r>
    <x v="720"/>
    <n v="6563"/>
    <x v="0"/>
    <x v="0"/>
    <n v="275000"/>
  </r>
  <r>
    <x v="721"/>
    <n v="4426"/>
    <x v="0"/>
    <x v="0"/>
    <n v="143000"/>
  </r>
  <r>
    <x v="722"/>
    <n v="8120"/>
    <x v="0"/>
    <x v="0"/>
    <n v="124500"/>
  </r>
  <r>
    <x v="723"/>
    <n v="8172"/>
    <x v="0"/>
    <x v="0"/>
    <n v="135000"/>
  </r>
  <r>
    <x v="724"/>
    <n v="13286"/>
    <x v="1"/>
    <x v="1"/>
    <n v="320000"/>
  </r>
  <r>
    <x v="725"/>
    <n v="6960"/>
    <x v="0"/>
    <x v="0"/>
    <n v="120500"/>
  </r>
  <r>
    <x v="726"/>
    <n v="21695"/>
    <x v="1"/>
    <x v="1"/>
    <n v="222000"/>
  </r>
  <r>
    <x v="727"/>
    <n v="7314"/>
    <x v="0"/>
    <x v="0"/>
    <n v="194500"/>
  </r>
  <r>
    <x v="728"/>
    <n v="11475"/>
    <x v="1"/>
    <x v="1"/>
    <n v="110000"/>
  </r>
  <r>
    <x v="729"/>
    <n v="6240"/>
    <x v="0"/>
    <x v="0"/>
    <n v="103000"/>
  </r>
  <r>
    <x v="730"/>
    <n v="5389"/>
    <x v="0"/>
    <x v="0"/>
    <n v="236500"/>
  </r>
  <r>
    <x v="731"/>
    <n v="9590"/>
    <x v="0"/>
    <x v="1"/>
    <n v="187500"/>
  </r>
  <r>
    <x v="732"/>
    <n v="11404"/>
    <x v="1"/>
    <x v="1"/>
    <n v="222500"/>
  </r>
  <r>
    <x v="733"/>
    <n v="10000"/>
    <x v="0"/>
    <x v="1"/>
    <n v="131400"/>
  </r>
  <r>
    <x v="734"/>
    <n v="8978"/>
    <x v="0"/>
    <x v="0"/>
    <n v="108000"/>
  </r>
  <r>
    <x v="735"/>
    <n v="10800"/>
    <x v="1"/>
    <x v="1"/>
    <n v="163000"/>
  </r>
  <r>
    <x v="736"/>
    <n v="8544"/>
    <x v="0"/>
    <x v="0"/>
    <n v="93500"/>
  </r>
  <r>
    <x v="737"/>
    <n v="10463"/>
    <x v="1"/>
    <x v="1"/>
    <n v="239900"/>
  </r>
  <r>
    <x v="738"/>
    <n v="10800"/>
    <x v="1"/>
    <x v="1"/>
    <n v="179000"/>
  </r>
  <r>
    <x v="739"/>
    <n v="9313"/>
    <x v="0"/>
    <x v="0"/>
    <n v="190000"/>
  </r>
  <r>
    <x v="740"/>
    <n v="9600"/>
    <x v="0"/>
    <x v="1"/>
    <n v="132000"/>
  </r>
  <r>
    <x v="741"/>
    <n v="6768"/>
    <x v="0"/>
    <x v="0"/>
    <n v="142000"/>
  </r>
  <r>
    <x v="742"/>
    <n v="8450"/>
    <x v="0"/>
    <x v="0"/>
    <n v="179000"/>
  </r>
  <r>
    <x v="743"/>
    <n v="12886"/>
    <x v="1"/>
    <x v="1"/>
    <n v="175000"/>
  </r>
  <r>
    <x v="744"/>
    <n v="5395"/>
    <x v="0"/>
    <x v="0"/>
    <n v="180000"/>
  </r>
  <r>
    <x v="745"/>
    <n v="8963"/>
    <x v="0"/>
    <x v="0"/>
    <n v="299800"/>
  </r>
  <r>
    <x v="746"/>
    <n v="8795"/>
    <x v="0"/>
    <x v="0"/>
    <n v="236000"/>
  </r>
  <r>
    <x v="747"/>
    <n v="11700"/>
    <x v="1"/>
    <x v="1"/>
    <n v="265979"/>
  </r>
  <r>
    <x v="748"/>
    <n v="10593"/>
    <x v="1"/>
    <x v="1"/>
    <n v="260400"/>
  </r>
  <r>
    <x v="749"/>
    <n v="8405"/>
    <x v="0"/>
    <x v="0"/>
    <n v="98000"/>
  </r>
  <r>
    <x v="750"/>
    <n v="8800"/>
    <x v="0"/>
    <x v="0"/>
    <n v="96500"/>
  </r>
  <r>
    <x v="751"/>
    <n v="7750"/>
    <x v="0"/>
    <x v="0"/>
    <n v="162000"/>
  </r>
  <r>
    <x v="752"/>
    <n v="9236"/>
    <x v="0"/>
    <x v="0"/>
    <n v="217000"/>
  </r>
  <r>
    <x v="753"/>
    <n v="10240"/>
    <x v="1"/>
    <x v="1"/>
    <n v="275500"/>
  </r>
  <r>
    <x v="754"/>
    <n v="7930"/>
    <x v="0"/>
    <x v="0"/>
    <n v="156000"/>
  </r>
  <r>
    <x v="755"/>
    <n v="3230"/>
    <x v="0"/>
    <x v="0"/>
    <n v="172500"/>
  </r>
  <r>
    <x v="756"/>
    <n v="10769"/>
    <x v="1"/>
    <x v="1"/>
    <n v="212000"/>
  </r>
  <r>
    <x v="757"/>
    <n v="11616"/>
    <x v="1"/>
    <x v="1"/>
    <n v="158900"/>
  </r>
  <r>
    <x v="758"/>
    <n v="2280"/>
    <x v="0"/>
    <x v="0"/>
    <n v="179400"/>
  </r>
  <r>
    <x v="759"/>
    <n v="12257"/>
    <x v="1"/>
    <x v="1"/>
    <n v="290000"/>
  </r>
  <r>
    <x v="760"/>
    <n v="9100"/>
    <x v="0"/>
    <x v="0"/>
    <n v="127500"/>
  </r>
  <r>
    <x v="761"/>
    <n v="6911"/>
    <x v="0"/>
    <x v="0"/>
    <n v="100000"/>
  </r>
  <r>
    <x v="762"/>
    <n v="8640"/>
    <x v="0"/>
    <x v="0"/>
    <n v="215200"/>
  </r>
  <r>
    <x v="763"/>
    <n v="9430"/>
    <x v="0"/>
    <x v="0"/>
    <n v="337000"/>
  </r>
  <r>
    <x v="764"/>
    <n v="9549"/>
    <x v="0"/>
    <x v="1"/>
    <n v="270000"/>
  </r>
  <r>
    <x v="765"/>
    <n v="14587"/>
    <x v="1"/>
    <x v="1"/>
    <n v="264132"/>
  </r>
  <r>
    <x v="766"/>
    <n v="10421"/>
    <x v="1"/>
    <x v="1"/>
    <n v="196500"/>
  </r>
  <r>
    <x v="767"/>
    <n v="12508"/>
    <x v="1"/>
    <x v="1"/>
    <n v="160000"/>
  </r>
  <r>
    <x v="768"/>
    <n v="9100"/>
    <x v="0"/>
    <x v="0"/>
    <n v="216837"/>
  </r>
  <r>
    <x v="769"/>
    <n v="53504"/>
    <x v="1"/>
    <x v="1"/>
    <n v="538000"/>
  </r>
  <r>
    <x v="770"/>
    <n v="7252"/>
    <x v="0"/>
    <x v="0"/>
    <n v="134900"/>
  </r>
  <r>
    <x v="771"/>
    <n v="8877"/>
    <x v="0"/>
    <x v="0"/>
    <n v="102000"/>
  </r>
  <r>
    <x v="772"/>
    <n v="7819"/>
    <x v="0"/>
    <x v="0"/>
    <n v="107000"/>
  </r>
  <r>
    <x v="773"/>
    <n v="10150"/>
    <x v="1"/>
    <x v="1"/>
    <n v="114500"/>
  </r>
  <r>
    <x v="774"/>
    <n v="14226"/>
    <x v="1"/>
    <x v="1"/>
    <n v="395000"/>
  </r>
  <r>
    <x v="775"/>
    <n v="4500"/>
    <x v="0"/>
    <x v="0"/>
    <n v="162000"/>
  </r>
  <r>
    <x v="776"/>
    <n v="11210"/>
    <x v="1"/>
    <x v="1"/>
    <n v="221500"/>
  </r>
  <r>
    <x v="777"/>
    <n v="13350"/>
    <x v="1"/>
    <x v="1"/>
    <n v="142500"/>
  </r>
  <r>
    <x v="778"/>
    <n v="8400"/>
    <x v="0"/>
    <x v="0"/>
    <n v="144000"/>
  </r>
  <r>
    <x v="779"/>
    <n v="10530"/>
    <x v="1"/>
    <x v="1"/>
    <n v="135000"/>
  </r>
  <r>
    <x v="780"/>
    <n v="7875"/>
    <x v="0"/>
    <x v="0"/>
    <n v="176000"/>
  </r>
  <r>
    <x v="781"/>
    <n v="7153"/>
    <x v="0"/>
    <x v="0"/>
    <n v="175900"/>
  </r>
  <r>
    <x v="782"/>
    <n v="16285"/>
    <x v="1"/>
    <x v="1"/>
    <n v="187100"/>
  </r>
  <r>
    <x v="783"/>
    <n v="9101"/>
    <x v="0"/>
    <x v="0"/>
    <n v="165500"/>
  </r>
  <r>
    <x v="784"/>
    <n v="6300"/>
    <x v="0"/>
    <x v="0"/>
    <n v="128000"/>
  </r>
  <r>
    <x v="785"/>
    <n v="9790"/>
    <x v="0"/>
    <x v="1"/>
    <n v="161500"/>
  </r>
  <r>
    <x v="786"/>
    <n v="10800"/>
    <x v="1"/>
    <x v="1"/>
    <n v="139000"/>
  </r>
  <r>
    <x v="787"/>
    <n v="10142"/>
    <x v="1"/>
    <x v="1"/>
    <n v="233000"/>
  </r>
  <r>
    <x v="788"/>
    <n v="6000"/>
    <x v="0"/>
    <x v="0"/>
    <n v="107900"/>
  </r>
  <r>
    <x v="789"/>
    <n v="12205"/>
    <x v="1"/>
    <x v="1"/>
    <n v="187500"/>
  </r>
  <r>
    <x v="790"/>
    <n v="3182"/>
    <x v="0"/>
    <x v="0"/>
    <n v="160200"/>
  </r>
  <r>
    <x v="791"/>
    <n v="11333"/>
    <x v="1"/>
    <x v="1"/>
    <n v="146800"/>
  </r>
  <r>
    <x v="792"/>
    <n v="9920"/>
    <x v="0"/>
    <x v="1"/>
    <n v="269790"/>
  </r>
  <r>
    <x v="793"/>
    <n v="9158"/>
    <x v="0"/>
    <x v="0"/>
    <n v="225000"/>
  </r>
  <r>
    <x v="794"/>
    <n v="10832"/>
    <x v="1"/>
    <x v="1"/>
    <n v="194500"/>
  </r>
  <r>
    <x v="795"/>
    <n v="8400"/>
    <x v="0"/>
    <x v="0"/>
    <n v="171000"/>
  </r>
  <r>
    <x v="796"/>
    <n v="8197"/>
    <x v="0"/>
    <x v="0"/>
    <n v="143500"/>
  </r>
  <r>
    <x v="797"/>
    <n v="7677"/>
    <x v="0"/>
    <x v="0"/>
    <n v="110000"/>
  </r>
  <r>
    <x v="798"/>
    <n v="13518"/>
    <x v="1"/>
    <x v="1"/>
    <n v="485000"/>
  </r>
  <r>
    <x v="799"/>
    <n v="7200"/>
    <x v="0"/>
    <x v="0"/>
    <n v="175000"/>
  </r>
  <r>
    <x v="800"/>
    <n v="12798"/>
    <x v="1"/>
    <x v="1"/>
    <n v="200000"/>
  </r>
  <r>
    <x v="801"/>
    <n v="4800"/>
    <x v="0"/>
    <x v="0"/>
    <n v="109900"/>
  </r>
  <r>
    <x v="802"/>
    <n v="8199"/>
    <x v="0"/>
    <x v="0"/>
    <n v="189000"/>
  </r>
  <r>
    <x v="803"/>
    <n v="13891"/>
    <x v="1"/>
    <x v="1"/>
    <n v="582933"/>
  </r>
  <r>
    <x v="804"/>
    <n v="9000"/>
    <x v="0"/>
    <x v="0"/>
    <n v="118000"/>
  </r>
  <r>
    <x v="805"/>
    <n v="12274"/>
    <x v="1"/>
    <x v="1"/>
    <n v="227680"/>
  </r>
  <r>
    <x v="806"/>
    <n v="9750"/>
    <x v="0"/>
    <x v="1"/>
    <n v="135500"/>
  </r>
  <r>
    <x v="807"/>
    <n v="21384"/>
    <x v="1"/>
    <x v="1"/>
    <n v="223500"/>
  </r>
  <r>
    <x v="808"/>
    <n v="13400"/>
    <x v="1"/>
    <x v="1"/>
    <n v="159950"/>
  </r>
  <r>
    <x v="809"/>
    <n v="8100"/>
    <x v="0"/>
    <x v="0"/>
    <n v="106000"/>
  </r>
  <r>
    <x v="810"/>
    <n v="10140"/>
    <x v="1"/>
    <x v="1"/>
    <n v="181000"/>
  </r>
  <r>
    <x v="811"/>
    <n v="4438"/>
    <x v="0"/>
    <x v="0"/>
    <n v="144500"/>
  </r>
  <r>
    <x v="812"/>
    <n v="8712"/>
    <x v="0"/>
    <x v="0"/>
    <n v="55993"/>
  </r>
  <r>
    <x v="813"/>
    <n v="9750"/>
    <x v="0"/>
    <x v="1"/>
    <n v="157900"/>
  </r>
  <r>
    <x v="814"/>
    <n v="8248"/>
    <x v="0"/>
    <x v="0"/>
    <n v="116000"/>
  </r>
  <r>
    <x v="815"/>
    <n v="12137"/>
    <x v="1"/>
    <x v="1"/>
    <n v="224900"/>
  </r>
  <r>
    <x v="816"/>
    <n v="11425"/>
    <x v="1"/>
    <x v="1"/>
    <n v="137000"/>
  </r>
  <r>
    <x v="817"/>
    <n v="13265"/>
    <x v="1"/>
    <x v="1"/>
    <n v="271000"/>
  </r>
  <r>
    <x v="818"/>
    <n v="8816"/>
    <x v="0"/>
    <x v="0"/>
    <n v="155000"/>
  </r>
  <r>
    <x v="819"/>
    <n v="6371"/>
    <x v="0"/>
    <x v="0"/>
    <n v="224000"/>
  </r>
  <r>
    <x v="820"/>
    <n v="7226"/>
    <x v="0"/>
    <x v="0"/>
    <n v="183000"/>
  </r>
  <r>
    <x v="821"/>
    <n v="6000"/>
    <x v="0"/>
    <x v="0"/>
    <n v="93000"/>
  </r>
  <r>
    <x v="822"/>
    <n v="12394"/>
    <x v="1"/>
    <x v="1"/>
    <n v="225000"/>
  </r>
  <r>
    <x v="823"/>
    <n v="9900"/>
    <x v="0"/>
    <x v="1"/>
    <n v="139500"/>
  </r>
  <r>
    <x v="824"/>
    <n v="11216"/>
    <x v="1"/>
    <x v="1"/>
    <n v="232600"/>
  </r>
  <r>
    <x v="825"/>
    <n v="14803"/>
    <x v="1"/>
    <x v="1"/>
    <n v="385000"/>
  </r>
  <r>
    <x v="826"/>
    <n v="6130"/>
    <x v="0"/>
    <x v="0"/>
    <n v="109500"/>
  </r>
  <r>
    <x v="827"/>
    <n v="8529"/>
    <x v="0"/>
    <x v="0"/>
    <n v="189000"/>
  </r>
  <r>
    <x v="828"/>
    <n v="28698"/>
    <x v="1"/>
    <x v="1"/>
    <n v="185000"/>
  </r>
  <r>
    <x v="829"/>
    <n v="2544"/>
    <x v="0"/>
    <x v="0"/>
    <n v="147400"/>
  </r>
  <r>
    <x v="830"/>
    <n v="11900"/>
    <x v="1"/>
    <x v="1"/>
    <n v="166000"/>
  </r>
  <r>
    <x v="831"/>
    <n v="3180"/>
    <x v="0"/>
    <x v="0"/>
    <n v="151000"/>
  </r>
  <r>
    <x v="832"/>
    <n v="9548"/>
    <x v="0"/>
    <x v="1"/>
    <n v="237000"/>
  </r>
  <r>
    <x v="833"/>
    <n v="10004"/>
    <x v="0"/>
    <x v="1"/>
    <n v="167000"/>
  </r>
  <r>
    <x v="834"/>
    <n v="7875"/>
    <x v="0"/>
    <x v="0"/>
    <n v="139950"/>
  </r>
  <r>
    <x v="835"/>
    <n v="9600"/>
    <x v="0"/>
    <x v="1"/>
    <n v="128000"/>
  </r>
  <r>
    <x v="836"/>
    <n v="8100"/>
    <x v="0"/>
    <x v="0"/>
    <n v="153500"/>
  </r>
  <r>
    <x v="837"/>
    <n v="1680"/>
    <x v="0"/>
    <x v="0"/>
    <n v="100000"/>
  </r>
  <r>
    <x v="838"/>
    <n v="9525"/>
    <x v="0"/>
    <x v="1"/>
    <n v="144000"/>
  </r>
  <r>
    <x v="839"/>
    <n v="11767"/>
    <x v="1"/>
    <x v="1"/>
    <n v="130500"/>
  </r>
  <r>
    <x v="840"/>
    <n v="12155"/>
    <x v="1"/>
    <x v="1"/>
    <n v="140000"/>
  </r>
  <r>
    <x v="841"/>
    <n v="10440"/>
    <x v="1"/>
    <x v="1"/>
    <n v="157500"/>
  </r>
  <r>
    <x v="842"/>
    <n v="9020"/>
    <x v="0"/>
    <x v="0"/>
    <n v="174900"/>
  </r>
  <r>
    <x v="843"/>
    <n v="8000"/>
    <x v="0"/>
    <x v="0"/>
    <n v="141000"/>
  </r>
  <r>
    <x v="844"/>
    <n v="12665"/>
    <x v="1"/>
    <x v="1"/>
    <n v="153900"/>
  </r>
  <r>
    <x v="845"/>
    <n v="16647"/>
    <x v="1"/>
    <x v="1"/>
    <n v="171000"/>
  </r>
  <r>
    <x v="846"/>
    <n v="9317"/>
    <x v="0"/>
    <x v="0"/>
    <n v="213000"/>
  </r>
  <r>
    <x v="847"/>
    <n v="15523"/>
    <x v="1"/>
    <x v="1"/>
    <n v="133500"/>
  </r>
  <r>
    <x v="848"/>
    <n v="45600"/>
    <x v="1"/>
    <x v="1"/>
    <n v="240000"/>
  </r>
  <r>
    <x v="849"/>
    <n v="9600"/>
    <x v="0"/>
    <x v="1"/>
    <n v="187000"/>
  </r>
  <r>
    <x v="850"/>
    <n v="4435"/>
    <x v="0"/>
    <x v="0"/>
    <n v="131500"/>
  </r>
  <r>
    <x v="851"/>
    <n v="3196"/>
    <x v="0"/>
    <x v="0"/>
    <n v="215000"/>
  </r>
  <r>
    <x v="852"/>
    <n v="7128"/>
    <x v="0"/>
    <x v="0"/>
    <n v="164000"/>
  </r>
  <r>
    <x v="853"/>
    <n v="12095"/>
    <x v="1"/>
    <x v="1"/>
    <n v="158000"/>
  </r>
  <r>
    <x v="854"/>
    <n v="17920"/>
    <x v="1"/>
    <x v="1"/>
    <n v="170000"/>
  </r>
  <r>
    <x v="855"/>
    <n v="6897"/>
    <x v="0"/>
    <x v="0"/>
    <n v="127000"/>
  </r>
  <r>
    <x v="856"/>
    <n v="10970"/>
    <x v="1"/>
    <x v="1"/>
    <n v="147000"/>
  </r>
  <r>
    <x v="857"/>
    <n v="8125"/>
    <x v="0"/>
    <x v="0"/>
    <n v="174000"/>
  </r>
  <r>
    <x v="858"/>
    <n v="10400"/>
    <x v="1"/>
    <x v="1"/>
    <n v="152000"/>
  </r>
  <r>
    <x v="859"/>
    <n v="11029"/>
    <x v="1"/>
    <x v="1"/>
    <n v="250000"/>
  </r>
  <r>
    <x v="860"/>
    <n v="7642"/>
    <x v="0"/>
    <x v="0"/>
    <n v="189950"/>
  </r>
  <r>
    <x v="861"/>
    <n v="11625"/>
    <x v="1"/>
    <x v="1"/>
    <n v="131500"/>
  </r>
  <r>
    <x v="862"/>
    <n v="9672"/>
    <x v="0"/>
    <x v="1"/>
    <n v="152000"/>
  </r>
  <r>
    <x v="863"/>
    <n v="7931"/>
    <x v="0"/>
    <x v="0"/>
    <n v="132500"/>
  </r>
  <r>
    <x v="864"/>
    <n v="8640"/>
    <x v="0"/>
    <x v="0"/>
    <n v="250580"/>
  </r>
  <r>
    <x v="865"/>
    <n v="8750"/>
    <x v="0"/>
    <x v="0"/>
    <n v="148500"/>
  </r>
  <r>
    <x v="866"/>
    <n v="10656"/>
    <x v="1"/>
    <x v="1"/>
    <n v="248900"/>
  </r>
  <r>
    <x v="867"/>
    <n v="6970"/>
    <x v="0"/>
    <x v="0"/>
    <n v="129000"/>
  </r>
  <r>
    <x v="868"/>
    <n v="14762"/>
    <x v="1"/>
    <x v="1"/>
    <n v="169000"/>
  </r>
  <r>
    <x v="869"/>
    <n v="9938"/>
    <x v="0"/>
    <x v="1"/>
    <n v="236000"/>
  </r>
  <r>
    <x v="870"/>
    <n v="6600"/>
    <x v="0"/>
    <x v="0"/>
    <n v="109500"/>
  </r>
  <r>
    <x v="871"/>
    <n v="8750"/>
    <x v="0"/>
    <x v="0"/>
    <n v="200500"/>
  </r>
  <r>
    <x v="872"/>
    <n v="8892"/>
    <x v="0"/>
    <x v="0"/>
    <n v="116000"/>
  </r>
  <r>
    <x v="873"/>
    <n v="12144"/>
    <x v="1"/>
    <x v="1"/>
    <n v="133000"/>
  </r>
  <r>
    <x v="874"/>
    <n v="5720"/>
    <x v="0"/>
    <x v="0"/>
    <n v="66500"/>
  </r>
  <r>
    <x v="875"/>
    <n v="9000"/>
    <x v="0"/>
    <x v="0"/>
    <n v="303477"/>
  </r>
  <r>
    <x v="876"/>
    <n v="25286"/>
    <x v="1"/>
    <x v="1"/>
    <n v="132250"/>
  </r>
  <r>
    <x v="877"/>
    <n v="8834"/>
    <x v="0"/>
    <x v="0"/>
    <n v="350000"/>
  </r>
  <r>
    <x v="878"/>
    <n v="11782"/>
    <x v="1"/>
    <x v="1"/>
    <n v="148000"/>
  </r>
  <r>
    <x v="879"/>
    <n v="7000"/>
    <x v="0"/>
    <x v="0"/>
    <n v="136500"/>
  </r>
  <r>
    <x v="880"/>
    <n v="7024"/>
    <x v="0"/>
    <x v="0"/>
    <n v="157000"/>
  </r>
  <r>
    <x v="881"/>
    <n v="13758"/>
    <x v="1"/>
    <x v="1"/>
    <n v="187500"/>
  </r>
  <r>
    <x v="882"/>
    <n v="9636"/>
    <x v="0"/>
    <x v="1"/>
    <n v="178000"/>
  </r>
  <r>
    <x v="883"/>
    <n v="6204"/>
    <x v="0"/>
    <x v="0"/>
    <n v="118500"/>
  </r>
  <r>
    <x v="884"/>
    <n v="7150"/>
    <x v="0"/>
    <x v="0"/>
    <n v="100000"/>
  </r>
  <r>
    <x v="885"/>
    <n v="5119"/>
    <x v="0"/>
    <x v="0"/>
    <n v="328900"/>
  </r>
  <r>
    <x v="886"/>
    <n v="8393"/>
    <x v="0"/>
    <x v="0"/>
    <n v="145000"/>
  </r>
  <r>
    <x v="887"/>
    <n v="16466"/>
    <x v="1"/>
    <x v="1"/>
    <n v="135500"/>
  </r>
  <r>
    <x v="888"/>
    <n v="15865"/>
    <x v="1"/>
    <x v="1"/>
    <n v="268000"/>
  </r>
  <r>
    <x v="889"/>
    <n v="12160"/>
    <x v="1"/>
    <x v="1"/>
    <n v="149500"/>
  </r>
  <r>
    <x v="890"/>
    <n v="8064"/>
    <x v="0"/>
    <x v="0"/>
    <n v="122900"/>
  </r>
  <r>
    <x v="891"/>
    <n v="11184"/>
    <x v="1"/>
    <x v="1"/>
    <n v="172500"/>
  </r>
  <r>
    <x v="892"/>
    <n v="8414"/>
    <x v="0"/>
    <x v="0"/>
    <n v="154500"/>
  </r>
  <r>
    <x v="893"/>
    <n v="13284"/>
    <x v="1"/>
    <x v="1"/>
    <n v="165000"/>
  </r>
  <r>
    <x v="894"/>
    <n v="7018"/>
    <x v="0"/>
    <x v="0"/>
    <n v="118858"/>
  </r>
  <r>
    <x v="895"/>
    <n v="7056"/>
    <x v="0"/>
    <x v="0"/>
    <n v="140000"/>
  </r>
  <r>
    <x v="896"/>
    <n v="8765"/>
    <x v="0"/>
    <x v="0"/>
    <n v="106500"/>
  </r>
  <r>
    <x v="897"/>
    <n v="7018"/>
    <x v="0"/>
    <x v="0"/>
    <n v="142953"/>
  </r>
  <r>
    <x v="898"/>
    <n v="12919"/>
    <x v="1"/>
    <x v="1"/>
    <n v="611657"/>
  </r>
  <r>
    <x v="899"/>
    <n v="6993"/>
    <x v="0"/>
    <x v="0"/>
    <n v="135000"/>
  </r>
  <r>
    <x v="900"/>
    <n v="7340"/>
    <x v="0"/>
    <x v="0"/>
    <n v="110000"/>
  </r>
  <r>
    <x v="901"/>
    <n v="8712"/>
    <x v="0"/>
    <x v="0"/>
    <n v="153000"/>
  </r>
  <r>
    <x v="902"/>
    <n v="7875"/>
    <x v="0"/>
    <x v="0"/>
    <n v="180000"/>
  </r>
  <r>
    <x v="903"/>
    <n v="14859"/>
    <x v="1"/>
    <x v="1"/>
    <n v="240000"/>
  </r>
  <r>
    <x v="904"/>
    <n v="6173"/>
    <x v="0"/>
    <x v="0"/>
    <n v="125500"/>
  </r>
  <r>
    <x v="905"/>
    <n v="9920"/>
    <x v="0"/>
    <x v="1"/>
    <n v="128000"/>
  </r>
  <r>
    <x v="906"/>
    <n v="13501"/>
    <x v="1"/>
    <x v="1"/>
    <n v="255000"/>
  </r>
  <r>
    <x v="907"/>
    <n v="11500"/>
    <x v="1"/>
    <x v="1"/>
    <n v="250000"/>
  </r>
  <r>
    <x v="908"/>
    <n v="8885"/>
    <x v="0"/>
    <x v="0"/>
    <n v="131000"/>
  </r>
  <r>
    <x v="909"/>
    <n v="12589"/>
    <x v="1"/>
    <x v="1"/>
    <n v="174000"/>
  </r>
  <r>
    <x v="910"/>
    <n v="11600"/>
    <x v="1"/>
    <x v="1"/>
    <n v="154300"/>
  </r>
  <r>
    <x v="911"/>
    <n v="9286"/>
    <x v="0"/>
    <x v="0"/>
    <n v="143500"/>
  </r>
  <r>
    <x v="912"/>
    <n v="6120"/>
    <x v="0"/>
    <x v="0"/>
    <n v="88000"/>
  </r>
  <r>
    <x v="913"/>
    <n v="6270"/>
    <x v="0"/>
    <x v="0"/>
    <n v="145000"/>
  </r>
  <r>
    <x v="914"/>
    <n v="3000"/>
    <x v="0"/>
    <x v="0"/>
    <n v="173733"/>
  </r>
  <r>
    <x v="915"/>
    <n v="2001"/>
    <x v="0"/>
    <x v="0"/>
    <n v="75000"/>
  </r>
  <r>
    <x v="916"/>
    <n v="9000"/>
    <x v="0"/>
    <x v="0"/>
    <n v="35311"/>
  </r>
  <r>
    <x v="917"/>
    <n v="17140"/>
    <x v="1"/>
    <x v="1"/>
    <n v="135000"/>
  </r>
  <r>
    <x v="918"/>
    <n v="13125"/>
    <x v="1"/>
    <x v="1"/>
    <n v="238000"/>
  </r>
  <r>
    <x v="919"/>
    <n v="11029"/>
    <x v="1"/>
    <x v="1"/>
    <n v="176500"/>
  </r>
  <r>
    <x v="920"/>
    <n v="8462"/>
    <x v="0"/>
    <x v="0"/>
    <n v="201000"/>
  </r>
  <r>
    <x v="921"/>
    <n v="8777"/>
    <x v="0"/>
    <x v="0"/>
    <n v="145900"/>
  </r>
  <r>
    <x v="922"/>
    <n v="10237"/>
    <x v="1"/>
    <x v="1"/>
    <n v="169990"/>
  </r>
  <r>
    <x v="923"/>
    <n v="8012"/>
    <x v="0"/>
    <x v="0"/>
    <n v="193000"/>
  </r>
  <r>
    <x v="924"/>
    <n v="10240"/>
    <x v="1"/>
    <x v="1"/>
    <n v="207500"/>
  </r>
  <r>
    <x v="925"/>
    <n v="15611"/>
    <x v="1"/>
    <x v="1"/>
    <n v="175000"/>
  </r>
  <r>
    <x v="926"/>
    <n v="11999"/>
    <x v="1"/>
    <x v="1"/>
    <n v="285000"/>
  </r>
  <r>
    <x v="927"/>
    <n v="9900"/>
    <x v="0"/>
    <x v="1"/>
    <n v="176000"/>
  </r>
  <r>
    <x v="928"/>
    <n v="11838"/>
    <x v="1"/>
    <x v="1"/>
    <n v="236500"/>
  </r>
  <r>
    <x v="929"/>
    <n v="13006"/>
    <x v="1"/>
    <x v="1"/>
    <n v="222000"/>
  </r>
  <r>
    <x v="930"/>
    <n v="8925"/>
    <x v="0"/>
    <x v="0"/>
    <n v="201000"/>
  </r>
  <r>
    <x v="931"/>
    <n v="9100"/>
    <x v="0"/>
    <x v="0"/>
    <n v="117500"/>
  </r>
  <r>
    <x v="932"/>
    <n v="11670"/>
    <x v="1"/>
    <x v="1"/>
    <n v="320000"/>
  </r>
  <r>
    <x v="933"/>
    <n v="8487"/>
    <x v="0"/>
    <x v="0"/>
    <n v="190000"/>
  </r>
  <r>
    <x v="934"/>
    <n v="27650"/>
    <x v="1"/>
    <x v="1"/>
    <n v="242000"/>
  </r>
  <r>
    <x v="935"/>
    <n v="5825"/>
    <x v="0"/>
    <x v="0"/>
    <n v="79900"/>
  </r>
  <r>
    <x v="936"/>
    <n v="10083"/>
    <x v="1"/>
    <x v="1"/>
    <n v="184900"/>
  </r>
  <r>
    <x v="937"/>
    <n v="9675"/>
    <x v="0"/>
    <x v="1"/>
    <n v="253000"/>
  </r>
  <r>
    <x v="938"/>
    <n v="8760"/>
    <x v="0"/>
    <x v="0"/>
    <n v="239799"/>
  </r>
  <r>
    <x v="939"/>
    <n v="24090"/>
    <x v="1"/>
    <x v="1"/>
    <n v="244400"/>
  </r>
  <r>
    <x v="940"/>
    <n v="12640"/>
    <x v="1"/>
    <x v="1"/>
    <n v="150900"/>
  </r>
  <r>
    <x v="941"/>
    <n v="8755"/>
    <x v="0"/>
    <x v="0"/>
    <n v="214000"/>
  </r>
  <r>
    <x v="942"/>
    <n v="7711"/>
    <x v="0"/>
    <x v="0"/>
    <n v="150000"/>
  </r>
  <r>
    <x v="943"/>
    <n v="25000"/>
    <x v="1"/>
    <x v="1"/>
    <n v="143000"/>
  </r>
  <r>
    <x v="944"/>
    <n v="14375"/>
    <x v="1"/>
    <x v="1"/>
    <n v="137500"/>
  </r>
  <r>
    <x v="945"/>
    <n v="8820"/>
    <x v="0"/>
    <x v="0"/>
    <n v="124900"/>
  </r>
  <r>
    <x v="946"/>
    <n v="8163"/>
    <x v="0"/>
    <x v="0"/>
    <n v="143000"/>
  </r>
  <r>
    <x v="947"/>
    <n v="14536"/>
    <x v="1"/>
    <x v="1"/>
    <n v="270000"/>
  </r>
  <r>
    <x v="948"/>
    <n v="14006"/>
    <x v="1"/>
    <x v="1"/>
    <n v="192500"/>
  </r>
  <r>
    <x v="949"/>
    <n v="9360"/>
    <x v="0"/>
    <x v="0"/>
    <n v="197500"/>
  </r>
  <r>
    <x v="950"/>
    <n v="7200"/>
    <x v="0"/>
    <x v="0"/>
    <n v="129000"/>
  </r>
  <r>
    <x v="951"/>
    <n v="7800"/>
    <x v="0"/>
    <x v="0"/>
    <n v="119900"/>
  </r>
  <r>
    <x v="952"/>
    <n v="7200"/>
    <x v="0"/>
    <x v="0"/>
    <n v="133900"/>
  </r>
  <r>
    <x v="953"/>
    <n v="11075"/>
    <x v="1"/>
    <x v="1"/>
    <n v="172000"/>
  </r>
  <r>
    <x v="954"/>
    <n v="9400"/>
    <x v="0"/>
    <x v="0"/>
    <n v="127500"/>
  </r>
  <r>
    <x v="955"/>
    <n v="7136"/>
    <x v="0"/>
    <x v="0"/>
    <n v="145000"/>
  </r>
  <r>
    <x v="956"/>
    <n v="1300"/>
    <x v="0"/>
    <x v="0"/>
    <n v="124000"/>
  </r>
  <r>
    <x v="957"/>
    <n v="7420"/>
    <x v="0"/>
    <x v="0"/>
    <n v="132000"/>
  </r>
  <r>
    <x v="958"/>
    <n v="8450"/>
    <x v="0"/>
    <x v="0"/>
    <n v="185000"/>
  </r>
  <r>
    <x v="959"/>
    <n v="2572"/>
    <x v="0"/>
    <x v="0"/>
    <n v="155000"/>
  </r>
  <r>
    <x v="960"/>
    <n v="7207"/>
    <x v="0"/>
    <x v="0"/>
    <n v="116500"/>
  </r>
  <r>
    <x v="961"/>
    <n v="12227"/>
    <x v="1"/>
    <x v="1"/>
    <n v="272000"/>
  </r>
  <r>
    <x v="962"/>
    <n v="2308"/>
    <x v="0"/>
    <x v="0"/>
    <n v="155000"/>
  </r>
  <r>
    <x v="963"/>
    <n v="11923"/>
    <x v="1"/>
    <x v="1"/>
    <n v="239000"/>
  </r>
  <r>
    <x v="964"/>
    <n v="11316"/>
    <x v="1"/>
    <x v="1"/>
    <n v="214900"/>
  </r>
  <r>
    <x v="965"/>
    <n v="10237"/>
    <x v="1"/>
    <x v="1"/>
    <n v="178900"/>
  </r>
  <r>
    <x v="966"/>
    <n v="9600"/>
    <x v="0"/>
    <x v="1"/>
    <n v="160000"/>
  </r>
  <r>
    <x v="967"/>
    <n v="7390"/>
    <x v="0"/>
    <x v="0"/>
    <n v="135000"/>
  </r>
  <r>
    <x v="968"/>
    <n v="5925"/>
    <x v="0"/>
    <x v="0"/>
    <n v="37900"/>
  </r>
  <r>
    <x v="969"/>
    <n v="10382"/>
    <x v="1"/>
    <x v="1"/>
    <n v="140000"/>
  </r>
  <r>
    <x v="970"/>
    <n v="10800"/>
    <x v="1"/>
    <x v="1"/>
    <n v="135000"/>
  </r>
  <r>
    <x v="971"/>
    <n v="2268"/>
    <x v="0"/>
    <x v="0"/>
    <n v="173000"/>
  </r>
  <r>
    <x v="972"/>
    <n v="7892"/>
    <x v="0"/>
    <x v="0"/>
    <n v="99500"/>
  </r>
  <r>
    <x v="973"/>
    <n v="11639"/>
    <x v="1"/>
    <x v="1"/>
    <n v="182000"/>
  </r>
  <r>
    <x v="974"/>
    <n v="11414"/>
    <x v="1"/>
    <x v="1"/>
    <n v="167500"/>
  </r>
  <r>
    <x v="975"/>
    <n v="2651"/>
    <x v="0"/>
    <x v="0"/>
    <n v="165000"/>
  </r>
  <r>
    <x v="976"/>
    <n v="5900"/>
    <x v="0"/>
    <x v="0"/>
    <n v="85500"/>
  </r>
  <r>
    <x v="977"/>
    <n v="4274"/>
    <x v="0"/>
    <x v="0"/>
    <n v="199900"/>
  </r>
  <r>
    <x v="978"/>
    <n v="9450"/>
    <x v="0"/>
    <x v="0"/>
    <n v="110000"/>
  </r>
  <r>
    <x v="979"/>
    <n v="8816"/>
    <x v="0"/>
    <x v="0"/>
    <n v="139000"/>
  </r>
  <r>
    <x v="980"/>
    <n v="12122"/>
    <x v="1"/>
    <x v="1"/>
    <n v="178400"/>
  </r>
  <r>
    <x v="981"/>
    <n v="12203"/>
    <x v="1"/>
    <x v="1"/>
    <n v="336000"/>
  </r>
  <r>
    <x v="982"/>
    <n v="3182"/>
    <x v="0"/>
    <x v="0"/>
    <n v="159895"/>
  </r>
  <r>
    <x v="983"/>
    <n v="11250"/>
    <x v="1"/>
    <x v="1"/>
    <n v="255900"/>
  </r>
  <r>
    <x v="984"/>
    <n v="10125"/>
    <x v="0"/>
    <x v="1"/>
    <n v="126000"/>
  </r>
  <r>
    <x v="985"/>
    <n v="10880"/>
    <x v="1"/>
    <x v="1"/>
    <n v="125000"/>
  </r>
  <r>
    <x v="986"/>
    <n v="5310"/>
    <x v="0"/>
    <x v="0"/>
    <n v="117000"/>
  </r>
  <r>
    <x v="987"/>
    <n v="10159"/>
    <x v="1"/>
    <x v="1"/>
    <n v="395192"/>
  </r>
  <r>
    <x v="988"/>
    <n v="12046"/>
    <x v="1"/>
    <x v="1"/>
    <n v="195000"/>
  </r>
  <r>
    <x v="989"/>
    <n v="8125"/>
    <x v="0"/>
    <x v="0"/>
    <n v="197000"/>
  </r>
  <r>
    <x v="990"/>
    <n v="9452"/>
    <x v="0"/>
    <x v="0"/>
    <n v="348000"/>
  </r>
  <r>
    <x v="991"/>
    <n v="17671"/>
    <x v="1"/>
    <x v="1"/>
    <n v="168000"/>
  </r>
  <r>
    <x v="992"/>
    <n v="9760"/>
    <x v="0"/>
    <x v="1"/>
    <n v="187000"/>
  </r>
  <r>
    <x v="993"/>
    <n v="8846"/>
    <x v="0"/>
    <x v="0"/>
    <n v="173900"/>
  </r>
  <r>
    <x v="994"/>
    <n v="12456"/>
    <x v="1"/>
    <x v="1"/>
    <n v="337500"/>
  </r>
  <r>
    <x v="995"/>
    <n v="4712"/>
    <x v="0"/>
    <x v="0"/>
    <n v="121600"/>
  </r>
  <r>
    <x v="996"/>
    <n v="10659"/>
    <x v="1"/>
    <x v="1"/>
    <n v="136500"/>
  </r>
  <r>
    <x v="997"/>
    <n v="11717"/>
    <x v="1"/>
    <x v="1"/>
    <n v="185000"/>
  </r>
  <r>
    <x v="998"/>
    <n v="9786"/>
    <x v="0"/>
    <x v="1"/>
    <n v="91000"/>
  </r>
  <r>
    <x v="999"/>
    <n v="6762"/>
    <x v="0"/>
    <x v="0"/>
    <n v="206000"/>
  </r>
  <r>
    <x v="1000"/>
    <n v="10206"/>
    <x v="1"/>
    <x v="1"/>
    <n v="82000"/>
  </r>
  <r>
    <x v="1001"/>
    <n v="5400"/>
    <x v="0"/>
    <x v="0"/>
    <n v="86000"/>
  </r>
  <r>
    <x v="1002"/>
    <n v="11957"/>
    <x v="1"/>
    <x v="1"/>
    <n v="232000"/>
  </r>
  <r>
    <x v="1003"/>
    <n v="11500"/>
    <x v="1"/>
    <x v="1"/>
    <n v="136905"/>
  </r>
  <r>
    <x v="1004"/>
    <n v="3182"/>
    <x v="0"/>
    <x v="0"/>
    <n v="181000"/>
  </r>
  <r>
    <x v="1005"/>
    <n v="8385"/>
    <x v="0"/>
    <x v="0"/>
    <n v="149900"/>
  </r>
  <r>
    <x v="1006"/>
    <n v="12155"/>
    <x v="1"/>
    <x v="1"/>
    <n v="163500"/>
  </r>
  <r>
    <x v="1007"/>
    <n v="2217"/>
    <x v="0"/>
    <x v="0"/>
    <n v="88000"/>
  </r>
  <r>
    <x v="1008"/>
    <n v="12118"/>
    <x v="1"/>
    <x v="1"/>
    <n v="240000"/>
  </r>
  <r>
    <x v="1009"/>
    <n v="6000"/>
    <x v="0"/>
    <x v="0"/>
    <n v="102000"/>
  </r>
  <r>
    <x v="1010"/>
    <n v="21286"/>
    <x v="1"/>
    <x v="1"/>
    <n v="135000"/>
  </r>
  <r>
    <x v="1011"/>
    <n v="9825"/>
    <x v="0"/>
    <x v="1"/>
    <n v="100000"/>
  </r>
  <r>
    <x v="1012"/>
    <n v="10592"/>
    <x v="1"/>
    <x v="1"/>
    <n v="165000"/>
  </r>
  <r>
    <x v="1013"/>
    <n v="7200"/>
    <x v="0"/>
    <x v="0"/>
    <n v="85000"/>
  </r>
  <r>
    <x v="1014"/>
    <n v="11664"/>
    <x v="1"/>
    <x v="1"/>
    <n v="119200"/>
  </r>
  <r>
    <x v="1015"/>
    <n v="8400"/>
    <x v="0"/>
    <x v="0"/>
    <n v="227000"/>
  </r>
  <r>
    <x v="1016"/>
    <n v="11883"/>
    <x v="1"/>
    <x v="1"/>
    <n v="203000"/>
  </r>
  <r>
    <x v="1017"/>
    <n v="5814"/>
    <x v="0"/>
    <x v="0"/>
    <n v="187500"/>
  </r>
  <r>
    <x v="1018"/>
    <n v="10784"/>
    <x v="1"/>
    <x v="1"/>
    <n v="160000"/>
  </r>
  <r>
    <x v="1019"/>
    <n v="3013"/>
    <x v="0"/>
    <x v="0"/>
    <n v="213490"/>
  </r>
  <r>
    <x v="1020"/>
    <n v="7024"/>
    <x v="0"/>
    <x v="0"/>
    <n v="176000"/>
  </r>
  <r>
    <x v="1021"/>
    <n v="7406"/>
    <x v="0"/>
    <x v="0"/>
    <n v="194000"/>
  </r>
  <r>
    <x v="1022"/>
    <n v="9439"/>
    <x v="0"/>
    <x v="0"/>
    <n v="87000"/>
  </r>
  <r>
    <x v="1023"/>
    <n v="3182"/>
    <x v="0"/>
    <x v="0"/>
    <n v="191000"/>
  </r>
  <r>
    <x v="1024"/>
    <n v="15498"/>
    <x v="1"/>
    <x v="1"/>
    <n v="287000"/>
  </r>
  <r>
    <x v="1025"/>
    <n v="7700"/>
    <x v="0"/>
    <x v="0"/>
    <n v="112500"/>
  </r>
  <r>
    <x v="1026"/>
    <n v="9300"/>
    <x v="0"/>
    <x v="0"/>
    <n v="167500"/>
  </r>
  <r>
    <x v="1027"/>
    <n v="9520"/>
    <x v="0"/>
    <x v="0"/>
    <n v="293077"/>
  </r>
  <r>
    <x v="1028"/>
    <n v="9492"/>
    <x v="0"/>
    <x v="0"/>
    <n v="105000"/>
  </r>
  <r>
    <x v="1029"/>
    <n v="1680"/>
    <x v="0"/>
    <x v="0"/>
    <n v="118000"/>
  </r>
  <r>
    <x v="1030"/>
    <n v="7082"/>
    <x v="0"/>
    <x v="0"/>
    <n v="160000"/>
  </r>
  <r>
    <x v="1031"/>
    <n v="15863"/>
    <x v="1"/>
    <x v="1"/>
    <n v="197000"/>
  </r>
  <r>
    <x v="1032"/>
    <n v="14541"/>
    <x v="1"/>
    <x v="1"/>
    <n v="310000"/>
  </r>
  <r>
    <x v="1033"/>
    <n v="8125"/>
    <x v="0"/>
    <x v="0"/>
    <n v="230000"/>
  </r>
  <r>
    <x v="1034"/>
    <n v="6305"/>
    <x v="0"/>
    <x v="0"/>
    <n v="119750"/>
  </r>
  <r>
    <x v="1035"/>
    <n v="11500"/>
    <x v="1"/>
    <x v="1"/>
    <n v="84000"/>
  </r>
  <r>
    <x v="1036"/>
    <n v="12898"/>
    <x v="1"/>
    <x v="1"/>
    <n v="315500"/>
  </r>
  <r>
    <x v="1037"/>
    <n v="9240"/>
    <x v="0"/>
    <x v="0"/>
    <n v="287000"/>
  </r>
  <r>
    <x v="1038"/>
    <n v="1533"/>
    <x v="0"/>
    <x v="0"/>
    <n v="97000"/>
  </r>
  <r>
    <x v="1039"/>
    <n v="1477"/>
    <x v="0"/>
    <x v="0"/>
    <n v="80000"/>
  </r>
  <r>
    <x v="1040"/>
    <n v="13125"/>
    <x v="1"/>
    <x v="1"/>
    <n v="155000"/>
  </r>
  <r>
    <x v="1041"/>
    <n v="9130"/>
    <x v="0"/>
    <x v="0"/>
    <n v="173000"/>
  </r>
  <r>
    <x v="1042"/>
    <n v="5381"/>
    <x v="0"/>
    <x v="0"/>
    <n v="196000"/>
  </r>
  <r>
    <x v="1043"/>
    <n v="11839"/>
    <x v="1"/>
    <x v="1"/>
    <n v="262280"/>
  </r>
  <r>
    <x v="1044"/>
    <n v="9600"/>
    <x v="0"/>
    <x v="1"/>
    <n v="278000"/>
  </r>
  <r>
    <x v="1045"/>
    <n v="13680"/>
    <x v="1"/>
    <x v="1"/>
    <n v="139600"/>
  </r>
  <r>
    <x v="1046"/>
    <n v="16056"/>
    <x v="1"/>
    <x v="1"/>
    <n v="556581"/>
  </r>
  <r>
    <x v="1047"/>
    <n v="9245"/>
    <x v="0"/>
    <x v="0"/>
    <n v="145000"/>
  </r>
  <r>
    <x v="1048"/>
    <n v="21750"/>
    <x v="1"/>
    <x v="1"/>
    <n v="115000"/>
  </r>
  <r>
    <x v="1049"/>
    <n v="11100"/>
    <x v="1"/>
    <x v="1"/>
    <n v="84900"/>
  </r>
  <r>
    <x v="1050"/>
    <n v="8993"/>
    <x v="0"/>
    <x v="0"/>
    <n v="176485"/>
  </r>
  <r>
    <x v="1051"/>
    <n v="11175"/>
    <x v="1"/>
    <x v="1"/>
    <n v="200141"/>
  </r>
  <r>
    <x v="1052"/>
    <n v="9500"/>
    <x v="0"/>
    <x v="0"/>
    <n v="165000"/>
  </r>
  <r>
    <x v="1053"/>
    <n v="8562"/>
    <x v="0"/>
    <x v="0"/>
    <n v="144500"/>
  </r>
  <r>
    <x v="1054"/>
    <n v="11367"/>
    <x v="1"/>
    <x v="1"/>
    <n v="255000"/>
  </r>
  <r>
    <x v="1055"/>
    <n v="11361"/>
    <x v="1"/>
    <x v="1"/>
    <n v="180000"/>
  </r>
  <r>
    <x v="1056"/>
    <n v="7052"/>
    <x v="0"/>
    <x v="0"/>
    <n v="185850"/>
  </r>
  <r>
    <x v="1057"/>
    <n v="29959"/>
    <x v="1"/>
    <x v="1"/>
    <n v="248000"/>
  </r>
  <r>
    <x v="1058"/>
    <n v="11308"/>
    <x v="1"/>
    <x v="1"/>
    <n v="335000"/>
  </r>
  <r>
    <x v="1059"/>
    <n v="11275"/>
    <x v="1"/>
    <x v="1"/>
    <n v="220000"/>
  </r>
  <r>
    <x v="1060"/>
    <n v="4920"/>
    <x v="0"/>
    <x v="0"/>
    <n v="213500"/>
  </r>
  <r>
    <x v="1061"/>
    <n v="18000"/>
    <x v="1"/>
    <x v="1"/>
    <n v="81000"/>
  </r>
  <r>
    <x v="1062"/>
    <n v="13600"/>
    <x v="1"/>
    <x v="1"/>
    <n v="90000"/>
  </r>
  <r>
    <x v="1063"/>
    <n v="6000"/>
    <x v="0"/>
    <x v="0"/>
    <n v="110500"/>
  </r>
  <r>
    <x v="1064"/>
    <n v="11000"/>
    <x v="1"/>
    <x v="1"/>
    <n v="154000"/>
  </r>
  <r>
    <x v="1065"/>
    <n v="14000"/>
    <x v="1"/>
    <x v="1"/>
    <n v="328000"/>
  </r>
  <r>
    <x v="1066"/>
    <n v="7837"/>
    <x v="0"/>
    <x v="0"/>
    <n v="178000"/>
  </r>
  <r>
    <x v="1067"/>
    <n v="9760"/>
    <x v="0"/>
    <x v="1"/>
    <n v="167900"/>
  </r>
  <r>
    <x v="1068"/>
    <n v="3964"/>
    <x v="0"/>
    <x v="0"/>
    <n v="151400"/>
  </r>
  <r>
    <x v="1069"/>
    <n v="9600"/>
    <x v="0"/>
    <x v="1"/>
    <n v="135000"/>
  </r>
  <r>
    <x v="1070"/>
    <n v="10152"/>
    <x v="0"/>
    <x v="1"/>
    <n v="135000"/>
  </r>
  <r>
    <x v="1071"/>
    <n v="11700"/>
    <x v="1"/>
    <x v="1"/>
    <n v="154000"/>
  </r>
  <r>
    <x v="1072"/>
    <n v="7585"/>
    <x v="0"/>
    <x v="0"/>
    <n v="91500"/>
  </r>
  <r>
    <x v="1073"/>
    <n v="7950"/>
    <x v="0"/>
    <x v="0"/>
    <n v="159500"/>
  </r>
  <r>
    <x v="1074"/>
    <n v="8556"/>
    <x v="0"/>
    <x v="0"/>
    <n v="194000"/>
  </r>
  <r>
    <x v="1075"/>
    <n v="13125"/>
    <x v="1"/>
    <x v="1"/>
    <n v="219500"/>
  </r>
  <r>
    <x v="1076"/>
    <n v="10800"/>
    <x v="1"/>
    <x v="1"/>
    <n v="170000"/>
  </r>
  <r>
    <x v="1077"/>
    <n v="15870"/>
    <x v="1"/>
    <x v="1"/>
    <n v="138800"/>
  </r>
  <r>
    <x v="1078"/>
    <n v="4435"/>
    <x v="0"/>
    <x v="0"/>
    <n v="155900"/>
  </r>
  <r>
    <x v="1079"/>
    <n v="8775"/>
    <x v="0"/>
    <x v="0"/>
    <n v="126000"/>
  </r>
  <r>
    <x v="1080"/>
    <n v="11040"/>
    <x v="1"/>
    <x v="1"/>
    <n v="145000"/>
  </r>
  <r>
    <x v="1081"/>
    <n v="7500"/>
    <x v="0"/>
    <x v="0"/>
    <n v="133000"/>
  </r>
  <r>
    <x v="1082"/>
    <n v="8749"/>
    <x v="0"/>
    <x v="0"/>
    <n v="192000"/>
  </r>
  <r>
    <x v="1083"/>
    <n v="8800"/>
    <x v="0"/>
    <x v="0"/>
    <n v="160000"/>
  </r>
  <r>
    <x v="1084"/>
    <n v="13031"/>
    <x v="1"/>
    <x v="1"/>
    <n v="187500"/>
  </r>
  <r>
    <x v="1085"/>
    <n v="9069"/>
    <x v="0"/>
    <x v="0"/>
    <n v="147000"/>
  </r>
  <r>
    <x v="1086"/>
    <n v="1974"/>
    <x v="0"/>
    <x v="0"/>
    <n v="83500"/>
  </r>
  <r>
    <x v="1087"/>
    <n v="10574"/>
    <x v="1"/>
    <x v="1"/>
    <n v="252000"/>
  </r>
  <r>
    <x v="1088"/>
    <n v="2522"/>
    <x v="0"/>
    <x v="0"/>
    <n v="137500"/>
  </r>
  <r>
    <x v="1089"/>
    <n v="3316"/>
    <x v="0"/>
    <x v="0"/>
    <n v="197000"/>
  </r>
  <r>
    <x v="1090"/>
    <n v="8544"/>
    <x v="0"/>
    <x v="0"/>
    <n v="92900"/>
  </r>
  <r>
    <x v="1091"/>
    <n v="2160"/>
    <x v="0"/>
    <x v="0"/>
    <n v="160000"/>
  </r>
  <r>
    <x v="1092"/>
    <n v="8400"/>
    <x v="0"/>
    <x v="0"/>
    <n v="136500"/>
  </r>
  <r>
    <x v="1093"/>
    <n v="9230"/>
    <x v="0"/>
    <x v="0"/>
    <n v="146000"/>
  </r>
  <r>
    <x v="1094"/>
    <n v="5868"/>
    <x v="0"/>
    <x v="0"/>
    <n v="129000"/>
  </r>
  <r>
    <x v="1095"/>
    <n v="9317"/>
    <x v="0"/>
    <x v="0"/>
    <n v="176432"/>
  </r>
  <r>
    <x v="1096"/>
    <n v="6882"/>
    <x v="0"/>
    <x v="0"/>
    <n v="127000"/>
  </r>
  <r>
    <x v="1097"/>
    <n v="3696"/>
    <x v="0"/>
    <x v="0"/>
    <n v="170000"/>
  </r>
  <r>
    <x v="1098"/>
    <n v="6000"/>
    <x v="0"/>
    <x v="0"/>
    <n v="128000"/>
  </r>
  <r>
    <x v="1099"/>
    <n v="11880"/>
    <x v="1"/>
    <x v="1"/>
    <n v="157000"/>
  </r>
  <r>
    <x v="1100"/>
    <n v="8400"/>
    <x v="0"/>
    <x v="0"/>
    <n v="60000"/>
  </r>
  <r>
    <x v="1101"/>
    <n v="9758"/>
    <x v="0"/>
    <x v="1"/>
    <n v="119500"/>
  </r>
  <r>
    <x v="1102"/>
    <n v="7000"/>
    <x v="0"/>
    <x v="0"/>
    <n v="135000"/>
  </r>
  <r>
    <x v="1103"/>
    <n v="8910"/>
    <x v="0"/>
    <x v="0"/>
    <n v="159500"/>
  </r>
  <r>
    <x v="1104"/>
    <n v="2016"/>
    <x v="0"/>
    <x v="0"/>
    <n v="106000"/>
  </r>
  <r>
    <x v="1105"/>
    <n v="12256"/>
    <x v="1"/>
    <x v="1"/>
    <n v="325000"/>
  </r>
  <r>
    <x v="1106"/>
    <n v="10357"/>
    <x v="0"/>
    <x v="1"/>
    <n v="179900"/>
  </r>
  <r>
    <x v="1107"/>
    <n v="23257"/>
    <x v="1"/>
    <x v="1"/>
    <n v="274725"/>
  </r>
  <r>
    <x v="1108"/>
    <n v="8063"/>
    <x v="0"/>
    <x v="0"/>
    <n v="181000"/>
  </r>
  <r>
    <x v="1109"/>
    <n v="11362"/>
    <x v="1"/>
    <x v="1"/>
    <n v="280000"/>
  </r>
  <r>
    <x v="1110"/>
    <n v="8000"/>
    <x v="0"/>
    <x v="0"/>
    <n v="188000"/>
  </r>
  <r>
    <x v="1111"/>
    <n v="10480"/>
    <x v="1"/>
    <x v="1"/>
    <n v="205000"/>
  </r>
  <r>
    <x v="1112"/>
    <n v="7100"/>
    <x v="0"/>
    <x v="0"/>
    <n v="129900"/>
  </r>
  <r>
    <x v="1113"/>
    <n v="8923"/>
    <x v="0"/>
    <x v="0"/>
    <n v="134500"/>
  </r>
  <r>
    <x v="1114"/>
    <n v="5400"/>
    <x v="0"/>
    <x v="0"/>
    <n v="117000"/>
  </r>
  <r>
    <x v="1115"/>
    <n v="12085"/>
    <x v="1"/>
    <x v="1"/>
    <n v="318000"/>
  </r>
  <r>
    <x v="1116"/>
    <n v="7750"/>
    <x v="0"/>
    <x v="0"/>
    <n v="184100"/>
  </r>
  <r>
    <x v="1117"/>
    <n v="9764"/>
    <x v="0"/>
    <x v="1"/>
    <n v="130000"/>
  </r>
  <r>
    <x v="1118"/>
    <n v="13825"/>
    <x v="1"/>
    <x v="1"/>
    <n v="140000"/>
  </r>
  <r>
    <x v="1119"/>
    <n v="7560"/>
    <x v="0"/>
    <x v="0"/>
    <n v="133700"/>
  </r>
  <r>
    <x v="1120"/>
    <n v="8263"/>
    <x v="0"/>
    <x v="0"/>
    <n v="118400"/>
  </r>
  <r>
    <x v="1121"/>
    <n v="10084"/>
    <x v="0"/>
    <x v="1"/>
    <n v="212900"/>
  </r>
  <r>
    <x v="1122"/>
    <n v="8926"/>
    <x v="0"/>
    <x v="0"/>
    <n v="112000"/>
  </r>
  <r>
    <x v="1123"/>
    <n v="9405"/>
    <x v="0"/>
    <x v="0"/>
    <n v="118000"/>
  </r>
  <r>
    <x v="1124"/>
    <n v="9125"/>
    <x v="0"/>
    <x v="0"/>
    <n v="163900"/>
  </r>
  <r>
    <x v="1125"/>
    <n v="10434"/>
    <x v="1"/>
    <x v="1"/>
    <n v="115000"/>
  </r>
  <r>
    <x v="1126"/>
    <n v="3684"/>
    <x v="0"/>
    <x v="0"/>
    <n v="174000"/>
  </r>
  <r>
    <x v="1127"/>
    <n v="14572"/>
    <x v="1"/>
    <x v="1"/>
    <n v="259000"/>
  </r>
  <r>
    <x v="1128"/>
    <n v="11796"/>
    <x v="1"/>
    <x v="1"/>
    <n v="215000"/>
  </r>
  <r>
    <x v="1129"/>
    <n v="7200"/>
    <x v="0"/>
    <x v="0"/>
    <n v="140000"/>
  </r>
  <r>
    <x v="1130"/>
    <n v="7804"/>
    <x v="0"/>
    <x v="0"/>
    <n v="135000"/>
  </r>
  <r>
    <x v="1131"/>
    <n v="10712"/>
    <x v="1"/>
    <x v="1"/>
    <n v="93500"/>
  </r>
  <r>
    <x v="1132"/>
    <n v="9900"/>
    <x v="0"/>
    <x v="1"/>
    <n v="117500"/>
  </r>
  <r>
    <x v="1133"/>
    <n v="9828"/>
    <x v="0"/>
    <x v="1"/>
    <n v="239500"/>
  </r>
  <r>
    <x v="1134"/>
    <n v="8773"/>
    <x v="0"/>
    <x v="0"/>
    <n v="169000"/>
  </r>
  <r>
    <x v="1135"/>
    <n v="6180"/>
    <x v="0"/>
    <x v="0"/>
    <n v="102000"/>
  </r>
  <r>
    <x v="1136"/>
    <n v="9600"/>
    <x v="0"/>
    <x v="0"/>
    <n v="119000"/>
  </r>
  <r>
    <x v="1137"/>
    <n v="6342"/>
    <x v="0"/>
    <x v="0"/>
    <n v="94000"/>
  </r>
  <r>
    <x v="1138"/>
    <n v="9819"/>
    <x v="0"/>
    <x v="1"/>
    <n v="196000"/>
  </r>
  <r>
    <x v="1139"/>
    <n v="8731"/>
    <x v="0"/>
    <x v="0"/>
    <n v="144000"/>
  </r>
  <r>
    <x v="1140"/>
    <n v="7350"/>
    <x v="0"/>
    <x v="0"/>
    <n v="139000"/>
  </r>
  <r>
    <x v="1141"/>
    <n v="10304"/>
    <x v="0"/>
    <x v="1"/>
    <n v="197500"/>
  </r>
  <r>
    <x v="1142"/>
    <n v="9965"/>
    <x v="0"/>
    <x v="1"/>
    <n v="424870"/>
  </r>
  <r>
    <x v="1143"/>
    <n v="9000"/>
    <x v="0"/>
    <x v="0"/>
    <n v="80000"/>
  </r>
  <r>
    <x v="1144"/>
    <n v="12180"/>
    <x v="1"/>
    <x v="1"/>
    <n v="80000"/>
  </r>
  <r>
    <x v="1145"/>
    <n v="6240"/>
    <x v="0"/>
    <x v="0"/>
    <n v="149000"/>
  </r>
  <r>
    <x v="1146"/>
    <n v="11200"/>
    <x v="1"/>
    <x v="1"/>
    <n v="180000"/>
  </r>
  <r>
    <x v="1147"/>
    <n v="12000"/>
    <x v="1"/>
    <x v="1"/>
    <n v="174500"/>
  </r>
  <r>
    <x v="1148"/>
    <n v="5700"/>
    <x v="0"/>
    <x v="0"/>
    <n v="116900"/>
  </r>
  <r>
    <x v="1149"/>
    <n v="9000"/>
    <x v="0"/>
    <x v="0"/>
    <n v="143000"/>
  </r>
  <r>
    <x v="1150"/>
    <n v="8280"/>
    <x v="0"/>
    <x v="0"/>
    <n v="124000"/>
  </r>
  <r>
    <x v="1151"/>
    <n v="17755"/>
    <x v="1"/>
    <x v="1"/>
    <n v="149900"/>
  </r>
  <r>
    <x v="1152"/>
    <n v="14115"/>
    <x v="1"/>
    <x v="1"/>
    <n v="230000"/>
  </r>
  <r>
    <x v="1153"/>
    <n v="5890"/>
    <x v="0"/>
    <x v="0"/>
    <n v="120500"/>
  </r>
  <r>
    <x v="1154"/>
    <n v="13700"/>
    <x v="1"/>
    <x v="1"/>
    <n v="201800"/>
  </r>
  <r>
    <x v="1155"/>
    <n v="10768"/>
    <x v="1"/>
    <x v="1"/>
    <n v="218000"/>
  </r>
  <r>
    <x v="1156"/>
    <n v="9350"/>
    <x v="0"/>
    <x v="0"/>
    <n v="179900"/>
  </r>
  <r>
    <x v="1157"/>
    <n v="5001"/>
    <x v="0"/>
    <x v="0"/>
    <n v="230000"/>
  </r>
  <r>
    <x v="1158"/>
    <n v="11932"/>
    <x v="1"/>
    <x v="1"/>
    <n v="235128"/>
  </r>
  <r>
    <x v="1159"/>
    <n v="9120"/>
    <x v="0"/>
    <x v="0"/>
    <n v="185000"/>
  </r>
  <r>
    <x v="1160"/>
    <n v="2280"/>
    <x v="0"/>
    <x v="0"/>
    <n v="146000"/>
  </r>
  <r>
    <x v="1161"/>
    <n v="14778"/>
    <x v="1"/>
    <x v="1"/>
    <n v="224000"/>
  </r>
  <r>
    <x v="1162"/>
    <n v="8724"/>
    <x v="0"/>
    <x v="0"/>
    <n v="129000"/>
  </r>
  <r>
    <x v="1163"/>
    <n v="12900"/>
    <x v="1"/>
    <x v="1"/>
    <n v="108959"/>
  </r>
  <r>
    <x v="1164"/>
    <n v="16157"/>
    <x v="1"/>
    <x v="1"/>
    <n v="194000"/>
  </r>
  <r>
    <x v="1165"/>
    <n v="9541"/>
    <x v="0"/>
    <x v="0"/>
    <n v="233170"/>
  </r>
  <r>
    <x v="1166"/>
    <n v="10475"/>
    <x v="0"/>
    <x v="1"/>
    <n v="245350"/>
  </r>
  <r>
    <x v="1167"/>
    <n v="10852"/>
    <x v="1"/>
    <x v="1"/>
    <n v="173000"/>
  </r>
  <r>
    <x v="1168"/>
    <n v="13728"/>
    <x v="1"/>
    <x v="1"/>
    <n v="235000"/>
  </r>
  <r>
    <x v="1169"/>
    <n v="35760"/>
    <x v="1"/>
    <x v="1"/>
    <n v="625000"/>
  </r>
  <r>
    <x v="1170"/>
    <n v="9880"/>
    <x v="0"/>
    <x v="1"/>
    <n v="171000"/>
  </r>
  <r>
    <x v="1171"/>
    <n v="9120"/>
    <x v="0"/>
    <x v="0"/>
    <n v="163000"/>
  </r>
  <r>
    <x v="1172"/>
    <n v="4017"/>
    <x v="0"/>
    <x v="0"/>
    <n v="171900"/>
  </r>
  <r>
    <x v="1173"/>
    <n v="18030"/>
    <x v="1"/>
    <x v="1"/>
    <n v="200500"/>
  </r>
  <r>
    <x v="1174"/>
    <n v="16560"/>
    <x v="1"/>
    <x v="1"/>
    <n v="239000"/>
  </r>
  <r>
    <x v="1175"/>
    <n v="10678"/>
    <x v="1"/>
    <x v="1"/>
    <n v="285000"/>
  </r>
  <r>
    <x v="1176"/>
    <n v="6951"/>
    <x v="0"/>
    <x v="0"/>
    <n v="119500"/>
  </r>
  <r>
    <x v="1177"/>
    <n v="3950"/>
    <x v="0"/>
    <x v="0"/>
    <n v="115000"/>
  </r>
  <r>
    <x v="1178"/>
    <n v="7681"/>
    <x v="0"/>
    <x v="0"/>
    <n v="154900"/>
  </r>
  <r>
    <x v="1179"/>
    <n v="8335"/>
    <x v="0"/>
    <x v="0"/>
    <n v="93000"/>
  </r>
  <r>
    <x v="1180"/>
    <n v="11170"/>
    <x v="1"/>
    <x v="1"/>
    <n v="250000"/>
  </r>
  <r>
    <x v="1181"/>
    <n v="5587"/>
    <x v="0"/>
    <x v="0"/>
    <n v="392500"/>
  </r>
  <r>
    <x v="1182"/>
    <n v="15623"/>
    <x v="1"/>
    <x v="1"/>
    <n v="745000"/>
  </r>
  <r>
    <x v="1183"/>
    <n v="10800"/>
    <x v="1"/>
    <x v="1"/>
    <n v="120000"/>
  </r>
  <r>
    <x v="1184"/>
    <n v="35133"/>
    <x v="1"/>
    <x v="1"/>
    <n v="186700"/>
  </r>
  <r>
    <x v="1185"/>
    <n v="9738"/>
    <x v="0"/>
    <x v="1"/>
    <n v="104900"/>
  </r>
  <r>
    <x v="1186"/>
    <n v="10615"/>
    <x v="1"/>
    <x v="1"/>
    <n v="95000"/>
  </r>
  <r>
    <x v="1187"/>
    <n v="12461"/>
    <x v="1"/>
    <x v="1"/>
    <n v="262000"/>
  </r>
  <r>
    <x v="1188"/>
    <n v="8935"/>
    <x v="0"/>
    <x v="0"/>
    <n v="195000"/>
  </r>
  <r>
    <x v="1189"/>
    <n v="7500"/>
    <x v="0"/>
    <x v="0"/>
    <n v="189000"/>
  </r>
  <r>
    <x v="1190"/>
    <n v="32463"/>
    <x v="1"/>
    <x v="1"/>
    <n v="168000"/>
  </r>
  <r>
    <x v="1191"/>
    <n v="2645"/>
    <x v="0"/>
    <x v="0"/>
    <n v="174000"/>
  </r>
  <r>
    <x v="1192"/>
    <n v="9600"/>
    <x v="0"/>
    <x v="1"/>
    <n v="125000"/>
  </r>
  <r>
    <x v="1193"/>
    <n v="4500"/>
    <x v="0"/>
    <x v="0"/>
    <n v="165000"/>
  </r>
  <r>
    <x v="1194"/>
    <n v="9364"/>
    <x v="0"/>
    <x v="0"/>
    <n v="158000"/>
  </r>
  <r>
    <x v="1195"/>
    <n v="8029"/>
    <x v="0"/>
    <x v="0"/>
    <n v="176000"/>
  </r>
  <r>
    <x v="1196"/>
    <n v="14054"/>
    <x v="1"/>
    <x v="1"/>
    <n v="219210"/>
  </r>
  <r>
    <x v="1197"/>
    <n v="8850"/>
    <x v="0"/>
    <x v="0"/>
    <n v="144000"/>
  </r>
  <r>
    <x v="1198"/>
    <n v="9100"/>
    <x v="0"/>
    <x v="0"/>
    <n v="178000"/>
  </r>
  <r>
    <x v="1199"/>
    <n v="11235"/>
    <x v="1"/>
    <x v="1"/>
    <n v="148000"/>
  </r>
  <r>
    <x v="1200"/>
    <n v="9353"/>
    <x v="0"/>
    <x v="0"/>
    <n v="116050"/>
  </r>
  <r>
    <x v="1201"/>
    <n v="10400"/>
    <x v="1"/>
    <x v="1"/>
    <n v="197900"/>
  </r>
  <r>
    <x v="1202"/>
    <n v="6000"/>
    <x v="0"/>
    <x v="0"/>
    <n v="117000"/>
  </r>
  <r>
    <x v="1203"/>
    <n v="9750"/>
    <x v="0"/>
    <x v="1"/>
    <n v="213000"/>
  </r>
  <r>
    <x v="1204"/>
    <n v="10140"/>
    <x v="0"/>
    <x v="1"/>
    <n v="153500"/>
  </r>
  <r>
    <x v="1205"/>
    <n v="14684"/>
    <x v="1"/>
    <x v="1"/>
    <n v="271900"/>
  </r>
  <r>
    <x v="1206"/>
    <n v="8900"/>
    <x v="0"/>
    <x v="0"/>
    <n v="107000"/>
  </r>
  <r>
    <x v="1207"/>
    <n v="9135"/>
    <x v="0"/>
    <x v="0"/>
    <n v="200000"/>
  </r>
  <r>
    <x v="1208"/>
    <n v="7763"/>
    <x v="0"/>
    <x v="0"/>
    <n v="140000"/>
  </r>
  <r>
    <x v="1209"/>
    <n v="10182"/>
    <x v="0"/>
    <x v="1"/>
    <n v="290000"/>
  </r>
  <r>
    <x v="1210"/>
    <n v="11218"/>
    <x v="1"/>
    <x v="1"/>
    <n v="189000"/>
  </r>
  <r>
    <x v="1211"/>
    <n v="12134"/>
    <x v="1"/>
    <x v="1"/>
    <n v="164000"/>
  </r>
  <r>
    <x v="1212"/>
    <n v="9340"/>
    <x v="0"/>
    <x v="0"/>
    <n v="113000"/>
  </r>
  <r>
    <x v="1213"/>
    <n v="10246"/>
    <x v="0"/>
    <x v="1"/>
    <n v="145000"/>
  </r>
  <r>
    <x v="1214"/>
    <n v="10205"/>
    <x v="0"/>
    <x v="1"/>
    <n v="134500"/>
  </r>
  <r>
    <x v="1215"/>
    <n v="7094"/>
    <x v="0"/>
    <x v="0"/>
    <n v="125000"/>
  </r>
  <r>
    <x v="1216"/>
    <n v="8930"/>
    <x v="0"/>
    <x v="0"/>
    <n v="112000"/>
  </r>
  <r>
    <x v="1217"/>
    <n v="8640"/>
    <x v="0"/>
    <x v="0"/>
    <n v="229456"/>
  </r>
  <r>
    <x v="1218"/>
    <n v="6240"/>
    <x v="0"/>
    <x v="0"/>
    <n v="80500"/>
  </r>
  <r>
    <x v="1219"/>
    <n v="1680"/>
    <x v="0"/>
    <x v="0"/>
    <n v="91500"/>
  </r>
  <r>
    <x v="1220"/>
    <n v="7800"/>
    <x v="0"/>
    <x v="0"/>
    <n v="115000"/>
  </r>
  <r>
    <x v="1221"/>
    <n v="8250"/>
    <x v="0"/>
    <x v="0"/>
    <n v="134000"/>
  </r>
  <r>
    <x v="1222"/>
    <n v="10496"/>
    <x v="1"/>
    <x v="1"/>
    <n v="143000"/>
  </r>
  <r>
    <x v="1223"/>
    <n v="10680"/>
    <x v="1"/>
    <x v="1"/>
    <n v="137900"/>
  </r>
  <r>
    <x v="1224"/>
    <n v="15384"/>
    <x v="1"/>
    <x v="1"/>
    <n v="184000"/>
  </r>
  <r>
    <x v="1225"/>
    <n v="10482"/>
    <x v="1"/>
    <x v="1"/>
    <n v="145000"/>
  </r>
  <r>
    <x v="1226"/>
    <n v="14598"/>
    <x v="1"/>
    <x v="1"/>
    <n v="214000"/>
  </r>
  <r>
    <x v="1227"/>
    <n v="8872"/>
    <x v="0"/>
    <x v="0"/>
    <n v="147000"/>
  </r>
  <r>
    <x v="1228"/>
    <n v="8769"/>
    <x v="0"/>
    <x v="0"/>
    <n v="367294"/>
  </r>
  <r>
    <x v="1229"/>
    <n v="7910"/>
    <x v="0"/>
    <x v="0"/>
    <n v="127000"/>
  </r>
  <r>
    <x v="1230"/>
    <n v="18890"/>
    <x v="1"/>
    <x v="1"/>
    <n v="190000"/>
  </r>
  <r>
    <x v="1231"/>
    <n v="7728"/>
    <x v="0"/>
    <x v="0"/>
    <n v="132500"/>
  </r>
  <r>
    <x v="1232"/>
    <n v="9842"/>
    <x v="0"/>
    <x v="1"/>
    <n v="101800"/>
  </r>
  <r>
    <x v="1233"/>
    <n v="12160"/>
    <x v="1"/>
    <x v="1"/>
    <n v="142000"/>
  </r>
  <r>
    <x v="1234"/>
    <n v="8525"/>
    <x v="0"/>
    <x v="0"/>
    <n v="130000"/>
  </r>
  <r>
    <x v="1235"/>
    <n v="13132"/>
    <x v="1"/>
    <x v="1"/>
    <n v="138887"/>
  </r>
  <r>
    <x v="1236"/>
    <n v="2628"/>
    <x v="0"/>
    <x v="0"/>
    <n v="175500"/>
  </r>
  <r>
    <x v="1237"/>
    <n v="12393"/>
    <x v="1"/>
    <x v="1"/>
    <n v="195000"/>
  </r>
  <r>
    <x v="1238"/>
    <n v="13072"/>
    <x v="1"/>
    <x v="1"/>
    <n v="142500"/>
  </r>
  <r>
    <x v="1239"/>
    <n v="9037"/>
    <x v="0"/>
    <x v="0"/>
    <n v="265900"/>
  </r>
  <r>
    <x v="1240"/>
    <n v="8158"/>
    <x v="0"/>
    <x v="0"/>
    <n v="224900"/>
  </r>
  <r>
    <x v="1241"/>
    <n v="9849"/>
    <x v="0"/>
    <x v="1"/>
    <n v="248328"/>
  </r>
  <r>
    <x v="1242"/>
    <n v="10625"/>
    <x v="1"/>
    <x v="1"/>
    <n v="170000"/>
  </r>
  <r>
    <x v="1243"/>
    <n v="13891"/>
    <x v="1"/>
    <x v="1"/>
    <n v="465000"/>
  </r>
  <r>
    <x v="1244"/>
    <n v="11435"/>
    <x v="1"/>
    <x v="1"/>
    <n v="230000"/>
  </r>
  <r>
    <x v="1245"/>
    <n v="12090"/>
    <x v="1"/>
    <x v="1"/>
    <n v="178000"/>
  </r>
  <r>
    <x v="1246"/>
    <n v="8125"/>
    <x v="0"/>
    <x v="0"/>
    <n v="186500"/>
  </r>
  <r>
    <x v="1247"/>
    <n v="12328"/>
    <x v="1"/>
    <x v="1"/>
    <n v="169900"/>
  </r>
  <r>
    <x v="1248"/>
    <n v="9600"/>
    <x v="0"/>
    <x v="1"/>
    <n v="129500"/>
  </r>
  <r>
    <x v="1249"/>
    <n v="7200"/>
    <x v="0"/>
    <x v="0"/>
    <n v="119000"/>
  </r>
  <r>
    <x v="1250"/>
    <n v="11160"/>
    <x v="1"/>
    <x v="1"/>
    <n v="244000"/>
  </r>
  <r>
    <x v="1251"/>
    <n v="3136"/>
    <x v="0"/>
    <x v="0"/>
    <n v="171750"/>
  </r>
  <r>
    <x v="1252"/>
    <n v="9858"/>
    <x v="0"/>
    <x v="1"/>
    <n v="130000"/>
  </r>
  <r>
    <x v="1253"/>
    <n v="17542"/>
    <x v="1"/>
    <x v="1"/>
    <n v="294000"/>
  </r>
  <r>
    <x v="1254"/>
    <n v="6931"/>
    <x v="0"/>
    <x v="0"/>
    <n v="165400"/>
  </r>
  <r>
    <x v="1255"/>
    <n v="6240"/>
    <x v="0"/>
    <x v="0"/>
    <n v="127500"/>
  </r>
  <r>
    <x v="1256"/>
    <n v="14303"/>
    <x v="1"/>
    <x v="1"/>
    <n v="301500"/>
  </r>
  <r>
    <x v="1257"/>
    <n v="4060"/>
    <x v="0"/>
    <x v="0"/>
    <n v="99900"/>
  </r>
  <r>
    <x v="1258"/>
    <n v="9587"/>
    <x v="0"/>
    <x v="1"/>
    <n v="190000"/>
  </r>
  <r>
    <x v="1259"/>
    <n v="9750"/>
    <x v="0"/>
    <x v="1"/>
    <n v="151000"/>
  </r>
  <r>
    <x v="1260"/>
    <n v="24682"/>
    <x v="1"/>
    <x v="1"/>
    <n v="181000"/>
  </r>
  <r>
    <x v="1261"/>
    <n v="9600"/>
    <x v="0"/>
    <x v="1"/>
    <n v="128900"/>
  </r>
  <r>
    <x v="1262"/>
    <n v="11250"/>
    <x v="1"/>
    <x v="1"/>
    <n v="161500"/>
  </r>
  <r>
    <x v="1263"/>
    <n v="13515"/>
    <x v="1"/>
    <x v="1"/>
    <n v="180500"/>
  </r>
  <r>
    <x v="1264"/>
    <n v="4060"/>
    <x v="0"/>
    <x v="0"/>
    <n v="181000"/>
  </r>
  <r>
    <x v="1265"/>
    <n v="3735"/>
    <x v="0"/>
    <x v="0"/>
    <n v="183900"/>
  </r>
  <r>
    <x v="1266"/>
    <n v="10120"/>
    <x v="0"/>
    <x v="1"/>
    <n v="122000"/>
  </r>
  <r>
    <x v="1267"/>
    <n v="13214"/>
    <x v="1"/>
    <x v="1"/>
    <n v="378500"/>
  </r>
  <r>
    <x v="1268"/>
    <n v="14100"/>
    <x v="1"/>
    <x v="1"/>
    <n v="381000"/>
  </r>
  <r>
    <x v="1269"/>
    <n v="11344"/>
    <x v="1"/>
    <x v="1"/>
    <n v="144000"/>
  </r>
  <r>
    <x v="1270"/>
    <n v="23595"/>
    <x v="1"/>
    <x v="1"/>
    <n v="260000"/>
  </r>
  <r>
    <x v="1271"/>
    <n v="9156"/>
    <x v="0"/>
    <x v="0"/>
    <n v="185750"/>
  </r>
  <r>
    <x v="1272"/>
    <n v="13526"/>
    <x v="1"/>
    <x v="1"/>
    <n v="137000"/>
  </r>
  <r>
    <x v="1273"/>
    <n v="11512"/>
    <x v="1"/>
    <x v="1"/>
    <n v="177000"/>
  </r>
  <r>
    <x v="1274"/>
    <n v="5362"/>
    <x v="0"/>
    <x v="0"/>
    <n v="139000"/>
  </r>
  <r>
    <x v="1275"/>
    <n v="11345"/>
    <x v="1"/>
    <x v="1"/>
    <n v="137000"/>
  </r>
  <r>
    <x v="1276"/>
    <n v="12936"/>
    <x v="1"/>
    <x v="1"/>
    <n v="162000"/>
  </r>
  <r>
    <x v="1277"/>
    <n v="17871"/>
    <x v="1"/>
    <x v="1"/>
    <n v="197900"/>
  </r>
  <r>
    <x v="1278"/>
    <n v="9473"/>
    <x v="0"/>
    <x v="1"/>
    <n v="237000"/>
  </r>
  <r>
    <x v="1279"/>
    <n v="7500"/>
    <x v="0"/>
    <x v="0"/>
    <n v="68400"/>
  </r>
  <r>
    <x v="1280"/>
    <n v="9808"/>
    <x v="0"/>
    <x v="1"/>
    <n v="227000"/>
  </r>
  <r>
    <x v="1281"/>
    <n v="8049"/>
    <x v="0"/>
    <x v="0"/>
    <n v="180000"/>
  </r>
  <r>
    <x v="1282"/>
    <n v="8800"/>
    <x v="0"/>
    <x v="0"/>
    <n v="150500"/>
  </r>
  <r>
    <x v="1283"/>
    <n v="9400"/>
    <x v="0"/>
    <x v="0"/>
    <n v="139000"/>
  </r>
  <r>
    <x v="1284"/>
    <n v="9638"/>
    <x v="0"/>
    <x v="1"/>
    <n v="169000"/>
  </r>
  <r>
    <x v="1285"/>
    <n v="6000"/>
    <x v="0"/>
    <x v="0"/>
    <n v="132500"/>
  </r>
  <r>
    <x v="1286"/>
    <n v="9790"/>
    <x v="0"/>
    <x v="1"/>
    <n v="143000"/>
  </r>
  <r>
    <x v="1287"/>
    <n v="36500"/>
    <x v="1"/>
    <x v="1"/>
    <n v="190000"/>
  </r>
  <r>
    <x v="1288"/>
    <n v="5664"/>
    <x v="0"/>
    <x v="0"/>
    <n v="278000"/>
  </r>
  <r>
    <x v="1289"/>
    <n v="11065"/>
    <x v="1"/>
    <x v="1"/>
    <n v="281000"/>
  </r>
  <r>
    <x v="1290"/>
    <n v="14112"/>
    <x v="1"/>
    <x v="1"/>
    <n v="180500"/>
  </r>
  <r>
    <x v="1291"/>
    <n v="1680"/>
    <x v="0"/>
    <x v="0"/>
    <n v="119500"/>
  </r>
  <r>
    <x v="1292"/>
    <n v="6600"/>
    <x v="0"/>
    <x v="0"/>
    <n v="107500"/>
  </r>
  <r>
    <x v="1293"/>
    <n v="10140"/>
    <x v="0"/>
    <x v="1"/>
    <n v="162900"/>
  </r>
  <r>
    <x v="1294"/>
    <n v="8172"/>
    <x v="0"/>
    <x v="0"/>
    <n v="115000"/>
  </r>
  <r>
    <x v="1295"/>
    <n v="8400"/>
    <x v="0"/>
    <x v="0"/>
    <n v="138500"/>
  </r>
  <r>
    <x v="1296"/>
    <n v="8700"/>
    <x v="0"/>
    <x v="0"/>
    <n v="155000"/>
  </r>
  <r>
    <x v="1297"/>
    <n v="3675"/>
    <x v="0"/>
    <x v="0"/>
    <n v="140000"/>
  </r>
  <r>
    <x v="1298"/>
    <n v="63887"/>
    <x v="1"/>
    <x v="1"/>
    <n v="160000"/>
  </r>
  <r>
    <x v="1299"/>
    <n v="7500"/>
    <x v="0"/>
    <x v="0"/>
    <n v="154000"/>
  </r>
  <r>
    <x v="1300"/>
    <n v="10762"/>
    <x v="1"/>
    <x v="1"/>
    <n v="225000"/>
  </r>
  <r>
    <x v="1301"/>
    <n v="7500"/>
    <x v="0"/>
    <x v="0"/>
    <n v="177500"/>
  </r>
  <r>
    <x v="1302"/>
    <n v="10120"/>
    <x v="1"/>
    <x v="1"/>
    <n v="290000"/>
  </r>
  <r>
    <x v="1303"/>
    <n v="8688"/>
    <x v="0"/>
    <x v="0"/>
    <n v="232000"/>
  </r>
  <r>
    <x v="1304"/>
    <n v="3363"/>
    <x v="0"/>
    <x v="0"/>
    <n v="130000"/>
  </r>
  <r>
    <x v="1305"/>
    <n v="13173"/>
    <x v="1"/>
    <x v="1"/>
    <n v="325000"/>
  </r>
  <r>
    <x v="1306"/>
    <n v="6955"/>
    <x v="0"/>
    <x v="0"/>
    <n v="202500"/>
  </r>
  <r>
    <x v="1307"/>
    <n v="8072"/>
    <x v="0"/>
    <x v="0"/>
    <n v="138000"/>
  </r>
  <r>
    <x v="1308"/>
    <n v="12000"/>
    <x v="1"/>
    <x v="1"/>
    <n v="147000"/>
  </r>
  <r>
    <x v="1309"/>
    <n v="7153"/>
    <x v="0"/>
    <x v="0"/>
    <n v="179200"/>
  </r>
  <r>
    <x v="1310"/>
    <n v="17500"/>
    <x v="1"/>
    <x v="1"/>
    <n v="335000"/>
  </r>
  <r>
    <x v="1311"/>
    <n v="8814"/>
    <x v="0"/>
    <x v="0"/>
    <n v="203000"/>
  </r>
  <r>
    <x v="1312"/>
    <n v="9572"/>
    <x v="0"/>
    <x v="1"/>
    <n v="302000"/>
  </r>
  <r>
    <x v="1313"/>
    <n v="14774"/>
    <x v="1"/>
    <x v="1"/>
    <n v="333168"/>
  </r>
  <r>
    <x v="1314"/>
    <n v="8190"/>
    <x v="0"/>
    <x v="0"/>
    <n v="119000"/>
  </r>
  <r>
    <x v="1315"/>
    <n v="11075"/>
    <x v="1"/>
    <x v="1"/>
    <n v="206900"/>
  </r>
  <r>
    <x v="1316"/>
    <n v="10226"/>
    <x v="1"/>
    <x v="1"/>
    <n v="295493"/>
  </r>
  <r>
    <x v="1317"/>
    <n v="4230"/>
    <x v="0"/>
    <x v="0"/>
    <n v="208900"/>
  </r>
  <r>
    <x v="1318"/>
    <n v="14781"/>
    <x v="1"/>
    <x v="1"/>
    <n v="275000"/>
  </r>
  <r>
    <x v="1319"/>
    <n v="10215"/>
    <x v="1"/>
    <x v="1"/>
    <n v="111000"/>
  </r>
  <r>
    <x v="1320"/>
    <n v="8400"/>
    <x v="0"/>
    <x v="0"/>
    <n v="156500"/>
  </r>
  <r>
    <x v="1321"/>
    <n v="6627"/>
    <x v="0"/>
    <x v="0"/>
    <n v="72500"/>
  </r>
  <r>
    <x v="1322"/>
    <n v="10186"/>
    <x v="1"/>
    <x v="1"/>
    <n v="190000"/>
  </r>
  <r>
    <x v="1323"/>
    <n v="5330"/>
    <x v="0"/>
    <x v="0"/>
    <n v="82500"/>
  </r>
  <r>
    <x v="1324"/>
    <n v="9986"/>
    <x v="0"/>
    <x v="1"/>
    <n v="147000"/>
  </r>
  <r>
    <x v="1325"/>
    <n v="3636"/>
    <x v="0"/>
    <x v="0"/>
    <n v="55000"/>
  </r>
  <r>
    <x v="1326"/>
    <n v="4270"/>
    <x v="0"/>
    <x v="0"/>
    <n v="79000"/>
  </r>
  <r>
    <x v="1327"/>
    <n v="6600"/>
    <x v="0"/>
    <x v="0"/>
    <n v="130500"/>
  </r>
  <r>
    <x v="1328"/>
    <n v="10440"/>
    <x v="1"/>
    <x v="1"/>
    <n v="256000"/>
  </r>
  <r>
    <x v="1329"/>
    <n v="9084"/>
    <x v="0"/>
    <x v="0"/>
    <n v="176500"/>
  </r>
  <r>
    <x v="1330"/>
    <n v="10000"/>
    <x v="0"/>
    <x v="1"/>
    <n v="227000"/>
  </r>
  <r>
    <x v="1331"/>
    <n v="10780"/>
    <x v="1"/>
    <x v="1"/>
    <n v="132500"/>
  </r>
  <r>
    <x v="1332"/>
    <n v="8877"/>
    <x v="0"/>
    <x v="0"/>
    <n v="100000"/>
  </r>
  <r>
    <x v="1333"/>
    <n v="7200"/>
    <x v="0"/>
    <x v="0"/>
    <n v="125500"/>
  </r>
  <r>
    <x v="1334"/>
    <n v="2368"/>
    <x v="0"/>
    <x v="0"/>
    <n v="125000"/>
  </r>
  <r>
    <x v="1335"/>
    <n v="9650"/>
    <x v="0"/>
    <x v="1"/>
    <n v="167900"/>
  </r>
  <r>
    <x v="1336"/>
    <n v="9246"/>
    <x v="0"/>
    <x v="0"/>
    <n v="135000"/>
  </r>
  <r>
    <x v="1337"/>
    <n v="4118"/>
    <x v="0"/>
    <x v="0"/>
    <n v="52500"/>
  </r>
  <r>
    <x v="1338"/>
    <n v="13450"/>
    <x v="1"/>
    <x v="1"/>
    <n v="200000"/>
  </r>
  <r>
    <x v="1339"/>
    <n v="9560"/>
    <x v="0"/>
    <x v="0"/>
    <n v="128500"/>
  </r>
  <r>
    <x v="1340"/>
    <n v="8294"/>
    <x v="0"/>
    <x v="0"/>
    <n v="123000"/>
  </r>
  <r>
    <x v="1341"/>
    <n v="13695"/>
    <x v="1"/>
    <x v="1"/>
    <n v="155000"/>
  </r>
  <r>
    <x v="1342"/>
    <n v="9375"/>
    <x v="0"/>
    <x v="0"/>
    <n v="228500"/>
  </r>
  <r>
    <x v="1343"/>
    <n v="7558"/>
    <x v="0"/>
    <x v="0"/>
    <n v="177000"/>
  </r>
  <r>
    <x v="1344"/>
    <n v="11103"/>
    <x v="1"/>
    <x v="1"/>
    <n v="155835"/>
  </r>
  <r>
    <x v="1345"/>
    <n v="6000"/>
    <x v="0"/>
    <x v="0"/>
    <n v="108500"/>
  </r>
  <r>
    <x v="1346"/>
    <n v="20781"/>
    <x v="1"/>
    <x v="1"/>
    <n v="262500"/>
  </r>
  <r>
    <x v="1347"/>
    <n v="15306"/>
    <x v="1"/>
    <x v="1"/>
    <n v="283463"/>
  </r>
  <r>
    <x v="1348"/>
    <n v="16196"/>
    <x v="1"/>
    <x v="1"/>
    <n v="215000"/>
  </r>
  <r>
    <x v="1349"/>
    <n v="5250"/>
    <x v="0"/>
    <x v="0"/>
    <n v="122000"/>
  </r>
  <r>
    <x v="1350"/>
    <n v="11643"/>
    <x v="1"/>
    <x v="1"/>
    <n v="200000"/>
  </r>
  <r>
    <x v="1351"/>
    <n v="9247"/>
    <x v="0"/>
    <x v="0"/>
    <n v="171000"/>
  </r>
  <r>
    <x v="1352"/>
    <n v="6000"/>
    <x v="0"/>
    <x v="0"/>
    <n v="134900"/>
  </r>
  <r>
    <x v="1353"/>
    <n v="14720"/>
    <x v="1"/>
    <x v="1"/>
    <n v="410000"/>
  </r>
  <r>
    <x v="1354"/>
    <n v="10316"/>
    <x v="0"/>
    <x v="1"/>
    <n v="235000"/>
  </r>
  <r>
    <x v="1355"/>
    <n v="10192"/>
    <x v="0"/>
    <x v="1"/>
    <n v="170000"/>
  </r>
  <r>
    <x v="1356"/>
    <n v="9477"/>
    <x v="0"/>
    <x v="0"/>
    <n v="110000"/>
  </r>
  <r>
    <x v="1357"/>
    <n v="12537"/>
    <x v="1"/>
    <x v="1"/>
    <n v="149900"/>
  </r>
  <r>
    <x v="1358"/>
    <n v="2117"/>
    <x v="0"/>
    <x v="0"/>
    <n v="177500"/>
  </r>
  <r>
    <x v="1359"/>
    <n v="16737"/>
    <x v="1"/>
    <x v="1"/>
    <n v="315000"/>
  </r>
  <r>
    <x v="1360"/>
    <n v="9842"/>
    <x v="0"/>
    <x v="1"/>
    <n v="189000"/>
  </r>
  <r>
    <x v="1361"/>
    <n v="16158"/>
    <x v="1"/>
    <x v="1"/>
    <n v="260000"/>
  </r>
  <r>
    <x v="1362"/>
    <n v="12513"/>
    <x v="1"/>
    <x v="1"/>
    <n v="104900"/>
  </r>
  <r>
    <x v="1363"/>
    <n v="8499"/>
    <x v="0"/>
    <x v="0"/>
    <n v="156932"/>
  </r>
  <r>
    <x v="1364"/>
    <n v="3180"/>
    <x v="0"/>
    <x v="0"/>
    <n v="144152"/>
  </r>
  <r>
    <x v="1365"/>
    <n v="7500"/>
    <x v="0"/>
    <x v="0"/>
    <n v="216000"/>
  </r>
  <r>
    <x v="1366"/>
    <n v="9179"/>
    <x v="0"/>
    <x v="0"/>
    <n v="193000"/>
  </r>
  <r>
    <x v="1367"/>
    <n v="2665"/>
    <x v="0"/>
    <x v="0"/>
    <n v="127000"/>
  </r>
  <r>
    <x v="1368"/>
    <n v="4435"/>
    <x v="0"/>
    <x v="0"/>
    <n v="144000"/>
  </r>
  <r>
    <x v="1369"/>
    <n v="10635"/>
    <x v="1"/>
    <x v="1"/>
    <n v="232000"/>
  </r>
  <r>
    <x v="1370"/>
    <n v="5400"/>
    <x v="0"/>
    <x v="0"/>
    <n v="105000"/>
  </r>
  <r>
    <x v="1371"/>
    <n v="9600"/>
    <x v="0"/>
    <x v="0"/>
    <n v="165500"/>
  </r>
  <r>
    <x v="1372"/>
    <n v="9750"/>
    <x v="0"/>
    <x v="1"/>
    <n v="274300"/>
  </r>
  <r>
    <x v="1373"/>
    <n v="11400"/>
    <x v="1"/>
    <x v="1"/>
    <n v="466500"/>
  </r>
  <r>
    <x v="1374"/>
    <n v="10625"/>
    <x v="0"/>
    <x v="1"/>
    <n v="250000"/>
  </r>
  <r>
    <x v="1375"/>
    <n v="10991"/>
    <x v="1"/>
    <x v="1"/>
    <n v="239000"/>
  </r>
  <r>
    <x v="1376"/>
    <n v="6292"/>
    <x v="0"/>
    <x v="0"/>
    <n v="91000"/>
  </r>
  <r>
    <x v="1377"/>
    <n v="10998"/>
    <x v="1"/>
    <x v="1"/>
    <n v="117000"/>
  </r>
  <r>
    <x v="1378"/>
    <n v="1953"/>
    <x v="0"/>
    <x v="0"/>
    <n v="83000"/>
  </r>
  <r>
    <x v="1379"/>
    <n v="9735"/>
    <x v="0"/>
    <x v="1"/>
    <n v="167500"/>
  </r>
  <r>
    <x v="1380"/>
    <n v="8212"/>
    <x v="0"/>
    <x v="0"/>
    <n v="58500"/>
  </r>
  <r>
    <x v="1381"/>
    <n v="12925"/>
    <x v="1"/>
    <x v="1"/>
    <n v="237500"/>
  </r>
  <r>
    <x v="1382"/>
    <n v="7200"/>
    <x v="0"/>
    <x v="0"/>
    <n v="157000"/>
  </r>
  <r>
    <x v="1383"/>
    <n v="25339"/>
    <x v="1"/>
    <x v="1"/>
    <n v="112000"/>
  </r>
  <r>
    <x v="1384"/>
    <n v="9060"/>
    <x v="0"/>
    <x v="0"/>
    <n v="105000"/>
  </r>
  <r>
    <x v="1385"/>
    <n v="5436"/>
    <x v="0"/>
    <x v="0"/>
    <n v="125500"/>
  </r>
  <r>
    <x v="1386"/>
    <n v="16692"/>
    <x v="1"/>
    <x v="1"/>
    <n v="250000"/>
  </r>
  <r>
    <x v="1387"/>
    <n v="8520"/>
    <x v="0"/>
    <x v="0"/>
    <n v="136000"/>
  </r>
  <r>
    <x v="1388"/>
    <n v="14892"/>
    <x v="1"/>
    <x v="1"/>
    <n v="377500"/>
  </r>
  <r>
    <x v="1389"/>
    <n v="6000"/>
    <x v="0"/>
    <x v="0"/>
    <n v="131000"/>
  </r>
  <r>
    <x v="1390"/>
    <n v="9100"/>
    <x v="0"/>
    <x v="0"/>
    <n v="235000"/>
  </r>
  <r>
    <x v="1391"/>
    <n v="8944"/>
    <x v="0"/>
    <x v="0"/>
    <n v="124000"/>
  </r>
  <r>
    <x v="1392"/>
    <n v="7838"/>
    <x v="0"/>
    <x v="0"/>
    <n v="123000"/>
  </r>
  <r>
    <x v="1393"/>
    <n v="10800"/>
    <x v="0"/>
    <x v="1"/>
    <n v="163000"/>
  </r>
  <r>
    <x v="1394"/>
    <n v="4045"/>
    <x v="0"/>
    <x v="0"/>
    <n v="246578"/>
  </r>
  <r>
    <x v="1395"/>
    <n v="12665"/>
    <x v="1"/>
    <x v="1"/>
    <n v="281213"/>
  </r>
  <r>
    <x v="1396"/>
    <n v="57200"/>
    <x v="1"/>
    <x v="1"/>
    <n v="160000"/>
  </r>
  <r>
    <x v="1397"/>
    <n v="6120"/>
    <x v="0"/>
    <x v="0"/>
    <n v="137500"/>
  </r>
  <r>
    <x v="1398"/>
    <n v="7200"/>
    <x v="0"/>
    <x v="0"/>
    <n v="138000"/>
  </r>
  <r>
    <x v="1399"/>
    <n v="6171"/>
    <x v="0"/>
    <x v="0"/>
    <n v="137450"/>
  </r>
  <r>
    <x v="1400"/>
    <n v="6000"/>
    <x v="0"/>
    <x v="0"/>
    <n v="120000"/>
  </r>
  <r>
    <x v="1401"/>
    <n v="7415"/>
    <x v="0"/>
    <x v="0"/>
    <n v="193000"/>
  </r>
  <r>
    <x v="1402"/>
    <n v="6762"/>
    <x v="0"/>
    <x v="0"/>
    <n v="193879"/>
  </r>
  <r>
    <x v="1403"/>
    <n v="15256"/>
    <x v="1"/>
    <x v="1"/>
    <n v="282922"/>
  </r>
  <r>
    <x v="1404"/>
    <n v="10410"/>
    <x v="0"/>
    <x v="1"/>
    <n v="105000"/>
  </r>
  <r>
    <x v="1405"/>
    <n v="3842"/>
    <x v="0"/>
    <x v="0"/>
    <n v="275000"/>
  </r>
  <r>
    <x v="1406"/>
    <n v="8445"/>
    <x v="0"/>
    <x v="0"/>
    <n v="133000"/>
  </r>
  <r>
    <x v="1407"/>
    <n v="8780"/>
    <x v="0"/>
    <x v="0"/>
    <n v="112000"/>
  </r>
  <r>
    <x v="1408"/>
    <n v="7740"/>
    <x v="0"/>
    <x v="0"/>
    <n v="125500"/>
  </r>
  <r>
    <x v="1409"/>
    <n v="20544"/>
    <x v="1"/>
    <x v="1"/>
    <n v="215000"/>
  </r>
  <r>
    <x v="1410"/>
    <n v="12420"/>
    <x v="1"/>
    <x v="1"/>
    <n v="230000"/>
  </r>
  <r>
    <x v="1411"/>
    <n v="9600"/>
    <x v="0"/>
    <x v="0"/>
    <n v="140000"/>
  </r>
  <r>
    <x v="1412"/>
    <n v="7200"/>
    <x v="0"/>
    <x v="0"/>
    <n v="90000"/>
  </r>
  <r>
    <x v="1413"/>
    <n v="10994"/>
    <x v="1"/>
    <x v="1"/>
    <n v="257000"/>
  </r>
  <r>
    <x v="1414"/>
    <n v="13053"/>
    <x v="1"/>
    <x v="1"/>
    <n v="207000"/>
  </r>
  <r>
    <x v="1415"/>
    <n v="3635"/>
    <x v="0"/>
    <x v="0"/>
    <n v="175900"/>
  </r>
  <r>
    <x v="1416"/>
    <n v="11340"/>
    <x v="1"/>
    <x v="1"/>
    <n v="122500"/>
  </r>
  <r>
    <x v="1417"/>
    <n v="16545"/>
    <x v="1"/>
    <x v="1"/>
    <n v="340000"/>
  </r>
  <r>
    <x v="1418"/>
    <n v="9204"/>
    <x v="0"/>
    <x v="0"/>
    <n v="124000"/>
  </r>
  <r>
    <x v="1419"/>
    <n v="16381"/>
    <x v="1"/>
    <x v="1"/>
    <n v="223000"/>
  </r>
  <r>
    <x v="1420"/>
    <n v="11700"/>
    <x v="1"/>
    <x v="1"/>
    <n v="179900"/>
  </r>
  <r>
    <x v="1421"/>
    <n v="4043"/>
    <x v="0"/>
    <x v="0"/>
    <n v="127500"/>
  </r>
  <r>
    <x v="1422"/>
    <n v="4435"/>
    <x v="0"/>
    <x v="0"/>
    <n v="136500"/>
  </r>
  <r>
    <x v="1423"/>
    <n v="19690"/>
    <x v="1"/>
    <x v="1"/>
    <n v="274970"/>
  </r>
  <r>
    <x v="1424"/>
    <n v="9503"/>
    <x v="0"/>
    <x v="0"/>
    <n v="144000"/>
  </r>
  <r>
    <x v="1425"/>
    <n v="10721"/>
    <x v="1"/>
    <x v="1"/>
    <n v="142000"/>
  </r>
  <r>
    <x v="1426"/>
    <n v="10944"/>
    <x v="1"/>
    <x v="1"/>
    <n v="271000"/>
  </r>
  <r>
    <x v="1427"/>
    <n v="10930"/>
    <x v="1"/>
    <x v="1"/>
    <n v="140000"/>
  </r>
  <r>
    <x v="1428"/>
    <n v="7200"/>
    <x v="0"/>
    <x v="0"/>
    <n v="119000"/>
  </r>
  <r>
    <x v="1429"/>
    <n v="12546"/>
    <x v="1"/>
    <x v="1"/>
    <n v="182900"/>
  </r>
  <r>
    <x v="1430"/>
    <n v="21930"/>
    <x v="1"/>
    <x v="1"/>
    <n v="192140"/>
  </r>
  <r>
    <x v="1431"/>
    <n v="4928"/>
    <x v="0"/>
    <x v="0"/>
    <n v="143750"/>
  </r>
  <r>
    <x v="1432"/>
    <n v="10800"/>
    <x v="1"/>
    <x v="1"/>
    <n v="64500"/>
  </r>
  <r>
    <x v="1433"/>
    <n v="10261"/>
    <x v="1"/>
    <x v="1"/>
    <n v="186500"/>
  </r>
  <r>
    <x v="1434"/>
    <n v="17400"/>
    <x v="1"/>
    <x v="1"/>
    <n v="160000"/>
  </r>
  <r>
    <x v="1435"/>
    <n v="8400"/>
    <x v="0"/>
    <x v="0"/>
    <n v="174000"/>
  </r>
  <r>
    <x v="1436"/>
    <n v="9000"/>
    <x v="0"/>
    <x v="0"/>
    <n v="120500"/>
  </r>
  <r>
    <x v="1437"/>
    <n v="12444"/>
    <x v="1"/>
    <x v="1"/>
    <n v="394617"/>
  </r>
  <r>
    <x v="1438"/>
    <n v="7407"/>
    <x v="0"/>
    <x v="0"/>
    <n v="149700"/>
  </r>
  <r>
    <x v="1439"/>
    <n v="11584"/>
    <x v="1"/>
    <x v="1"/>
    <n v="197000"/>
  </r>
  <r>
    <x v="1440"/>
    <n v="11526"/>
    <x v="1"/>
    <x v="1"/>
    <n v="191000"/>
  </r>
  <r>
    <x v="1441"/>
    <n v="4426"/>
    <x v="0"/>
    <x v="0"/>
    <n v="149300"/>
  </r>
  <r>
    <x v="1442"/>
    <n v="11003"/>
    <x v="1"/>
    <x v="1"/>
    <n v="310000"/>
  </r>
  <r>
    <x v="1443"/>
    <n v="8854"/>
    <x v="0"/>
    <x v="0"/>
    <n v="121000"/>
  </r>
  <r>
    <x v="1444"/>
    <n v="8500"/>
    <x v="0"/>
    <x v="0"/>
    <n v="179600"/>
  </r>
  <r>
    <x v="1445"/>
    <n v="8400"/>
    <x v="0"/>
    <x v="0"/>
    <n v="129000"/>
  </r>
  <r>
    <x v="1446"/>
    <n v="26142"/>
    <x v="1"/>
    <x v="1"/>
    <n v="157900"/>
  </r>
  <r>
    <x v="1447"/>
    <n v="10000"/>
    <x v="1"/>
    <x v="1"/>
    <n v="240000"/>
  </r>
  <r>
    <x v="1448"/>
    <n v="11767"/>
    <x v="1"/>
    <x v="1"/>
    <n v="112000"/>
  </r>
  <r>
    <x v="1449"/>
    <n v="1533"/>
    <x v="0"/>
    <x v="0"/>
    <n v="92000"/>
  </r>
  <r>
    <x v="1450"/>
    <n v="9000"/>
    <x v="0"/>
    <x v="0"/>
    <n v="136000"/>
  </r>
  <r>
    <x v="1451"/>
    <n v="9262"/>
    <x v="0"/>
    <x v="0"/>
    <n v="287090"/>
  </r>
  <r>
    <x v="1452"/>
    <n v="3675"/>
    <x v="0"/>
    <x v="0"/>
    <n v="145000"/>
  </r>
  <r>
    <x v="1453"/>
    <n v="17217"/>
    <x v="1"/>
    <x v="1"/>
    <n v="84500"/>
  </r>
  <r>
    <x v="1454"/>
    <n v="7500"/>
    <x v="0"/>
    <x v="0"/>
    <n v="185000"/>
  </r>
  <r>
    <x v="1455"/>
    <n v="7917"/>
    <x v="0"/>
    <x v="0"/>
    <n v="175000"/>
  </r>
  <r>
    <x v="1456"/>
    <n v="13175"/>
    <x v="1"/>
    <x v="1"/>
    <n v="210000"/>
  </r>
  <r>
    <x v="1457"/>
    <n v="9042"/>
    <x v="0"/>
    <x v="0"/>
    <n v="266500"/>
  </r>
  <r>
    <x v="1458"/>
    <n v="9717"/>
    <x v="0"/>
    <x v="0"/>
    <n v="142125"/>
  </r>
  <r>
    <x v="1459"/>
    <n v="9937"/>
    <x v="1"/>
    <x v="0"/>
    <n v="147500"/>
  </r>
</pivotCacheRecords>
</file>

<file path=xl/pivotCache/pivotCacheRecords2.xml><?xml version="1.0" encoding="utf-8"?>
<pivotCacheRecords xmlns="http://purl.oclc.org/ooxml/spreadsheetml/main" xmlns:r="http://purl.oclc.org/ooxml/officeDocument/relationships" count="1460">
  <r>
    <x v="0"/>
    <x v="0"/>
    <x v="0"/>
  </r>
  <r>
    <x v="1"/>
    <x v="1"/>
    <x v="1"/>
  </r>
  <r>
    <x v="2"/>
    <x v="0"/>
    <x v="2"/>
  </r>
  <r>
    <x v="3"/>
    <x v="2"/>
    <x v="3"/>
  </r>
  <r>
    <x v="4"/>
    <x v="1"/>
    <x v="4"/>
  </r>
  <r>
    <x v="5"/>
    <x v="0"/>
    <x v="5"/>
  </r>
  <r>
    <x v="6"/>
    <x v="0"/>
    <x v="6"/>
  </r>
  <r>
    <x v="7"/>
    <x v="2"/>
    <x v="7"/>
  </r>
  <r>
    <x v="8"/>
    <x v="0"/>
    <x v="8"/>
  </r>
  <r>
    <x v="9"/>
    <x v="2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2"/>
    <x v="14"/>
  </r>
  <r>
    <x v="15"/>
    <x v="2"/>
    <x v="15"/>
  </r>
  <r>
    <x v="16"/>
    <x v="3"/>
    <x v="16"/>
  </r>
  <r>
    <x v="17"/>
    <x v="0"/>
    <x v="17"/>
  </r>
  <r>
    <x v="18"/>
    <x v="0"/>
    <x v="18"/>
  </r>
  <r>
    <x v="19"/>
    <x v="0"/>
    <x v="19"/>
  </r>
  <r>
    <x v="20"/>
    <x v="2"/>
    <x v="20"/>
  </r>
  <r>
    <x v="21"/>
    <x v="0"/>
    <x v="21"/>
  </r>
  <r>
    <x v="22"/>
    <x v="0"/>
    <x v="22"/>
  </r>
  <r>
    <x v="23"/>
    <x v="0"/>
    <x v="8"/>
  </r>
  <r>
    <x v="24"/>
    <x v="0"/>
    <x v="23"/>
  </r>
  <r>
    <x v="25"/>
    <x v="2"/>
    <x v="24"/>
  </r>
  <r>
    <x v="26"/>
    <x v="2"/>
    <x v="25"/>
  </r>
  <r>
    <x v="27"/>
    <x v="0"/>
    <x v="26"/>
  </r>
  <r>
    <x v="28"/>
    <x v="3"/>
    <x v="27"/>
  </r>
  <r>
    <x v="29"/>
    <x v="0"/>
    <x v="28"/>
  </r>
  <r>
    <x v="30"/>
    <x v="0"/>
    <x v="29"/>
  </r>
  <r>
    <x v="31"/>
    <x v="3"/>
    <x v="30"/>
  </r>
  <r>
    <x v="32"/>
    <x v="2"/>
    <x v="31"/>
  </r>
  <r>
    <x v="33"/>
    <x v="0"/>
    <x v="32"/>
  </r>
  <r>
    <x v="34"/>
    <x v="0"/>
    <x v="33"/>
  </r>
  <r>
    <x v="35"/>
    <x v="0"/>
    <x v="34"/>
  </r>
  <r>
    <x v="36"/>
    <x v="2"/>
    <x v="35"/>
  </r>
  <r>
    <x v="37"/>
    <x v="0"/>
    <x v="36"/>
  </r>
  <r>
    <x v="38"/>
    <x v="0"/>
    <x v="37"/>
  </r>
  <r>
    <x v="39"/>
    <x v="0"/>
    <x v="38"/>
  </r>
  <r>
    <x v="40"/>
    <x v="0"/>
    <x v="39"/>
  </r>
  <r>
    <x v="41"/>
    <x v="0"/>
    <x v="40"/>
  </r>
  <r>
    <x v="42"/>
    <x v="3"/>
    <x v="12"/>
  </r>
  <r>
    <x v="43"/>
    <x v="3"/>
    <x v="41"/>
  </r>
  <r>
    <x v="44"/>
    <x v="0"/>
    <x v="42"/>
  </r>
  <r>
    <x v="45"/>
    <x v="0"/>
    <x v="43"/>
  </r>
  <r>
    <x v="46"/>
    <x v="3"/>
    <x v="44"/>
  </r>
  <r>
    <x v="47"/>
    <x v="0"/>
    <x v="45"/>
  </r>
  <r>
    <x v="48"/>
    <x v="0"/>
    <x v="46"/>
  </r>
  <r>
    <x v="49"/>
    <x v="0"/>
    <x v="47"/>
  </r>
  <r>
    <x v="50"/>
    <x v="2"/>
    <x v="48"/>
  </r>
  <r>
    <x v="51"/>
    <x v="0"/>
    <x v="49"/>
  </r>
  <r>
    <x v="52"/>
    <x v="2"/>
    <x v="50"/>
  </r>
  <r>
    <x v="53"/>
    <x v="0"/>
    <x v="51"/>
  </r>
  <r>
    <x v="54"/>
    <x v="0"/>
    <x v="52"/>
  </r>
  <r>
    <x v="55"/>
    <x v="0"/>
    <x v="53"/>
  </r>
  <r>
    <x v="56"/>
    <x v="0"/>
    <x v="54"/>
  </r>
  <r>
    <x v="57"/>
    <x v="2"/>
    <x v="55"/>
  </r>
  <r>
    <x v="58"/>
    <x v="3"/>
    <x v="56"/>
  </r>
  <r>
    <x v="59"/>
    <x v="0"/>
    <x v="57"/>
  </r>
  <r>
    <x v="60"/>
    <x v="0"/>
    <x v="58"/>
  </r>
  <r>
    <x v="61"/>
    <x v="0"/>
    <x v="59"/>
  </r>
  <r>
    <x v="62"/>
    <x v="0"/>
    <x v="60"/>
  </r>
  <r>
    <x v="63"/>
    <x v="0"/>
    <x v="3"/>
  </r>
  <r>
    <x v="64"/>
    <x v="0"/>
    <x v="61"/>
  </r>
  <r>
    <x v="65"/>
    <x v="0"/>
    <x v="62"/>
  </r>
  <r>
    <x v="66"/>
    <x v="0"/>
    <x v="63"/>
  </r>
  <r>
    <x v="67"/>
    <x v="0"/>
    <x v="64"/>
  </r>
  <r>
    <x v="68"/>
    <x v="2"/>
    <x v="65"/>
  </r>
  <r>
    <x v="69"/>
    <x v="2"/>
    <x v="66"/>
  </r>
  <r>
    <x v="70"/>
    <x v="0"/>
    <x v="67"/>
  </r>
  <r>
    <x v="71"/>
    <x v="2"/>
    <x v="10"/>
  </r>
  <r>
    <x v="72"/>
    <x v="2"/>
    <x v="68"/>
  </r>
  <r>
    <x v="73"/>
    <x v="0"/>
    <x v="69"/>
  </r>
  <r>
    <x v="74"/>
    <x v="2"/>
    <x v="70"/>
  </r>
  <r>
    <x v="75"/>
    <x v="0"/>
    <x v="71"/>
  </r>
  <r>
    <x v="76"/>
    <x v="0"/>
    <x v="72"/>
  </r>
  <r>
    <x v="77"/>
    <x v="0"/>
    <x v="47"/>
  </r>
  <r>
    <x v="78"/>
    <x v="0"/>
    <x v="73"/>
  </r>
  <r>
    <x v="79"/>
    <x v="2"/>
    <x v="50"/>
  </r>
  <r>
    <x v="80"/>
    <x v="2"/>
    <x v="74"/>
  </r>
  <r>
    <x v="81"/>
    <x v="1"/>
    <x v="75"/>
  </r>
  <r>
    <x v="82"/>
    <x v="0"/>
    <x v="76"/>
  </r>
  <r>
    <x v="83"/>
    <x v="0"/>
    <x v="77"/>
  </r>
  <r>
    <x v="84"/>
    <x v="0"/>
    <x v="78"/>
  </r>
  <r>
    <x v="85"/>
    <x v="2"/>
    <x v="79"/>
  </r>
  <r>
    <x v="86"/>
    <x v="0"/>
    <x v="80"/>
  </r>
  <r>
    <x v="87"/>
    <x v="2"/>
    <x v="81"/>
  </r>
  <r>
    <x v="88"/>
    <x v="2"/>
    <x v="82"/>
  </r>
  <r>
    <x v="89"/>
    <x v="0"/>
    <x v="83"/>
  </r>
  <r>
    <x v="90"/>
    <x v="0"/>
    <x v="84"/>
  </r>
  <r>
    <x v="91"/>
    <x v="0"/>
    <x v="85"/>
  </r>
  <r>
    <x v="92"/>
    <x v="0"/>
    <x v="86"/>
  </r>
  <r>
    <x v="93"/>
    <x v="2"/>
    <x v="87"/>
  </r>
  <r>
    <x v="94"/>
    <x v="0"/>
    <x v="88"/>
  </r>
  <r>
    <x v="95"/>
    <x v="2"/>
    <x v="68"/>
  </r>
  <r>
    <x v="96"/>
    <x v="0"/>
    <x v="89"/>
  </r>
  <r>
    <x v="97"/>
    <x v="0"/>
    <x v="90"/>
  </r>
  <r>
    <x v="98"/>
    <x v="2"/>
    <x v="91"/>
  </r>
  <r>
    <x v="99"/>
    <x v="0"/>
    <x v="92"/>
  </r>
  <r>
    <x v="100"/>
    <x v="0"/>
    <x v="93"/>
  </r>
  <r>
    <x v="101"/>
    <x v="0"/>
    <x v="94"/>
  </r>
  <r>
    <x v="102"/>
    <x v="0"/>
    <x v="95"/>
  </r>
  <r>
    <x v="103"/>
    <x v="2"/>
    <x v="96"/>
  </r>
  <r>
    <x v="104"/>
    <x v="2"/>
    <x v="97"/>
  </r>
  <r>
    <x v="105"/>
    <x v="0"/>
    <x v="4"/>
  </r>
  <r>
    <x v="106"/>
    <x v="0"/>
    <x v="98"/>
  </r>
  <r>
    <x v="107"/>
    <x v="0"/>
    <x v="99"/>
  </r>
  <r>
    <x v="108"/>
    <x v="2"/>
    <x v="99"/>
  </r>
  <r>
    <x v="109"/>
    <x v="0"/>
    <x v="100"/>
  </r>
  <r>
    <x v="110"/>
    <x v="0"/>
    <x v="101"/>
  </r>
  <r>
    <x v="111"/>
    <x v="0"/>
    <x v="63"/>
  </r>
  <r>
    <x v="112"/>
    <x v="0"/>
    <x v="102"/>
  </r>
  <r>
    <x v="113"/>
    <x v="2"/>
    <x v="103"/>
  </r>
  <r>
    <x v="114"/>
    <x v="0"/>
    <x v="104"/>
  </r>
  <r>
    <x v="115"/>
    <x v="2"/>
    <x v="105"/>
  </r>
  <r>
    <x v="116"/>
    <x v="0"/>
    <x v="19"/>
  </r>
  <r>
    <x v="117"/>
    <x v="2"/>
    <x v="106"/>
  </r>
  <r>
    <x v="118"/>
    <x v="2"/>
    <x v="107"/>
  </r>
  <r>
    <x v="119"/>
    <x v="0"/>
    <x v="108"/>
  </r>
  <r>
    <x v="120"/>
    <x v="3"/>
    <x v="63"/>
  </r>
  <r>
    <x v="121"/>
    <x v="0"/>
    <x v="98"/>
  </r>
  <r>
    <x v="122"/>
    <x v="2"/>
    <x v="109"/>
  </r>
  <r>
    <x v="123"/>
    <x v="0"/>
    <x v="110"/>
  </r>
  <r>
    <x v="124"/>
    <x v="3"/>
    <x v="111"/>
  </r>
  <r>
    <x v="125"/>
    <x v="0"/>
    <x v="112"/>
  </r>
  <r>
    <x v="126"/>
    <x v="0"/>
    <x v="113"/>
  </r>
  <r>
    <x v="127"/>
    <x v="0"/>
    <x v="114"/>
  </r>
  <r>
    <x v="128"/>
    <x v="0"/>
    <x v="106"/>
  </r>
  <r>
    <x v="129"/>
    <x v="0"/>
    <x v="115"/>
  </r>
  <r>
    <x v="130"/>
    <x v="2"/>
    <x v="64"/>
  </r>
  <r>
    <x v="131"/>
    <x v="2"/>
    <x v="67"/>
  </r>
  <r>
    <x v="132"/>
    <x v="2"/>
    <x v="116"/>
  </r>
  <r>
    <x v="133"/>
    <x v="0"/>
    <x v="117"/>
  </r>
  <r>
    <x v="134"/>
    <x v="0"/>
    <x v="63"/>
  </r>
  <r>
    <x v="135"/>
    <x v="0"/>
    <x v="80"/>
  </r>
  <r>
    <x v="136"/>
    <x v="2"/>
    <x v="5"/>
  </r>
  <r>
    <x v="137"/>
    <x v="0"/>
    <x v="118"/>
  </r>
  <r>
    <x v="138"/>
    <x v="0"/>
    <x v="22"/>
  </r>
  <r>
    <x v="139"/>
    <x v="0"/>
    <x v="119"/>
  </r>
  <r>
    <x v="140"/>
    <x v="1"/>
    <x v="99"/>
  </r>
  <r>
    <x v="141"/>
    <x v="0"/>
    <x v="79"/>
  </r>
  <r>
    <x v="142"/>
    <x v="2"/>
    <x v="120"/>
  </r>
  <r>
    <x v="143"/>
    <x v="0"/>
    <x v="121"/>
  </r>
  <r>
    <x v="144"/>
    <x v="0"/>
    <x v="122"/>
  </r>
  <r>
    <x v="145"/>
    <x v="0"/>
    <x v="52"/>
  </r>
  <r>
    <x v="146"/>
    <x v="2"/>
    <x v="123"/>
  </r>
  <r>
    <x v="147"/>
    <x v="3"/>
    <x v="124"/>
  </r>
  <r>
    <x v="148"/>
    <x v="0"/>
    <x v="42"/>
  </r>
  <r>
    <x v="149"/>
    <x v="0"/>
    <x v="99"/>
  </r>
  <r>
    <x v="150"/>
    <x v="2"/>
    <x v="125"/>
  </r>
  <r>
    <x v="151"/>
    <x v="0"/>
    <x v="126"/>
  </r>
  <r>
    <x v="152"/>
    <x v="3"/>
    <x v="100"/>
  </r>
  <r>
    <x v="153"/>
    <x v="0"/>
    <x v="127"/>
  </r>
  <r>
    <x v="154"/>
    <x v="2"/>
    <x v="122"/>
  </r>
  <r>
    <x v="155"/>
    <x v="2"/>
    <x v="128"/>
  </r>
  <r>
    <x v="156"/>
    <x v="0"/>
    <x v="129"/>
  </r>
  <r>
    <x v="157"/>
    <x v="2"/>
    <x v="130"/>
  </r>
  <r>
    <x v="158"/>
    <x v="2"/>
    <x v="131"/>
  </r>
  <r>
    <x v="159"/>
    <x v="2"/>
    <x v="107"/>
  </r>
  <r>
    <x v="160"/>
    <x v="3"/>
    <x v="132"/>
  </r>
  <r>
    <x v="161"/>
    <x v="0"/>
    <x v="133"/>
  </r>
  <r>
    <x v="162"/>
    <x v="2"/>
    <x v="117"/>
  </r>
  <r>
    <x v="163"/>
    <x v="0"/>
    <x v="134"/>
  </r>
  <r>
    <x v="164"/>
    <x v="2"/>
    <x v="135"/>
  </r>
  <r>
    <x v="165"/>
    <x v="0"/>
    <x v="136"/>
  </r>
  <r>
    <x v="166"/>
    <x v="0"/>
    <x v="100"/>
  </r>
  <r>
    <x v="167"/>
    <x v="0"/>
    <x v="137"/>
  </r>
  <r>
    <x v="168"/>
    <x v="0"/>
    <x v="138"/>
  </r>
  <r>
    <x v="169"/>
    <x v="2"/>
    <x v="139"/>
  </r>
  <r>
    <x v="170"/>
    <x v="0"/>
    <x v="140"/>
  </r>
  <r>
    <x v="171"/>
    <x v="2"/>
    <x v="141"/>
  </r>
  <r>
    <x v="172"/>
    <x v="0"/>
    <x v="142"/>
  </r>
  <r>
    <x v="173"/>
    <x v="0"/>
    <x v="143"/>
  </r>
  <r>
    <x v="174"/>
    <x v="0"/>
    <x v="144"/>
  </r>
  <r>
    <x v="175"/>
    <x v="2"/>
    <x v="145"/>
  </r>
  <r>
    <x v="176"/>
    <x v="2"/>
    <x v="146"/>
  </r>
  <r>
    <x v="177"/>
    <x v="0"/>
    <x v="54"/>
  </r>
  <r>
    <x v="178"/>
    <x v="3"/>
    <x v="147"/>
  </r>
  <r>
    <x v="179"/>
    <x v="0"/>
    <x v="98"/>
  </r>
  <r>
    <x v="180"/>
    <x v="0"/>
    <x v="48"/>
  </r>
  <r>
    <x v="181"/>
    <x v="0"/>
    <x v="148"/>
  </r>
  <r>
    <x v="182"/>
    <x v="0"/>
    <x v="149"/>
  </r>
  <r>
    <x v="183"/>
    <x v="0"/>
    <x v="7"/>
  </r>
  <r>
    <x v="184"/>
    <x v="0"/>
    <x v="47"/>
  </r>
  <r>
    <x v="185"/>
    <x v="0"/>
    <x v="150"/>
  </r>
  <r>
    <x v="186"/>
    <x v="3"/>
    <x v="151"/>
  </r>
  <r>
    <x v="187"/>
    <x v="0"/>
    <x v="152"/>
  </r>
  <r>
    <x v="188"/>
    <x v="0"/>
    <x v="153"/>
  </r>
  <r>
    <x v="189"/>
    <x v="0"/>
    <x v="154"/>
  </r>
  <r>
    <x v="190"/>
    <x v="0"/>
    <x v="155"/>
  </r>
  <r>
    <x v="191"/>
    <x v="3"/>
    <x v="144"/>
  </r>
  <r>
    <x v="192"/>
    <x v="0"/>
    <x v="156"/>
  </r>
  <r>
    <x v="193"/>
    <x v="0"/>
    <x v="52"/>
  </r>
  <r>
    <x v="194"/>
    <x v="0"/>
    <x v="47"/>
  </r>
  <r>
    <x v="195"/>
    <x v="1"/>
    <x v="157"/>
  </r>
  <r>
    <x v="196"/>
    <x v="0"/>
    <x v="158"/>
  </r>
  <r>
    <x v="197"/>
    <x v="2"/>
    <x v="127"/>
  </r>
  <r>
    <x v="198"/>
    <x v="2"/>
    <x v="159"/>
  </r>
  <r>
    <x v="199"/>
    <x v="0"/>
    <x v="160"/>
  </r>
  <r>
    <x v="200"/>
    <x v="2"/>
    <x v="3"/>
  </r>
  <r>
    <x v="201"/>
    <x v="0"/>
    <x v="161"/>
  </r>
  <r>
    <x v="202"/>
    <x v="2"/>
    <x v="162"/>
  </r>
  <r>
    <x v="203"/>
    <x v="0"/>
    <x v="16"/>
  </r>
  <r>
    <x v="204"/>
    <x v="0"/>
    <x v="50"/>
  </r>
  <r>
    <x v="205"/>
    <x v="2"/>
    <x v="53"/>
  </r>
  <r>
    <x v="206"/>
    <x v="3"/>
    <x v="163"/>
  </r>
  <r>
    <x v="207"/>
    <x v="0"/>
    <x v="42"/>
  </r>
  <r>
    <x v="208"/>
    <x v="0"/>
    <x v="164"/>
  </r>
  <r>
    <x v="209"/>
    <x v="0"/>
    <x v="35"/>
  </r>
  <r>
    <x v="210"/>
    <x v="0"/>
    <x v="165"/>
  </r>
  <r>
    <x v="211"/>
    <x v="2"/>
    <x v="166"/>
  </r>
  <r>
    <x v="212"/>
    <x v="0"/>
    <x v="167"/>
  </r>
  <r>
    <x v="213"/>
    <x v="3"/>
    <x v="168"/>
  </r>
  <r>
    <x v="214"/>
    <x v="1"/>
    <x v="169"/>
  </r>
  <r>
    <x v="215"/>
    <x v="0"/>
    <x v="170"/>
  </r>
  <r>
    <x v="216"/>
    <x v="0"/>
    <x v="171"/>
  </r>
  <r>
    <x v="217"/>
    <x v="0"/>
    <x v="172"/>
  </r>
  <r>
    <x v="218"/>
    <x v="2"/>
    <x v="173"/>
  </r>
  <r>
    <x v="219"/>
    <x v="0"/>
    <x v="174"/>
  </r>
  <r>
    <x v="220"/>
    <x v="0"/>
    <x v="175"/>
  </r>
  <r>
    <x v="221"/>
    <x v="0"/>
    <x v="7"/>
  </r>
  <r>
    <x v="222"/>
    <x v="0"/>
    <x v="31"/>
  </r>
  <r>
    <x v="223"/>
    <x v="1"/>
    <x v="176"/>
  </r>
  <r>
    <x v="224"/>
    <x v="0"/>
    <x v="177"/>
  </r>
  <r>
    <x v="225"/>
    <x v="0"/>
    <x v="162"/>
  </r>
  <r>
    <x v="226"/>
    <x v="0"/>
    <x v="178"/>
  </r>
  <r>
    <x v="227"/>
    <x v="0"/>
    <x v="179"/>
  </r>
  <r>
    <x v="228"/>
    <x v="1"/>
    <x v="122"/>
  </r>
  <r>
    <x v="229"/>
    <x v="0"/>
    <x v="180"/>
  </r>
  <r>
    <x v="230"/>
    <x v="0"/>
    <x v="181"/>
  </r>
  <r>
    <x v="231"/>
    <x v="0"/>
    <x v="182"/>
  </r>
  <r>
    <x v="232"/>
    <x v="0"/>
    <x v="183"/>
  </r>
  <r>
    <x v="233"/>
    <x v="2"/>
    <x v="184"/>
  </r>
  <r>
    <x v="234"/>
    <x v="0"/>
    <x v="185"/>
  </r>
  <r>
    <x v="235"/>
    <x v="0"/>
    <x v="186"/>
  </r>
  <r>
    <x v="236"/>
    <x v="1"/>
    <x v="187"/>
  </r>
  <r>
    <x v="237"/>
    <x v="3"/>
    <x v="188"/>
  </r>
  <r>
    <x v="238"/>
    <x v="0"/>
    <x v="189"/>
  </r>
  <r>
    <x v="239"/>
    <x v="0"/>
    <x v="46"/>
  </r>
  <r>
    <x v="240"/>
    <x v="0"/>
    <x v="190"/>
  </r>
  <r>
    <x v="241"/>
    <x v="0"/>
    <x v="191"/>
  </r>
  <r>
    <x v="242"/>
    <x v="2"/>
    <x v="128"/>
  </r>
  <r>
    <x v="243"/>
    <x v="2"/>
    <x v="149"/>
  </r>
  <r>
    <x v="244"/>
    <x v="0"/>
    <x v="93"/>
  </r>
  <r>
    <x v="245"/>
    <x v="0"/>
    <x v="192"/>
  </r>
  <r>
    <x v="246"/>
    <x v="0"/>
    <x v="193"/>
  </r>
  <r>
    <x v="247"/>
    <x v="0"/>
    <x v="3"/>
  </r>
  <r>
    <x v="248"/>
    <x v="0"/>
    <x v="63"/>
  </r>
  <r>
    <x v="249"/>
    <x v="3"/>
    <x v="164"/>
  </r>
  <r>
    <x v="250"/>
    <x v="0"/>
    <x v="194"/>
  </r>
  <r>
    <x v="251"/>
    <x v="0"/>
    <x v="127"/>
  </r>
  <r>
    <x v="252"/>
    <x v="0"/>
    <x v="151"/>
  </r>
  <r>
    <x v="253"/>
    <x v="0"/>
    <x v="58"/>
  </r>
  <r>
    <x v="254"/>
    <x v="0"/>
    <x v="35"/>
  </r>
  <r>
    <x v="255"/>
    <x v="0"/>
    <x v="22"/>
  </r>
  <r>
    <x v="256"/>
    <x v="0"/>
    <x v="27"/>
  </r>
  <r>
    <x v="257"/>
    <x v="0"/>
    <x v="117"/>
  </r>
  <r>
    <x v="258"/>
    <x v="0"/>
    <x v="119"/>
  </r>
  <r>
    <x v="259"/>
    <x v="0"/>
    <x v="176"/>
  </r>
  <r>
    <x v="260"/>
    <x v="2"/>
    <x v="105"/>
  </r>
  <r>
    <x v="261"/>
    <x v="0"/>
    <x v="195"/>
  </r>
  <r>
    <x v="262"/>
    <x v="2"/>
    <x v="196"/>
  </r>
  <r>
    <x v="263"/>
    <x v="2"/>
    <x v="52"/>
  </r>
  <r>
    <x v="264"/>
    <x v="0"/>
    <x v="197"/>
  </r>
  <r>
    <x v="265"/>
    <x v="0"/>
    <x v="198"/>
  </r>
  <r>
    <x v="266"/>
    <x v="1"/>
    <x v="68"/>
  </r>
  <r>
    <x v="267"/>
    <x v="0"/>
    <x v="199"/>
  </r>
  <r>
    <x v="268"/>
    <x v="0"/>
    <x v="200"/>
  </r>
  <r>
    <x v="269"/>
    <x v="2"/>
    <x v="181"/>
  </r>
  <r>
    <x v="270"/>
    <x v="0"/>
    <x v="201"/>
  </r>
  <r>
    <x v="271"/>
    <x v="3"/>
    <x v="192"/>
  </r>
  <r>
    <x v="272"/>
    <x v="3"/>
    <x v="178"/>
  </r>
  <r>
    <x v="273"/>
    <x v="0"/>
    <x v="19"/>
  </r>
  <r>
    <x v="274"/>
    <x v="2"/>
    <x v="202"/>
  </r>
  <r>
    <x v="275"/>
    <x v="0"/>
    <x v="93"/>
  </r>
  <r>
    <x v="276"/>
    <x v="0"/>
    <x v="203"/>
  </r>
  <r>
    <x v="277"/>
    <x v="2"/>
    <x v="42"/>
  </r>
  <r>
    <x v="278"/>
    <x v="0"/>
    <x v="204"/>
  </r>
  <r>
    <x v="279"/>
    <x v="0"/>
    <x v="156"/>
  </r>
  <r>
    <x v="280"/>
    <x v="0"/>
    <x v="205"/>
  </r>
  <r>
    <x v="281"/>
    <x v="0"/>
    <x v="68"/>
  </r>
  <r>
    <x v="282"/>
    <x v="0"/>
    <x v="27"/>
  </r>
  <r>
    <x v="283"/>
    <x v="0"/>
    <x v="206"/>
  </r>
  <r>
    <x v="284"/>
    <x v="0"/>
    <x v="207"/>
  </r>
  <r>
    <x v="285"/>
    <x v="0"/>
    <x v="208"/>
  </r>
  <r>
    <x v="286"/>
    <x v="0"/>
    <x v="18"/>
  </r>
  <r>
    <x v="287"/>
    <x v="2"/>
    <x v="209"/>
  </r>
  <r>
    <x v="288"/>
    <x v="0"/>
    <x v="125"/>
  </r>
  <r>
    <x v="289"/>
    <x v="0"/>
    <x v="210"/>
  </r>
  <r>
    <x v="290"/>
    <x v="0"/>
    <x v="211"/>
  </r>
  <r>
    <x v="291"/>
    <x v="0"/>
    <x v="212"/>
  </r>
  <r>
    <x v="292"/>
    <x v="0"/>
    <x v="213"/>
  </r>
  <r>
    <x v="293"/>
    <x v="2"/>
    <x v="127"/>
  </r>
  <r>
    <x v="294"/>
    <x v="0"/>
    <x v="214"/>
  </r>
  <r>
    <x v="295"/>
    <x v="3"/>
    <x v="215"/>
  </r>
  <r>
    <x v="296"/>
    <x v="0"/>
    <x v="135"/>
  </r>
  <r>
    <x v="297"/>
    <x v="0"/>
    <x v="142"/>
  </r>
  <r>
    <x v="298"/>
    <x v="0"/>
    <x v="216"/>
  </r>
  <r>
    <x v="299"/>
    <x v="0"/>
    <x v="217"/>
  </r>
  <r>
    <x v="300"/>
    <x v="2"/>
    <x v="14"/>
  </r>
  <r>
    <x v="301"/>
    <x v="0"/>
    <x v="218"/>
  </r>
  <r>
    <x v="302"/>
    <x v="2"/>
    <x v="93"/>
  </r>
  <r>
    <x v="303"/>
    <x v="2"/>
    <x v="219"/>
  </r>
  <r>
    <x v="304"/>
    <x v="0"/>
    <x v="220"/>
  </r>
  <r>
    <x v="305"/>
    <x v="0"/>
    <x v="221"/>
  </r>
  <r>
    <x v="306"/>
    <x v="0"/>
    <x v="66"/>
  </r>
  <r>
    <x v="307"/>
    <x v="0"/>
    <x v="186"/>
  </r>
  <r>
    <x v="308"/>
    <x v="0"/>
    <x v="222"/>
  </r>
  <r>
    <x v="309"/>
    <x v="0"/>
    <x v="223"/>
  </r>
  <r>
    <x v="310"/>
    <x v="0"/>
    <x v="224"/>
  </r>
  <r>
    <x v="311"/>
    <x v="0"/>
    <x v="15"/>
  </r>
  <r>
    <x v="312"/>
    <x v="0"/>
    <x v="225"/>
  </r>
  <r>
    <x v="313"/>
    <x v="0"/>
    <x v="226"/>
  </r>
  <r>
    <x v="314"/>
    <x v="0"/>
    <x v="94"/>
  </r>
  <r>
    <x v="315"/>
    <x v="0"/>
    <x v="227"/>
  </r>
  <r>
    <x v="316"/>
    <x v="2"/>
    <x v="79"/>
  </r>
  <r>
    <x v="317"/>
    <x v="0"/>
    <x v="228"/>
  </r>
  <r>
    <x v="318"/>
    <x v="0"/>
    <x v="79"/>
  </r>
  <r>
    <x v="319"/>
    <x v="0"/>
    <x v="229"/>
  </r>
  <r>
    <x v="320"/>
    <x v="2"/>
    <x v="230"/>
  </r>
  <r>
    <x v="321"/>
    <x v="0"/>
    <x v="231"/>
  </r>
  <r>
    <x v="322"/>
    <x v="0"/>
    <x v="232"/>
  </r>
  <r>
    <x v="323"/>
    <x v="0"/>
    <x v="233"/>
  </r>
  <r>
    <x v="324"/>
    <x v="2"/>
    <x v="234"/>
  </r>
  <r>
    <x v="325"/>
    <x v="0"/>
    <x v="114"/>
  </r>
  <r>
    <x v="326"/>
    <x v="3"/>
    <x v="235"/>
  </r>
  <r>
    <x v="327"/>
    <x v="0"/>
    <x v="236"/>
  </r>
  <r>
    <x v="328"/>
    <x v="0"/>
    <x v="237"/>
  </r>
  <r>
    <x v="329"/>
    <x v="2"/>
    <x v="238"/>
  </r>
  <r>
    <x v="330"/>
    <x v="0"/>
    <x v="239"/>
  </r>
  <r>
    <x v="331"/>
    <x v="0"/>
    <x v="19"/>
  </r>
  <r>
    <x v="332"/>
    <x v="0"/>
    <x v="240"/>
  </r>
  <r>
    <x v="333"/>
    <x v="4"/>
    <x v="241"/>
  </r>
  <r>
    <x v="334"/>
    <x v="0"/>
    <x v="156"/>
  </r>
  <r>
    <x v="335"/>
    <x v="2"/>
    <x v="242"/>
  </r>
  <r>
    <x v="336"/>
    <x v="2"/>
    <x v="243"/>
  </r>
  <r>
    <x v="337"/>
    <x v="0"/>
    <x v="89"/>
  </r>
  <r>
    <x v="338"/>
    <x v="2"/>
    <x v="60"/>
  </r>
  <r>
    <x v="339"/>
    <x v="0"/>
    <x v="106"/>
  </r>
  <r>
    <x v="340"/>
    <x v="0"/>
    <x v="244"/>
  </r>
  <r>
    <x v="341"/>
    <x v="0"/>
    <x v="38"/>
  </r>
  <r>
    <x v="342"/>
    <x v="0"/>
    <x v="245"/>
  </r>
  <r>
    <x v="343"/>
    <x v="0"/>
    <x v="201"/>
  </r>
  <r>
    <x v="344"/>
    <x v="0"/>
    <x v="82"/>
  </r>
  <r>
    <x v="345"/>
    <x v="0"/>
    <x v="246"/>
  </r>
  <r>
    <x v="346"/>
    <x v="3"/>
    <x v="247"/>
  </r>
  <r>
    <x v="347"/>
    <x v="0"/>
    <x v="248"/>
  </r>
  <r>
    <x v="348"/>
    <x v="0"/>
    <x v="23"/>
  </r>
  <r>
    <x v="349"/>
    <x v="0"/>
    <x v="249"/>
  </r>
  <r>
    <x v="350"/>
    <x v="0"/>
    <x v="250"/>
  </r>
  <r>
    <x v="351"/>
    <x v="0"/>
    <x v="100"/>
  </r>
  <r>
    <x v="352"/>
    <x v="0"/>
    <x v="251"/>
  </r>
  <r>
    <x v="353"/>
    <x v="0"/>
    <x v="252"/>
  </r>
  <r>
    <x v="354"/>
    <x v="0"/>
    <x v="3"/>
  </r>
  <r>
    <x v="355"/>
    <x v="0"/>
    <x v="253"/>
  </r>
  <r>
    <x v="356"/>
    <x v="0"/>
    <x v="151"/>
  </r>
  <r>
    <x v="357"/>
    <x v="0"/>
    <x v="254"/>
  </r>
  <r>
    <x v="358"/>
    <x v="0"/>
    <x v="52"/>
  </r>
  <r>
    <x v="359"/>
    <x v="3"/>
    <x v="255"/>
  </r>
  <r>
    <x v="360"/>
    <x v="3"/>
    <x v="168"/>
  </r>
  <r>
    <x v="361"/>
    <x v="0"/>
    <x v="35"/>
  </r>
  <r>
    <x v="362"/>
    <x v="2"/>
    <x v="256"/>
  </r>
  <r>
    <x v="363"/>
    <x v="0"/>
    <x v="9"/>
  </r>
  <r>
    <x v="364"/>
    <x v="1"/>
    <x v="100"/>
  </r>
  <r>
    <x v="365"/>
    <x v="0"/>
    <x v="257"/>
  </r>
  <r>
    <x v="366"/>
    <x v="0"/>
    <x v="18"/>
  </r>
  <r>
    <x v="367"/>
    <x v="2"/>
    <x v="258"/>
  </r>
  <r>
    <x v="368"/>
    <x v="0"/>
    <x v="15"/>
  </r>
  <r>
    <x v="369"/>
    <x v="2"/>
    <x v="259"/>
  </r>
  <r>
    <x v="370"/>
    <x v="0"/>
    <x v="260"/>
  </r>
  <r>
    <x v="371"/>
    <x v="0"/>
    <x v="261"/>
  </r>
  <r>
    <x v="372"/>
    <x v="0"/>
    <x v="122"/>
  </r>
  <r>
    <x v="373"/>
    <x v="0"/>
    <x v="262"/>
  </r>
  <r>
    <x v="374"/>
    <x v="0"/>
    <x v="61"/>
  </r>
  <r>
    <x v="375"/>
    <x v="0"/>
    <x v="263"/>
  </r>
  <r>
    <x v="376"/>
    <x v="3"/>
    <x v="181"/>
  </r>
  <r>
    <x v="377"/>
    <x v="2"/>
    <x v="264"/>
  </r>
  <r>
    <x v="378"/>
    <x v="2"/>
    <x v="265"/>
  </r>
  <r>
    <x v="379"/>
    <x v="0"/>
    <x v="266"/>
  </r>
  <r>
    <x v="380"/>
    <x v="0"/>
    <x v="47"/>
  </r>
  <r>
    <x v="381"/>
    <x v="0"/>
    <x v="267"/>
  </r>
  <r>
    <x v="382"/>
    <x v="0"/>
    <x v="268"/>
  </r>
  <r>
    <x v="383"/>
    <x v="2"/>
    <x v="269"/>
  </r>
  <r>
    <x v="384"/>
    <x v="2"/>
    <x v="270"/>
  </r>
  <r>
    <x v="385"/>
    <x v="0"/>
    <x v="156"/>
  </r>
  <r>
    <x v="386"/>
    <x v="1"/>
    <x v="271"/>
  </r>
  <r>
    <x v="387"/>
    <x v="0"/>
    <x v="122"/>
  </r>
  <r>
    <x v="388"/>
    <x v="3"/>
    <x v="272"/>
  </r>
  <r>
    <x v="389"/>
    <x v="0"/>
    <x v="273"/>
  </r>
  <r>
    <x v="390"/>
    <x v="0"/>
    <x v="239"/>
  </r>
  <r>
    <x v="391"/>
    <x v="3"/>
    <x v="141"/>
  </r>
  <r>
    <x v="392"/>
    <x v="0"/>
    <x v="274"/>
  </r>
  <r>
    <x v="393"/>
    <x v="2"/>
    <x v="98"/>
  </r>
  <r>
    <x v="394"/>
    <x v="0"/>
    <x v="37"/>
  </r>
  <r>
    <x v="395"/>
    <x v="0"/>
    <x v="275"/>
  </r>
  <r>
    <x v="396"/>
    <x v="0"/>
    <x v="262"/>
  </r>
  <r>
    <x v="397"/>
    <x v="0"/>
    <x v="97"/>
  </r>
  <r>
    <x v="398"/>
    <x v="2"/>
    <x v="276"/>
  </r>
  <r>
    <x v="399"/>
    <x v="0"/>
    <x v="277"/>
  </r>
  <r>
    <x v="400"/>
    <x v="0"/>
    <x v="278"/>
  </r>
  <r>
    <x v="401"/>
    <x v="0"/>
    <x v="279"/>
  </r>
  <r>
    <x v="402"/>
    <x v="0"/>
    <x v="280"/>
  </r>
  <r>
    <x v="403"/>
    <x v="2"/>
    <x v="281"/>
  </r>
  <r>
    <x v="404"/>
    <x v="0"/>
    <x v="282"/>
  </r>
  <r>
    <x v="405"/>
    <x v="2"/>
    <x v="115"/>
  </r>
  <r>
    <x v="406"/>
    <x v="0"/>
    <x v="99"/>
  </r>
  <r>
    <x v="407"/>
    <x v="0"/>
    <x v="48"/>
  </r>
  <r>
    <x v="408"/>
    <x v="2"/>
    <x v="255"/>
  </r>
  <r>
    <x v="409"/>
    <x v="0"/>
    <x v="283"/>
  </r>
  <r>
    <x v="410"/>
    <x v="0"/>
    <x v="284"/>
  </r>
  <r>
    <x v="411"/>
    <x v="0"/>
    <x v="35"/>
  </r>
  <r>
    <x v="412"/>
    <x v="0"/>
    <x v="285"/>
  </r>
  <r>
    <x v="413"/>
    <x v="0"/>
    <x v="99"/>
  </r>
  <r>
    <x v="414"/>
    <x v="3"/>
    <x v="139"/>
  </r>
  <r>
    <x v="415"/>
    <x v="0"/>
    <x v="286"/>
  </r>
  <r>
    <x v="416"/>
    <x v="0"/>
    <x v="287"/>
  </r>
  <r>
    <x v="417"/>
    <x v="0"/>
    <x v="142"/>
  </r>
  <r>
    <x v="418"/>
    <x v="0"/>
    <x v="288"/>
  </r>
  <r>
    <x v="419"/>
    <x v="0"/>
    <x v="289"/>
  </r>
  <r>
    <x v="420"/>
    <x v="0"/>
    <x v="290"/>
  </r>
  <r>
    <x v="421"/>
    <x v="1"/>
    <x v="141"/>
  </r>
  <r>
    <x v="422"/>
    <x v="0"/>
    <x v="46"/>
  </r>
  <r>
    <x v="423"/>
    <x v="0"/>
    <x v="155"/>
  </r>
  <r>
    <x v="424"/>
    <x v="0"/>
    <x v="19"/>
  </r>
  <r>
    <x v="425"/>
    <x v="0"/>
    <x v="152"/>
  </r>
  <r>
    <x v="426"/>
    <x v="0"/>
    <x v="291"/>
  </r>
  <r>
    <x v="427"/>
    <x v="0"/>
    <x v="292"/>
  </r>
  <r>
    <x v="428"/>
    <x v="0"/>
    <x v="293"/>
  </r>
  <r>
    <x v="429"/>
    <x v="2"/>
    <x v="216"/>
  </r>
  <r>
    <x v="430"/>
    <x v="0"/>
    <x v="294"/>
  </r>
  <r>
    <x v="431"/>
    <x v="0"/>
    <x v="295"/>
  </r>
  <r>
    <x v="432"/>
    <x v="0"/>
    <x v="296"/>
  </r>
  <r>
    <x v="433"/>
    <x v="2"/>
    <x v="111"/>
  </r>
  <r>
    <x v="434"/>
    <x v="0"/>
    <x v="271"/>
  </r>
  <r>
    <x v="435"/>
    <x v="3"/>
    <x v="297"/>
  </r>
  <r>
    <x v="436"/>
    <x v="0"/>
    <x v="298"/>
  </r>
  <r>
    <x v="437"/>
    <x v="0"/>
    <x v="239"/>
  </r>
  <r>
    <x v="438"/>
    <x v="0"/>
    <x v="299"/>
  </r>
  <r>
    <x v="439"/>
    <x v="2"/>
    <x v="50"/>
  </r>
  <r>
    <x v="440"/>
    <x v="0"/>
    <x v="300"/>
  </r>
  <r>
    <x v="441"/>
    <x v="0"/>
    <x v="9"/>
  </r>
  <r>
    <x v="442"/>
    <x v="0"/>
    <x v="301"/>
  </r>
  <r>
    <x v="443"/>
    <x v="0"/>
    <x v="54"/>
  </r>
  <r>
    <x v="444"/>
    <x v="0"/>
    <x v="171"/>
  </r>
  <r>
    <x v="445"/>
    <x v="2"/>
    <x v="136"/>
  </r>
  <r>
    <x v="446"/>
    <x v="2"/>
    <x v="100"/>
  </r>
  <r>
    <x v="447"/>
    <x v="2"/>
    <x v="302"/>
  </r>
  <r>
    <x v="448"/>
    <x v="0"/>
    <x v="303"/>
  </r>
  <r>
    <x v="449"/>
    <x v="0"/>
    <x v="149"/>
  </r>
  <r>
    <x v="450"/>
    <x v="0"/>
    <x v="50"/>
  </r>
  <r>
    <x v="451"/>
    <x v="0"/>
    <x v="255"/>
  </r>
  <r>
    <x v="452"/>
    <x v="2"/>
    <x v="121"/>
  </r>
  <r>
    <x v="453"/>
    <x v="0"/>
    <x v="171"/>
  </r>
  <r>
    <x v="454"/>
    <x v="0"/>
    <x v="304"/>
  </r>
  <r>
    <x v="455"/>
    <x v="0"/>
    <x v="198"/>
  </r>
  <r>
    <x v="456"/>
    <x v="0"/>
    <x v="165"/>
  </r>
  <r>
    <x v="457"/>
    <x v="3"/>
    <x v="305"/>
  </r>
  <r>
    <x v="458"/>
    <x v="0"/>
    <x v="306"/>
  </r>
  <r>
    <x v="459"/>
    <x v="2"/>
    <x v="50"/>
  </r>
  <r>
    <x v="460"/>
    <x v="0"/>
    <x v="307"/>
  </r>
  <r>
    <x v="461"/>
    <x v="0"/>
    <x v="106"/>
  </r>
  <r>
    <x v="462"/>
    <x v="0"/>
    <x v="308"/>
  </r>
  <r>
    <x v="463"/>
    <x v="0"/>
    <x v="309"/>
  </r>
  <r>
    <x v="464"/>
    <x v="0"/>
    <x v="310"/>
  </r>
  <r>
    <x v="465"/>
    <x v="0"/>
    <x v="311"/>
  </r>
  <r>
    <x v="466"/>
    <x v="0"/>
    <x v="214"/>
  </r>
  <r>
    <x v="467"/>
    <x v="0"/>
    <x v="312"/>
  </r>
  <r>
    <x v="468"/>
    <x v="0"/>
    <x v="4"/>
  </r>
  <r>
    <x v="469"/>
    <x v="2"/>
    <x v="313"/>
  </r>
  <r>
    <x v="470"/>
    <x v="2"/>
    <x v="297"/>
  </r>
  <r>
    <x v="471"/>
    <x v="0"/>
    <x v="100"/>
  </r>
  <r>
    <x v="472"/>
    <x v="0"/>
    <x v="181"/>
  </r>
  <r>
    <x v="473"/>
    <x v="0"/>
    <x v="314"/>
  </r>
  <r>
    <x v="474"/>
    <x v="0"/>
    <x v="315"/>
  </r>
  <r>
    <x v="475"/>
    <x v="2"/>
    <x v="316"/>
  </r>
  <r>
    <x v="476"/>
    <x v="0"/>
    <x v="317"/>
  </r>
  <r>
    <x v="477"/>
    <x v="0"/>
    <x v="318"/>
  </r>
  <r>
    <x v="478"/>
    <x v="0"/>
    <x v="319"/>
  </r>
  <r>
    <x v="479"/>
    <x v="0"/>
    <x v="320"/>
  </r>
  <r>
    <x v="480"/>
    <x v="1"/>
    <x v="321"/>
  </r>
  <r>
    <x v="481"/>
    <x v="0"/>
    <x v="322"/>
  </r>
  <r>
    <x v="482"/>
    <x v="2"/>
    <x v="106"/>
  </r>
  <r>
    <x v="483"/>
    <x v="1"/>
    <x v="323"/>
  </r>
  <r>
    <x v="484"/>
    <x v="2"/>
    <x v="316"/>
  </r>
  <r>
    <x v="485"/>
    <x v="0"/>
    <x v="257"/>
  </r>
  <r>
    <x v="486"/>
    <x v="0"/>
    <x v="168"/>
  </r>
  <r>
    <x v="487"/>
    <x v="0"/>
    <x v="216"/>
  </r>
  <r>
    <x v="488"/>
    <x v="2"/>
    <x v="39"/>
  </r>
  <r>
    <x v="489"/>
    <x v="0"/>
    <x v="324"/>
  </r>
  <r>
    <x v="490"/>
    <x v="0"/>
    <x v="99"/>
  </r>
  <r>
    <x v="491"/>
    <x v="0"/>
    <x v="325"/>
  </r>
  <r>
    <x v="492"/>
    <x v="2"/>
    <x v="326"/>
  </r>
  <r>
    <x v="493"/>
    <x v="0"/>
    <x v="106"/>
  </r>
  <r>
    <x v="494"/>
    <x v="0"/>
    <x v="327"/>
  </r>
  <r>
    <x v="495"/>
    <x v="0"/>
    <x v="328"/>
  </r>
  <r>
    <x v="496"/>
    <x v="0"/>
    <x v="329"/>
  </r>
  <r>
    <x v="497"/>
    <x v="0"/>
    <x v="144"/>
  </r>
  <r>
    <x v="498"/>
    <x v="0"/>
    <x v="52"/>
  </r>
  <r>
    <x v="499"/>
    <x v="0"/>
    <x v="149"/>
  </r>
  <r>
    <x v="500"/>
    <x v="0"/>
    <x v="46"/>
  </r>
  <r>
    <x v="501"/>
    <x v="0"/>
    <x v="330"/>
  </r>
  <r>
    <x v="502"/>
    <x v="2"/>
    <x v="3"/>
  </r>
  <r>
    <x v="503"/>
    <x v="0"/>
    <x v="331"/>
  </r>
  <r>
    <x v="504"/>
    <x v="0"/>
    <x v="257"/>
  </r>
  <r>
    <x v="505"/>
    <x v="0"/>
    <x v="202"/>
  </r>
  <r>
    <x v="506"/>
    <x v="0"/>
    <x v="141"/>
  </r>
  <r>
    <x v="507"/>
    <x v="0"/>
    <x v="332"/>
  </r>
  <r>
    <x v="508"/>
    <x v="0"/>
    <x v="306"/>
  </r>
  <r>
    <x v="509"/>
    <x v="2"/>
    <x v="202"/>
  </r>
  <r>
    <x v="510"/>
    <x v="0"/>
    <x v="333"/>
  </r>
  <r>
    <x v="511"/>
    <x v="0"/>
    <x v="334"/>
  </r>
  <r>
    <x v="512"/>
    <x v="2"/>
    <x v="8"/>
  </r>
  <r>
    <x v="513"/>
    <x v="2"/>
    <x v="254"/>
  </r>
  <r>
    <x v="514"/>
    <x v="0"/>
    <x v="335"/>
  </r>
  <r>
    <x v="515"/>
    <x v="0"/>
    <x v="336"/>
  </r>
  <r>
    <x v="516"/>
    <x v="2"/>
    <x v="58"/>
  </r>
  <r>
    <x v="517"/>
    <x v="0"/>
    <x v="337"/>
  </r>
  <r>
    <x v="518"/>
    <x v="3"/>
    <x v="146"/>
  </r>
  <r>
    <x v="519"/>
    <x v="0"/>
    <x v="338"/>
  </r>
  <r>
    <x v="520"/>
    <x v="0"/>
    <x v="339"/>
  </r>
  <r>
    <x v="521"/>
    <x v="2"/>
    <x v="115"/>
  </r>
  <r>
    <x v="522"/>
    <x v="2"/>
    <x v="18"/>
  </r>
  <r>
    <x v="523"/>
    <x v="0"/>
    <x v="340"/>
  </r>
  <r>
    <x v="524"/>
    <x v="0"/>
    <x v="341"/>
  </r>
  <r>
    <x v="525"/>
    <x v="0"/>
    <x v="105"/>
  </r>
  <r>
    <x v="526"/>
    <x v="0"/>
    <x v="15"/>
  </r>
  <r>
    <x v="527"/>
    <x v="0"/>
    <x v="342"/>
  </r>
  <r>
    <x v="528"/>
    <x v="0"/>
    <x v="324"/>
  </r>
  <r>
    <x v="529"/>
    <x v="3"/>
    <x v="343"/>
  </r>
  <r>
    <x v="530"/>
    <x v="0"/>
    <x v="216"/>
  </r>
  <r>
    <x v="531"/>
    <x v="4"/>
    <x v="113"/>
  </r>
  <r>
    <x v="532"/>
    <x v="0"/>
    <x v="344"/>
  </r>
  <r>
    <x v="533"/>
    <x v="0"/>
    <x v="345"/>
  </r>
  <r>
    <x v="534"/>
    <x v="0"/>
    <x v="94"/>
  </r>
  <r>
    <x v="535"/>
    <x v="0"/>
    <x v="344"/>
  </r>
  <r>
    <x v="536"/>
    <x v="3"/>
    <x v="304"/>
  </r>
  <r>
    <x v="537"/>
    <x v="1"/>
    <x v="346"/>
  </r>
  <r>
    <x v="538"/>
    <x v="0"/>
    <x v="58"/>
  </r>
  <r>
    <x v="539"/>
    <x v="0"/>
    <x v="347"/>
  </r>
  <r>
    <x v="540"/>
    <x v="0"/>
    <x v="155"/>
  </r>
  <r>
    <x v="541"/>
    <x v="1"/>
    <x v="348"/>
  </r>
  <r>
    <x v="542"/>
    <x v="0"/>
    <x v="349"/>
  </r>
  <r>
    <x v="543"/>
    <x v="0"/>
    <x v="325"/>
  </r>
  <r>
    <x v="544"/>
    <x v="0"/>
    <x v="350"/>
  </r>
  <r>
    <x v="545"/>
    <x v="2"/>
    <x v="351"/>
  </r>
  <r>
    <x v="546"/>
    <x v="0"/>
    <x v="171"/>
  </r>
  <r>
    <x v="547"/>
    <x v="0"/>
    <x v="10"/>
  </r>
  <r>
    <x v="548"/>
    <x v="0"/>
    <x v="122"/>
  </r>
  <r>
    <x v="549"/>
    <x v="0"/>
    <x v="352"/>
  </r>
  <r>
    <x v="550"/>
    <x v="0"/>
    <x v="3"/>
  </r>
  <r>
    <x v="551"/>
    <x v="0"/>
    <x v="353"/>
  </r>
  <r>
    <x v="552"/>
    <x v="0"/>
    <x v="354"/>
  </r>
  <r>
    <x v="553"/>
    <x v="0"/>
    <x v="280"/>
  </r>
  <r>
    <x v="554"/>
    <x v="0"/>
    <x v="240"/>
  </r>
  <r>
    <x v="555"/>
    <x v="0"/>
    <x v="46"/>
  </r>
  <r>
    <x v="556"/>
    <x v="0"/>
    <x v="42"/>
  </r>
  <r>
    <x v="557"/>
    <x v="0"/>
    <x v="280"/>
  </r>
  <r>
    <x v="558"/>
    <x v="1"/>
    <x v="216"/>
  </r>
  <r>
    <x v="559"/>
    <x v="0"/>
    <x v="338"/>
  </r>
  <r>
    <x v="560"/>
    <x v="0"/>
    <x v="355"/>
  </r>
  <r>
    <x v="561"/>
    <x v="0"/>
    <x v="40"/>
  </r>
  <r>
    <x v="562"/>
    <x v="0"/>
    <x v="280"/>
  </r>
  <r>
    <x v="563"/>
    <x v="0"/>
    <x v="68"/>
  </r>
  <r>
    <x v="564"/>
    <x v="3"/>
    <x v="356"/>
  </r>
  <r>
    <x v="565"/>
    <x v="2"/>
    <x v="113"/>
  </r>
  <r>
    <x v="566"/>
    <x v="0"/>
    <x v="357"/>
  </r>
  <r>
    <x v="567"/>
    <x v="0"/>
    <x v="89"/>
  </r>
  <r>
    <x v="568"/>
    <x v="0"/>
    <x v="358"/>
  </r>
  <r>
    <x v="569"/>
    <x v="2"/>
    <x v="359"/>
  </r>
  <r>
    <x v="570"/>
    <x v="0"/>
    <x v="360"/>
  </r>
  <r>
    <x v="571"/>
    <x v="0"/>
    <x v="149"/>
  </r>
  <r>
    <x v="572"/>
    <x v="2"/>
    <x v="361"/>
  </r>
  <r>
    <x v="573"/>
    <x v="0"/>
    <x v="40"/>
  </r>
  <r>
    <x v="574"/>
    <x v="1"/>
    <x v="19"/>
  </r>
  <r>
    <x v="575"/>
    <x v="0"/>
    <x v="362"/>
  </r>
  <r>
    <x v="576"/>
    <x v="0"/>
    <x v="35"/>
  </r>
  <r>
    <x v="577"/>
    <x v="0"/>
    <x v="81"/>
  </r>
  <r>
    <x v="578"/>
    <x v="2"/>
    <x v="363"/>
  </r>
  <r>
    <x v="579"/>
    <x v="0"/>
    <x v="364"/>
  </r>
  <r>
    <x v="580"/>
    <x v="3"/>
    <x v="365"/>
  </r>
  <r>
    <x v="581"/>
    <x v="0"/>
    <x v="366"/>
  </r>
  <r>
    <x v="582"/>
    <x v="0"/>
    <x v="362"/>
  </r>
  <r>
    <x v="583"/>
    <x v="0"/>
    <x v="357"/>
  </r>
  <r>
    <x v="584"/>
    <x v="0"/>
    <x v="325"/>
  </r>
  <r>
    <x v="585"/>
    <x v="0"/>
    <x v="367"/>
  </r>
  <r>
    <x v="586"/>
    <x v="0"/>
    <x v="52"/>
  </r>
  <r>
    <x v="587"/>
    <x v="0"/>
    <x v="193"/>
  </r>
  <r>
    <x v="588"/>
    <x v="0"/>
    <x v="5"/>
  </r>
  <r>
    <x v="589"/>
    <x v="0"/>
    <x v="368"/>
  </r>
  <r>
    <x v="590"/>
    <x v="0"/>
    <x v="369"/>
  </r>
  <r>
    <x v="591"/>
    <x v="2"/>
    <x v="370"/>
  </r>
  <r>
    <x v="592"/>
    <x v="0"/>
    <x v="371"/>
  </r>
  <r>
    <x v="593"/>
    <x v="0"/>
    <x v="3"/>
  </r>
  <r>
    <x v="594"/>
    <x v="0"/>
    <x v="50"/>
  </r>
  <r>
    <x v="595"/>
    <x v="0"/>
    <x v="372"/>
  </r>
  <r>
    <x v="596"/>
    <x v="0"/>
    <x v="373"/>
  </r>
  <r>
    <x v="597"/>
    <x v="0"/>
    <x v="374"/>
  </r>
  <r>
    <x v="598"/>
    <x v="0"/>
    <x v="375"/>
  </r>
  <r>
    <x v="599"/>
    <x v="0"/>
    <x v="196"/>
  </r>
  <r>
    <x v="600"/>
    <x v="0"/>
    <x v="291"/>
  </r>
  <r>
    <x v="601"/>
    <x v="0"/>
    <x v="42"/>
  </r>
  <r>
    <x v="602"/>
    <x v="0"/>
    <x v="117"/>
  </r>
  <r>
    <x v="603"/>
    <x v="0"/>
    <x v="196"/>
  </r>
  <r>
    <x v="604"/>
    <x v="0"/>
    <x v="376"/>
  </r>
  <r>
    <x v="605"/>
    <x v="0"/>
    <x v="93"/>
  </r>
  <r>
    <x v="606"/>
    <x v="2"/>
    <x v="135"/>
  </r>
  <r>
    <x v="607"/>
    <x v="0"/>
    <x v="66"/>
  </r>
  <r>
    <x v="608"/>
    <x v="0"/>
    <x v="377"/>
  </r>
  <r>
    <x v="609"/>
    <x v="0"/>
    <x v="362"/>
  </r>
  <r>
    <x v="610"/>
    <x v="0"/>
    <x v="378"/>
  </r>
  <r>
    <x v="611"/>
    <x v="1"/>
    <x v="181"/>
  </r>
  <r>
    <x v="612"/>
    <x v="0"/>
    <x v="379"/>
  </r>
  <r>
    <x v="613"/>
    <x v="0"/>
    <x v="257"/>
  </r>
  <r>
    <x v="614"/>
    <x v="0"/>
    <x v="380"/>
  </r>
  <r>
    <x v="615"/>
    <x v="0"/>
    <x v="381"/>
  </r>
  <r>
    <x v="616"/>
    <x v="0"/>
    <x v="382"/>
  </r>
  <r>
    <x v="617"/>
    <x v="2"/>
    <x v="383"/>
  </r>
  <r>
    <x v="618"/>
    <x v="0"/>
    <x v="384"/>
  </r>
  <r>
    <x v="619"/>
    <x v="0"/>
    <x v="385"/>
  </r>
  <r>
    <x v="620"/>
    <x v="0"/>
    <x v="276"/>
  </r>
  <r>
    <x v="621"/>
    <x v="0"/>
    <x v="270"/>
  </r>
  <r>
    <x v="622"/>
    <x v="0"/>
    <x v="152"/>
  </r>
  <r>
    <x v="623"/>
    <x v="0"/>
    <x v="78"/>
  </r>
  <r>
    <x v="624"/>
    <x v="0"/>
    <x v="386"/>
  </r>
  <r>
    <x v="625"/>
    <x v="2"/>
    <x v="39"/>
  </r>
  <r>
    <x v="626"/>
    <x v="0"/>
    <x v="387"/>
  </r>
  <r>
    <x v="627"/>
    <x v="0"/>
    <x v="36"/>
  </r>
  <r>
    <x v="628"/>
    <x v="0"/>
    <x v="152"/>
  </r>
  <r>
    <x v="629"/>
    <x v="2"/>
    <x v="78"/>
  </r>
  <r>
    <x v="630"/>
    <x v="2"/>
    <x v="310"/>
  </r>
  <r>
    <x v="631"/>
    <x v="0"/>
    <x v="388"/>
  </r>
  <r>
    <x v="632"/>
    <x v="0"/>
    <x v="222"/>
  </r>
  <r>
    <x v="633"/>
    <x v="2"/>
    <x v="21"/>
  </r>
  <r>
    <x v="634"/>
    <x v="0"/>
    <x v="12"/>
  </r>
  <r>
    <x v="635"/>
    <x v="0"/>
    <x v="7"/>
  </r>
  <r>
    <x v="636"/>
    <x v="0"/>
    <x v="284"/>
  </r>
  <r>
    <x v="637"/>
    <x v="0"/>
    <x v="389"/>
  </r>
  <r>
    <x v="638"/>
    <x v="0"/>
    <x v="82"/>
  </r>
  <r>
    <x v="639"/>
    <x v="0"/>
    <x v="390"/>
  </r>
  <r>
    <x v="640"/>
    <x v="0"/>
    <x v="391"/>
  </r>
  <r>
    <x v="641"/>
    <x v="0"/>
    <x v="64"/>
  </r>
  <r>
    <x v="642"/>
    <x v="0"/>
    <x v="11"/>
  </r>
  <r>
    <x v="643"/>
    <x v="0"/>
    <x v="135"/>
  </r>
  <r>
    <x v="644"/>
    <x v="0"/>
    <x v="392"/>
  </r>
  <r>
    <x v="645"/>
    <x v="2"/>
    <x v="393"/>
  </r>
  <r>
    <x v="646"/>
    <x v="0"/>
    <x v="394"/>
  </r>
  <r>
    <x v="647"/>
    <x v="0"/>
    <x v="106"/>
  </r>
  <r>
    <x v="648"/>
    <x v="0"/>
    <x v="106"/>
  </r>
  <r>
    <x v="649"/>
    <x v="0"/>
    <x v="112"/>
  </r>
  <r>
    <x v="650"/>
    <x v="0"/>
    <x v="395"/>
  </r>
  <r>
    <x v="651"/>
    <x v="0"/>
    <x v="280"/>
  </r>
  <r>
    <x v="652"/>
    <x v="0"/>
    <x v="272"/>
  </r>
  <r>
    <x v="653"/>
    <x v="0"/>
    <x v="152"/>
  </r>
  <r>
    <x v="654"/>
    <x v="0"/>
    <x v="396"/>
  </r>
  <r>
    <x v="655"/>
    <x v="0"/>
    <x v="209"/>
  </r>
  <r>
    <x v="656"/>
    <x v="0"/>
    <x v="397"/>
  </r>
  <r>
    <x v="657"/>
    <x v="0"/>
    <x v="16"/>
  </r>
  <r>
    <x v="658"/>
    <x v="0"/>
    <x v="398"/>
  </r>
  <r>
    <x v="659"/>
    <x v="2"/>
    <x v="214"/>
  </r>
  <r>
    <x v="660"/>
    <x v="3"/>
    <x v="399"/>
  </r>
  <r>
    <x v="661"/>
    <x v="3"/>
    <x v="400"/>
  </r>
  <r>
    <x v="662"/>
    <x v="2"/>
    <x v="50"/>
  </r>
  <r>
    <x v="663"/>
    <x v="0"/>
    <x v="381"/>
  </r>
  <r>
    <x v="664"/>
    <x v="3"/>
    <x v="401"/>
  </r>
  <r>
    <x v="665"/>
    <x v="2"/>
    <x v="402"/>
  </r>
  <r>
    <x v="666"/>
    <x v="0"/>
    <x v="275"/>
  </r>
  <r>
    <x v="667"/>
    <x v="0"/>
    <x v="74"/>
  </r>
  <r>
    <x v="668"/>
    <x v="2"/>
    <x v="282"/>
  </r>
  <r>
    <x v="669"/>
    <x v="0"/>
    <x v="381"/>
  </r>
  <r>
    <x v="670"/>
    <x v="1"/>
    <x v="403"/>
  </r>
  <r>
    <x v="671"/>
    <x v="0"/>
    <x v="404"/>
  </r>
  <r>
    <x v="672"/>
    <x v="0"/>
    <x v="258"/>
  </r>
  <r>
    <x v="673"/>
    <x v="0"/>
    <x v="405"/>
  </r>
  <r>
    <x v="674"/>
    <x v="0"/>
    <x v="3"/>
  </r>
  <r>
    <x v="675"/>
    <x v="0"/>
    <x v="157"/>
  </r>
  <r>
    <x v="676"/>
    <x v="0"/>
    <x v="114"/>
  </r>
  <r>
    <x v="677"/>
    <x v="0"/>
    <x v="129"/>
  </r>
  <r>
    <x v="678"/>
    <x v="0"/>
    <x v="406"/>
  </r>
  <r>
    <x v="679"/>
    <x v="0"/>
    <x v="140"/>
  </r>
  <r>
    <x v="680"/>
    <x v="0"/>
    <x v="5"/>
  </r>
  <r>
    <x v="681"/>
    <x v="0"/>
    <x v="407"/>
  </r>
  <r>
    <x v="682"/>
    <x v="0"/>
    <x v="151"/>
  </r>
  <r>
    <x v="683"/>
    <x v="2"/>
    <x v="408"/>
  </r>
  <r>
    <x v="684"/>
    <x v="3"/>
    <x v="376"/>
  </r>
  <r>
    <x v="685"/>
    <x v="3"/>
    <x v="27"/>
  </r>
  <r>
    <x v="686"/>
    <x v="0"/>
    <x v="409"/>
  </r>
  <r>
    <x v="687"/>
    <x v="1"/>
    <x v="410"/>
  </r>
  <r>
    <x v="688"/>
    <x v="0"/>
    <x v="411"/>
  </r>
  <r>
    <x v="689"/>
    <x v="2"/>
    <x v="412"/>
  </r>
  <r>
    <x v="690"/>
    <x v="0"/>
    <x v="42"/>
  </r>
  <r>
    <x v="691"/>
    <x v="2"/>
    <x v="413"/>
  </r>
  <r>
    <x v="692"/>
    <x v="0"/>
    <x v="414"/>
  </r>
  <r>
    <x v="693"/>
    <x v="2"/>
    <x v="415"/>
  </r>
  <r>
    <x v="694"/>
    <x v="2"/>
    <x v="416"/>
  </r>
  <r>
    <x v="695"/>
    <x v="0"/>
    <x v="105"/>
  </r>
  <r>
    <x v="696"/>
    <x v="0"/>
    <x v="417"/>
  </r>
  <r>
    <x v="697"/>
    <x v="0"/>
    <x v="418"/>
  </r>
  <r>
    <x v="698"/>
    <x v="0"/>
    <x v="419"/>
  </r>
  <r>
    <x v="699"/>
    <x v="0"/>
    <x v="420"/>
  </r>
  <r>
    <x v="700"/>
    <x v="0"/>
    <x v="421"/>
  </r>
  <r>
    <x v="701"/>
    <x v="0"/>
    <x v="3"/>
  </r>
  <r>
    <x v="702"/>
    <x v="0"/>
    <x v="422"/>
  </r>
  <r>
    <x v="703"/>
    <x v="0"/>
    <x v="3"/>
  </r>
  <r>
    <x v="704"/>
    <x v="0"/>
    <x v="423"/>
  </r>
  <r>
    <x v="705"/>
    <x v="0"/>
    <x v="424"/>
  </r>
  <r>
    <x v="706"/>
    <x v="3"/>
    <x v="425"/>
  </r>
  <r>
    <x v="707"/>
    <x v="0"/>
    <x v="426"/>
  </r>
  <r>
    <x v="708"/>
    <x v="0"/>
    <x v="427"/>
  </r>
  <r>
    <x v="709"/>
    <x v="0"/>
    <x v="84"/>
  </r>
  <r>
    <x v="710"/>
    <x v="0"/>
    <x v="428"/>
  </r>
  <r>
    <x v="711"/>
    <x v="0"/>
    <x v="429"/>
  </r>
  <r>
    <x v="712"/>
    <x v="0"/>
    <x v="430"/>
  </r>
  <r>
    <x v="713"/>
    <x v="0"/>
    <x v="275"/>
  </r>
  <r>
    <x v="714"/>
    <x v="3"/>
    <x v="431"/>
  </r>
  <r>
    <x v="715"/>
    <x v="0"/>
    <x v="258"/>
  </r>
  <r>
    <x v="716"/>
    <x v="0"/>
    <x v="432"/>
  </r>
  <r>
    <x v="717"/>
    <x v="0"/>
    <x v="14"/>
  </r>
  <r>
    <x v="718"/>
    <x v="0"/>
    <x v="433"/>
  </r>
  <r>
    <x v="719"/>
    <x v="0"/>
    <x v="140"/>
  </r>
  <r>
    <x v="720"/>
    <x v="3"/>
    <x v="291"/>
  </r>
  <r>
    <x v="721"/>
    <x v="0"/>
    <x v="5"/>
  </r>
  <r>
    <x v="722"/>
    <x v="0"/>
    <x v="202"/>
  </r>
  <r>
    <x v="723"/>
    <x v="0"/>
    <x v="152"/>
  </r>
  <r>
    <x v="724"/>
    <x v="0"/>
    <x v="107"/>
  </r>
  <r>
    <x v="725"/>
    <x v="0"/>
    <x v="200"/>
  </r>
  <r>
    <x v="726"/>
    <x v="2"/>
    <x v="285"/>
  </r>
  <r>
    <x v="727"/>
    <x v="0"/>
    <x v="188"/>
  </r>
  <r>
    <x v="728"/>
    <x v="2"/>
    <x v="50"/>
  </r>
  <r>
    <x v="729"/>
    <x v="0"/>
    <x v="434"/>
  </r>
  <r>
    <x v="730"/>
    <x v="0"/>
    <x v="435"/>
  </r>
  <r>
    <x v="731"/>
    <x v="2"/>
    <x v="229"/>
  </r>
  <r>
    <x v="732"/>
    <x v="0"/>
    <x v="124"/>
  </r>
  <r>
    <x v="733"/>
    <x v="2"/>
    <x v="436"/>
  </r>
  <r>
    <x v="734"/>
    <x v="2"/>
    <x v="280"/>
  </r>
  <r>
    <x v="735"/>
    <x v="0"/>
    <x v="143"/>
  </r>
  <r>
    <x v="736"/>
    <x v="0"/>
    <x v="437"/>
  </r>
  <r>
    <x v="737"/>
    <x v="3"/>
    <x v="438"/>
  </r>
  <r>
    <x v="738"/>
    <x v="0"/>
    <x v="266"/>
  </r>
  <r>
    <x v="739"/>
    <x v="0"/>
    <x v="100"/>
  </r>
  <r>
    <x v="740"/>
    <x v="0"/>
    <x v="15"/>
  </r>
  <r>
    <x v="741"/>
    <x v="0"/>
    <x v="289"/>
  </r>
  <r>
    <x v="742"/>
    <x v="0"/>
    <x v="266"/>
  </r>
  <r>
    <x v="743"/>
    <x v="0"/>
    <x v="216"/>
  </r>
  <r>
    <x v="744"/>
    <x v="0"/>
    <x v="63"/>
  </r>
  <r>
    <x v="745"/>
    <x v="0"/>
    <x v="439"/>
  </r>
  <r>
    <x v="746"/>
    <x v="0"/>
    <x v="440"/>
  </r>
  <r>
    <x v="747"/>
    <x v="2"/>
    <x v="441"/>
  </r>
  <r>
    <x v="748"/>
    <x v="0"/>
    <x v="442"/>
  </r>
  <r>
    <x v="749"/>
    <x v="0"/>
    <x v="165"/>
  </r>
  <r>
    <x v="750"/>
    <x v="2"/>
    <x v="335"/>
  </r>
  <r>
    <x v="751"/>
    <x v="0"/>
    <x v="259"/>
  </r>
  <r>
    <x v="752"/>
    <x v="0"/>
    <x v="103"/>
  </r>
  <r>
    <x v="753"/>
    <x v="0"/>
    <x v="443"/>
  </r>
  <r>
    <x v="754"/>
    <x v="0"/>
    <x v="168"/>
  </r>
  <r>
    <x v="755"/>
    <x v="0"/>
    <x v="54"/>
  </r>
  <r>
    <x v="756"/>
    <x v="0"/>
    <x v="297"/>
  </r>
  <r>
    <x v="757"/>
    <x v="3"/>
    <x v="444"/>
  </r>
  <r>
    <x v="758"/>
    <x v="0"/>
    <x v="445"/>
  </r>
  <r>
    <x v="759"/>
    <x v="0"/>
    <x v="178"/>
  </r>
  <r>
    <x v="760"/>
    <x v="0"/>
    <x v="136"/>
  </r>
  <r>
    <x v="761"/>
    <x v="1"/>
    <x v="98"/>
  </r>
  <r>
    <x v="762"/>
    <x v="0"/>
    <x v="446"/>
  </r>
  <r>
    <x v="763"/>
    <x v="0"/>
    <x v="447"/>
  </r>
  <r>
    <x v="764"/>
    <x v="3"/>
    <x v="228"/>
  </r>
  <r>
    <x v="765"/>
    <x v="0"/>
    <x v="448"/>
  </r>
  <r>
    <x v="766"/>
    <x v="0"/>
    <x v="55"/>
  </r>
  <r>
    <x v="767"/>
    <x v="0"/>
    <x v="39"/>
  </r>
  <r>
    <x v="768"/>
    <x v="0"/>
    <x v="449"/>
  </r>
  <r>
    <x v="769"/>
    <x v="3"/>
    <x v="450"/>
  </r>
  <r>
    <x v="770"/>
    <x v="3"/>
    <x v="451"/>
  </r>
  <r>
    <x v="771"/>
    <x v="0"/>
    <x v="452"/>
  </r>
  <r>
    <x v="772"/>
    <x v="0"/>
    <x v="172"/>
  </r>
  <r>
    <x v="773"/>
    <x v="0"/>
    <x v="49"/>
  </r>
  <r>
    <x v="774"/>
    <x v="2"/>
    <x v="453"/>
  </r>
  <r>
    <x v="775"/>
    <x v="1"/>
    <x v="259"/>
  </r>
  <r>
    <x v="776"/>
    <x v="0"/>
    <x v="454"/>
  </r>
  <r>
    <x v="777"/>
    <x v="0"/>
    <x v="215"/>
  </r>
  <r>
    <x v="778"/>
    <x v="0"/>
    <x v="12"/>
  </r>
  <r>
    <x v="779"/>
    <x v="0"/>
    <x v="152"/>
  </r>
  <r>
    <x v="780"/>
    <x v="0"/>
    <x v="105"/>
  </r>
  <r>
    <x v="781"/>
    <x v="0"/>
    <x v="455"/>
  </r>
  <r>
    <x v="782"/>
    <x v="0"/>
    <x v="456"/>
  </r>
  <r>
    <x v="783"/>
    <x v="2"/>
    <x v="32"/>
  </r>
  <r>
    <x v="784"/>
    <x v="0"/>
    <x v="113"/>
  </r>
  <r>
    <x v="785"/>
    <x v="0"/>
    <x v="457"/>
  </r>
  <r>
    <x v="786"/>
    <x v="0"/>
    <x v="19"/>
  </r>
  <r>
    <x v="787"/>
    <x v="0"/>
    <x v="458"/>
  </r>
  <r>
    <x v="788"/>
    <x v="2"/>
    <x v="459"/>
  </r>
  <r>
    <x v="789"/>
    <x v="0"/>
    <x v="229"/>
  </r>
  <r>
    <x v="790"/>
    <x v="0"/>
    <x v="460"/>
  </r>
  <r>
    <x v="791"/>
    <x v="2"/>
    <x v="461"/>
  </r>
  <r>
    <x v="792"/>
    <x v="3"/>
    <x v="462"/>
  </r>
  <r>
    <x v="793"/>
    <x v="0"/>
    <x v="66"/>
  </r>
  <r>
    <x v="794"/>
    <x v="2"/>
    <x v="188"/>
  </r>
  <r>
    <x v="795"/>
    <x v="0"/>
    <x v="118"/>
  </r>
  <r>
    <x v="796"/>
    <x v="0"/>
    <x v="463"/>
  </r>
  <r>
    <x v="797"/>
    <x v="0"/>
    <x v="50"/>
  </r>
  <r>
    <x v="798"/>
    <x v="0"/>
    <x v="464"/>
  </r>
  <r>
    <x v="799"/>
    <x v="2"/>
    <x v="216"/>
  </r>
  <r>
    <x v="800"/>
    <x v="0"/>
    <x v="7"/>
  </r>
  <r>
    <x v="801"/>
    <x v="0"/>
    <x v="84"/>
  </r>
  <r>
    <x v="802"/>
    <x v="0"/>
    <x v="430"/>
  </r>
  <r>
    <x v="803"/>
    <x v="0"/>
    <x v="465"/>
  </r>
  <r>
    <x v="804"/>
    <x v="0"/>
    <x v="9"/>
  </r>
  <r>
    <x v="805"/>
    <x v="1"/>
    <x v="466"/>
  </r>
  <r>
    <x v="806"/>
    <x v="0"/>
    <x v="467"/>
  </r>
  <r>
    <x v="807"/>
    <x v="0"/>
    <x v="2"/>
  </r>
  <r>
    <x v="808"/>
    <x v="0"/>
    <x v="468"/>
  </r>
  <r>
    <x v="809"/>
    <x v="2"/>
    <x v="179"/>
  </r>
  <r>
    <x v="810"/>
    <x v="0"/>
    <x v="111"/>
  </r>
  <r>
    <x v="811"/>
    <x v="0"/>
    <x v="469"/>
  </r>
  <r>
    <x v="812"/>
    <x v="0"/>
    <x v="470"/>
  </r>
  <r>
    <x v="813"/>
    <x v="0"/>
    <x v="471"/>
  </r>
  <r>
    <x v="814"/>
    <x v="0"/>
    <x v="298"/>
  </r>
  <r>
    <x v="815"/>
    <x v="3"/>
    <x v="472"/>
  </r>
  <r>
    <x v="816"/>
    <x v="2"/>
    <x v="193"/>
  </r>
  <r>
    <x v="817"/>
    <x v="3"/>
    <x v="473"/>
  </r>
  <r>
    <x v="818"/>
    <x v="0"/>
    <x v="106"/>
  </r>
  <r>
    <x v="819"/>
    <x v="0"/>
    <x v="474"/>
  </r>
  <r>
    <x v="820"/>
    <x v="3"/>
    <x v="475"/>
  </r>
  <r>
    <x v="821"/>
    <x v="0"/>
    <x v="389"/>
  </r>
  <r>
    <x v="822"/>
    <x v="2"/>
    <x v="66"/>
  </r>
  <r>
    <x v="823"/>
    <x v="0"/>
    <x v="476"/>
  </r>
  <r>
    <x v="824"/>
    <x v="0"/>
    <x v="477"/>
  </r>
  <r>
    <x v="825"/>
    <x v="0"/>
    <x v="51"/>
  </r>
  <r>
    <x v="826"/>
    <x v="0"/>
    <x v="129"/>
  </r>
  <r>
    <x v="827"/>
    <x v="0"/>
    <x v="430"/>
  </r>
  <r>
    <x v="828"/>
    <x v="3"/>
    <x v="68"/>
  </r>
  <r>
    <x v="829"/>
    <x v="0"/>
    <x v="478"/>
  </r>
  <r>
    <x v="830"/>
    <x v="2"/>
    <x v="120"/>
  </r>
  <r>
    <x v="831"/>
    <x v="0"/>
    <x v="196"/>
  </r>
  <r>
    <x v="832"/>
    <x v="3"/>
    <x v="479"/>
  </r>
  <r>
    <x v="833"/>
    <x v="0"/>
    <x v="214"/>
  </r>
  <r>
    <x v="834"/>
    <x v="0"/>
    <x v="480"/>
  </r>
  <r>
    <x v="835"/>
    <x v="0"/>
    <x v="113"/>
  </r>
  <r>
    <x v="836"/>
    <x v="0"/>
    <x v="75"/>
  </r>
  <r>
    <x v="837"/>
    <x v="0"/>
    <x v="98"/>
  </r>
  <r>
    <x v="838"/>
    <x v="0"/>
    <x v="12"/>
  </r>
  <r>
    <x v="839"/>
    <x v="0"/>
    <x v="431"/>
  </r>
  <r>
    <x v="840"/>
    <x v="0"/>
    <x v="3"/>
  </r>
  <r>
    <x v="841"/>
    <x v="0"/>
    <x v="248"/>
  </r>
  <r>
    <x v="842"/>
    <x v="0"/>
    <x v="481"/>
  </r>
  <r>
    <x v="843"/>
    <x v="2"/>
    <x v="42"/>
  </r>
  <r>
    <x v="844"/>
    <x v="0"/>
    <x v="110"/>
  </r>
  <r>
    <x v="845"/>
    <x v="3"/>
    <x v="118"/>
  </r>
  <r>
    <x v="846"/>
    <x v="0"/>
    <x v="423"/>
  </r>
  <r>
    <x v="847"/>
    <x v="3"/>
    <x v="482"/>
  </r>
  <r>
    <x v="848"/>
    <x v="0"/>
    <x v="270"/>
  </r>
  <r>
    <x v="849"/>
    <x v="1"/>
    <x v="313"/>
  </r>
  <r>
    <x v="850"/>
    <x v="0"/>
    <x v="364"/>
  </r>
  <r>
    <x v="851"/>
    <x v="0"/>
    <x v="141"/>
  </r>
  <r>
    <x v="852"/>
    <x v="0"/>
    <x v="323"/>
  </r>
  <r>
    <x v="853"/>
    <x v="2"/>
    <x v="58"/>
  </r>
  <r>
    <x v="854"/>
    <x v="0"/>
    <x v="40"/>
  </r>
  <r>
    <x v="855"/>
    <x v="2"/>
    <x v="47"/>
  </r>
  <r>
    <x v="856"/>
    <x v="0"/>
    <x v="257"/>
  </r>
  <r>
    <x v="857"/>
    <x v="0"/>
    <x v="80"/>
  </r>
  <r>
    <x v="858"/>
    <x v="0"/>
    <x v="135"/>
  </r>
  <r>
    <x v="859"/>
    <x v="2"/>
    <x v="4"/>
  </r>
  <r>
    <x v="860"/>
    <x v="2"/>
    <x v="483"/>
  </r>
  <r>
    <x v="861"/>
    <x v="0"/>
    <x v="364"/>
  </r>
  <r>
    <x v="862"/>
    <x v="2"/>
    <x v="135"/>
  </r>
  <r>
    <x v="863"/>
    <x v="0"/>
    <x v="316"/>
  </r>
  <r>
    <x v="864"/>
    <x v="0"/>
    <x v="484"/>
  </r>
  <r>
    <x v="865"/>
    <x v="0"/>
    <x v="157"/>
  </r>
  <r>
    <x v="866"/>
    <x v="0"/>
    <x v="485"/>
  </r>
  <r>
    <x v="867"/>
    <x v="2"/>
    <x v="275"/>
  </r>
  <r>
    <x v="868"/>
    <x v="2"/>
    <x v="486"/>
  </r>
  <r>
    <x v="869"/>
    <x v="0"/>
    <x v="440"/>
  </r>
  <r>
    <x v="870"/>
    <x v="0"/>
    <x v="129"/>
  </r>
  <r>
    <x v="871"/>
    <x v="0"/>
    <x v="487"/>
  </r>
  <r>
    <x v="872"/>
    <x v="2"/>
    <x v="298"/>
  </r>
  <r>
    <x v="873"/>
    <x v="0"/>
    <x v="325"/>
  </r>
  <r>
    <x v="874"/>
    <x v="0"/>
    <x v="488"/>
  </r>
  <r>
    <x v="875"/>
    <x v="0"/>
    <x v="489"/>
  </r>
  <r>
    <x v="876"/>
    <x v="0"/>
    <x v="490"/>
  </r>
  <r>
    <x v="877"/>
    <x v="0"/>
    <x v="396"/>
  </r>
  <r>
    <x v="878"/>
    <x v="0"/>
    <x v="181"/>
  </r>
  <r>
    <x v="879"/>
    <x v="3"/>
    <x v="73"/>
  </r>
  <r>
    <x v="880"/>
    <x v="0"/>
    <x v="14"/>
  </r>
  <r>
    <x v="881"/>
    <x v="3"/>
    <x v="229"/>
  </r>
  <r>
    <x v="882"/>
    <x v="2"/>
    <x v="94"/>
  </r>
  <r>
    <x v="883"/>
    <x v="0"/>
    <x v="362"/>
  </r>
  <r>
    <x v="884"/>
    <x v="0"/>
    <x v="98"/>
  </r>
  <r>
    <x v="885"/>
    <x v="3"/>
    <x v="491"/>
  </r>
  <r>
    <x v="886"/>
    <x v="2"/>
    <x v="35"/>
  </r>
  <r>
    <x v="887"/>
    <x v="0"/>
    <x v="467"/>
  </r>
  <r>
    <x v="888"/>
    <x v="0"/>
    <x v="356"/>
  </r>
  <r>
    <x v="889"/>
    <x v="0"/>
    <x v="287"/>
  </r>
  <r>
    <x v="890"/>
    <x v="2"/>
    <x v="492"/>
  </r>
  <r>
    <x v="891"/>
    <x v="0"/>
    <x v="54"/>
  </r>
  <r>
    <x v="892"/>
    <x v="0"/>
    <x v="493"/>
  </r>
  <r>
    <x v="893"/>
    <x v="0"/>
    <x v="258"/>
  </r>
  <r>
    <x v="894"/>
    <x v="0"/>
    <x v="494"/>
  </r>
  <r>
    <x v="895"/>
    <x v="0"/>
    <x v="3"/>
  </r>
  <r>
    <x v="896"/>
    <x v="0"/>
    <x v="274"/>
  </r>
  <r>
    <x v="897"/>
    <x v="0"/>
    <x v="495"/>
  </r>
  <r>
    <x v="898"/>
    <x v="0"/>
    <x v="496"/>
  </r>
  <r>
    <x v="899"/>
    <x v="0"/>
    <x v="152"/>
  </r>
  <r>
    <x v="900"/>
    <x v="0"/>
    <x v="50"/>
  </r>
  <r>
    <x v="901"/>
    <x v="0"/>
    <x v="36"/>
  </r>
  <r>
    <x v="902"/>
    <x v="0"/>
    <x v="63"/>
  </r>
  <r>
    <x v="903"/>
    <x v="3"/>
    <x v="270"/>
  </r>
  <r>
    <x v="904"/>
    <x v="0"/>
    <x v="497"/>
  </r>
  <r>
    <x v="905"/>
    <x v="0"/>
    <x v="113"/>
  </r>
  <r>
    <x v="906"/>
    <x v="2"/>
    <x v="498"/>
  </r>
  <r>
    <x v="907"/>
    <x v="0"/>
    <x v="4"/>
  </r>
  <r>
    <x v="908"/>
    <x v="0"/>
    <x v="213"/>
  </r>
  <r>
    <x v="909"/>
    <x v="0"/>
    <x v="80"/>
  </r>
  <r>
    <x v="910"/>
    <x v="2"/>
    <x v="499"/>
  </r>
  <r>
    <x v="911"/>
    <x v="3"/>
    <x v="463"/>
  </r>
  <r>
    <x v="912"/>
    <x v="0"/>
    <x v="209"/>
  </r>
  <r>
    <x v="913"/>
    <x v="0"/>
    <x v="35"/>
  </r>
  <r>
    <x v="914"/>
    <x v="0"/>
    <x v="500"/>
  </r>
  <r>
    <x v="915"/>
    <x v="0"/>
    <x v="501"/>
  </r>
  <r>
    <x v="916"/>
    <x v="0"/>
    <x v="502"/>
  </r>
  <r>
    <x v="917"/>
    <x v="0"/>
    <x v="152"/>
  </r>
  <r>
    <x v="918"/>
    <x v="2"/>
    <x v="503"/>
  </r>
  <r>
    <x v="919"/>
    <x v="2"/>
    <x v="504"/>
  </r>
  <r>
    <x v="920"/>
    <x v="0"/>
    <x v="203"/>
  </r>
  <r>
    <x v="921"/>
    <x v="0"/>
    <x v="505"/>
  </r>
  <r>
    <x v="922"/>
    <x v="0"/>
    <x v="506"/>
  </r>
  <r>
    <x v="923"/>
    <x v="0"/>
    <x v="507"/>
  </r>
  <r>
    <x v="924"/>
    <x v="0"/>
    <x v="27"/>
  </r>
  <r>
    <x v="925"/>
    <x v="2"/>
    <x v="216"/>
  </r>
  <r>
    <x v="926"/>
    <x v="0"/>
    <x v="408"/>
  </r>
  <r>
    <x v="927"/>
    <x v="0"/>
    <x v="105"/>
  </r>
  <r>
    <x v="928"/>
    <x v="0"/>
    <x v="435"/>
  </r>
  <r>
    <x v="929"/>
    <x v="2"/>
    <x v="285"/>
  </r>
  <r>
    <x v="930"/>
    <x v="0"/>
    <x v="203"/>
  </r>
  <r>
    <x v="931"/>
    <x v="0"/>
    <x v="508"/>
  </r>
  <r>
    <x v="932"/>
    <x v="2"/>
    <x v="107"/>
  </r>
  <r>
    <x v="933"/>
    <x v="1"/>
    <x v="100"/>
  </r>
  <r>
    <x v="934"/>
    <x v="0"/>
    <x v="234"/>
  </r>
  <r>
    <x v="935"/>
    <x v="0"/>
    <x v="295"/>
  </r>
  <r>
    <x v="936"/>
    <x v="0"/>
    <x v="509"/>
  </r>
  <r>
    <x v="937"/>
    <x v="0"/>
    <x v="510"/>
  </r>
  <r>
    <x v="938"/>
    <x v="0"/>
    <x v="511"/>
  </r>
  <r>
    <x v="939"/>
    <x v="0"/>
    <x v="512"/>
  </r>
  <r>
    <x v="940"/>
    <x v="0"/>
    <x v="513"/>
  </r>
  <r>
    <x v="941"/>
    <x v="1"/>
    <x v="89"/>
  </r>
  <r>
    <x v="942"/>
    <x v="0"/>
    <x v="115"/>
  </r>
  <r>
    <x v="943"/>
    <x v="0"/>
    <x v="5"/>
  </r>
  <r>
    <x v="944"/>
    <x v="3"/>
    <x v="381"/>
  </r>
  <r>
    <x v="945"/>
    <x v="2"/>
    <x v="57"/>
  </r>
  <r>
    <x v="946"/>
    <x v="0"/>
    <x v="5"/>
  </r>
  <r>
    <x v="947"/>
    <x v="0"/>
    <x v="228"/>
  </r>
  <r>
    <x v="948"/>
    <x v="0"/>
    <x v="180"/>
  </r>
  <r>
    <x v="949"/>
    <x v="0"/>
    <x v="514"/>
  </r>
  <r>
    <x v="950"/>
    <x v="0"/>
    <x v="275"/>
  </r>
  <r>
    <x v="951"/>
    <x v="2"/>
    <x v="225"/>
  </r>
  <r>
    <x v="952"/>
    <x v="0"/>
    <x v="87"/>
  </r>
  <r>
    <x v="953"/>
    <x v="0"/>
    <x v="515"/>
  </r>
  <r>
    <x v="954"/>
    <x v="3"/>
    <x v="136"/>
  </r>
  <r>
    <x v="955"/>
    <x v="0"/>
    <x v="35"/>
  </r>
  <r>
    <x v="956"/>
    <x v="0"/>
    <x v="310"/>
  </r>
  <r>
    <x v="957"/>
    <x v="0"/>
    <x v="15"/>
  </r>
  <r>
    <x v="958"/>
    <x v="0"/>
    <x v="68"/>
  </r>
  <r>
    <x v="959"/>
    <x v="1"/>
    <x v="106"/>
  </r>
  <r>
    <x v="960"/>
    <x v="0"/>
    <x v="516"/>
  </r>
  <r>
    <x v="961"/>
    <x v="2"/>
    <x v="347"/>
  </r>
  <r>
    <x v="962"/>
    <x v="2"/>
    <x v="106"/>
  </r>
  <r>
    <x v="963"/>
    <x v="2"/>
    <x v="142"/>
  </r>
  <r>
    <x v="964"/>
    <x v="2"/>
    <x v="517"/>
  </r>
  <r>
    <x v="965"/>
    <x v="0"/>
    <x v="518"/>
  </r>
  <r>
    <x v="966"/>
    <x v="0"/>
    <x v="39"/>
  </r>
  <r>
    <x v="967"/>
    <x v="0"/>
    <x v="152"/>
  </r>
  <r>
    <x v="968"/>
    <x v="0"/>
    <x v="519"/>
  </r>
  <r>
    <x v="969"/>
    <x v="0"/>
    <x v="3"/>
  </r>
  <r>
    <x v="970"/>
    <x v="0"/>
    <x v="152"/>
  </r>
  <r>
    <x v="971"/>
    <x v="0"/>
    <x v="151"/>
  </r>
  <r>
    <x v="972"/>
    <x v="0"/>
    <x v="520"/>
  </r>
  <r>
    <x v="973"/>
    <x v="2"/>
    <x v="521"/>
  </r>
  <r>
    <x v="974"/>
    <x v="2"/>
    <x v="522"/>
  </r>
  <r>
    <x v="975"/>
    <x v="1"/>
    <x v="258"/>
  </r>
  <r>
    <x v="976"/>
    <x v="0"/>
    <x v="523"/>
  </r>
  <r>
    <x v="977"/>
    <x v="0"/>
    <x v="302"/>
  </r>
  <r>
    <x v="978"/>
    <x v="0"/>
    <x v="50"/>
  </r>
  <r>
    <x v="979"/>
    <x v="2"/>
    <x v="19"/>
  </r>
  <r>
    <x v="980"/>
    <x v="2"/>
    <x v="524"/>
  </r>
  <r>
    <x v="981"/>
    <x v="2"/>
    <x v="525"/>
  </r>
  <r>
    <x v="982"/>
    <x v="0"/>
    <x v="526"/>
  </r>
  <r>
    <x v="983"/>
    <x v="2"/>
    <x v="527"/>
  </r>
  <r>
    <x v="984"/>
    <x v="0"/>
    <x v="288"/>
  </r>
  <r>
    <x v="985"/>
    <x v="0"/>
    <x v="122"/>
  </r>
  <r>
    <x v="986"/>
    <x v="2"/>
    <x v="528"/>
  </r>
  <r>
    <x v="987"/>
    <x v="0"/>
    <x v="529"/>
  </r>
  <r>
    <x v="988"/>
    <x v="0"/>
    <x v="530"/>
  </r>
  <r>
    <x v="989"/>
    <x v="0"/>
    <x v="531"/>
  </r>
  <r>
    <x v="990"/>
    <x v="0"/>
    <x v="532"/>
  </r>
  <r>
    <x v="991"/>
    <x v="2"/>
    <x v="282"/>
  </r>
  <r>
    <x v="992"/>
    <x v="0"/>
    <x v="313"/>
  </r>
  <r>
    <x v="993"/>
    <x v="0"/>
    <x v="533"/>
  </r>
  <r>
    <x v="994"/>
    <x v="1"/>
    <x v="534"/>
  </r>
  <r>
    <x v="995"/>
    <x v="0"/>
    <x v="535"/>
  </r>
  <r>
    <x v="996"/>
    <x v="0"/>
    <x v="73"/>
  </r>
  <r>
    <x v="997"/>
    <x v="0"/>
    <x v="68"/>
  </r>
  <r>
    <x v="998"/>
    <x v="0"/>
    <x v="71"/>
  </r>
  <r>
    <x v="999"/>
    <x v="0"/>
    <x v="536"/>
  </r>
  <r>
    <x v="1000"/>
    <x v="2"/>
    <x v="38"/>
  </r>
  <r>
    <x v="1001"/>
    <x v="2"/>
    <x v="324"/>
  </r>
  <r>
    <x v="1002"/>
    <x v="0"/>
    <x v="537"/>
  </r>
  <r>
    <x v="1003"/>
    <x v="2"/>
    <x v="538"/>
  </r>
  <r>
    <x v="1004"/>
    <x v="0"/>
    <x v="111"/>
  </r>
  <r>
    <x v="1005"/>
    <x v="0"/>
    <x v="219"/>
  </r>
  <r>
    <x v="1006"/>
    <x v="0"/>
    <x v="86"/>
  </r>
  <r>
    <x v="1007"/>
    <x v="0"/>
    <x v="209"/>
  </r>
  <r>
    <x v="1008"/>
    <x v="3"/>
    <x v="270"/>
  </r>
  <r>
    <x v="1009"/>
    <x v="0"/>
    <x v="452"/>
  </r>
  <r>
    <x v="1010"/>
    <x v="0"/>
    <x v="152"/>
  </r>
  <r>
    <x v="1011"/>
    <x v="0"/>
    <x v="98"/>
  </r>
  <r>
    <x v="1012"/>
    <x v="0"/>
    <x v="258"/>
  </r>
  <r>
    <x v="1013"/>
    <x v="0"/>
    <x v="82"/>
  </r>
  <r>
    <x v="1014"/>
    <x v="0"/>
    <x v="539"/>
  </r>
  <r>
    <x v="1015"/>
    <x v="0"/>
    <x v="540"/>
  </r>
  <r>
    <x v="1016"/>
    <x v="0"/>
    <x v="541"/>
  </r>
  <r>
    <x v="1017"/>
    <x v="3"/>
    <x v="229"/>
  </r>
  <r>
    <x v="1018"/>
    <x v="1"/>
    <x v="39"/>
  </r>
  <r>
    <x v="1019"/>
    <x v="0"/>
    <x v="542"/>
  </r>
  <r>
    <x v="1020"/>
    <x v="0"/>
    <x v="105"/>
  </r>
  <r>
    <x v="1021"/>
    <x v="0"/>
    <x v="543"/>
  </r>
  <r>
    <x v="1022"/>
    <x v="0"/>
    <x v="114"/>
  </r>
  <r>
    <x v="1023"/>
    <x v="0"/>
    <x v="272"/>
  </r>
  <r>
    <x v="1024"/>
    <x v="2"/>
    <x v="544"/>
  </r>
  <r>
    <x v="1025"/>
    <x v="2"/>
    <x v="353"/>
  </r>
  <r>
    <x v="1026"/>
    <x v="0"/>
    <x v="522"/>
  </r>
  <r>
    <x v="1027"/>
    <x v="0"/>
    <x v="545"/>
  </r>
  <r>
    <x v="1028"/>
    <x v="0"/>
    <x v="123"/>
  </r>
  <r>
    <x v="1029"/>
    <x v="0"/>
    <x v="9"/>
  </r>
  <r>
    <x v="1030"/>
    <x v="0"/>
    <x v="39"/>
  </r>
  <r>
    <x v="1031"/>
    <x v="2"/>
    <x v="531"/>
  </r>
  <r>
    <x v="1032"/>
    <x v="2"/>
    <x v="546"/>
  </r>
  <r>
    <x v="1033"/>
    <x v="0"/>
    <x v="22"/>
  </r>
  <r>
    <x v="1034"/>
    <x v="0"/>
    <x v="547"/>
  </r>
  <r>
    <x v="1035"/>
    <x v="3"/>
    <x v="548"/>
  </r>
  <r>
    <x v="1036"/>
    <x v="0"/>
    <x v="549"/>
  </r>
  <r>
    <x v="1037"/>
    <x v="0"/>
    <x v="544"/>
  </r>
  <r>
    <x v="1038"/>
    <x v="0"/>
    <x v="176"/>
  </r>
  <r>
    <x v="1039"/>
    <x v="0"/>
    <x v="65"/>
  </r>
  <r>
    <x v="1040"/>
    <x v="2"/>
    <x v="106"/>
  </r>
  <r>
    <x v="1041"/>
    <x v="0"/>
    <x v="151"/>
  </r>
  <r>
    <x v="1042"/>
    <x v="0"/>
    <x v="420"/>
  </r>
  <r>
    <x v="1043"/>
    <x v="0"/>
    <x v="550"/>
  </r>
  <r>
    <x v="1044"/>
    <x v="0"/>
    <x v="551"/>
  </r>
  <r>
    <x v="1045"/>
    <x v="3"/>
    <x v="552"/>
  </r>
  <r>
    <x v="1046"/>
    <x v="0"/>
    <x v="553"/>
  </r>
  <r>
    <x v="1047"/>
    <x v="0"/>
    <x v="35"/>
  </r>
  <r>
    <x v="1048"/>
    <x v="0"/>
    <x v="99"/>
  </r>
  <r>
    <x v="1049"/>
    <x v="0"/>
    <x v="554"/>
  </r>
  <r>
    <x v="1050"/>
    <x v="0"/>
    <x v="555"/>
  </r>
  <r>
    <x v="1051"/>
    <x v="2"/>
    <x v="556"/>
  </r>
  <r>
    <x v="1052"/>
    <x v="2"/>
    <x v="258"/>
  </r>
  <r>
    <x v="1053"/>
    <x v="0"/>
    <x v="469"/>
  </r>
  <r>
    <x v="1054"/>
    <x v="2"/>
    <x v="498"/>
  </r>
  <r>
    <x v="1055"/>
    <x v="0"/>
    <x v="63"/>
  </r>
  <r>
    <x v="1056"/>
    <x v="0"/>
    <x v="557"/>
  </r>
  <r>
    <x v="1057"/>
    <x v="1"/>
    <x v="348"/>
  </r>
  <r>
    <x v="1058"/>
    <x v="0"/>
    <x v="414"/>
  </r>
  <r>
    <x v="1059"/>
    <x v="2"/>
    <x v="117"/>
  </r>
  <r>
    <x v="1060"/>
    <x v="0"/>
    <x v="268"/>
  </r>
  <r>
    <x v="1061"/>
    <x v="0"/>
    <x v="271"/>
  </r>
  <r>
    <x v="1062"/>
    <x v="0"/>
    <x v="17"/>
  </r>
  <r>
    <x v="1063"/>
    <x v="0"/>
    <x v="191"/>
  </r>
  <r>
    <x v="1064"/>
    <x v="3"/>
    <x v="23"/>
  </r>
  <r>
    <x v="1065"/>
    <x v="0"/>
    <x v="558"/>
  </r>
  <r>
    <x v="1066"/>
    <x v="0"/>
    <x v="94"/>
  </r>
  <r>
    <x v="1067"/>
    <x v="0"/>
    <x v="559"/>
  </r>
  <r>
    <x v="1068"/>
    <x v="0"/>
    <x v="560"/>
  </r>
  <r>
    <x v="1069"/>
    <x v="0"/>
    <x v="152"/>
  </r>
  <r>
    <x v="1070"/>
    <x v="0"/>
    <x v="152"/>
  </r>
  <r>
    <x v="1071"/>
    <x v="0"/>
    <x v="23"/>
  </r>
  <r>
    <x v="1072"/>
    <x v="0"/>
    <x v="561"/>
  </r>
  <r>
    <x v="1073"/>
    <x v="2"/>
    <x v="432"/>
  </r>
  <r>
    <x v="1074"/>
    <x v="0"/>
    <x v="543"/>
  </r>
  <r>
    <x v="1075"/>
    <x v="0"/>
    <x v="61"/>
  </r>
  <r>
    <x v="1076"/>
    <x v="0"/>
    <x v="40"/>
  </r>
  <r>
    <x v="1077"/>
    <x v="2"/>
    <x v="562"/>
  </r>
  <r>
    <x v="1078"/>
    <x v="0"/>
    <x v="563"/>
  </r>
  <r>
    <x v="1079"/>
    <x v="0"/>
    <x v="288"/>
  </r>
  <r>
    <x v="1080"/>
    <x v="0"/>
    <x v="35"/>
  </r>
  <r>
    <x v="1081"/>
    <x v="2"/>
    <x v="325"/>
  </r>
  <r>
    <x v="1082"/>
    <x v="0"/>
    <x v="156"/>
  </r>
  <r>
    <x v="1083"/>
    <x v="0"/>
    <x v="39"/>
  </r>
  <r>
    <x v="1084"/>
    <x v="2"/>
    <x v="229"/>
  </r>
  <r>
    <x v="1085"/>
    <x v="0"/>
    <x v="257"/>
  </r>
  <r>
    <x v="1086"/>
    <x v="0"/>
    <x v="564"/>
  </r>
  <r>
    <x v="1087"/>
    <x v="0"/>
    <x v="565"/>
  </r>
  <r>
    <x v="1088"/>
    <x v="0"/>
    <x v="381"/>
  </r>
  <r>
    <x v="1089"/>
    <x v="0"/>
    <x v="531"/>
  </r>
  <r>
    <x v="1090"/>
    <x v="2"/>
    <x v="566"/>
  </r>
  <r>
    <x v="1091"/>
    <x v="0"/>
    <x v="39"/>
  </r>
  <r>
    <x v="1092"/>
    <x v="0"/>
    <x v="73"/>
  </r>
  <r>
    <x v="1093"/>
    <x v="2"/>
    <x v="363"/>
  </r>
  <r>
    <x v="1094"/>
    <x v="0"/>
    <x v="275"/>
  </r>
  <r>
    <x v="1095"/>
    <x v="0"/>
    <x v="567"/>
  </r>
  <r>
    <x v="1096"/>
    <x v="0"/>
    <x v="47"/>
  </r>
  <r>
    <x v="1097"/>
    <x v="0"/>
    <x v="40"/>
  </r>
  <r>
    <x v="1098"/>
    <x v="0"/>
    <x v="113"/>
  </r>
  <r>
    <x v="1099"/>
    <x v="0"/>
    <x v="14"/>
  </r>
  <r>
    <x v="1100"/>
    <x v="0"/>
    <x v="284"/>
  </r>
  <r>
    <x v="1101"/>
    <x v="0"/>
    <x v="303"/>
  </r>
  <r>
    <x v="1102"/>
    <x v="0"/>
    <x v="152"/>
  </r>
  <r>
    <x v="1103"/>
    <x v="2"/>
    <x v="432"/>
  </r>
  <r>
    <x v="1104"/>
    <x v="0"/>
    <x v="179"/>
  </r>
  <r>
    <x v="1105"/>
    <x v="2"/>
    <x v="357"/>
  </r>
  <r>
    <x v="1106"/>
    <x v="2"/>
    <x v="31"/>
  </r>
  <r>
    <x v="1107"/>
    <x v="3"/>
    <x v="568"/>
  </r>
  <r>
    <x v="1108"/>
    <x v="0"/>
    <x v="111"/>
  </r>
  <r>
    <x v="1109"/>
    <x v="0"/>
    <x v="255"/>
  </r>
  <r>
    <x v="1110"/>
    <x v="0"/>
    <x v="304"/>
  </r>
  <r>
    <x v="1111"/>
    <x v="0"/>
    <x v="93"/>
  </r>
  <r>
    <x v="1112"/>
    <x v="2"/>
    <x v="8"/>
  </r>
  <r>
    <x v="1113"/>
    <x v="0"/>
    <x v="569"/>
  </r>
  <r>
    <x v="1114"/>
    <x v="0"/>
    <x v="528"/>
  </r>
  <r>
    <x v="1115"/>
    <x v="0"/>
    <x v="189"/>
  </r>
  <r>
    <x v="1116"/>
    <x v="0"/>
    <x v="570"/>
  </r>
  <r>
    <x v="1117"/>
    <x v="1"/>
    <x v="52"/>
  </r>
  <r>
    <x v="1118"/>
    <x v="0"/>
    <x v="3"/>
  </r>
  <r>
    <x v="1119"/>
    <x v="0"/>
    <x v="571"/>
  </r>
  <r>
    <x v="1120"/>
    <x v="0"/>
    <x v="572"/>
  </r>
  <r>
    <x v="1121"/>
    <x v="0"/>
    <x v="573"/>
  </r>
  <r>
    <x v="1122"/>
    <x v="2"/>
    <x v="162"/>
  </r>
  <r>
    <x v="1123"/>
    <x v="0"/>
    <x v="9"/>
  </r>
  <r>
    <x v="1124"/>
    <x v="0"/>
    <x v="574"/>
  </r>
  <r>
    <x v="1125"/>
    <x v="0"/>
    <x v="99"/>
  </r>
  <r>
    <x v="1126"/>
    <x v="0"/>
    <x v="80"/>
  </r>
  <r>
    <x v="1127"/>
    <x v="2"/>
    <x v="575"/>
  </r>
  <r>
    <x v="1128"/>
    <x v="0"/>
    <x v="141"/>
  </r>
  <r>
    <x v="1129"/>
    <x v="0"/>
    <x v="3"/>
  </r>
  <r>
    <x v="1130"/>
    <x v="0"/>
    <x v="152"/>
  </r>
  <r>
    <x v="1131"/>
    <x v="0"/>
    <x v="437"/>
  </r>
  <r>
    <x v="1132"/>
    <x v="0"/>
    <x v="508"/>
  </r>
  <r>
    <x v="1133"/>
    <x v="0"/>
    <x v="576"/>
  </r>
  <r>
    <x v="1134"/>
    <x v="0"/>
    <x v="486"/>
  </r>
  <r>
    <x v="1135"/>
    <x v="2"/>
    <x v="452"/>
  </r>
  <r>
    <x v="1136"/>
    <x v="0"/>
    <x v="239"/>
  </r>
  <r>
    <x v="1137"/>
    <x v="0"/>
    <x v="577"/>
  </r>
  <r>
    <x v="1138"/>
    <x v="0"/>
    <x v="420"/>
  </r>
  <r>
    <x v="1139"/>
    <x v="0"/>
    <x v="12"/>
  </r>
  <r>
    <x v="1140"/>
    <x v="2"/>
    <x v="19"/>
  </r>
  <r>
    <x v="1141"/>
    <x v="3"/>
    <x v="514"/>
  </r>
  <r>
    <x v="1142"/>
    <x v="0"/>
    <x v="578"/>
  </r>
  <r>
    <x v="1143"/>
    <x v="0"/>
    <x v="65"/>
  </r>
  <r>
    <x v="1144"/>
    <x v="0"/>
    <x v="65"/>
  </r>
  <r>
    <x v="1145"/>
    <x v="0"/>
    <x v="16"/>
  </r>
  <r>
    <x v="1146"/>
    <x v="0"/>
    <x v="63"/>
  </r>
  <r>
    <x v="1147"/>
    <x v="0"/>
    <x v="579"/>
  </r>
  <r>
    <x v="1148"/>
    <x v="0"/>
    <x v="580"/>
  </r>
  <r>
    <x v="1149"/>
    <x v="0"/>
    <x v="5"/>
  </r>
  <r>
    <x v="1150"/>
    <x v="0"/>
    <x v="310"/>
  </r>
  <r>
    <x v="1151"/>
    <x v="0"/>
    <x v="219"/>
  </r>
  <r>
    <x v="1152"/>
    <x v="0"/>
    <x v="22"/>
  </r>
  <r>
    <x v="1153"/>
    <x v="2"/>
    <x v="200"/>
  </r>
  <r>
    <x v="1154"/>
    <x v="0"/>
    <x v="581"/>
  </r>
  <r>
    <x v="1155"/>
    <x v="2"/>
    <x v="582"/>
  </r>
  <r>
    <x v="1156"/>
    <x v="0"/>
    <x v="31"/>
  </r>
  <r>
    <x v="1157"/>
    <x v="0"/>
    <x v="22"/>
  </r>
  <r>
    <x v="1158"/>
    <x v="1"/>
    <x v="583"/>
  </r>
  <r>
    <x v="1159"/>
    <x v="0"/>
    <x v="68"/>
  </r>
  <r>
    <x v="1160"/>
    <x v="0"/>
    <x v="363"/>
  </r>
  <r>
    <x v="1161"/>
    <x v="3"/>
    <x v="474"/>
  </r>
  <r>
    <x v="1162"/>
    <x v="0"/>
    <x v="275"/>
  </r>
  <r>
    <x v="1163"/>
    <x v="0"/>
    <x v="584"/>
  </r>
  <r>
    <x v="1164"/>
    <x v="1"/>
    <x v="543"/>
  </r>
  <r>
    <x v="1165"/>
    <x v="0"/>
    <x v="585"/>
  </r>
  <r>
    <x v="1166"/>
    <x v="2"/>
    <x v="586"/>
  </r>
  <r>
    <x v="1167"/>
    <x v="0"/>
    <x v="151"/>
  </r>
  <r>
    <x v="1168"/>
    <x v="2"/>
    <x v="127"/>
  </r>
  <r>
    <x v="1169"/>
    <x v="3"/>
    <x v="587"/>
  </r>
  <r>
    <x v="1170"/>
    <x v="0"/>
    <x v="118"/>
  </r>
  <r>
    <x v="1171"/>
    <x v="0"/>
    <x v="143"/>
  </r>
  <r>
    <x v="1172"/>
    <x v="0"/>
    <x v="588"/>
  </r>
  <r>
    <x v="1173"/>
    <x v="0"/>
    <x v="487"/>
  </r>
  <r>
    <x v="1174"/>
    <x v="0"/>
    <x v="142"/>
  </r>
  <r>
    <x v="1175"/>
    <x v="0"/>
    <x v="408"/>
  </r>
  <r>
    <x v="1176"/>
    <x v="3"/>
    <x v="303"/>
  </r>
  <r>
    <x v="1177"/>
    <x v="0"/>
    <x v="99"/>
  </r>
  <r>
    <x v="1178"/>
    <x v="1"/>
    <x v="589"/>
  </r>
  <r>
    <x v="1179"/>
    <x v="2"/>
    <x v="389"/>
  </r>
  <r>
    <x v="1180"/>
    <x v="2"/>
    <x v="4"/>
  </r>
  <r>
    <x v="1181"/>
    <x v="0"/>
    <x v="590"/>
  </r>
  <r>
    <x v="1182"/>
    <x v="2"/>
    <x v="591"/>
  </r>
  <r>
    <x v="1183"/>
    <x v="0"/>
    <x v="149"/>
  </r>
  <r>
    <x v="1184"/>
    <x v="0"/>
    <x v="592"/>
  </r>
  <r>
    <x v="1185"/>
    <x v="0"/>
    <x v="593"/>
  </r>
  <r>
    <x v="1186"/>
    <x v="2"/>
    <x v="251"/>
  </r>
  <r>
    <x v="1187"/>
    <x v="2"/>
    <x v="594"/>
  </r>
  <r>
    <x v="1188"/>
    <x v="0"/>
    <x v="530"/>
  </r>
  <r>
    <x v="1189"/>
    <x v="0"/>
    <x v="430"/>
  </r>
  <r>
    <x v="1190"/>
    <x v="0"/>
    <x v="282"/>
  </r>
  <r>
    <x v="1191"/>
    <x v="0"/>
    <x v="80"/>
  </r>
  <r>
    <x v="1192"/>
    <x v="0"/>
    <x v="122"/>
  </r>
  <r>
    <x v="1193"/>
    <x v="1"/>
    <x v="258"/>
  </r>
  <r>
    <x v="1194"/>
    <x v="2"/>
    <x v="58"/>
  </r>
  <r>
    <x v="1195"/>
    <x v="0"/>
    <x v="105"/>
  </r>
  <r>
    <x v="1196"/>
    <x v="0"/>
    <x v="595"/>
  </r>
  <r>
    <x v="1197"/>
    <x v="2"/>
    <x v="12"/>
  </r>
  <r>
    <x v="1198"/>
    <x v="0"/>
    <x v="94"/>
  </r>
  <r>
    <x v="1199"/>
    <x v="0"/>
    <x v="181"/>
  </r>
  <r>
    <x v="1200"/>
    <x v="0"/>
    <x v="596"/>
  </r>
  <r>
    <x v="1201"/>
    <x v="2"/>
    <x v="399"/>
  </r>
  <r>
    <x v="1202"/>
    <x v="2"/>
    <x v="528"/>
  </r>
  <r>
    <x v="1203"/>
    <x v="0"/>
    <x v="423"/>
  </r>
  <r>
    <x v="1204"/>
    <x v="0"/>
    <x v="75"/>
  </r>
  <r>
    <x v="1205"/>
    <x v="3"/>
    <x v="597"/>
  </r>
  <r>
    <x v="1206"/>
    <x v="0"/>
    <x v="172"/>
  </r>
  <r>
    <x v="1207"/>
    <x v="0"/>
    <x v="7"/>
  </r>
  <r>
    <x v="1208"/>
    <x v="0"/>
    <x v="3"/>
  </r>
  <r>
    <x v="1209"/>
    <x v="3"/>
    <x v="178"/>
  </r>
  <r>
    <x v="1210"/>
    <x v="0"/>
    <x v="430"/>
  </r>
  <r>
    <x v="1211"/>
    <x v="0"/>
    <x v="323"/>
  </r>
  <r>
    <x v="1212"/>
    <x v="0"/>
    <x v="46"/>
  </r>
  <r>
    <x v="1213"/>
    <x v="3"/>
    <x v="35"/>
  </r>
  <r>
    <x v="1214"/>
    <x v="0"/>
    <x v="569"/>
  </r>
  <r>
    <x v="1215"/>
    <x v="0"/>
    <x v="122"/>
  </r>
  <r>
    <x v="1216"/>
    <x v="0"/>
    <x v="162"/>
  </r>
  <r>
    <x v="1217"/>
    <x v="0"/>
    <x v="598"/>
  </r>
  <r>
    <x v="1218"/>
    <x v="0"/>
    <x v="599"/>
  </r>
  <r>
    <x v="1219"/>
    <x v="0"/>
    <x v="561"/>
  </r>
  <r>
    <x v="1220"/>
    <x v="0"/>
    <x v="99"/>
  </r>
  <r>
    <x v="1221"/>
    <x v="0"/>
    <x v="254"/>
  </r>
  <r>
    <x v="1222"/>
    <x v="0"/>
    <x v="5"/>
  </r>
  <r>
    <x v="1223"/>
    <x v="0"/>
    <x v="600"/>
  </r>
  <r>
    <x v="1224"/>
    <x v="0"/>
    <x v="144"/>
  </r>
  <r>
    <x v="1225"/>
    <x v="0"/>
    <x v="35"/>
  </r>
  <r>
    <x v="1226"/>
    <x v="3"/>
    <x v="89"/>
  </r>
  <r>
    <x v="1227"/>
    <x v="2"/>
    <x v="257"/>
  </r>
  <r>
    <x v="1228"/>
    <x v="2"/>
    <x v="601"/>
  </r>
  <r>
    <x v="1229"/>
    <x v="0"/>
    <x v="47"/>
  </r>
  <r>
    <x v="1230"/>
    <x v="0"/>
    <x v="100"/>
  </r>
  <r>
    <x v="1231"/>
    <x v="0"/>
    <x v="316"/>
  </r>
  <r>
    <x v="1232"/>
    <x v="1"/>
    <x v="602"/>
  </r>
  <r>
    <x v="1233"/>
    <x v="0"/>
    <x v="289"/>
  </r>
  <r>
    <x v="1234"/>
    <x v="0"/>
    <x v="52"/>
  </r>
  <r>
    <x v="1235"/>
    <x v="0"/>
    <x v="603"/>
  </r>
  <r>
    <x v="1236"/>
    <x v="0"/>
    <x v="198"/>
  </r>
  <r>
    <x v="1237"/>
    <x v="1"/>
    <x v="530"/>
  </r>
  <r>
    <x v="1238"/>
    <x v="0"/>
    <x v="215"/>
  </r>
  <r>
    <x v="1239"/>
    <x v="0"/>
    <x v="604"/>
  </r>
  <r>
    <x v="1240"/>
    <x v="0"/>
    <x v="472"/>
  </r>
  <r>
    <x v="1241"/>
    <x v="0"/>
    <x v="605"/>
  </r>
  <r>
    <x v="1242"/>
    <x v="0"/>
    <x v="40"/>
  </r>
  <r>
    <x v="1243"/>
    <x v="0"/>
    <x v="606"/>
  </r>
  <r>
    <x v="1244"/>
    <x v="2"/>
    <x v="22"/>
  </r>
  <r>
    <x v="1245"/>
    <x v="0"/>
    <x v="94"/>
  </r>
  <r>
    <x v="1246"/>
    <x v="0"/>
    <x v="607"/>
  </r>
  <r>
    <x v="1247"/>
    <x v="0"/>
    <x v="608"/>
  </r>
  <r>
    <x v="1248"/>
    <x v="0"/>
    <x v="10"/>
  </r>
  <r>
    <x v="1249"/>
    <x v="0"/>
    <x v="239"/>
  </r>
  <r>
    <x v="1250"/>
    <x v="2"/>
    <x v="67"/>
  </r>
  <r>
    <x v="1251"/>
    <x v="2"/>
    <x v="609"/>
  </r>
  <r>
    <x v="1252"/>
    <x v="0"/>
    <x v="52"/>
  </r>
  <r>
    <x v="1253"/>
    <x v="0"/>
    <x v="610"/>
  </r>
  <r>
    <x v="1254"/>
    <x v="0"/>
    <x v="611"/>
  </r>
  <r>
    <x v="1255"/>
    <x v="0"/>
    <x v="136"/>
  </r>
  <r>
    <x v="1256"/>
    <x v="2"/>
    <x v="612"/>
  </r>
  <r>
    <x v="1257"/>
    <x v="2"/>
    <x v="613"/>
  </r>
  <r>
    <x v="1258"/>
    <x v="0"/>
    <x v="100"/>
  </r>
  <r>
    <x v="1259"/>
    <x v="1"/>
    <x v="196"/>
  </r>
  <r>
    <x v="1260"/>
    <x v="3"/>
    <x v="111"/>
  </r>
  <r>
    <x v="1261"/>
    <x v="0"/>
    <x v="614"/>
  </r>
  <r>
    <x v="1262"/>
    <x v="0"/>
    <x v="457"/>
  </r>
  <r>
    <x v="1263"/>
    <x v="0"/>
    <x v="53"/>
  </r>
  <r>
    <x v="1264"/>
    <x v="0"/>
    <x v="111"/>
  </r>
  <r>
    <x v="1265"/>
    <x v="4"/>
    <x v="615"/>
  </r>
  <r>
    <x v="1266"/>
    <x v="0"/>
    <x v="125"/>
  </r>
  <r>
    <x v="1267"/>
    <x v="0"/>
    <x v="616"/>
  </r>
  <r>
    <x v="1268"/>
    <x v="0"/>
    <x v="617"/>
  </r>
  <r>
    <x v="1269"/>
    <x v="0"/>
    <x v="12"/>
  </r>
  <r>
    <x v="1270"/>
    <x v="0"/>
    <x v="79"/>
  </r>
  <r>
    <x v="1271"/>
    <x v="0"/>
    <x v="618"/>
  </r>
  <r>
    <x v="1272"/>
    <x v="3"/>
    <x v="193"/>
  </r>
  <r>
    <x v="1273"/>
    <x v="2"/>
    <x v="48"/>
  </r>
  <r>
    <x v="1274"/>
    <x v="2"/>
    <x v="19"/>
  </r>
  <r>
    <x v="1275"/>
    <x v="2"/>
    <x v="193"/>
  </r>
  <r>
    <x v="1276"/>
    <x v="3"/>
    <x v="259"/>
  </r>
  <r>
    <x v="1277"/>
    <x v="3"/>
    <x v="399"/>
  </r>
  <r>
    <x v="1278"/>
    <x v="0"/>
    <x v="479"/>
  </r>
  <r>
    <x v="1279"/>
    <x v="0"/>
    <x v="619"/>
  </r>
  <r>
    <x v="1280"/>
    <x v="0"/>
    <x v="540"/>
  </r>
  <r>
    <x v="1281"/>
    <x v="3"/>
    <x v="63"/>
  </r>
  <r>
    <x v="1282"/>
    <x v="0"/>
    <x v="620"/>
  </r>
  <r>
    <x v="1283"/>
    <x v="2"/>
    <x v="19"/>
  </r>
  <r>
    <x v="1284"/>
    <x v="0"/>
    <x v="486"/>
  </r>
  <r>
    <x v="1285"/>
    <x v="0"/>
    <x v="316"/>
  </r>
  <r>
    <x v="1286"/>
    <x v="0"/>
    <x v="5"/>
  </r>
  <r>
    <x v="1287"/>
    <x v="0"/>
    <x v="100"/>
  </r>
  <r>
    <x v="1288"/>
    <x v="0"/>
    <x v="551"/>
  </r>
  <r>
    <x v="1289"/>
    <x v="0"/>
    <x v="621"/>
  </r>
  <r>
    <x v="1290"/>
    <x v="2"/>
    <x v="53"/>
  </r>
  <r>
    <x v="1291"/>
    <x v="0"/>
    <x v="303"/>
  </r>
  <r>
    <x v="1292"/>
    <x v="2"/>
    <x v="344"/>
  </r>
  <r>
    <x v="1293"/>
    <x v="0"/>
    <x v="301"/>
  </r>
  <r>
    <x v="1294"/>
    <x v="0"/>
    <x v="99"/>
  </r>
  <r>
    <x v="1295"/>
    <x v="0"/>
    <x v="419"/>
  </r>
  <r>
    <x v="1296"/>
    <x v="0"/>
    <x v="106"/>
  </r>
  <r>
    <x v="1297"/>
    <x v="0"/>
    <x v="3"/>
  </r>
  <r>
    <x v="1298"/>
    <x v="2"/>
    <x v="39"/>
  </r>
  <r>
    <x v="1299"/>
    <x v="0"/>
    <x v="23"/>
  </r>
  <r>
    <x v="1300"/>
    <x v="3"/>
    <x v="66"/>
  </r>
  <r>
    <x v="1301"/>
    <x v="0"/>
    <x v="253"/>
  </r>
  <r>
    <x v="1302"/>
    <x v="0"/>
    <x v="178"/>
  </r>
  <r>
    <x v="1303"/>
    <x v="0"/>
    <x v="537"/>
  </r>
  <r>
    <x v="1304"/>
    <x v="0"/>
    <x v="52"/>
  </r>
  <r>
    <x v="1305"/>
    <x v="2"/>
    <x v="357"/>
  </r>
  <r>
    <x v="1306"/>
    <x v="0"/>
    <x v="60"/>
  </r>
  <r>
    <x v="1307"/>
    <x v="0"/>
    <x v="371"/>
  </r>
  <r>
    <x v="1308"/>
    <x v="0"/>
    <x v="257"/>
  </r>
  <r>
    <x v="1309"/>
    <x v="0"/>
    <x v="207"/>
  </r>
  <r>
    <x v="1310"/>
    <x v="0"/>
    <x v="414"/>
  </r>
  <r>
    <x v="1311"/>
    <x v="0"/>
    <x v="541"/>
  </r>
  <r>
    <x v="1312"/>
    <x v="0"/>
    <x v="425"/>
  </r>
  <r>
    <x v="1313"/>
    <x v="2"/>
    <x v="622"/>
  </r>
  <r>
    <x v="1314"/>
    <x v="0"/>
    <x v="239"/>
  </r>
  <r>
    <x v="1315"/>
    <x v="0"/>
    <x v="623"/>
  </r>
  <r>
    <x v="1316"/>
    <x v="0"/>
    <x v="624"/>
  </r>
  <r>
    <x v="1317"/>
    <x v="2"/>
    <x v="317"/>
  </r>
  <r>
    <x v="1318"/>
    <x v="3"/>
    <x v="291"/>
  </r>
  <r>
    <x v="1319"/>
    <x v="0"/>
    <x v="625"/>
  </r>
  <r>
    <x v="1320"/>
    <x v="0"/>
    <x v="626"/>
  </r>
  <r>
    <x v="1321"/>
    <x v="2"/>
    <x v="627"/>
  </r>
  <r>
    <x v="1322"/>
    <x v="0"/>
    <x v="100"/>
  </r>
  <r>
    <x v="1323"/>
    <x v="0"/>
    <x v="222"/>
  </r>
  <r>
    <x v="1324"/>
    <x v="0"/>
    <x v="257"/>
  </r>
  <r>
    <x v="1325"/>
    <x v="0"/>
    <x v="424"/>
  </r>
  <r>
    <x v="1326"/>
    <x v="0"/>
    <x v="128"/>
  </r>
  <r>
    <x v="1327"/>
    <x v="0"/>
    <x v="431"/>
  </r>
  <r>
    <x v="1328"/>
    <x v="2"/>
    <x v="305"/>
  </r>
  <r>
    <x v="1329"/>
    <x v="0"/>
    <x v="504"/>
  </r>
  <r>
    <x v="1330"/>
    <x v="0"/>
    <x v="540"/>
  </r>
  <r>
    <x v="1331"/>
    <x v="0"/>
    <x v="316"/>
  </r>
  <r>
    <x v="1332"/>
    <x v="0"/>
    <x v="98"/>
  </r>
  <r>
    <x v="1333"/>
    <x v="2"/>
    <x v="497"/>
  </r>
  <r>
    <x v="1334"/>
    <x v="0"/>
    <x v="122"/>
  </r>
  <r>
    <x v="1335"/>
    <x v="0"/>
    <x v="559"/>
  </r>
  <r>
    <x v="1336"/>
    <x v="0"/>
    <x v="152"/>
  </r>
  <r>
    <x v="1337"/>
    <x v="2"/>
    <x v="628"/>
  </r>
  <r>
    <x v="1338"/>
    <x v="2"/>
    <x v="7"/>
  </r>
  <r>
    <x v="1339"/>
    <x v="2"/>
    <x v="140"/>
  </r>
  <r>
    <x v="1340"/>
    <x v="0"/>
    <x v="262"/>
  </r>
  <r>
    <x v="1341"/>
    <x v="0"/>
    <x v="106"/>
  </r>
  <r>
    <x v="1342"/>
    <x v="0"/>
    <x v="205"/>
  </r>
  <r>
    <x v="1343"/>
    <x v="0"/>
    <x v="48"/>
  </r>
  <r>
    <x v="1344"/>
    <x v="2"/>
    <x v="629"/>
  </r>
  <r>
    <x v="1345"/>
    <x v="0"/>
    <x v="630"/>
  </r>
  <r>
    <x v="1346"/>
    <x v="3"/>
    <x v="190"/>
  </r>
  <r>
    <x v="1347"/>
    <x v="2"/>
    <x v="631"/>
  </r>
  <r>
    <x v="1348"/>
    <x v="0"/>
    <x v="141"/>
  </r>
  <r>
    <x v="1349"/>
    <x v="0"/>
    <x v="125"/>
  </r>
  <r>
    <x v="1350"/>
    <x v="0"/>
    <x v="7"/>
  </r>
  <r>
    <x v="1351"/>
    <x v="0"/>
    <x v="118"/>
  </r>
  <r>
    <x v="1352"/>
    <x v="0"/>
    <x v="451"/>
  </r>
  <r>
    <x v="1353"/>
    <x v="3"/>
    <x v="632"/>
  </r>
  <r>
    <x v="1354"/>
    <x v="0"/>
    <x v="127"/>
  </r>
  <r>
    <x v="1355"/>
    <x v="0"/>
    <x v="40"/>
  </r>
  <r>
    <x v="1356"/>
    <x v="2"/>
    <x v="50"/>
  </r>
  <r>
    <x v="1357"/>
    <x v="3"/>
    <x v="219"/>
  </r>
  <r>
    <x v="1358"/>
    <x v="0"/>
    <x v="253"/>
  </r>
  <r>
    <x v="1359"/>
    <x v="4"/>
    <x v="155"/>
  </r>
  <r>
    <x v="1360"/>
    <x v="0"/>
    <x v="430"/>
  </r>
  <r>
    <x v="1361"/>
    <x v="0"/>
    <x v="79"/>
  </r>
  <r>
    <x v="1362"/>
    <x v="1"/>
    <x v="593"/>
  </r>
  <r>
    <x v="1363"/>
    <x v="0"/>
    <x v="633"/>
  </r>
  <r>
    <x v="1364"/>
    <x v="0"/>
    <x v="634"/>
  </r>
  <r>
    <x v="1365"/>
    <x v="0"/>
    <x v="635"/>
  </r>
  <r>
    <x v="1366"/>
    <x v="0"/>
    <x v="507"/>
  </r>
  <r>
    <x v="1367"/>
    <x v="0"/>
    <x v="47"/>
  </r>
  <r>
    <x v="1368"/>
    <x v="0"/>
    <x v="12"/>
  </r>
  <r>
    <x v="1369"/>
    <x v="1"/>
    <x v="537"/>
  </r>
  <r>
    <x v="1370"/>
    <x v="2"/>
    <x v="123"/>
  </r>
  <r>
    <x v="1371"/>
    <x v="0"/>
    <x v="32"/>
  </r>
  <r>
    <x v="1372"/>
    <x v="2"/>
    <x v="636"/>
  </r>
  <r>
    <x v="1373"/>
    <x v="0"/>
    <x v="637"/>
  </r>
  <r>
    <x v="1374"/>
    <x v="0"/>
    <x v="4"/>
  </r>
  <r>
    <x v="1375"/>
    <x v="0"/>
    <x v="142"/>
  </r>
  <r>
    <x v="1376"/>
    <x v="0"/>
    <x v="71"/>
  </r>
  <r>
    <x v="1377"/>
    <x v="0"/>
    <x v="528"/>
  </r>
  <r>
    <x v="1378"/>
    <x v="0"/>
    <x v="91"/>
  </r>
  <r>
    <x v="1379"/>
    <x v="0"/>
    <x v="522"/>
  </r>
  <r>
    <x v="1380"/>
    <x v="0"/>
    <x v="638"/>
  </r>
  <r>
    <x v="1381"/>
    <x v="2"/>
    <x v="639"/>
  </r>
  <r>
    <x v="1382"/>
    <x v="2"/>
    <x v="14"/>
  </r>
  <r>
    <x v="1383"/>
    <x v="0"/>
    <x v="162"/>
  </r>
  <r>
    <x v="1384"/>
    <x v="0"/>
    <x v="123"/>
  </r>
  <r>
    <x v="1385"/>
    <x v="0"/>
    <x v="497"/>
  </r>
  <r>
    <x v="1386"/>
    <x v="0"/>
    <x v="4"/>
  </r>
  <r>
    <x v="1387"/>
    <x v="0"/>
    <x v="109"/>
  </r>
  <r>
    <x v="1388"/>
    <x v="3"/>
    <x v="640"/>
  </r>
  <r>
    <x v="1389"/>
    <x v="0"/>
    <x v="213"/>
  </r>
  <r>
    <x v="1390"/>
    <x v="0"/>
    <x v="127"/>
  </r>
  <r>
    <x v="1391"/>
    <x v="0"/>
    <x v="310"/>
  </r>
  <r>
    <x v="1392"/>
    <x v="0"/>
    <x v="262"/>
  </r>
  <r>
    <x v="1393"/>
    <x v="0"/>
    <x v="143"/>
  </r>
  <r>
    <x v="1394"/>
    <x v="0"/>
    <x v="641"/>
  </r>
  <r>
    <x v="1395"/>
    <x v="0"/>
    <x v="642"/>
  </r>
  <r>
    <x v="1396"/>
    <x v="0"/>
    <x v="39"/>
  </r>
  <r>
    <x v="1397"/>
    <x v="0"/>
    <x v="381"/>
  </r>
  <r>
    <x v="1398"/>
    <x v="0"/>
    <x v="371"/>
  </r>
  <r>
    <x v="1399"/>
    <x v="0"/>
    <x v="643"/>
  </r>
  <r>
    <x v="1400"/>
    <x v="2"/>
    <x v="149"/>
  </r>
  <r>
    <x v="1401"/>
    <x v="0"/>
    <x v="507"/>
  </r>
  <r>
    <x v="1402"/>
    <x v="0"/>
    <x v="644"/>
  </r>
  <r>
    <x v="1403"/>
    <x v="3"/>
    <x v="645"/>
  </r>
  <r>
    <x v="1404"/>
    <x v="2"/>
    <x v="123"/>
  </r>
  <r>
    <x v="1405"/>
    <x v="0"/>
    <x v="291"/>
  </r>
  <r>
    <x v="1406"/>
    <x v="2"/>
    <x v="325"/>
  </r>
  <r>
    <x v="1407"/>
    <x v="2"/>
    <x v="162"/>
  </r>
  <r>
    <x v="1408"/>
    <x v="0"/>
    <x v="497"/>
  </r>
  <r>
    <x v="1409"/>
    <x v="3"/>
    <x v="141"/>
  </r>
  <r>
    <x v="1410"/>
    <x v="0"/>
    <x v="22"/>
  </r>
  <r>
    <x v="1411"/>
    <x v="0"/>
    <x v="3"/>
  </r>
  <r>
    <x v="1412"/>
    <x v="0"/>
    <x v="17"/>
  </r>
  <r>
    <x v="1413"/>
    <x v="2"/>
    <x v="646"/>
  </r>
  <r>
    <x v="1414"/>
    <x v="0"/>
    <x v="241"/>
  </r>
  <r>
    <x v="1415"/>
    <x v="0"/>
    <x v="455"/>
  </r>
  <r>
    <x v="1416"/>
    <x v="0"/>
    <x v="296"/>
  </r>
  <r>
    <x v="1417"/>
    <x v="0"/>
    <x v="264"/>
  </r>
  <r>
    <x v="1418"/>
    <x v="0"/>
    <x v="310"/>
  </r>
  <r>
    <x v="1419"/>
    <x v="0"/>
    <x v="647"/>
  </r>
  <r>
    <x v="1420"/>
    <x v="2"/>
    <x v="31"/>
  </r>
  <r>
    <x v="1421"/>
    <x v="0"/>
    <x v="136"/>
  </r>
  <r>
    <x v="1422"/>
    <x v="0"/>
    <x v="73"/>
  </r>
  <r>
    <x v="1423"/>
    <x v="3"/>
    <x v="648"/>
  </r>
  <r>
    <x v="1424"/>
    <x v="0"/>
    <x v="12"/>
  </r>
  <r>
    <x v="1425"/>
    <x v="0"/>
    <x v="289"/>
  </r>
  <r>
    <x v="1426"/>
    <x v="0"/>
    <x v="473"/>
  </r>
  <r>
    <x v="1427"/>
    <x v="0"/>
    <x v="3"/>
  </r>
  <r>
    <x v="1428"/>
    <x v="2"/>
    <x v="239"/>
  </r>
  <r>
    <x v="1429"/>
    <x v="2"/>
    <x v="649"/>
  </r>
  <r>
    <x v="1430"/>
    <x v="0"/>
    <x v="650"/>
  </r>
  <r>
    <x v="1431"/>
    <x v="0"/>
    <x v="651"/>
  </r>
  <r>
    <x v="1432"/>
    <x v="0"/>
    <x v="652"/>
  </r>
  <r>
    <x v="1433"/>
    <x v="0"/>
    <x v="607"/>
  </r>
  <r>
    <x v="1434"/>
    <x v="0"/>
    <x v="39"/>
  </r>
  <r>
    <x v="1435"/>
    <x v="0"/>
    <x v="80"/>
  </r>
  <r>
    <x v="1436"/>
    <x v="1"/>
    <x v="200"/>
  </r>
  <r>
    <x v="1437"/>
    <x v="1"/>
    <x v="653"/>
  </r>
  <r>
    <x v="1438"/>
    <x v="0"/>
    <x v="654"/>
  </r>
  <r>
    <x v="1439"/>
    <x v="0"/>
    <x v="531"/>
  </r>
  <r>
    <x v="1440"/>
    <x v="0"/>
    <x v="272"/>
  </r>
  <r>
    <x v="1441"/>
    <x v="0"/>
    <x v="655"/>
  </r>
  <r>
    <x v="1442"/>
    <x v="0"/>
    <x v="546"/>
  </r>
  <r>
    <x v="1443"/>
    <x v="0"/>
    <x v="656"/>
  </r>
  <r>
    <x v="1444"/>
    <x v="1"/>
    <x v="657"/>
  </r>
  <r>
    <x v="1445"/>
    <x v="0"/>
    <x v="275"/>
  </r>
  <r>
    <x v="1446"/>
    <x v="3"/>
    <x v="471"/>
  </r>
  <r>
    <x v="1447"/>
    <x v="0"/>
    <x v="270"/>
  </r>
  <r>
    <x v="1448"/>
    <x v="0"/>
    <x v="162"/>
  </r>
  <r>
    <x v="1449"/>
    <x v="0"/>
    <x v="658"/>
  </r>
  <r>
    <x v="1450"/>
    <x v="1"/>
    <x v="109"/>
  </r>
  <r>
    <x v="1451"/>
    <x v="0"/>
    <x v="659"/>
  </r>
  <r>
    <x v="1452"/>
    <x v="0"/>
    <x v="35"/>
  </r>
  <r>
    <x v="1453"/>
    <x v="0"/>
    <x v="112"/>
  </r>
  <r>
    <x v="1454"/>
    <x v="0"/>
    <x v="68"/>
  </r>
  <r>
    <x v="1455"/>
    <x v="0"/>
    <x v="216"/>
  </r>
  <r>
    <x v="1456"/>
    <x v="0"/>
    <x v="171"/>
  </r>
  <r>
    <x v="1457"/>
    <x v="0"/>
    <x v="660"/>
  </r>
  <r>
    <x v="1458"/>
    <x v="0"/>
    <x v="661"/>
  </r>
  <r>
    <x v="1459"/>
    <x v="0"/>
    <x v="662"/>
  </r>
</pivotCacheRecords>
</file>

<file path=xl/pivotCache/pivotCacheRecords3.xml><?xml version="1.0" encoding="utf-8"?>
<pivotCacheRecords xmlns="http://purl.oclc.org/ooxml/spreadsheetml/main" xmlns:r="http://purl.oclc.org/ooxml/officeDocument/relationships" count="1460">
  <r>
    <x v="0"/>
    <x v="0"/>
    <x v="0"/>
  </r>
  <r>
    <x v="1"/>
    <x v="1"/>
    <x v="1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1"/>
  </r>
  <r>
    <x v="9"/>
    <x v="9"/>
    <x v="1"/>
  </r>
  <r>
    <x v="10"/>
    <x v="10"/>
    <x v="1"/>
  </r>
  <r>
    <x v="11"/>
    <x v="11"/>
    <x v="0"/>
  </r>
  <r>
    <x v="12"/>
    <x v="12"/>
    <x v="1"/>
  </r>
  <r>
    <x v="13"/>
    <x v="13"/>
    <x v="0"/>
  </r>
  <r>
    <x v="14"/>
    <x v="12"/>
    <x v="1"/>
  </r>
  <r>
    <x v="15"/>
    <x v="14"/>
    <x v="0"/>
  </r>
  <r>
    <x v="16"/>
    <x v="5"/>
    <x v="0"/>
  </r>
  <r>
    <x v="17"/>
    <x v="15"/>
    <x v="0"/>
  </r>
  <r>
    <x v="18"/>
    <x v="14"/>
    <x v="0"/>
  </r>
  <r>
    <x v="19"/>
    <x v="16"/>
    <x v="1"/>
  </r>
  <r>
    <x v="20"/>
    <x v="17"/>
    <x v="0"/>
  </r>
  <r>
    <x v="21"/>
    <x v="18"/>
    <x v="1"/>
  </r>
  <r>
    <x v="22"/>
    <x v="19"/>
    <x v="0"/>
  </r>
  <r>
    <x v="23"/>
    <x v="20"/>
    <x v="0"/>
  </r>
  <r>
    <x v="24"/>
    <x v="21"/>
    <x v="1"/>
  </r>
  <r>
    <x v="25"/>
    <x v="22"/>
    <x v="0"/>
  </r>
  <r>
    <x v="26"/>
    <x v="14"/>
    <x v="0"/>
  </r>
  <r>
    <x v="27"/>
    <x v="23"/>
    <x v="0"/>
  </r>
  <r>
    <x v="28"/>
    <x v="24"/>
    <x v="1"/>
  </r>
  <r>
    <x v="29"/>
    <x v="25"/>
    <x v="1"/>
  </r>
  <r>
    <x v="30"/>
    <x v="26"/>
    <x v="1"/>
  </r>
  <r>
    <x v="31"/>
    <x v="27"/>
    <x v="1"/>
  </r>
  <r>
    <x v="32"/>
    <x v="7"/>
    <x v="0"/>
  </r>
  <r>
    <x v="33"/>
    <x v="28"/>
    <x v="1"/>
  </r>
  <r>
    <x v="34"/>
    <x v="29"/>
    <x v="0"/>
  </r>
  <r>
    <x v="35"/>
    <x v="30"/>
    <x v="0"/>
  </r>
  <r>
    <x v="36"/>
    <x v="31"/>
    <x v="0"/>
  </r>
  <r>
    <x v="37"/>
    <x v="32"/>
    <x v="0"/>
  </r>
  <r>
    <x v="38"/>
    <x v="33"/>
    <x v="1"/>
  </r>
  <r>
    <x v="39"/>
    <x v="34"/>
    <x v="1"/>
  </r>
  <r>
    <x v="40"/>
    <x v="35"/>
    <x v="1"/>
  </r>
  <r>
    <x v="41"/>
    <x v="36"/>
    <x v="1"/>
  </r>
  <r>
    <x v="42"/>
    <x v="37"/>
    <x v="0"/>
  </r>
  <r>
    <x v="43"/>
    <x v="36"/>
    <x v="1"/>
  </r>
  <r>
    <x v="44"/>
    <x v="38"/>
    <x v="1"/>
  </r>
  <r>
    <x v="45"/>
    <x v="14"/>
    <x v="0"/>
  </r>
  <r>
    <x v="46"/>
    <x v="39"/>
    <x v="0"/>
  </r>
  <r>
    <x v="47"/>
    <x v="40"/>
    <x v="0"/>
  </r>
  <r>
    <x v="48"/>
    <x v="34"/>
    <x v="1"/>
  </r>
  <r>
    <x v="49"/>
    <x v="41"/>
    <x v="1"/>
  </r>
  <r>
    <x v="50"/>
    <x v="42"/>
    <x v="1"/>
  </r>
  <r>
    <x v="51"/>
    <x v="43"/>
    <x v="0"/>
  </r>
  <r>
    <x v="52"/>
    <x v="15"/>
    <x v="0"/>
  </r>
  <r>
    <x v="53"/>
    <x v="44"/>
    <x v="0"/>
  </r>
  <r>
    <x v="54"/>
    <x v="20"/>
    <x v="0"/>
  </r>
  <r>
    <x v="55"/>
    <x v="14"/>
    <x v="0"/>
  </r>
  <r>
    <x v="56"/>
    <x v="5"/>
    <x v="0"/>
  </r>
  <r>
    <x v="57"/>
    <x v="45"/>
    <x v="0"/>
  </r>
  <r>
    <x v="58"/>
    <x v="46"/>
    <x v="0"/>
  </r>
  <r>
    <x v="59"/>
    <x v="12"/>
    <x v="1"/>
  </r>
  <r>
    <x v="60"/>
    <x v="14"/>
    <x v="0"/>
  </r>
  <r>
    <x v="61"/>
    <x v="47"/>
    <x v="1"/>
  </r>
  <r>
    <x v="62"/>
    <x v="7"/>
    <x v="0"/>
  </r>
  <r>
    <x v="63"/>
    <x v="5"/>
    <x v="0"/>
  </r>
  <r>
    <x v="64"/>
    <x v="48"/>
    <x v="0"/>
  </r>
  <r>
    <x v="65"/>
    <x v="49"/>
    <x v="0"/>
  </r>
  <r>
    <x v="66"/>
    <x v="14"/>
    <x v="0"/>
  </r>
  <r>
    <x v="67"/>
    <x v="50"/>
    <x v="0"/>
  </r>
  <r>
    <x v="68"/>
    <x v="51"/>
    <x v="1"/>
  </r>
  <r>
    <x v="69"/>
    <x v="52"/>
    <x v="0"/>
  </r>
  <r>
    <x v="70"/>
    <x v="15"/>
    <x v="0"/>
  </r>
  <r>
    <x v="71"/>
    <x v="53"/>
    <x v="1"/>
  </r>
  <r>
    <x v="72"/>
    <x v="54"/>
    <x v="1"/>
  </r>
  <r>
    <x v="73"/>
    <x v="55"/>
    <x v="0"/>
  </r>
  <r>
    <x v="74"/>
    <x v="56"/>
    <x v="1"/>
  </r>
  <r>
    <x v="75"/>
    <x v="57"/>
    <x v="1"/>
  </r>
  <r>
    <x v="76"/>
    <x v="58"/>
    <x v="1"/>
  </r>
  <r>
    <x v="77"/>
    <x v="25"/>
    <x v="1"/>
  </r>
  <r>
    <x v="78"/>
    <x v="34"/>
    <x v="1"/>
  </r>
  <r>
    <x v="79"/>
    <x v="35"/>
    <x v="1"/>
  </r>
  <r>
    <x v="80"/>
    <x v="59"/>
    <x v="0"/>
  </r>
  <r>
    <x v="81"/>
    <x v="60"/>
    <x v="1"/>
  </r>
  <r>
    <x v="82"/>
    <x v="61"/>
    <x v="0"/>
  </r>
  <r>
    <x v="83"/>
    <x v="62"/>
    <x v="1"/>
  </r>
  <r>
    <x v="84"/>
    <x v="63"/>
    <x v="1"/>
  </r>
  <r>
    <x v="85"/>
    <x v="64"/>
    <x v="1"/>
  </r>
  <r>
    <x v="86"/>
    <x v="63"/>
    <x v="1"/>
  </r>
  <r>
    <x v="87"/>
    <x v="43"/>
    <x v="0"/>
  </r>
  <r>
    <x v="88"/>
    <x v="34"/>
    <x v="1"/>
  </r>
  <r>
    <x v="89"/>
    <x v="34"/>
    <x v="1"/>
  </r>
  <r>
    <x v="90"/>
    <x v="65"/>
    <x v="1"/>
  </r>
  <r>
    <x v="91"/>
    <x v="5"/>
    <x v="0"/>
  </r>
  <r>
    <x v="92"/>
    <x v="66"/>
    <x v="1"/>
  </r>
  <r>
    <x v="93"/>
    <x v="67"/>
    <x v="0"/>
  </r>
  <r>
    <x v="94"/>
    <x v="68"/>
    <x v="0"/>
  </r>
  <r>
    <x v="95"/>
    <x v="65"/>
    <x v="1"/>
  </r>
  <r>
    <x v="96"/>
    <x v="69"/>
    <x v="1"/>
  </r>
  <r>
    <x v="97"/>
    <x v="66"/>
    <x v="1"/>
  </r>
  <r>
    <x v="98"/>
    <x v="70"/>
    <x v="1"/>
  </r>
  <r>
    <x v="99"/>
    <x v="34"/>
    <x v="1"/>
  </r>
  <r>
    <x v="100"/>
    <x v="5"/>
    <x v="0"/>
  </r>
  <r>
    <x v="101"/>
    <x v="71"/>
    <x v="0"/>
  </r>
  <r>
    <x v="102"/>
    <x v="72"/>
    <x v="1"/>
  </r>
  <r>
    <x v="103"/>
    <x v="73"/>
    <x v="0"/>
  </r>
  <r>
    <x v="104"/>
    <x v="25"/>
    <x v="1"/>
  </r>
  <r>
    <x v="105"/>
    <x v="74"/>
    <x v="0"/>
  </r>
  <r>
    <x v="106"/>
    <x v="75"/>
    <x v="1"/>
  </r>
  <r>
    <x v="107"/>
    <x v="26"/>
    <x v="1"/>
  </r>
  <r>
    <x v="108"/>
    <x v="34"/>
    <x v="1"/>
  </r>
  <r>
    <x v="109"/>
    <x v="76"/>
    <x v="0"/>
  </r>
  <r>
    <x v="110"/>
    <x v="77"/>
    <x v="1"/>
  </r>
  <r>
    <x v="111"/>
    <x v="63"/>
    <x v="1"/>
  </r>
  <r>
    <x v="112"/>
    <x v="78"/>
    <x v="0"/>
  </r>
  <r>
    <x v="113"/>
    <x v="79"/>
    <x v="1"/>
  </r>
  <r>
    <x v="114"/>
    <x v="80"/>
    <x v="1"/>
  </r>
  <r>
    <x v="115"/>
    <x v="35"/>
    <x v="1"/>
  </r>
  <r>
    <x v="116"/>
    <x v="47"/>
    <x v="1"/>
  </r>
  <r>
    <x v="117"/>
    <x v="81"/>
    <x v="1"/>
  </r>
  <r>
    <x v="118"/>
    <x v="82"/>
    <x v="0"/>
  </r>
  <r>
    <x v="119"/>
    <x v="83"/>
    <x v="1"/>
  </r>
  <r>
    <x v="120"/>
    <x v="84"/>
    <x v="0"/>
  </r>
  <r>
    <x v="121"/>
    <x v="85"/>
    <x v="1"/>
  </r>
  <r>
    <x v="122"/>
    <x v="47"/>
    <x v="1"/>
  </r>
  <r>
    <x v="123"/>
    <x v="86"/>
    <x v="0"/>
  </r>
  <r>
    <x v="124"/>
    <x v="87"/>
    <x v="1"/>
  </r>
  <r>
    <x v="125"/>
    <x v="34"/>
    <x v="1"/>
  </r>
  <r>
    <x v="126"/>
    <x v="35"/>
    <x v="1"/>
  </r>
  <r>
    <x v="127"/>
    <x v="34"/>
    <x v="1"/>
  </r>
  <r>
    <x v="128"/>
    <x v="88"/>
    <x v="1"/>
  </r>
  <r>
    <x v="129"/>
    <x v="89"/>
    <x v="0"/>
  </r>
  <r>
    <x v="130"/>
    <x v="90"/>
    <x v="0"/>
  </r>
  <r>
    <x v="131"/>
    <x v="83"/>
    <x v="1"/>
  </r>
  <r>
    <x v="132"/>
    <x v="91"/>
    <x v="0"/>
  </r>
  <r>
    <x v="133"/>
    <x v="92"/>
    <x v="1"/>
  </r>
  <r>
    <x v="134"/>
    <x v="35"/>
    <x v="1"/>
  </r>
  <r>
    <x v="135"/>
    <x v="86"/>
    <x v="0"/>
  </r>
  <r>
    <x v="136"/>
    <x v="93"/>
    <x v="1"/>
  </r>
  <r>
    <x v="137"/>
    <x v="94"/>
    <x v="0"/>
  </r>
  <r>
    <x v="138"/>
    <x v="95"/>
    <x v="0"/>
  </r>
  <r>
    <x v="139"/>
    <x v="96"/>
    <x v="1"/>
  </r>
  <r>
    <x v="140"/>
    <x v="34"/>
    <x v="1"/>
  </r>
  <r>
    <x v="141"/>
    <x v="95"/>
    <x v="0"/>
  </r>
  <r>
    <x v="142"/>
    <x v="97"/>
    <x v="0"/>
  </r>
  <r>
    <x v="143"/>
    <x v="98"/>
    <x v="0"/>
  </r>
  <r>
    <x v="144"/>
    <x v="37"/>
    <x v="0"/>
  </r>
  <r>
    <x v="145"/>
    <x v="99"/>
    <x v="1"/>
  </r>
  <r>
    <x v="146"/>
    <x v="80"/>
    <x v="1"/>
  </r>
  <r>
    <x v="147"/>
    <x v="100"/>
    <x v="1"/>
  </r>
  <r>
    <x v="148"/>
    <x v="34"/>
    <x v="1"/>
  </r>
  <r>
    <x v="149"/>
    <x v="25"/>
    <x v="1"/>
  </r>
  <r>
    <x v="150"/>
    <x v="35"/>
    <x v="1"/>
  </r>
  <r>
    <x v="151"/>
    <x v="101"/>
    <x v="0"/>
  </r>
  <r>
    <x v="152"/>
    <x v="102"/>
    <x v="0"/>
  </r>
  <r>
    <x v="153"/>
    <x v="103"/>
    <x v="0"/>
  </r>
  <r>
    <x v="154"/>
    <x v="104"/>
    <x v="1"/>
  </r>
  <r>
    <x v="155"/>
    <x v="34"/>
    <x v="1"/>
  </r>
  <r>
    <x v="156"/>
    <x v="105"/>
    <x v="0"/>
  </r>
  <r>
    <x v="157"/>
    <x v="106"/>
    <x v="0"/>
  </r>
  <r>
    <x v="158"/>
    <x v="107"/>
    <x v="0"/>
  </r>
  <r>
    <x v="159"/>
    <x v="14"/>
    <x v="0"/>
  </r>
  <r>
    <x v="160"/>
    <x v="15"/>
    <x v="0"/>
  </r>
  <r>
    <x v="161"/>
    <x v="108"/>
    <x v="0"/>
  </r>
  <r>
    <x v="162"/>
    <x v="109"/>
    <x v="0"/>
  </r>
  <r>
    <x v="163"/>
    <x v="34"/>
    <x v="1"/>
  </r>
  <r>
    <x v="164"/>
    <x v="110"/>
    <x v="1"/>
  </r>
  <r>
    <x v="165"/>
    <x v="34"/>
    <x v="1"/>
  </r>
  <r>
    <x v="166"/>
    <x v="111"/>
    <x v="1"/>
  </r>
  <r>
    <x v="167"/>
    <x v="112"/>
    <x v="0"/>
  </r>
  <r>
    <x v="168"/>
    <x v="35"/>
    <x v="1"/>
  </r>
  <r>
    <x v="169"/>
    <x v="113"/>
    <x v="0"/>
  </r>
  <r>
    <x v="170"/>
    <x v="95"/>
    <x v="0"/>
  </r>
  <r>
    <x v="171"/>
    <x v="43"/>
    <x v="0"/>
  </r>
  <r>
    <x v="172"/>
    <x v="37"/>
    <x v="0"/>
  </r>
  <r>
    <x v="173"/>
    <x v="37"/>
    <x v="0"/>
  </r>
  <r>
    <x v="174"/>
    <x v="114"/>
    <x v="0"/>
  </r>
  <r>
    <x v="175"/>
    <x v="14"/>
    <x v="0"/>
  </r>
  <r>
    <x v="176"/>
    <x v="115"/>
    <x v="0"/>
  </r>
  <r>
    <x v="177"/>
    <x v="116"/>
    <x v="1"/>
  </r>
  <r>
    <x v="178"/>
    <x v="117"/>
    <x v="0"/>
  </r>
  <r>
    <x v="179"/>
    <x v="5"/>
    <x v="0"/>
  </r>
  <r>
    <x v="180"/>
    <x v="35"/>
    <x v="1"/>
  </r>
  <r>
    <x v="181"/>
    <x v="110"/>
    <x v="1"/>
  </r>
  <r>
    <x v="182"/>
    <x v="118"/>
    <x v="1"/>
  </r>
  <r>
    <x v="183"/>
    <x v="7"/>
    <x v="0"/>
  </r>
  <r>
    <x v="184"/>
    <x v="14"/>
    <x v="0"/>
  </r>
  <r>
    <x v="185"/>
    <x v="13"/>
    <x v="0"/>
  </r>
  <r>
    <x v="186"/>
    <x v="119"/>
    <x v="0"/>
  </r>
  <r>
    <x v="187"/>
    <x v="80"/>
    <x v="1"/>
  </r>
  <r>
    <x v="188"/>
    <x v="43"/>
    <x v="0"/>
  </r>
  <r>
    <x v="189"/>
    <x v="120"/>
    <x v="0"/>
  </r>
  <r>
    <x v="190"/>
    <x v="35"/>
    <x v="1"/>
  </r>
  <r>
    <x v="191"/>
    <x v="7"/>
    <x v="0"/>
  </r>
  <r>
    <x v="192"/>
    <x v="121"/>
    <x v="0"/>
  </r>
  <r>
    <x v="193"/>
    <x v="99"/>
    <x v="1"/>
  </r>
  <r>
    <x v="194"/>
    <x v="12"/>
    <x v="1"/>
  </r>
  <r>
    <x v="195"/>
    <x v="35"/>
    <x v="1"/>
  </r>
  <r>
    <x v="196"/>
    <x v="122"/>
    <x v="0"/>
  </r>
  <r>
    <x v="197"/>
    <x v="123"/>
    <x v="0"/>
  </r>
  <r>
    <x v="198"/>
    <x v="34"/>
    <x v="1"/>
  </r>
  <r>
    <x v="199"/>
    <x v="124"/>
    <x v="0"/>
  </r>
  <r>
    <x v="200"/>
    <x v="35"/>
    <x v="1"/>
  </r>
  <r>
    <x v="201"/>
    <x v="125"/>
    <x v="1"/>
  </r>
  <r>
    <x v="202"/>
    <x v="126"/>
    <x v="1"/>
  </r>
  <r>
    <x v="203"/>
    <x v="65"/>
    <x v="1"/>
  </r>
  <r>
    <x v="204"/>
    <x v="25"/>
    <x v="1"/>
  </r>
  <r>
    <x v="205"/>
    <x v="127"/>
    <x v="0"/>
  </r>
  <r>
    <x v="206"/>
    <x v="128"/>
    <x v="1"/>
  </r>
  <r>
    <x v="207"/>
    <x v="104"/>
    <x v="1"/>
  </r>
  <r>
    <x v="208"/>
    <x v="129"/>
    <x v="1"/>
  </r>
  <r>
    <x v="209"/>
    <x v="37"/>
    <x v="0"/>
  </r>
  <r>
    <x v="210"/>
    <x v="34"/>
    <x v="1"/>
  </r>
  <r>
    <x v="211"/>
    <x v="1"/>
    <x v="1"/>
  </r>
  <r>
    <x v="212"/>
    <x v="130"/>
    <x v="0"/>
  </r>
  <r>
    <x v="213"/>
    <x v="14"/>
    <x v="0"/>
  </r>
  <r>
    <x v="214"/>
    <x v="131"/>
    <x v="1"/>
  </r>
  <r>
    <x v="215"/>
    <x v="28"/>
    <x v="1"/>
  </r>
  <r>
    <x v="216"/>
    <x v="7"/>
    <x v="0"/>
  </r>
  <r>
    <x v="217"/>
    <x v="132"/>
    <x v="1"/>
  </r>
  <r>
    <x v="218"/>
    <x v="133"/>
    <x v="1"/>
  </r>
  <r>
    <x v="219"/>
    <x v="134"/>
    <x v="1"/>
  </r>
  <r>
    <x v="220"/>
    <x v="135"/>
    <x v="0"/>
  </r>
  <r>
    <x v="221"/>
    <x v="83"/>
    <x v="1"/>
  </r>
  <r>
    <x v="222"/>
    <x v="100"/>
    <x v="1"/>
  </r>
  <r>
    <x v="223"/>
    <x v="14"/>
    <x v="0"/>
  </r>
  <r>
    <x v="224"/>
    <x v="136"/>
    <x v="0"/>
  </r>
  <r>
    <x v="225"/>
    <x v="18"/>
    <x v="1"/>
  </r>
  <r>
    <x v="226"/>
    <x v="137"/>
    <x v="0"/>
  </r>
  <r>
    <x v="227"/>
    <x v="18"/>
    <x v="1"/>
  </r>
  <r>
    <x v="228"/>
    <x v="138"/>
    <x v="1"/>
  </r>
  <r>
    <x v="229"/>
    <x v="81"/>
    <x v="1"/>
  </r>
  <r>
    <x v="230"/>
    <x v="104"/>
    <x v="1"/>
  </r>
  <r>
    <x v="231"/>
    <x v="139"/>
    <x v="0"/>
  </r>
  <r>
    <x v="232"/>
    <x v="47"/>
    <x v="1"/>
  </r>
  <r>
    <x v="233"/>
    <x v="36"/>
    <x v="1"/>
  </r>
  <r>
    <x v="234"/>
    <x v="35"/>
    <x v="1"/>
  </r>
  <r>
    <x v="235"/>
    <x v="85"/>
    <x v="1"/>
  </r>
  <r>
    <x v="236"/>
    <x v="140"/>
    <x v="0"/>
  </r>
  <r>
    <x v="237"/>
    <x v="141"/>
    <x v="1"/>
  </r>
  <r>
    <x v="238"/>
    <x v="142"/>
    <x v="0"/>
  </r>
  <r>
    <x v="239"/>
    <x v="51"/>
    <x v="1"/>
  </r>
  <r>
    <x v="240"/>
    <x v="89"/>
    <x v="0"/>
  </r>
  <r>
    <x v="241"/>
    <x v="34"/>
    <x v="1"/>
  </r>
  <r>
    <x v="242"/>
    <x v="12"/>
    <x v="1"/>
  </r>
  <r>
    <x v="243"/>
    <x v="47"/>
    <x v="1"/>
  </r>
  <r>
    <x v="244"/>
    <x v="143"/>
    <x v="1"/>
  </r>
  <r>
    <x v="245"/>
    <x v="144"/>
    <x v="0"/>
  </r>
  <r>
    <x v="246"/>
    <x v="35"/>
    <x v="1"/>
  </r>
  <r>
    <x v="247"/>
    <x v="116"/>
    <x v="1"/>
  </r>
  <r>
    <x v="248"/>
    <x v="127"/>
    <x v="0"/>
  </r>
  <r>
    <x v="249"/>
    <x v="145"/>
    <x v="1"/>
  </r>
  <r>
    <x v="250"/>
    <x v="34"/>
    <x v="1"/>
  </r>
  <r>
    <x v="251"/>
    <x v="146"/>
    <x v="0"/>
  </r>
  <r>
    <x v="252"/>
    <x v="147"/>
    <x v="0"/>
  </r>
  <r>
    <x v="253"/>
    <x v="148"/>
    <x v="1"/>
  </r>
  <r>
    <x v="254"/>
    <x v="16"/>
    <x v="1"/>
  </r>
  <r>
    <x v="255"/>
    <x v="149"/>
    <x v="1"/>
  </r>
  <r>
    <x v="256"/>
    <x v="150"/>
    <x v="0"/>
  </r>
  <r>
    <x v="257"/>
    <x v="95"/>
    <x v="0"/>
  </r>
  <r>
    <x v="258"/>
    <x v="103"/>
    <x v="0"/>
  </r>
  <r>
    <x v="259"/>
    <x v="36"/>
    <x v="1"/>
  </r>
  <r>
    <x v="260"/>
    <x v="151"/>
    <x v="0"/>
  </r>
  <r>
    <x v="261"/>
    <x v="152"/>
    <x v="0"/>
  </r>
  <r>
    <x v="262"/>
    <x v="153"/>
    <x v="0"/>
  </r>
  <r>
    <x v="263"/>
    <x v="7"/>
    <x v="0"/>
  </r>
  <r>
    <x v="264"/>
    <x v="37"/>
    <x v="0"/>
  </r>
  <r>
    <x v="265"/>
    <x v="14"/>
    <x v="0"/>
  </r>
  <r>
    <x v="266"/>
    <x v="154"/>
    <x v="1"/>
  </r>
  <r>
    <x v="267"/>
    <x v="25"/>
    <x v="1"/>
  </r>
  <r>
    <x v="268"/>
    <x v="155"/>
    <x v="0"/>
  </r>
  <r>
    <x v="269"/>
    <x v="37"/>
    <x v="0"/>
  </r>
  <r>
    <x v="270"/>
    <x v="156"/>
    <x v="0"/>
  </r>
  <r>
    <x v="271"/>
    <x v="157"/>
    <x v="1"/>
  </r>
  <r>
    <x v="272"/>
    <x v="158"/>
    <x v="0"/>
  </r>
  <r>
    <x v="273"/>
    <x v="159"/>
    <x v="1"/>
  </r>
  <r>
    <x v="274"/>
    <x v="85"/>
    <x v="1"/>
  </r>
  <r>
    <x v="275"/>
    <x v="31"/>
    <x v="0"/>
  </r>
  <r>
    <x v="276"/>
    <x v="160"/>
    <x v="0"/>
  </r>
  <r>
    <x v="277"/>
    <x v="63"/>
    <x v="1"/>
  </r>
  <r>
    <x v="278"/>
    <x v="161"/>
    <x v="0"/>
  </r>
  <r>
    <x v="279"/>
    <x v="162"/>
    <x v="0"/>
  </r>
  <r>
    <x v="280"/>
    <x v="163"/>
    <x v="0"/>
  </r>
  <r>
    <x v="281"/>
    <x v="20"/>
    <x v="0"/>
  </r>
  <r>
    <x v="282"/>
    <x v="164"/>
    <x v="0"/>
  </r>
  <r>
    <x v="283"/>
    <x v="165"/>
    <x v="0"/>
  </r>
  <r>
    <x v="284"/>
    <x v="166"/>
    <x v="0"/>
  </r>
  <r>
    <x v="285"/>
    <x v="43"/>
    <x v="0"/>
  </r>
  <r>
    <x v="286"/>
    <x v="35"/>
    <x v="1"/>
  </r>
  <r>
    <x v="287"/>
    <x v="34"/>
    <x v="1"/>
  </r>
  <r>
    <x v="288"/>
    <x v="18"/>
    <x v="1"/>
  </r>
  <r>
    <x v="289"/>
    <x v="10"/>
    <x v="1"/>
  </r>
  <r>
    <x v="290"/>
    <x v="167"/>
    <x v="0"/>
  </r>
  <r>
    <x v="291"/>
    <x v="34"/>
    <x v="1"/>
  </r>
  <r>
    <x v="292"/>
    <x v="168"/>
    <x v="1"/>
  </r>
  <r>
    <x v="293"/>
    <x v="169"/>
    <x v="0"/>
  </r>
  <r>
    <x v="294"/>
    <x v="170"/>
    <x v="1"/>
  </r>
  <r>
    <x v="295"/>
    <x v="171"/>
    <x v="0"/>
  </r>
  <r>
    <x v="296"/>
    <x v="172"/>
    <x v="1"/>
  </r>
  <r>
    <x v="297"/>
    <x v="14"/>
    <x v="0"/>
  </r>
  <r>
    <x v="298"/>
    <x v="169"/>
    <x v="0"/>
  </r>
  <r>
    <x v="299"/>
    <x v="38"/>
    <x v="1"/>
  </r>
  <r>
    <x v="300"/>
    <x v="173"/>
    <x v="1"/>
  </r>
  <r>
    <x v="301"/>
    <x v="174"/>
    <x v="0"/>
  </r>
  <r>
    <x v="302"/>
    <x v="175"/>
    <x v="0"/>
  </r>
  <r>
    <x v="303"/>
    <x v="176"/>
    <x v="0"/>
  </r>
  <r>
    <x v="304"/>
    <x v="177"/>
    <x v="0"/>
  </r>
  <r>
    <x v="305"/>
    <x v="178"/>
    <x v="0"/>
  </r>
  <r>
    <x v="306"/>
    <x v="179"/>
    <x v="0"/>
  </r>
  <r>
    <x v="307"/>
    <x v="34"/>
    <x v="1"/>
  </r>
  <r>
    <x v="308"/>
    <x v="169"/>
    <x v="0"/>
  </r>
  <r>
    <x v="309"/>
    <x v="180"/>
    <x v="0"/>
  </r>
  <r>
    <x v="310"/>
    <x v="65"/>
    <x v="1"/>
  </r>
  <r>
    <x v="311"/>
    <x v="25"/>
    <x v="1"/>
  </r>
  <r>
    <x v="312"/>
    <x v="72"/>
    <x v="1"/>
  </r>
  <r>
    <x v="313"/>
    <x v="181"/>
    <x v="0"/>
  </r>
  <r>
    <x v="314"/>
    <x v="76"/>
    <x v="0"/>
  </r>
  <r>
    <x v="315"/>
    <x v="66"/>
    <x v="1"/>
  </r>
  <r>
    <x v="316"/>
    <x v="7"/>
    <x v="0"/>
  </r>
  <r>
    <x v="317"/>
    <x v="182"/>
    <x v="0"/>
  </r>
  <r>
    <x v="318"/>
    <x v="183"/>
    <x v="0"/>
  </r>
  <r>
    <x v="319"/>
    <x v="171"/>
    <x v="0"/>
  </r>
  <r>
    <x v="320"/>
    <x v="13"/>
    <x v="0"/>
  </r>
  <r>
    <x v="321"/>
    <x v="184"/>
    <x v="0"/>
  </r>
  <r>
    <x v="322"/>
    <x v="14"/>
    <x v="0"/>
  </r>
  <r>
    <x v="323"/>
    <x v="51"/>
    <x v="1"/>
  </r>
  <r>
    <x v="324"/>
    <x v="103"/>
    <x v="0"/>
  </r>
  <r>
    <x v="325"/>
    <x v="53"/>
    <x v="1"/>
  </r>
  <r>
    <x v="326"/>
    <x v="125"/>
    <x v="0"/>
  </r>
  <r>
    <x v="327"/>
    <x v="185"/>
    <x v="1"/>
  </r>
  <r>
    <x v="328"/>
    <x v="186"/>
    <x v="1"/>
  </r>
  <r>
    <x v="329"/>
    <x v="187"/>
    <x v="1"/>
  </r>
  <r>
    <x v="330"/>
    <x v="12"/>
    <x v="1"/>
  </r>
  <r>
    <x v="331"/>
    <x v="36"/>
    <x v="1"/>
  </r>
  <r>
    <x v="332"/>
    <x v="188"/>
    <x v="0"/>
  </r>
  <r>
    <x v="333"/>
    <x v="7"/>
    <x v="0"/>
  </r>
  <r>
    <x v="334"/>
    <x v="69"/>
    <x v="1"/>
  </r>
  <r>
    <x v="335"/>
    <x v="166"/>
    <x v="0"/>
  </r>
  <r>
    <x v="336"/>
    <x v="189"/>
    <x v="0"/>
  </r>
  <r>
    <x v="337"/>
    <x v="109"/>
    <x v="0"/>
  </r>
  <r>
    <x v="338"/>
    <x v="35"/>
    <x v="1"/>
  </r>
  <r>
    <x v="339"/>
    <x v="57"/>
    <x v="1"/>
  </r>
  <r>
    <x v="340"/>
    <x v="133"/>
    <x v="1"/>
  </r>
  <r>
    <x v="341"/>
    <x v="16"/>
    <x v="1"/>
  </r>
  <r>
    <x v="342"/>
    <x v="63"/>
    <x v="1"/>
  </r>
  <r>
    <x v="343"/>
    <x v="103"/>
    <x v="0"/>
  </r>
  <r>
    <x v="344"/>
    <x v="138"/>
    <x v="1"/>
  </r>
  <r>
    <x v="345"/>
    <x v="104"/>
    <x v="1"/>
  </r>
  <r>
    <x v="346"/>
    <x v="190"/>
    <x v="1"/>
  </r>
  <r>
    <x v="347"/>
    <x v="32"/>
    <x v="0"/>
  </r>
  <r>
    <x v="348"/>
    <x v="191"/>
    <x v="0"/>
  </r>
  <r>
    <x v="349"/>
    <x v="192"/>
    <x v="0"/>
  </r>
  <r>
    <x v="350"/>
    <x v="193"/>
    <x v="0"/>
  </r>
  <r>
    <x v="351"/>
    <x v="194"/>
    <x v="1"/>
  </r>
  <r>
    <x v="352"/>
    <x v="195"/>
    <x v="1"/>
  </r>
  <r>
    <x v="353"/>
    <x v="7"/>
    <x v="0"/>
  </r>
  <r>
    <x v="354"/>
    <x v="25"/>
    <x v="1"/>
  </r>
  <r>
    <x v="355"/>
    <x v="115"/>
    <x v="0"/>
  </r>
  <r>
    <x v="356"/>
    <x v="63"/>
    <x v="1"/>
  </r>
  <r>
    <x v="357"/>
    <x v="43"/>
    <x v="0"/>
  </r>
  <r>
    <x v="358"/>
    <x v="47"/>
    <x v="1"/>
  </r>
  <r>
    <x v="359"/>
    <x v="196"/>
    <x v="0"/>
  </r>
  <r>
    <x v="360"/>
    <x v="96"/>
    <x v="1"/>
  </r>
  <r>
    <x v="361"/>
    <x v="25"/>
    <x v="1"/>
  </r>
  <r>
    <x v="362"/>
    <x v="31"/>
    <x v="0"/>
  </r>
  <r>
    <x v="363"/>
    <x v="85"/>
    <x v="1"/>
  </r>
  <r>
    <x v="364"/>
    <x v="197"/>
    <x v="0"/>
  </r>
  <r>
    <x v="365"/>
    <x v="8"/>
    <x v="1"/>
  </r>
  <r>
    <x v="366"/>
    <x v="198"/>
    <x v="0"/>
  </r>
  <r>
    <x v="367"/>
    <x v="199"/>
    <x v="1"/>
  </r>
  <r>
    <x v="368"/>
    <x v="200"/>
    <x v="1"/>
  </r>
  <r>
    <x v="369"/>
    <x v="14"/>
    <x v="0"/>
  </r>
  <r>
    <x v="370"/>
    <x v="1"/>
    <x v="1"/>
  </r>
  <r>
    <x v="371"/>
    <x v="106"/>
    <x v="0"/>
  </r>
  <r>
    <x v="372"/>
    <x v="85"/>
    <x v="1"/>
  </r>
  <r>
    <x v="373"/>
    <x v="21"/>
    <x v="1"/>
  </r>
  <r>
    <x v="374"/>
    <x v="100"/>
    <x v="1"/>
  </r>
  <r>
    <x v="375"/>
    <x v="34"/>
    <x v="1"/>
  </r>
  <r>
    <x v="376"/>
    <x v="14"/>
    <x v="0"/>
  </r>
  <r>
    <x v="377"/>
    <x v="201"/>
    <x v="0"/>
  </r>
  <r>
    <x v="378"/>
    <x v="202"/>
    <x v="0"/>
  </r>
  <r>
    <x v="379"/>
    <x v="143"/>
    <x v="1"/>
  </r>
  <r>
    <x v="380"/>
    <x v="36"/>
    <x v="1"/>
  </r>
  <r>
    <x v="381"/>
    <x v="20"/>
    <x v="0"/>
  </r>
  <r>
    <x v="382"/>
    <x v="203"/>
    <x v="0"/>
  </r>
  <r>
    <x v="383"/>
    <x v="53"/>
    <x v="1"/>
  </r>
  <r>
    <x v="384"/>
    <x v="204"/>
    <x v="0"/>
  </r>
  <r>
    <x v="385"/>
    <x v="81"/>
    <x v="1"/>
  </r>
  <r>
    <x v="386"/>
    <x v="34"/>
    <x v="1"/>
  </r>
  <r>
    <x v="387"/>
    <x v="12"/>
    <x v="1"/>
  </r>
  <r>
    <x v="388"/>
    <x v="98"/>
    <x v="0"/>
  </r>
  <r>
    <x v="389"/>
    <x v="205"/>
    <x v="0"/>
  </r>
  <r>
    <x v="390"/>
    <x v="10"/>
    <x v="1"/>
  </r>
  <r>
    <x v="391"/>
    <x v="206"/>
    <x v="0"/>
  </r>
  <r>
    <x v="392"/>
    <x v="16"/>
    <x v="1"/>
  </r>
  <r>
    <x v="393"/>
    <x v="34"/>
    <x v="1"/>
  </r>
  <r>
    <x v="394"/>
    <x v="25"/>
    <x v="1"/>
  </r>
  <r>
    <x v="395"/>
    <x v="207"/>
    <x v="0"/>
  </r>
  <r>
    <x v="396"/>
    <x v="208"/>
    <x v="0"/>
  </r>
  <r>
    <x v="397"/>
    <x v="85"/>
    <x v="1"/>
  </r>
  <r>
    <x v="398"/>
    <x v="159"/>
    <x v="1"/>
  </r>
  <r>
    <x v="399"/>
    <x v="134"/>
    <x v="1"/>
  </r>
  <r>
    <x v="400"/>
    <x v="127"/>
    <x v="0"/>
  </r>
  <r>
    <x v="401"/>
    <x v="63"/>
    <x v="1"/>
  </r>
  <r>
    <x v="402"/>
    <x v="25"/>
    <x v="1"/>
  </r>
  <r>
    <x v="403"/>
    <x v="65"/>
    <x v="1"/>
  </r>
  <r>
    <x v="404"/>
    <x v="209"/>
    <x v="1"/>
  </r>
  <r>
    <x v="405"/>
    <x v="55"/>
    <x v="0"/>
  </r>
  <r>
    <x v="406"/>
    <x v="25"/>
    <x v="1"/>
  </r>
  <r>
    <x v="407"/>
    <x v="36"/>
    <x v="1"/>
  </r>
  <r>
    <x v="408"/>
    <x v="210"/>
    <x v="0"/>
  </r>
  <r>
    <x v="409"/>
    <x v="4"/>
    <x v="0"/>
  </r>
  <r>
    <x v="410"/>
    <x v="211"/>
    <x v="1"/>
  </r>
  <r>
    <x v="411"/>
    <x v="20"/>
    <x v="0"/>
  </r>
  <r>
    <x v="412"/>
    <x v="7"/>
    <x v="0"/>
  </r>
  <r>
    <x v="413"/>
    <x v="53"/>
    <x v="1"/>
  </r>
  <r>
    <x v="414"/>
    <x v="107"/>
    <x v="0"/>
  </r>
  <r>
    <x v="415"/>
    <x v="212"/>
    <x v="1"/>
  </r>
  <r>
    <x v="416"/>
    <x v="35"/>
    <x v="1"/>
  </r>
  <r>
    <x v="417"/>
    <x v="213"/>
    <x v="0"/>
  </r>
  <r>
    <x v="418"/>
    <x v="25"/>
    <x v="1"/>
  </r>
  <r>
    <x v="419"/>
    <x v="214"/>
    <x v="1"/>
  </r>
  <r>
    <x v="420"/>
    <x v="215"/>
    <x v="0"/>
  </r>
  <r>
    <x v="421"/>
    <x v="166"/>
    <x v="0"/>
  </r>
  <r>
    <x v="422"/>
    <x v="147"/>
    <x v="0"/>
  </r>
  <r>
    <x v="423"/>
    <x v="216"/>
    <x v="0"/>
  </r>
  <r>
    <x v="424"/>
    <x v="57"/>
    <x v="1"/>
  </r>
  <r>
    <x v="425"/>
    <x v="25"/>
    <x v="1"/>
  </r>
  <r>
    <x v="426"/>
    <x v="217"/>
    <x v="0"/>
  </r>
  <r>
    <x v="427"/>
    <x v="12"/>
    <x v="1"/>
  </r>
  <r>
    <x v="428"/>
    <x v="218"/>
    <x v="0"/>
  </r>
  <r>
    <x v="429"/>
    <x v="14"/>
    <x v="0"/>
  </r>
  <r>
    <x v="430"/>
    <x v="85"/>
    <x v="1"/>
  </r>
  <r>
    <x v="431"/>
    <x v="34"/>
    <x v="1"/>
  </r>
  <r>
    <x v="432"/>
    <x v="35"/>
    <x v="1"/>
  </r>
  <r>
    <x v="433"/>
    <x v="96"/>
    <x v="1"/>
  </r>
  <r>
    <x v="434"/>
    <x v="34"/>
    <x v="1"/>
  </r>
  <r>
    <x v="435"/>
    <x v="219"/>
    <x v="0"/>
  </r>
  <r>
    <x v="436"/>
    <x v="35"/>
    <x v="1"/>
  </r>
  <r>
    <x v="437"/>
    <x v="80"/>
    <x v="1"/>
  </r>
  <r>
    <x v="438"/>
    <x v="12"/>
    <x v="1"/>
  </r>
  <r>
    <x v="439"/>
    <x v="43"/>
    <x v="0"/>
  </r>
  <r>
    <x v="440"/>
    <x v="31"/>
    <x v="0"/>
  </r>
  <r>
    <x v="441"/>
    <x v="34"/>
    <x v="1"/>
  </r>
  <r>
    <x v="442"/>
    <x v="53"/>
    <x v="1"/>
  </r>
  <r>
    <x v="443"/>
    <x v="74"/>
    <x v="0"/>
  </r>
  <r>
    <x v="444"/>
    <x v="220"/>
    <x v="0"/>
  </r>
  <r>
    <x v="445"/>
    <x v="5"/>
    <x v="0"/>
  </r>
  <r>
    <x v="446"/>
    <x v="221"/>
    <x v="0"/>
  </r>
  <r>
    <x v="447"/>
    <x v="133"/>
    <x v="1"/>
  </r>
  <r>
    <x v="448"/>
    <x v="222"/>
    <x v="1"/>
  </r>
  <r>
    <x v="449"/>
    <x v="36"/>
    <x v="1"/>
  </r>
  <r>
    <x v="450"/>
    <x v="21"/>
    <x v="1"/>
  </r>
  <r>
    <x v="451"/>
    <x v="14"/>
    <x v="0"/>
  </r>
  <r>
    <x v="452"/>
    <x v="223"/>
    <x v="1"/>
  </r>
  <r>
    <x v="453"/>
    <x v="189"/>
    <x v="0"/>
  </r>
  <r>
    <x v="454"/>
    <x v="206"/>
    <x v="0"/>
  </r>
  <r>
    <x v="455"/>
    <x v="43"/>
    <x v="0"/>
  </r>
  <r>
    <x v="456"/>
    <x v="181"/>
    <x v="0"/>
  </r>
  <r>
    <x v="457"/>
    <x v="166"/>
    <x v="0"/>
  </r>
  <r>
    <x v="458"/>
    <x v="224"/>
    <x v="1"/>
  </r>
  <r>
    <x v="459"/>
    <x v="12"/>
    <x v="1"/>
  </r>
  <r>
    <x v="460"/>
    <x v="176"/>
    <x v="0"/>
  </r>
  <r>
    <x v="461"/>
    <x v="14"/>
    <x v="0"/>
  </r>
  <r>
    <x v="462"/>
    <x v="53"/>
    <x v="1"/>
  </r>
  <r>
    <x v="463"/>
    <x v="25"/>
    <x v="1"/>
  </r>
  <r>
    <x v="464"/>
    <x v="34"/>
    <x v="1"/>
  </r>
  <r>
    <x v="465"/>
    <x v="126"/>
    <x v="1"/>
  </r>
  <r>
    <x v="466"/>
    <x v="225"/>
    <x v="0"/>
  </r>
  <r>
    <x v="467"/>
    <x v="104"/>
    <x v="1"/>
  </r>
  <r>
    <x v="468"/>
    <x v="101"/>
    <x v="0"/>
  </r>
  <r>
    <x v="469"/>
    <x v="67"/>
    <x v="0"/>
  </r>
  <r>
    <x v="470"/>
    <x v="43"/>
    <x v="0"/>
  </r>
  <r>
    <x v="471"/>
    <x v="19"/>
    <x v="0"/>
  </r>
  <r>
    <x v="472"/>
    <x v="226"/>
    <x v="0"/>
  </r>
  <r>
    <x v="473"/>
    <x v="227"/>
    <x v="0"/>
  </r>
  <r>
    <x v="474"/>
    <x v="228"/>
    <x v="0"/>
  </r>
  <r>
    <x v="475"/>
    <x v="91"/>
    <x v="0"/>
  </r>
  <r>
    <x v="476"/>
    <x v="229"/>
    <x v="0"/>
  </r>
  <r>
    <x v="477"/>
    <x v="230"/>
    <x v="0"/>
  </r>
  <r>
    <x v="478"/>
    <x v="40"/>
    <x v="0"/>
  </r>
  <r>
    <x v="479"/>
    <x v="31"/>
    <x v="0"/>
  </r>
  <r>
    <x v="480"/>
    <x v="23"/>
    <x v="0"/>
  </r>
  <r>
    <x v="481"/>
    <x v="231"/>
    <x v="0"/>
  </r>
  <r>
    <x v="482"/>
    <x v="232"/>
    <x v="1"/>
  </r>
  <r>
    <x v="483"/>
    <x v="233"/>
    <x v="1"/>
  </r>
  <r>
    <x v="484"/>
    <x v="85"/>
    <x v="1"/>
  </r>
  <r>
    <x v="485"/>
    <x v="85"/>
    <x v="1"/>
  </r>
  <r>
    <x v="486"/>
    <x v="234"/>
    <x v="0"/>
  </r>
  <r>
    <x v="487"/>
    <x v="90"/>
    <x v="0"/>
  </r>
  <r>
    <x v="488"/>
    <x v="147"/>
    <x v="0"/>
  </r>
  <r>
    <x v="489"/>
    <x v="235"/>
    <x v="1"/>
  </r>
  <r>
    <x v="490"/>
    <x v="138"/>
    <x v="1"/>
  </r>
  <r>
    <x v="491"/>
    <x v="25"/>
    <x v="1"/>
  </r>
  <r>
    <x v="492"/>
    <x v="149"/>
    <x v="1"/>
  </r>
  <r>
    <x v="493"/>
    <x v="36"/>
    <x v="1"/>
  </r>
  <r>
    <x v="494"/>
    <x v="75"/>
    <x v="1"/>
  </r>
  <r>
    <x v="495"/>
    <x v="34"/>
    <x v="1"/>
  </r>
  <r>
    <x v="496"/>
    <x v="76"/>
    <x v="0"/>
  </r>
  <r>
    <x v="497"/>
    <x v="25"/>
    <x v="1"/>
  </r>
  <r>
    <x v="498"/>
    <x v="47"/>
    <x v="1"/>
  </r>
  <r>
    <x v="499"/>
    <x v="57"/>
    <x v="1"/>
  </r>
  <r>
    <x v="500"/>
    <x v="85"/>
    <x v="1"/>
  </r>
  <r>
    <x v="501"/>
    <x v="236"/>
    <x v="0"/>
  </r>
  <r>
    <x v="502"/>
    <x v="62"/>
    <x v="1"/>
  </r>
  <r>
    <x v="503"/>
    <x v="7"/>
    <x v="0"/>
  </r>
  <r>
    <x v="504"/>
    <x v="35"/>
    <x v="1"/>
  </r>
  <r>
    <x v="505"/>
    <x v="63"/>
    <x v="1"/>
  </r>
  <r>
    <x v="506"/>
    <x v="92"/>
    <x v="1"/>
  </r>
  <r>
    <x v="507"/>
    <x v="189"/>
    <x v="0"/>
  </r>
  <r>
    <x v="508"/>
    <x v="53"/>
    <x v="1"/>
  </r>
  <r>
    <x v="509"/>
    <x v="21"/>
    <x v="1"/>
  </r>
  <r>
    <x v="510"/>
    <x v="47"/>
    <x v="1"/>
  </r>
  <r>
    <x v="511"/>
    <x v="191"/>
    <x v="1"/>
  </r>
  <r>
    <x v="512"/>
    <x v="91"/>
    <x v="0"/>
  </r>
  <r>
    <x v="513"/>
    <x v="7"/>
    <x v="0"/>
  </r>
  <r>
    <x v="514"/>
    <x v="195"/>
    <x v="1"/>
  </r>
  <r>
    <x v="515"/>
    <x v="237"/>
    <x v="0"/>
  </r>
  <r>
    <x v="516"/>
    <x v="238"/>
    <x v="0"/>
  </r>
  <r>
    <x v="517"/>
    <x v="239"/>
    <x v="0"/>
  </r>
  <r>
    <x v="518"/>
    <x v="76"/>
    <x v="0"/>
  </r>
  <r>
    <x v="519"/>
    <x v="172"/>
    <x v="1"/>
  </r>
  <r>
    <x v="520"/>
    <x v="34"/>
    <x v="1"/>
  </r>
  <r>
    <x v="521"/>
    <x v="138"/>
    <x v="1"/>
  </r>
  <r>
    <x v="522"/>
    <x v="65"/>
    <x v="1"/>
  </r>
  <r>
    <x v="523"/>
    <x v="151"/>
    <x v="0"/>
  </r>
  <r>
    <x v="524"/>
    <x v="202"/>
    <x v="0"/>
  </r>
  <r>
    <x v="525"/>
    <x v="88"/>
    <x v="1"/>
  </r>
  <r>
    <x v="526"/>
    <x v="118"/>
    <x v="1"/>
  </r>
  <r>
    <x v="527"/>
    <x v="240"/>
    <x v="0"/>
  </r>
  <r>
    <x v="528"/>
    <x v="34"/>
    <x v="1"/>
  </r>
  <r>
    <x v="529"/>
    <x v="7"/>
    <x v="0"/>
  </r>
  <r>
    <x v="530"/>
    <x v="208"/>
    <x v="0"/>
  </r>
  <r>
    <x v="531"/>
    <x v="241"/>
    <x v="0"/>
  </r>
  <r>
    <x v="532"/>
    <x v="242"/>
    <x v="1"/>
  </r>
  <r>
    <x v="533"/>
    <x v="34"/>
    <x v="1"/>
  </r>
  <r>
    <x v="534"/>
    <x v="243"/>
    <x v="1"/>
  </r>
  <r>
    <x v="535"/>
    <x v="34"/>
    <x v="1"/>
  </r>
  <r>
    <x v="536"/>
    <x v="244"/>
    <x v="0"/>
  </r>
  <r>
    <x v="537"/>
    <x v="14"/>
    <x v="0"/>
  </r>
  <r>
    <x v="538"/>
    <x v="138"/>
    <x v="1"/>
  </r>
  <r>
    <x v="539"/>
    <x v="39"/>
    <x v="0"/>
  </r>
  <r>
    <x v="540"/>
    <x v="245"/>
    <x v="0"/>
  </r>
  <r>
    <x v="541"/>
    <x v="74"/>
    <x v="0"/>
  </r>
  <r>
    <x v="542"/>
    <x v="238"/>
    <x v="0"/>
  </r>
  <r>
    <x v="543"/>
    <x v="246"/>
    <x v="1"/>
  </r>
  <r>
    <x v="544"/>
    <x v="247"/>
    <x v="1"/>
  </r>
  <r>
    <x v="545"/>
    <x v="122"/>
    <x v="0"/>
  </r>
  <r>
    <x v="546"/>
    <x v="35"/>
    <x v="1"/>
  </r>
  <r>
    <x v="547"/>
    <x v="91"/>
    <x v="0"/>
  </r>
  <r>
    <x v="548"/>
    <x v="97"/>
    <x v="0"/>
  </r>
  <r>
    <x v="549"/>
    <x v="248"/>
    <x v="0"/>
  </r>
  <r>
    <x v="550"/>
    <x v="35"/>
    <x v="1"/>
  </r>
  <r>
    <x v="551"/>
    <x v="47"/>
    <x v="1"/>
  </r>
  <r>
    <x v="552"/>
    <x v="227"/>
    <x v="0"/>
  </r>
  <r>
    <x v="553"/>
    <x v="147"/>
    <x v="0"/>
  </r>
  <r>
    <x v="554"/>
    <x v="249"/>
    <x v="0"/>
  </r>
  <r>
    <x v="555"/>
    <x v="18"/>
    <x v="1"/>
  </r>
  <r>
    <x v="556"/>
    <x v="131"/>
    <x v="1"/>
  </r>
  <r>
    <x v="557"/>
    <x v="250"/>
    <x v="0"/>
  </r>
  <r>
    <x v="558"/>
    <x v="251"/>
    <x v="1"/>
  </r>
  <r>
    <x v="559"/>
    <x v="65"/>
    <x v="1"/>
  </r>
  <r>
    <x v="560"/>
    <x v="43"/>
    <x v="0"/>
  </r>
  <r>
    <x v="561"/>
    <x v="170"/>
    <x v="1"/>
  </r>
  <r>
    <x v="562"/>
    <x v="34"/>
    <x v="1"/>
  </r>
  <r>
    <x v="563"/>
    <x v="212"/>
    <x v="1"/>
  </r>
  <r>
    <x v="564"/>
    <x v="252"/>
    <x v="0"/>
  </r>
  <r>
    <x v="565"/>
    <x v="110"/>
    <x v="1"/>
  </r>
  <r>
    <x v="566"/>
    <x v="183"/>
    <x v="0"/>
  </r>
  <r>
    <x v="567"/>
    <x v="109"/>
    <x v="0"/>
  </r>
  <r>
    <x v="568"/>
    <x v="253"/>
    <x v="0"/>
  </r>
  <r>
    <x v="569"/>
    <x v="208"/>
    <x v="0"/>
  </r>
  <r>
    <x v="570"/>
    <x v="14"/>
    <x v="0"/>
  </r>
  <r>
    <x v="571"/>
    <x v="47"/>
    <x v="1"/>
  </r>
  <r>
    <x v="572"/>
    <x v="254"/>
    <x v="0"/>
  </r>
  <r>
    <x v="573"/>
    <x v="63"/>
    <x v="1"/>
  </r>
  <r>
    <x v="574"/>
    <x v="47"/>
    <x v="1"/>
  </r>
  <r>
    <x v="575"/>
    <x v="138"/>
    <x v="1"/>
  </r>
  <r>
    <x v="576"/>
    <x v="110"/>
    <x v="1"/>
  </r>
  <r>
    <x v="577"/>
    <x v="103"/>
    <x v="0"/>
  </r>
  <r>
    <x v="578"/>
    <x v="84"/>
    <x v="0"/>
  </r>
  <r>
    <x v="579"/>
    <x v="12"/>
    <x v="1"/>
  </r>
  <r>
    <x v="580"/>
    <x v="20"/>
    <x v="0"/>
  </r>
  <r>
    <x v="581"/>
    <x v="255"/>
    <x v="0"/>
  </r>
  <r>
    <x v="582"/>
    <x v="34"/>
    <x v="1"/>
  </r>
  <r>
    <x v="583"/>
    <x v="188"/>
    <x v="0"/>
  </r>
  <r>
    <x v="584"/>
    <x v="25"/>
    <x v="1"/>
  </r>
  <r>
    <x v="585"/>
    <x v="188"/>
    <x v="0"/>
  </r>
  <r>
    <x v="586"/>
    <x v="256"/>
    <x v="1"/>
  </r>
  <r>
    <x v="587"/>
    <x v="43"/>
    <x v="0"/>
  </r>
  <r>
    <x v="588"/>
    <x v="257"/>
    <x v="1"/>
  </r>
  <r>
    <x v="589"/>
    <x v="36"/>
    <x v="1"/>
  </r>
  <r>
    <x v="590"/>
    <x v="147"/>
    <x v="0"/>
  </r>
  <r>
    <x v="591"/>
    <x v="258"/>
    <x v="0"/>
  </r>
  <r>
    <x v="592"/>
    <x v="259"/>
    <x v="0"/>
  </r>
  <r>
    <x v="593"/>
    <x v="65"/>
    <x v="1"/>
  </r>
  <r>
    <x v="594"/>
    <x v="18"/>
    <x v="1"/>
  </r>
  <r>
    <x v="595"/>
    <x v="61"/>
    <x v="0"/>
  </r>
  <r>
    <x v="596"/>
    <x v="110"/>
    <x v="1"/>
  </r>
  <r>
    <x v="597"/>
    <x v="74"/>
    <x v="0"/>
  </r>
  <r>
    <x v="598"/>
    <x v="260"/>
    <x v="0"/>
  </r>
  <r>
    <x v="599"/>
    <x v="257"/>
    <x v="1"/>
  </r>
  <r>
    <x v="600"/>
    <x v="11"/>
    <x v="0"/>
  </r>
  <r>
    <x v="601"/>
    <x v="261"/>
    <x v="0"/>
  </r>
  <r>
    <x v="602"/>
    <x v="67"/>
    <x v="0"/>
  </r>
  <r>
    <x v="603"/>
    <x v="5"/>
    <x v="0"/>
  </r>
  <r>
    <x v="604"/>
    <x v="86"/>
    <x v="0"/>
  </r>
  <r>
    <x v="605"/>
    <x v="262"/>
    <x v="0"/>
  </r>
  <r>
    <x v="606"/>
    <x v="14"/>
    <x v="0"/>
  </r>
  <r>
    <x v="607"/>
    <x v="263"/>
    <x v="1"/>
  </r>
  <r>
    <x v="608"/>
    <x v="99"/>
    <x v="1"/>
  </r>
  <r>
    <x v="609"/>
    <x v="264"/>
    <x v="1"/>
  </r>
  <r>
    <x v="610"/>
    <x v="11"/>
    <x v="0"/>
  </r>
  <r>
    <x v="611"/>
    <x v="103"/>
    <x v="0"/>
  </r>
  <r>
    <x v="612"/>
    <x v="265"/>
    <x v="0"/>
  </r>
  <r>
    <x v="613"/>
    <x v="34"/>
    <x v="1"/>
  </r>
  <r>
    <x v="614"/>
    <x v="34"/>
    <x v="1"/>
  </r>
  <r>
    <x v="615"/>
    <x v="5"/>
    <x v="0"/>
  </r>
  <r>
    <x v="616"/>
    <x v="266"/>
    <x v="1"/>
  </r>
  <r>
    <x v="617"/>
    <x v="43"/>
    <x v="0"/>
  </r>
  <r>
    <x v="618"/>
    <x v="267"/>
    <x v="0"/>
  </r>
  <r>
    <x v="619"/>
    <x v="268"/>
    <x v="0"/>
  </r>
  <r>
    <x v="620"/>
    <x v="34"/>
    <x v="1"/>
  </r>
  <r>
    <x v="621"/>
    <x v="91"/>
    <x v="0"/>
  </r>
  <r>
    <x v="622"/>
    <x v="7"/>
    <x v="0"/>
  </r>
  <r>
    <x v="623"/>
    <x v="35"/>
    <x v="1"/>
  </r>
  <r>
    <x v="624"/>
    <x v="7"/>
    <x v="0"/>
  </r>
  <r>
    <x v="625"/>
    <x v="35"/>
    <x v="1"/>
  </r>
  <r>
    <x v="626"/>
    <x v="235"/>
    <x v="1"/>
  </r>
  <r>
    <x v="627"/>
    <x v="269"/>
    <x v="1"/>
  </r>
  <r>
    <x v="628"/>
    <x v="37"/>
    <x v="0"/>
  </r>
  <r>
    <x v="629"/>
    <x v="147"/>
    <x v="0"/>
  </r>
  <r>
    <x v="630"/>
    <x v="25"/>
    <x v="1"/>
  </r>
  <r>
    <x v="631"/>
    <x v="270"/>
    <x v="0"/>
  </r>
  <r>
    <x v="632"/>
    <x v="261"/>
    <x v="0"/>
  </r>
  <r>
    <x v="633"/>
    <x v="271"/>
    <x v="1"/>
  </r>
  <r>
    <x v="634"/>
    <x v="14"/>
    <x v="0"/>
  </r>
  <r>
    <x v="635"/>
    <x v="34"/>
    <x v="1"/>
  </r>
  <r>
    <x v="636"/>
    <x v="34"/>
    <x v="1"/>
  </r>
  <r>
    <x v="637"/>
    <x v="272"/>
    <x v="1"/>
  </r>
  <r>
    <x v="638"/>
    <x v="34"/>
    <x v="1"/>
  </r>
  <r>
    <x v="639"/>
    <x v="74"/>
    <x v="0"/>
  </r>
  <r>
    <x v="640"/>
    <x v="171"/>
    <x v="0"/>
  </r>
  <r>
    <x v="641"/>
    <x v="254"/>
    <x v="0"/>
  </r>
  <r>
    <x v="642"/>
    <x v="146"/>
    <x v="0"/>
  </r>
  <r>
    <x v="643"/>
    <x v="64"/>
    <x v="1"/>
  </r>
  <r>
    <x v="644"/>
    <x v="273"/>
    <x v="1"/>
  </r>
  <r>
    <x v="645"/>
    <x v="14"/>
    <x v="0"/>
  </r>
  <r>
    <x v="646"/>
    <x v="65"/>
    <x v="1"/>
  </r>
  <r>
    <x v="647"/>
    <x v="102"/>
    <x v="0"/>
  </r>
  <r>
    <x v="648"/>
    <x v="274"/>
    <x v="1"/>
  </r>
  <r>
    <x v="649"/>
    <x v="34"/>
    <x v="1"/>
  </r>
  <r>
    <x v="650"/>
    <x v="275"/>
    <x v="0"/>
  </r>
  <r>
    <x v="651"/>
    <x v="199"/>
    <x v="1"/>
  </r>
  <r>
    <x v="652"/>
    <x v="276"/>
    <x v="0"/>
  </r>
  <r>
    <x v="653"/>
    <x v="110"/>
    <x v="1"/>
  </r>
  <r>
    <x v="654"/>
    <x v="277"/>
    <x v="0"/>
  </r>
  <r>
    <x v="655"/>
    <x v="85"/>
    <x v="1"/>
  </r>
  <r>
    <x v="656"/>
    <x v="104"/>
    <x v="1"/>
  </r>
  <r>
    <x v="657"/>
    <x v="21"/>
    <x v="1"/>
  </r>
  <r>
    <x v="658"/>
    <x v="278"/>
    <x v="1"/>
  </r>
  <r>
    <x v="659"/>
    <x v="5"/>
    <x v="1"/>
  </r>
  <r>
    <x v="660"/>
    <x v="219"/>
    <x v="0"/>
  </r>
  <r>
    <x v="661"/>
    <x v="279"/>
    <x v="0"/>
  </r>
  <r>
    <x v="662"/>
    <x v="14"/>
    <x v="0"/>
  </r>
  <r>
    <x v="663"/>
    <x v="171"/>
    <x v="0"/>
  </r>
  <r>
    <x v="664"/>
    <x v="280"/>
    <x v="0"/>
  </r>
  <r>
    <x v="665"/>
    <x v="37"/>
    <x v="0"/>
  </r>
  <r>
    <x v="666"/>
    <x v="207"/>
    <x v="0"/>
  </r>
  <r>
    <x v="667"/>
    <x v="163"/>
    <x v="0"/>
  </r>
  <r>
    <x v="668"/>
    <x v="14"/>
    <x v="0"/>
  </r>
  <r>
    <x v="669"/>
    <x v="118"/>
    <x v="1"/>
  </r>
  <r>
    <x v="670"/>
    <x v="84"/>
    <x v="0"/>
  </r>
  <r>
    <x v="671"/>
    <x v="38"/>
    <x v="1"/>
  </r>
  <r>
    <x v="672"/>
    <x v="76"/>
    <x v="0"/>
  </r>
  <r>
    <x v="673"/>
    <x v="281"/>
    <x v="1"/>
  </r>
  <r>
    <x v="674"/>
    <x v="10"/>
    <x v="1"/>
  </r>
  <r>
    <x v="675"/>
    <x v="35"/>
    <x v="1"/>
  </r>
  <r>
    <x v="676"/>
    <x v="282"/>
    <x v="0"/>
  </r>
  <r>
    <x v="677"/>
    <x v="25"/>
    <x v="1"/>
  </r>
  <r>
    <x v="678"/>
    <x v="202"/>
    <x v="0"/>
  </r>
  <r>
    <x v="679"/>
    <x v="20"/>
    <x v="0"/>
  </r>
  <r>
    <x v="680"/>
    <x v="85"/>
    <x v="1"/>
  </r>
  <r>
    <x v="681"/>
    <x v="168"/>
    <x v="1"/>
  </r>
  <r>
    <x v="682"/>
    <x v="133"/>
    <x v="1"/>
  </r>
  <r>
    <x v="683"/>
    <x v="283"/>
    <x v="0"/>
  </r>
  <r>
    <x v="684"/>
    <x v="262"/>
    <x v="0"/>
  </r>
  <r>
    <x v="685"/>
    <x v="98"/>
    <x v="0"/>
  </r>
  <r>
    <x v="686"/>
    <x v="221"/>
    <x v="0"/>
  </r>
  <r>
    <x v="687"/>
    <x v="5"/>
    <x v="0"/>
  </r>
  <r>
    <x v="688"/>
    <x v="284"/>
    <x v="0"/>
  </r>
  <r>
    <x v="689"/>
    <x v="1"/>
    <x v="1"/>
  </r>
  <r>
    <x v="690"/>
    <x v="65"/>
    <x v="1"/>
  </r>
  <r>
    <x v="691"/>
    <x v="285"/>
    <x v="0"/>
  </r>
  <r>
    <x v="692"/>
    <x v="218"/>
    <x v="0"/>
  </r>
  <r>
    <x v="693"/>
    <x v="286"/>
    <x v="1"/>
  </r>
  <r>
    <x v="694"/>
    <x v="14"/>
    <x v="0"/>
  </r>
  <r>
    <x v="695"/>
    <x v="287"/>
    <x v="0"/>
  </r>
  <r>
    <x v="696"/>
    <x v="9"/>
    <x v="1"/>
  </r>
  <r>
    <x v="697"/>
    <x v="36"/>
    <x v="1"/>
  </r>
  <r>
    <x v="698"/>
    <x v="138"/>
    <x v="1"/>
  </r>
  <r>
    <x v="699"/>
    <x v="86"/>
    <x v="0"/>
  </r>
  <r>
    <x v="700"/>
    <x v="245"/>
    <x v="0"/>
  </r>
  <r>
    <x v="701"/>
    <x v="43"/>
    <x v="0"/>
  </r>
  <r>
    <x v="702"/>
    <x v="121"/>
    <x v="0"/>
  </r>
  <r>
    <x v="703"/>
    <x v="31"/>
    <x v="0"/>
  </r>
  <r>
    <x v="704"/>
    <x v="288"/>
    <x v="0"/>
  </r>
  <r>
    <x v="705"/>
    <x v="34"/>
    <x v="1"/>
  </r>
  <r>
    <x v="706"/>
    <x v="289"/>
    <x v="0"/>
  </r>
  <r>
    <x v="707"/>
    <x v="219"/>
    <x v="0"/>
  </r>
  <r>
    <x v="708"/>
    <x v="63"/>
    <x v="1"/>
  </r>
  <r>
    <x v="709"/>
    <x v="290"/>
    <x v="1"/>
  </r>
  <r>
    <x v="710"/>
    <x v="34"/>
    <x v="1"/>
  </r>
  <r>
    <x v="711"/>
    <x v="10"/>
    <x v="1"/>
  </r>
  <r>
    <x v="712"/>
    <x v="69"/>
    <x v="1"/>
  </r>
  <r>
    <x v="713"/>
    <x v="14"/>
    <x v="0"/>
  </r>
  <r>
    <x v="714"/>
    <x v="291"/>
    <x v="1"/>
  </r>
  <r>
    <x v="715"/>
    <x v="273"/>
    <x v="1"/>
  </r>
  <r>
    <x v="716"/>
    <x v="292"/>
    <x v="0"/>
  </r>
  <r>
    <x v="717"/>
    <x v="157"/>
    <x v="1"/>
  </r>
  <r>
    <x v="718"/>
    <x v="293"/>
    <x v="0"/>
  </r>
  <r>
    <x v="719"/>
    <x v="38"/>
    <x v="1"/>
  </r>
  <r>
    <x v="720"/>
    <x v="103"/>
    <x v="0"/>
  </r>
  <r>
    <x v="721"/>
    <x v="65"/>
    <x v="1"/>
  </r>
  <r>
    <x v="722"/>
    <x v="143"/>
    <x v="1"/>
  </r>
  <r>
    <x v="723"/>
    <x v="0"/>
    <x v="0"/>
  </r>
  <r>
    <x v="724"/>
    <x v="294"/>
    <x v="0"/>
  </r>
  <r>
    <x v="725"/>
    <x v="95"/>
    <x v="0"/>
  </r>
  <r>
    <x v="726"/>
    <x v="84"/>
    <x v="0"/>
  </r>
  <r>
    <x v="727"/>
    <x v="295"/>
    <x v="0"/>
  </r>
  <r>
    <x v="728"/>
    <x v="178"/>
    <x v="0"/>
  </r>
  <r>
    <x v="729"/>
    <x v="169"/>
    <x v="0"/>
  </r>
  <r>
    <x v="730"/>
    <x v="2"/>
    <x v="0"/>
  </r>
  <r>
    <x v="731"/>
    <x v="134"/>
    <x v="1"/>
  </r>
  <r>
    <x v="732"/>
    <x v="296"/>
    <x v="0"/>
  </r>
  <r>
    <x v="733"/>
    <x v="85"/>
    <x v="1"/>
  </r>
  <r>
    <x v="734"/>
    <x v="38"/>
    <x v="1"/>
  </r>
  <r>
    <x v="735"/>
    <x v="297"/>
    <x v="1"/>
  </r>
  <r>
    <x v="736"/>
    <x v="63"/>
    <x v="1"/>
  </r>
  <r>
    <x v="737"/>
    <x v="298"/>
    <x v="0"/>
  </r>
  <r>
    <x v="738"/>
    <x v="34"/>
    <x v="1"/>
  </r>
  <r>
    <x v="739"/>
    <x v="20"/>
    <x v="0"/>
  </r>
  <r>
    <x v="740"/>
    <x v="53"/>
    <x v="1"/>
  </r>
  <r>
    <x v="741"/>
    <x v="47"/>
    <x v="1"/>
  </r>
  <r>
    <x v="742"/>
    <x v="169"/>
    <x v="0"/>
  </r>
  <r>
    <x v="743"/>
    <x v="5"/>
    <x v="0"/>
  </r>
  <r>
    <x v="744"/>
    <x v="64"/>
    <x v="1"/>
  </r>
  <r>
    <x v="745"/>
    <x v="299"/>
    <x v="0"/>
  </r>
  <r>
    <x v="746"/>
    <x v="300"/>
    <x v="0"/>
  </r>
  <r>
    <x v="747"/>
    <x v="213"/>
    <x v="0"/>
  </r>
  <r>
    <x v="748"/>
    <x v="244"/>
    <x v="0"/>
  </r>
  <r>
    <x v="749"/>
    <x v="25"/>
    <x v="1"/>
  </r>
  <r>
    <x v="750"/>
    <x v="34"/>
    <x v="1"/>
  </r>
  <r>
    <x v="751"/>
    <x v="63"/>
    <x v="1"/>
  </r>
  <r>
    <x v="752"/>
    <x v="14"/>
    <x v="0"/>
  </r>
  <r>
    <x v="753"/>
    <x v="301"/>
    <x v="0"/>
  </r>
  <r>
    <x v="754"/>
    <x v="35"/>
    <x v="1"/>
  </r>
  <r>
    <x v="755"/>
    <x v="35"/>
    <x v="1"/>
  </r>
  <r>
    <x v="756"/>
    <x v="221"/>
    <x v="0"/>
  </r>
  <r>
    <x v="757"/>
    <x v="35"/>
    <x v="1"/>
  </r>
  <r>
    <x v="758"/>
    <x v="35"/>
    <x v="1"/>
  </r>
  <r>
    <x v="759"/>
    <x v="302"/>
    <x v="0"/>
  </r>
  <r>
    <x v="760"/>
    <x v="38"/>
    <x v="1"/>
  </r>
  <r>
    <x v="761"/>
    <x v="35"/>
    <x v="1"/>
  </r>
  <r>
    <x v="762"/>
    <x v="303"/>
    <x v="0"/>
  </r>
  <r>
    <x v="763"/>
    <x v="124"/>
    <x v="0"/>
  </r>
  <r>
    <x v="764"/>
    <x v="304"/>
    <x v="0"/>
  </r>
  <r>
    <x v="765"/>
    <x v="196"/>
    <x v="0"/>
  </r>
  <r>
    <x v="766"/>
    <x v="305"/>
    <x v="0"/>
  </r>
  <r>
    <x v="767"/>
    <x v="306"/>
    <x v="1"/>
  </r>
  <r>
    <x v="768"/>
    <x v="7"/>
    <x v="0"/>
  </r>
  <r>
    <x v="769"/>
    <x v="307"/>
    <x v="0"/>
  </r>
  <r>
    <x v="770"/>
    <x v="14"/>
    <x v="0"/>
  </r>
  <r>
    <x v="771"/>
    <x v="212"/>
    <x v="1"/>
  </r>
  <r>
    <x v="772"/>
    <x v="31"/>
    <x v="0"/>
  </r>
  <r>
    <x v="773"/>
    <x v="256"/>
    <x v="1"/>
  </r>
  <r>
    <x v="774"/>
    <x v="308"/>
    <x v="0"/>
  </r>
  <r>
    <x v="775"/>
    <x v="309"/>
    <x v="1"/>
  </r>
  <r>
    <x v="776"/>
    <x v="310"/>
    <x v="0"/>
  </r>
  <r>
    <x v="777"/>
    <x v="35"/>
    <x v="1"/>
  </r>
  <r>
    <x v="778"/>
    <x v="311"/>
    <x v="0"/>
  </r>
  <r>
    <x v="779"/>
    <x v="37"/>
    <x v="0"/>
  </r>
  <r>
    <x v="780"/>
    <x v="233"/>
    <x v="1"/>
  </r>
  <r>
    <x v="781"/>
    <x v="7"/>
    <x v="0"/>
  </r>
  <r>
    <x v="782"/>
    <x v="312"/>
    <x v="0"/>
  </r>
  <r>
    <x v="783"/>
    <x v="313"/>
    <x v="0"/>
  </r>
  <r>
    <x v="784"/>
    <x v="34"/>
    <x v="1"/>
  </r>
  <r>
    <x v="785"/>
    <x v="141"/>
    <x v="1"/>
  </r>
  <r>
    <x v="786"/>
    <x v="281"/>
    <x v="1"/>
  </r>
  <r>
    <x v="787"/>
    <x v="314"/>
    <x v="0"/>
  </r>
  <r>
    <x v="788"/>
    <x v="168"/>
    <x v="1"/>
  </r>
  <r>
    <x v="789"/>
    <x v="315"/>
    <x v="1"/>
  </r>
  <r>
    <x v="790"/>
    <x v="316"/>
    <x v="1"/>
  </r>
  <r>
    <x v="791"/>
    <x v="169"/>
    <x v="0"/>
  </r>
  <r>
    <x v="792"/>
    <x v="317"/>
    <x v="1"/>
  </r>
  <r>
    <x v="793"/>
    <x v="191"/>
    <x v="1"/>
  </r>
  <r>
    <x v="794"/>
    <x v="318"/>
    <x v="1"/>
  </r>
  <r>
    <x v="795"/>
    <x v="71"/>
    <x v="0"/>
  </r>
  <r>
    <x v="796"/>
    <x v="43"/>
    <x v="0"/>
  </r>
  <r>
    <x v="797"/>
    <x v="25"/>
    <x v="1"/>
  </r>
  <r>
    <x v="798"/>
    <x v="319"/>
    <x v="0"/>
  </r>
  <r>
    <x v="799"/>
    <x v="25"/>
    <x v="1"/>
  </r>
  <r>
    <x v="800"/>
    <x v="236"/>
    <x v="0"/>
  </r>
  <r>
    <x v="801"/>
    <x v="35"/>
    <x v="1"/>
  </r>
  <r>
    <x v="802"/>
    <x v="72"/>
    <x v="1"/>
  </r>
  <r>
    <x v="803"/>
    <x v="320"/>
    <x v="0"/>
  </r>
  <r>
    <x v="804"/>
    <x v="235"/>
    <x v="1"/>
  </r>
  <r>
    <x v="805"/>
    <x v="300"/>
    <x v="0"/>
  </r>
  <r>
    <x v="806"/>
    <x v="10"/>
    <x v="1"/>
  </r>
  <r>
    <x v="807"/>
    <x v="43"/>
    <x v="0"/>
  </r>
  <r>
    <x v="808"/>
    <x v="7"/>
    <x v="0"/>
  </r>
  <r>
    <x v="809"/>
    <x v="53"/>
    <x v="1"/>
  </r>
  <r>
    <x v="810"/>
    <x v="7"/>
    <x v="0"/>
  </r>
  <r>
    <x v="811"/>
    <x v="65"/>
    <x v="1"/>
  </r>
  <r>
    <x v="812"/>
    <x v="37"/>
    <x v="0"/>
  </r>
  <r>
    <x v="813"/>
    <x v="190"/>
    <x v="1"/>
  </r>
  <r>
    <x v="814"/>
    <x v="18"/>
    <x v="1"/>
  </r>
  <r>
    <x v="815"/>
    <x v="321"/>
    <x v="0"/>
  </r>
  <r>
    <x v="816"/>
    <x v="256"/>
    <x v="1"/>
  </r>
  <r>
    <x v="817"/>
    <x v="322"/>
    <x v="0"/>
  </r>
  <r>
    <x v="818"/>
    <x v="35"/>
    <x v="1"/>
  </r>
  <r>
    <x v="819"/>
    <x v="7"/>
    <x v="0"/>
  </r>
  <r>
    <x v="820"/>
    <x v="323"/>
    <x v="0"/>
  </r>
  <r>
    <x v="821"/>
    <x v="14"/>
    <x v="0"/>
  </r>
  <r>
    <x v="822"/>
    <x v="324"/>
    <x v="1"/>
  </r>
  <r>
    <x v="823"/>
    <x v="25"/>
    <x v="1"/>
  </r>
  <r>
    <x v="824"/>
    <x v="325"/>
    <x v="0"/>
  </r>
  <r>
    <x v="825"/>
    <x v="326"/>
    <x v="0"/>
  </r>
  <r>
    <x v="826"/>
    <x v="34"/>
    <x v="1"/>
  </r>
  <r>
    <x v="827"/>
    <x v="244"/>
    <x v="0"/>
  </r>
  <r>
    <x v="828"/>
    <x v="146"/>
    <x v="0"/>
  </r>
  <r>
    <x v="829"/>
    <x v="5"/>
    <x v="0"/>
  </r>
  <r>
    <x v="830"/>
    <x v="327"/>
    <x v="1"/>
  </r>
  <r>
    <x v="831"/>
    <x v="5"/>
    <x v="0"/>
  </r>
  <r>
    <x v="832"/>
    <x v="328"/>
    <x v="0"/>
  </r>
  <r>
    <x v="833"/>
    <x v="69"/>
    <x v="1"/>
  </r>
  <r>
    <x v="834"/>
    <x v="329"/>
    <x v="1"/>
  </r>
  <r>
    <x v="835"/>
    <x v="330"/>
    <x v="1"/>
  </r>
  <r>
    <x v="836"/>
    <x v="331"/>
    <x v="0"/>
  </r>
  <r>
    <x v="837"/>
    <x v="85"/>
    <x v="1"/>
  </r>
  <r>
    <x v="838"/>
    <x v="12"/>
    <x v="1"/>
  </r>
  <r>
    <x v="839"/>
    <x v="25"/>
    <x v="1"/>
  </r>
  <r>
    <x v="840"/>
    <x v="63"/>
    <x v="1"/>
  </r>
  <r>
    <x v="841"/>
    <x v="332"/>
    <x v="0"/>
  </r>
  <r>
    <x v="842"/>
    <x v="55"/>
    <x v="0"/>
  </r>
  <r>
    <x v="843"/>
    <x v="34"/>
    <x v="1"/>
  </r>
  <r>
    <x v="844"/>
    <x v="97"/>
    <x v="0"/>
  </r>
  <r>
    <x v="845"/>
    <x v="333"/>
    <x v="0"/>
  </r>
  <r>
    <x v="846"/>
    <x v="334"/>
    <x v="1"/>
  </r>
  <r>
    <x v="847"/>
    <x v="159"/>
    <x v="1"/>
  </r>
  <r>
    <x v="848"/>
    <x v="53"/>
    <x v="1"/>
  </r>
  <r>
    <x v="849"/>
    <x v="276"/>
    <x v="0"/>
  </r>
  <r>
    <x v="850"/>
    <x v="65"/>
    <x v="1"/>
  </r>
  <r>
    <x v="851"/>
    <x v="63"/>
    <x v="1"/>
  </r>
  <r>
    <x v="852"/>
    <x v="25"/>
    <x v="1"/>
  </r>
  <r>
    <x v="853"/>
    <x v="48"/>
    <x v="0"/>
  </r>
  <r>
    <x v="854"/>
    <x v="129"/>
    <x v="1"/>
  </r>
  <r>
    <x v="855"/>
    <x v="271"/>
    <x v="1"/>
  </r>
  <r>
    <x v="856"/>
    <x v="14"/>
    <x v="0"/>
  </r>
  <r>
    <x v="857"/>
    <x v="335"/>
    <x v="1"/>
  </r>
  <r>
    <x v="858"/>
    <x v="336"/>
    <x v="0"/>
  </r>
  <r>
    <x v="859"/>
    <x v="337"/>
    <x v="0"/>
  </r>
  <r>
    <x v="860"/>
    <x v="110"/>
    <x v="1"/>
  </r>
  <r>
    <x v="861"/>
    <x v="37"/>
    <x v="0"/>
  </r>
  <r>
    <x v="862"/>
    <x v="5"/>
    <x v="0"/>
  </r>
  <r>
    <x v="863"/>
    <x v="31"/>
    <x v="0"/>
  </r>
  <r>
    <x v="864"/>
    <x v="166"/>
    <x v="0"/>
  </r>
  <r>
    <x v="865"/>
    <x v="338"/>
    <x v="0"/>
  </r>
  <r>
    <x v="866"/>
    <x v="177"/>
    <x v="0"/>
  </r>
  <r>
    <x v="867"/>
    <x v="261"/>
    <x v="0"/>
  </r>
  <r>
    <x v="868"/>
    <x v="31"/>
    <x v="0"/>
  </r>
  <r>
    <x v="869"/>
    <x v="339"/>
    <x v="0"/>
  </r>
  <r>
    <x v="870"/>
    <x v="36"/>
    <x v="1"/>
  </r>
  <r>
    <x v="871"/>
    <x v="340"/>
    <x v="0"/>
  </r>
  <r>
    <x v="872"/>
    <x v="341"/>
    <x v="1"/>
  </r>
  <r>
    <x v="873"/>
    <x v="47"/>
    <x v="1"/>
  </r>
  <r>
    <x v="874"/>
    <x v="195"/>
    <x v="1"/>
  </r>
  <r>
    <x v="875"/>
    <x v="219"/>
    <x v="0"/>
  </r>
  <r>
    <x v="876"/>
    <x v="74"/>
    <x v="0"/>
  </r>
  <r>
    <x v="877"/>
    <x v="342"/>
    <x v="0"/>
  </r>
  <r>
    <x v="878"/>
    <x v="14"/>
    <x v="0"/>
  </r>
  <r>
    <x v="879"/>
    <x v="138"/>
    <x v="1"/>
  </r>
  <r>
    <x v="880"/>
    <x v="79"/>
    <x v="1"/>
  </r>
  <r>
    <x v="881"/>
    <x v="63"/>
    <x v="1"/>
  </r>
  <r>
    <x v="882"/>
    <x v="145"/>
    <x v="1"/>
  </r>
  <r>
    <x v="883"/>
    <x v="35"/>
    <x v="1"/>
  </r>
  <r>
    <x v="884"/>
    <x v="47"/>
    <x v="1"/>
  </r>
  <r>
    <x v="885"/>
    <x v="67"/>
    <x v="0"/>
  </r>
  <r>
    <x v="886"/>
    <x v="171"/>
    <x v="0"/>
  </r>
  <r>
    <x v="887"/>
    <x v="38"/>
    <x v="1"/>
  </r>
  <r>
    <x v="888"/>
    <x v="260"/>
    <x v="0"/>
  </r>
  <r>
    <x v="889"/>
    <x v="162"/>
    <x v="0"/>
  </r>
  <r>
    <x v="890"/>
    <x v="14"/>
    <x v="0"/>
  </r>
  <r>
    <x v="891"/>
    <x v="35"/>
    <x v="1"/>
  </r>
  <r>
    <x v="892"/>
    <x v="85"/>
    <x v="1"/>
  </r>
  <r>
    <x v="893"/>
    <x v="343"/>
    <x v="1"/>
  </r>
  <r>
    <x v="894"/>
    <x v="63"/>
    <x v="1"/>
  </r>
  <r>
    <x v="895"/>
    <x v="344"/>
    <x v="0"/>
  </r>
  <r>
    <x v="896"/>
    <x v="345"/>
    <x v="1"/>
  </r>
  <r>
    <x v="897"/>
    <x v="43"/>
    <x v="0"/>
  </r>
  <r>
    <x v="898"/>
    <x v="319"/>
    <x v="0"/>
  </r>
  <r>
    <x v="899"/>
    <x v="47"/>
    <x v="1"/>
  </r>
  <r>
    <x v="900"/>
    <x v="68"/>
    <x v="0"/>
  </r>
  <r>
    <x v="901"/>
    <x v="346"/>
    <x v="0"/>
  </r>
  <r>
    <x v="902"/>
    <x v="266"/>
    <x v="1"/>
  </r>
  <r>
    <x v="903"/>
    <x v="347"/>
    <x v="0"/>
  </r>
  <r>
    <x v="904"/>
    <x v="47"/>
    <x v="1"/>
  </r>
  <r>
    <x v="905"/>
    <x v="18"/>
    <x v="1"/>
  </r>
  <r>
    <x v="906"/>
    <x v="310"/>
    <x v="0"/>
  </r>
  <r>
    <x v="907"/>
    <x v="80"/>
    <x v="1"/>
  </r>
  <r>
    <x v="908"/>
    <x v="7"/>
    <x v="0"/>
  </r>
  <r>
    <x v="909"/>
    <x v="83"/>
    <x v="1"/>
  </r>
  <r>
    <x v="910"/>
    <x v="5"/>
    <x v="0"/>
  </r>
  <r>
    <x v="911"/>
    <x v="118"/>
    <x v="1"/>
  </r>
  <r>
    <x v="912"/>
    <x v="79"/>
    <x v="1"/>
  </r>
  <r>
    <x v="913"/>
    <x v="249"/>
    <x v="0"/>
  </r>
  <r>
    <x v="914"/>
    <x v="43"/>
    <x v="0"/>
  </r>
  <r>
    <x v="915"/>
    <x v="235"/>
    <x v="1"/>
  </r>
  <r>
    <x v="916"/>
    <x v="36"/>
    <x v="1"/>
  </r>
  <r>
    <x v="917"/>
    <x v="348"/>
    <x v="1"/>
  </r>
  <r>
    <x v="918"/>
    <x v="349"/>
    <x v="0"/>
  </r>
  <r>
    <x v="919"/>
    <x v="350"/>
    <x v="0"/>
  </r>
  <r>
    <x v="920"/>
    <x v="92"/>
    <x v="1"/>
  </r>
  <r>
    <x v="921"/>
    <x v="34"/>
    <x v="1"/>
  </r>
  <r>
    <x v="922"/>
    <x v="316"/>
    <x v="1"/>
  </r>
  <r>
    <x v="923"/>
    <x v="351"/>
    <x v="0"/>
  </r>
  <r>
    <x v="924"/>
    <x v="253"/>
    <x v="0"/>
  </r>
  <r>
    <x v="925"/>
    <x v="84"/>
    <x v="0"/>
  </r>
  <r>
    <x v="926"/>
    <x v="183"/>
    <x v="0"/>
  </r>
  <r>
    <x v="927"/>
    <x v="262"/>
    <x v="0"/>
  </r>
  <r>
    <x v="928"/>
    <x v="352"/>
    <x v="0"/>
  </r>
  <r>
    <x v="929"/>
    <x v="3"/>
    <x v="0"/>
  </r>
  <r>
    <x v="930"/>
    <x v="201"/>
    <x v="0"/>
  </r>
  <r>
    <x v="931"/>
    <x v="149"/>
    <x v="1"/>
  </r>
  <r>
    <x v="932"/>
    <x v="353"/>
    <x v="0"/>
  </r>
  <r>
    <x v="933"/>
    <x v="250"/>
    <x v="0"/>
  </r>
  <r>
    <x v="934"/>
    <x v="162"/>
    <x v="0"/>
  </r>
  <r>
    <x v="935"/>
    <x v="43"/>
    <x v="0"/>
  </r>
  <r>
    <x v="936"/>
    <x v="354"/>
    <x v="0"/>
  </r>
  <r>
    <x v="937"/>
    <x v="355"/>
    <x v="0"/>
  </r>
  <r>
    <x v="938"/>
    <x v="152"/>
    <x v="0"/>
  </r>
  <r>
    <x v="939"/>
    <x v="128"/>
    <x v="1"/>
  </r>
  <r>
    <x v="940"/>
    <x v="339"/>
    <x v="0"/>
  </r>
  <r>
    <x v="941"/>
    <x v="83"/>
    <x v="1"/>
  </r>
  <r>
    <x v="942"/>
    <x v="34"/>
    <x v="1"/>
  </r>
  <r>
    <x v="943"/>
    <x v="14"/>
    <x v="0"/>
  </r>
  <r>
    <x v="944"/>
    <x v="226"/>
    <x v="0"/>
  </r>
  <r>
    <x v="945"/>
    <x v="329"/>
    <x v="1"/>
  </r>
  <r>
    <x v="946"/>
    <x v="356"/>
    <x v="0"/>
  </r>
  <r>
    <x v="947"/>
    <x v="357"/>
    <x v="0"/>
  </r>
  <r>
    <x v="948"/>
    <x v="191"/>
    <x v="0"/>
  </r>
  <r>
    <x v="949"/>
    <x v="189"/>
    <x v="0"/>
  </r>
  <r>
    <x v="950"/>
    <x v="97"/>
    <x v="0"/>
  </r>
  <r>
    <x v="951"/>
    <x v="38"/>
    <x v="1"/>
  </r>
  <r>
    <x v="952"/>
    <x v="212"/>
    <x v="1"/>
  </r>
  <r>
    <x v="953"/>
    <x v="86"/>
    <x v="0"/>
  </r>
  <r>
    <x v="954"/>
    <x v="34"/>
    <x v="1"/>
  </r>
  <r>
    <x v="955"/>
    <x v="153"/>
    <x v="0"/>
  </r>
  <r>
    <x v="956"/>
    <x v="64"/>
    <x v="1"/>
  </r>
  <r>
    <x v="957"/>
    <x v="14"/>
    <x v="0"/>
  </r>
  <r>
    <x v="958"/>
    <x v="265"/>
    <x v="0"/>
  </r>
  <r>
    <x v="959"/>
    <x v="7"/>
    <x v="0"/>
  </r>
  <r>
    <x v="960"/>
    <x v="34"/>
    <x v="1"/>
  </r>
  <r>
    <x v="961"/>
    <x v="337"/>
    <x v="0"/>
  </r>
  <r>
    <x v="962"/>
    <x v="35"/>
    <x v="1"/>
  </r>
  <r>
    <x v="963"/>
    <x v="283"/>
    <x v="0"/>
  </r>
  <r>
    <x v="964"/>
    <x v="358"/>
    <x v="0"/>
  </r>
  <r>
    <x v="965"/>
    <x v="266"/>
    <x v="1"/>
  </r>
  <r>
    <x v="966"/>
    <x v="272"/>
    <x v="1"/>
  </r>
  <r>
    <x v="967"/>
    <x v="271"/>
    <x v="1"/>
  </r>
  <r>
    <x v="968"/>
    <x v="34"/>
    <x v="1"/>
  </r>
  <r>
    <x v="969"/>
    <x v="85"/>
    <x v="1"/>
  </r>
  <r>
    <x v="970"/>
    <x v="34"/>
    <x v="1"/>
  </r>
  <r>
    <x v="971"/>
    <x v="191"/>
    <x v="0"/>
  </r>
  <r>
    <x v="972"/>
    <x v="85"/>
    <x v="1"/>
  </r>
  <r>
    <x v="973"/>
    <x v="5"/>
    <x v="0"/>
  </r>
  <r>
    <x v="974"/>
    <x v="109"/>
    <x v="0"/>
  </r>
  <r>
    <x v="975"/>
    <x v="55"/>
    <x v="0"/>
  </r>
  <r>
    <x v="976"/>
    <x v="34"/>
    <x v="1"/>
  </r>
  <r>
    <x v="977"/>
    <x v="217"/>
    <x v="0"/>
  </r>
  <r>
    <x v="978"/>
    <x v="63"/>
    <x v="1"/>
  </r>
  <r>
    <x v="979"/>
    <x v="5"/>
    <x v="0"/>
  </r>
  <r>
    <x v="980"/>
    <x v="171"/>
    <x v="0"/>
  </r>
  <r>
    <x v="981"/>
    <x v="189"/>
    <x v="0"/>
  </r>
  <r>
    <x v="982"/>
    <x v="42"/>
    <x v="1"/>
  </r>
  <r>
    <x v="983"/>
    <x v="282"/>
    <x v="0"/>
  </r>
  <r>
    <x v="984"/>
    <x v="169"/>
    <x v="0"/>
  </r>
  <r>
    <x v="985"/>
    <x v="25"/>
    <x v="1"/>
  </r>
  <r>
    <x v="986"/>
    <x v="359"/>
    <x v="1"/>
  </r>
  <r>
    <x v="987"/>
    <x v="288"/>
    <x v="0"/>
  </r>
  <r>
    <x v="988"/>
    <x v="287"/>
    <x v="0"/>
  </r>
  <r>
    <x v="989"/>
    <x v="303"/>
    <x v="0"/>
  </r>
  <r>
    <x v="990"/>
    <x v="177"/>
    <x v="0"/>
  </r>
  <r>
    <x v="991"/>
    <x v="360"/>
    <x v="1"/>
  </r>
  <r>
    <x v="992"/>
    <x v="35"/>
    <x v="1"/>
  </r>
  <r>
    <x v="993"/>
    <x v="103"/>
    <x v="0"/>
  </r>
  <r>
    <x v="994"/>
    <x v="122"/>
    <x v="0"/>
  </r>
  <r>
    <x v="995"/>
    <x v="361"/>
    <x v="1"/>
  </r>
  <r>
    <x v="996"/>
    <x v="362"/>
    <x v="1"/>
  </r>
  <r>
    <x v="997"/>
    <x v="248"/>
    <x v="0"/>
  </r>
  <r>
    <x v="998"/>
    <x v="132"/>
    <x v="1"/>
  </r>
  <r>
    <x v="999"/>
    <x v="295"/>
    <x v="0"/>
  </r>
  <r>
    <x v="1000"/>
    <x v="43"/>
    <x v="0"/>
  </r>
  <r>
    <x v="1001"/>
    <x v="110"/>
    <x v="1"/>
  </r>
  <r>
    <x v="1002"/>
    <x v="363"/>
    <x v="0"/>
  </r>
  <r>
    <x v="1003"/>
    <x v="43"/>
    <x v="0"/>
  </r>
  <r>
    <x v="1004"/>
    <x v="141"/>
    <x v="1"/>
  </r>
  <r>
    <x v="1005"/>
    <x v="364"/>
    <x v="1"/>
  </r>
  <r>
    <x v="1006"/>
    <x v="7"/>
    <x v="0"/>
  </r>
  <r>
    <x v="1007"/>
    <x v="235"/>
    <x v="1"/>
  </r>
  <r>
    <x v="1008"/>
    <x v="219"/>
    <x v="0"/>
  </r>
  <r>
    <x v="1009"/>
    <x v="34"/>
    <x v="1"/>
  </r>
  <r>
    <x v="1010"/>
    <x v="104"/>
    <x v="1"/>
  </r>
  <r>
    <x v="1011"/>
    <x v="34"/>
    <x v="1"/>
  </r>
  <r>
    <x v="1012"/>
    <x v="80"/>
    <x v="1"/>
  </r>
  <r>
    <x v="1013"/>
    <x v="18"/>
    <x v="1"/>
  </r>
  <r>
    <x v="1014"/>
    <x v="25"/>
    <x v="1"/>
  </r>
  <r>
    <x v="1015"/>
    <x v="43"/>
    <x v="0"/>
  </r>
  <r>
    <x v="1016"/>
    <x v="273"/>
    <x v="0"/>
  </r>
  <r>
    <x v="1017"/>
    <x v="45"/>
    <x v="0"/>
  </r>
  <r>
    <x v="1018"/>
    <x v="233"/>
    <x v="1"/>
  </r>
  <r>
    <x v="1019"/>
    <x v="35"/>
    <x v="1"/>
  </r>
  <r>
    <x v="1020"/>
    <x v="116"/>
    <x v="1"/>
  </r>
  <r>
    <x v="1021"/>
    <x v="295"/>
    <x v="0"/>
  </r>
  <r>
    <x v="1022"/>
    <x v="365"/>
    <x v="1"/>
  </r>
  <r>
    <x v="1023"/>
    <x v="366"/>
    <x v="1"/>
  </r>
  <r>
    <x v="1024"/>
    <x v="367"/>
    <x v="0"/>
  </r>
  <r>
    <x v="1025"/>
    <x v="62"/>
    <x v="1"/>
  </r>
  <r>
    <x v="1026"/>
    <x v="62"/>
    <x v="1"/>
  </r>
  <r>
    <x v="1027"/>
    <x v="298"/>
    <x v="0"/>
  </r>
  <r>
    <x v="1028"/>
    <x v="25"/>
    <x v="1"/>
  </r>
  <r>
    <x v="1029"/>
    <x v="85"/>
    <x v="1"/>
  </r>
  <r>
    <x v="1030"/>
    <x v="34"/>
    <x v="1"/>
  </r>
  <r>
    <x v="1031"/>
    <x v="31"/>
    <x v="0"/>
  </r>
  <r>
    <x v="1032"/>
    <x v="356"/>
    <x v="0"/>
  </r>
  <r>
    <x v="1033"/>
    <x v="237"/>
    <x v="0"/>
  </r>
  <r>
    <x v="1034"/>
    <x v="25"/>
    <x v="1"/>
  </r>
  <r>
    <x v="1035"/>
    <x v="368"/>
    <x v="1"/>
  </r>
  <r>
    <x v="1036"/>
    <x v="369"/>
    <x v="0"/>
  </r>
  <r>
    <x v="1037"/>
    <x v="370"/>
    <x v="0"/>
  </r>
  <r>
    <x v="1038"/>
    <x v="34"/>
    <x v="1"/>
  </r>
  <r>
    <x v="1039"/>
    <x v="235"/>
    <x v="1"/>
  </r>
  <r>
    <x v="1040"/>
    <x v="7"/>
    <x v="0"/>
  </r>
  <r>
    <x v="1041"/>
    <x v="7"/>
    <x v="0"/>
  </r>
  <r>
    <x v="1042"/>
    <x v="91"/>
    <x v="0"/>
  </r>
  <r>
    <x v="1043"/>
    <x v="198"/>
    <x v="0"/>
  </r>
  <r>
    <x v="1044"/>
    <x v="371"/>
    <x v="0"/>
  </r>
  <r>
    <x v="1045"/>
    <x v="257"/>
    <x v="1"/>
  </r>
  <r>
    <x v="1046"/>
    <x v="372"/>
    <x v="0"/>
  </r>
  <r>
    <x v="1047"/>
    <x v="31"/>
    <x v="0"/>
  </r>
  <r>
    <x v="1048"/>
    <x v="138"/>
    <x v="1"/>
  </r>
  <r>
    <x v="1049"/>
    <x v="36"/>
    <x v="1"/>
  </r>
  <r>
    <x v="1050"/>
    <x v="330"/>
    <x v="1"/>
  </r>
  <r>
    <x v="1051"/>
    <x v="35"/>
    <x v="1"/>
  </r>
  <r>
    <x v="1052"/>
    <x v="84"/>
    <x v="0"/>
  </r>
  <r>
    <x v="1053"/>
    <x v="269"/>
    <x v="1"/>
  </r>
  <r>
    <x v="1054"/>
    <x v="373"/>
    <x v="0"/>
  </r>
  <r>
    <x v="1055"/>
    <x v="273"/>
    <x v="0"/>
  </r>
  <r>
    <x v="1056"/>
    <x v="7"/>
    <x v="0"/>
  </r>
  <r>
    <x v="1057"/>
    <x v="374"/>
    <x v="1"/>
  </r>
  <r>
    <x v="1058"/>
    <x v="4"/>
    <x v="0"/>
  </r>
  <r>
    <x v="1059"/>
    <x v="66"/>
    <x v="1"/>
  </r>
  <r>
    <x v="1060"/>
    <x v="375"/>
    <x v="0"/>
  </r>
  <r>
    <x v="1061"/>
    <x v="376"/>
    <x v="0"/>
  </r>
  <r>
    <x v="1062"/>
    <x v="206"/>
    <x v="0"/>
  </r>
  <r>
    <x v="1063"/>
    <x v="35"/>
    <x v="1"/>
  </r>
  <r>
    <x v="1064"/>
    <x v="5"/>
    <x v="0"/>
  </r>
  <r>
    <x v="1065"/>
    <x v="351"/>
    <x v="0"/>
  </r>
  <r>
    <x v="1066"/>
    <x v="99"/>
    <x v="1"/>
  </r>
  <r>
    <x v="1067"/>
    <x v="274"/>
    <x v="1"/>
  </r>
  <r>
    <x v="1068"/>
    <x v="14"/>
    <x v="0"/>
  </r>
  <r>
    <x v="1069"/>
    <x v="14"/>
    <x v="0"/>
  </r>
  <r>
    <x v="1070"/>
    <x v="235"/>
    <x v="1"/>
  </r>
  <r>
    <x v="1071"/>
    <x v="186"/>
    <x v="1"/>
  </r>
  <r>
    <x v="1072"/>
    <x v="18"/>
    <x v="1"/>
  </r>
  <r>
    <x v="1073"/>
    <x v="35"/>
    <x v="1"/>
  </r>
  <r>
    <x v="1074"/>
    <x v="40"/>
    <x v="0"/>
  </r>
  <r>
    <x v="1075"/>
    <x v="25"/>
    <x v="1"/>
  </r>
  <r>
    <x v="1076"/>
    <x v="197"/>
    <x v="0"/>
  </r>
  <r>
    <x v="1077"/>
    <x v="131"/>
    <x v="1"/>
  </r>
  <r>
    <x v="1078"/>
    <x v="65"/>
    <x v="1"/>
  </r>
  <r>
    <x v="1079"/>
    <x v="131"/>
    <x v="1"/>
  </r>
  <r>
    <x v="1080"/>
    <x v="43"/>
    <x v="0"/>
  </r>
  <r>
    <x v="1081"/>
    <x v="36"/>
    <x v="1"/>
  </r>
  <r>
    <x v="1082"/>
    <x v="244"/>
    <x v="0"/>
  </r>
  <r>
    <x v="1083"/>
    <x v="62"/>
    <x v="1"/>
  </r>
  <r>
    <x v="1084"/>
    <x v="318"/>
    <x v="1"/>
  </r>
  <r>
    <x v="1085"/>
    <x v="103"/>
    <x v="0"/>
  </r>
  <r>
    <x v="1086"/>
    <x v="235"/>
    <x v="1"/>
  </r>
  <r>
    <x v="1087"/>
    <x v="377"/>
    <x v="0"/>
  </r>
  <r>
    <x v="1088"/>
    <x v="99"/>
    <x v="1"/>
  </r>
  <r>
    <x v="1089"/>
    <x v="219"/>
    <x v="0"/>
  </r>
  <r>
    <x v="1090"/>
    <x v="63"/>
    <x v="1"/>
  </r>
  <r>
    <x v="1091"/>
    <x v="64"/>
    <x v="1"/>
  </r>
  <r>
    <x v="1092"/>
    <x v="14"/>
    <x v="0"/>
  </r>
  <r>
    <x v="1093"/>
    <x v="151"/>
    <x v="0"/>
  </r>
  <r>
    <x v="1094"/>
    <x v="36"/>
    <x v="1"/>
  </r>
  <r>
    <x v="1095"/>
    <x v="35"/>
    <x v="1"/>
  </r>
  <r>
    <x v="1096"/>
    <x v="34"/>
    <x v="1"/>
  </r>
  <r>
    <x v="1097"/>
    <x v="62"/>
    <x v="1"/>
  </r>
  <r>
    <x v="1098"/>
    <x v="25"/>
    <x v="1"/>
  </r>
  <r>
    <x v="1099"/>
    <x v="273"/>
    <x v="0"/>
  </r>
  <r>
    <x v="1100"/>
    <x v="33"/>
    <x v="1"/>
  </r>
  <r>
    <x v="1101"/>
    <x v="18"/>
    <x v="1"/>
  </r>
  <r>
    <x v="1102"/>
    <x v="378"/>
    <x v="1"/>
  </r>
  <r>
    <x v="1103"/>
    <x v="169"/>
    <x v="0"/>
  </r>
  <r>
    <x v="1104"/>
    <x v="35"/>
    <x v="1"/>
  </r>
  <r>
    <x v="1105"/>
    <x v="379"/>
    <x v="0"/>
  </r>
  <r>
    <x v="1106"/>
    <x v="380"/>
    <x v="0"/>
  </r>
  <r>
    <x v="1107"/>
    <x v="223"/>
    <x v="1"/>
  </r>
  <r>
    <x v="1108"/>
    <x v="143"/>
    <x v="1"/>
  </r>
  <r>
    <x v="1109"/>
    <x v="381"/>
    <x v="0"/>
  </r>
  <r>
    <x v="1110"/>
    <x v="133"/>
    <x v="1"/>
  </r>
  <r>
    <x v="1111"/>
    <x v="344"/>
    <x v="0"/>
  </r>
  <r>
    <x v="1112"/>
    <x v="36"/>
    <x v="1"/>
  </r>
  <r>
    <x v="1113"/>
    <x v="25"/>
    <x v="1"/>
  </r>
  <r>
    <x v="1114"/>
    <x v="286"/>
    <x v="1"/>
  </r>
  <r>
    <x v="1115"/>
    <x v="382"/>
    <x v="0"/>
  </r>
  <r>
    <x v="1116"/>
    <x v="244"/>
    <x v="0"/>
  </r>
  <r>
    <x v="1117"/>
    <x v="79"/>
    <x v="1"/>
  </r>
  <r>
    <x v="1118"/>
    <x v="38"/>
    <x v="1"/>
  </r>
  <r>
    <x v="1119"/>
    <x v="235"/>
    <x v="1"/>
  </r>
  <r>
    <x v="1120"/>
    <x v="36"/>
    <x v="1"/>
  </r>
  <r>
    <x v="1121"/>
    <x v="383"/>
    <x v="0"/>
  </r>
  <r>
    <x v="1122"/>
    <x v="47"/>
    <x v="1"/>
  </r>
  <r>
    <x v="1123"/>
    <x v="34"/>
    <x v="1"/>
  </r>
  <r>
    <x v="1124"/>
    <x v="242"/>
    <x v="1"/>
  </r>
  <r>
    <x v="1125"/>
    <x v="31"/>
    <x v="0"/>
  </r>
  <r>
    <x v="1126"/>
    <x v="95"/>
    <x v="0"/>
  </r>
  <r>
    <x v="1127"/>
    <x v="311"/>
    <x v="0"/>
  </r>
  <r>
    <x v="1128"/>
    <x v="100"/>
    <x v="1"/>
  </r>
  <r>
    <x v="1129"/>
    <x v="31"/>
    <x v="0"/>
  </r>
  <r>
    <x v="1130"/>
    <x v="14"/>
    <x v="0"/>
  </r>
  <r>
    <x v="1131"/>
    <x v="34"/>
    <x v="1"/>
  </r>
  <r>
    <x v="1132"/>
    <x v="9"/>
    <x v="1"/>
  </r>
  <r>
    <x v="1133"/>
    <x v="384"/>
    <x v="1"/>
  </r>
  <r>
    <x v="1134"/>
    <x v="1"/>
    <x v="1"/>
  </r>
  <r>
    <x v="1135"/>
    <x v="80"/>
    <x v="1"/>
  </r>
  <r>
    <x v="1136"/>
    <x v="47"/>
    <x v="1"/>
  </r>
  <r>
    <x v="1137"/>
    <x v="34"/>
    <x v="1"/>
  </r>
  <r>
    <x v="1138"/>
    <x v="385"/>
    <x v="0"/>
  </r>
  <r>
    <x v="1139"/>
    <x v="102"/>
    <x v="0"/>
  </r>
  <r>
    <x v="1140"/>
    <x v="13"/>
    <x v="0"/>
  </r>
  <r>
    <x v="1141"/>
    <x v="7"/>
    <x v="0"/>
  </r>
  <r>
    <x v="1142"/>
    <x v="386"/>
    <x v="0"/>
  </r>
  <r>
    <x v="1143"/>
    <x v="34"/>
    <x v="1"/>
  </r>
  <r>
    <x v="1144"/>
    <x v="18"/>
    <x v="1"/>
  </r>
  <r>
    <x v="1145"/>
    <x v="387"/>
    <x v="1"/>
  </r>
  <r>
    <x v="1146"/>
    <x v="243"/>
    <x v="1"/>
  </r>
  <r>
    <x v="1147"/>
    <x v="388"/>
    <x v="1"/>
  </r>
  <r>
    <x v="1148"/>
    <x v="47"/>
    <x v="1"/>
  </r>
  <r>
    <x v="1149"/>
    <x v="389"/>
    <x v="1"/>
  </r>
  <r>
    <x v="1150"/>
    <x v="390"/>
    <x v="1"/>
  </r>
  <r>
    <x v="1151"/>
    <x v="43"/>
    <x v="0"/>
  </r>
  <r>
    <x v="1152"/>
    <x v="96"/>
    <x v="1"/>
  </r>
  <r>
    <x v="1153"/>
    <x v="66"/>
    <x v="1"/>
  </r>
  <r>
    <x v="1154"/>
    <x v="153"/>
    <x v="0"/>
  </r>
  <r>
    <x v="1155"/>
    <x v="43"/>
    <x v="0"/>
  </r>
  <r>
    <x v="1156"/>
    <x v="241"/>
    <x v="0"/>
  </r>
  <r>
    <x v="1157"/>
    <x v="164"/>
    <x v="0"/>
  </r>
  <r>
    <x v="1158"/>
    <x v="391"/>
    <x v="0"/>
  </r>
  <r>
    <x v="1159"/>
    <x v="84"/>
    <x v="0"/>
  </r>
  <r>
    <x v="1160"/>
    <x v="35"/>
    <x v="1"/>
  </r>
  <r>
    <x v="1161"/>
    <x v="155"/>
    <x v="0"/>
  </r>
  <r>
    <x v="1162"/>
    <x v="79"/>
    <x v="1"/>
  </r>
  <r>
    <x v="1163"/>
    <x v="63"/>
    <x v="1"/>
  </r>
  <r>
    <x v="1164"/>
    <x v="171"/>
    <x v="0"/>
  </r>
  <r>
    <x v="1165"/>
    <x v="130"/>
    <x v="0"/>
  </r>
  <r>
    <x v="1166"/>
    <x v="325"/>
    <x v="0"/>
  </r>
  <r>
    <x v="1167"/>
    <x v="69"/>
    <x v="1"/>
  </r>
  <r>
    <x v="1168"/>
    <x v="84"/>
    <x v="0"/>
  </r>
  <r>
    <x v="1169"/>
    <x v="392"/>
    <x v="0"/>
  </r>
  <r>
    <x v="1170"/>
    <x v="393"/>
    <x v="1"/>
  </r>
  <r>
    <x v="1171"/>
    <x v="324"/>
    <x v="1"/>
  </r>
  <r>
    <x v="1172"/>
    <x v="105"/>
    <x v="0"/>
  </r>
  <r>
    <x v="1173"/>
    <x v="34"/>
    <x v="1"/>
  </r>
  <r>
    <x v="1174"/>
    <x v="53"/>
    <x v="1"/>
  </r>
  <r>
    <x v="1175"/>
    <x v="296"/>
    <x v="0"/>
  </r>
  <r>
    <x v="1176"/>
    <x v="85"/>
    <x v="1"/>
  </r>
  <r>
    <x v="1177"/>
    <x v="132"/>
    <x v="1"/>
  </r>
  <r>
    <x v="1178"/>
    <x v="394"/>
    <x v="1"/>
  </r>
  <r>
    <x v="1179"/>
    <x v="34"/>
    <x v="1"/>
  </r>
  <r>
    <x v="1180"/>
    <x v="395"/>
    <x v="0"/>
  </r>
  <r>
    <x v="1181"/>
    <x v="396"/>
    <x v="0"/>
  </r>
  <r>
    <x v="1182"/>
    <x v="397"/>
    <x v="0"/>
  </r>
  <r>
    <x v="1183"/>
    <x v="97"/>
    <x v="0"/>
  </r>
  <r>
    <x v="1184"/>
    <x v="398"/>
    <x v="0"/>
  </r>
  <r>
    <x v="1185"/>
    <x v="242"/>
    <x v="1"/>
  </r>
  <r>
    <x v="1186"/>
    <x v="65"/>
    <x v="1"/>
  </r>
  <r>
    <x v="1187"/>
    <x v="399"/>
    <x v="0"/>
  </r>
  <r>
    <x v="1188"/>
    <x v="220"/>
    <x v="0"/>
  </r>
  <r>
    <x v="1189"/>
    <x v="274"/>
    <x v="1"/>
  </r>
  <r>
    <x v="1190"/>
    <x v="400"/>
    <x v="0"/>
  </r>
  <r>
    <x v="1191"/>
    <x v="153"/>
    <x v="0"/>
  </r>
  <r>
    <x v="1192"/>
    <x v="26"/>
    <x v="1"/>
  </r>
  <r>
    <x v="1193"/>
    <x v="233"/>
    <x v="1"/>
  </r>
  <r>
    <x v="1194"/>
    <x v="131"/>
    <x v="1"/>
  </r>
  <r>
    <x v="1195"/>
    <x v="63"/>
    <x v="1"/>
  </r>
  <r>
    <x v="1196"/>
    <x v="95"/>
    <x v="0"/>
  </r>
  <r>
    <x v="1197"/>
    <x v="387"/>
    <x v="1"/>
  </r>
  <r>
    <x v="1198"/>
    <x v="160"/>
    <x v="0"/>
  </r>
  <r>
    <x v="1199"/>
    <x v="401"/>
    <x v="1"/>
  </r>
  <r>
    <x v="1200"/>
    <x v="18"/>
    <x v="1"/>
  </r>
  <r>
    <x v="1201"/>
    <x v="76"/>
    <x v="0"/>
  </r>
  <r>
    <x v="1202"/>
    <x v="110"/>
    <x v="1"/>
  </r>
  <r>
    <x v="1203"/>
    <x v="116"/>
    <x v="1"/>
  </r>
  <r>
    <x v="1204"/>
    <x v="102"/>
    <x v="0"/>
  </r>
  <r>
    <x v="1205"/>
    <x v="402"/>
    <x v="0"/>
  </r>
  <r>
    <x v="1206"/>
    <x v="10"/>
    <x v="1"/>
  </r>
  <r>
    <x v="1207"/>
    <x v="261"/>
    <x v="0"/>
  </r>
  <r>
    <x v="1208"/>
    <x v="67"/>
    <x v="0"/>
  </r>
  <r>
    <x v="1209"/>
    <x v="127"/>
    <x v="0"/>
  </r>
  <r>
    <x v="1210"/>
    <x v="64"/>
    <x v="1"/>
  </r>
  <r>
    <x v="1211"/>
    <x v="153"/>
    <x v="0"/>
  </r>
  <r>
    <x v="1212"/>
    <x v="388"/>
    <x v="1"/>
  </r>
  <r>
    <x v="1213"/>
    <x v="269"/>
    <x v="1"/>
  </r>
  <r>
    <x v="1214"/>
    <x v="38"/>
    <x v="1"/>
  </r>
  <r>
    <x v="1215"/>
    <x v="10"/>
    <x v="1"/>
  </r>
  <r>
    <x v="1216"/>
    <x v="169"/>
    <x v="0"/>
  </r>
  <r>
    <x v="1217"/>
    <x v="176"/>
    <x v="0"/>
  </r>
  <r>
    <x v="1218"/>
    <x v="34"/>
    <x v="1"/>
  </r>
  <r>
    <x v="1219"/>
    <x v="34"/>
    <x v="1"/>
  </r>
  <r>
    <x v="1220"/>
    <x v="47"/>
    <x v="1"/>
  </r>
  <r>
    <x v="1221"/>
    <x v="403"/>
    <x v="1"/>
  </r>
  <r>
    <x v="1222"/>
    <x v="404"/>
    <x v="1"/>
  </r>
  <r>
    <x v="1223"/>
    <x v="43"/>
    <x v="0"/>
  </r>
  <r>
    <x v="1224"/>
    <x v="42"/>
    <x v="1"/>
  </r>
  <r>
    <x v="1225"/>
    <x v="85"/>
    <x v="1"/>
  </r>
  <r>
    <x v="1226"/>
    <x v="405"/>
    <x v="0"/>
  </r>
  <r>
    <x v="1227"/>
    <x v="14"/>
    <x v="0"/>
  </r>
  <r>
    <x v="1228"/>
    <x v="386"/>
    <x v="0"/>
  </r>
  <r>
    <x v="1229"/>
    <x v="406"/>
    <x v="1"/>
  </r>
  <r>
    <x v="1230"/>
    <x v="208"/>
    <x v="0"/>
  </r>
  <r>
    <x v="1231"/>
    <x v="84"/>
    <x v="0"/>
  </r>
  <r>
    <x v="1232"/>
    <x v="64"/>
    <x v="1"/>
  </r>
  <r>
    <x v="1233"/>
    <x v="265"/>
    <x v="0"/>
  </r>
  <r>
    <x v="1234"/>
    <x v="34"/>
    <x v="1"/>
  </r>
  <r>
    <x v="1235"/>
    <x v="80"/>
    <x v="1"/>
  </r>
  <r>
    <x v="1236"/>
    <x v="191"/>
    <x v="1"/>
  </r>
  <r>
    <x v="1237"/>
    <x v="100"/>
    <x v="1"/>
  </r>
  <r>
    <x v="1238"/>
    <x v="7"/>
    <x v="1"/>
  </r>
  <r>
    <x v="1239"/>
    <x v="69"/>
    <x v="1"/>
  </r>
  <r>
    <x v="1240"/>
    <x v="407"/>
    <x v="0"/>
  </r>
  <r>
    <x v="1241"/>
    <x v="408"/>
    <x v="0"/>
  </r>
  <r>
    <x v="1242"/>
    <x v="43"/>
    <x v="0"/>
  </r>
  <r>
    <x v="1243"/>
    <x v="409"/>
    <x v="0"/>
  </r>
  <r>
    <x v="1244"/>
    <x v="63"/>
    <x v="1"/>
  </r>
  <r>
    <x v="1245"/>
    <x v="410"/>
    <x v="1"/>
  </r>
  <r>
    <x v="1246"/>
    <x v="248"/>
    <x v="0"/>
  </r>
  <r>
    <x v="1247"/>
    <x v="178"/>
    <x v="0"/>
  </r>
  <r>
    <x v="1248"/>
    <x v="212"/>
    <x v="1"/>
  </r>
  <r>
    <x v="1249"/>
    <x v="411"/>
    <x v="1"/>
  </r>
  <r>
    <x v="1250"/>
    <x v="352"/>
    <x v="0"/>
  </r>
  <r>
    <x v="1251"/>
    <x v="273"/>
    <x v="1"/>
  </r>
  <r>
    <x v="1252"/>
    <x v="47"/>
    <x v="1"/>
  </r>
  <r>
    <x v="1253"/>
    <x v="412"/>
    <x v="0"/>
  </r>
  <r>
    <x v="1254"/>
    <x v="316"/>
    <x v="1"/>
  </r>
  <r>
    <x v="1255"/>
    <x v="206"/>
    <x v="0"/>
  </r>
  <r>
    <x v="1256"/>
    <x v="30"/>
    <x v="0"/>
  </r>
  <r>
    <x v="1257"/>
    <x v="34"/>
    <x v="1"/>
  </r>
  <r>
    <x v="1258"/>
    <x v="63"/>
    <x v="1"/>
  </r>
  <r>
    <x v="1259"/>
    <x v="1"/>
    <x v="1"/>
  </r>
  <r>
    <x v="1260"/>
    <x v="241"/>
    <x v="0"/>
  </r>
  <r>
    <x v="1261"/>
    <x v="159"/>
    <x v="1"/>
  </r>
  <r>
    <x v="1262"/>
    <x v="214"/>
    <x v="1"/>
  </r>
  <r>
    <x v="1263"/>
    <x v="147"/>
    <x v="0"/>
  </r>
  <r>
    <x v="1264"/>
    <x v="113"/>
    <x v="0"/>
  </r>
  <r>
    <x v="1265"/>
    <x v="67"/>
    <x v="0"/>
  </r>
  <r>
    <x v="1266"/>
    <x v="36"/>
    <x v="1"/>
  </r>
  <r>
    <x v="1267"/>
    <x v="179"/>
    <x v="0"/>
  </r>
  <r>
    <x v="1268"/>
    <x v="413"/>
    <x v="0"/>
  </r>
  <r>
    <x v="1269"/>
    <x v="404"/>
    <x v="1"/>
  </r>
  <r>
    <x v="1270"/>
    <x v="373"/>
    <x v="0"/>
  </r>
  <r>
    <x v="1271"/>
    <x v="64"/>
    <x v="1"/>
  </r>
  <r>
    <x v="1272"/>
    <x v="47"/>
    <x v="1"/>
  </r>
  <r>
    <x v="1273"/>
    <x v="104"/>
    <x v="1"/>
  </r>
  <r>
    <x v="1274"/>
    <x v="176"/>
    <x v="0"/>
  </r>
  <r>
    <x v="1275"/>
    <x v="63"/>
    <x v="1"/>
  </r>
  <r>
    <x v="1276"/>
    <x v="119"/>
    <x v="0"/>
  </r>
  <r>
    <x v="1277"/>
    <x v="5"/>
    <x v="1"/>
  </r>
  <r>
    <x v="1278"/>
    <x v="98"/>
    <x v="0"/>
  </r>
  <r>
    <x v="1279"/>
    <x v="43"/>
    <x v="0"/>
  </r>
  <r>
    <x v="1280"/>
    <x v="261"/>
    <x v="0"/>
  </r>
  <r>
    <x v="1281"/>
    <x v="7"/>
    <x v="0"/>
  </r>
  <r>
    <x v="1282"/>
    <x v="7"/>
    <x v="0"/>
  </r>
  <r>
    <x v="1283"/>
    <x v="34"/>
    <x v="1"/>
  </r>
  <r>
    <x v="1284"/>
    <x v="138"/>
    <x v="1"/>
  </r>
  <r>
    <x v="1285"/>
    <x v="18"/>
    <x v="1"/>
  </r>
  <r>
    <x v="1286"/>
    <x v="43"/>
    <x v="0"/>
  </r>
  <r>
    <x v="1287"/>
    <x v="83"/>
    <x v="1"/>
  </r>
  <r>
    <x v="1288"/>
    <x v="228"/>
    <x v="0"/>
  </r>
  <r>
    <x v="1289"/>
    <x v="414"/>
    <x v="0"/>
  </r>
  <r>
    <x v="1290"/>
    <x v="7"/>
    <x v="0"/>
  </r>
  <r>
    <x v="1291"/>
    <x v="85"/>
    <x v="1"/>
  </r>
  <r>
    <x v="1292"/>
    <x v="66"/>
    <x v="1"/>
  </r>
  <r>
    <x v="1293"/>
    <x v="43"/>
    <x v="0"/>
  </r>
  <r>
    <x v="1294"/>
    <x v="20"/>
    <x v="0"/>
  </r>
  <r>
    <x v="1295"/>
    <x v="47"/>
    <x v="1"/>
  </r>
  <r>
    <x v="1296"/>
    <x v="226"/>
    <x v="0"/>
  </r>
  <r>
    <x v="1297"/>
    <x v="226"/>
    <x v="0"/>
  </r>
  <r>
    <x v="1298"/>
    <x v="415"/>
    <x v="0"/>
  </r>
  <r>
    <x v="1299"/>
    <x v="361"/>
    <x v="1"/>
  </r>
  <r>
    <x v="1300"/>
    <x v="55"/>
    <x v="0"/>
  </r>
  <r>
    <x v="1301"/>
    <x v="416"/>
    <x v="1"/>
  </r>
  <r>
    <x v="1302"/>
    <x v="417"/>
    <x v="0"/>
  </r>
  <r>
    <x v="1303"/>
    <x v="202"/>
    <x v="0"/>
  </r>
  <r>
    <x v="1304"/>
    <x v="99"/>
    <x v="1"/>
  </r>
  <r>
    <x v="1305"/>
    <x v="13"/>
    <x v="0"/>
  </r>
  <r>
    <x v="1306"/>
    <x v="191"/>
    <x v="1"/>
  </r>
  <r>
    <x v="1307"/>
    <x v="5"/>
    <x v="0"/>
  </r>
  <r>
    <x v="1308"/>
    <x v="43"/>
    <x v="0"/>
  </r>
  <r>
    <x v="1309"/>
    <x v="305"/>
    <x v="0"/>
  </r>
  <r>
    <x v="1310"/>
    <x v="284"/>
    <x v="0"/>
  </r>
  <r>
    <x v="1311"/>
    <x v="229"/>
    <x v="0"/>
  </r>
  <r>
    <x v="1312"/>
    <x v="89"/>
    <x v="0"/>
  </r>
  <r>
    <x v="1313"/>
    <x v="282"/>
    <x v="0"/>
  </r>
  <r>
    <x v="1314"/>
    <x v="18"/>
    <x v="1"/>
  </r>
  <r>
    <x v="1315"/>
    <x v="14"/>
    <x v="0"/>
  </r>
  <r>
    <x v="1316"/>
    <x v="418"/>
    <x v="0"/>
  </r>
  <r>
    <x v="1317"/>
    <x v="384"/>
    <x v="1"/>
  </r>
  <r>
    <x v="1318"/>
    <x v="419"/>
    <x v="0"/>
  </r>
  <r>
    <x v="1319"/>
    <x v="420"/>
    <x v="1"/>
  </r>
  <r>
    <x v="1320"/>
    <x v="274"/>
    <x v="1"/>
  </r>
  <r>
    <x v="1321"/>
    <x v="421"/>
    <x v="1"/>
  </r>
  <r>
    <x v="1322"/>
    <x v="103"/>
    <x v="0"/>
  </r>
  <r>
    <x v="1323"/>
    <x v="34"/>
    <x v="1"/>
  </r>
  <r>
    <x v="1324"/>
    <x v="308"/>
    <x v="0"/>
  </r>
  <r>
    <x v="1325"/>
    <x v="34"/>
    <x v="1"/>
  </r>
  <r>
    <x v="1326"/>
    <x v="34"/>
    <x v="1"/>
  </r>
  <r>
    <x v="1327"/>
    <x v="85"/>
    <x v="1"/>
  </r>
  <r>
    <x v="1328"/>
    <x v="147"/>
    <x v="0"/>
  </r>
  <r>
    <x v="1329"/>
    <x v="64"/>
    <x v="1"/>
  </r>
  <r>
    <x v="1330"/>
    <x v="422"/>
    <x v="0"/>
  </r>
  <r>
    <x v="1331"/>
    <x v="14"/>
    <x v="0"/>
  </r>
  <r>
    <x v="1332"/>
    <x v="47"/>
    <x v="1"/>
  </r>
  <r>
    <x v="1333"/>
    <x v="57"/>
    <x v="1"/>
  </r>
  <r>
    <x v="1334"/>
    <x v="35"/>
    <x v="1"/>
  </r>
  <r>
    <x v="1335"/>
    <x v="311"/>
    <x v="0"/>
  </r>
  <r>
    <x v="1336"/>
    <x v="67"/>
    <x v="0"/>
  </r>
  <r>
    <x v="1337"/>
    <x v="34"/>
    <x v="1"/>
  </r>
  <r>
    <x v="1338"/>
    <x v="153"/>
    <x v="0"/>
  </r>
  <r>
    <x v="1339"/>
    <x v="47"/>
    <x v="1"/>
  </r>
  <r>
    <x v="1340"/>
    <x v="5"/>
    <x v="1"/>
  </r>
  <r>
    <x v="1341"/>
    <x v="14"/>
    <x v="0"/>
  </r>
  <r>
    <x v="1342"/>
    <x v="423"/>
    <x v="0"/>
  </r>
  <r>
    <x v="1343"/>
    <x v="424"/>
    <x v="1"/>
  </r>
  <r>
    <x v="1344"/>
    <x v="35"/>
    <x v="1"/>
  </r>
  <r>
    <x v="1345"/>
    <x v="36"/>
    <x v="1"/>
  </r>
  <r>
    <x v="1346"/>
    <x v="229"/>
    <x v="0"/>
  </r>
  <r>
    <x v="1347"/>
    <x v="379"/>
    <x v="0"/>
  </r>
  <r>
    <x v="1348"/>
    <x v="198"/>
    <x v="0"/>
  </r>
  <r>
    <x v="1349"/>
    <x v="34"/>
    <x v="1"/>
  </r>
  <r>
    <x v="1350"/>
    <x v="136"/>
    <x v="0"/>
  </r>
  <r>
    <x v="1351"/>
    <x v="55"/>
    <x v="0"/>
  </r>
  <r>
    <x v="1352"/>
    <x v="91"/>
    <x v="0"/>
  </r>
  <r>
    <x v="1353"/>
    <x v="121"/>
    <x v="0"/>
  </r>
  <r>
    <x v="1354"/>
    <x v="277"/>
    <x v="0"/>
  </r>
  <r>
    <x v="1355"/>
    <x v="90"/>
    <x v="0"/>
  </r>
  <r>
    <x v="1356"/>
    <x v="85"/>
    <x v="1"/>
  </r>
  <r>
    <x v="1357"/>
    <x v="127"/>
    <x v="0"/>
  </r>
  <r>
    <x v="1358"/>
    <x v="35"/>
    <x v="1"/>
  </r>
  <r>
    <x v="1359"/>
    <x v="425"/>
    <x v="0"/>
  </r>
  <r>
    <x v="1360"/>
    <x v="260"/>
    <x v="0"/>
  </r>
  <r>
    <x v="1361"/>
    <x v="81"/>
    <x v="1"/>
  </r>
  <r>
    <x v="1362"/>
    <x v="362"/>
    <x v="1"/>
  </r>
  <r>
    <x v="1363"/>
    <x v="66"/>
    <x v="1"/>
  </r>
  <r>
    <x v="1364"/>
    <x v="5"/>
    <x v="0"/>
  </r>
  <r>
    <x v="1365"/>
    <x v="426"/>
    <x v="0"/>
  </r>
  <r>
    <x v="1366"/>
    <x v="171"/>
    <x v="0"/>
  </r>
  <r>
    <x v="1367"/>
    <x v="138"/>
    <x v="1"/>
  </r>
  <r>
    <x v="1368"/>
    <x v="65"/>
    <x v="1"/>
  </r>
  <r>
    <x v="1369"/>
    <x v="241"/>
    <x v="0"/>
  </r>
  <r>
    <x v="1370"/>
    <x v="159"/>
    <x v="1"/>
  </r>
  <r>
    <x v="1371"/>
    <x v="427"/>
    <x v="1"/>
  </r>
  <r>
    <x v="1372"/>
    <x v="238"/>
    <x v="0"/>
  </r>
  <r>
    <x v="1373"/>
    <x v="428"/>
    <x v="0"/>
  </r>
  <r>
    <x v="1374"/>
    <x v="429"/>
    <x v="0"/>
  </r>
  <r>
    <x v="1375"/>
    <x v="430"/>
    <x v="0"/>
  </r>
  <r>
    <x v="1376"/>
    <x v="365"/>
    <x v="1"/>
  </r>
  <r>
    <x v="1377"/>
    <x v="95"/>
    <x v="0"/>
  </r>
  <r>
    <x v="1378"/>
    <x v="85"/>
    <x v="1"/>
  </r>
  <r>
    <x v="1379"/>
    <x v="63"/>
    <x v="1"/>
  </r>
  <r>
    <x v="1380"/>
    <x v="195"/>
    <x v="1"/>
  </r>
  <r>
    <x v="1381"/>
    <x v="219"/>
    <x v="0"/>
  </r>
  <r>
    <x v="1382"/>
    <x v="14"/>
    <x v="0"/>
  </r>
  <r>
    <x v="1383"/>
    <x v="14"/>
    <x v="0"/>
  </r>
  <r>
    <x v="1384"/>
    <x v="18"/>
    <x v="1"/>
  </r>
  <r>
    <x v="1385"/>
    <x v="25"/>
    <x v="1"/>
  </r>
  <r>
    <x v="1386"/>
    <x v="103"/>
    <x v="0"/>
  </r>
  <r>
    <x v="1387"/>
    <x v="110"/>
    <x v="1"/>
  </r>
  <r>
    <x v="1388"/>
    <x v="61"/>
    <x v="0"/>
  </r>
  <r>
    <x v="1389"/>
    <x v="35"/>
    <x v="1"/>
  </r>
  <r>
    <x v="1390"/>
    <x v="296"/>
    <x v="0"/>
  </r>
  <r>
    <x v="1391"/>
    <x v="78"/>
    <x v="0"/>
  </r>
  <r>
    <x v="1392"/>
    <x v="47"/>
    <x v="1"/>
  </r>
  <r>
    <x v="1393"/>
    <x v="31"/>
    <x v="0"/>
  </r>
  <r>
    <x v="1394"/>
    <x v="74"/>
    <x v="0"/>
  </r>
  <r>
    <x v="1395"/>
    <x v="3"/>
    <x v="0"/>
  </r>
  <r>
    <x v="1396"/>
    <x v="20"/>
    <x v="0"/>
  </r>
  <r>
    <x v="1397"/>
    <x v="80"/>
    <x v="1"/>
  </r>
  <r>
    <x v="1398"/>
    <x v="25"/>
    <x v="1"/>
  </r>
  <r>
    <x v="1399"/>
    <x v="110"/>
    <x v="1"/>
  </r>
  <r>
    <x v="1400"/>
    <x v="431"/>
    <x v="1"/>
  </r>
  <r>
    <x v="1401"/>
    <x v="126"/>
    <x v="1"/>
  </r>
  <r>
    <x v="1402"/>
    <x v="432"/>
    <x v="0"/>
  </r>
  <r>
    <x v="1403"/>
    <x v="433"/>
    <x v="0"/>
  </r>
  <r>
    <x v="1404"/>
    <x v="429"/>
    <x v="0"/>
  </r>
  <r>
    <x v="1405"/>
    <x v="396"/>
    <x v="0"/>
  </r>
  <r>
    <x v="1406"/>
    <x v="212"/>
    <x v="1"/>
  </r>
  <r>
    <x v="1407"/>
    <x v="34"/>
    <x v="1"/>
  </r>
  <r>
    <x v="1408"/>
    <x v="43"/>
    <x v="0"/>
  </r>
  <r>
    <x v="1409"/>
    <x v="371"/>
    <x v="0"/>
  </r>
  <r>
    <x v="1410"/>
    <x v="434"/>
    <x v="0"/>
  </r>
  <r>
    <x v="1411"/>
    <x v="27"/>
    <x v="1"/>
  </r>
  <r>
    <x v="1412"/>
    <x v="65"/>
    <x v="1"/>
  </r>
  <r>
    <x v="1413"/>
    <x v="435"/>
    <x v="0"/>
  </r>
  <r>
    <x v="1414"/>
    <x v="436"/>
    <x v="1"/>
  </r>
  <r>
    <x v="1415"/>
    <x v="95"/>
    <x v="0"/>
  </r>
  <r>
    <x v="1416"/>
    <x v="206"/>
    <x v="0"/>
  </r>
  <r>
    <x v="1417"/>
    <x v="437"/>
    <x v="0"/>
  </r>
  <r>
    <x v="1418"/>
    <x v="138"/>
    <x v="1"/>
  </r>
  <r>
    <x v="1419"/>
    <x v="84"/>
    <x v="0"/>
  </r>
  <r>
    <x v="1420"/>
    <x v="325"/>
    <x v="0"/>
  </r>
  <r>
    <x v="1421"/>
    <x v="35"/>
    <x v="0"/>
  </r>
  <r>
    <x v="1422"/>
    <x v="65"/>
    <x v="1"/>
  </r>
  <r>
    <x v="1423"/>
    <x v="66"/>
    <x v="0"/>
  </r>
  <r>
    <x v="1424"/>
    <x v="7"/>
    <x v="0"/>
  </r>
  <r>
    <x v="1425"/>
    <x v="43"/>
    <x v="0"/>
  </r>
  <r>
    <x v="1426"/>
    <x v="226"/>
    <x v="0"/>
  </r>
  <r>
    <x v="1427"/>
    <x v="47"/>
    <x v="1"/>
  </r>
  <r>
    <x v="1428"/>
    <x v="25"/>
    <x v="1"/>
  </r>
  <r>
    <x v="1429"/>
    <x v="374"/>
    <x v="0"/>
  </r>
  <r>
    <x v="1430"/>
    <x v="438"/>
    <x v="1"/>
  </r>
  <r>
    <x v="1431"/>
    <x v="35"/>
    <x v="0"/>
  </r>
  <r>
    <x v="1432"/>
    <x v="110"/>
    <x v="1"/>
  </r>
  <r>
    <x v="1433"/>
    <x v="116"/>
    <x v="0"/>
  </r>
  <r>
    <x v="1434"/>
    <x v="7"/>
    <x v="0"/>
  </r>
  <r>
    <x v="1435"/>
    <x v="64"/>
    <x v="0"/>
  </r>
  <r>
    <x v="1436"/>
    <x v="43"/>
    <x v="0"/>
  </r>
  <r>
    <x v="1437"/>
    <x v="267"/>
    <x v="0"/>
  </r>
  <r>
    <x v="1438"/>
    <x v="439"/>
    <x v="0"/>
  </r>
  <r>
    <x v="1439"/>
    <x v="219"/>
    <x v="0"/>
  </r>
  <r>
    <x v="1440"/>
    <x v="31"/>
    <x v="0"/>
  </r>
  <r>
    <x v="1441"/>
    <x v="65"/>
    <x v="0"/>
  </r>
  <r>
    <x v="1442"/>
    <x v="331"/>
    <x v="0"/>
  </r>
  <r>
    <x v="1443"/>
    <x v="440"/>
    <x v="1"/>
  </r>
  <r>
    <x v="1444"/>
    <x v="164"/>
    <x v="0"/>
  </r>
  <r>
    <x v="1445"/>
    <x v="25"/>
    <x v="1"/>
  </r>
  <r>
    <x v="1446"/>
    <x v="104"/>
    <x v="1"/>
  </r>
  <r>
    <x v="1447"/>
    <x v="29"/>
    <x v="0"/>
  </r>
  <r>
    <x v="1448"/>
    <x v="10"/>
    <x v="0"/>
  </r>
  <r>
    <x v="1449"/>
    <x v="34"/>
    <x v="1"/>
  </r>
  <r>
    <x v="1450"/>
    <x v="34"/>
    <x v="1"/>
  </r>
  <r>
    <x v="1451"/>
    <x v="13"/>
    <x v="0"/>
  </r>
  <r>
    <x v="1452"/>
    <x v="226"/>
    <x v="0"/>
  </r>
  <r>
    <x v="1453"/>
    <x v="34"/>
    <x v="1"/>
  </r>
  <r>
    <x v="1454"/>
    <x v="63"/>
    <x v="0"/>
  </r>
  <r>
    <x v="1455"/>
    <x v="1"/>
    <x v="0"/>
  </r>
  <r>
    <x v="1456"/>
    <x v="127"/>
    <x v="0"/>
  </r>
  <r>
    <x v="1457"/>
    <x v="118"/>
    <x v="1"/>
  </r>
  <r>
    <x v="1458"/>
    <x v="25"/>
    <x v="1"/>
  </r>
  <r>
    <x v="1459"/>
    <x v="411"/>
    <x v="0"/>
  </r>
</pivotCacheRecords>
</file>

<file path=xl/pivotCache/pivotCacheRecords4.xml><?xml version="1.0" encoding="utf-8"?>
<pivotCacheRecords xmlns="http://purl.oclc.org/ooxml/spreadsheetml/main" xmlns:r="http://purl.oclc.org/ooxml/officeDocument/relationships" count="1460">
  <r>
    <x v="0"/>
    <x v="0"/>
    <x v="0"/>
  </r>
  <r>
    <x v="1"/>
    <x v="1"/>
    <x v="1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1"/>
  </r>
  <r>
    <x v="9"/>
    <x v="9"/>
    <x v="1"/>
  </r>
  <r>
    <x v="10"/>
    <x v="10"/>
    <x v="1"/>
  </r>
  <r>
    <x v="11"/>
    <x v="11"/>
    <x v="0"/>
  </r>
  <r>
    <x v="12"/>
    <x v="12"/>
    <x v="1"/>
  </r>
  <r>
    <x v="13"/>
    <x v="13"/>
    <x v="0"/>
  </r>
  <r>
    <x v="14"/>
    <x v="12"/>
    <x v="1"/>
  </r>
  <r>
    <x v="15"/>
    <x v="14"/>
    <x v="0"/>
  </r>
  <r>
    <x v="16"/>
    <x v="5"/>
    <x v="0"/>
  </r>
  <r>
    <x v="17"/>
    <x v="15"/>
    <x v="0"/>
  </r>
  <r>
    <x v="18"/>
    <x v="14"/>
    <x v="0"/>
  </r>
  <r>
    <x v="19"/>
    <x v="16"/>
    <x v="1"/>
  </r>
  <r>
    <x v="20"/>
    <x v="17"/>
    <x v="0"/>
  </r>
  <r>
    <x v="21"/>
    <x v="18"/>
    <x v="1"/>
  </r>
  <r>
    <x v="22"/>
    <x v="19"/>
    <x v="0"/>
  </r>
  <r>
    <x v="23"/>
    <x v="20"/>
    <x v="0"/>
  </r>
  <r>
    <x v="24"/>
    <x v="21"/>
    <x v="1"/>
  </r>
  <r>
    <x v="25"/>
    <x v="22"/>
    <x v="0"/>
  </r>
  <r>
    <x v="26"/>
    <x v="14"/>
    <x v="0"/>
  </r>
  <r>
    <x v="27"/>
    <x v="23"/>
    <x v="0"/>
  </r>
  <r>
    <x v="28"/>
    <x v="24"/>
    <x v="1"/>
  </r>
  <r>
    <x v="29"/>
    <x v="25"/>
    <x v="1"/>
  </r>
  <r>
    <x v="30"/>
    <x v="26"/>
    <x v="1"/>
  </r>
  <r>
    <x v="31"/>
    <x v="27"/>
    <x v="1"/>
  </r>
  <r>
    <x v="32"/>
    <x v="7"/>
    <x v="0"/>
  </r>
  <r>
    <x v="33"/>
    <x v="28"/>
    <x v="1"/>
  </r>
  <r>
    <x v="34"/>
    <x v="29"/>
    <x v="0"/>
  </r>
  <r>
    <x v="35"/>
    <x v="30"/>
    <x v="0"/>
  </r>
  <r>
    <x v="36"/>
    <x v="31"/>
    <x v="0"/>
  </r>
  <r>
    <x v="37"/>
    <x v="32"/>
    <x v="0"/>
  </r>
  <r>
    <x v="38"/>
    <x v="33"/>
    <x v="1"/>
  </r>
  <r>
    <x v="39"/>
    <x v="34"/>
    <x v="1"/>
  </r>
  <r>
    <x v="40"/>
    <x v="35"/>
    <x v="1"/>
  </r>
  <r>
    <x v="41"/>
    <x v="36"/>
    <x v="1"/>
  </r>
  <r>
    <x v="42"/>
    <x v="37"/>
    <x v="0"/>
  </r>
  <r>
    <x v="43"/>
    <x v="36"/>
    <x v="1"/>
  </r>
  <r>
    <x v="44"/>
    <x v="38"/>
    <x v="1"/>
  </r>
  <r>
    <x v="45"/>
    <x v="14"/>
    <x v="0"/>
  </r>
  <r>
    <x v="46"/>
    <x v="39"/>
    <x v="0"/>
  </r>
  <r>
    <x v="47"/>
    <x v="40"/>
    <x v="0"/>
  </r>
  <r>
    <x v="48"/>
    <x v="34"/>
    <x v="1"/>
  </r>
  <r>
    <x v="49"/>
    <x v="41"/>
    <x v="1"/>
  </r>
  <r>
    <x v="50"/>
    <x v="42"/>
    <x v="1"/>
  </r>
  <r>
    <x v="51"/>
    <x v="43"/>
    <x v="0"/>
  </r>
  <r>
    <x v="52"/>
    <x v="15"/>
    <x v="0"/>
  </r>
  <r>
    <x v="53"/>
    <x v="44"/>
    <x v="0"/>
  </r>
  <r>
    <x v="54"/>
    <x v="20"/>
    <x v="0"/>
  </r>
  <r>
    <x v="55"/>
    <x v="14"/>
    <x v="0"/>
  </r>
  <r>
    <x v="56"/>
    <x v="5"/>
    <x v="0"/>
  </r>
  <r>
    <x v="57"/>
    <x v="45"/>
    <x v="0"/>
  </r>
  <r>
    <x v="58"/>
    <x v="46"/>
    <x v="0"/>
  </r>
  <r>
    <x v="59"/>
    <x v="12"/>
    <x v="1"/>
  </r>
  <r>
    <x v="60"/>
    <x v="14"/>
    <x v="0"/>
  </r>
  <r>
    <x v="61"/>
    <x v="47"/>
    <x v="1"/>
  </r>
  <r>
    <x v="62"/>
    <x v="7"/>
    <x v="0"/>
  </r>
  <r>
    <x v="63"/>
    <x v="5"/>
    <x v="0"/>
  </r>
  <r>
    <x v="64"/>
    <x v="48"/>
    <x v="0"/>
  </r>
  <r>
    <x v="65"/>
    <x v="49"/>
    <x v="0"/>
  </r>
  <r>
    <x v="66"/>
    <x v="14"/>
    <x v="0"/>
  </r>
  <r>
    <x v="67"/>
    <x v="50"/>
    <x v="0"/>
  </r>
  <r>
    <x v="68"/>
    <x v="51"/>
    <x v="1"/>
  </r>
  <r>
    <x v="69"/>
    <x v="52"/>
    <x v="0"/>
  </r>
  <r>
    <x v="70"/>
    <x v="15"/>
    <x v="0"/>
  </r>
  <r>
    <x v="71"/>
    <x v="53"/>
    <x v="1"/>
  </r>
  <r>
    <x v="72"/>
    <x v="54"/>
    <x v="1"/>
  </r>
  <r>
    <x v="73"/>
    <x v="55"/>
    <x v="0"/>
  </r>
  <r>
    <x v="74"/>
    <x v="56"/>
    <x v="1"/>
  </r>
  <r>
    <x v="75"/>
    <x v="57"/>
    <x v="1"/>
  </r>
  <r>
    <x v="76"/>
    <x v="58"/>
    <x v="1"/>
  </r>
  <r>
    <x v="77"/>
    <x v="25"/>
    <x v="1"/>
  </r>
  <r>
    <x v="78"/>
    <x v="34"/>
    <x v="1"/>
  </r>
  <r>
    <x v="79"/>
    <x v="35"/>
    <x v="1"/>
  </r>
  <r>
    <x v="80"/>
    <x v="59"/>
    <x v="0"/>
  </r>
  <r>
    <x v="81"/>
    <x v="60"/>
    <x v="1"/>
  </r>
  <r>
    <x v="82"/>
    <x v="61"/>
    <x v="0"/>
  </r>
  <r>
    <x v="83"/>
    <x v="62"/>
    <x v="1"/>
  </r>
  <r>
    <x v="84"/>
    <x v="63"/>
    <x v="1"/>
  </r>
  <r>
    <x v="85"/>
    <x v="64"/>
    <x v="1"/>
  </r>
  <r>
    <x v="86"/>
    <x v="63"/>
    <x v="1"/>
  </r>
  <r>
    <x v="87"/>
    <x v="43"/>
    <x v="0"/>
  </r>
  <r>
    <x v="88"/>
    <x v="34"/>
    <x v="1"/>
  </r>
  <r>
    <x v="89"/>
    <x v="34"/>
    <x v="1"/>
  </r>
  <r>
    <x v="90"/>
    <x v="65"/>
    <x v="1"/>
  </r>
  <r>
    <x v="91"/>
    <x v="5"/>
    <x v="0"/>
  </r>
  <r>
    <x v="92"/>
    <x v="66"/>
    <x v="1"/>
  </r>
  <r>
    <x v="93"/>
    <x v="67"/>
    <x v="0"/>
  </r>
  <r>
    <x v="94"/>
    <x v="68"/>
    <x v="0"/>
  </r>
  <r>
    <x v="95"/>
    <x v="65"/>
    <x v="1"/>
  </r>
  <r>
    <x v="96"/>
    <x v="69"/>
    <x v="1"/>
  </r>
  <r>
    <x v="97"/>
    <x v="66"/>
    <x v="1"/>
  </r>
  <r>
    <x v="98"/>
    <x v="70"/>
    <x v="1"/>
  </r>
  <r>
    <x v="99"/>
    <x v="34"/>
    <x v="1"/>
  </r>
  <r>
    <x v="100"/>
    <x v="5"/>
    <x v="0"/>
  </r>
  <r>
    <x v="101"/>
    <x v="71"/>
    <x v="0"/>
  </r>
  <r>
    <x v="102"/>
    <x v="72"/>
    <x v="1"/>
  </r>
  <r>
    <x v="103"/>
    <x v="73"/>
    <x v="0"/>
  </r>
  <r>
    <x v="104"/>
    <x v="25"/>
    <x v="1"/>
  </r>
  <r>
    <x v="105"/>
    <x v="74"/>
    <x v="0"/>
  </r>
  <r>
    <x v="106"/>
    <x v="75"/>
    <x v="1"/>
  </r>
  <r>
    <x v="107"/>
    <x v="26"/>
    <x v="1"/>
  </r>
  <r>
    <x v="108"/>
    <x v="34"/>
    <x v="1"/>
  </r>
  <r>
    <x v="109"/>
    <x v="76"/>
    <x v="0"/>
  </r>
  <r>
    <x v="110"/>
    <x v="77"/>
    <x v="1"/>
  </r>
  <r>
    <x v="111"/>
    <x v="63"/>
    <x v="1"/>
  </r>
  <r>
    <x v="112"/>
    <x v="78"/>
    <x v="0"/>
  </r>
  <r>
    <x v="113"/>
    <x v="79"/>
    <x v="1"/>
  </r>
  <r>
    <x v="114"/>
    <x v="80"/>
    <x v="1"/>
  </r>
  <r>
    <x v="115"/>
    <x v="35"/>
    <x v="1"/>
  </r>
  <r>
    <x v="116"/>
    <x v="47"/>
    <x v="1"/>
  </r>
  <r>
    <x v="117"/>
    <x v="81"/>
    <x v="1"/>
  </r>
  <r>
    <x v="118"/>
    <x v="82"/>
    <x v="0"/>
  </r>
  <r>
    <x v="119"/>
    <x v="83"/>
    <x v="1"/>
  </r>
  <r>
    <x v="120"/>
    <x v="84"/>
    <x v="0"/>
  </r>
  <r>
    <x v="121"/>
    <x v="85"/>
    <x v="1"/>
  </r>
  <r>
    <x v="122"/>
    <x v="47"/>
    <x v="1"/>
  </r>
  <r>
    <x v="123"/>
    <x v="86"/>
    <x v="0"/>
  </r>
  <r>
    <x v="124"/>
    <x v="87"/>
    <x v="1"/>
  </r>
  <r>
    <x v="125"/>
    <x v="34"/>
    <x v="1"/>
  </r>
  <r>
    <x v="126"/>
    <x v="35"/>
    <x v="1"/>
  </r>
  <r>
    <x v="127"/>
    <x v="34"/>
    <x v="1"/>
  </r>
  <r>
    <x v="128"/>
    <x v="88"/>
    <x v="1"/>
  </r>
  <r>
    <x v="129"/>
    <x v="89"/>
    <x v="0"/>
  </r>
  <r>
    <x v="130"/>
    <x v="90"/>
    <x v="0"/>
  </r>
  <r>
    <x v="131"/>
    <x v="83"/>
    <x v="1"/>
  </r>
  <r>
    <x v="132"/>
    <x v="91"/>
    <x v="0"/>
  </r>
  <r>
    <x v="133"/>
    <x v="92"/>
    <x v="1"/>
  </r>
  <r>
    <x v="134"/>
    <x v="35"/>
    <x v="1"/>
  </r>
  <r>
    <x v="135"/>
    <x v="86"/>
    <x v="0"/>
  </r>
  <r>
    <x v="136"/>
    <x v="93"/>
    <x v="1"/>
  </r>
  <r>
    <x v="137"/>
    <x v="94"/>
    <x v="0"/>
  </r>
  <r>
    <x v="138"/>
    <x v="95"/>
    <x v="0"/>
  </r>
  <r>
    <x v="139"/>
    <x v="96"/>
    <x v="1"/>
  </r>
  <r>
    <x v="140"/>
    <x v="34"/>
    <x v="1"/>
  </r>
  <r>
    <x v="141"/>
    <x v="95"/>
    <x v="0"/>
  </r>
  <r>
    <x v="142"/>
    <x v="97"/>
    <x v="0"/>
  </r>
  <r>
    <x v="143"/>
    <x v="98"/>
    <x v="0"/>
  </r>
  <r>
    <x v="144"/>
    <x v="37"/>
    <x v="0"/>
  </r>
  <r>
    <x v="145"/>
    <x v="99"/>
    <x v="1"/>
  </r>
  <r>
    <x v="146"/>
    <x v="80"/>
    <x v="1"/>
  </r>
  <r>
    <x v="147"/>
    <x v="100"/>
    <x v="1"/>
  </r>
  <r>
    <x v="148"/>
    <x v="34"/>
    <x v="1"/>
  </r>
  <r>
    <x v="149"/>
    <x v="25"/>
    <x v="1"/>
  </r>
  <r>
    <x v="150"/>
    <x v="35"/>
    <x v="1"/>
  </r>
  <r>
    <x v="151"/>
    <x v="101"/>
    <x v="0"/>
  </r>
  <r>
    <x v="152"/>
    <x v="102"/>
    <x v="0"/>
  </r>
  <r>
    <x v="153"/>
    <x v="103"/>
    <x v="0"/>
  </r>
  <r>
    <x v="154"/>
    <x v="104"/>
    <x v="1"/>
  </r>
  <r>
    <x v="155"/>
    <x v="34"/>
    <x v="1"/>
  </r>
  <r>
    <x v="156"/>
    <x v="105"/>
    <x v="0"/>
  </r>
  <r>
    <x v="157"/>
    <x v="106"/>
    <x v="0"/>
  </r>
  <r>
    <x v="158"/>
    <x v="107"/>
    <x v="0"/>
  </r>
  <r>
    <x v="159"/>
    <x v="14"/>
    <x v="0"/>
  </r>
  <r>
    <x v="160"/>
    <x v="15"/>
    <x v="0"/>
  </r>
  <r>
    <x v="161"/>
    <x v="108"/>
    <x v="0"/>
  </r>
  <r>
    <x v="162"/>
    <x v="109"/>
    <x v="0"/>
  </r>
  <r>
    <x v="163"/>
    <x v="34"/>
    <x v="1"/>
  </r>
  <r>
    <x v="164"/>
    <x v="110"/>
    <x v="1"/>
  </r>
  <r>
    <x v="165"/>
    <x v="34"/>
    <x v="1"/>
  </r>
  <r>
    <x v="166"/>
    <x v="111"/>
    <x v="1"/>
  </r>
  <r>
    <x v="167"/>
    <x v="112"/>
    <x v="0"/>
  </r>
  <r>
    <x v="168"/>
    <x v="35"/>
    <x v="1"/>
  </r>
  <r>
    <x v="169"/>
    <x v="113"/>
    <x v="0"/>
  </r>
  <r>
    <x v="170"/>
    <x v="95"/>
    <x v="0"/>
  </r>
  <r>
    <x v="171"/>
    <x v="43"/>
    <x v="0"/>
  </r>
  <r>
    <x v="172"/>
    <x v="37"/>
    <x v="0"/>
  </r>
  <r>
    <x v="173"/>
    <x v="37"/>
    <x v="0"/>
  </r>
  <r>
    <x v="174"/>
    <x v="114"/>
    <x v="0"/>
  </r>
  <r>
    <x v="175"/>
    <x v="14"/>
    <x v="0"/>
  </r>
  <r>
    <x v="176"/>
    <x v="115"/>
    <x v="0"/>
  </r>
  <r>
    <x v="177"/>
    <x v="116"/>
    <x v="1"/>
  </r>
  <r>
    <x v="178"/>
    <x v="117"/>
    <x v="0"/>
  </r>
  <r>
    <x v="179"/>
    <x v="5"/>
    <x v="0"/>
  </r>
  <r>
    <x v="180"/>
    <x v="35"/>
    <x v="1"/>
  </r>
  <r>
    <x v="181"/>
    <x v="110"/>
    <x v="1"/>
  </r>
  <r>
    <x v="182"/>
    <x v="118"/>
    <x v="1"/>
  </r>
  <r>
    <x v="183"/>
    <x v="7"/>
    <x v="0"/>
  </r>
  <r>
    <x v="184"/>
    <x v="14"/>
    <x v="0"/>
  </r>
  <r>
    <x v="185"/>
    <x v="13"/>
    <x v="0"/>
  </r>
  <r>
    <x v="186"/>
    <x v="119"/>
    <x v="0"/>
  </r>
  <r>
    <x v="187"/>
    <x v="80"/>
    <x v="1"/>
  </r>
  <r>
    <x v="188"/>
    <x v="43"/>
    <x v="0"/>
  </r>
  <r>
    <x v="189"/>
    <x v="120"/>
    <x v="0"/>
  </r>
  <r>
    <x v="190"/>
    <x v="35"/>
    <x v="1"/>
  </r>
  <r>
    <x v="191"/>
    <x v="7"/>
    <x v="0"/>
  </r>
  <r>
    <x v="192"/>
    <x v="121"/>
    <x v="0"/>
  </r>
  <r>
    <x v="193"/>
    <x v="99"/>
    <x v="1"/>
  </r>
  <r>
    <x v="194"/>
    <x v="12"/>
    <x v="1"/>
  </r>
  <r>
    <x v="195"/>
    <x v="35"/>
    <x v="1"/>
  </r>
  <r>
    <x v="196"/>
    <x v="122"/>
    <x v="0"/>
  </r>
  <r>
    <x v="197"/>
    <x v="123"/>
    <x v="0"/>
  </r>
  <r>
    <x v="198"/>
    <x v="34"/>
    <x v="1"/>
  </r>
  <r>
    <x v="199"/>
    <x v="124"/>
    <x v="0"/>
  </r>
  <r>
    <x v="200"/>
    <x v="35"/>
    <x v="1"/>
  </r>
  <r>
    <x v="201"/>
    <x v="125"/>
    <x v="1"/>
  </r>
  <r>
    <x v="202"/>
    <x v="126"/>
    <x v="1"/>
  </r>
  <r>
    <x v="203"/>
    <x v="65"/>
    <x v="1"/>
  </r>
  <r>
    <x v="204"/>
    <x v="25"/>
    <x v="1"/>
  </r>
  <r>
    <x v="205"/>
    <x v="127"/>
    <x v="0"/>
  </r>
  <r>
    <x v="206"/>
    <x v="128"/>
    <x v="1"/>
  </r>
  <r>
    <x v="207"/>
    <x v="104"/>
    <x v="1"/>
  </r>
  <r>
    <x v="208"/>
    <x v="129"/>
    <x v="1"/>
  </r>
  <r>
    <x v="209"/>
    <x v="37"/>
    <x v="0"/>
  </r>
  <r>
    <x v="210"/>
    <x v="34"/>
    <x v="1"/>
  </r>
  <r>
    <x v="211"/>
    <x v="1"/>
    <x v="1"/>
  </r>
  <r>
    <x v="212"/>
    <x v="130"/>
    <x v="0"/>
  </r>
  <r>
    <x v="213"/>
    <x v="14"/>
    <x v="0"/>
  </r>
  <r>
    <x v="214"/>
    <x v="131"/>
    <x v="1"/>
  </r>
  <r>
    <x v="215"/>
    <x v="28"/>
    <x v="1"/>
  </r>
  <r>
    <x v="216"/>
    <x v="7"/>
    <x v="0"/>
  </r>
  <r>
    <x v="217"/>
    <x v="132"/>
    <x v="1"/>
  </r>
  <r>
    <x v="218"/>
    <x v="133"/>
    <x v="1"/>
  </r>
  <r>
    <x v="219"/>
    <x v="134"/>
    <x v="1"/>
  </r>
  <r>
    <x v="220"/>
    <x v="135"/>
    <x v="0"/>
  </r>
  <r>
    <x v="221"/>
    <x v="83"/>
    <x v="1"/>
  </r>
  <r>
    <x v="222"/>
    <x v="100"/>
    <x v="1"/>
  </r>
  <r>
    <x v="223"/>
    <x v="14"/>
    <x v="0"/>
  </r>
  <r>
    <x v="224"/>
    <x v="136"/>
    <x v="0"/>
  </r>
  <r>
    <x v="225"/>
    <x v="18"/>
    <x v="1"/>
  </r>
  <r>
    <x v="226"/>
    <x v="137"/>
    <x v="0"/>
  </r>
  <r>
    <x v="227"/>
    <x v="18"/>
    <x v="1"/>
  </r>
  <r>
    <x v="228"/>
    <x v="138"/>
    <x v="1"/>
  </r>
  <r>
    <x v="229"/>
    <x v="81"/>
    <x v="1"/>
  </r>
  <r>
    <x v="230"/>
    <x v="104"/>
    <x v="1"/>
  </r>
  <r>
    <x v="231"/>
    <x v="139"/>
    <x v="0"/>
  </r>
  <r>
    <x v="232"/>
    <x v="47"/>
    <x v="1"/>
  </r>
  <r>
    <x v="233"/>
    <x v="36"/>
    <x v="1"/>
  </r>
  <r>
    <x v="234"/>
    <x v="35"/>
    <x v="1"/>
  </r>
  <r>
    <x v="235"/>
    <x v="85"/>
    <x v="1"/>
  </r>
  <r>
    <x v="236"/>
    <x v="140"/>
    <x v="0"/>
  </r>
  <r>
    <x v="237"/>
    <x v="141"/>
    <x v="1"/>
  </r>
  <r>
    <x v="238"/>
    <x v="142"/>
    <x v="0"/>
  </r>
  <r>
    <x v="239"/>
    <x v="51"/>
    <x v="1"/>
  </r>
  <r>
    <x v="240"/>
    <x v="89"/>
    <x v="0"/>
  </r>
  <r>
    <x v="241"/>
    <x v="34"/>
    <x v="1"/>
  </r>
  <r>
    <x v="242"/>
    <x v="12"/>
    <x v="1"/>
  </r>
  <r>
    <x v="243"/>
    <x v="47"/>
    <x v="1"/>
  </r>
  <r>
    <x v="244"/>
    <x v="143"/>
    <x v="1"/>
  </r>
  <r>
    <x v="245"/>
    <x v="144"/>
    <x v="0"/>
  </r>
  <r>
    <x v="246"/>
    <x v="35"/>
    <x v="1"/>
  </r>
  <r>
    <x v="247"/>
    <x v="116"/>
    <x v="1"/>
  </r>
  <r>
    <x v="248"/>
    <x v="127"/>
    <x v="0"/>
  </r>
  <r>
    <x v="249"/>
    <x v="145"/>
    <x v="1"/>
  </r>
  <r>
    <x v="250"/>
    <x v="34"/>
    <x v="1"/>
  </r>
  <r>
    <x v="251"/>
    <x v="146"/>
    <x v="0"/>
  </r>
  <r>
    <x v="252"/>
    <x v="147"/>
    <x v="0"/>
  </r>
  <r>
    <x v="253"/>
    <x v="148"/>
    <x v="1"/>
  </r>
  <r>
    <x v="254"/>
    <x v="16"/>
    <x v="1"/>
  </r>
  <r>
    <x v="255"/>
    <x v="149"/>
    <x v="1"/>
  </r>
  <r>
    <x v="256"/>
    <x v="150"/>
    <x v="0"/>
  </r>
  <r>
    <x v="257"/>
    <x v="95"/>
    <x v="0"/>
  </r>
  <r>
    <x v="258"/>
    <x v="103"/>
    <x v="0"/>
  </r>
  <r>
    <x v="259"/>
    <x v="36"/>
    <x v="1"/>
  </r>
  <r>
    <x v="260"/>
    <x v="151"/>
    <x v="0"/>
  </r>
  <r>
    <x v="261"/>
    <x v="152"/>
    <x v="0"/>
  </r>
  <r>
    <x v="262"/>
    <x v="153"/>
    <x v="0"/>
  </r>
  <r>
    <x v="263"/>
    <x v="7"/>
    <x v="0"/>
  </r>
  <r>
    <x v="264"/>
    <x v="37"/>
    <x v="0"/>
  </r>
  <r>
    <x v="265"/>
    <x v="14"/>
    <x v="0"/>
  </r>
  <r>
    <x v="266"/>
    <x v="154"/>
    <x v="1"/>
  </r>
  <r>
    <x v="267"/>
    <x v="25"/>
    <x v="1"/>
  </r>
  <r>
    <x v="268"/>
    <x v="155"/>
    <x v="0"/>
  </r>
  <r>
    <x v="269"/>
    <x v="37"/>
    <x v="0"/>
  </r>
  <r>
    <x v="270"/>
    <x v="156"/>
    <x v="0"/>
  </r>
  <r>
    <x v="271"/>
    <x v="157"/>
    <x v="1"/>
  </r>
  <r>
    <x v="272"/>
    <x v="158"/>
    <x v="0"/>
  </r>
  <r>
    <x v="273"/>
    <x v="159"/>
    <x v="1"/>
  </r>
  <r>
    <x v="274"/>
    <x v="85"/>
    <x v="1"/>
  </r>
  <r>
    <x v="275"/>
    <x v="31"/>
    <x v="0"/>
  </r>
  <r>
    <x v="276"/>
    <x v="160"/>
    <x v="0"/>
  </r>
  <r>
    <x v="277"/>
    <x v="63"/>
    <x v="1"/>
  </r>
  <r>
    <x v="278"/>
    <x v="161"/>
    <x v="0"/>
  </r>
  <r>
    <x v="279"/>
    <x v="162"/>
    <x v="0"/>
  </r>
  <r>
    <x v="280"/>
    <x v="163"/>
    <x v="0"/>
  </r>
  <r>
    <x v="281"/>
    <x v="20"/>
    <x v="0"/>
  </r>
  <r>
    <x v="282"/>
    <x v="164"/>
    <x v="0"/>
  </r>
  <r>
    <x v="283"/>
    <x v="165"/>
    <x v="0"/>
  </r>
  <r>
    <x v="284"/>
    <x v="166"/>
    <x v="0"/>
  </r>
  <r>
    <x v="285"/>
    <x v="43"/>
    <x v="0"/>
  </r>
  <r>
    <x v="286"/>
    <x v="35"/>
    <x v="1"/>
  </r>
  <r>
    <x v="287"/>
    <x v="34"/>
    <x v="1"/>
  </r>
  <r>
    <x v="288"/>
    <x v="18"/>
    <x v="1"/>
  </r>
  <r>
    <x v="289"/>
    <x v="10"/>
    <x v="1"/>
  </r>
  <r>
    <x v="290"/>
    <x v="167"/>
    <x v="0"/>
  </r>
  <r>
    <x v="291"/>
    <x v="34"/>
    <x v="1"/>
  </r>
  <r>
    <x v="292"/>
    <x v="168"/>
    <x v="1"/>
  </r>
  <r>
    <x v="293"/>
    <x v="169"/>
    <x v="0"/>
  </r>
  <r>
    <x v="294"/>
    <x v="170"/>
    <x v="1"/>
  </r>
  <r>
    <x v="295"/>
    <x v="171"/>
    <x v="0"/>
  </r>
  <r>
    <x v="296"/>
    <x v="172"/>
    <x v="1"/>
  </r>
  <r>
    <x v="297"/>
    <x v="14"/>
    <x v="0"/>
  </r>
  <r>
    <x v="298"/>
    <x v="169"/>
    <x v="0"/>
  </r>
  <r>
    <x v="299"/>
    <x v="38"/>
    <x v="1"/>
  </r>
  <r>
    <x v="300"/>
    <x v="173"/>
    <x v="1"/>
  </r>
  <r>
    <x v="301"/>
    <x v="174"/>
    <x v="0"/>
  </r>
  <r>
    <x v="302"/>
    <x v="175"/>
    <x v="0"/>
  </r>
  <r>
    <x v="303"/>
    <x v="176"/>
    <x v="0"/>
  </r>
  <r>
    <x v="304"/>
    <x v="177"/>
    <x v="0"/>
  </r>
  <r>
    <x v="305"/>
    <x v="178"/>
    <x v="0"/>
  </r>
  <r>
    <x v="306"/>
    <x v="179"/>
    <x v="0"/>
  </r>
  <r>
    <x v="307"/>
    <x v="34"/>
    <x v="1"/>
  </r>
  <r>
    <x v="308"/>
    <x v="169"/>
    <x v="0"/>
  </r>
  <r>
    <x v="309"/>
    <x v="180"/>
    <x v="0"/>
  </r>
  <r>
    <x v="310"/>
    <x v="65"/>
    <x v="1"/>
  </r>
  <r>
    <x v="311"/>
    <x v="25"/>
    <x v="1"/>
  </r>
  <r>
    <x v="312"/>
    <x v="72"/>
    <x v="1"/>
  </r>
  <r>
    <x v="313"/>
    <x v="181"/>
    <x v="0"/>
  </r>
  <r>
    <x v="314"/>
    <x v="76"/>
    <x v="0"/>
  </r>
  <r>
    <x v="315"/>
    <x v="66"/>
    <x v="1"/>
  </r>
  <r>
    <x v="316"/>
    <x v="7"/>
    <x v="0"/>
  </r>
  <r>
    <x v="317"/>
    <x v="182"/>
    <x v="0"/>
  </r>
  <r>
    <x v="318"/>
    <x v="183"/>
    <x v="0"/>
  </r>
  <r>
    <x v="319"/>
    <x v="171"/>
    <x v="0"/>
  </r>
  <r>
    <x v="320"/>
    <x v="13"/>
    <x v="0"/>
  </r>
  <r>
    <x v="321"/>
    <x v="184"/>
    <x v="0"/>
  </r>
  <r>
    <x v="322"/>
    <x v="14"/>
    <x v="0"/>
  </r>
  <r>
    <x v="323"/>
    <x v="51"/>
    <x v="1"/>
  </r>
  <r>
    <x v="324"/>
    <x v="103"/>
    <x v="0"/>
  </r>
  <r>
    <x v="325"/>
    <x v="53"/>
    <x v="1"/>
  </r>
  <r>
    <x v="326"/>
    <x v="125"/>
    <x v="0"/>
  </r>
  <r>
    <x v="327"/>
    <x v="185"/>
    <x v="1"/>
  </r>
  <r>
    <x v="328"/>
    <x v="186"/>
    <x v="1"/>
  </r>
  <r>
    <x v="329"/>
    <x v="187"/>
    <x v="1"/>
  </r>
  <r>
    <x v="330"/>
    <x v="12"/>
    <x v="1"/>
  </r>
  <r>
    <x v="331"/>
    <x v="36"/>
    <x v="1"/>
  </r>
  <r>
    <x v="332"/>
    <x v="188"/>
    <x v="0"/>
  </r>
  <r>
    <x v="333"/>
    <x v="7"/>
    <x v="0"/>
  </r>
  <r>
    <x v="334"/>
    <x v="69"/>
    <x v="1"/>
  </r>
  <r>
    <x v="335"/>
    <x v="166"/>
    <x v="0"/>
  </r>
  <r>
    <x v="336"/>
    <x v="189"/>
    <x v="0"/>
  </r>
  <r>
    <x v="337"/>
    <x v="109"/>
    <x v="0"/>
  </r>
  <r>
    <x v="338"/>
    <x v="35"/>
    <x v="1"/>
  </r>
  <r>
    <x v="339"/>
    <x v="57"/>
    <x v="1"/>
  </r>
  <r>
    <x v="340"/>
    <x v="133"/>
    <x v="1"/>
  </r>
  <r>
    <x v="341"/>
    <x v="16"/>
    <x v="1"/>
  </r>
  <r>
    <x v="342"/>
    <x v="63"/>
    <x v="1"/>
  </r>
  <r>
    <x v="343"/>
    <x v="103"/>
    <x v="0"/>
  </r>
  <r>
    <x v="344"/>
    <x v="138"/>
    <x v="1"/>
  </r>
  <r>
    <x v="345"/>
    <x v="104"/>
    <x v="1"/>
  </r>
  <r>
    <x v="346"/>
    <x v="190"/>
    <x v="1"/>
  </r>
  <r>
    <x v="347"/>
    <x v="32"/>
    <x v="0"/>
  </r>
  <r>
    <x v="348"/>
    <x v="191"/>
    <x v="0"/>
  </r>
  <r>
    <x v="349"/>
    <x v="192"/>
    <x v="0"/>
  </r>
  <r>
    <x v="350"/>
    <x v="193"/>
    <x v="0"/>
  </r>
  <r>
    <x v="351"/>
    <x v="194"/>
    <x v="1"/>
  </r>
  <r>
    <x v="352"/>
    <x v="195"/>
    <x v="1"/>
  </r>
  <r>
    <x v="353"/>
    <x v="7"/>
    <x v="0"/>
  </r>
  <r>
    <x v="354"/>
    <x v="25"/>
    <x v="1"/>
  </r>
  <r>
    <x v="355"/>
    <x v="115"/>
    <x v="0"/>
  </r>
  <r>
    <x v="356"/>
    <x v="63"/>
    <x v="1"/>
  </r>
  <r>
    <x v="357"/>
    <x v="43"/>
    <x v="0"/>
  </r>
  <r>
    <x v="358"/>
    <x v="47"/>
    <x v="1"/>
  </r>
  <r>
    <x v="359"/>
    <x v="196"/>
    <x v="0"/>
  </r>
  <r>
    <x v="360"/>
    <x v="96"/>
    <x v="1"/>
  </r>
  <r>
    <x v="361"/>
    <x v="25"/>
    <x v="1"/>
  </r>
  <r>
    <x v="362"/>
    <x v="31"/>
    <x v="0"/>
  </r>
  <r>
    <x v="363"/>
    <x v="85"/>
    <x v="1"/>
  </r>
  <r>
    <x v="364"/>
    <x v="197"/>
    <x v="0"/>
  </r>
  <r>
    <x v="365"/>
    <x v="8"/>
    <x v="1"/>
  </r>
  <r>
    <x v="366"/>
    <x v="198"/>
    <x v="0"/>
  </r>
  <r>
    <x v="367"/>
    <x v="199"/>
    <x v="1"/>
  </r>
  <r>
    <x v="368"/>
    <x v="200"/>
    <x v="1"/>
  </r>
  <r>
    <x v="369"/>
    <x v="14"/>
    <x v="0"/>
  </r>
  <r>
    <x v="370"/>
    <x v="1"/>
    <x v="1"/>
  </r>
  <r>
    <x v="371"/>
    <x v="106"/>
    <x v="0"/>
  </r>
  <r>
    <x v="372"/>
    <x v="85"/>
    <x v="1"/>
  </r>
  <r>
    <x v="373"/>
    <x v="21"/>
    <x v="1"/>
  </r>
  <r>
    <x v="374"/>
    <x v="100"/>
    <x v="1"/>
  </r>
  <r>
    <x v="375"/>
    <x v="34"/>
    <x v="1"/>
  </r>
  <r>
    <x v="376"/>
    <x v="14"/>
    <x v="0"/>
  </r>
  <r>
    <x v="377"/>
    <x v="201"/>
    <x v="0"/>
  </r>
  <r>
    <x v="378"/>
    <x v="202"/>
    <x v="0"/>
  </r>
  <r>
    <x v="379"/>
    <x v="143"/>
    <x v="1"/>
  </r>
  <r>
    <x v="380"/>
    <x v="36"/>
    <x v="1"/>
  </r>
  <r>
    <x v="381"/>
    <x v="20"/>
    <x v="0"/>
  </r>
  <r>
    <x v="382"/>
    <x v="203"/>
    <x v="0"/>
  </r>
  <r>
    <x v="383"/>
    <x v="53"/>
    <x v="1"/>
  </r>
  <r>
    <x v="384"/>
    <x v="204"/>
    <x v="0"/>
  </r>
  <r>
    <x v="385"/>
    <x v="81"/>
    <x v="1"/>
  </r>
  <r>
    <x v="386"/>
    <x v="34"/>
    <x v="1"/>
  </r>
  <r>
    <x v="387"/>
    <x v="12"/>
    <x v="1"/>
  </r>
  <r>
    <x v="388"/>
    <x v="98"/>
    <x v="0"/>
  </r>
  <r>
    <x v="389"/>
    <x v="205"/>
    <x v="0"/>
  </r>
  <r>
    <x v="390"/>
    <x v="10"/>
    <x v="1"/>
  </r>
  <r>
    <x v="391"/>
    <x v="206"/>
    <x v="0"/>
  </r>
  <r>
    <x v="392"/>
    <x v="16"/>
    <x v="1"/>
  </r>
  <r>
    <x v="393"/>
    <x v="34"/>
    <x v="1"/>
  </r>
  <r>
    <x v="394"/>
    <x v="25"/>
    <x v="1"/>
  </r>
  <r>
    <x v="395"/>
    <x v="207"/>
    <x v="0"/>
  </r>
  <r>
    <x v="396"/>
    <x v="208"/>
    <x v="0"/>
  </r>
  <r>
    <x v="397"/>
    <x v="85"/>
    <x v="1"/>
  </r>
  <r>
    <x v="398"/>
    <x v="159"/>
    <x v="1"/>
  </r>
  <r>
    <x v="399"/>
    <x v="134"/>
    <x v="1"/>
  </r>
  <r>
    <x v="400"/>
    <x v="127"/>
    <x v="0"/>
  </r>
  <r>
    <x v="401"/>
    <x v="63"/>
    <x v="1"/>
  </r>
  <r>
    <x v="402"/>
    <x v="25"/>
    <x v="1"/>
  </r>
  <r>
    <x v="403"/>
    <x v="65"/>
    <x v="1"/>
  </r>
  <r>
    <x v="404"/>
    <x v="209"/>
    <x v="1"/>
  </r>
  <r>
    <x v="405"/>
    <x v="55"/>
    <x v="0"/>
  </r>
  <r>
    <x v="406"/>
    <x v="25"/>
    <x v="1"/>
  </r>
  <r>
    <x v="407"/>
    <x v="36"/>
    <x v="1"/>
  </r>
  <r>
    <x v="408"/>
    <x v="210"/>
    <x v="0"/>
  </r>
  <r>
    <x v="409"/>
    <x v="4"/>
    <x v="0"/>
  </r>
  <r>
    <x v="410"/>
    <x v="211"/>
    <x v="1"/>
  </r>
  <r>
    <x v="411"/>
    <x v="20"/>
    <x v="0"/>
  </r>
  <r>
    <x v="412"/>
    <x v="7"/>
    <x v="0"/>
  </r>
  <r>
    <x v="413"/>
    <x v="53"/>
    <x v="1"/>
  </r>
  <r>
    <x v="414"/>
    <x v="107"/>
    <x v="0"/>
  </r>
  <r>
    <x v="415"/>
    <x v="212"/>
    <x v="1"/>
  </r>
  <r>
    <x v="416"/>
    <x v="35"/>
    <x v="1"/>
  </r>
  <r>
    <x v="417"/>
    <x v="213"/>
    <x v="0"/>
  </r>
  <r>
    <x v="418"/>
    <x v="25"/>
    <x v="1"/>
  </r>
  <r>
    <x v="419"/>
    <x v="214"/>
    <x v="1"/>
  </r>
  <r>
    <x v="420"/>
    <x v="215"/>
    <x v="0"/>
  </r>
  <r>
    <x v="421"/>
    <x v="166"/>
    <x v="0"/>
  </r>
  <r>
    <x v="422"/>
    <x v="147"/>
    <x v="0"/>
  </r>
  <r>
    <x v="423"/>
    <x v="216"/>
    <x v="0"/>
  </r>
  <r>
    <x v="424"/>
    <x v="57"/>
    <x v="1"/>
  </r>
  <r>
    <x v="425"/>
    <x v="25"/>
    <x v="1"/>
  </r>
  <r>
    <x v="426"/>
    <x v="217"/>
    <x v="0"/>
  </r>
  <r>
    <x v="427"/>
    <x v="12"/>
    <x v="1"/>
  </r>
  <r>
    <x v="428"/>
    <x v="218"/>
    <x v="0"/>
  </r>
  <r>
    <x v="429"/>
    <x v="14"/>
    <x v="0"/>
  </r>
  <r>
    <x v="430"/>
    <x v="85"/>
    <x v="1"/>
  </r>
  <r>
    <x v="431"/>
    <x v="34"/>
    <x v="1"/>
  </r>
  <r>
    <x v="432"/>
    <x v="35"/>
    <x v="1"/>
  </r>
  <r>
    <x v="433"/>
    <x v="96"/>
    <x v="1"/>
  </r>
  <r>
    <x v="434"/>
    <x v="34"/>
    <x v="1"/>
  </r>
  <r>
    <x v="435"/>
    <x v="219"/>
    <x v="0"/>
  </r>
  <r>
    <x v="436"/>
    <x v="35"/>
    <x v="1"/>
  </r>
  <r>
    <x v="437"/>
    <x v="80"/>
    <x v="1"/>
  </r>
  <r>
    <x v="438"/>
    <x v="12"/>
    <x v="1"/>
  </r>
  <r>
    <x v="439"/>
    <x v="43"/>
    <x v="0"/>
  </r>
  <r>
    <x v="440"/>
    <x v="31"/>
    <x v="0"/>
  </r>
  <r>
    <x v="441"/>
    <x v="34"/>
    <x v="1"/>
  </r>
  <r>
    <x v="442"/>
    <x v="53"/>
    <x v="1"/>
  </r>
  <r>
    <x v="443"/>
    <x v="74"/>
    <x v="0"/>
  </r>
  <r>
    <x v="444"/>
    <x v="220"/>
    <x v="0"/>
  </r>
  <r>
    <x v="445"/>
    <x v="5"/>
    <x v="0"/>
  </r>
  <r>
    <x v="446"/>
    <x v="221"/>
    <x v="0"/>
  </r>
  <r>
    <x v="447"/>
    <x v="133"/>
    <x v="1"/>
  </r>
  <r>
    <x v="448"/>
    <x v="222"/>
    <x v="1"/>
  </r>
  <r>
    <x v="449"/>
    <x v="36"/>
    <x v="1"/>
  </r>
  <r>
    <x v="450"/>
    <x v="21"/>
    <x v="1"/>
  </r>
  <r>
    <x v="451"/>
    <x v="14"/>
    <x v="0"/>
  </r>
  <r>
    <x v="452"/>
    <x v="223"/>
    <x v="1"/>
  </r>
  <r>
    <x v="453"/>
    <x v="189"/>
    <x v="0"/>
  </r>
  <r>
    <x v="454"/>
    <x v="206"/>
    <x v="0"/>
  </r>
  <r>
    <x v="455"/>
    <x v="43"/>
    <x v="0"/>
  </r>
  <r>
    <x v="456"/>
    <x v="181"/>
    <x v="0"/>
  </r>
  <r>
    <x v="457"/>
    <x v="166"/>
    <x v="0"/>
  </r>
  <r>
    <x v="458"/>
    <x v="224"/>
    <x v="1"/>
  </r>
  <r>
    <x v="459"/>
    <x v="12"/>
    <x v="1"/>
  </r>
  <r>
    <x v="460"/>
    <x v="176"/>
    <x v="0"/>
  </r>
  <r>
    <x v="461"/>
    <x v="14"/>
    <x v="0"/>
  </r>
  <r>
    <x v="462"/>
    <x v="53"/>
    <x v="1"/>
  </r>
  <r>
    <x v="463"/>
    <x v="25"/>
    <x v="1"/>
  </r>
  <r>
    <x v="464"/>
    <x v="34"/>
    <x v="1"/>
  </r>
  <r>
    <x v="465"/>
    <x v="126"/>
    <x v="1"/>
  </r>
  <r>
    <x v="466"/>
    <x v="225"/>
    <x v="0"/>
  </r>
  <r>
    <x v="467"/>
    <x v="104"/>
    <x v="1"/>
  </r>
  <r>
    <x v="468"/>
    <x v="101"/>
    <x v="0"/>
  </r>
  <r>
    <x v="469"/>
    <x v="67"/>
    <x v="0"/>
  </r>
  <r>
    <x v="470"/>
    <x v="43"/>
    <x v="0"/>
  </r>
  <r>
    <x v="471"/>
    <x v="19"/>
    <x v="0"/>
  </r>
  <r>
    <x v="472"/>
    <x v="226"/>
    <x v="0"/>
  </r>
  <r>
    <x v="473"/>
    <x v="227"/>
    <x v="0"/>
  </r>
  <r>
    <x v="474"/>
    <x v="228"/>
    <x v="0"/>
  </r>
  <r>
    <x v="475"/>
    <x v="91"/>
    <x v="0"/>
  </r>
  <r>
    <x v="476"/>
    <x v="229"/>
    <x v="0"/>
  </r>
  <r>
    <x v="477"/>
    <x v="230"/>
    <x v="0"/>
  </r>
  <r>
    <x v="478"/>
    <x v="40"/>
    <x v="0"/>
  </r>
  <r>
    <x v="479"/>
    <x v="31"/>
    <x v="0"/>
  </r>
  <r>
    <x v="480"/>
    <x v="23"/>
    <x v="0"/>
  </r>
  <r>
    <x v="481"/>
    <x v="231"/>
    <x v="0"/>
  </r>
  <r>
    <x v="482"/>
    <x v="232"/>
    <x v="1"/>
  </r>
  <r>
    <x v="483"/>
    <x v="233"/>
    <x v="1"/>
  </r>
  <r>
    <x v="484"/>
    <x v="85"/>
    <x v="1"/>
  </r>
  <r>
    <x v="485"/>
    <x v="85"/>
    <x v="1"/>
  </r>
  <r>
    <x v="486"/>
    <x v="234"/>
    <x v="0"/>
  </r>
  <r>
    <x v="487"/>
    <x v="90"/>
    <x v="0"/>
  </r>
  <r>
    <x v="488"/>
    <x v="147"/>
    <x v="0"/>
  </r>
  <r>
    <x v="489"/>
    <x v="235"/>
    <x v="1"/>
  </r>
  <r>
    <x v="490"/>
    <x v="138"/>
    <x v="1"/>
  </r>
  <r>
    <x v="491"/>
    <x v="25"/>
    <x v="1"/>
  </r>
  <r>
    <x v="492"/>
    <x v="149"/>
    <x v="1"/>
  </r>
  <r>
    <x v="493"/>
    <x v="36"/>
    <x v="1"/>
  </r>
  <r>
    <x v="494"/>
    <x v="75"/>
    <x v="1"/>
  </r>
  <r>
    <x v="495"/>
    <x v="34"/>
    <x v="1"/>
  </r>
  <r>
    <x v="496"/>
    <x v="76"/>
    <x v="0"/>
  </r>
  <r>
    <x v="497"/>
    <x v="25"/>
    <x v="1"/>
  </r>
  <r>
    <x v="498"/>
    <x v="47"/>
    <x v="1"/>
  </r>
  <r>
    <x v="499"/>
    <x v="57"/>
    <x v="1"/>
  </r>
  <r>
    <x v="500"/>
    <x v="85"/>
    <x v="1"/>
  </r>
  <r>
    <x v="501"/>
    <x v="236"/>
    <x v="0"/>
  </r>
  <r>
    <x v="502"/>
    <x v="62"/>
    <x v="1"/>
  </r>
  <r>
    <x v="503"/>
    <x v="7"/>
    <x v="0"/>
  </r>
  <r>
    <x v="504"/>
    <x v="35"/>
    <x v="1"/>
  </r>
  <r>
    <x v="505"/>
    <x v="63"/>
    <x v="1"/>
  </r>
  <r>
    <x v="506"/>
    <x v="92"/>
    <x v="1"/>
  </r>
  <r>
    <x v="507"/>
    <x v="189"/>
    <x v="0"/>
  </r>
  <r>
    <x v="508"/>
    <x v="53"/>
    <x v="1"/>
  </r>
  <r>
    <x v="509"/>
    <x v="21"/>
    <x v="1"/>
  </r>
  <r>
    <x v="510"/>
    <x v="47"/>
    <x v="1"/>
  </r>
  <r>
    <x v="511"/>
    <x v="191"/>
    <x v="1"/>
  </r>
  <r>
    <x v="512"/>
    <x v="91"/>
    <x v="0"/>
  </r>
  <r>
    <x v="513"/>
    <x v="7"/>
    <x v="0"/>
  </r>
  <r>
    <x v="514"/>
    <x v="195"/>
    <x v="1"/>
  </r>
  <r>
    <x v="515"/>
    <x v="237"/>
    <x v="0"/>
  </r>
  <r>
    <x v="516"/>
    <x v="238"/>
    <x v="0"/>
  </r>
  <r>
    <x v="517"/>
    <x v="239"/>
    <x v="0"/>
  </r>
  <r>
    <x v="518"/>
    <x v="76"/>
    <x v="0"/>
  </r>
  <r>
    <x v="519"/>
    <x v="172"/>
    <x v="1"/>
  </r>
  <r>
    <x v="520"/>
    <x v="34"/>
    <x v="1"/>
  </r>
  <r>
    <x v="521"/>
    <x v="138"/>
    <x v="1"/>
  </r>
  <r>
    <x v="522"/>
    <x v="65"/>
    <x v="1"/>
  </r>
  <r>
    <x v="523"/>
    <x v="151"/>
    <x v="0"/>
  </r>
  <r>
    <x v="524"/>
    <x v="202"/>
    <x v="0"/>
  </r>
  <r>
    <x v="525"/>
    <x v="88"/>
    <x v="1"/>
  </r>
  <r>
    <x v="526"/>
    <x v="118"/>
    <x v="1"/>
  </r>
  <r>
    <x v="527"/>
    <x v="240"/>
    <x v="0"/>
  </r>
  <r>
    <x v="528"/>
    <x v="34"/>
    <x v="1"/>
  </r>
  <r>
    <x v="529"/>
    <x v="7"/>
    <x v="0"/>
  </r>
  <r>
    <x v="530"/>
    <x v="208"/>
    <x v="0"/>
  </r>
  <r>
    <x v="531"/>
    <x v="241"/>
    <x v="0"/>
  </r>
  <r>
    <x v="532"/>
    <x v="242"/>
    <x v="1"/>
  </r>
  <r>
    <x v="533"/>
    <x v="34"/>
    <x v="1"/>
  </r>
  <r>
    <x v="534"/>
    <x v="243"/>
    <x v="1"/>
  </r>
  <r>
    <x v="535"/>
    <x v="34"/>
    <x v="1"/>
  </r>
  <r>
    <x v="536"/>
    <x v="244"/>
    <x v="0"/>
  </r>
  <r>
    <x v="537"/>
    <x v="14"/>
    <x v="0"/>
  </r>
  <r>
    <x v="538"/>
    <x v="138"/>
    <x v="1"/>
  </r>
  <r>
    <x v="539"/>
    <x v="39"/>
    <x v="0"/>
  </r>
  <r>
    <x v="540"/>
    <x v="245"/>
    <x v="0"/>
  </r>
  <r>
    <x v="541"/>
    <x v="74"/>
    <x v="0"/>
  </r>
  <r>
    <x v="542"/>
    <x v="238"/>
    <x v="0"/>
  </r>
  <r>
    <x v="543"/>
    <x v="246"/>
    <x v="1"/>
  </r>
  <r>
    <x v="544"/>
    <x v="247"/>
    <x v="1"/>
  </r>
  <r>
    <x v="545"/>
    <x v="122"/>
    <x v="0"/>
  </r>
  <r>
    <x v="546"/>
    <x v="35"/>
    <x v="1"/>
  </r>
  <r>
    <x v="547"/>
    <x v="91"/>
    <x v="0"/>
  </r>
  <r>
    <x v="548"/>
    <x v="97"/>
    <x v="0"/>
  </r>
  <r>
    <x v="549"/>
    <x v="248"/>
    <x v="0"/>
  </r>
  <r>
    <x v="550"/>
    <x v="35"/>
    <x v="1"/>
  </r>
  <r>
    <x v="551"/>
    <x v="47"/>
    <x v="1"/>
  </r>
  <r>
    <x v="552"/>
    <x v="227"/>
    <x v="0"/>
  </r>
  <r>
    <x v="553"/>
    <x v="147"/>
    <x v="0"/>
  </r>
  <r>
    <x v="554"/>
    <x v="249"/>
    <x v="0"/>
  </r>
  <r>
    <x v="555"/>
    <x v="18"/>
    <x v="1"/>
  </r>
  <r>
    <x v="556"/>
    <x v="131"/>
    <x v="1"/>
  </r>
  <r>
    <x v="557"/>
    <x v="250"/>
    <x v="0"/>
  </r>
  <r>
    <x v="558"/>
    <x v="251"/>
    <x v="1"/>
  </r>
  <r>
    <x v="559"/>
    <x v="65"/>
    <x v="1"/>
  </r>
  <r>
    <x v="560"/>
    <x v="43"/>
    <x v="0"/>
  </r>
  <r>
    <x v="561"/>
    <x v="170"/>
    <x v="1"/>
  </r>
  <r>
    <x v="562"/>
    <x v="34"/>
    <x v="1"/>
  </r>
  <r>
    <x v="563"/>
    <x v="212"/>
    <x v="1"/>
  </r>
  <r>
    <x v="564"/>
    <x v="252"/>
    <x v="0"/>
  </r>
  <r>
    <x v="565"/>
    <x v="110"/>
    <x v="1"/>
  </r>
  <r>
    <x v="566"/>
    <x v="183"/>
    <x v="0"/>
  </r>
  <r>
    <x v="567"/>
    <x v="109"/>
    <x v="0"/>
  </r>
  <r>
    <x v="568"/>
    <x v="253"/>
    <x v="0"/>
  </r>
  <r>
    <x v="569"/>
    <x v="208"/>
    <x v="0"/>
  </r>
  <r>
    <x v="570"/>
    <x v="14"/>
    <x v="0"/>
  </r>
  <r>
    <x v="571"/>
    <x v="47"/>
    <x v="1"/>
  </r>
  <r>
    <x v="572"/>
    <x v="254"/>
    <x v="0"/>
  </r>
  <r>
    <x v="573"/>
    <x v="63"/>
    <x v="1"/>
  </r>
  <r>
    <x v="574"/>
    <x v="47"/>
    <x v="1"/>
  </r>
  <r>
    <x v="575"/>
    <x v="138"/>
    <x v="1"/>
  </r>
  <r>
    <x v="576"/>
    <x v="110"/>
    <x v="1"/>
  </r>
  <r>
    <x v="577"/>
    <x v="103"/>
    <x v="0"/>
  </r>
  <r>
    <x v="578"/>
    <x v="84"/>
    <x v="0"/>
  </r>
  <r>
    <x v="579"/>
    <x v="12"/>
    <x v="1"/>
  </r>
  <r>
    <x v="580"/>
    <x v="20"/>
    <x v="0"/>
  </r>
  <r>
    <x v="581"/>
    <x v="255"/>
    <x v="0"/>
  </r>
  <r>
    <x v="582"/>
    <x v="34"/>
    <x v="1"/>
  </r>
  <r>
    <x v="583"/>
    <x v="188"/>
    <x v="0"/>
  </r>
  <r>
    <x v="584"/>
    <x v="25"/>
    <x v="1"/>
  </r>
  <r>
    <x v="585"/>
    <x v="188"/>
    <x v="0"/>
  </r>
  <r>
    <x v="586"/>
    <x v="256"/>
    <x v="1"/>
  </r>
  <r>
    <x v="587"/>
    <x v="43"/>
    <x v="0"/>
  </r>
  <r>
    <x v="588"/>
    <x v="257"/>
    <x v="1"/>
  </r>
  <r>
    <x v="589"/>
    <x v="36"/>
    <x v="1"/>
  </r>
  <r>
    <x v="590"/>
    <x v="147"/>
    <x v="0"/>
  </r>
  <r>
    <x v="591"/>
    <x v="258"/>
    <x v="0"/>
  </r>
  <r>
    <x v="592"/>
    <x v="259"/>
    <x v="0"/>
  </r>
  <r>
    <x v="593"/>
    <x v="65"/>
    <x v="1"/>
  </r>
  <r>
    <x v="594"/>
    <x v="18"/>
    <x v="1"/>
  </r>
  <r>
    <x v="595"/>
    <x v="61"/>
    <x v="0"/>
  </r>
  <r>
    <x v="596"/>
    <x v="110"/>
    <x v="1"/>
  </r>
  <r>
    <x v="597"/>
    <x v="74"/>
    <x v="0"/>
  </r>
  <r>
    <x v="598"/>
    <x v="260"/>
    <x v="0"/>
  </r>
  <r>
    <x v="599"/>
    <x v="257"/>
    <x v="1"/>
  </r>
  <r>
    <x v="600"/>
    <x v="11"/>
    <x v="0"/>
  </r>
  <r>
    <x v="601"/>
    <x v="261"/>
    <x v="0"/>
  </r>
  <r>
    <x v="602"/>
    <x v="67"/>
    <x v="0"/>
  </r>
  <r>
    <x v="603"/>
    <x v="5"/>
    <x v="0"/>
  </r>
  <r>
    <x v="604"/>
    <x v="86"/>
    <x v="0"/>
  </r>
  <r>
    <x v="605"/>
    <x v="262"/>
    <x v="0"/>
  </r>
  <r>
    <x v="606"/>
    <x v="14"/>
    <x v="0"/>
  </r>
  <r>
    <x v="607"/>
    <x v="263"/>
    <x v="1"/>
  </r>
  <r>
    <x v="608"/>
    <x v="99"/>
    <x v="1"/>
  </r>
  <r>
    <x v="609"/>
    <x v="264"/>
    <x v="1"/>
  </r>
  <r>
    <x v="610"/>
    <x v="11"/>
    <x v="0"/>
  </r>
  <r>
    <x v="611"/>
    <x v="103"/>
    <x v="0"/>
  </r>
  <r>
    <x v="612"/>
    <x v="265"/>
    <x v="0"/>
  </r>
  <r>
    <x v="613"/>
    <x v="34"/>
    <x v="1"/>
  </r>
  <r>
    <x v="614"/>
    <x v="34"/>
    <x v="1"/>
  </r>
  <r>
    <x v="615"/>
    <x v="5"/>
    <x v="0"/>
  </r>
  <r>
    <x v="616"/>
    <x v="266"/>
    <x v="1"/>
  </r>
  <r>
    <x v="617"/>
    <x v="43"/>
    <x v="0"/>
  </r>
  <r>
    <x v="618"/>
    <x v="267"/>
    <x v="0"/>
  </r>
  <r>
    <x v="619"/>
    <x v="268"/>
    <x v="0"/>
  </r>
  <r>
    <x v="620"/>
    <x v="34"/>
    <x v="1"/>
  </r>
  <r>
    <x v="621"/>
    <x v="91"/>
    <x v="0"/>
  </r>
  <r>
    <x v="622"/>
    <x v="7"/>
    <x v="0"/>
  </r>
  <r>
    <x v="623"/>
    <x v="35"/>
    <x v="1"/>
  </r>
  <r>
    <x v="624"/>
    <x v="7"/>
    <x v="0"/>
  </r>
  <r>
    <x v="625"/>
    <x v="35"/>
    <x v="1"/>
  </r>
  <r>
    <x v="626"/>
    <x v="235"/>
    <x v="1"/>
  </r>
  <r>
    <x v="627"/>
    <x v="269"/>
    <x v="1"/>
  </r>
  <r>
    <x v="628"/>
    <x v="37"/>
    <x v="0"/>
  </r>
  <r>
    <x v="629"/>
    <x v="147"/>
    <x v="0"/>
  </r>
  <r>
    <x v="630"/>
    <x v="25"/>
    <x v="1"/>
  </r>
  <r>
    <x v="631"/>
    <x v="270"/>
    <x v="0"/>
  </r>
  <r>
    <x v="632"/>
    <x v="261"/>
    <x v="0"/>
  </r>
  <r>
    <x v="633"/>
    <x v="271"/>
    <x v="1"/>
  </r>
  <r>
    <x v="634"/>
    <x v="14"/>
    <x v="0"/>
  </r>
  <r>
    <x v="635"/>
    <x v="34"/>
    <x v="1"/>
  </r>
  <r>
    <x v="636"/>
    <x v="34"/>
    <x v="1"/>
  </r>
  <r>
    <x v="637"/>
    <x v="272"/>
    <x v="1"/>
  </r>
  <r>
    <x v="638"/>
    <x v="34"/>
    <x v="1"/>
  </r>
  <r>
    <x v="639"/>
    <x v="74"/>
    <x v="0"/>
  </r>
  <r>
    <x v="640"/>
    <x v="171"/>
    <x v="0"/>
  </r>
  <r>
    <x v="641"/>
    <x v="254"/>
    <x v="0"/>
  </r>
  <r>
    <x v="642"/>
    <x v="146"/>
    <x v="0"/>
  </r>
  <r>
    <x v="643"/>
    <x v="64"/>
    <x v="1"/>
  </r>
  <r>
    <x v="644"/>
    <x v="273"/>
    <x v="1"/>
  </r>
  <r>
    <x v="645"/>
    <x v="14"/>
    <x v="0"/>
  </r>
  <r>
    <x v="646"/>
    <x v="65"/>
    <x v="1"/>
  </r>
  <r>
    <x v="647"/>
    <x v="102"/>
    <x v="0"/>
  </r>
  <r>
    <x v="648"/>
    <x v="274"/>
    <x v="1"/>
  </r>
  <r>
    <x v="649"/>
    <x v="34"/>
    <x v="1"/>
  </r>
  <r>
    <x v="650"/>
    <x v="275"/>
    <x v="0"/>
  </r>
  <r>
    <x v="651"/>
    <x v="199"/>
    <x v="1"/>
  </r>
  <r>
    <x v="652"/>
    <x v="276"/>
    <x v="0"/>
  </r>
  <r>
    <x v="653"/>
    <x v="110"/>
    <x v="1"/>
  </r>
  <r>
    <x v="654"/>
    <x v="277"/>
    <x v="0"/>
  </r>
  <r>
    <x v="655"/>
    <x v="85"/>
    <x v="1"/>
  </r>
  <r>
    <x v="656"/>
    <x v="104"/>
    <x v="1"/>
  </r>
  <r>
    <x v="657"/>
    <x v="21"/>
    <x v="1"/>
  </r>
  <r>
    <x v="658"/>
    <x v="278"/>
    <x v="1"/>
  </r>
  <r>
    <x v="659"/>
    <x v="5"/>
    <x v="1"/>
  </r>
  <r>
    <x v="660"/>
    <x v="219"/>
    <x v="0"/>
  </r>
  <r>
    <x v="661"/>
    <x v="279"/>
    <x v="0"/>
  </r>
  <r>
    <x v="662"/>
    <x v="14"/>
    <x v="0"/>
  </r>
  <r>
    <x v="663"/>
    <x v="171"/>
    <x v="0"/>
  </r>
  <r>
    <x v="664"/>
    <x v="280"/>
    <x v="0"/>
  </r>
  <r>
    <x v="665"/>
    <x v="37"/>
    <x v="0"/>
  </r>
  <r>
    <x v="666"/>
    <x v="207"/>
    <x v="0"/>
  </r>
  <r>
    <x v="667"/>
    <x v="163"/>
    <x v="0"/>
  </r>
  <r>
    <x v="668"/>
    <x v="14"/>
    <x v="0"/>
  </r>
  <r>
    <x v="669"/>
    <x v="118"/>
    <x v="1"/>
  </r>
  <r>
    <x v="670"/>
    <x v="84"/>
    <x v="0"/>
  </r>
  <r>
    <x v="671"/>
    <x v="38"/>
    <x v="1"/>
  </r>
  <r>
    <x v="672"/>
    <x v="76"/>
    <x v="0"/>
  </r>
  <r>
    <x v="673"/>
    <x v="281"/>
    <x v="1"/>
  </r>
  <r>
    <x v="674"/>
    <x v="10"/>
    <x v="1"/>
  </r>
  <r>
    <x v="675"/>
    <x v="35"/>
    <x v="1"/>
  </r>
  <r>
    <x v="676"/>
    <x v="282"/>
    <x v="0"/>
  </r>
  <r>
    <x v="677"/>
    <x v="25"/>
    <x v="1"/>
  </r>
  <r>
    <x v="678"/>
    <x v="202"/>
    <x v="0"/>
  </r>
  <r>
    <x v="679"/>
    <x v="20"/>
    <x v="0"/>
  </r>
  <r>
    <x v="680"/>
    <x v="85"/>
    <x v="1"/>
  </r>
  <r>
    <x v="681"/>
    <x v="168"/>
    <x v="1"/>
  </r>
  <r>
    <x v="682"/>
    <x v="133"/>
    <x v="1"/>
  </r>
  <r>
    <x v="683"/>
    <x v="283"/>
    <x v="0"/>
  </r>
  <r>
    <x v="684"/>
    <x v="262"/>
    <x v="0"/>
  </r>
  <r>
    <x v="685"/>
    <x v="98"/>
    <x v="0"/>
  </r>
  <r>
    <x v="686"/>
    <x v="221"/>
    <x v="0"/>
  </r>
  <r>
    <x v="687"/>
    <x v="5"/>
    <x v="0"/>
  </r>
  <r>
    <x v="688"/>
    <x v="284"/>
    <x v="0"/>
  </r>
  <r>
    <x v="689"/>
    <x v="1"/>
    <x v="1"/>
  </r>
  <r>
    <x v="690"/>
    <x v="65"/>
    <x v="1"/>
  </r>
  <r>
    <x v="691"/>
    <x v="285"/>
    <x v="0"/>
  </r>
  <r>
    <x v="692"/>
    <x v="218"/>
    <x v="0"/>
  </r>
  <r>
    <x v="693"/>
    <x v="286"/>
    <x v="1"/>
  </r>
  <r>
    <x v="694"/>
    <x v="14"/>
    <x v="0"/>
  </r>
  <r>
    <x v="695"/>
    <x v="287"/>
    <x v="0"/>
  </r>
  <r>
    <x v="696"/>
    <x v="9"/>
    <x v="1"/>
  </r>
  <r>
    <x v="697"/>
    <x v="36"/>
    <x v="1"/>
  </r>
  <r>
    <x v="698"/>
    <x v="138"/>
    <x v="1"/>
  </r>
  <r>
    <x v="699"/>
    <x v="86"/>
    <x v="0"/>
  </r>
  <r>
    <x v="700"/>
    <x v="245"/>
    <x v="0"/>
  </r>
  <r>
    <x v="701"/>
    <x v="43"/>
    <x v="0"/>
  </r>
  <r>
    <x v="702"/>
    <x v="121"/>
    <x v="0"/>
  </r>
  <r>
    <x v="703"/>
    <x v="31"/>
    <x v="0"/>
  </r>
  <r>
    <x v="704"/>
    <x v="288"/>
    <x v="0"/>
  </r>
  <r>
    <x v="705"/>
    <x v="34"/>
    <x v="1"/>
  </r>
  <r>
    <x v="706"/>
    <x v="289"/>
    <x v="0"/>
  </r>
  <r>
    <x v="707"/>
    <x v="219"/>
    <x v="0"/>
  </r>
  <r>
    <x v="708"/>
    <x v="63"/>
    <x v="1"/>
  </r>
  <r>
    <x v="709"/>
    <x v="290"/>
    <x v="1"/>
  </r>
  <r>
    <x v="710"/>
    <x v="34"/>
    <x v="1"/>
  </r>
  <r>
    <x v="711"/>
    <x v="10"/>
    <x v="1"/>
  </r>
  <r>
    <x v="712"/>
    <x v="69"/>
    <x v="1"/>
  </r>
  <r>
    <x v="713"/>
    <x v="14"/>
    <x v="0"/>
  </r>
  <r>
    <x v="714"/>
    <x v="291"/>
    <x v="1"/>
  </r>
  <r>
    <x v="715"/>
    <x v="273"/>
    <x v="1"/>
  </r>
  <r>
    <x v="716"/>
    <x v="292"/>
    <x v="0"/>
  </r>
  <r>
    <x v="717"/>
    <x v="157"/>
    <x v="1"/>
  </r>
  <r>
    <x v="718"/>
    <x v="293"/>
    <x v="0"/>
  </r>
  <r>
    <x v="719"/>
    <x v="38"/>
    <x v="1"/>
  </r>
  <r>
    <x v="720"/>
    <x v="103"/>
    <x v="0"/>
  </r>
  <r>
    <x v="721"/>
    <x v="65"/>
    <x v="1"/>
  </r>
  <r>
    <x v="722"/>
    <x v="143"/>
    <x v="1"/>
  </r>
  <r>
    <x v="723"/>
    <x v="0"/>
    <x v="0"/>
  </r>
  <r>
    <x v="724"/>
    <x v="294"/>
    <x v="0"/>
  </r>
  <r>
    <x v="725"/>
    <x v="95"/>
    <x v="0"/>
  </r>
  <r>
    <x v="726"/>
    <x v="84"/>
    <x v="0"/>
  </r>
  <r>
    <x v="727"/>
    <x v="295"/>
    <x v="0"/>
  </r>
  <r>
    <x v="728"/>
    <x v="178"/>
    <x v="0"/>
  </r>
  <r>
    <x v="729"/>
    <x v="169"/>
    <x v="0"/>
  </r>
  <r>
    <x v="730"/>
    <x v="2"/>
    <x v="0"/>
  </r>
  <r>
    <x v="731"/>
    <x v="134"/>
    <x v="1"/>
  </r>
  <r>
    <x v="732"/>
    <x v="296"/>
    <x v="0"/>
  </r>
  <r>
    <x v="733"/>
    <x v="85"/>
    <x v="1"/>
  </r>
  <r>
    <x v="734"/>
    <x v="38"/>
    <x v="1"/>
  </r>
  <r>
    <x v="735"/>
    <x v="297"/>
    <x v="1"/>
  </r>
  <r>
    <x v="736"/>
    <x v="63"/>
    <x v="1"/>
  </r>
  <r>
    <x v="737"/>
    <x v="298"/>
    <x v="0"/>
  </r>
  <r>
    <x v="738"/>
    <x v="34"/>
    <x v="1"/>
  </r>
  <r>
    <x v="739"/>
    <x v="20"/>
    <x v="0"/>
  </r>
  <r>
    <x v="740"/>
    <x v="53"/>
    <x v="1"/>
  </r>
  <r>
    <x v="741"/>
    <x v="47"/>
    <x v="1"/>
  </r>
  <r>
    <x v="742"/>
    <x v="169"/>
    <x v="0"/>
  </r>
  <r>
    <x v="743"/>
    <x v="5"/>
    <x v="0"/>
  </r>
  <r>
    <x v="744"/>
    <x v="64"/>
    <x v="1"/>
  </r>
  <r>
    <x v="745"/>
    <x v="299"/>
    <x v="0"/>
  </r>
  <r>
    <x v="746"/>
    <x v="300"/>
    <x v="0"/>
  </r>
  <r>
    <x v="747"/>
    <x v="213"/>
    <x v="0"/>
  </r>
  <r>
    <x v="748"/>
    <x v="244"/>
    <x v="0"/>
  </r>
  <r>
    <x v="749"/>
    <x v="25"/>
    <x v="1"/>
  </r>
  <r>
    <x v="750"/>
    <x v="34"/>
    <x v="1"/>
  </r>
  <r>
    <x v="751"/>
    <x v="63"/>
    <x v="1"/>
  </r>
  <r>
    <x v="752"/>
    <x v="14"/>
    <x v="0"/>
  </r>
  <r>
    <x v="753"/>
    <x v="301"/>
    <x v="0"/>
  </r>
  <r>
    <x v="754"/>
    <x v="35"/>
    <x v="1"/>
  </r>
  <r>
    <x v="755"/>
    <x v="35"/>
    <x v="1"/>
  </r>
  <r>
    <x v="756"/>
    <x v="221"/>
    <x v="0"/>
  </r>
  <r>
    <x v="757"/>
    <x v="35"/>
    <x v="1"/>
  </r>
  <r>
    <x v="758"/>
    <x v="35"/>
    <x v="1"/>
  </r>
  <r>
    <x v="759"/>
    <x v="302"/>
    <x v="0"/>
  </r>
  <r>
    <x v="760"/>
    <x v="38"/>
    <x v="1"/>
  </r>
  <r>
    <x v="761"/>
    <x v="35"/>
    <x v="1"/>
  </r>
  <r>
    <x v="762"/>
    <x v="303"/>
    <x v="0"/>
  </r>
  <r>
    <x v="763"/>
    <x v="124"/>
    <x v="0"/>
  </r>
  <r>
    <x v="764"/>
    <x v="304"/>
    <x v="0"/>
  </r>
  <r>
    <x v="765"/>
    <x v="196"/>
    <x v="0"/>
  </r>
  <r>
    <x v="766"/>
    <x v="305"/>
    <x v="0"/>
  </r>
  <r>
    <x v="767"/>
    <x v="306"/>
    <x v="1"/>
  </r>
  <r>
    <x v="768"/>
    <x v="7"/>
    <x v="0"/>
  </r>
  <r>
    <x v="769"/>
    <x v="307"/>
    <x v="0"/>
  </r>
  <r>
    <x v="770"/>
    <x v="14"/>
    <x v="0"/>
  </r>
  <r>
    <x v="771"/>
    <x v="212"/>
    <x v="1"/>
  </r>
  <r>
    <x v="772"/>
    <x v="31"/>
    <x v="0"/>
  </r>
  <r>
    <x v="773"/>
    <x v="256"/>
    <x v="1"/>
  </r>
  <r>
    <x v="774"/>
    <x v="308"/>
    <x v="0"/>
  </r>
  <r>
    <x v="775"/>
    <x v="309"/>
    <x v="1"/>
  </r>
  <r>
    <x v="776"/>
    <x v="310"/>
    <x v="0"/>
  </r>
  <r>
    <x v="777"/>
    <x v="35"/>
    <x v="1"/>
  </r>
  <r>
    <x v="778"/>
    <x v="311"/>
    <x v="0"/>
  </r>
  <r>
    <x v="779"/>
    <x v="37"/>
    <x v="0"/>
  </r>
  <r>
    <x v="780"/>
    <x v="233"/>
    <x v="1"/>
  </r>
  <r>
    <x v="781"/>
    <x v="7"/>
    <x v="0"/>
  </r>
  <r>
    <x v="782"/>
    <x v="312"/>
    <x v="0"/>
  </r>
  <r>
    <x v="783"/>
    <x v="313"/>
    <x v="0"/>
  </r>
  <r>
    <x v="784"/>
    <x v="34"/>
    <x v="1"/>
  </r>
  <r>
    <x v="785"/>
    <x v="141"/>
    <x v="1"/>
  </r>
  <r>
    <x v="786"/>
    <x v="281"/>
    <x v="1"/>
  </r>
  <r>
    <x v="787"/>
    <x v="314"/>
    <x v="0"/>
  </r>
  <r>
    <x v="788"/>
    <x v="168"/>
    <x v="1"/>
  </r>
  <r>
    <x v="789"/>
    <x v="315"/>
    <x v="1"/>
  </r>
  <r>
    <x v="790"/>
    <x v="316"/>
    <x v="1"/>
  </r>
  <r>
    <x v="791"/>
    <x v="169"/>
    <x v="0"/>
  </r>
  <r>
    <x v="792"/>
    <x v="317"/>
    <x v="1"/>
  </r>
  <r>
    <x v="793"/>
    <x v="191"/>
    <x v="1"/>
  </r>
  <r>
    <x v="794"/>
    <x v="318"/>
    <x v="1"/>
  </r>
  <r>
    <x v="795"/>
    <x v="71"/>
    <x v="0"/>
  </r>
  <r>
    <x v="796"/>
    <x v="43"/>
    <x v="0"/>
  </r>
  <r>
    <x v="797"/>
    <x v="25"/>
    <x v="1"/>
  </r>
  <r>
    <x v="798"/>
    <x v="319"/>
    <x v="0"/>
  </r>
  <r>
    <x v="799"/>
    <x v="25"/>
    <x v="1"/>
  </r>
  <r>
    <x v="800"/>
    <x v="236"/>
    <x v="0"/>
  </r>
  <r>
    <x v="801"/>
    <x v="35"/>
    <x v="1"/>
  </r>
  <r>
    <x v="802"/>
    <x v="72"/>
    <x v="1"/>
  </r>
  <r>
    <x v="803"/>
    <x v="320"/>
    <x v="0"/>
  </r>
  <r>
    <x v="804"/>
    <x v="235"/>
    <x v="1"/>
  </r>
  <r>
    <x v="805"/>
    <x v="300"/>
    <x v="0"/>
  </r>
  <r>
    <x v="806"/>
    <x v="10"/>
    <x v="1"/>
  </r>
  <r>
    <x v="807"/>
    <x v="43"/>
    <x v="0"/>
  </r>
  <r>
    <x v="808"/>
    <x v="7"/>
    <x v="0"/>
  </r>
  <r>
    <x v="809"/>
    <x v="53"/>
    <x v="1"/>
  </r>
  <r>
    <x v="810"/>
    <x v="7"/>
    <x v="0"/>
  </r>
  <r>
    <x v="811"/>
    <x v="65"/>
    <x v="1"/>
  </r>
  <r>
    <x v="812"/>
    <x v="37"/>
    <x v="0"/>
  </r>
  <r>
    <x v="813"/>
    <x v="190"/>
    <x v="1"/>
  </r>
  <r>
    <x v="814"/>
    <x v="18"/>
    <x v="1"/>
  </r>
  <r>
    <x v="815"/>
    <x v="321"/>
    <x v="0"/>
  </r>
  <r>
    <x v="816"/>
    <x v="256"/>
    <x v="1"/>
  </r>
  <r>
    <x v="817"/>
    <x v="322"/>
    <x v="0"/>
  </r>
  <r>
    <x v="818"/>
    <x v="35"/>
    <x v="1"/>
  </r>
  <r>
    <x v="819"/>
    <x v="7"/>
    <x v="0"/>
  </r>
  <r>
    <x v="820"/>
    <x v="323"/>
    <x v="0"/>
  </r>
  <r>
    <x v="821"/>
    <x v="14"/>
    <x v="0"/>
  </r>
  <r>
    <x v="822"/>
    <x v="324"/>
    <x v="1"/>
  </r>
  <r>
    <x v="823"/>
    <x v="25"/>
    <x v="1"/>
  </r>
  <r>
    <x v="824"/>
    <x v="325"/>
    <x v="0"/>
  </r>
  <r>
    <x v="825"/>
    <x v="326"/>
    <x v="0"/>
  </r>
  <r>
    <x v="826"/>
    <x v="34"/>
    <x v="1"/>
  </r>
  <r>
    <x v="827"/>
    <x v="244"/>
    <x v="0"/>
  </r>
  <r>
    <x v="828"/>
    <x v="146"/>
    <x v="0"/>
  </r>
  <r>
    <x v="829"/>
    <x v="5"/>
    <x v="0"/>
  </r>
  <r>
    <x v="830"/>
    <x v="327"/>
    <x v="1"/>
  </r>
  <r>
    <x v="831"/>
    <x v="5"/>
    <x v="0"/>
  </r>
  <r>
    <x v="832"/>
    <x v="328"/>
    <x v="0"/>
  </r>
  <r>
    <x v="833"/>
    <x v="69"/>
    <x v="1"/>
  </r>
  <r>
    <x v="834"/>
    <x v="329"/>
    <x v="1"/>
  </r>
  <r>
    <x v="835"/>
    <x v="330"/>
    <x v="1"/>
  </r>
  <r>
    <x v="836"/>
    <x v="331"/>
    <x v="0"/>
  </r>
  <r>
    <x v="837"/>
    <x v="85"/>
    <x v="1"/>
  </r>
  <r>
    <x v="838"/>
    <x v="12"/>
    <x v="1"/>
  </r>
  <r>
    <x v="839"/>
    <x v="25"/>
    <x v="1"/>
  </r>
  <r>
    <x v="840"/>
    <x v="63"/>
    <x v="1"/>
  </r>
  <r>
    <x v="841"/>
    <x v="332"/>
    <x v="0"/>
  </r>
  <r>
    <x v="842"/>
    <x v="55"/>
    <x v="0"/>
  </r>
  <r>
    <x v="843"/>
    <x v="34"/>
    <x v="1"/>
  </r>
  <r>
    <x v="844"/>
    <x v="97"/>
    <x v="0"/>
  </r>
  <r>
    <x v="845"/>
    <x v="333"/>
    <x v="0"/>
  </r>
  <r>
    <x v="846"/>
    <x v="334"/>
    <x v="1"/>
  </r>
  <r>
    <x v="847"/>
    <x v="159"/>
    <x v="1"/>
  </r>
  <r>
    <x v="848"/>
    <x v="53"/>
    <x v="1"/>
  </r>
  <r>
    <x v="849"/>
    <x v="276"/>
    <x v="0"/>
  </r>
  <r>
    <x v="850"/>
    <x v="65"/>
    <x v="1"/>
  </r>
  <r>
    <x v="851"/>
    <x v="63"/>
    <x v="1"/>
  </r>
  <r>
    <x v="852"/>
    <x v="25"/>
    <x v="1"/>
  </r>
  <r>
    <x v="853"/>
    <x v="48"/>
    <x v="0"/>
  </r>
  <r>
    <x v="854"/>
    <x v="129"/>
    <x v="1"/>
  </r>
  <r>
    <x v="855"/>
    <x v="271"/>
    <x v="1"/>
  </r>
  <r>
    <x v="856"/>
    <x v="14"/>
    <x v="0"/>
  </r>
  <r>
    <x v="857"/>
    <x v="335"/>
    <x v="1"/>
  </r>
  <r>
    <x v="858"/>
    <x v="336"/>
    <x v="0"/>
  </r>
  <r>
    <x v="859"/>
    <x v="337"/>
    <x v="0"/>
  </r>
  <r>
    <x v="860"/>
    <x v="110"/>
    <x v="1"/>
  </r>
  <r>
    <x v="861"/>
    <x v="37"/>
    <x v="0"/>
  </r>
  <r>
    <x v="862"/>
    <x v="5"/>
    <x v="0"/>
  </r>
  <r>
    <x v="863"/>
    <x v="31"/>
    <x v="0"/>
  </r>
  <r>
    <x v="864"/>
    <x v="166"/>
    <x v="0"/>
  </r>
  <r>
    <x v="865"/>
    <x v="338"/>
    <x v="0"/>
  </r>
  <r>
    <x v="866"/>
    <x v="177"/>
    <x v="0"/>
  </r>
  <r>
    <x v="867"/>
    <x v="261"/>
    <x v="0"/>
  </r>
  <r>
    <x v="868"/>
    <x v="31"/>
    <x v="0"/>
  </r>
  <r>
    <x v="869"/>
    <x v="339"/>
    <x v="0"/>
  </r>
  <r>
    <x v="870"/>
    <x v="36"/>
    <x v="1"/>
  </r>
  <r>
    <x v="871"/>
    <x v="340"/>
    <x v="0"/>
  </r>
  <r>
    <x v="872"/>
    <x v="341"/>
    <x v="1"/>
  </r>
  <r>
    <x v="873"/>
    <x v="47"/>
    <x v="1"/>
  </r>
  <r>
    <x v="874"/>
    <x v="195"/>
    <x v="1"/>
  </r>
  <r>
    <x v="875"/>
    <x v="219"/>
    <x v="0"/>
  </r>
  <r>
    <x v="876"/>
    <x v="74"/>
    <x v="0"/>
  </r>
  <r>
    <x v="877"/>
    <x v="342"/>
    <x v="0"/>
  </r>
  <r>
    <x v="878"/>
    <x v="14"/>
    <x v="0"/>
  </r>
  <r>
    <x v="879"/>
    <x v="138"/>
    <x v="1"/>
  </r>
  <r>
    <x v="880"/>
    <x v="79"/>
    <x v="1"/>
  </r>
  <r>
    <x v="881"/>
    <x v="63"/>
    <x v="1"/>
  </r>
  <r>
    <x v="882"/>
    <x v="145"/>
    <x v="1"/>
  </r>
  <r>
    <x v="883"/>
    <x v="35"/>
    <x v="1"/>
  </r>
  <r>
    <x v="884"/>
    <x v="47"/>
    <x v="1"/>
  </r>
  <r>
    <x v="885"/>
    <x v="67"/>
    <x v="0"/>
  </r>
  <r>
    <x v="886"/>
    <x v="171"/>
    <x v="0"/>
  </r>
  <r>
    <x v="887"/>
    <x v="38"/>
    <x v="1"/>
  </r>
  <r>
    <x v="888"/>
    <x v="260"/>
    <x v="0"/>
  </r>
  <r>
    <x v="889"/>
    <x v="162"/>
    <x v="0"/>
  </r>
  <r>
    <x v="890"/>
    <x v="14"/>
    <x v="0"/>
  </r>
  <r>
    <x v="891"/>
    <x v="35"/>
    <x v="1"/>
  </r>
  <r>
    <x v="892"/>
    <x v="85"/>
    <x v="1"/>
  </r>
  <r>
    <x v="893"/>
    <x v="343"/>
    <x v="1"/>
  </r>
  <r>
    <x v="894"/>
    <x v="63"/>
    <x v="1"/>
  </r>
  <r>
    <x v="895"/>
    <x v="344"/>
    <x v="0"/>
  </r>
  <r>
    <x v="896"/>
    <x v="345"/>
    <x v="1"/>
  </r>
  <r>
    <x v="897"/>
    <x v="43"/>
    <x v="0"/>
  </r>
  <r>
    <x v="898"/>
    <x v="319"/>
    <x v="0"/>
  </r>
  <r>
    <x v="899"/>
    <x v="47"/>
    <x v="1"/>
  </r>
  <r>
    <x v="900"/>
    <x v="68"/>
    <x v="0"/>
  </r>
  <r>
    <x v="901"/>
    <x v="346"/>
    <x v="0"/>
  </r>
  <r>
    <x v="902"/>
    <x v="266"/>
    <x v="1"/>
  </r>
  <r>
    <x v="903"/>
    <x v="347"/>
    <x v="0"/>
  </r>
  <r>
    <x v="904"/>
    <x v="47"/>
    <x v="1"/>
  </r>
  <r>
    <x v="905"/>
    <x v="18"/>
    <x v="1"/>
  </r>
  <r>
    <x v="906"/>
    <x v="310"/>
    <x v="0"/>
  </r>
  <r>
    <x v="907"/>
    <x v="80"/>
    <x v="1"/>
  </r>
  <r>
    <x v="908"/>
    <x v="7"/>
    <x v="0"/>
  </r>
  <r>
    <x v="909"/>
    <x v="83"/>
    <x v="1"/>
  </r>
  <r>
    <x v="910"/>
    <x v="5"/>
    <x v="0"/>
  </r>
  <r>
    <x v="911"/>
    <x v="118"/>
    <x v="1"/>
  </r>
  <r>
    <x v="912"/>
    <x v="79"/>
    <x v="1"/>
  </r>
  <r>
    <x v="913"/>
    <x v="249"/>
    <x v="0"/>
  </r>
  <r>
    <x v="914"/>
    <x v="43"/>
    <x v="0"/>
  </r>
  <r>
    <x v="915"/>
    <x v="235"/>
    <x v="1"/>
  </r>
  <r>
    <x v="916"/>
    <x v="36"/>
    <x v="1"/>
  </r>
  <r>
    <x v="917"/>
    <x v="348"/>
    <x v="1"/>
  </r>
  <r>
    <x v="918"/>
    <x v="349"/>
    <x v="0"/>
  </r>
  <r>
    <x v="919"/>
    <x v="350"/>
    <x v="0"/>
  </r>
  <r>
    <x v="920"/>
    <x v="92"/>
    <x v="1"/>
  </r>
  <r>
    <x v="921"/>
    <x v="34"/>
    <x v="1"/>
  </r>
  <r>
    <x v="922"/>
    <x v="316"/>
    <x v="1"/>
  </r>
  <r>
    <x v="923"/>
    <x v="351"/>
    <x v="0"/>
  </r>
  <r>
    <x v="924"/>
    <x v="253"/>
    <x v="0"/>
  </r>
  <r>
    <x v="925"/>
    <x v="84"/>
    <x v="0"/>
  </r>
  <r>
    <x v="926"/>
    <x v="183"/>
    <x v="0"/>
  </r>
  <r>
    <x v="927"/>
    <x v="262"/>
    <x v="0"/>
  </r>
  <r>
    <x v="928"/>
    <x v="352"/>
    <x v="0"/>
  </r>
  <r>
    <x v="929"/>
    <x v="3"/>
    <x v="0"/>
  </r>
  <r>
    <x v="930"/>
    <x v="201"/>
    <x v="0"/>
  </r>
  <r>
    <x v="931"/>
    <x v="149"/>
    <x v="1"/>
  </r>
  <r>
    <x v="932"/>
    <x v="353"/>
    <x v="0"/>
  </r>
  <r>
    <x v="933"/>
    <x v="250"/>
    <x v="0"/>
  </r>
  <r>
    <x v="934"/>
    <x v="162"/>
    <x v="0"/>
  </r>
  <r>
    <x v="935"/>
    <x v="43"/>
    <x v="0"/>
  </r>
  <r>
    <x v="936"/>
    <x v="354"/>
    <x v="0"/>
  </r>
  <r>
    <x v="937"/>
    <x v="355"/>
    <x v="0"/>
  </r>
  <r>
    <x v="938"/>
    <x v="152"/>
    <x v="0"/>
  </r>
  <r>
    <x v="939"/>
    <x v="128"/>
    <x v="1"/>
  </r>
  <r>
    <x v="940"/>
    <x v="339"/>
    <x v="0"/>
  </r>
  <r>
    <x v="941"/>
    <x v="83"/>
    <x v="1"/>
  </r>
  <r>
    <x v="942"/>
    <x v="34"/>
    <x v="1"/>
  </r>
  <r>
    <x v="943"/>
    <x v="14"/>
    <x v="0"/>
  </r>
  <r>
    <x v="944"/>
    <x v="226"/>
    <x v="0"/>
  </r>
  <r>
    <x v="945"/>
    <x v="329"/>
    <x v="1"/>
  </r>
  <r>
    <x v="946"/>
    <x v="356"/>
    <x v="0"/>
  </r>
  <r>
    <x v="947"/>
    <x v="357"/>
    <x v="0"/>
  </r>
  <r>
    <x v="948"/>
    <x v="191"/>
    <x v="0"/>
  </r>
  <r>
    <x v="949"/>
    <x v="189"/>
    <x v="0"/>
  </r>
  <r>
    <x v="950"/>
    <x v="97"/>
    <x v="0"/>
  </r>
  <r>
    <x v="951"/>
    <x v="38"/>
    <x v="1"/>
  </r>
  <r>
    <x v="952"/>
    <x v="212"/>
    <x v="1"/>
  </r>
  <r>
    <x v="953"/>
    <x v="86"/>
    <x v="0"/>
  </r>
  <r>
    <x v="954"/>
    <x v="34"/>
    <x v="1"/>
  </r>
  <r>
    <x v="955"/>
    <x v="153"/>
    <x v="0"/>
  </r>
  <r>
    <x v="956"/>
    <x v="64"/>
    <x v="1"/>
  </r>
  <r>
    <x v="957"/>
    <x v="14"/>
    <x v="0"/>
  </r>
  <r>
    <x v="958"/>
    <x v="265"/>
    <x v="0"/>
  </r>
  <r>
    <x v="959"/>
    <x v="7"/>
    <x v="0"/>
  </r>
  <r>
    <x v="960"/>
    <x v="34"/>
    <x v="1"/>
  </r>
  <r>
    <x v="961"/>
    <x v="337"/>
    <x v="0"/>
  </r>
  <r>
    <x v="962"/>
    <x v="35"/>
    <x v="1"/>
  </r>
  <r>
    <x v="963"/>
    <x v="283"/>
    <x v="0"/>
  </r>
  <r>
    <x v="964"/>
    <x v="358"/>
    <x v="0"/>
  </r>
  <r>
    <x v="965"/>
    <x v="266"/>
    <x v="1"/>
  </r>
  <r>
    <x v="966"/>
    <x v="272"/>
    <x v="1"/>
  </r>
  <r>
    <x v="967"/>
    <x v="271"/>
    <x v="1"/>
  </r>
  <r>
    <x v="968"/>
    <x v="34"/>
    <x v="1"/>
  </r>
  <r>
    <x v="969"/>
    <x v="85"/>
    <x v="1"/>
  </r>
  <r>
    <x v="970"/>
    <x v="34"/>
    <x v="1"/>
  </r>
  <r>
    <x v="971"/>
    <x v="191"/>
    <x v="0"/>
  </r>
  <r>
    <x v="972"/>
    <x v="85"/>
    <x v="1"/>
  </r>
  <r>
    <x v="973"/>
    <x v="5"/>
    <x v="0"/>
  </r>
  <r>
    <x v="974"/>
    <x v="109"/>
    <x v="0"/>
  </r>
  <r>
    <x v="975"/>
    <x v="55"/>
    <x v="0"/>
  </r>
  <r>
    <x v="976"/>
    <x v="34"/>
    <x v="1"/>
  </r>
  <r>
    <x v="977"/>
    <x v="217"/>
    <x v="0"/>
  </r>
  <r>
    <x v="978"/>
    <x v="63"/>
    <x v="1"/>
  </r>
  <r>
    <x v="979"/>
    <x v="5"/>
    <x v="0"/>
  </r>
  <r>
    <x v="980"/>
    <x v="171"/>
    <x v="0"/>
  </r>
  <r>
    <x v="981"/>
    <x v="189"/>
    <x v="0"/>
  </r>
  <r>
    <x v="982"/>
    <x v="42"/>
    <x v="1"/>
  </r>
  <r>
    <x v="983"/>
    <x v="282"/>
    <x v="0"/>
  </r>
  <r>
    <x v="984"/>
    <x v="169"/>
    <x v="0"/>
  </r>
  <r>
    <x v="985"/>
    <x v="25"/>
    <x v="1"/>
  </r>
  <r>
    <x v="986"/>
    <x v="359"/>
    <x v="1"/>
  </r>
  <r>
    <x v="987"/>
    <x v="288"/>
    <x v="0"/>
  </r>
  <r>
    <x v="988"/>
    <x v="287"/>
    <x v="0"/>
  </r>
  <r>
    <x v="989"/>
    <x v="303"/>
    <x v="0"/>
  </r>
  <r>
    <x v="990"/>
    <x v="177"/>
    <x v="0"/>
  </r>
  <r>
    <x v="991"/>
    <x v="360"/>
    <x v="1"/>
  </r>
  <r>
    <x v="992"/>
    <x v="35"/>
    <x v="1"/>
  </r>
  <r>
    <x v="993"/>
    <x v="103"/>
    <x v="0"/>
  </r>
  <r>
    <x v="994"/>
    <x v="122"/>
    <x v="0"/>
  </r>
  <r>
    <x v="995"/>
    <x v="361"/>
    <x v="1"/>
  </r>
  <r>
    <x v="996"/>
    <x v="362"/>
    <x v="1"/>
  </r>
  <r>
    <x v="997"/>
    <x v="248"/>
    <x v="0"/>
  </r>
  <r>
    <x v="998"/>
    <x v="132"/>
    <x v="1"/>
  </r>
  <r>
    <x v="999"/>
    <x v="295"/>
    <x v="0"/>
  </r>
  <r>
    <x v="1000"/>
    <x v="43"/>
    <x v="0"/>
  </r>
  <r>
    <x v="1001"/>
    <x v="110"/>
    <x v="1"/>
  </r>
  <r>
    <x v="1002"/>
    <x v="363"/>
    <x v="0"/>
  </r>
  <r>
    <x v="1003"/>
    <x v="43"/>
    <x v="0"/>
  </r>
  <r>
    <x v="1004"/>
    <x v="141"/>
    <x v="1"/>
  </r>
  <r>
    <x v="1005"/>
    <x v="364"/>
    <x v="1"/>
  </r>
  <r>
    <x v="1006"/>
    <x v="7"/>
    <x v="0"/>
  </r>
  <r>
    <x v="1007"/>
    <x v="235"/>
    <x v="1"/>
  </r>
  <r>
    <x v="1008"/>
    <x v="219"/>
    <x v="0"/>
  </r>
  <r>
    <x v="1009"/>
    <x v="34"/>
    <x v="1"/>
  </r>
  <r>
    <x v="1010"/>
    <x v="104"/>
    <x v="1"/>
  </r>
  <r>
    <x v="1011"/>
    <x v="34"/>
    <x v="1"/>
  </r>
  <r>
    <x v="1012"/>
    <x v="80"/>
    <x v="1"/>
  </r>
  <r>
    <x v="1013"/>
    <x v="18"/>
    <x v="1"/>
  </r>
  <r>
    <x v="1014"/>
    <x v="25"/>
    <x v="1"/>
  </r>
  <r>
    <x v="1015"/>
    <x v="43"/>
    <x v="0"/>
  </r>
  <r>
    <x v="1016"/>
    <x v="273"/>
    <x v="0"/>
  </r>
  <r>
    <x v="1017"/>
    <x v="45"/>
    <x v="0"/>
  </r>
  <r>
    <x v="1018"/>
    <x v="233"/>
    <x v="1"/>
  </r>
  <r>
    <x v="1019"/>
    <x v="35"/>
    <x v="1"/>
  </r>
  <r>
    <x v="1020"/>
    <x v="116"/>
    <x v="1"/>
  </r>
  <r>
    <x v="1021"/>
    <x v="295"/>
    <x v="0"/>
  </r>
  <r>
    <x v="1022"/>
    <x v="365"/>
    <x v="1"/>
  </r>
  <r>
    <x v="1023"/>
    <x v="366"/>
    <x v="1"/>
  </r>
  <r>
    <x v="1024"/>
    <x v="367"/>
    <x v="0"/>
  </r>
  <r>
    <x v="1025"/>
    <x v="62"/>
    <x v="1"/>
  </r>
  <r>
    <x v="1026"/>
    <x v="62"/>
    <x v="1"/>
  </r>
  <r>
    <x v="1027"/>
    <x v="298"/>
    <x v="0"/>
  </r>
  <r>
    <x v="1028"/>
    <x v="25"/>
    <x v="1"/>
  </r>
  <r>
    <x v="1029"/>
    <x v="85"/>
    <x v="1"/>
  </r>
  <r>
    <x v="1030"/>
    <x v="34"/>
    <x v="1"/>
  </r>
  <r>
    <x v="1031"/>
    <x v="31"/>
    <x v="0"/>
  </r>
  <r>
    <x v="1032"/>
    <x v="356"/>
    <x v="0"/>
  </r>
  <r>
    <x v="1033"/>
    <x v="237"/>
    <x v="0"/>
  </r>
  <r>
    <x v="1034"/>
    <x v="25"/>
    <x v="1"/>
  </r>
  <r>
    <x v="1035"/>
    <x v="368"/>
    <x v="1"/>
  </r>
  <r>
    <x v="1036"/>
    <x v="369"/>
    <x v="0"/>
  </r>
  <r>
    <x v="1037"/>
    <x v="370"/>
    <x v="0"/>
  </r>
  <r>
    <x v="1038"/>
    <x v="34"/>
    <x v="1"/>
  </r>
  <r>
    <x v="1039"/>
    <x v="235"/>
    <x v="1"/>
  </r>
  <r>
    <x v="1040"/>
    <x v="7"/>
    <x v="0"/>
  </r>
  <r>
    <x v="1041"/>
    <x v="7"/>
    <x v="0"/>
  </r>
  <r>
    <x v="1042"/>
    <x v="91"/>
    <x v="0"/>
  </r>
  <r>
    <x v="1043"/>
    <x v="198"/>
    <x v="0"/>
  </r>
  <r>
    <x v="1044"/>
    <x v="371"/>
    <x v="0"/>
  </r>
  <r>
    <x v="1045"/>
    <x v="257"/>
    <x v="1"/>
  </r>
  <r>
    <x v="1046"/>
    <x v="372"/>
    <x v="0"/>
  </r>
  <r>
    <x v="1047"/>
    <x v="31"/>
    <x v="0"/>
  </r>
  <r>
    <x v="1048"/>
    <x v="138"/>
    <x v="1"/>
  </r>
  <r>
    <x v="1049"/>
    <x v="36"/>
    <x v="1"/>
  </r>
  <r>
    <x v="1050"/>
    <x v="330"/>
    <x v="1"/>
  </r>
  <r>
    <x v="1051"/>
    <x v="35"/>
    <x v="1"/>
  </r>
  <r>
    <x v="1052"/>
    <x v="84"/>
    <x v="0"/>
  </r>
  <r>
    <x v="1053"/>
    <x v="269"/>
    <x v="1"/>
  </r>
  <r>
    <x v="1054"/>
    <x v="373"/>
    <x v="0"/>
  </r>
  <r>
    <x v="1055"/>
    <x v="273"/>
    <x v="0"/>
  </r>
  <r>
    <x v="1056"/>
    <x v="7"/>
    <x v="0"/>
  </r>
  <r>
    <x v="1057"/>
    <x v="374"/>
    <x v="1"/>
  </r>
  <r>
    <x v="1058"/>
    <x v="4"/>
    <x v="0"/>
  </r>
  <r>
    <x v="1059"/>
    <x v="66"/>
    <x v="1"/>
  </r>
  <r>
    <x v="1060"/>
    <x v="375"/>
    <x v="0"/>
  </r>
  <r>
    <x v="1061"/>
    <x v="376"/>
    <x v="0"/>
  </r>
  <r>
    <x v="1062"/>
    <x v="206"/>
    <x v="0"/>
  </r>
  <r>
    <x v="1063"/>
    <x v="35"/>
    <x v="1"/>
  </r>
  <r>
    <x v="1064"/>
    <x v="5"/>
    <x v="0"/>
  </r>
  <r>
    <x v="1065"/>
    <x v="351"/>
    <x v="0"/>
  </r>
  <r>
    <x v="1066"/>
    <x v="99"/>
    <x v="1"/>
  </r>
  <r>
    <x v="1067"/>
    <x v="274"/>
    <x v="1"/>
  </r>
  <r>
    <x v="1068"/>
    <x v="14"/>
    <x v="0"/>
  </r>
  <r>
    <x v="1069"/>
    <x v="14"/>
    <x v="0"/>
  </r>
  <r>
    <x v="1070"/>
    <x v="235"/>
    <x v="1"/>
  </r>
  <r>
    <x v="1071"/>
    <x v="186"/>
    <x v="1"/>
  </r>
  <r>
    <x v="1072"/>
    <x v="18"/>
    <x v="1"/>
  </r>
  <r>
    <x v="1073"/>
    <x v="35"/>
    <x v="1"/>
  </r>
  <r>
    <x v="1074"/>
    <x v="40"/>
    <x v="0"/>
  </r>
  <r>
    <x v="1075"/>
    <x v="25"/>
    <x v="1"/>
  </r>
  <r>
    <x v="1076"/>
    <x v="197"/>
    <x v="0"/>
  </r>
  <r>
    <x v="1077"/>
    <x v="131"/>
    <x v="1"/>
  </r>
  <r>
    <x v="1078"/>
    <x v="65"/>
    <x v="1"/>
  </r>
  <r>
    <x v="1079"/>
    <x v="131"/>
    <x v="1"/>
  </r>
  <r>
    <x v="1080"/>
    <x v="43"/>
    <x v="0"/>
  </r>
  <r>
    <x v="1081"/>
    <x v="36"/>
    <x v="1"/>
  </r>
  <r>
    <x v="1082"/>
    <x v="244"/>
    <x v="0"/>
  </r>
  <r>
    <x v="1083"/>
    <x v="62"/>
    <x v="1"/>
  </r>
  <r>
    <x v="1084"/>
    <x v="318"/>
    <x v="1"/>
  </r>
  <r>
    <x v="1085"/>
    <x v="103"/>
    <x v="0"/>
  </r>
  <r>
    <x v="1086"/>
    <x v="235"/>
    <x v="1"/>
  </r>
  <r>
    <x v="1087"/>
    <x v="377"/>
    <x v="0"/>
  </r>
  <r>
    <x v="1088"/>
    <x v="99"/>
    <x v="1"/>
  </r>
  <r>
    <x v="1089"/>
    <x v="219"/>
    <x v="0"/>
  </r>
  <r>
    <x v="1090"/>
    <x v="63"/>
    <x v="1"/>
  </r>
  <r>
    <x v="1091"/>
    <x v="64"/>
    <x v="1"/>
  </r>
  <r>
    <x v="1092"/>
    <x v="14"/>
    <x v="0"/>
  </r>
  <r>
    <x v="1093"/>
    <x v="151"/>
    <x v="0"/>
  </r>
  <r>
    <x v="1094"/>
    <x v="36"/>
    <x v="1"/>
  </r>
  <r>
    <x v="1095"/>
    <x v="35"/>
    <x v="1"/>
  </r>
  <r>
    <x v="1096"/>
    <x v="34"/>
    <x v="1"/>
  </r>
  <r>
    <x v="1097"/>
    <x v="62"/>
    <x v="1"/>
  </r>
  <r>
    <x v="1098"/>
    <x v="25"/>
    <x v="1"/>
  </r>
  <r>
    <x v="1099"/>
    <x v="273"/>
    <x v="0"/>
  </r>
  <r>
    <x v="1100"/>
    <x v="33"/>
    <x v="1"/>
  </r>
  <r>
    <x v="1101"/>
    <x v="18"/>
    <x v="1"/>
  </r>
  <r>
    <x v="1102"/>
    <x v="378"/>
    <x v="1"/>
  </r>
  <r>
    <x v="1103"/>
    <x v="169"/>
    <x v="0"/>
  </r>
  <r>
    <x v="1104"/>
    <x v="35"/>
    <x v="1"/>
  </r>
  <r>
    <x v="1105"/>
    <x v="379"/>
    <x v="0"/>
  </r>
  <r>
    <x v="1106"/>
    <x v="380"/>
    <x v="0"/>
  </r>
  <r>
    <x v="1107"/>
    <x v="223"/>
    <x v="1"/>
  </r>
  <r>
    <x v="1108"/>
    <x v="143"/>
    <x v="1"/>
  </r>
  <r>
    <x v="1109"/>
    <x v="381"/>
    <x v="0"/>
  </r>
  <r>
    <x v="1110"/>
    <x v="133"/>
    <x v="1"/>
  </r>
  <r>
    <x v="1111"/>
    <x v="344"/>
    <x v="0"/>
  </r>
  <r>
    <x v="1112"/>
    <x v="36"/>
    <x v="1"/>
  </r>
  <r>
    <x v="1113"/>
    <x v="25"/>
    <x v="1"/>
  </r>
  <r>
    <x v="1114"/>
    <x v="286"/>
    <x v="1"/>
  </r>
  <r>
    <x v="1115"/>
    <x v="382"/>
    <x v="0"/>
  </r>
  <r>
    <x v="1116"/>
    <x v="244"/>
    <x v="0"/>
  </r>
  <r>
    <x v="1117"/>
    <x v="79"/>
    <x v="1"/>
  </r>
  <r>
    <x v="1118"/>
    <x v="38"/>
    <x v="1"/>
  </r>
  <r>
    <x v="1119"/>
    <x v="235"/>
    <x v="1"/>
  </r>
  <r>
    <x v="1120"/>
    <x v="36"/>
    <x v="1"/>
  </r>
  <r>
    <x v="1121"/>
    <x v="383"/>
    <x v="0"/>
  </r>
  <r>
    <x v="1122"/>
    <x v="47"/>
    <x v="1"/>
  </r>
  <r>
    <x v="1123"/>
    <x v="34"/>
    <x v="1"/>
  </r>
  <r>
    <x v="1124"/>
    <x v="242"/>
    <x v="1"/>
  </r>
  <r>
    <x v="1125"/>
    <x v="31"/>
    <x v="0"/>
  </r>
  <r>
    <x v="1126"/>
    <x v="95"/>
    <x v="0"/>
  </r>
  <r>
    <x v="1127"/>
    <x v="311"/>
    <x v="0"/>
  </r>
  <r>
    <x v="1128"/>
    <x v="100"/>
    <x v="1"/>
  </r>
  <r>
    <x v="1129"/>
    <x v="31"/>
    <x v="0"/>
  </r>
  <r>
    <x v="1130"/>
    <x v="14"/>
    <x v="0"/>
  </r>
  <r>
    <x v="1131"/>
    <x v="34"/>
    <x v="1"/>
  </r>
  <r>
    <x v="1132"/>
    <x v="9"/>
    <x v="1"/>
  </r>
  <r>
    <x v="1133"/>
    <x v="384"/>
    <x v="1"/>
  </r>
  <r>
    <x v="1134"/>
    <x v="1"/>
    <x v="1"/>
  </r>
  <r>
    <x v="1135"/>
    <x v="80"/>
    <x v="1"/>
  </r>
  <r>
    <x v="1136"/>
    <x v="47"/>
    <x v="1"/>
  </r>
  <r>
    <x v="1137"/>
    <x v="34"/>
    <x v="1"/>
  </r>
  <r>
    <x v="1138"/>
    <x v="385"/>
    <x v="0"/>
  </r>
  <r>
    <x v="1139"/>
    <x v="102"/>
    <x v="0"/>
  </r>
  <r>
    <x v="1140"/>
    <x v="13"/>
    <x v="0"/>
  </r>
  <r>
    <x v="1141"/>
    <x v="7"/>
    <x v="0"/>
  </r>
  <r>
    <x v="1142"/>
    <x v="386"/>
    <x v="0"/>
  </r>
  <r>
    <x v="1143"/>
    <x v="34"/>
    <x v="1"/>
  </r>
  <r>
    <x v="1144"/>
    <x v="18"/>
    <x v="1"/>
  </r>
  <r>
    <x v="1145"/>
    <x v="387"/>
    <x v="1"/>
  </r>
  <r>
    <x v="1146"/>
    <x v="243"/>
    <x v="1"/>
  </r>
  <r>
    <x v="1147"/>
    <x v="388"/>
    <x v="1"/>
  </r>
  <r>
    <x v="1148"/>
    <x v="47"/>
    <x v="1"/>
  </r>
  <r>
    <x v="1149"/>
    <x v="389"/>
    <x v="1"/>
  </r>
  <r>
    <x v="1150"/>
    <x v="390"/>
    <x v="1"/>
  </r>
  <r>
    <x v="1151"/>
    <x v="43"/>
    <x v="0"/>
  </r>
  <r>
    <x v="1152"/>
    <x v="96"/>
    <x v="1"/>
  </r>
  <r>
    <x v="1153"/>
    <x v="66"/>
    <x v="1"/>
  </r>
  <r>
    <x v="1154"/>
    <x v="153"/>
    <x v="0"/>
  </r>
  <r>
    <x v="1155"/>
    <x v="43"/>
    <x v="0"/>
  </r>
  <r>
    <x v="1156"/>
    <x v="241"/>
    <x v="0"/>
  </r>
  <r>
    <x v="1157"/>
    <x v="164"/>
    <x v="0"/>
  </r>
  <r>
    <x v="1158"/>
    <x v="391"/>
    <x v="0"/>
  </r>
  <r>
    <x v="1159"/>
    <x v="84"/>
    <x v="0"/>
  </r>
  <r>
    <x v="1160"/>
    <x v="35"/>
    <x v="1"/>
  </r>
  <r>
    <x v="1161"/>
    <x v="155"/>
    <x v="0"/>
  </r>
  <r>
    <x v="1162"/>
    <x v="79"/>
    <x v="1"/>
  </r>
  <r>
    <x v="1163"/>
    <x v="63"/>
    <x v="1"/>
  </r>
  <r>
    <x v="1164"/>
    <x v="171"/>
    <x v="0"/>
  </r>
  <r>
    <x v="1165"/>
    <x v="130"/>
    <x v="0"/>
  </r>
  <r>
    <x v="1166"/>
    <x v="325"/>
    <x v="0"/>
  </r>
  <r>
    <x v="1167"/>
    <x v="69"/>
    <x v="1"/>
  </r>
  <r>
    <x v="1168"/>
    <x v="84"/>
    <x v="0"/>
  </r>
  <r>
    <x v="1169"/>
    <x v="392"/>
    <x v="0"/>
  </r>
  <r>
    <x v="1170"/>
    <x v="393"/>
    <x v="1"/>
  </r>
  <r>
    <x v="1171"/>
    <x v="324"/>
    <x v="1"/>
  </r>
  <r>
    <x v="1172"/>
    <x v="105"/>
    <x v="0"/>
  </r>
  <r>
    <x v="1173"/>
    <x v="34"/>
    <x v="1"/>
  </r>
  <r>
    <x v="1174"/>
    <x v="53"/>
    <x v="1"/>
  </r>
  <r>
    <x v="1175"/>
    <x v="296"/>
    <x v="0"/>
  </r>
  <r>
    <x v="1176"/>
    <x v="85"/>
    <x v="1"/>
  </r>
  <r>
    <x v="1177"/>
    <x v="132"/>
    <x v="1"/>
  </r>
  <r>
    <x v="1178"/>
    <x v="394"/>
    <x v="1"/>
  </r>
  <r>
    <x v="1179"/>
    <x v="34"/>
    <x v="1"/>
  </r>
  <r>
    <x v="1180"/>
    <x v="395"/>
    <x v="0"/>
  </r>
  <r>
    <x v="1181"/>
    <x v="396"/>
    <x v="0"/>
  </r>
  <r>
    <x v="1182"/>
    <x v="397"/>
    <x v="0"/>
  </r>
  <r>
    <x v="1183"/>
    <x v="97"/>
    <x v="0"/>
  </r>
  <r>
    <x v="1184"/>
    <x v="398"/>
    <x v="0"/>
  </r>
  <r>
    <x v="1185"/>
    <x v="242"/>
    <x v="1"/>
  </r>
  <r>
    <x v="1186"/>
    <x v="65"/>
    <x v="1"/>
  </r>
  <r>
    <x v="1187"/>
    <x v="399"/>
    <x v="0"/>
  </r>
  <r>
    <x v="1188"/>
    <x v="220"/>
    <x v="0"/>
  </r>
  <r>
    <x v="1189"/>
    <x v="274"/>
    <x v="1"/>
  </r>
  <r>
    <x v="1190"/>
    <x v="400"/>
    <x v="0"/>
  </r>
  <r>
    <x v="1191"/>
    <x v="153"/>
    <x v="0"/>
  </r>
  <r>
    <x v="1192"/>
    <x v="26"/>
    <x v="1"/>
  </r>
  <r>
    <x v="1193"/>
    <x v="233"/>
    <x v="1"/>
  </r>
  <r>
    <x v="1194"/>
    <x v="131"/>
    <x v="1"/>
  </r>
  <r>
    <x v="1195"/>
    <x v="63"/>
    <x v="1"/>
  </r>
  <r>
    <x v="1196"/>
    <x v="95"/>
    <x v="0"/>
  </r>
  <r>
    <x v="1197"/>
    <x v="387"/>
    <x v="1"/>
  </r>
  <r>
    <x v="1198"/>
    <x v="160"/>
    <x v="0"/>
  </r>
  <r>
    <x v="1199"/>
    <x v="401"/>
    <x v="1"/>
  </r>
  <r>
    <x v="1200"/>
    <x v="18"/>
    <x v="1"/>
  </r>
  <r>
    <x v="1201"/>
    <x v="76"/>
    <x v="0"/>
  </r>
  <r>
    <x v="1202"/>
    <x v="110"/>
    <x v="1"/>
  </r>
  <r>
    <x v="1203"/>
    <x v="116"/>
    <x v="1"/>
  </r>
  <r>
    <x v="1204"/>
    <x v="102"/>
    <x v="0"/>
  </r>
  <r>
    <x v="1205"/>
    <x v="402"/>
    <x v="0"/>
  </r>
  <r>
    <x v="1206"/>
    <x v="10"/>
    <x v="1"/>
  </r>
  <r>
    <x v="1207"/>
    <x v="261"/>
    <x v="0"/>
  </r>
  <r>
    <x v="1208"/>
    <x v="67"/>
    <x v="0"/>
  </r>
  <r>
    <x v="1209"/>
    <x v="127"/>
    <x v="0"/>
  </r>
  <r>
    <x v="1210"/>
    <x v="64"/>
    <x v="1"/>
  </r>
  <r>
    <x v="1211"/>
    <x v="153"/>
    <x v="0"/>
  </r>
  <r>
    <x v="1212"/>
    <x v="388"/>
    <x v="1"/>
  </r>
  <r>
    <x v="1213"/>
    <x v="269"/>
    <x v="1"/>
  </r>
  <r>
    <x v="1214"/>
    <x v="38"/>
    <x v="1"/>
  </r>
  <r>
    <x v="1215"/>
    <x v="10"/>
    <x v="1"/>
  </r>
  <r>
    <x v="1216"/>
    <x v="169"/>
    <x v="0"/>
  </r>
  <r>
    <x v="1217"/>
    <x v="176"/>
    <x v="0"/>
  </r>
  <r>
    <x v="1218"/>
    <x v="34"/>
    <x v="1"/>
  </r>
  <r>
    <x v="1219"/>
    <x v="34"/>
    <x v="1"/>
  </r>
  <r>
    <x v="1220"/>
    <x v="47"/>
    <x v="1"/>
  </r>
  <r>
    <x v="1221"/>
    <x v="403"/>
    <x v="1"/>
  </r>
  <r>
    <x v="1222"/>
    <x v="404"/>
    <x v="1"/>
  </r>
  <r>
    <x v="1223"/>
    <x v="43"/>
    <x v="0"/>
  </r>
  <r>
    <x v="1224"/>
    <x v="42"/>
    <x v="1"/>
  </r>
  <r>
    <x v="1225"/>
    <x v="85"/>
    <x v="1"/>
  </r>
  <r>
    <x v="1226"/>
    <x v="405"/>
    <x v="0"/>
  </r>
  <r>
    <x v="1227"/>
    <x v="14"/>
    <x v="0"/>
  </r>
  <r>
    <x v="1228"/>
    <x v="386"/>
    <x v="0"/>
  </r>
  <r>
    <x v="1229"/>
    <x v="406"/>
    <x v="1"/>
  </r>
  <r>
    <x v="1230"/>
    <x v="208"/>
    <x v="0"/>
  </r>
  <r>
    <x v="1231"/>
    <x v="84"/>
    <x v="0"/>
  </r>
  <r>
    <x v="1232"/>
    <x v="64"/>
    <x v="1"/>
  </r>
  <r>
    <x v="1233"/>
    <x v="265"/>
    <x v="0"/>
  </r>
  <r>
    <x v="1234"/>
    <x v="34"/>
    <x v="1"/>
  </r>
  <r>
    <x v="1235"/>
    <x v="80"/>
    <x v="1"/>
  </r>
  <r>
    <x v="1236"/>
    <x v="191"/>
    <x v="1"/>
  </r>
  <r>
    <x v="1237"/>
    <x v="100"/>
    <x v="1"/>
  </r>
  <r>
    <x v="1238"/>
    <x v="7"/>
    <x v="1"/>
  </r>
  <r>
    <x v="1239"/>
    <x v="69"/>
    <x v="1"/>
  </r>
  <r>
    <x v="1240"/>
    <x v="407"/>
    <x v="0"/>
  </r>
  <r>
    <x v="1241"/>
    <x v="408"/>
    <x v="0"/>
  </r>
  <r>
    <x v="1242"/>
    <x v="43"/>
    <x v="0"/>
  </r>
  <r>
    <x v="1243"/>
    <x v="409"/>
    <x v="0"/>
  </r>
  <r>
    <x v="1244"/>
    <x v="63"/>
    <x v="1"/>
  </r>
  <r>
    <x v="1245"/>
    <x v="410"/>
    <x v="1"/>
  </r>
  <r>
    <x v="1246"/>
    <x v="248"/>
    <x v="0"/>
  </r>
  <r>
    <x v="1247"/>
    <x v="178"/>
    <x v="0"/>
  </r>
  <r>
    <x v="1248"/>
    <x v="212"/>
    <x v="1"/>
  </r>
  <r>
    <x v="1249"/>
    <x v="411"/>
    <x v="1"/>
  </r>
  <r>
    <x v="1250"/>
    <x v="352"/>
    <x v="0"/>
  </r>
  <r>
    <x v="1251"/>
    <x v="273"/>
    <x v="1"/>
  </r>
  <r>
    <x v="1252"/>
    <x v="47"/>
    <x v="1"/>
  </r>
  <r>
    <x v="1253"/>
    <x v="412"/>
    <x v="0"/>
  </r>
  <r>
    <x v="1254"/>
    <x v="316"/>
    <x v="1"/>
  </r>
  <r>
    <x v="1255"/>
    <x v="206"/>
    <x v="0"/>
  </r>
  <r>
    <x v="1256"/>
    <x v="30"/>
    <x v="0"/>
  </r>
  <r>
    <x v="1257"/>
    <x v="34"/>
    <x v="1"/>
  </r>
  <r>
    <x v="1258"/>
    <x v="63"/>
    <x v="1"/>
  </r>
  <r>
    <x v="1259"/>
    <x v="1"/>
    <x v="1"/>
  </r>
  <r>
    <x v="1260"/>
    <x v="241"/>
    <x v="0"/>
  </r>
  <r>
    <x v="1261"/>
    <x v="159"/>
    <x v="1"/>
  </r>
  <r>
    <x v="1262"/>
    <x v="214"/>
    <x v="1"/>
  </r>
  <r>
    <x v="1263"/>
    <x v="147"/>
    <x v="0"/>
  </r>
  <r>
    <x v="1264"/>
    <x v="113"/>
    <x v="0"/>
  </r>
  <r>
    <x v="1265"/>
    <x v="67"/>
    <x v="0"/>
  </r>
  <r>
    <x v="1266"/>
    <x v="36"/>
    <x v="1"/>
  </r>
  <r>
    <x v="1267"/>
    <x v="179"/>
    <x v="0"/>
  </r>
  <r>
    <x v="1268"/>
    <x v="413"/>
    <x v="0"/>
  </r>
  <r>
    <x v="1269"/>
    <x v="404"/>
    <x v="1"/>
  </r>
  <r>
    <x v="1270"/>
    <x v="373"/>
    <x v="0"/>
  </r>
  <r>
    <x v="1271"/>
    <x v="64"/>
    <x v="1"/>
  </r>
  <r>
    <x v="1272"/>
    <x v="47"/>
    <x v="1"/>
  </r>
  <r>
    <x v="1273"/>
    <x v="104"/>
    <x v="1"/>
  </r>
  <r>
    <x v="1274"/>
    <x v="176"/>
    <x v="0"/>
  </r>
  <r>
    <x v="1275"/>
    <x v="63"/>
    <x v="1"/>
  </r>
  <r>
    <x v="1276"/>
    <x v="119"/>
    <x v="0"/>
  </r>
  <r>
    <x v="1277"/>
    <x v="5"/>
    <x v="1"/>
  </r>
  <r>
    <x v="1278"/>
    <x v="98"/>
    <x v="0"/>
  </r>
  <r>
    <x v="1279"/>
    <x v="43"/>
    <x v="0"/>
  </r>
  <r>
    <x v="1280"/>
    <x v="261"/>
    <x v="0"/>
  </r>
  <r>
    <x v="1281"/>
    <x v="7"/>
    <x v="0"/>
  </r>
  <r>
    <x v="1282"/>
    <x v="7"/>
    <x v="0"/>
  </r>
  <r>
    <x v="1283"/>
    <x v="34"/>
    <x v="1"/>
  </r>
  <r>
    <x v="1284"/>
    <x v="138"/>
    <x v="1"/>
  </r>
  <r>
    <x v="1285"/>
    <x v="18"/>
    <x v="1"/>
  </r>
  <r>
    <x v="1286"/>
    <x v="43"/>
    <x v="0"/>
  </r>
  <r>
    <x v="1287"/>
    <x v="83"/>
    <x v="1"/>
  </r>
  <r>
    <x v="1288"/>
    <x v="228"/>
    <x v="0"/>
  </r>
  <r>
    <x v="1289"/>
    <x v="414"/>
    <x v="0"/>
  </r>
  <r>
    <x v="1290"/>
    <x v="7"/>
    <x v="0"/>
  </r>
  <r>
    <x v="1291"/>
    <x v="85"/>
    <x v="1"/>
  </r>
  <r>
    <x v="1292"/>
    <x v="66"/>
    <x v="1"/>
  </r>
  <r>
    <x v="1293"/>
    <x v="43"/>
    <x v="0"/>
  </r>
  <r>
    <x v="1294"/>
    <x v="20"/>
    <x v="0"/>
  </r>
  <r>
    <x v="1295"/>
    <x v="47"/>
    <x v="1"/>
  </r>
  <r>
    <x v="1296"/>
    <x v="226"/>
    <x v="0"/>
  </r>
  <r>
    <x v="1297"/>
    <x v="226"/>
    <x v="0"/>
  </r>
  <r>
    <x v="1298"/>
    <x v="415"/>
    <x v="0"/>
  </r>
  <r>
    <x v="1299"/>
    <x v="361"/>
    <x v="1"/>
  </r>
  <r>
    <x v="1300"/>
    <x v="55"/>
    <x v="0"/>
  </r>
  <r>
    <x v="1301"/>
    <x v="416"/>
    <x v="1"/>
  </r>
  <r>
    <x v="1302"/>
    <x v="417"/>
    <x v="0"/>
  </r>
  <r>
    <x v="1303"/>
    <x v="202"/>
    <x v="0"/>
  </r>
  <r>
    <x v="1304"/>
    <x v="99"/>
    <x v="1"/>
  </r>
  <r>
    <x v="1305"/>
    <x v="13"/>
    <x v="0"/>
  </r>
  <r>
    <x v="1306"/>
    <x v="191"/>
    <x v="1"/>
  </r>
  <r>
    <x v="1307"/>
    <x v="5"/>
    <x v="0"/>
  </r>
  <r>
    <x v="1308"/>
    <x v="43"/>
    <x v="0"/>
  </r>
  <r>
    <x v="1309"/>
    <x v="305"/>
    <x v="0"/>
  </r>
  <r>
    <x v="1310"/>
    <x v="284"/>
    <x v="0"/>
  </r>
  <r>
    <x v="1311"/>
    <x v="229"/>
    <x v="0"/>
  </r>
  <r>
    <x v="1312"/>
    <x v="89"/>
    <x v="0"/>
  </r>
  <r>
    <x v="1313"/>
    <x v="282"/>
    <x v="0"/>
  </r>
  <r>
    <x v="1314"/>
    <x v="18"/>
    <x v="1"/>
  </r>
  <r>
    <x v="1315"/>
    <x v="14"/>
    <x v="0"/>
  </r>
  <r>
    <x v="1316"/>
    <x v="418"/>
    <x v="0"/>
  </r>
  <r>
    <x v="1317"/>
    <x v="384"/>
    <x v="1"/>
  </r>
  <r>
    <x v="1318"/>
    <x v="419"/>
    <x v="0"/>
  </r>
  <r>
    <x v="1319"/>
    <x v="420"/>
    <x v="1"/>
  </r>
  <r>
    <x v="1320"/>
    <x v="274"/>
    <x v="1"/>
  </r>
  <r>
    <x v="1321"/>
    <x v="421"/>
    <x v="1"/>
  </r>
  <r>
    <x v="1322"/>
    <x v="103"/>
    <x v="0"/>
  </r>
  <r>
    <x v="1323"/>
    <x v="34"/>
    <x v="1"/>
  </r>
  <r>
    <x v="1324"/>
    <x v="308"/>
    <x v="0"/>
  </r>
  <r>
    <x v="1325"/>
    <x v="34"/>
    <x v="1"/>
  </r>
  <r>
    <x v="1326"/>
    <x v="34"/>
    <x v="1"/>
  </r>
  <r>
    <x v="1327"/>
    <x v="85"/>
    <x v="1"/>
  </r>
  <r>
    <x v="1328"/>
    <x v="147"/>
    <x v="0"/>
  </r>
  <r>
    <x v="1329"/>
    <x v="64"/>
    <x v="1"/>
  </r>
  <r>
    <x v="1330"/>
    <x v="422"/>
    <x v="0"/>
  </r>
  <r>
    <x v="1331"/>
    <x v="14"/>
    <x v="0"/>
  </r>
  <r>
    <x v="1332"/>
    <x v="47"/>
    <x v="1"/>
  </r>
  <r>
    <x v="1333"/>
    <x v="57"/>
    <x v="1"/>
  </r>
  <r>
    <x v="1334"/>
    <x v="35"/>
    <x v="1"/>
  </r>
  <r>
    <x v="1335"/>
    <x v="311"/>
    <x v="0"/>
  </r>
  <r>
    <x v="1336"/>
    <x v="67"/>
    <x v="0"/>
  </r>
  <r>
    <x v="1337"/>
    <x v="34"/>
    <x v="1"/>
  </r>
  <r>
    <x v="1338"/>
    <x v="153"/>
    <x v="0"/>
  </r>
  <r>
    <x v="1339"/>
    <x v="47"/>
    <x v="1"/>
  </r>
  <r>
    <x v="1340"/>
    <x v="5"/>
    <x v="1"/>
  </r>
  <r>
    <x v="1341"/>
    <x v="14"/>
    <x v="0"/>
  </r>
  <r>
    <x v="1342"/>
    <x v="423"/>
    <x v="0"/>
  </r>
  <r>
    <x v="1343"/>
    <x v="424"/>
    <x v="1"/>
  </r>
  <r>
    <x v="1344"/>
    <x v="35"/>
    <x v="1"/>
  </r>
  <r>
    <x v="1345"/>
    <x v="36"/>
    <x v="1"/>
  </r>
  <r>
    <x v="1346"/>
    <x v="229"/>
    <x v="0"/>
  </r>
  <r>
    <x v="1347"/>
    <x v="379"/>
    <x v="0"/>
  </r>
  <r>
    <x v="1348"/>
    <x v="198"/>
    <x v="0"/>
  </r>
  <r>
    <x v="1349"/>
    <x v="34"/>
    <x v="1"/>
  </r>
  <r>
    <x v="1350"/>
    <x v="136"/>
    <x v="0"/>
  </r>
  <r>
    <x v="1351"/>
    <x v="55"/>
    <x v="0"/>
  </r>
  <r>
    <x v="1352"/>
    <x v="91"/>
    <x v="0"/>
  </r>
  <r>
    <x v="1353"/>
    <x v="121"/>
    <x v="0"/>
  </r>
  <r>
    <x v="1354"/>
    <x v="277"/>
    <x v="0"/>
  </r>
  <r>
    <x v="1355"/>
    <x v="90"/>
    <x v="0"/>
  </r>
  <r>
    <x v="1356"/>
    <x v="85"/>
    <x v="1"/>
  </r>
  <r>
    <x v="1357"/>
    <x v="127"/>
    <x v="0"/>
  </r>
  <r>
    <x v="1358"/>
    <x v="35"/>
    <x v="1"/>
  </r>
  <r>
    <x v="1359"/>
    <x v="425"/>
    <x v="0"/>
  </r>
  <r>
    <x v="1360"/>
    <x v="260"/>
    <x v="0"/>
  </r>
  <r>
    <x v="1361"/>
    <x v="81"/>
    <x v="1"/>
  </r>
  <r>
    <x v="1362"/>
    <x v="362"/>
    <x v="1"/>
  </r>
  <r>
    <x v="1363"/>
    <x v="66"/>
    <x v="1"/>
  </r>
  <r>
    <x v="1364"/>
    <x v="5"/>
    <x v="0"/>
  </r>
  <r>
    <x v="1365"/>
    <x v="426"/>
    <x v="0"/>
  </r>
  <r>
    <x v="1366"/>
    <x v="171"/>
    <x v="0"/>
  </r>
  <r>
    <x v="1367"/>
    <x v="138"/>
    <x v="1"/>
  </r>
  <r>
    <x v="1368"/>
    <x v="65"/>
    <x v="1"/>
  </r>
  <r>
    <x v="1369"/>
    <x v="241"/>
    <x v="0"/>
  </r>
  <r>
    <x v="1370"/>
    <x v="159"/>
    <x v="1"/>
  </r>
  <r>
    <x v="1371"/>
    <x v="427"/>
    <x v="1"/>
  </r>
  <r>
    <x v="1372"/>
    <x v="238"/>
    <x v="0"/>
  </r>
  <r>
    <x v="1373"/>
    <x v="428"/>
    <x v="0"/>
  </r>
  <r>
    <x v="1374"/>
    <x v="429"/>
    <x v="0"/>
  </r>
  <r>
    <x v="1375"/>
    <x v="430"/>
    <x v="0"/>
  </r>
  <r>
    <x v="1376"/>
    <x v="365"/>
    <x v="1"/>
  </r>
  <r>
    <x v="1377"/>
    <x v="95"/>
    <x v="0"/>
  </r>
  <r>
    <x v="1378"/>
    <x v="85"/>
    <x v="1"/>
  </r>
  <r>
    <x v="1379"/>
    <x v="63"/>
    <x v="1"/>
  </r>
  <r>
    <x v="1380"/>
    <x v="195"/>
    <x v="1"/>
  </r>
  <r>
    <x v="1381"/>
    <x v="219"/>
    <x v="0"/>
  </r>
  <r>
    <x v="1382"/>
    <x v="14"/>
    <x v="0"/>
  </r>
  <r>
    <x v="1383"/>
    <x v="14"/>
    <x v="0"/>
  </r>
  <r>
    <x v="1384"/>
    <x v="18"/>
    <x v="1"/>
  </r>
  <r>
    <x v="1385"/>
    <x v="25"/>
    <x v="1"/>
  </r>
  <r>
    <x v="1386"/>
    <x v="103"/>
    <x v="0"/>
  </r>
  <r>
    <x v="1387"/>
    <x v="110"/>
    <x v="1"/>
  </r>
  <r>
    <x v="1388"/>
    <x v="61"/>
    <x v="0"/>
  </r>
  <r>
    <x v="1389"/>
    <x v="35"/>
    <x v="1"/>
  </r>
  <r>
    <x v="1390"/>
    <x v="296"/>
    <x v="0"/>
  </r>
  <r>
    <x v="1391"/>
    <x v="78"/>
    <x v="0"/>
  </r>
  <r>
    <x v="1392"/>
    <x v="47"/>
    <x v="1"/>
  </r>
  <r>
    <x v="1393"/>
    <x v="31"/>
    <x v="0"/>
  </r>
  <r>
    <x v="1394"/>
    <x v="74"/>
    <x v="0"/>
  </r>
  <r>
    <x v="1395"/>
    <x v="3"/>
    <x v="0"/>
  </r>
  <r>
    <x v="1396"/>
    <x v="20"/>
    <x v="0"/>
  </r>
  <r>
    <x v="1397"/>
    <x v="80"/>
    <x v="1"/>
  </r>
  <r>
    <x v="1398"/>
    <x v="25"/>
    <x v="1"/>
  </r>
  <r>
    <x v="1399"/>
    <x v="110"/>
    <x v="1"/>
  </r>
  <r>
    <x v="1400"/>
    <x v="431"/>
    <x v="1"/>
  </r>
  <r>
    <x v="1401"/>
    <x v="126"/>
    <x v="1"/>
  </r>
  <r>
    <x v="1402"/>
    <x v="432"/>
    <x v="0"/>
  </r>
  <r>
    <x v="1403"/>
    <x v="433"/>
    <x v="0"/>
  </r>
  <r>
    <x v="1404"/>
    <x v="429"/>
    <x v="0"/>
  </r>
  <r>
    <x v="1405"/>
    <x v="396"/>
    <x v="0"/>
  </r>
  <r>
    <x v="1406"/>
    <x v="212"/>
    <x v="1"/>
  </r>
  <r>
    <x v="1407"/>
    <x v="34"/>
    <x v="1"/>
  </r>
  <r>
    <x v="1408"/>
    <x v="43"/>
    <x v="0"/>
  </r>
  <r>
    <x v="1409"/>
    <x v="371"/>
    <x v="0"/>
  </r>
  <r>
    <x v="1410"/>
    <x v="434"/>
    <x v="0"/>
  </r>
  <r>
    <x v="1411"/>
    <x v="27"/>
    <x v="1"/>
  </r>
  <r>
    <x v="1412"/>
    <x v="65"/>
    <x v="1"/>
  </r>
  <r>
    <x v="1413"/>
    <x v="435"/>
    <x v="0"/>
  </r>
  <r>
    <x v="1414"/>
    <x v="436"/>
    <x v="1"/>
  </r>
  <r>
    <x v="1415"/>
    <x v="95"/>
    <x v="0"/>
  </r>
  <r>
    <x v="1416"/>
    <x v="206"/>
    <x v="0"/>
  </r>
  <r>
    <x v="1417"/>
    <x v="437"/>
    <x v="0"/>
  </r>
  <r>
    <x v="1418"/>
    <x v="138"/>
    <x v="1"/>
  </r>
  <r>
    <x v="1419"/>
    <x v="84"/>
    <x v="0"/>
  </r>
  <r>
    <x v="1420"/>
    <x v="325"/>
    <x v="0"/>
  </r>
  <r>
    <x v="1421"/>
    <x v="35"/>
    <x v="0"/>
  </r>
  <r>
    <x v="1422"/>
    <x v="65"/>
    <x v="1"/>
  </r>
  <r>
    <x v="1423"/>
    <x v="66"/>
    <x v="0"/>
  </r>
  <r>
    <x v="1424"/>
    <x v="7"/>
    <x v="0"/>
  </r>
  <r>
    <x v="1425"/>
    <x v="43"/>
    <x v="0"/>
  </r>
  <r>
    <x v="1426"/>
    <x v="226"/>
    <x v="0"/>
  </r>
  <r>
    <x v="1427"/>
    <x v="47"/>
    <x v="1"/>
  </r>
  <r>
    <x v="1428"/>
    <x v="25"/>
    <x v="1"/>
  </r>
  <r>
    <x v="1429"/>
    <x v="374"/>
    <x v="0"/>
  </r>
  <r>
    <x v="1430"/>
    <x v="438"/>
    <x v="1"/>
  </r>
  <r>
    <x v="1431"/>
    <x v="35"/>
    <x v="0"/>
  </r>
  <r>
    <x v="1432"/>
    <x v="110"/>
    <x v="1"/>
  </r>
  <r>
    <x v="1433"/>
    <x v="116"/>
    <x v="0"/>
  </r>
  <r>
    <x v="1434"/>
    <x v="7"/>
    <x v="0"/>
  </r>
  <r>
    <x v="1435"/>
    <x v="64"/>
    <x v="0"/>
  </r>
  <r>
    <x v="1436"/>
    <x v="43"/>
    <x v="0"/>
  </r>
  <r>
    <x v="1437"/>
    <x v="267"/>
    <x v="0"/>
  </r>
  <r>
    <x v="1438"/>
    <x v="439"/>
    <x v="0"/>
  </r>
  <r>
    <x v="1439"/>
    <x v="219"/>
    <x v="0"/>
  </r>
  <r>
    <x v="1440"/>
    <x v="31"/>
    <x v="0"/>
  </r>
  <r>
    <x v="1441"/>
    <x v="65"/>
    <x v="0"/>
  </r>
  <r>
    <x v="1442"/>
    <x v="331"/>
    <x v="0"/>
  </r>
  <r>
    <x v="1443"/>
    <x v="440"/>
    <x v="1"/>
  </r>
  <r>
    <x v="1444"/>
    <x v="164"/>
    <x v="0"/>
  </r>
  <r>
    <x v="1445"/>
    <x v="25"/>
    <x v="1"/>
  </r>
  <r>
    <x v="1446"/>
    <x v="104"/>
    <x v="1"/>
  </r>
  <r>
    <x v="1447"/>
    <x v="29"/>
    <x v="0"/>
  </r>
  <r>
    <x v="1448"/>
    <x v="10"/>
    <x v="0"/>
  </r>
  <r>
    <x v="1449"/>
    <x v="34"/>
    <x v="1"/>
  </r>
  <r>
    <x v="1450"/>
    <x v="34"/>
    <x v="1"/>
  </r>
  <r>
    <x v="1451"/>
    <x v="13"/>
    <x v="0"/>
  </r>
  <r>
    <x v="1452"/>
    <x v="226"/>
    <x v="0"/>
  </r>
  <r>
    <x v="1453"/>
    <x v="34"/>
    <x v="1"/>
  </r>
  <r>
    <x v="1454"/>
    <x v="63"/>
    <x v="0"/>
  </r>
  <r>
    <x v="1455"/>
    <x v="1"/>
    <x v="0"/>
  </r>
  <r>
    <x v="1456"/>
    <x v="127"/>
    <x v="0"/>
  </r>
  <r>
    <x v="1457"/>
    <x v="118"/>
    <x v="1"/>
  </r>
  <r>
    <x v="1458"/>
    <x v="25"/>
    <x v="1"/>
  </r>
  <r>
    <x v="1459"/>
    <x v="411"/>
    <x v="0"/>
  </r>
</pivotCacheRecords>
</file>

<file path=xl/pivotCache/pivotCacheRecords5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460">
  <r>
    <x v="0"/>
    <x v="0"/>
    <x v="0"/>
    <n v="65"/>
    <n v="8450"/>
    <s v="Pave"/>
    <s v="NA"/>
    <s v="Reg"/>
    <s v="Lvl"/>
    <s v="AllPub"/>
    <x v="0"/>
    <s v="Gtl"/>
    <x v="0"/>
    <s v="Norm"/>
    <s v="Norm"/>
    <x v="0"/>
    <x v="0"/>
    <n v="7"/>
    <n v="5"/>
    <n v="2003"/>
    <n v="2003"/>
    <x v="0"/>
    <s v="Gable"/>
    <s v="CompShg"/>
    <x v="0"/>
    <s v="VinylSd"/>
    <s v="BrkFace"/>
    <n v="196"/>
    <s v="Gd"/>
    <s v="TA"/>
    <x v="0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x v="0"/>
    <n v="0"/>
    <n v="2"/>
    <n v="1"/>
    <n v="3"/>
    <x v="0"/>
    <n v="1"/>
    <x v="0"/>
    <n v="8"/>
    <s v="Typ"/>
    <n v="0"/>
    <s v="NA"/>
    <s v="Attchd"/>
    <n v="2003"/>
    <s v="RFn"/>
    <n v="2"/>
    <n v="548"/>
    <s v="TA"/>
    <s v="TA"/>
    <s v="Y"/>
    <x v="0"/>
    <x v="0"/>
    <n v="61"/>
    <n v="0"/>
    <n v="0"/>
    <n v="0"/>
    <n v="0"/>
    <s v="NA"/>
    <n v="0"/>
    <s v="NA"/>
    <x v="0"/>
    <s v="NA"/>
    <n v="0"/>
    <x v="0"/>
    <x v="0"/>
    <s v="WD"/>
    <x v="0"/>
    <x v="0"/>
    <x v="0"/>
  </r>
  <r>
    <x v="1"/>
    <x v="1"/>
    <x v="0"/>
    <n v="80"/>
    <n v="9600"/>
    <s v="Pave"/>
    <s v="NA"/>
    <s v="Reg"/>
    <s v="Lvl"/>
    <s v="AllPub"/>
    <x v="1"/>
    <s v="Gtl"/>
    <x v="1"/>
    <s v="Feedr"/>
    <s v="Norm"/>
    <x v="0"/>
    <x v="1"/>
    <n v="6"/>
    <n v="8"/>
    <n v="1976"/>
    <n v="1976"/>
    <x v="0"/>
    <s v="Gable"/>
    <s v="CompShg"/>
    <x v="1"/>
    <s v="MetalSd"/>
    <s v="None"/>
    <n v="0"/>
    <s v="TA"/>
    <s v="TA"/>
    <x v="1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x v="1"/>
    <n v="1"/>
    <n v="2"/>
    <n v="0"/>
    <n v="3"/>
    <x v="1"/>
    <n v="1"/>
    <x v="1"/>
    <n v="6"/>
    <s v="Typ"/>
    <n v="1"/>
    <s v="TA"/>
    <s v="Attchd"/>
    <n v="1976"/>
    <s v="RFn"/>
    <n v="2"/>
    <n v="460"/>
    <s v="TA"/>
    <s v="TA"/>
    <s v="Y"/>
    <x v="1"/>
    <x v="1"/>
    <n v="0"/>
    <n v="0"/>
    <n v="0"/>
    <n v="0"/>
    <n v="0"/>
    <s v="NA"/>
    <n v="0"/>
    <s v="NA"/>
    <x v="0"/>
    <s v="NA"/>
    <n v="0"/>
    <x v="1"/>
    <x v="1"/>
    <s v="WD"/>
    <x v="0"/>
    <x v="0"/>
    <x v="1"/>
  </r>
  <r>
    <x v="2"/>
    <x v="0"/>
    <x v="0"/>
    <n v="68"/>
    <n v="11250"/>
    <s v="Pave"/>
    <s v="NA"/>
    <s v="IR1"/>
    <s v="Lvl"/>
    <s v="AllPub"/>
    <x v="0"/>
    <s v="Gtl"/>
    <x v="0"/>
    <s v="Norm"/>
    <s v="Norm"/>
    <x v="0"/>
    <x v="0"/>
    <n v="7"/>
    <n v="5"/>
    <n v="2001"/>
    <n v="2002"/>
    <x v="1"/>
    <s v="Gable"/>
    <s v="CompShg"/>
    <x v="0"/>
    <s v="VinylSd"/>
    <s v="BrkFace"/>
    <n v="162"/>
    <s v="Gd"/>
    <s v="TA"/>
    <x v="0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x v="0"/>
    <n v="0"/>
    <n v="2"/>
    <n v="1"/>
    <n v="3"/>
    <x v="0"/>
    <n v="1"/>
    <x v="0"/>
    <n v="6"/>
    <s v="Typ"/>
    <n v="1"/>
    <s v="TA"/>
    <s v="Attchd"/>
    <n v="2001"/>
    <s v="RFn"/>
    <n v="2"/>
    <n v="608"/>
    <s v="TA"/>
    <s v="TA"/>
    <s v="Y"/>
    <x v="0"/>
    <x v="0"/>
    <n v="42"/>
    <n v="0"/>
    <n v="0"/>
    <n v="0"/>
    <n v="0"/>
    <s v="NA"/>
    <n v="0"/>
    <s v="NA"/>
    <x v="0"/>
    <s v="NA"/>
    <n v="0"/>
    <x v="2"/>
    <x v="0"/>
    <s v="WD"/>
    <x v="0"/>
    <x v="0"/>
    <x v="2"/>
  </r>
  <r>
    <x v="3"/>
    <x v="2"/>
    <x v="0"/>
    <n v="60"/>
    <n v="9550"/>
    <s v="Pave"/>
    <s v="NA"/>
    <s v="IR1"/>
    <s v="Lvl"/>
    <s v="AllPub"/>
    <x v="2"/>
    <s v="Gtl"/>
    <x v="2"/>
    <s v="Norm"/>
    <s v="Norm"/>
    <x v="0"/>
    <x v="0"/>
    <n v="7"/>
    <n v="5"/>
    <n v="1915"/>
    <n v="1970"/>
    <x v="1"/>
    <s v="Gable"/>
    <s v="CompShg"/>
    <x v="2"/>
    <s v="Wd Shng"/>
    <s v="None"/>
    <n v="0"/>
    <s v="TA"/>
    <s v="TA"/>
    <x v="2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x v="0"/>
    <n v="0"/>
    <n v="1"/>
    <n v="0"/>
    <n v="3"/>
    <x v="1"/>
    <n v="1"/>
    <x v="0"/>
    <n v="7"/>
    <s v="Typ"/>
    <n v="1"/>
    <s v="Gd"/>
    <s v="Detchd"/>
    <n v="1998"/>
    <s v="Unf"/>
    <n v="3"/>
    <n v="642"/>
    <s v="TA"/>
    <s v="TA"/>
    <s v="Y"/>
    <x v="0"/>
    <x v="0"/>
    <n v="35"/>
    <n v="272"/>
    <n v="0"/>
    <n v="0"/>
    <n v="0"/>
    <s v="NA"/>
    <n v="0"/>
    <s v="NA"/>
    <x v="0"/>
    <s v="NA"/>
    <n v="0"/>
    <x v="0"/>
    <x v="2"/>
    <s v="WD"/>
    <x v="1"/>
    <x v="1"/>
    <x v="3"/>
  </r>
  <r>
    <x v="4"/>
    <x v="0"/>
    <x v="0"/>
    <n v="84"/>
    <n v="14260"/>
    <s v="Pave"/>
    <s v="NA"/>
    <s v="IR1"/>
    <s v="Lvl"/>
    <s v="AllPub"/>
    <x v="1"/>
    <s v="Gtl"/>
    <x v="3"/>
    <s v="Norm"/>
    <s v="Norm"/>
    <x v="0"/>
    <x v="0"/>
    <n v="8"/>
    <n v="5"/>
    <n v="2000"/>
    <n v="2000"/>
    <x v="0"/>
    <s v="Gable"/>
    <s v="CompShg"/>
    <x v="0"/>
    <s v="VinylSd"/>
    <s v="BrkFace"/>
    <n v="350"/>
    <s v="Gd"/>
    <s v="TA"/>
    <x v="0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x v="0"/>
    <n v="0"/>
    <n v="2"/>
    <n v="1"/>
    <n v="4"/>
    <x v="1"/>
    <n v="1"/>
    <x v="0"/>
    <n v="9"/>
    <s v="Typ"/>
    <n v="1"/>
    <s v="TA"/>
    <s v="Attchd"/>
    <n v="2000"/>
    <s v="RFn"/>
    <n v="3"/>
    <n v="836"/>
    <s v="TA"/>
    <s v="TA"/>
    <s v="Y"/>
    <x v="2"/>
    <x v="1"/>
    <n v="84"/>
    <n v="0"/>
    <n v="0"/>
    <n v="0"/>
    <n v="0"/>
    <s v="NA"/>
    <n v="0"/>
    <s v="NA"/>
    <x v="0"/>
    <s v="NA"/>
    <n v="0"/>
    <x v="3"/>
    <x v="0"/>
    <s v="WD"/>
    <x v="0"/>
    <x v="0"/>
    <x v="4"/>
  </r>
  <r>
    <x v="5"/>
    <x v="3"/>
    <x v="0"/>
    <n v="85"/>
    <n v="14115"/>
    <s v="Pave"/>
    <s v="NA"/>
    <s v="IR1"/>
    <s v="Lvl"/>
    <s v="AllPub"/>
    <x v="0"/>
    <s v="Gtl"/>
    <x v="4"/>
    <s v="Norm"/>
    <s v="Norm"/>
    <x v="0"/>
    <x v="2"/>
    <n v="5"/>
    <n v="5"/>
    <n v="1993"/>
    <n v="1995"/>
    <x v="1"/>
    <s v="Gable"/>
    <s v="CompShg"/>
    <x v="0"/>
    <s v="VinylSd"/>
    <s v="None"/>
    <n v="0"/>
    <s v="TA"/>
    <s v="TA"/>
    <x v="3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x v="0"/>
    <n v="0"/>
    <n v="1"/>
    <n v="1"/>
    <n v="1"/>
    <x v="1"/>
    <n v="1"/>
    <x v="1"/>
    <n v="5"/>
    <s v="Typ"/>
    <n v="0"/>
    <s v="NA"/>
    <s v="Attchd"/>
    <n v="1993"/>
    <s v="Unf"/>
    <n v="2"/>
    <n v="480"/>
    <s v="TA"/>
    <s v="TA"/>
    <s v="Y"/>
    <x v="3"/>
    <x v="1"/>
    <n v="30"/>
    <n v="0"/>
    <n v="320"/>
    <n v="0"/>
    <n v="0"/>
    <s v="NA"/>
    <n v="0"/>
    <s v="MnPrv"/>
    <x v="1"/>
    <s v="Shed"/>
    <n v="700"/>
    <x v="4"/>
    <x v="3"/>
    <s v="WD"/>
    <x v="0"/>
    <x v="0"/>
    <x v="5"/>
  </r>
  <r>
    <x v="6"/>
    <x v="1"/>
    <x v="0"/>
    <n v="75"/>
    <n v="10084"/>
    <s v="Pave"/>
    <s v="NA"/>
    <s v="Reg"/>
    <s v="Lvl"/>
    <s v="AllPub"/>
    <x v="0"/>
    <s v="Gtl"/>
    <x v="5"/>
    <s v="Norm"/>
    <s v="Norm"/>
    <x v="0"/>
    <x v="1"/>
    <n v="8"/>
    <n v="5"/>
    <n v="2004"/>
    <n v="2005"/>
    <x v="1"/>
    <s v="Gable"/>
    <s v="CompShg"/>
    <x v="0"/>
    <s v="VinylSd"/>
    <s v="Stone"/>
    <n v="186"/>
    <s v="Gd"/>
    <s v="TA"/>
    <x v="0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x v="0"/>
    <n v="0"/>
    <n v="2"/>
    <n v="0"/>
    <n v="3"/>
    <x v="1"/>
    <n v="1"/>
    <x v="0"/>
    <n v="7"/>
    <s v="Typ"/>
    <n v="1"/>
    <s v="Gd"/>
    <s v="Attchd"/>
    <n v="2004"/>
    <s v="RFn"/>
    <n v="2"/>
    <n v="636"/>
    <s v="TA"/>
    <s v="TA"/>
    <s v="Y"/>
    <x v="4"/>
    <x v="1"/>
    <n v="57"/>
    <n v="0"/>
    <n v="0"/>
    <n v="0"/>
    <n v="0"/>
    <s v="NA"/>
    <n v="0"/>
    <s v="NA"/>
    <x v="0"/>
    <s v="NA"/>
    <n v="0"/>
    <x v="5"/>
    <x v="1"/>
    <s v="WD"/>
    <x v="0"/>
    <x v="0"/>
    <x v="6"/>
  </r>
  <r>
    <x v="7"/>
    <x v="0"/>
    <x v="0"/>
    <s v="NA"/>
    <n v="10382"/>
    <s v="Pave"/>
    <s v="NA"/>
    <s v="IR1"/>
    <s v="Lvl"/>
    <s v="AllPub"/>
    <x v="2"/>
    <s v="Gtl"/>
    <x v="6"/>
    <s v="PosN"/>
    <s v="Norm"/>
    <x v="0"/>
    <x v="0"/>
    <n v="7"/>
    <n v="6"/>
    <n v="1973"/>
    <n v="1973"/>
    <x v="0"/>
    <s v="Gable"/>
    <s v="CompShg"/>
    <x v="3"/>
    <s v="HdBoard"/>
    <s v="Stone"/>
    <n v="240"/>
    <s v="TA"/>
    <s v="TA"/>
    <x v="1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x v="0"/>
    <n v="0"/>
    <n v="2"/>
    <n v="1"/>
    <n v="3"/>
    <x v="0"/>
    <n v="1"/>
    <x v="1"/>
    <n v="7"/>
    <s v="Typ"/>
    <n v="2"/>
    <s v="TA"/>
    <s v="Attchd"/>
    <n v="1973"/>
    <s v="RFn"/>
    <n v="2"/>
    <n v="484"/>
    <s v="TA"/>
    <s v="TA"/>
    <s v="Y"/>
    <x v="5"/>
    <x v="1"/>
    <n v="204"/>
    <n v="228"/>
    <n v="0"/>
    <n v="0"/>
    <n v="0"/>
    <s v="NA"/>
    <n v="0"/>
    <s v="NA"/>
    <x v="0"/>
    <s v="Shed"/>
    <n v="350"/>
    <x v="6"/>
    <x v="3"/>
    <s v="WD"/>
    <x v="0"/>
    <x v="0"/>
    <x v="7"/>
  </r>
  <r>
    <x v="8"/>
    <x v="3"/>
    <x v="1"/>
    <n v="51"/>
    <n v="6120"/>
    <s v="Pave"/>
    <s v="NA"/>
    <s v="Reg"/>
    <s v="Lvl"/>
    <s v="AllPub"/>
    <x v="0"/>
    <s v="Gtl"/>
    <x v="7"/>
    <s v="Artery"/>
    <s v="Norm"/>
    <x v="0"/>
    <x v="2"/>
    <n v="7"/>
    <n v="5"/>
    <n v="1931"/>
    <n v="1950"/>
    <x v="1"/>
    <s v="Gable"/>
    <s v="CompShg"/>
    <x v="4"/>
    <s v="Wd Shng"/>
    <s v="None"/>
    <n v="0"/>
    <s v="TA"/>
    <s v="TA"/>
    <x v="2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x v="1"/>
    <n v="0"/>
    <n v="2"/>
    <n v="0"/>
    <n v="2"/>
    <x v="0"/>
    <n v="2"/>
    <x v="1"/>
    <n v="8"/>
    <s v="Min1"/>
    <n v="2"/>
    <s v="TA"/>
    <s v="Detchd"/>
    <n v="1931"/>
    <s v="Unf"/>
    <n v="2"/>
    <n v="468"/>
    <s v="Fa"/>
    <s v="TA"/>
    <s v="Y"/>
    <x v="6"/>
    <x v="1"/>
    <n v="0"/>
    <n v="205"/>
    <n v="0"/>
    <n v="0"/>
    <n v="0"/>
    <s v="NA"/>
    <n v="0"/>
    <s v="NA"/>
    <x v="0"/>
    <s v="NA"/>
    <n v="0"/>
    <x v="7"/>
    <x v="0"/>
    <s v="WD"/>
    <x v="1"/>
    <x v="1"/>
    <x v="8"/>
  </r>
  <r>
    <x v="9"/>
    <x v="4"/>
    <x v="0"/>
    <n v="50"/>
    <n v="7420"/>
    <s v="Pave"/>
    <s v="NA"/>
    <s v="Reg"/>
    <s v="Lvl"/>
    <s v="AllPub"/>
    <x v="2"/>
    <s v="Gtl"/>
    <x v="8"/>
    <s v="Artery"/>
    <s v="Artery"/>
    <x v="1"/>
    <x v="3"/>
    <n v="5"/>
    <n v="6"/>
    <n v="1939"/>
    <n v="1950"/>
    <x v="1"/>
    <s v="Gable"/>
    <s v="CompShg"/>
    <x v="1"/>
    <s v="MetalSd"/>
    <s v="None"/>
    <n v="0"/>
    <s v="TA"/>
    <s v="TA"/>
    <x v="2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x v="0"/>
    <n v="0"/>
    <n v="1"/>
    <n v="0"/>
    <n v="2"/>
    <x v="1"/>
    <n v="2"/>
    <x v="1"/>
    <n v="5"/>
    <s v="Typ"/>
    <n v="2"/>
    <s v="TA"/>
    <s v="Attchd"/>
    <n v="1939"/>
    <s v="RFn"/>
    <n v="1"/>
    <n v="205"/>
    <s v="Gd"/>
    <s v="TA"/>
    <s v="Y"/>
    <x v="0"/>
    <x v="0"/>
    <n v="4"/>
    <n v="0"/>
    <n v="0"/>
    <n v="0"/>
    <n v="0"/>
    <s v="NA"/>
    <n v="0"/>
    <s v="NA"/>
    <x v="0"/>
    <s v="NA"/>
    <n v="0"/>
    <x v="8"/>
    <x v="0"/>
    <s v="WD"/>
    <x v="0"/>
    <x v="0"/>
    <x v="9"/>
  </r>
  <r>
    <x v="10"/>
    <x v="1"/>
    <x v="0"/>
    <n v="70"/>
    <n v="11200"/>
    <s v="Pave"/>
    <s v="NA"/>
    <s v="Reg"/>
    <s v="Lvl"/>
    <s v="AllPub"/>
    <x v="0"/>
    <s v="Gtl"/>
    <x v="9"/>
    <s v="Norm"/>
    <s v="Norm"/>
    <x v="0"/>
    <x v="1"/>
    <n v="5"/>
    <n v="5"/>
    <n v="1965"/>
    <n v="1965"/>
    <x v="0"/>
    <s v="Hip"/>
    <s v="CompShg"/>
    <x v="3"/>
    <s v="HdBoard"/>
    <s v="None"/>
    <n v="0"/>
    <s v="TA"/>
    <s v="TA"/>
    <x v="1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x v="0"/>
    <n v="0"/>
    <n v="1"/>
    <n v="0"/>
    <n v="3"/>
    <x v="1"/>
    <n v="1"/>
    <x v="1"/>
    <n v="5"/>
    <s v="Typ"/>
    <n v="0"/>
    <s v="NA"/>
    <s v="Detchd"/>
    <n v="1965"/>
    <s v="Unf"/>
    <n v="1"/>
    <n v="384"/>
    <s v="TA"/>
    <s v="TA"/>
    <s v="Y"/>
    <x v="0"/>
    <x v="0"/>
    <n v="0"/>
    <n v="0"/>
    <n v="0"/>
    <n v="0"/>
    <n v="0"/>
    <s v="NA"/>
    <n v="0"/>
    <s v="NA"/>
    <x v="0"/>
    <s v="NA"/>
    <n v="0"/>
    <x v="0"/>
    <x v="0"/>
    <s v="WD"/>
    <x v="0"/>
    <x v="0"/>
    <x v="10"/>
  </r>
  <r>
    <x v="11"/>
    <x v="0"/>
    <x v="0"/>
    <n v="85"/>
    <n v="11924"/>
    <s v="Pave"/>
    <s v="NA"/>
    <s v="IR1"/>
    <s v="Lvl"/>
    <s v="AllPub"/>
    <x v="0"/>
    <s v="Gtl"/>
    <x v="10"/>
    <s v="Norm"/>
    <s v="Norm"/>
    <x v="0"/>
    <x v="0"/>
    <n v="9"/>
    <n v="5"/>
    <n v="2005"/>
    <n v="2006"/>
    <x v="1"/>
    <s v="Hip"/>
    <s v="CompShg"/>
    <x v="5"/>
    <s v="Wd Shng"/>
    <s v="Stone"/>
    <n v="286"/>
    <s v="Ex"/>
    <s v="TA"/>
    <x v="0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x v="0"/>
    <n v="0"/>
    <n v="3"/>
    <n v="0"/>
    <n v="4"/>
    <x v="1"/>
    <n v="1"/>
    <x v="2"/>
    <n v="11"/>
    <s v="Typ"/>
    <n v="2"/>
    <s v="Gd"/>
    <s v="BuiltIn"/>
    <n v="2005"/>
    <s v="Fin"/>
    <n v="3"/>
    <n v="736"/>
    <s v="TA"/>
    <s v="TA"/>
    <s v="Y"/>
    <x v="7"/>
    <x v="1"/>
    <n v="21"/>
    <n v="0"/>
    <n v="0"/>
    <n v="0"/>
    <n v="0"/>
    <s v="NA"/>
    <n v="0"/>
    <s v="NA"/>
    <x v="0"/>
    <s v="NA"/>
    <n v="0"/>
    <x v="9"/>
    <x v="2"/>
    <s v="New"/>
    <x v="2"/>
    <x v="1"/>
    <x v="11"/>
  </r>
  <r>
    <x v="12"/>
    <x v="1"/>
    <x v="0"/>
    <s v="NA"/>
    <n v="12968"/>
    <s v="Pave"/>
    <s v="NA"/>
    <s v="IR2"/>
    <s v="Lvl"/>
    <s v="AllPub"/>
    <x v="0"/>
    <s v="Gtl"/>
    <x v="9"/>
    <s v="Norm"/>
    <s v="Norm"/>
    <x v="0"/>
    <x v="1"/>
    <n v="5"/>
    <n v="6"/>
    <n v="1962"/>
    <n v="1962"/>
    <x v="0"/>
    <s v="Hip"/>
    <s v="CompShg"/>
    <x v="3"/>
    <s v="Plywood"/>
    <s v="None"/>
    <n v="0"/>
    <s v="TA"/>
    <s v="TA"/>
    <x v="1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x v="0"/>
    <n v="0"/>
    <n v="1"/>
    <n v="0"/>
    <n v="2"/>
    <x v="1"/>
    <n v="1"/>
    <x v="1"/>
    <n v="4"/>
    <s v="Typ"/>
    <n v="0"/>
    <s v="NA"/>
    <s v="Detchd"/>
    <n v="1962"/>
    <s v="Unf"/>
    <n v="1"/>
    <n v="352"/>
    <s v="TA"/>
    <s v="TA"/>
    <s v="Y"/>
    <x v="8"/>
    <x v="1"/>
    <n v="0"/>
    <n v="0"/>
    <n v="0"/>
    <n v="176"/>
    <n v="0"/>
    <s v="NA"/>
    <n v="0"/>
    <s v="NA"/>
    <x v="0"/>
    <s v="NA"/>
    <n v="0"/>
    <x v="2"/>
    <x v="0"/>
    <s v="WD"/>
    <x v="0"/>
    <x v="0"/>
    <x v="12"/>
  </r>
  <r>
    <x v="13"/>
    <x v="1"/>
    <x v="0"/>
    <n v="91"/>
    <n v="10652"/>
    <s v="Pave"/>
    <s v="NA"/>
    <s v="IR1"/>
    <s v="Lvl"/>
    <s v="AllPub"/>
    <x v="0"/>
    <s v="Gtl"/>
    <x v="0"/>
    <s v="Norm"/>
    <s v="Norm"/>
    <x v="0"/>
    <x v="1"/>
    <n v="7"/>
    <n v="5"/>
    <n v="2006"/>
    <n v="2007"/>
    <x v="1"/>
    <s v="Gable"/>
    <s v="CompShg"/>
    <x v="0"/>
    <s v="VinylSd"/>
    <s v="Stone"/>
    <n v="306"/>
    <s v="Gd"/>
    <s v="TA"/>
    <x v="0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x v="1"/>
    <n v="0"/>
    <n v="2"/>
    <n v="0"/>
    <n v="3"/>
    <x v="1"/>
    <n v="1"/>
    <x v="0"/>
    <n v="7"/>
    <s v="Typ"/>
    <n v="1"/>
    <s v="Gd"/>
    <s v="Attchd"/>
    <n v="2006"/>
    <s v="RFn"/>
    <n v="3"/>
    <n v="840"/>
    <s v="TA"/>
    <s v="TA"/>
    <s v="Y"/>
    <x v="9"/>
    <x v="1"/>
    <n v="33"/>
    <n v="0"/>
    <n v="0"/>
    <n v="0"/>
    <n v="0"/>
    <s v="NA"/>
    <n v="0"/>
    <s v="NA"/>
    <x v="0"/>
    <s v="NA"/>
    <n v="0"/>
    <x v="5"/>
    <x v="1"/>
    <s v="New"/>
    <x v="2"/>
    <x v="1"/>
    <x v="13"/>
  </r>
  <r>
    <x v="14"/>
    <x v="1"/>
    <x v="0"/>
    <s v="NA"/>
    <n v="10920"/>
    <s v="Pave"/>
    <s v="NA"/>
    <s v="IR1"/>
    <s v="Lvl"/>
    <s v="AllPub"/>
    <x v="2"/>
    <s v="Gtl"/>
    <x v="11"/>
    <s v="Norm"/>
    <s v="Norm"/>
    <x v="0"/>
    <x v="1"/>
    <n v="6"/>
    <n v="5"/>
    <n v="1960"/>
    <n v="1960"/>
    <x v="0"/>
    <s v="Hip"/>
    <s v="CompShg"/>
    <x v="1"/>
    <s v="MetalSd"/>
    <s v="BrkFace"/>
    <n v="212"/>
    <s v="TA"/>
    <s v="TA"/>
    <x v="1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x v="0"/>
    <n v="0"/>
    <n v="1"/>
    <n v="1"/>
    <n v="2"/>
    <x v="0"/>
    <n v="1"/>
    <x v="1"/>
    <n v="5"/>
    <s v="Typ"/>
    <n v="1"/>
    <s v="Fa"/>
    <s v="Attchd"/>
    <n v="1960"/>
    <s v="RFn"/>
    <n v="1"/>
    <n v="352"/>
    <s v="TA"/>
    <s v="TA"/>
    <s v="Y"/>
    <x v="0"/>
    <x v="0"/>
    <n v="213"/>
    <n v="176"/>
    <n v="0"/>
    <n v="0"/>
    <n v="0"/>
    <s v="NA"/>
    <n v="0"/>
    <s v="GdWo"/>
    <x v="1"/>
    <s v="NA"/>
    <n v="0"/>
    <x v="1"/>
    <x v="0"/>
    <s v="WD"/>
    <x v="0"/>
    <x v="0"/>
    <x v="14"/>
  </r>
  <r>
    <x v="15"/>
    <x v="5"/>
    <x v="1"/>
    <n v="51"/>
    <n v="6120"/>
    <s v="Pave"/>
    <s v="NA"/>
    <s v="Reg"/>
    <s v="Lvl"/>
    <s v="AllPub"/>
    <x v="2"/>
    <s v="Gtl"/>
    <x v="8"/>
    <s v="Norm"/>
    <s v="Norm"/>
    <x v="0"/>
    <x v="3"/>
    <n v="7"/>
    <n v="8"/>
    <n v="1929"/>
    <n v="2001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x v="1"/>
    <n v="0"/>
    <n v="1"/>
    <n v="0"/>
    <n v="2"/>
    <x v="1"/>
    <n v="1"/>
    <x v="1"/>
    <n v="5"/>
    <s v="Typ"/>
    <n v="0"/>
    <s v="NA"/>
    <s v="Detchd"/>
    <n v="1991"/>
    <s v="Unf"/>
    <n v="2"/>
    <n v="576"/>
    <s v="TA"/>
    <s v="TA"/>
    <s v="Y"/>
    <x v="10"/>
    <x v="1"/>
    <n v="112"/>
    <n v="0"/>
    <n v="0"/>
    <n v="0"/>
    <n v="0"/>
    <s v="NA"/>
    <n v="0"/>
    <s v="GdPrv"/>
    <x v="1"/>
    <s v="NA"/>
    <n v="0"/>
    <x v="9"/>
    <x v="1"/>
    <s v="WD"/>
    <x v="0"/>
    <x v="0"/>
    <x v="15"/>
  </r>
  <r>
    <x v="16"/>
    <x v="1"/>
    <x v="0"/>
    <s v="NA"/>
    <n v="11241"/>
    <s v="Pave"/>
    <s v="NA"/>
    <s v="IR1"/>
    <s v="Lvl"/>
    <s v="AllPub"/>
    <x v="3"/>
    <s v="Gtl"/>
    <x v="11"/>
    <s v="Norm"/>
    <s v="Norm"/>
    <x v="0"/>
    <x v="1"/>
    <n v="6"/>
    <n v="7"/>
    <n v="1970"/>
    <n v="1970"/>
    <x v="0"/>
    <s v="Gable"/>
    <s v="CompShg"/>
    <x v="2"/>
    <s v="Wd Sdng"/>
    <s v="BrkFace"/>
    <n v="180"/>
    <s v="TA"/>
    <s v="TA"/>
    <x v="1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x v="0"/>
    <n v="0"/>
    <n v="1"/>
    <n v="0"/>
    <n v="2"/>
    <x v="1"/>
    <n v="1"/>
    <x v="1"/>
    <n v="5"/>
    <s v="Typ"/>
    <n v="1"/>
    <s v="TA"/>
    <s v="Attchd"/>
    <n v="1970"/>
    <s v="Fin"/>
    <n v="2"/>
    <n v="480"/>
    <s v="TA"/>
    <s v="TA"/>
    <s v="Y"/>
    <x v="0"/>
    <x v="0"/>
    <n v="0"/>
    <n v="0"/>
    <n v="0"/>
    <n v="0"/>
    <n v="0"/>
    <s v="NA"/>
    <n v="0"/>
    <s v="NA"/>
    <x v="0"/>
    <s v="Shed"/>
    <n v="700"/>
    <x v="10"/>
    <x v="4"/>
    <s v="WD"/>
    <x v="0"/>
    <x v="0"/>
    <x v="16"/>
  </r>
  <r>
    <x v="17"/>
    <x v="6"/>
    <x v="0"/>
    <n v="72"/>
    <n v="10791"/>
    <s v="Pave"/>
    <s v="NA"/>
    <s v="Reg"/>
    <s v="Lvl"/>
    <s v="AllPub"/>
    <x v="0"/>
    <s v="Gtl"/>
    <x v="9"/>
    <s v="Norm"/>
    <s v="Norm"/>
    <x v="2"/>
    <x v="1"/>
    <n v="4"/>
    <n v="5"/>
    <n v="1967"/>
    <n v="1967"/>
    <x v="0"/>
    <s v="Gable"/>
    <s v="CompShg"/>
    <x v="1"/>
    <s v="MetalS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x v="1"/>
    <n v="0"/>
    <n v="2"/>
    <n v="0"/>
    <n v="2"/>
    <x v="0"/>
    <n v="2"/>
    <x v="1"/>
    <n v="6"/>
    <s v="Typ"/>
    <n v="0"/>
    <s v="NA"/>
    <s v="CarPort"/>
    <n v="1967"/>
    <s v="Unf"/>
    <n v="2"/>
    <n v="516"/>
    <s v="TA"/>
    <s v="TA"/>
    <s v="Y"/>
    <x v="0"/>
    <x v="0"/>
    <n v="0"/>
    <n v="0"/>
    <n v="0"/>
    <n v="0"/>
    <n v="0"/>
    <s v="NA"/>
    <n v="0"/>
    <s v="NA"/>
    <x v="0"/>
    <s v="Shed"/>
    <n v="500"/>
    <x v="4"/>
    <x v="2"/>
    <s v="WD"/>
    <x v="0"/>
    <x v="0"/>
    <x v="17"/>
  </r>
  <r>
    <x v="18"/>
    <x v="1"/>
    <x v="0"/>
    <n v="66"/>
    <n v="13695"/>
    <s v="Pave"/>
    <s v="NA"/>
    <s v="Reg"/>
    <s v="Lvl"/>
    <s v="AllPub"/>
    <x v="0"/>
    <s v="Gtl"/>
    <x v="12"/>
    <s v="RRAe"/>
    <s v="Norm"/>
    <x v="0"/>
    <x v="1"/>
    <n v="5"/>
    <n v="5"/>
    <n v="2004"/>
    <n v="2004"/>
    <x v="0"/>
    <s v="Gable"/>
    <s v="CompShg"/>
    <x v="0"/>
    <s v="VinylSd"/>
    <s v="None"/>
    <n v="0"/>
    <s v="TA"/>
    <s v="TA"/>
    <x v="0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x v="0"/>
    <n v="0"/>
    <n v="1"/>
    <n v="1"/>
    <n v="3"/>
    <x v="1"/>
    <n v="1"/>
    <x v="0"/>
    <n v="6"/>
    <s v="Typ"/>
    <n v="0"/>
    <s v="NA"/>
    <s v="Detchd"/>
    <n v="2004"/>
    <s v="Unf"/>
    <n v="2"/>
    <n v="576"/>
    <s v="TA"/>
    <s v="TA"/>
    <s v="Y"/>
    <x v="0"/>
    <x v="0"/>
    <n v="102"/>
    <n v="0"/>
    <n v="0"/>
    <n v="0"/>
    <n v="0"/>
    <s v="NA"/>
    <n v="0"/>
    <s v="NA"/>
    <x v="0"/>
    <s v="NA"/>
    <n v="0"/>
    <x v="11"/>
    <x v="0"/>
    <s v="WD"/>
    <x v="0"/>
    <x v="0"/>
    <x v="18"/>
  </r>
  <r>
    <x v="19"/>
    <x v="1"/>
    <x v="0"/>
    <n v="70"/>
    <n v="7560"/>
    <s v="Pave"/>
    <s v="NA"/>
    <s v="Reg"/>
    <s v="Lvl"/>
    <s v="AllPub"/>
    <x v="0"/>
    <s v="Gtl"/>
    <x v="11"/>
    <s v="Norm"/>
    <s v="Norm"/>
    <x v="0"/>
    <x v="1"/>
    <n v="5"/>
    <n v="6"/>
    <n v="1958"/>
    <n v="1965"/>
    <x v="1"/>
    <s v="Hip"/>
    <s v="CompShg"/>
    <x v="4"/>
    <s v="Plywood"/>
    <s v="None"/>
    <n v="0"/>
    <s v="TA"/>
    <s v="TA"/>
    <x v="1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x v="1"/>
    <n v="0"/>
    <n v="1"/>
    <n v="0"/>
    <n v="3"/>
    <x v="1"/>
    <n v="1"/>
    <x v="1"/>
    <n v="6"/>
    <s v="Min1"/>
    <n v="0"/>
    <s v="NA"/>
    <s v="Attchd"/>
    <n v="1958"/>
    <s v="Unf"/>
    <n v="1"/>
    <n v="294"/>
    <s v="TA"/>
    <s v="TA"/>
    <s v="Y"/>
    <x v="0"/>
    <x v="0"/>
    <n v="0"/>
    <n v="0"/>
    <n v="0"/>
    <n v="0"/>
    <n v="0"/>
    <s v="NA"/>
    <n v="0"/>
    <s v="MnPrv"/>
    <x v="1"/>
    <s v="NA"/>
    <n v="0"/>
    <x v="1"/>
    <x v="3"/>
    <s v="COD"/>
    <x v="1"/>
    <x v="1"/>
    <x v="19"/>
  </r>
  <r>
    <x v="20"/>
    <x v="0"/>
    <x v="0"/>
    <n v="101"/>
    <n v="14215"/>
    <s v="Pave"/>
    <s v="NA"/>
    <s v="IR1"/>
    <s v="Lvl"/>
    <s v="AllPub"/>
    <x v="2"/>
    <s v="Gtl"/>
    <x v="10"/>
    <s v="Norm"/>
    <s v="Norm"/>
    <x v="0"/>
    <x v="0"/>
    <n v="8"/>
    <n v="5"/>
    <n v="2005"/>
    <n v="2006"/>
    <x v="1"/>
    <s v="Gable"/>
    <s v="CompShg"/>
    <x v="0"/>
    <s v="VinylSd"/>
    <s v="BrkFace"/>
    <n v="380"/>
    <s v="Gd"/>
    <s v="TA"/>
    <x v="0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x v="1"/>
    <n v="0"/>
    <n v="3"/>
    <n v="1"/>
    <n v="4"/>
    <x v="0"/>
    <n v="1"/>
    <x v="0"/>
    <n v="9"/>
    <s v="Typ"/>
    <n v="1"/>
    <s v="Gd"/>
    <s v="BuiltIn"/>
    <n v="2005"/>
    <s v="RFn"/>
    <n v="3"/>
    <n v="853"/>
    <s v="TA"/>
    <s v="TA"/>
    <s v="Y"/>
    <x v="11"/>
    <x v="1"/>
    <n v="154"/>
    <n v="0"/>
    <n v="0"/>
    <n v="0"/>
    <n v="0"/>
    <s v="NA"/>
    <n v="0"/>
    <s v="NA"/>
    <x v="0"/>
    <s v="NA"/>
    <n v="0"/>
    <x v="6"/>
    <x v="2"/>
    <s v="New"/>
    <x v="2"/>
    <x v="1"/>
    <x v="20"/>
  </r>
  <r>
    <x v="21"/>
    <x v="5"/>
    <x v="1"/>
    <n v="57"/>
    <n v="7449"/>
    <s v="Pave"/>
    <s v="Grvl"/>
    <s v="Reg"/>
    <s v="Bnk"/>
    <s v="AllPub"/>
    <x v="0"/>
    <s v="Gtl"/>
    <x v="13"/>
    <s v="Norm"/>
    <s v="Norm"/>
    <x v="0"/>
    <x v="3"/>
    <n v="7"/>
    <n v="7"/>
    <n v="1930"/>
    <n v="1950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x v="1"/>
    <n v="0"/>
    <n v="1"/>
    <n v="0"/>
    <n v="3"/>
    <x v="1"/>
    <n v="1"/>
    <x v="0"/>
    <n v="6"/>
    <s v="Typ"/>
    <n v="1"/>
    <s v="Gd"/>
    <s v="Attchd"/>
    <n v="1930"/>
    <s v="Unf"/>
    <n v="1"/>
    <n v="280"/>
    <s v="TA"/>
    <s v="TA"/>
    <s v="N"/>
    <x v="0"/>
    <x v="0"/>
    <n v="0"/>
    <n v="205"/>
    <n v="0"/>
    <n v="0"/>
    <n v="0"/>
    <s v="NA"/>
    <n v="0"/>
    <s v="GdPrv"/>
    <x v="1"/>
    <s v="NA"/>
    <n v="0"/>
    <x v="11"/>
    <x v="1"/>
    <s v="WD"/>
    <x v="0"/>
    <x v="0"/>
    <x v="21"/>
  </r>
  <r>
    <x v="22"/>
    <x v="1"/>
    <x v="0"/>
    <n v="75"/>
    <n v="9742"/>
    <s v="Pave"/>
    <s v="NA"/>
    <s v="Reg"/>
    <s v="Lvl"/>
    <s v="AllPub"/>
    <x v="0"/>
    <s v="Gtl"/>
    <x v="0"/>
    <s v="Norm"/>
    <s v="Norm"/>
    <x v="0"/>
    <x v="1"/>
    <n v="8"/>
    <n v="5"/>
    <n v="2002"/>
    <n v="2002"/>
    <x v="0"/>
    <s v="Hip"/>
    <s v="CompShg"/>
    <x v="0"/>
    <s v="VinylSd"/>
    <s v="BrkFace"/>
    <n v="281"/>
    <s v="Gd"/>
    <s v="TA"/>
    <x v="0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x v="1"/>
    <n v="0"/>
    <n v="2"/>
    <n v="0"/>
    <n v="3"/>
    <x v="1"/>
    <n v="1"/>
    <x v="0"/>
    <n v="7"/>
    <s v="Typ"/>
    <n v="1"/>
    <s v="Gd"/>
    <s v="Attchd"/>
    <n v="2002"/>
    <s v="RFn"/>
    <n v="2"/>
    <n v="534"/>
    <s v="TA"/>
    <s v="TA"/>
    <s v="Y"/>
    <x v="12"/>
    <x v="1"/>
    <n v="159"/>
    <n v="0"/>
    <n v="0"/>
    <n v="0"/>
    <n v="0"/>
    <s v="NA"/>
    <n v="0"/>
    <s v="NA"/>
    <x v="0"/>
    <s v="NA"/>
    <n v="0"/>
    <x v="2"/>
    <x v="0"/>
    <s v="WD"/>
    <x v="0"/>
    <x v="0"/>
    <x v="22"/>
  </r>
  <r>
    <x v="23"/>
    <x v="7"/>
    <x v="1"/>
    <n v="44"/>
    <n v="4224"/>
    <s v="Pave"/>
    <s v="NA"/>
    <s v="Reg"/>
    <s v="Lvl"/>
    <s v="AllPub"/>
    <x v="0"/>
    <s v="Gtl"/>
    <x v="14"/>
    <s v="Norm"/>
    <s v="Norm"/>
    <x v="3"/>
    <x v="1"/>
    <n v="5"/>
    <n v="7"/>
    <n v="1976"/>
    <n v="1976"/>
    <x v="0"/>
    <s v="Gable"/>
    <s v="CompShg"/>
    <x v="6"/>
    <s v="CmentBd"/>
    <s v="None"/>
    <n v="0"/>
    <s v="TA"/>
    <s v="TA"/>
    <x v="0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x v="0"/>
    <n v="0"/>
    <n v="1"/>
    <n v="0"/>
    <n v="3"/>
    <x v="1"/>
    <n v="1"/>
    <x v="1"/>
    <n v="6"/>
    <s v="Typ"/>
    <n v="1"/>
    <s v="TA"/>
    <s v="Attchd"/>
    <n v="1976"/>
    <s v="Unf"/>
    <n v="2"/>
    <n v="572"/>
    <s v="TA"/>
    <s v="TA"/>
    <s v="Y"/>
    <x v="13"/>
    <x v="1"/>
    <n v="110"/>
    <n v="0"/>
    <n v="0"/>
    <n v="0"/>
    <n v="0"/>
    <s v="NA"/>
    <n v="0"/>
    <s v="NA"/>
    <x v="0"/>
    <s v="NA"/>
    <n v="0"/>
    <x v="11"/>
    <x v="1"/>
    <s v="WD"/>
    <x v="0"/>
    <x v="0"/>
    <x v="8"/>
  </r>
  <r>
    <x v="24"/>
    <x v="1"/>
    <x v="0"/>
    <s v="NA"/>
    <n v="8246"/>
    <s v="Pave"/>
    <s v="NA"/>
    <s v="IR1"/>
    <s v="Lvl"/>
    <s v="AllPub"/>
    <x v="0"/>
    <s v="Gtl"/>
    <x v="9"/>
    <s v="Norm"/>
    <s v="Norm"/>
    <x v="0"/>
    <x v="1"/>
    <n v="5"/>
    <n v="8"/>
    <n v="1968"/>
    <n v="2001"/>
    <x v="1"/>
    <s v="Gable"/>
    <s v="CompShg"/>
    <x v="7"/>
    <s v="Plywood"/>
    <s v="None"/>
    <n v="0"/>
    <s v="TA"/>
    <s v="Gd"/>
    <x v="1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x v="0"/>
    <n v="0"/>
    <n v="1"/>
    <n v="0"/>
    <n v="3"/>
    <x v="1"/>
    <n v="1"/>
    <x v="0"/>
    <n v="6"/>
    <s v="Typ"/>
    <n v="1"/>
    <s v="TA"/>
    <s v="Attchd"/>
    <n v="1968"/>
    <s v="Unf"/>
    <n v="1"/>
    <n v="270"/>
    <s v="TA"/>
    <s v="TA"/>
    <s v="Y"/>
    <x v="14"/>
    <x v="1"/>
    <n v="90"/>
    <n v="0"/>
    <n v="0"/>
    <n v="0"/>
    <n v="0"/>
    <s v="NA"/>
    <n v="0"/>
    <s v="MnPrv"/>
    <x v="1"/>
    <s v="NA"/>
    <n v="0"/>
    <x v="1"/>
    <x v="4"/>
    <s v="WD"/>
    <x v="0"/>
    <x v="0"/>
    <x v="23"/>
  </r>
  <r>
    <x v="25"/>
    <x v="1"/>
    <x v="0"/>
    <n v="110"/>
    <n v="14230"/>
    <s v="Pave"/>
    <s v="NA"/>
    <s v="Reg"/>
    <s v="Lvl"/>
    <s v="AllPub"/>
    <x v="2"/>
    <s v="Gtl"/>
    <x v="10"/>
    <s v="Norm"/>
    <s v="Norm"/>
    <x v="0"/>
    <x v="1"/>
    <n v="8"/>
    <n v="5"/>
    <n v="2007"/>
    <n v="2007"/>
    <x v="0"/>
    <s v="Gable"/>
    <s v="CompShg"/>
    <x v="0"/>
    <s v="VinylSd"/>
    <s v="Stone"/>
    <n v="640"/>
    <s v="Gd"/>
    <s v="TA"/>
    <x v="0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x v="1"/>
    <n v="0"/>
    <n v="2"/>
    <n v="0"/>
    <n v="3"/>
    <x v="1"/>
    <n v="1"/>
    <x v="0"/>
    <n v="7"/>
    <s v="Typ"/>
    <n v="1"/>
    <s v="Gd"/>
    <s v="Attchd"/>
    <n v="2007"/>
    <s v="RFn"/>
    <n v="3"/>
    <n v="890"/>
    <s v="TA"/>
    <s v="TA"/>
    <s v="Y"/>
    <x v="0"/>
    <x v="0"/>
    <n v="56"/>
    <n v="0"/>
    <n v="0"/>
    <n v="0"/>
    <n v="0"/>
    <s v="NA"/>
    <n v="0"/>
    <s v="NA"/>
    <x v="0"/>
    <s v="NA"/>
    <n v="0"/>
    <x v="9"/>
    <x v="3"/>
    <s v="WD"/>
    <x v="0"/>
    <x v="0"/>
    <x v="24"/>
  </r>
  <r>
    <x v="26"/>
    <x v="1"/>
    <x v="0"/>
    <n v="60"/>
    <n v="7200"/>
    <s v="Pave"/>
    <s v="NA"/>
    <s v="Reg"/>
    <s v="Lvl"/>
    <s v="AllPub"/>
    <x v="2"/>
    <s v="Gtl"/>
    <x v="11"/>
    <s v="Norm"/>
    <s v="Norm"/>
    <x v="0"/>
    <x v="1"/>
    <n v="5"/>
    <n v="7"/>
    <n v="1951"/>
    <n v="2000"/>
    <x v="1"/>
    <s v="Gable"/>
    <s v="CompShg"/>
    <x v="2"/>
    <s v="Wd Sdng"/>
    <s v="None"/>
    <n v="0"/>
    <s v="TA"/>
    <s v="TA"/>
    <x v="1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x v="1"/>
    <n v="1"/>
    <n v="1"/>
    <n v="0"/>
    <n v="3"/>
    <x v="1"/>
    <n v="1"/>
    <x v="0"/>
    <n v="5"/>
    <s v="Typ"/>
    <n v="0"/>
    <s v="NA"/>
    <s v="Detchd"/>
    <n v="2005"/>
    <s v="Unf"/>
    <n v="2"/>
    <n v="576"/>
    <s v="TA"/>
    <s v="TA"/>
    <s v="Y"/>
    <x v="15"/>
    <x v="1"/>
    <n v="32"/>
    <n v="0"/>
    <n v="0"/>
    <n v="0"/>
    <n v="0"/>
    <s v="NA"/>
    <n v="0"/>
    <s v="NA"/>
    <x v="0"/>
    <s v="NA"/>
    <n v="0"/>
    <x v="1"/>
    <x v="4"/>
    <s v="WD"/>
    <x v="0"/>
    <x v="0"/>
    <x v="25"/>
  </r>
  <r>
    <x v="27"/>
    <x v="1"/>
    <x v="0"/>
    <n v="98"/>
    <n v="11478"/>
    <s v="Pave"/>
    <s v="NA"/>
    <s v="Reg"/>
    <s v="Lvl"/>
    <s v="AllPub"/>
    <x v="0"/>
    <s v="Gtl"/>
    <x v="10"/>
    <s v="Norm"/>
    <s v="Norm"/>
    <x v="0"/>
    <x v="1"/>
    <n v="8"/>
    <n v="5"/>
    <n v="2007"/>
    <n v="2008"/>
    <x v="1"/>
    <s v="Gable"/>
    <s v="CompShg"/>
    <x v="0"/>
    <s v="VinylSd"/>
    <s v="Stone"/>
    <n v="200"/>
    <s v="Gd"/>
    <s v="TA"/>
    <x v="0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x v="0"/>
    <n v="0"/>
    <n v="2"/>
    <n v="0"/>
    <n v="3"/>
    <x v="1"/>
    <n v="1"/>
    <x v="0"/>
    <n v="7"/>
    <s v="Typ"/>
    <n v="1"/>
    <s v="Gd"/>
    <s v="Attchd"/>
    <n v="2008"/>
    <s v="RFn"/>
    <n v="3"/>
    <n v="772"/>
    <s v="TA"/>
    <s v="TA"/>
    <s v="Y"/>
    <x v="0"/>
    <x v="0"/>
    <n v="50"/>
    <n v="0"/>
    <n v="0"/>
    <n v="0"/>
    <n v="0"/>
    <s v="NA"/>
    <n v="0"/>
    <s v="NA"/>
    <x v="0"/>
    <s v="NA"/>
    <n v="0"/>
    <x v="1"/>
    <x v="4"/>
    <s v="WD"/>
    <x v="0"/>
    <x v="0"/>
    <x v="26"/>
  </r>
  <r>
    <x v="28"/>
    <x v="1"/>
    <x v="0"/>
    <n v="47"/>
    <n v="16321"/>
    <s v="Pave"/>
    <s v="NA"/>
    <s v="IR1"/>
    <s v="Lvl"/>
    <s v="AllPub"/>
    <x v="3"/>
    <s v="Gtl"/>
    <x v="11"/>
    <s v="Norm"/>
    <s v="Norm"/>
    <x v="0"/>
    <x v="1"/>
    <n v="5"/>
    <n v="6"/>
    <n v="1957"/>
    <n v="1997"/>
    <x v="1"/>
    <s v="Gable"/>
    <s v="CompShg"/>
    <x v="1"/>
    <s v="MetalSd"/>
    <s v="None"/>
    <n v="0"/>
    <s v="TA"/>
    <s v="TA"/>
    <x v="1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x v="0"/>
    <n v="0"/>
    <n v="1"/>
    <n v="0"/>
    <n v="2"/>
    <x v="1"/>
    <n v="1"/>
    <x v="1"/>
    <n v="6"/>
    <s v="Typ"/>
    <n v="2"/>
    <s v="Gd"/>
    <s v="Attchd"/>
    <n v="1957"/>
    <s v="RFn"/>
    <n v="1"/>
    <n v="319"/>
    <s v="TA"/>
    <s v="TA"/>
    <s v="Y"/>
    <x v="16"/>
    <x v="1"/>
    <n v="258"/>
    <n v="0"/>
    <n v="0"/>
    <n v="0"/>
    <n v="0"/>
    <s v="NA"/>
    <n v="0"/>
    <s v="NA"/>
    <x v="0"/>
    <s v="NA"/>
    <n v="0"/>
    <x v="3"/>
    <x v="2"/>
    <s v="WD"/>
    <x v="0"/>
    <x v="0"/>
    <x v="27"/>
  </r>
  <r>
    <x v="29"/>
    <x v="8"/>
    <x v="1"/>
    <n v="60"/>
    <n v="6324"/>
    <s v="Pave"/>
    <s v="NA"/>
    <s v="IR1"/>
    <s v="Lvl"/>
    <s v="AllPub"/>
    <x v="0"/>
    <s v="Gtl"/>
    <x v="8"/>
    <s v="Feedr"/>
    <s v="RRNn"/>
    <x v="0"/>
    <x v="1"/>
    <n v="4"/>
    <n v="6"/>
    <n v="1927"/>
    <n v="1950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x v="1"/>
    <n v="0"/>
    <n v="1"/>
    <n v="0"/>
    <n v="1"/>
    <x v="0"/>
    <n v="1"/>
    <x v="3"/>
    <n v="4"/>
    <s v="Typ"/>
    <n v="0"/>
    <s v="NA"/>
    <s v="Detchd"/>
    <n v="1920"/>
    <s v="Unf"/>
    <n v="1"/>
    <n v="240"/>
    <s v="Fa"/>
    <s v="TA"/>
    <s v="Y"/>
    <x v="17"/>
    <x v="1"/>
    <n v="0"/>
    <n v="87"/>
    <n v="0"/>
    <n v="0"/>
    <n v="0"/>
    <s v="NA"/>
    <n v="0"/>
    <s v="NA"/>
    <x v="0"/>
    <s v="NA"/>
    <n v="0"/>
    <x v="1"/>
    <x v="0"/>
    <s v="WD"/>
    <x v="0"/>
    <x v="0"/>
    <x v="28"/>
  </r>
  <r>
    <x v="30"/>
    <x v="2"/>
    <x v="2"/>
    <n v="50"/>
    <n v="8500"/>
    <s v="Pave"/>
    <s v="Pave"/>
    <s v="Reg"/>
    <s v="Lvl"/>
    <s v="AllPub"/>
    <x v="0"/>
    <s v="Gtl"/>
    <x v="13"/>
    <s v="Feedr"/>
    <s v="Norm"/>
    <x v="0"/>
    <x v="0"/>
    <n v="4"/>
    <n v="4"/>
    <n v="1920"/>
    <n v="1950"/>
    <x v="1"/>
    <s v="Gambrel"/>
    <s v="CompShg"/>
    <x v="4"/>
    <s v="BrkFace"/>
    <s v="None"/>
    <n v="0"/>
    <s v="TA"/>
    <s v="Fa"/>
    <x v="2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x v="1"/>
    <n v="0"/>
    <n v="1"/>
    <n v="0"/>
    <n v="3"/>
    <x v="1"/>
    <n v="1"/>
    <x v="1"/>
    <n v="6"/>
    <s v="Typ"/>
    <n v="0"/>
    <s v="NA"/>
    <s v="Detchd"/>
    <n v="1920"/>
    <s v="Unf"/>
    <n v="1"/>
    <n v="250"/>
    <s v="TA"/>
    <s v="Fa"/>
    <s v="N"/>
    <x v="0"/>
    <x v="0"/>
    <n v="54"/>
    <n v="172"/>
    <n v="0"/>
    <n v="0"/>
    <n v="0"/>
    <s v="NA"/>
    <n v="0"/>
    <s v="MnPrv"/>
    <x v="1"/>
    <s v="NA"/>
    <n v="0"/>
    <x v="9"/>
    <x v="0"/>
    <s v="WD"/>
    <x v="0"/>
    <x v="0"/>
    <x v="29"/>
  </r>
  <r>
    <x v="31"/>
    <x v="1"/>
    <x v="0"/>
    <s v="NA"/>
    <n v="8544"/>
    <s v="Pave"/>
    <s v="NA"/>
    <s v="IR1"/>
    <s v="Lvl"/>
    <s v="AllPub"/>
    <x v="3"/>
    <s v="Gtl"/>
    <x v="9"/>
    <s v="Norm"/>
    <s v="Norm"/>
    <x v="0"/>
    <x v="1"/>
    <n v="5"/>
    <n v="6"/>
    <n v="1966"/>
    <n v="2006"/>
    <x v="1"/>
    <s v="Gable"/>
    <s v="CompShg"/>
    <x v="3"/>
    <s v="HdBoard"/>
    <s v="None"/>
    <n v="0"/>
    <s v="TA"/>
    <s v="TA"/>
    <x v="1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x v="1"/>
    <n v="0"/>
    <n v="1"/>
    <n v="1"/>
    <n v="3"/>
    <x v="1"/>
    <n v="1"/>
    <x v="0"/>
    <n v="6"/>
    <s v="Typ"/>
    <n v="0"/>
    <s v="NA"/>
    <s v="Attchd"/>
    <n v="1966"/>
    <s v="Unf"/>
    <n v="1"/>
    <n v="271"/>
    <s v="TA"/>
    <s v="TA"/>
    <s v="Y"/>
    <x v="0"/>
    <x v="0"/>
    <n v="65"/>
    <n v="0"/>
    <n v="0"/>
    <n v="0"/>
    <n v="0"/>
    <s v="NA"/>
    <n v="0"/>
    <s v="MnPrv"/>
    <x v="1"/>
    <s v="NA"/>
    <n v="0"/>
    <x v="11"/>
    <x v="0"/>
    <s v="WD"/>
    <x v="0"/>
    <x v="0"/>
    <x v="30"/>
  </r>
  <r>
    <x v="32"/>
    <x v="1"/>
    <x v="0"/>
    <n v="85"/>
    <n v="11049"/>
    <s v="Pave"/>
    <s v="NA"/>
    <s v="Reg"/>
    <s v="Lvl"/>
    <s v="AllPub"/>
    <x v="2"/>
    <s v="Gtl"/>
    <x v="0"/>
    <s v="Norm"/>
    <s v="Norm"/>
    <x v="0"/>
    <x v="1"/>
    <n v="8"/>
    <n v="5"/>
    <n v="2007"/>
    <n v="2007"/>
    <x v="0"/>
    <s v="Gable"/>
    <s v="CompShg"/>
    <x v="0"/>
    <s v="VinylSd"/>
    <s v="None"/>
    <n v="0"/>
    <s v="Gd"/>
    <s v="TA"/>
    <x v="0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x v="1"/>
    <n v="0"/>
    <n v="2"/>
    <n v="0"/>
    <n v="3"/>
    <x v="1"/>
    <n v="1"/>
    <x v="0"/>
    <n v="7"/>
    <s v="Typ"/>
    <n v="0"/>
    <s v="NA"/>
    <s v="Attchd"/>
    <n v="2007"/>
    <s v="RFn"/>
    <n v="2"/>
    <n v="484"/>
    <s v="TA"/>
    <s v="TA"/>
    <s v="Y"/>
    <x v="0"/>
    <x v="0"/>
    <n v="30"/>
    <n v="0"/>
    <n v="0"/>
    <n v="0"/>
    <n v="0"/>
    <s v="NA"/>
    <n v="0"/>
    <s v="NA"/>
    <x v="0"/>
    <s v="NA"/>
    <n v="0"/>
    <x v="8"/>
    <x v="0"/>
    <s v="WD"/>
    <x v="0"/>
    <x v="0"/>
    <x v="31"/>
  </r>
  <r>
    <x v="33"/>
    <x v="1"/>
    <x v="0"/>
    <n v="70"/>
    <n v="10552"/>
    <s v="Pave"/>
    <s v="NA"/>
    <s v="IR1"/>
    <s v="Lvl"/>
    <s v="AllPub"/>
    <x v="0"/>
    <s v="Gtl"/>
    <x v="11"/>
    <s v="Norm"/>
    <s v="Norm"/>
    <x v="0"/>
    <x v="1"/>
    <n v="5"/>
    <n v="5"/>
    <n v="1959"/>
    <n v="1959"/>
    <x v="0"/>
    <s v="Hip"/>
    <s v="CompShg"/>
    <x v="4"/>
    <s v="BrkFace"/>
    <s v="None"/>
    <n v="0"/>
    <s v="TA"/>
    <s v="TA"/>
    <x v="1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x v="1"/>
    <n v="1"/>
    <n v="1"/>
    <n v="1"/>
    <n v="4"/>
    <x v="1"/>
    <n v="1"/>
    <x v="0"/>
    <n v="6"/>
    <s v="Typ"/>
    <n v="1"/>
    <s v="Gd"/>
    <s v="Attchd"/>
    <n v="1959"/>
    <s v="RFn"/>
    <n v="2"/>
    <n v="447"/>
    <s v="TA"/>
    <s v="TA"/>
    <s v="Y"/>
    <x v="0"/>
    <x v="0"/>
    <n v="38"/>
    <n v="0"/>
    <n v="0"/>
    <n v="0"/>
    <n v="0"/>
    <s v="NA"/>
    <n v="0"/>
    <s v="NA"/>
    <x v="0"/>
    <s v="NA"/>
    <n v="0"/>
    <x v="7"/>
    <x v="4"/>
    <s v="WD"/>
    <x v="0"/>
    <x v="0"/>
    <x v="32"/>
  </r>
  <r>
    <x v="34"/>
    <x v="7"/>
    <x v="0"/>
    <n v="60"/>
    <n v="7313"/>
    <s v="Pave"/>
    <s v="NA"/>
    <s v="Reg"/>
    <s v="Lvl"/>
    <s v="AllPub"/>
    <x v="0"/>
    <s v="Gtl"/>
    <x v="10"/>
    <s v="Norm"/>
    <s v="Norm"/>
    <x v="3"/>
    <x v="1"/>
    <n v="9"/>
    <n v="5"/>
    <n v="2005"/>
    <n v="2005"/>
    <x v="0"/>
    <s v="Hip"/>
    <s v="CompShg"/>
    <x v="1"/>
    <s v="MetalSd"/>
    <s v="BrkFace"/>
    <n v="246"/>
    <s v="Ex"/>
    <s v="TA"/>
    <x v="0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x v="0"/>
    <n v="0"/>
    <n v="2"/>
    <n v="0"/>
    <n v="2"/>
    <x v="0"/>
    <n v="1"/>
    <x v="2"/>
    <n v="6"/>
    <s v="Typ"/>
    <n v="1"/>
    <s v="Gd"/>
    <s v="Attchd"/>
    <n v="2005"/>
    <s v="Fin"/>
    <n v="2"/>
    <n v="556"/>
    <s v="TA"/>
    <s v="TA"/>
    <s v="Y"/>
    <x v="18"/>
    <x v="1"/>
    <n v="47"/>
    <n v="0"/>
    <n v="0"/>
    <n v="0"/>
    <n v="0"/>
    <s v="NA"/>
    <n v="0"/>
    <s v="NA"/>
    <x v="0"/>
    <s v="NA"/>
    <n v="0"/>
    <x v="5"/>
    <x v="1"/>
    <s v="WD"/>
    <x v="0"/>
    <x v="0"/>
    <x v="33"/>
  </r>
  <r>
    <x v="35"/>
    <x v="0"/>
    <x v="0"/>
    <n v="108"/>
    <n v="13418"/>
    <s v="Pave"/>
    <s v="NA"/>
    <s v="Reg"/>
    <s v="Lvl"/>
    <s v="AllPub"/>
    <x v="0"/>
    <s v="Gtl"/>
    <x v="10"/>
    <s v="Norm"/>
    <s v="Norm"/>
    <x v="0"/>
    <x v="0"/>
    <n v="8"/>
    <n v="5"/>
    <n v="2004"/>
    <n v="2005"/>
    <x v="1"/>
    <s v="Gable"/>
    <s v="CompShg"/>
    <x v="0"/>
    <s v="VinylSd"/>
    <s v="Stone"/>
    <n v="132"/>
    <s v="Gd"/>
    <s v="TA"/>
    <x v="0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x v="1"/>
    <n v="0"/>
    <n v="3"/>
    <n v="1"/>
    <n v="4"/>
    <x v="0"/>
    <n v="1"/>
    <x v="0"/>
    <n v="9"/>
    <s v="Typ"/>
    <n v="1"/>
    <s v="Gd"/>
    <s v="BuiltIn"/>
    <n v="2004"/>
    <s v="Fin"/>
    <n v="3"/>
    <n v="691"/>
    <s v="TA"/>
    <s v="TA"/>
    <s v="Y"/>
    <x v="19"/>
    <x v="1"/>
    <n v="32"/>
    <n v="0"/>
    <n v="0"/>
    <n v="0"/>
    <n v="0"/>
    <s v="NA"/>
    <n v="0"/>
    <s v="NA"/>
    <x v="0"/>
    <s v="NA"/>
    <n v="0"/>
    <x v="2"/>
    <x v="2"/>
    <s v="WD"/>
    <x v="0"/>
    <x v="0"/>
    <x v="34"/>
  </r>
  <r>
    <x v="36"/>
    <x v="1"/>
    <x v="0"/>
    <n v="112"/>
    <n v="10859"/>
    <s v="Pave"/>
    <s v="NA"/>
    <s v="Reg"/>
    <s v="Lvl"/>
    <s v="AllPub"/>
    <x v="2"/>
    <s v="Gtl"/>
    <x v="0"/>
    <s v="Norm"/>
    <s v="Norm"/>
    <x v="0"/>
    <x v="1"/>
    <n v="5"/>
    <n v="5"/>
    <n v="1994"/>
    <n v="1995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x v="1"/>
    <n v="0"/>
    <n v="1"/>
    <n v="1"/>
    <n v="3"/>
    <x v="1"/>
    <n v="1"/>
    <x v="1"/>
    <n v="6"/>
    <s v="Typ"/>
    <n v="0"/>
    <s v="NA"/>
    <s v="Attchd"/>
    <n v="1995"/>
    <s v="Unf"/>
    <n v="2"/>
    <n v="672"/>
    <s v="TA"/>
    <s v="TA"/>
    <s v="Y"/>
    <x v="20"/>
    <x v="1"/>
    <n v="64"/>
    <n v="0"/>
    <n v="0"/>
    <n v="0"/>
    <n v="0"/>
    <s v="NA"/>
    <n v="0"/>
    <s v="NA"/>
    <x v="0"/>
    <s v="NA"/>
    <n v="0"/>
    <x v="11"/>
    <x v="3"/>
    <s v="WD"/>
    <x v="0"/>
    <x v="0"/>
    <x v="35"/>
  </r>
  <r>
    <x v="37"/>
    <x v="1"/>
    <x v="0"/>
    <n v="74"/>
    <n v="8532"/>
    <s v="Pave"/>
    <s v="NA"/>
    <s v="Reg"/>
    <s v="Lvl"/>
    <s v="AllPub"/>
    <x v="0"/>
    <s v="Gtl"/>
    <x v="11"/>
    <s v="Norm"/>
    <s v="Norm"/>
    <x v="0"/>
    <x v="1"/>
    <n v="5"/>
    <n v="6"/>
    <n v="1954"/>
    <n v="1990"/>
    <x v="1"/>
    <s v="Hip"/>
    <s v="CompShg"/>
    <x v="2"/>
    <s v="Wd Sdng"/>
    <s v="BrkFace"/>
    <n v="650"/>
    <s v="TA"/>
    <s v="TA"/>
    <x v="1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x v="1"/>
    <n v="1"/>
    <n v="1"/>
    <n v="0"/>
    <n v="3"/>
    <x v="1"/>
    <n v="1"/>
    <x v="1"/>
    <n v="5"/>
    <s v="Typ"/>
    <n v="1"/>
    <s v="TA"/>
    <s v="Attchd"/>
    <n v="1954"/>
    <s v="Fin"/>
    <n v="2"/>
    <n v="498"/>
    <s v="TA"/>
    <s v="TA"/>
    <s v="Y"/>
    <x v="0"/>
    <x v="0"/>
    <n v="0"/>
    <n v="0"/>
    <n v="0"/>
    <n v="0"/>
    <n v="0"/>
    <s v="NA"/>
    <n v="0"/>
    <s v="NA"/>
    <x v="0"/>
    <s v="NA"/>
    <n v="0"/>
    <x v="4"/>
    <x v="3"/>
    <s v="WD"/>
    <x v="0"/>
    <x v="0"/>
    <x v="36"/>
  </r>
  <r>
    <x v="38"/>
    <x v="1"/>
    <x v="0"/>
    <n v="68"/>
    <n v="7922"/>
    <s v="Pave"/>
    <s v="NA"/>
    <s v="Reg"/>
    <s v="Lvl"/>
    <s v="AllPub"/>
    <x v="0"/>
    <s v="Gtl"/>
    <x v="11"/>
    <s v="Norm"/>
    <s v="Norm"/>
    <x v="0"/>
    <x v="1"/>
    <n v="5"/>
    <n v="7"/>
    <n v="1953"/>
    <n v="2007"/>
    <x v="1"/>
    <s v="Gable"/>
    <s v="CompShg"/>
    <x v="0"/>
    <s v="VinylSd"/>
    <s v="None"/>
    <n v="0"/>
    <s v="TA"/>
    <s v="Gd"/>
    <x v="1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x v="0"/>
    <n v="0"/>
    <n v="1"/>
    <n v="0"/>
    <n v="3"/>
    <x v="1"/>
    <n v="1"/>
    <x v="0"/>
    <n v="5"/>
    <s v="Typ"/>
    <n v="0"/>
    <s v="NA"/>
    <s v="Detchd"/>
    <n v="1953"/>
    <s v="Unf"/>
    <n v="1"/>
    <n v="246"/>
    <s v="TA"/>
    <s v="TA"/>
    <s v="Y"/>
    <x v="0"/>
    <x v="0"/>
    <n v="52"/>
    <n v="0"/>
    <n v="0"/>
    <n v="0"/>
    <n v="0"/>
    <s v="NA"/>
    <n v="0"/>
    <s v="NA"/>
    <x v="0"/>
    <s v="NA"/>
    <n v="0"/>
    <x v="8"/>
    <x v="4"/>
    <s v="WD"/>
    <x v="1"/>
    <x v="1"/>
    <x v="37"/>
  </r>
  <r>
    <x v="39"/>
    <x v="6"/>
    <x v="0"/>
    <n v="65"/>
    <n v="6040"/>
    <s v="Pave"/>
    <s v="NA"/>
    <s v="Reg"/>
    <s v="Lvl"/>
    <s v="AllPub"/>
    <x v="0"/>
    <s v="Gtl"/>
    <x v="15"/>
    <s v="Norm"/>
    <s v="Norm"/>
    <x v="2"/>
    <x v="1"/>
    <n v="4"/>
    <n v="5"/>
    <n v="1955"/>
    <n v="1955"/>
    <x v="0"/>
    <s v="Gable"/>
    <s v="CompShg"/>
    <x v="8"/>
    <s v="Plywood"/>
    <s v="None"/>
    <n v="0"/>
    <s v="TA"/>
    <s v="TA"/>
    <x v="0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x v="1"/>
    <n v="0"/>
    <n v="2"/>
    <n v="0"/>
    <n v="2"/>
    <x v="0"/>
    <n v="2"/>
    <x v="3"/>
    <n v="6"/>
    <s v="Typ"/>
    <n v="0"/>
    <s v="NA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NA"/>
    <n v="0"/>
    <x v="11"/>
    <x v="0"/>
    <s v="WD"/>
    <x v="3"/>
    <x v="1"/>
    <x v="38"/>
  </r>
  <r>
    <x v="40"/>
    <x v="1"/>
    <x v="0"/>
    <n v="84"/>
    <n v="8658"/>
    <s v="Pave"/>
    <s v="NA"/>
    <s v="Reg"/>
    <s v="Lvl"/>
    <s v="AllPub"/>
    <x v="0"/>
    <s v="Gtl"/>
    <x v="11"/>
    <s v="Norm"/>
    <s v="Norm"/>
    <x v="0"/>
    <x v="1"/>
    <n v="6"/>
    <n v="5"/>
    <n v="1965"/>
    <n v="1965"/>
    <x v="0"/>
    <s v="Gable"/>
    <s v="CompShg"/>
    <x v="2"/>
    <s v="Wd Sdng"/>
    <s v="BrkFace"/>
    <n v="101"/>
    <s v="TA"/>
    <s v="TA"/>
    <x v="1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x v="1"/>
    <n v="0"/>
    <n v="2"/>
    <n v="0"/>
    <n v="3"/>
    <x v="1"/>
    <n v="1"/>
    <x v="1"/>
    <n v="6"/>
    <s v="Typ"/>
    <n v="1"/>
    <s v="TA"/>
    <s v="Attchd"/>
    <n v="1965"/>
    <s v="RFn"/>
    <n v="2"/>
    <n v="440"/>
    <s v="TA"/>
    <s v="TA"/>
    <s v="Y"/>
    <x v="0"/>
    <x v="0"/>
    <n v="138"/>
    <n v="0"/>
    <n v="0"/>
    <n v="0"/>
    <n v="0"/>
    <s v="NA"/>
    <n v="0"/>
    <s v="GdWo"/>
    <x v="1"/>
    <s v="NA"/>
    <n v="0"/>
    <x v="3"/>
    <x v="2"/>
    <s v="WD"/>
    <x v="1"/>
    <x v="1"/>
    <x v="39"/>
  </r>
  <r>
    <x v="41"/>
    <x v="1"/>
    <x v="0"/>
    <n v="115"/>
    <n v="16905"/>
    <s v="Pave"/>
    <s v="NA"/>
    <s v="Reg"/>
    <s v="Lvl"/>
    <s v="AllPub"/>
    <x v="0"/>
    <s v="Gtl"/>
    <x v="16"/>
    <s v="Norm"/>
    <s v="Norm"/>
    <x v="0"/>
    <x v="1"/>
    <n v="5"/>
    <n v="6"/>
    <n v="1959"/>
    <n v="1959"/>
    <x v="0"/>
    <s v="Gable"/>
    <s v="CompShg"/>
    <x v="0"/>
    <s v="VinylSd"/>
    <s v="None"/>
    <n v="0"/>
    <s v="TA"/>
    <s v="Gd"/>
    <x v="1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x v="1"/>
    <n v="1"/>
    <n v="1"/>
    <n v="1"/>
    <n v="2"/>
    <x v="0"/>
    <n v="1"/>
    <x v="1"/>
    <n v="5"/>
    <s v="Typ"/>
    <n v="2"/>
    <s v="Gd"/>
    <s v="Attchd"/>
    <n v="1959"/>
    <s v="RFn"/>
    <n v="1"/>
    <n v="308"/>
    <s v="TA"/>
    <s v="TA"/>
    <s v="P"/>
    <x v="0"/>
    <x v="0"/>
    <n v="104"/>
    <n v="0"/>
    <n v="0"/>
    <n v="0"/>
    <n v="0"/>
    <s v="NA"/>
    <n v="0"/>
    <s v="NA"/>
    <x v="0"/>
    <s v="NA"/>
    <n v="0"/>
    <x v="9"/>
    <x v="1"/>
    <s v="WD"/>
    <x v="0"/>
    <x v="0"/>
    <x v="40"/>
  </r>
  <r>
    <x v="42"/>
    <x v="9"/>
    <x v="0"/>
    <s v="NA"/>
    <n v="9180"/>
    <s v="Pave"/>
    <s v="NA"/>
    <s v="IR1"/>
    <s v="Lvl"/>
    <s v="AllPub"/>
    <x v="3"/>
    <s v="Gtl"/>
    <x v="12"/>
    <s v="Norm"/>
    <s v="Norm"/>
    <x v="0"/>
    <x v="4"/>
    <n v="5"/>
    <n v="7"/>
    <n v="1983"/>
    <n v="1983"/>
    <x v="0"/>
    <s v="Gable"/>
    <s v="CompShg"/>
    <x v="3"/>
    <s v="HdBoard"/>
    <s v="None"/>
    <n v="0"/>
    <s v="TA"/>
    <s v="TA"/>
    <x v="1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x v="0"/>
    <n v="0"/>
    <n v="1"/>
    <n v="0"/>
    <n v="2"/>
    <x v="1"/>
    <n v="1"/>
    <x v="0"/>
    <n v="5"/>
    <s v="Typ"/>
    <n v="0"/>
    <s v="NA"/>
    <s v="Attchd"/>
    <n v="1983"/>
    <s v="RFn"/>
    <n v="2"/>
    <n v="504"/>
    <s v="TA"/>
    <s v="Gd"/>
    <s v="Y"/>
    <x v="11"/>
    <x v="1"/>
    <n v="0"/>
    <n v="0"/>
    <n v="0"/>
    <n v="0"/>
    <n v="0"/>
    <s v="NA"/>
    <n v="0"/>
    <s v="MnPrv"/>
    <x v="1"/>
    <s v="NA"/>
    <n v="0"/>
    <x v="3"/>
    <x v="1"/>
    <s v="WD"/>
    <x v="0"/>
    <x v="0"/>
    <x v="12"/>
  </r>
  <r>
    <x v="43"/>
    <x v="1"/>
    <x v="0"/>
    <s v="NA"/>
    <n v="9200"/>
    <s v="Pave"/>
    <s v="NA"/>
    <s v="IR1"/>
    <s v="Lvl"/>
    <s v="AllPub"/>
    <x v="3"/>
    <s v="Gtl"/>
    <x v="0"/>
    <s v="Norm"/>
    <s v="Norm"/>
    <x v="0"/>
    <x v="1"/>
    <n v="5"/>
    <n v="6"/>
    <n v="1975"/>
    <n v="1980"/>
    <x v="1"/>
    <s v="Hip"/>
    <s v="CompShg"/>
    <x v="0"/>
    <s v="VinylSd"/>
    <s v="None"/>
    <n v="0"/>
    <s v="TA"/>
    <s v="TA"/>
    <x v="1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x v="0"/>
    <n v="0"/>
    <n v="1"/>
    <n v="0"/>
    <n v="3"/>
    <x v="1"/>
    <n v="1"/>
    <x v="1"/>
    <n v="5"/>
    <s v="Typ"/>
    <n v="0"/>
    <s v="NA"/>
    <s v="Detchd"/>
    <n v="1977"/>
    <s v="Unf"/>
    <n v="1"/>
    <n v="308"/>
    <s v="TA"/>
    <s v="TA"/>
    <s v="Y"/>
    <x v="21"/>
    <x v="1"/>
    <n v="0"/>
    <n v="0"/>
    <n v="0"/>
    <n v="0"/>
    <n v="0"/>
    <s v="NA"/>
    <n v="0"/>
    <s v="MnPrv"/>
    <x v="1"/>
    <s v="NA"/>
    <n v="0"/>
    <x v="9"/>
    <x v="0"/>
    <s v="WD"/>
    <x v="0"/>
    <x v="0"/>
    <x v="41"/>
  </r>
  <r>
    <x v="44"/>
    <x v="1"/>
    <x v="0"/>
    <n v="70"/>
    <n v="7945"/>
    <s v="Pave"/>
    <s v="NA"/>
    <s v="Reg"/>
    <s v="Lvl"/>
    <s v="AllPub"/>
    <x v="0"/>
    <s v="Gtl"/>
    <x v="11"/>
    <s v="Norm"/>
    <s v="Norm"/>
    <x v="0"/>
    <x v="1"/>
    <n v="5"/>
    <n v="6"/>
    <n v="1959"/>
    <n v="1959"/>
    <x v="0"/>
    <s v="Gable"/>
    <s v="CompShg"/>
    <x v="4"/>
    <s v="Wd Sdng"/>
    <s v="None"/>
    <n v="0"/>
    <s v="TA"/>
    <s v="TA"/>
    <x v="1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x v="0"/>
    <n v="0"/>
    <n v="1"/>
    <n v="0"/>
    <n v="3"/>
    <x v="1"/>
    <n v="1"/>
    <x v="1"/>
    <n v="6"/>
    <s v="Typ"/>
    <n v="0"/>
    <s v="NA"/>
    <s v="Attchd"/>
    <n v="1959"/>
    <s v="RFn"/>
    <n v="1"/>
    <n v="300"/>
    <s v="TA"/>
    <s v="TA"/>
    <s v="Y"/>
    <x v="0"/>
    <x v="0"/>
    <n v="0"/>
    <n v="0"/>
    <n v="0"/>
    <n v="0"/>
    <n v="0"/>
    <s v="NA"/>
    <n v="0"/>
    <s v="NA"/>
    <x v="0"/>
    <s v="NA"/>
    <n v="0"/>
    <x v="1"/>
    <x v="2"/>
    <s v="WD"/>
    <x v="0"/>
    <x v="0"/>
    <x v="42"/>
  </r>
  <r>
    <x v="45"/>
    <x v="7"/>
    <x v="0"/>
    <n v="61"/>
    <n v="7658"/>
    <s v="Pave"/>
    <s v="NA"/>
    <s v="Reg"/>
    <s v="Lvl"/>
    <s v="AllPub"/>
    <x v="0"/>
    <s v="Gtl"/>
    <x v="10"/>
    <s v="Norm"/>
    <s v="Norm"/>
    <x v="3"/>
    <x v="1"/>
    <n v="9"/>
    <n v="5"/>
    <n v="2005"/>
    <n v="2005"/>
    <x v="0"/>
    <s v="Hip"/>
    <s v="CompShg"/>
    <x v="1"/>
    <s v="MetalSd"/>
    <s v="BrkFace"/>
    <n v="412"/>
    <s v="Ex"/>
    <s v="TA"/>
    <x v="0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x v="0"/>
    <n v="0"/>
    <n v="2"/>
    <n v="0"/>
    <n v="2"/>
    <x v="0"/>
    <n v="1"/>
    <x v="2"/>
    <n v="6"/>
    <s v="Typ"/>
    <n v="1"/>
    <s v="Gd"/>
    <s v="Attchd"/>
    <n v="2005"/>
    <s v="RFn"/>
    <n v="2"/>
    <n v="576"/>
    <s v="TA"/>
    <s v="TA"/>
    <s v="Y"/>
    <x v="22"/>
    <x v="1"/>
    <n v="82"/>
    <n v="0"/>
    <n v="0"/>
    <n v="0"/>
    <n v="0"/>
    <s v="NA"/>
    <n v="0"/>
    <s v="NA"/>
    <x v="0"/>
    <s v="NA"/>
    <n v="0"/>
    <x v="0"/>
    <x v="4"/>
    <s v="WD"/>
    <x v="0"/>
    <x v="0"/>
    <x v="43"/>
  </r>
  <r>
    <x v="46"/>
    <x v="3"/>
    <x v="0"/>
    <n v="48"/>
    <n v="12822"/>
    <s v="Pave"/>
    <s v="NA"/>
    <s v="IR1"/>
    <s v="Lvl"/>
    <s v="AllPub"/>
    <x v="3"/>
    <s v="Gtl"/>
    <x v="4"/>
    <s v="Norm"/>
    <s v="Norm"/>
    <x v="0"/>
    <x v="2"/>
    <n v="7"/>
    <n v="5"/>
    <n v="2003"/>
    <n v="2003"/>
    <x v="0"/>
    <s v="Gable"/>
    <s v="CompShg"/>
    <x v="0"/>
    <s v="VinylSd"/>
    <s v="None"/>
    <n v="0"/>
    <s v="Gd"/>
    <s v="TA"/>
    <x v="0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x v="0"/>
    <n v="0"/>
    <n v="1"/>
    <n v="1"/>
    <n v="1"/>
    <x v="1"/>
    <n v="1"/>
    <x v="0"/>
    <n v="6"/>
    <s v="Typ"/>
    <n v="1"/>
    <s v="Ex"/>
    <s v="Attchd"/>
    <n v="2003"/>
    <s v="RFn"/>
    <n v="2"/>
    <n v="670"/>
    <s v="TA"/>
    <s v="TA"/>
    <s v="Y"/>
    <x v="23"/>
    <x v="1"/>
    <n v="43"/>
    <n v="0"/>
    <n v="0"/>
    <n v="198"/>
    <n v="0"/>
    <s v="NA"/>
    <n v="0"/>
    <s v="NA"/>
    <x v="0"/>
    <s v="NA"/>
    <n v="0"/>
    <x v="5"/>
    <x v="3"/>
    <s v="WD"/>
    <x v="1"/>
    <x v="1"/>
    <x v="44"/>
  </r>
  <r>
    <x v="47"/>
    <x v="1"/>
    <x v="3"/>
    <n v="84"/>
    <n v="11096"/>
    <s v="Pave"/>
    <s v="NA"/>
    <s v="Reg"/>
    <s v="Lvl"/>
    <s v="AllPub"/>
    <x v="0"/>
    <s v="Gtl"/>
    <x v="5"/>
    <s v="Norm"/>
    <s v="Norm"/>
    <x v="0"/>
    <x v="1"/>
    <n v="8"/>
    <n v="5"/>
    <n v="2006"/>
    <n v="2006"/>
    <x v="0"/>
    <s v="Gable"/>
    <s v="CompShg"/>
    <x v="0"/>
    <s v="VinylSd"/>
    <s v="None"/>
    <n v="0"/>
    <s v="Gd"/>
    <s v="TA"/>
    <x v="0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x v="1"/>
    <n v="0"/>
    <n v="2"/>
    <n v="0"/>
    <n v="3"/>
    <x v="1"/>
    <n v="1"/>
    <x v="0"/>
    <n v="7"/>
    <s v="Typ"/>
    <n v="0"/>
    <s v="NA"/>
    <s v="Attchd"/>
    <n v="2006"/>
    <s v="RFn"/>
    <n v="3"/>
    <n v="826"/>
    <s v="TA"/>
    <s v="TA"/>
    <s v="Y"/>
    <x v="0"/>
    <x v="0"/>
    <n v="146"/>
    <n v="0"/>
    <n v="0"/>
    <n v="0"/>
    <n v="0"/>
    <s v="NA"/>
    <n v="0"/>
    <s v="NA"/>
    <x v="0"/>
    <s v="NA"/>
    <n v="0"/>
    <x v="9"/>
    <x v="1"/>
    <s v="WD"/>
    <x v="0"/>
    <x v="0"/>
    <x v="45"/>
  </r>
  <r>
    <x v="48"/>
    <x v="4"/>
    <x v="1"/>
    <n v="33"/>
    <n v="4456"/>
    <s v="Pave"/>
    <s v="NA"/>
    <s v="Reg"/>
    <s v="Lvl"/>
    <s v="AllPub"/>
    <x v="0"/>
    <s v="Gtl"/>
    <x v="7"/>
    <s v="Norm"/>
    <s v="Norm"/>
    <x v="1"/>
    <x v="0"/>
    <n v="4"/>
    <n v="5"/>
    <n v="1920"/>
    <n v="2008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x v="1"/>
    <n v="0"/>
    <n v="2"/>
    <n v="0"/>
    <n v="2"/>
    <x v="0"/>
    <n v="3"/>
    <x v="1"/>
    <n v="8"/>
    <s v="Typ"/>
    <n v="0"/>
    <s v="NA"/>
    <s v="NA"/>
    <s v="NA"/>
    <s v="NA"/>
    <n v="0"/>
    <n v="0"/>
    <s v="NA"/>
    <s v="NA"/>
    <s v="N"/>
    <x v="0"/>
    <x v="0"/>
    <n v="0"/>
    <n v="102"/>
    <n v="0"/>
    <n v="0"/>
    <n v="0"/>
    <s v="NA"/>
    <n v="0"/>
    <s v="NA"/>
    <x v="0"/>
    <s v="NA"/>
    <n v="0"/>
    <x v="11"/>
    <x v="3"/>
    <s v="New"/>
    <x v="2"/>
    <x v="1"/>
    <x v="46"/>
  </r>
  <r>
    <x v="49"/>
    <x v="1"/>
    <x v="0"/>
    <n v="66"/>
    <n v="7742"/>
    <s v="Pave"/>
    <s v="NA"/>
    <s v="Reg"/>
    <s v="Lvl"/>
    <s v="AllPub"/>
    <x v="0"/>
    <s v="Gtl"/>
    <x v="9"/>
    <s v="Norm"/>
    <s v="Norm"/>
    <x v="0"/>
    <x v="1"/>
    <n v="5"/>
    <n v="7"/>
    <n v="1966"/>
    <n v="1966"/>
    <x v="0"/>
    <s v="Gable"/>
    <s v="CompShg"/>
    <x v="3"/>
    <s v="HdBoard"/>
    <s v="None"/>
    <n v="0"/>
    <s v="TA"/>
    <s v="TA"/>
    <x v="1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x v="0"/>
    <n v="0"/>
    <n v="1"/>
    <n v="0"/>
    <n v="3"/>
    <x v="1"/>
    <n v="1"/>
    <x v="1"/>
    <n v="6"/>
    <s v="Typ"/>
    <n v="0"/>
    <s v="NA"/>
    <s v="Attchd"/>
    <n v="1966"/>
    <s v="Unf"/>
    <n v="1"/>
    <n v="386"/>
    <s v="TA"/>
    <s v="TA"/>
    <s v="Y"/>
    <x v="0"/>
    <x v="0"/>
    <n v="0"/>
    <n v="0"/>
    <n v="0"/>
    <n v="0"/>
    <n v="0"/>
    <s v="NA"/>
    <n v="0"/>
    <s v="MnPrv"/>
    <x v="1"/>
    <s v="NA"/>
    <n v="0"/>
    <x v="8"/>
    <x v="1"/>
    <s v="WD"/>
    <x v="0"/>
    <x v="0"/>
    <x v="47"/>
  </r>
  <r>
    <x v="50"/>
    <x v="0"/>
    <x v="0"/>
    <s v="NA"/>
    <n v="13869"/>
    <s v="Pave"/>
    <s v="NA"/>
    <s v="IR2"/>
    <s v="Lvl"/>
    <s v="AllPub"/>
    <x v="2"/>
    <s v="Gtl"/>
    <x v="17"/>
    <s v="Norm"/>
    <s v="Norm"/>
    <x v="0"/>
    <x v="0"/>
    <n v="6"/>
    <n v="6"/>
    <n v="1997"/>
    <n v="1997"/>
    <x v="0"/>
    <s v="Gable"/>
    <s v="CompShg"/>
    <x v="0"/>
    <s v="VinylSd"/>
    <s v="None"/>
    <n v="0"/>
    <s v="TA"/>
    <s v="TA"/>
    <x v="0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x v="1"/>
    <n v="1"/>
    <n v="2"/>
    <n v="0"/>
    <n v="3"/>
    <x v="1"/>
    <n v="1"/>
    <x v="1"/>
    <n v="6"/>
    <s v="Typ"/>
    <n v="0"/>
    <s v="NA"/>
    <s v="Attchd"/>
    <n v="1997"/>
    <s v="Fin"/>
    <n v="2"/>
    <n v="388"/>
    <s v="TA"/>
    <s v="TA"/>
    <s v="Y"/>
    <x v="0"/>
    <x v="0"/>
    <n v="75"/>
    <n v="0"/>
    <n v="0"/>
    <n v="0"/>
    <n v="0"/>
    <s v="NA"/>
    <n v="0"/>
    <s v="NA"/>
    <x v="0"/>
    <s v="NA"/>
    <n v="0"/>
    <x v="9"/>
    <x v="1"/>
    <s v="WD"/>
    <x v="0"/>
    <x v="0"/>
    <x v="48"/>
  </r>
  <r>
    <x v="51"/>
    <x v="3"/>
    <x v="1"/>
    <n v="52"/>
    <n v="6240"/>
    <s v="Pave"/>
    <s v="NA"/>
    <s v="Reg"/>
    <s v="Lvl"/>
    <s v="AllPub"/>
    <x v="0"/>
    <s v="Gtl"/>
    <x v="8"/>
    <s v="Norm"/>
    <s v="Norm"/>
    <x v="0"/>
    <x v="2"/>
    <n v="6"/>
    <n v="6"/>
    <n v="1934"/>
    <n v="1950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x v="1"/>
    <n v="0"/>
    <n v="1"/>
    <n v="0"/>
    <n v="3"/>
    <x v="1"/>
    <n v="1"/>
    <x v="1"/>
    <n v="6"/>
    <s v="Typ"/>
    <n v="1"/>
    <s v="Gd"/>
    <s v="Detchd"/>
    <n v="1985"/>
    <s v="Unf"/>
    <n v="2"/>
    <n v="528"/>
    <s v="TA"/>
    <s v="TA"/>
    <s v="Y"/>
    <x v="24"/>
    <x v="1"/>
    <n v="0"/>
    <n v="0"/>
    <n v="0"/>
    <n v="0"/>
    <n v="0"/>
    <s v="NA"/>
    <n v="0"/>
    <s v="MnPrv"/>
    <x v="1"/>
    <s v="Shed"/>
    <n v="400"/>
    <x v="2"/>
    <x v="2"/>
    <s v="WD"/>
    <x v="0"/>
    <x v="0"/>
    <x v="49"/>
  </r>
  <r>
    <x v="52"/>
    <x v="6"/>
    <x v="1"/>
    <n v="110"/>
    <n v="8472"/>
    <s v="Grvl"/>
    <s v="NA"/>
    <s v="IR2"/>
    <s v="Bnk"/>
    <s v="AllPub"/>
    <x v="2"/>
    <s v="Mod"/>
    <x v="13"/>
    <s v="RRNn"/>
    <s v="Norm"/>
    <x v="2"/>
    <x v="1"/>
    <n v="5"/>
    <n v="5"/>
    <n v="1963"/>
    <n v="1963"/>
    <x v="0"/>
    <s v="Gable"/>
    <s v="CompShg"/>
    <x v="2"/>
    <s v="Wd Sdng"/>
    <s v="None"/>
    <n v="0"/>
    <s v="Fa"/>
    <s v="TA"/>
    <x v="1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x v="0"/>
    <n v="0"/>
    <n v="1"/>
    <n v="0"/>
    <n v="2"/>
    <x v="1"/>
    <n v="1"/>
    <x v="1"/>
    <n v="5"/>
    <s v="Typ"/>
    <n v="0"/>
    <s v="NA"/>
    <s v="CarPort"/>
    <n v="1963"/>
    <s v="Unf"/>
    <n v="2"/>
    <n v="516"/>
    <s v="TA"/>
    <s v="TA"/>
    <s v="Y"/>
    <x v="25"/>
    <x v="1"/>
    <n v="0"/>
    <n v="0"/>
    <n v="0"/>
    <n v="0"/>
    <n v="0"/>
    <s v="NA"/>
    <n v="0"/>
    <s v="NA"/>
    <x v="0"/>
    <s v="NA"/>
    <n v="0"/>
    <x v="1"/>
    <x v="4"/>
    <s v="WD"/>
    <x v="0"/>
    <x v="0"/>
    <x v="50"/>
  </r>
  <r>
    <x v="53"/>
    <x v="1"/>
    <x v="0"/>
    <n v="68"/>
    <n v="50271"/>
    <s v="Pave"/>
    <s v="NA"/>
    <s v="IR1"/>
    <s v="Low"/>
    <s v="AllPub"/>
    <x v="0"/>
    <s v="Gtl"/>
    <x v="1"/>
    <s v="Norm"/>
    <s v="Norm"/>
    <x v="0"/>
    <x v="1"/>
    <n v="9"/>
    <n v="5"/>
    <n v="1981"/>
    <n v="1987"/>
    <x v="1"/>
    <s v="Gable"/>
    <s v="WdShngl"/>
    <x v="5"/>
    <s v="Wd Shng"/>
    <s v="None"/>
    <n v="0"/>
    <s v="Gd"/>
    <s v="TA"/>
    <x v="1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x v="2"/>
    <n v="0"/>
    <n v="0"/>
    <n v="1"/>
    <n v="0"/>
    <x v="1"/>
    <n v="1"/>
    <x v="0"/>
    <n v="5"/>
    <s v="Typ"/>
    <n v="1"/>
    <s v="Gd"/>
    <s v="Attchd"/>
    <n v="1981"/>
    <s v="Fin"/>
    <n v="3"/>
    <n v="894"/>
    <s v="TA"/>
    <s v="TA"/>
    <s v="Y"/>
    <x v="26"/>
    <x v="1"/>
    <n v="72"/>
    <n v="0"/>
    <n v="0"/>
    <n v="0"/>
    <n v="0"/>
    <s v="NA"/>
    <n v="0"/>
    <s v="NA"/>
    <x v="0"/>
    <s v="NA"/>
    <n v="0"/>
    <x v="6"/>
    <x v="2"/>
    <s v="WD"/>
    <x v="0"/>
    <x v="0"/>
    <x v="51"/>
  </r>
  <r>
    <x v="54"/>
    <x v="10"/>
    <x v="0"/>
    <n v="60"/>
    <n v="7134"/>
    <s v="Pave"/>
    <s v="NA"/>
    <s v="Reg"/>
    <s v="Bnk"/>
    <s v="AllPub"/>
    <x v="0"/>
    <s v="Mod"/>
    <x v="11"/>
    <s v="Norm"/>
    <s v="Norm"/>
    <x v="0"/>
    <x v="5"/>
    <n v="5"/>
    <n v="5"/>
    <n v="1955"/>
    <n v="1955"/>
    <x v="0"/>
    <s v="Gable"/>
    <s v="CompShg"/>
    <x v="1"/>
    <s v="MetalSd"/>
    <s v="None"/>
    <n v="0"/>
    <s v="TA"/>
    <s v="TA"/>
    <x v="1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x v="1"/>
    <n v="0"/>
    <n v="1"/>
    <n v="0"/>
    <n v="3"/>
    <x v="1"/>
    <n v="1"/>
    <x v="1"/>
    <n v="6"/>
    <s v="Min1"/>
    <n v="1"/>
    <s v="TA"/>
    <s v="Detchd"/>
    <n v="1962"/>
    <s v="Unf"/>
    <n v="2"/>
    <n v="572"/>
    <s v="TA"/>
    <s v="TA"/>
    <s v="Y"/>
    <x v="0"/>
    <x v="0"/>
    <n v="50"/>
    <n v="0"/>
    <n v="0"/>
    <n v="0"/>
    <n v="0"/>
    <s v="NA"/>
    <n v="0"/>
    <s v="MnPrv"/>
    <x v="1"/>
    <s v="NA"/>
    <n v="0"/>
    <x v="0"/>
    <x v="1"/>
    <s v="WD"/>
    <x v="0"/>
    <x v="0"/>
    <x v="52"/>
  </r>
  <r>
    <x v="55"/>
    <x v="1"/>
    <x v="0"/>
    <n v="100"/>
    <n v="10175"/>
    <s v="Pave"/>
    <s v="NA"/>
    <s v="IR1"/>
    <s v="Lvl"/>
    <s v="AllPub"/>
    <x v="0"/>
    <s v="Gtl"/>
    <x v="11"/>
    <s v="Norm"/>
    <s v="Norm"/>
    <x v="0"/>
    <x v="1"/>
    <n v="6"/>
    <n v="5"/>
    <n v="1964"/>
    <n v="1964"/>
    <x v="0"/>
    <s v="Gable"/>
    <s v="CompShg"/>
    <x v="3"/>
    <s v="Plywood"/>
    <s v="BrkFace"/>
    <n v="272"/>
    <s v="TA"/>
    <s v="TA"/>
    <x v="1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x v="1"/>
    <n v="0"/>
    <n v="2"/>
    <n v="0"/>
    <n v="3"/>
    <x v="1"/>
    <n v="1"/>
    <x v="1"/>
    <n v="7"/>
    <s v="Typ"/>
    <n v="1"/>
    <s v="Gd"/>
    <s v="Attchd"/>
    <n v="1964"/>
    <s v="RFn"/>
    <n v="2"/>
    <n v="576"/>
    <s v="TA"/>
    <s v="TA"/>
    <s v="Y"/>
    <x v="0"/>
    <x v="0"/>
    <n v="0"/>
    <n v="0"/>
    <n v="407"/>
    <n v="0"/>
    <n v="0"/>
    <s v="NA"/>
    <n v="0"/>
    <s v="NA"/>
    <x v="0"/>
    <s v="NA"/>
    <n v="0"/>
    <x v="9"/>
    <x v="0"/>
    <s v="WD"/>
    <x v="0"/>
    <x v="0"/>
    <x v="53"/>
  </r>
  <r>
    <x v="56"/>
    <x v="11"/>
    <x v="3"/>
    <n v="24"/>
    <n v="2645"/>
    <s v="Pave"/>
    <s v="Pave"/>
    <s v="Reg"/>
    <s v="Lvl"/>
    <s v="AllPub"/>
    <x v="0"/>
    <s v="Gtl"/>
    <x v="5"/>
    <s v="Norm"/>
    <s v="Norm"/>
    <x v="4"/>
    <x v="0"/>
    <n v="8"/>
    <n v="5"/>
    <n v="1999"/>
    <n v="2000"/>
    <x v="1"/>
    <s v="Gable"/>
    <s v="CompShg"/>
    <x v="1"/>
    <s v="MetalSd"/>
    <s v="BrkFace"/>
    <n v="456"/>
    <s v="Gd"/>
    <s v="TA"/>
    <x v="0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x v="0"/>
    <n v="0"/>
    <n v="2"/>
    <n v="1"/>
    <n v="3"/>
    <x v="0"/>
    <n v="1"/>
    <x v="0"/>
    <n v="7"/>
    <s v="Typ"/>
    <n v="0"/>
    <s v="NA"/>
    <s v="Attchd"/>
    <n v="1999"/>
    <s v="Fin"/>
    <n v="2"/>
    <n v="480"/>
    <s v="TA"/>
    <s v="TA"/>
    <s v="Y"/>
    <x v="27"/>
    <x v="1"/>
    <n v="0"/>
    <n v="0"/>
    <n v="0"/>
    <n v="0"/>
    <n v="0"/>
    <s v="NA"/>
    <n v="0"/>
    <s v="NA"/>
    <x v="0"/>
    <s v="NA"/>
    <n v="0"/>
    <x v="5"/>
    <x v="3"/>
    <s v="WD"/>
    <x v="1"/>
    <x v="1"/>
    <x v="54"/>
  </r>
  <r>
    <x v="57"/>
    <x v="0"/>
    <x v="0"/>
    <n v="89"/>
    <n v="11645"/>
    <s v="Pave"/>
    <s v="NA"/>
    <s v="IR1"/>
    <s v="Lvl"/>
    <s v="AllPub"/>
    <x v="2"/>
    <s v="Gtl"/>
    <x v="0"/>
    <s v="Norm"/>
    <s v="Norm"/>
    <x v="0"/>
    <x v="0"/>
    <n v="7"/>
    <n v="5"/>
    <n v="2004"/>
    <n v="2004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x v="1"/>
    <n v="0"/>
    <n v="2"/>
    <n v="1"/>
    <n v="3"/>
    <x v="0"/>
    <n v="1"/>
    <x v="0"/>
    <n v="7"/>
    <s v="Typ"/>
    <n v="0"/>
    <s v="NA"/>
    <s v="Attchd"/>
    <n v="2004"/>
    <s v="RFn"/>
    <n v="2"/>
    <n v="565"/>
    <s v="TA"/>
    <s v="TA"/>
    <s v="Y"/>
    <x v="0"/>
    <x v="0"/>
    <n v="70"/>
    <n v="0"/>
    <n v="0"/>
    <n v="0"/>
    <n v="0"/>
    <s v="NA"/>
    <n v="0"/>
    <s v="NA"/>
    <x v="0"/>
    <s v="NA"/>
    <n v="0"/>
    <x v="5"/>
    <x v="2"/>
    <s v="WD"/>
    <x v="0"/>
    <x v="0"/>
    <x v="55"/>
  </r>
  <r>
    <x v="58"/>
    <x v="0"/>
    <x v="0"/>
    <n v="66"/>
    <n v="13682"/>
    <s v="Pave"/>
    <s v="NA"/>
    <s v="IR2"/>
    <s v="HLS"/>
    <s v="AllPub"/>
    <x v="3"/>
    <s v="Gtl"/>
    <x v="18"/>
    <s v="Norm"/>
    <s v="Norm"/>
    <x v="0"/>
    <x v="0"/>
    <n v="10"/>
    <n v="5"/>
    <n v="2006"/>
    <n v="2006"/>
    <x v="0"/>
    <s v="Hip"/>
    <s v="CompShg"/>
    <x v="0"/>
    <s v="VinylSd"/>
    <s v="BrkFace"/>
    <n v="1031"/>
    <s v="Ex"/>
    <s v="TA"/>
    <x v="0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x v="1"/>
    <n v="0"/>
    <n v="3"/>
    <n v="1"/>
    <n v="3"/>
    <x v="1"/>
    <n v="1"/>
    <x v="0"/>
    <n v="10"/>
    <s v="Typ"/>
    <n v="1"/>
    <s v="Gd"/>
    <s v="BuiltIn"/>
    <n v="2006"/>
    <s v="Fin"/>
    <n v="3"/>
    <n v="641"/>
    <s v="TA"/>
    <s v="TA"/>
    <s v="Y"/>
    <x v="2"/>
    <x v="1"/>
    <n v="0"/>
    <n v="37"/>
    <n v="0"/>
    <n v="0"/>
    <n v="0"/>
    <s v="NA"/>
    <n v="0"/>
    <s v="NA"/>
    <x v="0"/>
    <s v="NA"/>
    <n v="0"/>
    <x v="4"/>
    <x v="2"/>
    <s v="New"/>
    <x v="2"/>
    <x v="1"/>
    <x v="56"/>
  </r>
  <r>
    <x v="59"/>
    <x v="1"/>
    <x v="0"/>
    <n v="60"/>
    <n v="7200"/>
    <s v="Pave"/>
    <s v="NA"/>
    <s v="Reg"/>
    <s v="Bnk"/>
    <s v="AllPub"/>
    <x v="0"/>
    <s v="Gtl"/>
    <x v="0"/>
    <s v="Norm"/>
    <s v="Norm"/>
    <x v="0"/>
    <x v="1"/>
    <n v="5"/>
    <n v="7"/>
    <n v="1972"/>
    <n v="1972"/>
    <x v="0"/>
    <s v="Gable"/>
    <s v="CompShg"/>
    <x v="3"/>
    <s v="HdBoard"/>
    <s v="None"/>
    <n v="0"/>
    <s v="TA"/>
    <s v="TA"/>
    <x v="1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x v="1"/>
    <n v="0"/>
    <n v="1"/>
    <n v="0"/>
    <n v="2"/>
    <x v="1"/>
    <n v="1"/>
    <x v="1"/>
    <n v="4"/>
    <s v="Typ"/>
    <n v="0"/>
    <s v="NA"/>
    <s v="Detchd"/>
    <n v="1973"/>
    <s v="Unf"/>
    <n v="1"/>
    <n v="352"/>
    <s v="TA"/>
    <s v="TA"/>
    <s v="Y"/>
    <x v="22"/>
    <x v="1"/>
    <n v="0"/>
    <n v="0"/>
    <n v="0"/>
    <n v="0"/>
    <n v="0"/>
    <s v="NA"/>
    <n v="0"/>
    <s v="MnPrv"/>
    <x v="1"/>
    <s v="NA"/>
    <n v="0"/>
    <x v="8"/>
    <x v="0"/>
    <s v="WD"/>
    <x v="0"/>
    <x v="0"/>
    <x v="57"/>
  </r>
  <r>
    <x v="60"/>
    <x v="1"/>
    <x v="0"/>
    <n v="63"/>
    <n v="13072"/>
    <s v="Pave"/>
    <s v="NA"/>
    <s v="Reg"/>
    <s v="Lvl"/>
    <s v="AllPub"/>
    <x v="0"/>
    <s v="Gtl"/>
    <x v="12"/>
    <s v="RRAe"/>
    <s v="Norm"/>
    <x v="0"/>
    <x v="1"/>
    <n v="6"/>
    <n v="5"/>
    <n v="2004"/>
    <n v="2004"/>
    <x v="0"/>
    <s v="Gable"/>
    <s v="CompShg"/>
    <x v="0"/>
    <s v="VinylSd"/>
    <s v="None"/>
    <n v="0"/>
    <s v="TA"/>
    <s v="TA"/>
    <x v="0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x v="0"/>
    <n v="0"/>
    <n v="1"/>
    <n v="1"/>
    <n v="3"/>
    <x v="1"/>
    <n v="1"/>
    <x v="0"/>
    <n v="5"/>
    <s v="Typ"/>
    <n v="0"/>
    <s v="NA"/>
    <s v="Detchd"/>
    <n v="2006"/>
    <s v="Unf"/>
    <n v="2"/>
    <n v="576"/>
    <s v="TA"/>
    <s v="TA"/>
    <s v="Y"/>
    <x v="0"/>
    <x v="0"/>
    <n v="50"/>
    <n v="0"/>
    <n v="0"/>
    <n v="0"/>
    <n v="0"/>
    <s v="NA"/>
    <n v="0"/>
    <s v="NA"/>
    <x v="0"/>
    <s v="NA"/>
    <n v="0"/>
    <x v="1"/>
    <x v="2"/>
    <s v="New"/>
    <x v="2"/>
    <x v="1"/>
    <x v="58"/>
  </r>
  <r>
    <x v="61"/>
    <x v="12"/>
    <x v="1"/>
    <n v="60"/>
    <n v="7200"/>
    <s v="Pave"/>
    <s v="NA"/>
    <s v="Reg"/>
    <s v="Lvl"/>
    <s v="AllPub"/>
    <x v="0"/>
    <s v="Gtl"/>
    <x v="13"/>
    <s v="Norm"/>
    <s v="Norm"/>
    <x v="0"/>
    <x v="6"/>
    <n v="5"/>
    <n v="7"/>
    <n v="1920"/>
    <n v="1996"/>
    <x v="1"/>
    <s v="Gable"/>
    <s v="CompShg"/>
    <x v="1"/>
    <s v="MetalSd"/>
    <s v="None"/>
    <n v="0"/>
    <s v="TA"/>
    <s v="TA"/>
    <x v="2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x v="1"/>
    <n v="0"/>
    <n v="1"/>
    <n v="0"/>
    <n v="3"/>
    <x v="1"/>
    <n v="1"/>
    <x v="3"/>
    <n v="6"/>
    <s v="Typ"/>
    <n v="0"/>
    <s v="NA"/>
    <s v="Detchd"/>
    <n v="1935"/>
    <s v="Unf"/>
    <n v="1"/>
    <n v="288"/>
    <s v="TA"/>
    <s v="TA"/>
    <s v="N"/>
    <x v="0"/>
    <x v="0"/>
    <n v="0"/>
    <n v="144"/>
    <n v="0"/>
    <n v="0"/>
    <n v="0"/>
    <s v="NA"/>
    <n v="0"/>
    <s v="NA"/>
    <x v="0"/>
    <s v="NA"/>
    <n v="0"/>
    <x v="10"/>
    <x v="1"/>
    <s v="WD"/>
    <x v="0"/>
    <x v="0"/>
    <x v="59"/>
  </r>
  <r>
    <x v="62"/>
    <x v="7"/>
    <x v="0"/>
    <n v="44"/>
    <n v="6442"/>
    <s v="Pave"/>
    <s v="NA"/>
    <s v="IR1"/>
    <s v="Lvl"/>
    <s v="AllPub"/>
    <x v="0"/>
    <s v="Gtl"/>
    <x v="10"/>
    <s v="Norm"/>
    <s v="Norm"/>
    <x v="3"/>
    <x v="1"/>
    <n v="8"/>
    <n v="5"/>
    <n v="2006"/>
    <n v="2006"/>
    <x v="0"/>
    <s v="Gable"/>
    <s v="CompShg"/>
    <x v="0"/>
    <s v="VinylSd"/>
    <s v="Stone"/>
    <n v="178"/>
    <s v="Gd"/>
    <s v="TA"/>
    <x v="0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x v="1"/>
    <n v="0"/>
    <n v="2"/>
    <n v="0"/>
    <n v="2"/>
    <x v="0"/>
    <n v="1"/>
    <x v="0"/>
    <n v="6"/>
    <s v="Typ"/>
    <n v="1"/>
    <s v="Gd"/>
    <s v="Attchd"/>
    <n v="2006"/>
    <s v="RFn"/>
    <n v="2"/>
    <n v="484"/>
    <s v="TA"/>
    <s v="TA"/>
    <s v="Y"/>
    <x v="28"/>
    <x v="1"/>
    <n v="49"/>
    <n v="0"/>
    <n v="0"/>
    <n v="0"/>
    <n v="0"/>
    <s v="NA"/>
    <n v="0"/>
    <s v="NA"/>
    <x v="0"/>
    <s v="NA"/>
    <n v="0"/>
    <x v="4"/>
    <x v="1"/>
    <s v="WD"/>
    <x v="0"/>
    <x v="0"/>
    <x v="60"/>
  </r>
  <r>
    <x v="63"/>
    <x v="2"/>
    <x v="1"/>
    <n v="50"/>
    <n v="10300"/>
    <s v="Pave"/>
    <s v="NA"/>
    <s v="IR1"/>
    <s v="Bnk"/>
    <s v="AllPub"/>
    <x v="0"/>
    <s v="Gtl"/>
    <x v="7"/>
    <s v="RRAn"/>
    <s v="Feedr"/>
    <x v="0"/>
    <x v="0"/>
    <n v="7"/>
    <n v="6"/>
    <n v="1921"/>
    <n v="1950"/>
    <x v="1"/>
    <s v="Gable"/>
    <s v="CompShg"/>
    <x v="9"/>
    <s v="Stucco"/>
    <s v="None"/>
    <n v="0"/>
    <s v="TA"/>
    <s v="TA"/>
    <x v="2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x v="1"/>
    <n v="0"/>
    <n v="2"/>
    <n v="0"/>
    <n v="3"/>
    <x v="1"/>
    <n v="1"/>
    <x v="1"/>
    <n v="9"/>
    <s v="Typ"/>
    <n v="0"/>
    <s v="NA"/>
    <s v="Detchd"/>
    <n v="1990"/>
    <s v="Unf"/>
    <n v="2"/>
    <n v="480"/>
    <s v="TA"/>
    <s v="TA"/>
    <s v="Y"/>
    <x v="29"/>
    <x v="1"/>
    <n v="11"/>
    <n v="64"/>
    <n v="0"/>
    <n v="0"/>
    <n v="0"/>
    <s v="NA"/>
    <n v="0"/>
    <s v="GdPrv"/>
    <x v="1"/>
    <s v="NA"/>
    <n v="0"/>
    <x v="7"/>
    <x v="4"/>
    <s v="WD"/>
    <x v="0"/>
    <x v="0"/>
    <x v="3"/>
  </r>
  <r>
    <x v="64"/>
    <x v="0"/>
    <x v="0"/>
    <s v="NA"/>
    <n v="9375"/>
    <s v="Pave"/>
    <s v="NA"/>
    <s v="Reg"/>
    <s v="Lvl"/>
    <s v="AllPub"/>
    <x v="0"/>
    <s v="Gtl"/>
    <x v="0"/>
    <s v="Norm"/>
    <s v="Norm"/>
    <x v="0"/>
    <x v="0"/>
    <n v="7"/>
    <n v="5"/>
    <n v="1997"/>
    <n v="1998"/>
    <x v="1"/>
    <s v="Gable"/>
    <s v="CompShg"/>
    <x v="0"/>
    <s v="VinylSd"/>
    <s v="BrkFace"/>
    <n v="573"/>
    <s v="TA"/>
    <s v="TA"/>
    <x v="0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x v="0"/>
    <n v="0"/>
    <n v="2"/>
    <n v="1"/>
    <n v="3"/>
    <x v="0"/>
    <n v="1"/>
    <x v="0"/>
    <n v="8"/>
    <s v="Typ"/>
    <n v="0"/>
    <s v="NA"/>
    <s v="Attchd"/>
    <n v="1998"/>
    <s v="RFn"/>
    <n v="2"/>
    <n v="645"/>
    <s v="TA"/>
    <s v="TA"/>
    <s v="Y"/>
    <x v="30"/>
    <x v="1"/>
    <n v="36"/>
    <n v="0"/>
    <n v="0"/>
    <n v="0"/>
    <n v="0"/>
    <s v="NA"/>
    <n v="0"/>
    <s v="GdPrv"/>
    <x v="1"/>
    <s v="NA"/>
    <n v="0"/>
    <x v="0"/>
    <x v="3"/>
    <s v="WD"/>
    <x v="0"/>
    <x v="0"/>
    <x v="61"/>
  </r>
  <r>
    <x v="65"/>
    <x v="0"/>
    <x v="0"/>
    <n v="76"/>
    <n v="9591"/>
    <s v="Pave"/>
    <s v="NA"/>
    <s v="Reg"/>
    <s v="Lvl"/>
    <s v="AllPub"/>
    <x v="0"/>
    <s v="Gtl"/>
    <x v="10"/>
    <s v="Norm"/>
    <s v="Norm"/>
    <x v="0"/>
    <x v="0"/>
    <n v="8"/>
    <n v="5"/>
    <n v="2004"/>
    <n v="2005"/>
    <x v="1"/>
    <s v="Gable"/>
    <s v="CompShg"/>
    <x v="0"/>
    <s v="VinylSd"/>
    <s v="BrkFace"/>
    <n v="344"/>
    <s v="Gd"/>
    <s v="TA"/>
    <x v="0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x v="1"/>
    <n v="0"/>
    <n v="2"/>
    <n v="1"/>
    <n v="4"/>
    <x v="1"/>
    <n v="1"/>
    <x v="0"/>
    <n v="9"/>
    <s v="Typ"/>
    <n v="1"/>
    <s v="Gd"/>
    <s v="BuiltIn"/>
    <n v="2004"/>
    <s v="RFn"/>
    <n v="3"/>
    <n v="852"/>
    <s v="TA"/>
    <s v="TA"/>
    <s v="Y"/>
    <x v="2"/>
    <x v="1"/>
    <n v="151"/>
    <n v="0"/>
    <n v="0"/>
    <n v="0"/>
    <n v="0"/>
    <s v="NA"/>
    <n v="0"/>
    <s v="NA"/>
    <x v="0"/>
    <s v="NA"/>
    <n v="0"/>
    <x v="4"/>
    <x v="1"/>
    <s v="WD"/>
    <x v="0"/>
    <x v="0"/>
    <x v="62"/>
  </r>
  <r>
    <x v="66"/>
    <x v="1"/>
    <x v="0"/>
    <s v="NA"/>
    <n v="19900"/>
    <s v="Pave"/>
    <s v="NA"/>
    <s v="Reg"/>
    <s v="Lvl"/>
    <s v="AllPub"/>
    <x v="0"/>
    <s v="Gtl"/>
    <x v="11"/>
    <s v="PosA"/>
    <s v="Norm"/>
    <x v="0"/>
    <x v="1"/>
    <n v="7"/>
    <n v="5"/>
    <n v="1970"/>
    <n v="1989"/>
    <x v="1"/>
    <s v="Gable"/>
    <s v="CompShg"/>
    <x v="7"/>
    <s v="Plywood"/>
    <s v="BrkFace"/>
    <n v="287"/>
    <s v="TA"/>
    <s v="TA"/>
    <x v="1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x v="0"/>
    <n v="0"/>
    <n v="2"/>
    <n v="0"/>
    <n v="3"/>
    <x v="1"/>
    <n v="1"/>
    <x v="1"/>
    <n v="7"/>
    <s v="Min1"/>
    <n v="1"/>
    <s v="Gd"/>
    <s v="Attchd"/>
    <n v="1970"/>
    <s v="RFn"/>
    <n v="2"/>
    <n v="576"/>
    <s v="TA"/>
    <s v="TA"/>
    <s v="Y"/>
    <x v="31"/>
    <x v="1"/>
    <n v="0"/>
    <n v="0"/>
    <n v="0"/>
    <n v="0"/>
    <n v="0"/>
    <s v="NA"/>
    <n v="0"/>
    <s v="NA"/>
    <x v="0"/>
    <s v="NA"/>
    <n v="0"/>
    <x v="9"/>
    <x v="4"/>
    <s v="WD"/>
    <x v="0"/>
    <x v="0"/>
    <x v="63"/>
  </r>
  <r>
    <x v="67"/>
    <x v="1"/>
    <x v="0"/>
    <n v="72"/>
    <n v="10665"/>
    <s v="Pave"/>
    <s v="NA"/>
    <s v="IR1"/>
    <s v="Lvl"/>
    <s v="AllPub"/>
    <x v="0"/>
    <s v="Gtl"/>
    <x v="0"/>
    <s v="Norm"/>
    <s v="Norm"/>
    <x v="0"/>
    <x v="1"/>
    <n v="7"/>
    <n v="5"/>
    <n v="2003"/>
    <n v="2003"/>
    <x v="0"/>
    <s v="Gable"/>
    <s v="CompShg"/>
    <x v="0"/>
    <s v="VinylSd"/>
    <s v="BrkFace"/>
    <n v="167"/>
    <s v="Gd"/>
    <s v="TA"/>
    <x v="0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x v="0"/>
    <n v="0"/>
    <n v="2"/>
    <n v="0"/>
    <n v="3"/>
    <x v="1"/>
    <n v="1"/>
    <x v="0"/>
    <n v="7"/>
    <s v="Typ"/>
    <n v="0"/>
    <s v="NA"/>
    <s v="Attchd"/>
    <n v="2003"/>
    <s v="RFn"/>
    <n v="2"/>
    <n v="558"/>
    <s v="TA"/>
    <s v="TA"/>
    <s v="Y"/>
    <x v="32"/>
    <x v="1"/>
    <n v="29"/>
    <n v="0"/>
    <n v="0"/>
    <n v="0"/>
    <n v="0"/>
    <s v="NA"/>
    <n v="0"/>
    <s v="NA"/>
    <x v="0"/>
    <s v="NA"/>
    <n v="0"/>
    <x v="11"/>
    <x v="1"/>
    <s v="WD"/>
    <x v="0"/>
    <x v="0"/>
    <x v="64"/>
  </r>
  <r>
    <x v="68"/>
    <x v="8"/>
    <x v="1"/>
    <n v="47"/>
    <n v="4608"/>
    <s v="Pave"/>
    <s v="NA"/>
    <s v="Reg"/>
    <s v="Lvl"/>
    <s v="AllPub"/>
    <x v="2"/>
    <s v="Gtl"/>
    <x v="7"/>
    <s v="Artery"/>
    <s v="Norm"/>
    <x v="0"/>
    <x v="1"/>
    <n v="4"/>
    <n v="6"/>
    <n v="1945"/>
    <n v="1950"/>
    <x v="1"/>
    <s v="Gable"/>
    <s v="CompShg"/>
    <x v="1"/>
    <s v="MetalSd"/>
    <s v="None"/>
    <n v="0"/>
    <s v="TA"/>
    <s v="Gd"/>
    <x v="1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x v="1"/>
    <n v="0"/>
    <n v="1"/>
    <n v="0"/>
    <n v="2"/>
    <x v="1"/>
    <n v="1"/>
    <x v="1"/>
    <n v="4"/>
    <s v="Typ"/>
    <n v="0"/>
    <s v="NA"/>
    <s v="Attchd"/>
    <n v="1945"/>
    <s v="Unf"/>
    <n v="1"/>
    <n v="220"/>
    <s v="TA"/>
    <s v="TA"/>
    <s v="Y"/>
    <x v="0"/>
    <x v="0"/>
    <n v="0"/>
    <n v="0"/>
    <n v="0"/>
    <n v="0"/>
    <n v="0"/>
    <s v="NA"/>
    <n v="0"/>
    <s v="NA"/>
    <x v="0"/>
    <s v="NA"/>
    <n v="0"/>
    <x v="11"/>
    <x v="4"/>
    <s v="WD"/>
    <x v="0"/>
    <x v="0"/>
    <x v="65"/>
  </r>
  <r>
    <x v="69"/>
    <x v="3"/>
    <x v="0"/>
    <n v="81"/>
    <n v="15593"/>
    <s v="Pave"/>
    <s v="NA"/>
    <s v="Reg"/>
    <s v="Lvl"/>
    <s v="AllPub"/>
    <x v="2"/>
    <s v="Gtl"/>
    <x v="19"/>
    <s v="Norm"/>
    <s v="Norm"/>
    <x v="0"/>
    <x v="2"/>
    <n v="7"/>
    <n v="4"/>
    <n v="1953"/>
    <n v="1953"/>
    <x v="0"/>
    <s v="Gable"/>
    <s v="CompShg"/>
    <x v="4"/>
    <s v="AsbShng"/>
    <s v="None"/>
    <n v="0"/>
    <s v="Gd"/>
    <s v="TA"/>
    <x v="1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x v="1"/>
    <n v="0"/>
    <n v="2"/>
    <n v="0"/>
    <n v="3"/>
    <x v="1"/>
    <n v="1"/>
    <x v="1"/>
    <n v="7"/>
    <s v="Typ"/>
    <n v="1"/>
    <s v="TA"/>
    <s v="Attchd"/>
    <n v="1953"/>
    <s v="Fin"/>
    <n v="2"/>
    <n v="667"/>
    <s v="TA"/>
    <s v="TA"/>
    <s v="Y"/>
    <x v="0"/>
    <x v="0"/>
    <n v="21"/>
    <n v="114"/>
    <n v="0"/>
    <n v="0"/>
    <n v="0"/>
    <s v="NA"/>
    <n v="0"/>
    <s v="NA"/>
    <x v="0"/>
    <s v="NA"/>
    <n v="0"/>
    <x v="9"/>
    <x v="2"/>
    <s v="WD"/>
    <x v="0"/>
    <x v="0"/>
    <x v="66"/>
  </r>
  <r>
    <x v="70"/>
    <x v="1"/>
    <x v="0"/>
    <n v="95"/>
    <n v="13651"/>
    <s v="Pave"/>
    <s v="NA"/>
    <s v="IR1"/>
    <s v="Lvl"/>
    <s v="AllPub"/>
    <x v="0"/>
    <s v="Gtl"/>
    <x v="11"/>
    <s v="Norm"/>
    <s v="Norm"/>
    <x v="0"/>
    <x v="1"/>
    <n v="7"/>
    <n v="6"/>
    <n v="1973"/>
    <n v="1973"/>
    <x v="0"/>
    <s v="Gable"/>
    <s v="CompShg"/>
    <x v="7"/>
    <s v="Plywood"/>
    <s v="BrkFace"/>
    <n v="1115"/>
    <s v="TA"/>
    <s v="Gd"/>
    <x v="1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x v="0"/>
    <n v="0"/>
    <n v="2"/>
    <n v="0"/>
    <n v="3"/>
    <x v="1"/>
    <n v="1"/>
    <x v="1"/>
    <n v="8"/>
    <s v="Typ"/>
    <n v="2"/>
    <s v="Gd"/>
    <s v="Attchd"/>
    <n v="1973"/>
    <s v="Fin"/>
    <n v="2"/>
    <n v="516"/>
    <s v="TA"/>
    <s v="TA"/>
    <s v="Y"/>
    <x v="33"/>
    <x v="1"/>
    <n v="0"/>
    <n v="0"/>
    <n v="0"/>
    <n v="0"/>
    <n v="0"/>
    <s v="NA"/>
    <n v="0"/>
    <s v="NA"/>
    <x v="0"/>
    <s v="NA"/>
    <n v="0"/>
    <x v="0"/>
    <x v="1"/>
    <s v="WD"/>
    <x v="0"/>
    <x v="0"/>
    <x v="67"/>
  </r>
  <r>
    <x v="71"/>
    <x v="1"/>
    <x v="0"/>
    <n v="69"/>
    <n v="7599"/>
    <s v="Pave"/>
    <s v="NA"/>
    <s v="Reg"/>
    <s v="Lvl"/>
    <s v="AllPub"/>
    <x v="2"/>
    <s v="Gtl"/>
    <x v="4"/>
    <s v="Norm"/>
    <s v="Norm"/>
    <x v="0"/>
    <x v="1"/>
    <n v="4"/>
    <n v="6"/>
    <n v="1982"/>
    <n v="2006"/>
    <x v="1"/>
    <s v="Gable"/>
    <s v="CompShg"/>
    <x v="3"/>
    <s v="Plywood"/>
    <s v="None"/>
    <n v="0"/>
    <s v="TA"/>
    <s v="TA"/>
    <x v="1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x v="0"/>
    <n v="0"/>
    <n v="1"/>
    <n v="0"/>
    <n v="2"/>
    <x v="1"/>
    <n v="1"/>
    <x v="1"/>
    <n v="4"/>
    <s v="Typ"/>
    <n v="0"/>
    <s v="NA"/>
    <s v="Detchd"/>
    <n v="1987"/>
    <s v="Unf"/>
    <n v="2"/>
    <n v="360"/>
    <s v="TA"/>
    <s v="TA"/>
    <s v="Y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10"/>
  </r>
  <r>
    <x v="72"/>
    <x v="0"/>
    <x v="0"/>
    <n v="74"/>
    <n v="10141"/>
    <s v="Pave"/>
    <s v="NA"/>
    <s v="IR1"/>
    <s v="Lvl"/>
    <s v="AllPub"/>
    <x v="2"/>
    <s v="Gtl"/>
    <x v="17"/>
    <s v="Norm"/>
    <s v="Norm"/>
    <x v="0"/>
    <x v="0"/>
    <n v="7"/>
    <n v="5"/>
    <n v="1998"/>
    <n v="1998"/>
    <x v="0"/>
    <s v="Gable"/>
    <s v="CompShg"/>
    <x v="0"/>
    <s v="VinylSd"/>
    <s v="BrkFace"/>
    <n v="40"/>
    <s v="TA"/>
    <s v="TA"/>
    <x v="0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x v="1"/>
    <n v="0"/>
    <n v="2"/>
    <n v="1"/>
    <n v="3"/>
    <x v="0"/>
    <n v="1"/>
    <x v="1"/>
    <n v="7"/>
    <s v="Typ"/>
    <n v="1"/>
    <s v="TA"/>
    <s v="Attchd"/>
    <n v="1998"/>
    <s v="Fin"/>
    <n v="2"/>
    <n v="427"/>
    <s v="TA"/>
    <s v="TA"/>
    <s v="Y"/>
    <x v="0"/>
    <x v="0"/>
    <n v="94"/>
    <n v="0"/>
    <n v="0"/>
    <n v="291"/>
    <n v="0"/>
    <s v="NA"/>
    <n v="0"/>
    <s v="NA"/>
    <x v="0"/>
    <s v="NA"/>
    <n v="0"/>
    <x v="3"/>
    <x v="3"/>
    <s v="WD"/>
    <x v="0"/>
    <x v="0"/>
    <x v="68"/>
  </r>
  <r>
    <x v="73"/>
    <x v="1"/>
    <x v="0"/>
    <n v="85"/>
    <n v="10200"/>
    <s v="Pave"/>
    <s v="NA"/>
    <s v="Reg"/>
    <s v="Lvl"/>
    <s v="AllPub"/>
    <x v="0"/>
    <s v="Gtl"/>
    <x v="11"/>
    <s v="Norm"/>
    <s v="Norm"/>
    <x v="0"/>
    <x v="1"/>
    <n v="5"/>
    <n v="7"/>
    <n v="1954"/>
    <n v="2003"/>
    <x v="1"/>
    <s v="Gable"/>
    <s v="CompShg"/>
    <x v="2"/>
    <s v="Wd Sdng"/>
    <s v="BrkFace"/>
    <n v="104"/>
    <s v="TA"/>
    <s v="TA"/>
    <x v="1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x v="0"/>
    <n v="0"/>
    <n v="1"/>
    <n v="0"/>
    <n v="3"/>
    <x v="1"/>
    <n v="1"/>
    <x v="1"/>
    <n v="6"/>
    <s v="Typ"/>
    <n v="0"/>
    <s v="NA"/>
    <s v="Attchd"/>
    <n v="1989"/>
    <s v="Unf"/>
    <n v="2"/>
    <n v="490"/>
    <s v="TA"/>
    <s v="TA"/>
    <s v="Y"/>
    <x v="0"/>
    <x v="0"/>
    <n v="0"/>
    <n v="0"/>
    <n v="0"/>
    <n v="0"/>
    <n v="0"/>
    <s v="NA"/>
    <n v="0"/>
    <s v="GdWo"/>
    <x v="1"/>
    <s v="NA"/>
    <n v="0"/>
    <x v="1"/>
    <x v="4"/>
    <s v="WD"/>
    <x v="0"/>
    <x v="0"/>
    <x v="69"/>
  </r>
  <r>
    <x v="74"/>
    <x v="3"/>
    <x v="1"/>
    <n v="60"/>
    <n v="5790"/>
    <s v="Pave"/>
    <s v="NA"/>
    <s v="Reg"/>
    <s v="Lvl"/>
    <s v="AllPub"/>
    <x v="2"/>
    <s v="Gtl"/>
    <x v="7"/>
    <s v="Norm"/>
    <s v="Norm"/>
    <x v="0"/>
    <x v="0"/>
    <n v="3"/>
    <n v="6"/>
    <n v="1915"/>
    <n v="1950"/>
    <x v="1"/>
    <s v="Gambrel"/>
    <s v="CompShg"/>
    <x v="0"/>
    <s v="VinylSd"/>
    <s v="None"/>
    <n v="0"/>
    <s v="Gd"/>
    <s v="Gd"/>
    <x v="1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x v="1"/>
    <n v="0"/>
    <n v="2"/>
    <n v="0"/>
    <n v="3"/>
    <x v="1"/>
    <n v="2"/>
    <x v="1"/>
    <n v="8"/>
    <s v="Typ"/>
    <n v="0"/>
    <s v="NA"/>
    <s v="Detchd"/>
    <n v="1915"/>
    <s v="Unf"/>
    <n v="1"/>
    <n v="379"/>
    <s v="TA"/>
    <s v="TA"/>
    <s v="Y"/>
    <x v="0"/>
    <x v="0"/>
    <n v="0"/>
    <n v="202"/>
    <n v="0"/>
    <n v="0"/>
    <n v="0"/>
    <s v="NA"/>
    <n v="0"/>
    <s v="NA"/>
    <x v="0"/>
    <s v="NA"/>
    <n v="0"/>
    <x v="1"/>
    <x v="4"/>
    <s v="WD"/>
    <x v="0"/>
    <x v="0"/>
    <x v="70"/>
  </r>
  <r>
    <x v="75"/>
    <x v="13"/>
    <x v="1"/>
    <n v="21"/>
    <n v="1596"/>
    <s v="Pave"/>
    <s v="NA"/>
    <s v="Reg"/>
    <s v="Lvl"/>
    <s v="AllPub"/>
    <x v="0"/>
    <s v="Gtl"/>
    <x v="14"/>
    <s v="Norm"/>
    <s v="Norm"/>
    <x v="4"/>
    <x v="5"/>
    <n v="4"/>
    <n v="5"/>
    <n v="1973"/>
    <n v="1973"/>
    <x v="0"/>
    <s v="Gable"/>
    <s v="CompShg"/>
    <x v="6"/>
    <s v="CmentBd"/>
    <s v="None"/>
    <n v="0"/>
    <s v="TA"/>
    <s v="TA"/>
    <x v="1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x v="0"/>
    <n v="0"/>
    <n v="1"/>
    <n v="0"/>
    <n v="2"/>
    <x v="1"/>
    <n v="1"/>
    <x v="1"/>
    <n v="5"/>
    <s v="Typ"/>
    <n v="0"/>
    <s v="NA"/>
    <s v="BuiltIn"/>
    <n v="1973"/>
    <s v="Unf"/>
    <n v="1"/>
    <n v="297"/>
    <s v="TA"/>
    <s v="TA"/>
    <s v="Y"/>
    <x v="28"/>
    <x v="1"/>
    <n v="101"/>
    <n v="0"/>
    <n v="0"/>
    <n v="0"/>
    <n v="0"/>
    <s v="NA"/>
    <n v="0"/>
    <s v="GdWo"/>
    <x v="1"/>
    <s v="NA"/>
    <n v="0"/>
    <x v="6"/>
    <x v="3"/>
    <s v="WD"/>
    <x v="0"/>
    <x v="0"/>
    <x v="71"/>
  </r>
  <r>
    <x v="76"/>
    <x v="1"/>
    <x v="0"/>
    <s v="NA"/>
    <n v="8475"/>
    <s v="Pave"/>
    <s v="NA"/>
    <s v="IR1"/>
    <s v="Lvl"/>
    <s v="AllPub"/>
    <x v="0"/>
    <s v="Gtl"/>
    <x v="11"/>
    <s v="Norm"/>
    <s v="Norm"/>
    <x v="0"/>
    <x v="1"/>
    <n v="4"/>
    <n v="7"/>
    <n v="1956"/>
    <n v="1956"/>
    <x v="0"/>
    <s v="Gable"/>
    <s v="CompShg"/>
    <x v="0"/>
    <s v="VinylSd"/>
    <s v="None"/>
    <n v="0"/>
    <s v="TA"/>
    <s v="TA"/>
    <x v="1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x v="1"/>
    <n v="0"/>
    <n v="1"/>
    <n v="0"/>
    <n v="2"/>
    <x v="1"/>
    <n v="1"/>
    <x v="1"/>
    <n v="4"/>
    <s v="Typ"/>
    <n v="0"/>
    <s v="NA"/>
    <s v="Detchd"/>
    <n v="1956"/>
    <s v="Unf"/>
    <n v="1"/>
    <n v="283"/>
    <s v="TA"/>
    <s v="TA"/>
    <s v="Y"/>
    <x v="0"/>
    <x v="0"/>
    <n v="0"/>
    <n v="0"/>
    <n v="0"/>
    <n v="0"/>
    <n v="0"/>
    <s v="NA"/>
    <n v="0"/>
    <s v="NA"/>
    <x v="0"/>
    <s v="NA"/>
    <n v="0"/>
    <x v="7"/>
    <x v="0"/>
    <s v="WD"/>
    <x v="0"/>
    <x v="0"/>
    <x v="72"/>
  </r>
  <r>
    <x v="77"/>
    <x v="3"/>
    <x v="1"/>
    <n v="50"/>
    <n v="8635"/>
    <s v="Pave"/>
    <s v="NA"/>
    <s v="Reg"/>
    <s v="Lvl"/>
    <s v="AllPub"/>
    <x v="0"/>
    <s v="Gtl"/>
    <x v="8"/>
    <s v="Norm"/>
    <s v="Norm"/>
    <x v="0"/>
    <x v="2"/>
    <n v="5"/>
    <n v="5"/>
    <n v="1948"/>
    <n v="2001"/>
    <x v="1"/>
    <s v="Gable"/>
    <s v="CompShg"/>
    <x v="2"/>
    <s v="Wd Sdng"/>
    <s v="None"/>
    <n v="0"/>
    <s v="TA"/>
    <s v="TA"/>
    <x v="1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x v="0"/>
    <n v="0"/>
    <n v="1"/>
    <n v="0"/>
    <n v="2"/>
    <x v="1"/>
    <n v="1"/>
    <x v="1"/>
    <n v="6"/>
    <s v="Min1"/>
    <n v="0"/>
    <s v="NA"/>
    <s v="Detchd"/>
    <n v="1948"/>
    <s v="Unf"/>
    <n v="1"/>
    <n v="240"/>
    <s v="TA"/>
    <s v="TA"/>
    <s v="Y"/>
    <x v="0"/>
    <x v="0"/>
    <n v="0"/>
    <n v="0"/>
    <n v="0"/>
    <n v="0"/>
    <n v="0"/>
    <s v="NA"/>
    <n v="0"/>
    <s v="MnPrv"/>
    <x v="1"/>
    <s v="NA"/>
    <n v="0"/>
    <x v="8"/>
    <x v="0"/>
    <s v="WD"/>
    <x v="0"/>
    <x v="0"/>
    <x v="47"/>
  </r>
  <r>
    <x v="78"/>
    <x v="6"/>
    <x v="0"/>
    <n v="72"/>
    <n v="10778"/>
    <s v="Pave"/>
    <s v="NA"/>
    <s v="Reg"/>
    <s v="Lvl"/>
    <s v="AllPub"/>
    <x v="0"/>
    <s v="Gtl"/>
    <x v="9"/>
    <s v="Norm"/>
    <s v="Norm"/>
    <x v="2"/>
    <x v="1"/>
    <n v="4"/>
    <n v="5"/>
    <n v="1968"/>
    <n v="1968"/>
    <x v="0"/>
    <s v="Hip"/>
    <s v="CompShg"/>
    <x v="3"/>
    <s v="HdBoard"/>
    <s v="None"/>
    <n v="0"/>
    <s v="TA"/>
    <s v="TA"/>
    <x v="1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x v="1"/>
    <n v="0"/>
    <n v="2"/>
    <n v="0"/>
    <n v="4"/>
    <x v="1"/>
    <n v="2"/>
    <x v="1"/>
    <n v="8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73"/>
  </r>
  <r>
    <x v="79"/>
    <x v="3"/>
    <x v="1"/>
    <n v="60"/>
    <n v="10440"/>
    <s v="Pave"/>
    <s v="Grvl"/>
    <s v="Reg"/>
    <s v="Lvl"/>
    <s v="AllPub"/>
    <x v="2"/>
    <s v="Gtl"/>
    <x v="7"/>
    <s v="Norm"/>
    <s v="Norm"/>
    <x v="0"/>
    <x v="0"/>
    <n v="5"/>
    <n v="6"/>
    <n v="1910"/>
    <n v="1981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x v="1"/>
    <n v="0"/>
    <n v="1"/>
    <n v="1"/>
    <n v="2"/>
    <x v="0"/>
    <n v="1"/>
    <x v="1"/>
    <n v="5"/>
    <s v="Typ"/>
    <n v="0"/>
    <s v="NA"/>
    <s v="Detchd"/>
    <n v="1966"/>
    <s v="Unf"/>
    <n v="2"/>
    <n v="440"/>
    <s v="TA"/>
    <s v="TA"/>
    <s v="Y"/>
    <x v="34"/>
    <x v="1"/>
    <n v="0"/>
    <n v="128"/>
    <n v="0"/>
    <n v="0"/>
    <n v="0"/>
    <s v="NA"/>
    <n v="0"/>
    <s v="MnPrv"/>
    <x v="1"/>
    <s v="NA"/>
    <n v="0"/>
    <x v="1"/>
    <x v="3"/>
    <s v="WD"/>
    <x v="0"/>
    <x v="0"/>
    <x v="50"/>
  </r>
  <r>
    <x v="80"/>
    <x v="0"/>
    <x v="0"/>
    <n v="100"/>
    <n v="13000"/>
    <s v="Pave"/>
    <s v="NA"/>
    <s v="Reg"/>
    <s v="Lvl"/>
    <s v="AllPub"/>
    <x v="2"/>
    <s v="Gtl"/>
    <x v="11"/>
    <s v="Norm"/>
    <s v="Norm"/>
    <x v="0"/>
    <x v="0"/>
    <n v="6"/>
    <n v="6"/>
    <n v="1968"/>
    <n v="1968"/>
    <x v="0"/>
    <s v="Gable"/>
    <s v="CompShg"/>
    <x v="0"/>
    <s v="VinylSd"/>
    <s v="BrkFace"/>
    <n v="576"/>
    <s v="TA"/>
    <s v="Gd"/>
    <x v="1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x v="1"/>
    <n v="0"/>
    <n v="2"/>
    <n v="1"/>
    <n v="4"/>
    <x v="1"/>
    <n v="1"/>
    <x v="0"/>
    <n v="8"/>
    <s v="Typ"/>
    <n v="1"/>
    <s v="Gd"/>
    <s v="Attchd"/>
    <n v="1968"/>
    <s v="Fin"/>
    <n v="1"/>
    <n v="509"/>
    <s v="TA"/>
    <s v="TA"/>
    <s v="Y"/>
    <x v="0"/>
    <x v="0"/>
    <n v="72"/>
    <n v="0"/>
    <n v="0"/>
    <n v="252"/>
    <n v="0"/>
    <s v="NA"/>
    <n v="0"/>
    <s v="NA"/>
    <x v="0"/>
    <s v="NA"/>
    <n v="0"/>
    <x v="11"/>
    <x v="3"/>
    <s v="WD"/>
    <x v="0"/>
    <x v="0"/>
    <x v="74"/>
  </r>
  <r>
    <x v="81"/>
    <x v="7"/>
    <x v="1"/>
    <n v="32"/>
    <n v="4500"/>
    <s v="Pave"/>
    <s v="NA"/>
    <s v="Reg"/>
    <s v="Lvl"/>
    <s v="AllPub"/>
    <x v="1"/>
    <s v="Gtl"/>
    <x v="4"/>
    <s v="Norm"/>
    <s v="Norm"/>
    <x v="3"/>
    <x v="1"/>
    <n v="6"/>
    <n v="5"/>
    <n v="1998"/>
    <n v="1998"/>
    <x v="0"/>
    <s v="Hip"/>
    <s v="CompShg"/>
    <x v="0"/>
    <s v="VinylSd"/>
    <s v="BrkFace"/>
    <n v="443"/>
    <s v="TA"/>
    <s v="Gd"/>
    <x v="0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x v="0"/>
    <n v="0"/>
    <n v="2"/>
    <n v="0"/>
    <n v="2"/>
    <x v="0"/>
    <n v="1"/>
    <x v="1"/>
    <n v="5"/>
    <s v="Typ"/>
    <n v="0"/>
    <s v="NA"/>
    <s v="Attchd"/>
    <n v="1998"/>
    <s v="Fin"/>
    <n v="2"/>
    <n v="405"/>
    <s v="TA"/>
    <s v="TA"/>
    <s v="Y"/>
    <x v="0"/>
    <x v="0"/>
    <n v="199"/>
    <n v="0"/>
    <n v="0"/>
    <n v="0"/>
    <n v="0"/>
    <s v="NA"/>
    <n v="0"/>
    <s v="NA"/>
    <x v="0"/>
    <s v="NA"/>
    <n v="0"/>
    <x v="10"/>
    <x v="2"/>
    <s v="WD"/>
    <x v="0"/>
    <x v="0"/>
    <x v="75"/>
  </r>
  <r>
    <x v="82"/>
    <x v="1"/>
    <x v="0"/>
    <n v="78"/>
    <n v="10206"/>
    <s v="Pave"/>
    <s v="NA"/>
    <s v="Reg"/>
    <s v="Lvl"/>
    <s v="AllPub"/>
    <x v="0"/>
    <s v="Gtl"/>
    <x v="5"/>
    <s v="Norm"/>
    <s v="Norm"/>
    <x v="0"/>
    <x v="1"/>
    <n v="8"/>
    <n v="5"/>
    <n v="2007"/>
    <n v="2007"/>
    <x v="0"/>
    <s v="Gable"/>
    <s v="CompShg"/>
    <x v="0"/>
    <s v="VinylSd"/>
    <s v="Stone"/>
    <n v="468"/>
    <s v="TA"/>
    <s v="TA"/>
    <x v="0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x v="1"/>
    <n v="0"/>
    <n v="2"/>
    <n v="0"/>
    <n v="3"/>
    <x v="1"/>
    <n v="1"/>
    <x v="0"/>
    <n v="6"/>
    <s v="Typ"/>
    <n v="1"/>
    <s v="Gd"/>
    <s v="Attchd"/>
    <n v="2007"/>
    <s v="RFn"/>
    <n v="3"/>
    <n v="758"/>
    <s v="TA"/>
    <s v="TA"/>
    <s v="Y"/>
    <x v="32"/>
    <x v="1"/>
    <n v="99"/>
    <n v="0"/>
    <n v="0"/>
    <n v="0"/>
    <n v="0"/>
    <s v="NA"/>
    <n v="0"/>
    <s v="NA"/>
    <x v="0"/>
    <s v="NA"/>
    <n v="0"/>
    <x v="4"/>
    <x v="0"/>
    <s v="WD"/>
    <x v="0"/>
    <x v="0"/>
    <x v="76"/>
  </r>
  <r>
    <x v="83"/>
    <x v="1"/>
    <x v="0"/>
    <n v="80"/>
    <n v="8892"/>
    <s v="Pave"/>
    <s v="NA"/>
    <s v="IR1"/>
    <s v="Lvl"/>
    <s v="AllPub"/>
    <x v="0"/>
    <s v="Gtl"/>
    <x v="11"/>
    <s v="Norm"/>
    <s v="Norm"/>
    <x v="0"/>
    <x v="1"/>
    <n v="5"/>
    <n v="5"/>
    <n v="1960"/>
    <n v="1960"/>
    <x v="0"/>
    <s v="Gable"/>
    <s v="CompShg"/>
    <x v="1"/>
    <s v="MetalSd"/>
    <s v="BrkCmn"/>
    <n v="66"/>
    <s v="TA"/>
    <s v="TA"/>
    <x v="1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x v="1"/>
    <n v="0"/>
    <n v="1"/>
    <n v="1"/>
    <n v="3"/>
    <x v="1"/>
    <n v="1"/>
    <x v="1"/>
    <n v="6"/>
    <s v="Typ"/>
    <n v="0"/>
    <s v="NA"/>
    <s v="Detchd"/>
    <n v="1974"/>
    <s v="Unf"/>
    <n v="2"/>
    <n v="461"/>
    <s v="TA"/>
    <s v="TA"/>
    <s v="Y"/>
    <x v="34"/>
    <x v="1"/>
    <n v="0"/>
    <n v="0"/>
    <n v="0"/>
    <n v="0"/>
    <n v="0"/>
    <s v="NA"/>
    <n v="0"/>
    <s v="NA"/>
    <x v="0"/>
    <s v="NA"/>
    <n v="0"/>
    <x v="9"/>
    <x v="1"/>
    <s v="COD"/>
    <x v="0"/>
    <x v="0"/>
    <x v="77"/>
  </r>
  <r>
    <x v="84"/>
    <x v="10"/>
    <x v="0"/>
    <s v="NA"/>
    <n v="8530"/>
    <s v="Pave"/>
    <s v="NA"/>
    <s v="IR1"/>
    <s v="Lvl"/>
    <s v="AllPub"/>
    <x v="0"/>
    <s v="Gtl"/>
    <x v="17"/>
    <s v="Norm"/>
    <s v="Norm"/>
    <x v="0"/>
    <x v="5"/>
    <n v="7"/>
    <n v="5"/>
    <n v="1995"/>
    <n v="1996"/>
    <x v="1"/>
    <s v="Gable"/>
    <s v="CompShg"/>
    <x v="3"/>
    <s v="HdBoard"/>
    <s v="BrkFace"/>
    <n v="22"/>
    <s v="TA"/>
    <s v="TA"/>
    <x v="0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x v="1"/>
    <n v="0"/>
    <n v="2"/>
    <n v="1"/>
    <n v="3"/>
    <x v="0"/>
    <n v="1"/>
    <x v="1"/>
    <n v="7"/>
    <s v="Typ"/>
    <n v="1"/>
    <s v="TA"/>
    <s v="BuiltIn"/>
    <n v="1995"/>
    <s v="Fin"/>
    <n v="2"/>
    <n v="400"/>
    <s v="TA"/>
    <s v="TA"/>
    <s v="Y"/>
    <x v="28"/>
    <x v="1"/>
    <n v="72"/>
    <n v="0"/>
    <n v="0"/>
    <n v="0"/>
    <n v="0"/>
    <s v="NA"/>
    <n v="0"/>
    <s v="NA"/>
    <x v="0"/>
    <s v="Shed"/>
    <n v="700"/>
    <x v="1"/>
    <x v="3"/>
    <s v="WD"/>
    <x v="0"/>
    <x v="0"/>
    <x v="78"/>
  </r>
  <r>
    <x v="85"/>
    <x v="0"/>
    <x v="0"/>
    <n v="121"/>
    <n v="16059"/>
    <s v="Pave"/>
    <s v="NA"/>
    <s v="Reg"/>
    <s v="Lvl"/>
    <s v="AllPub"/>
    <x v="2"/>
    <s v="Gtl"/>
    <x v="3"/>
    <s v="Norm"/>
    <s v="Norm"/>
    <x v="0"/>
    <x v="0"/>
    <n v="8"/>
    <n v="5"/>
    <n v="1991"/>
    <n v="1992"/>
    <x v="1"/>
    <s v="Hip"/>
    <s v="CompShg"/>
    <x v="3"/>
    <s v="HdBoard"/>
    <s v="BrkFace"/>
    <n v="284"/>
    <s v="Gd"/>
    <s v="TA"/>
    <x v="1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x v="1"/>
    <n v="0"/>
    <n v="2"/>
    <n v="1"/>
    <n v="4"/>
    <x v="1"/>
    <n v="1"/>
    <x v="0"/>
    <n v="9"/>
    <s v="Typ"/>
    <n v="1"/>
    <s v="TA"/>
    <s v="Attchd"/>
    <n v="1991"/>
    <s v="Unf"/>
    <n v="2"/>
    <n v="462"/>
    <s v="TA"/>
    <s v="TA"/>
    <s v="Y"/>
    <x v="35"/>
    <x v="1"/>
    <n v="82"/>
    <n v="0"/>
    <n v="0"/>
    <n v="0"/>
    <n v="0"/>
    <s v="NA"/>
    <n v="0"/>
    <s v="NA"/>
    <x v="0"/>
    <s v="NA"/>
    <n v="0"/>
    <x v="7"/>
    <x v="2"/>
    <s v="WD"/>
    <x v="0"/>
    <x v="0"/>
    <x v="79"/>
  </r>
  <r>
    <x v="86"/>
    <x v="0"/>
    <x v="0"/>
    <n v="122"/>
    <n v="11911"/>
    <s v="Pave"/>
    <s v="NA"/>
    <s v="IR2"/>
    <s v="Lvl"/>
    <s v="AllPub"/>
    <x v="0"/>
    <s v="Gtl"/>
    <x v="17"/>
    <s v="Norm"/>
    <s v="Norm"/>
    <x v="0"/>
    <x v="0"/>
    <n v="6"/>
    <n v="5"/>
    <n v="2005"/>
    <n v="2005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x v="1"/>
    <n v="0"/>
    <n v="2"/>
    <n v="1"/>
    <n v="3"/>
    <x v="0"/>
    <n v="1"/>
    <x v="0"/>
    <n v="6"/>
    <s v="Typ"/>
    <n v="1"/>
    <s v="Gd"/>
    <s v="BuiltIn"/>
    <n v="2005"/>
    <s v="Fin"/>
    <n v="2"/>
    <n v="400"/>
    <s v="TA"/>
    <s v="TA"/>
    <s v="Y"/>
    <x v="13"/>
    <x v="1"/>
    <n v="38"/>
    <n v="0"/>
    <n v="0"/>
    <n v="0"/>
    <n v="0"/>
    <s v="NA"/>
    <n v="0"/>
    <s v="NA"/>
    <x v="0"/>
    <s v="NA"/>
    <n v="0"/>
    <x v="10"/>
    <x v="3"/>
    <s v="WD"/>
    <x v="0"/>
    <x v="0"/>
    <x v="80"/>
  </r>
  <r>
    <x v="87"/>
    <x v="11"/>
    <x v="3"/>
    <n v="40"/>
    <n v="3951"/>
    <s v="Pave"/>
    <s v="Pave"/>
    <s v="Reg"/>
    <s v="Lvl"/>
    <s v="AllPub"/>
    <x v="2"/>
    <s v="Gtl"/>
    <x v="5"/>
    <s v="Norm"/>
    <s v="Norm"/>
    <x v="3"/>
    <x v="0"/>
    <n v="6"/>
    <n v="5"/>
    <n v="2009"/>
    <n v="2009"/>
    <x v="0"/>
    <s v="Gable"/>
    <s v="CompShg"/>
    <x v="0"/>
    <s v="VinylSd"/>
    <s v="Stone"/>
    <n v="76"/>
    <s v="Gd"/>
    <s v="TA"/>
    <x v="0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x v="1"/>
    <n v="0"/>
    <n v="2"/>
    <n v="1"/>
    <n v="2"/>
    <x v="1"/>
    <n v="1"/>
    <x v="0"/>
    <n v="4"/>
    <s v="Typ"/>
    <n v="0"/>
    <s v="NA"/>
    <s v="Detchd"/>
    <n v="2009"/>
    <s v="RFn"/>
    <n v="2"/>
    <n v="528"/>
    <s v="TA"/>
    <s v="TA"/>
    <s v="Y"/>
    <x v="0"/>
    <x v="0"/>
    <n v="234"/>
    <n v="0"/>
    <n v="0"/>
    <n v="0"/>
    <n v="0"/>
    <s v="NA"/>
    <n v="0"/>
    <s v="NA"/>
    <x v="0"/>
    <s v="NA"/>
    <n v="0"/>
    <x v="11"/>
    <x v="3"/>
    <s v="New"/>
    <x v="2"/>
    <x v="1"/>
    <x v="81"/>
  </r>
  <r>
    <x v="88"/>
    <x v="3"/>
    <x v="2"/>
    <n v="105"/>
    <n v="8470"/>
    <s v="Pave"/>
    <s v="NA"/>
    <s v="IR1"/>
    <s v="Lvl"/>
    <s v="AllPub"/>
    <x v="2"/>
    <s v="Gtl"/>
    <x v="13"/>
    <s v="Feedr"/>
    <s v="Feedr"/>
    <x v="0"/>
    <x v="2"/>
    <n v="3"/>
    <n v="2"/>
    <n v="1915"/>
    <n v="1982"/>
    <x v="1"/>
    <s v="Hip"/>
    <s v="CompShg"/>
    <x v="7"/>
    <s v="Plywood"/>
    <s v="None"/>
    <n v="0"/>
    <s v="Fa"/>
    <s v="Fa"/>
    <x v="1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x v="1"/>
    <n v="0"/>
    <n v="1"/>
    <n v="0"/>
    <n v="2"/>
    <x v="1"/>
    <n v="1"/>
    <x v="3"/>
    <n v="6"/>
    <s v="Typ"/>
    <n v="0"/>
    <s v="NA"/>
    <s v="NA"/>
    <s v="NA"/>
    <s v="NA"/>
    <n v="0"/>
    <n v="0"/>
    <s v="NA"/>
    <s v="NA"/>
    <s v="N"/>
    <x v="0"/>
    <x v="0"/>
    <n v="0"/>
    <n v="156"/>
    <n v="0"/>
    <n v="0"/>
    <n v="0"/>
    <s v="NA"/>
    <n v="0"/>
    <s v="MnPrv"/>
    <x v="1"/>
    <s v="NA"/>
    <n v="0"/>
    <x v="4"/>
    <x v="3"/>
    <s v="ConLD"/>
    <x v="1"/>
    <x v="1"/>
    <x v="82"/>
  </r>
  <r>
    <x v="89"/>
    <x v="1"/>
    <x v="0"/>
    <n v="60"/>
    <n v="8070"/>
    <s v="Pave"/>
    <s v="NA"/>
    <s v="Reg"/>
    <s v="Lvl"/>
    <s v="AllPub"/>
    <x v="0"/>
    <s v="Gtl"/>
    <x v="0"/>
    <s v="Norm"/>
    <s v="Norm"/>
    <x v="0"/>
    <x v="1"/>
    <n v="4"/>
    <n v="5"/>
    <n v="1994"/>
    <n v="1995"/>
    <x v="1"/>
    <s v="Gable"/>
    <s v="CompShg"/>
    <x v="0"/>
    <s v="VinylSd"/>
    <s v="None"/>
    <n v="0"/>
    <s v="TA"/>
    <s v="TA"/>
    <x v="0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x v="0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5"/>
    <x v="1"/>
    <s v="WD"/>
    <x v="0"/>
    <x v="0"/>
    <x v="83"/>
  </r>
  <r>
    <x v="90"/>
    <x v="1"/>
    <x v="0"/>
    <n v="60"/>
    <n v="7200"/>
    <s v="Pave"/>
    <s v="NA"/>
    <s v="Reg"/>
    <s v="Lvl"/>
    <s v="AllPub"/>
    <x v="0"/>
    <s v="Gtl"/>
    <x v="11"/>
    <s v="Norm"/>
    <s v="Norm"/>
    <x v="0"/>
    <x v="1"/>
    <n v="4"/>
    <n v="5"/>
    <n v="1950"/>
    <n v="1950"/>
    <x v="0"/>
    <s v="Gable"/>
    <s v="CompShg"/>
    <x v="4"/>
    <s v="Wd Sdng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x v="1"/>
    <n v="0"/>
    <n v="1"/>
    <n v="0"/>
    <n v="2"/>
    <x v="1"/>
    <n v="1"/>
    <x v="1"/>
    <n v="4"/>
    <s v="Typ"/>
    <n v="0"/>
    <s v="NA"/>
    <s v="Detchd"/>
    <n v="1950"/>
    <s v="Unf"/>
    <n v="2"/>
    <n v="420"/>
    <s v="TA"/>
    <s v="TA"/>
    <s v="Y"/>
    <x v="0"/>
    <x v="0"/>
    <n v="29"/>
    <n v="0"/>
    <n v="0"/>
    <n v="0"/>
    <n v="0"/>
    <s v="NA"/>
    <n v="0"/>
    <s v="NA"/>
    <x v="0"/>
    <s v="NA"/>
    <n v="0"/>
    <x v="9"/>
    <x v="2"/>
    <s v="WD"/>
    <x v="0"/>
    <x v="0"/>
    <x v="84"/>
  </r>
  <r>
    <x v="91"/>
    <x v="1"/>
    <x v="0"/>
    <n v="85"/>
    <n v="8500"/>
    <s v="Pave"/>
    <s v="NA"/>
    <s v="Reg"/>
    <s v="Lvl"/>
    <s v="AllPub"/>
    <x v="0"/>
    <s v="Gtl"/>
    <x v="11"/>
    <s v="Norm"/>
    <s v="Norm"/>
    <x v="0"/>
    <x v="1"/>
    <n v="5"/>
    <n v="3"/>
    <n v="1961"/>
    <n v="1961"/>
    <x v="0"/>
    <s v="Hip"/>
    <s v="CompShg"/>
    <x v="3"/>
    <s v="HdBoard"/>
    <s v="BrkCmn"/>
    <n v="203"/>
    <s v="TA"/>
    <s v="TA"/>
    <x v="1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x v="1"/>
    <n v="0"/>
    <n v="1"/>
    <n v="0"/>
    <n v="2"/>
    <x v="1"/>
    <n v="1"/>
    <x v="1"/>
    <n v="6"/>
    <s v="Typ"/>
    <n v="0"/>
    <s v="NA"/>
    <s v="Attchd"/>
    <n v="1961"/>
    <s v="Unf"/>
    <n v="2"/>
    <n v="480"/>
    <s v="TA"/>
    <s v="TA"/>
    <s v="Y"/>
    <x v="0"/>
    <x v="0"/>
    <n v="0"/>
    <n v="0"/>
    <n v="0"/>
    <n v="0"/>
    <n v="0"/>
    <s v="NA"/>
    <n v="0"/>
    <s v="GdWo"/>
    <x v="1"/>
    <s v="NA"/>
    <n v="0"/>
    <x v="3"/>
    <x v="2"/>
    <s v="WD"/>
    <x v="1"/>
    <x v="1"/>
    <x v="85"/>
  </r>
  <r>
    <x v="92"/>
    <x v="8"/>
    <x v="0"/>
    <n v="80"/>
    <n v="13360"/>
    <s v="Pave"/>
    <s v="Grvl"/>
    <s v="IR1"/>
    <s v="HLS"/>
    <s v="AllPub"/>
    <x v="0"/>
    <s v="Gtl"/>
    <x v="2"/>
    <s v="Norm"/>
    <s v="Norm"/>
    <x v="0"/>
    <x v="1"/>
    <n v="5"/>
    <n v="7"/>
    <n v="1921"/>
    <n v="2006"/>
    <x v="1"/>
    <s v="Gable"/>
    <s v="CompShg"/>
    <x v="2"/>
    <s v="Wd Sdng"/>
    <s v="None"/>
    <n v="0"/>
    <s v="TA"/>
    <s v="Gd"/>
    <x v="2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x v="0"/>
    <n v="0"/>
    <n v="1"/>
    <n v="0"/>
    <n v="2"/>
    <x v="1"/>
    <n v="1"/>
    <x v="1"/>
    <n v="5"/>
    <s v="Typ"/>
    <n v="0"/>
    <s v="NA"/>
    <s v="Detchd"/>
    <n v="1921"/>
    <s v="Unf"/>
    <n v="2"/>
    <n v="432"/>
    <s v="TA"/>
    <s v="TA"/>
    <s v="Y"/>
    <x v="0"/>
    <x v="0"/>
    <n v="0"/>
    <n v="44"/>
    <n v="0"/>
    <n v="0"/>
    <n v="0"/>
    <s v="NA"/>
    <n v="0"/>
    <s v="NA"/>
    <x v="0"/>
    <s v="NA"/>
    <n v="0"/>
    <x v="5"/>
    <x v="3"/>
    <s v="WD"/>
    <x v="0"/>
    <x v="0"/>
    <x v="86"/>
  </r>
  <r>
    <x v="93"/>
    <x v="4"/>
    <x v="2"/>
    <n v="60"/>
    <n v="7200"/>
    <s v="Pave"/>
    <s v="NA"/>
    <s v="Reg"/>
    <s v="Lvl"/>
    <s v="AllPub"/>
    <x v="2"/>
    <s v="Gtl"/>
    <x v="7"/>
    <s v="Norm"/>
    <s v="Norm"/>
    <x v="1"/>
    <x v="6"/>
    <n v="6"/>
    <n v="6"/>
    <n v="1910"/>
    <n v="1998"/>
    <x v="1"/>
    <s v="Hip"/>
    <s v="CompShg"/>
    <x v="1"/>
    <s v="MetalSd"/>
    <s v="None"/>
    <n v="0"/>
    <s v="TA"/>
    <s v="TA"/>
    <x v="2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x v="1"/>
    <n v="1"/>
    <n v="2"/>
    <n v="0"/>
    <n v="4"/>
    <x v="1"/>
    <n v="2"/>
    <x v="1"/>
    <n v="9"/>
    <s v="Typ"/>
    <n v="1"/>
    <s v="Gd"/>
    <s v="Detchd"/>
    <n v="1900"/>
    <s v="Unf"/>
    <n v="2"/>
    <n v="506"/>
    <s v="TA"/>
    <s v="TA"/>
    <s v="Y"/>
    <x v="0"/>
    <x v="0"/>
    <n v="0"/>
    <n v="0"/>
    <n v="0"/>
    <n v="99"/>
    <n v="0"/>
    <s v="NA"/>
    <n v="0"/>
    <s v="NA"/>
    <x v="0"/>
    <s v="NA"/>
    <n v="0"/>
    <x v="6"/>
    <x v="1"/>
    <s v="WD"/>
    <x v="0"/>
    <x v="0"/>
    <x v="87"/>
  </r>
  <r>
    <x v="94"/>
    <x v="0"/>
    <x v="0"/>
    <n v="69"/>
    <n v="9337"/>
    <s v="Pave"/>
    <s v="NA"/>
    <s v="IR1"/>
    <s v="Lvl"/>
    <s v="AllPub"/>
    <x v="0"/>
    <s v="Gtl"/>
    <x v="0"/>
    <s v="Norm"/>
    <s v="Norm"/>
    <x v="0"/>
    <x v="0"/>
    <n v="6"/>
    <n v="5"/>
    <n v="1997"/>
    <n v="1997"/>
    <x v="0"/>
    <s v="Gable"/>
    <s v="CompShg"/>
    <x v="0"/>
    <s v="VinylSd"/>
    <s v="None"/>
    <n v="0"/>
    <s v="TA"/>
    <s v="Gd"/>
    <x v="0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x v="0"/>
    <n v="0"/>
    <n v="2"/>
    <n v="1"/>
    <n v="3"/>
    <x v="0"/>
    <n v="1"/>
    <x v="0"/>
    <n v="7"/>
    <s v="Typ"/>
    <n v="0"/>
    <s v="NA"/>
    <s v="Attchd"/>
    <n v="1997"/>
    <s v="RFn"/>
    <n v="2"/>
    <n v="684"/>
    <s v="TA"/>
    <s v="TA"/>
    <s v="Y"/>
    <x v="0"/>
    <x v="0"/>
    <n v="162"/>
    <n v="0"/>
    <n v="0"/>
    <n v="0"/>
    <n v="0"/>
    <s v="NA"/>
    <n v="0"/>
    <s v="NA"/>
    <x v="0"/>
    <s v="NA"/>
    <n v="0"/>
    <x v="1"/>
    <x v="1"/>
    <s v="WD"/>
    <x v="0"/>
    <x v="0"/>
    <x v="88"/>
  </r>
  <r>
    <x v="95"/>
    <x v="0"/>
    <x v="0"/>
    <s v="NA"/>
    <n v="9765"/>
    <s v="Pave"/>
    <s v="NA"/>
    <s v="IR2"/>
    <s v="Lvl"/>
    <s v="AllPub"/>
    <x v="2"/>
    <s v="Gtl"/>
    <x v="17"/>
    <s v="Norm"/>
    <s v="Norm"/>
    <x v="0"/>
    <x v="0"/>
    <n v="6"/>
    <n v="8"/>
    <n v="1993"/>
    <n v="1993"/>
    <x v="0"/>
    <s v="Gable"/>
    <s v="CompShg"/>
    <x v="0"/>
    <s v="VinylSd"/>
    <s v="BrkFace"/>
    <n v="68"/>
    <s v="Ex"/>
    <s v="Gd"/>
    <x v="0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x v="1"/>
    <n v="0"/>
    <n v="2"/>
    <n v="1"/>
    <n v="3"/>
    <x v="0"/>
    <n v="1"/>
    <x v="1"/>
    <n v="6"/>
    <s v="Typ"/>
    <n v="1"/>
    <s v="TA"/>
    <s v="BuiltIn"/>
    <n v="1993"/>
    <s v="Fin"/>
    <n v="2"/>
    <n v="420"/>
    <s v="TA"/>
    <s v="TA"/>
    <s v="Y"/>
    <x v="36"/>
    <x v="1"/>
    <n v="63"/>
    <n v="0"/>
    <n v="0"/>
    <n v="0"/>
    <n v="0"/>
    <s v="NA"/>
    <n v="0"/>
    <s v="NA"/>
    <x v="0"/>
    <s v="Shed"/>
    <n v="480"/>
    <x v="7"/>
    <x v="3"/>
    <s v="WD"/>
    <x v="0"/>
    <x v="0"/>
    <x v="68"/>
  </r>
  <r>
    <x v="96"/>
    <x v="1"/>
    <x v="0"/>
    <n v="78"/>
    <n v="10264"/>
    <s v="Pave"/>
    <s v="NA"/>
    <s v="IR1"/>
    <s v="Lvl"/>
    <s v="AllPub"/>
    <x v="0"/>
    <s v="Gtl"/>
    <x v="0"/>
    <s v="Norm"/>
    <s v="Norm"/>
    <x v="0"/>
    <x v="1"/>
    <n v="7"/>
    <n v="5"/>
    <n v="1999"/>
    <n v="1999"/>
    <x v="0"/>
    <s v="Gable"/>
    <s v="CompShg"/>
    <x v="0"/>
    <s v="VinylSd"/>
    <s v="BrkFace"/>
    <n v="183"/>
    <s v="Gd"/>
    <s v="TA"/>
    <x v="0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x v="1"/>
    <n v="0"/>
    <n v="2"/>
    <n v="0"/>
    <n v="3"/>
    <x v="1"/>
    <n v="1"/>
    <x v="0"/>
    <n v="6"/>
    <s v="Typ"/>
    <n v="0"/>
    <s v="NA"/>
    <s v="Attchd"/>
    <n v="1999"/>
    <s v="RFn"/>
    <n v="2"/>
    <n v="472"/>
    <s v="TA"/>
    <s v="TA"/>
    <s v="Y"/>
    <x v="37"/>
    <x v="1"/>
    <n v="29"/>
    <n v="0"/>
    <n v="0"/>
    <n v="0"/>
    <n v="0"/>
    <s v="NA"/>
    <n v="0"/>
    <s v="NA"/>
    <x v="0"/>
    <s v="NA"/>
    <n v="0"/>
    <x v="5"/>
    <x v="2"/>
    <s v="WD"/>
    <x v="0"/>
    <x v="0"/>
    <x v="89"/>
  </r>
  <r>
    <x v="97"/>
    <x v="1"/>
    <x v="0"/>
    <n v="73"/>
    <n v="10921"/>
    <s v="Pave"/>
    <s v="NA"/>
    <s v="Reg"/>
    <s v="HLS"/>
    <s v="AllPub"/>
    <x v="0"/>
    <s v="Gtl"/>
    <x v="15"/>
    <s v="Norm"/>
    <s v="Norm"/>
    <x v="0"/>
    <x v="1"/>
    <n v="4"/>
    <n v="5"/>
    <n v="1965"/>
    <n v="1965"/>
    <x v="0"/>
    <s v="Hip"/>
    <s v="CompShg"/>
    <x v="3"/>
    <s v="HdBoard"/>
    <s v="BrkFace"/>
    <n v="48"/>
    <s v="TA"/>
    <s v="TA"/>
    <x v="1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x v="0"/>
    <n v="0"/>
    <n v="1"/>
    <n v="0"/>
    <n v="3"/>
    <x v="1"/>
    <n v="1"/>
    <x v="1"/>
    <n v="6"/>
    <s v="Typ"/>
    <n v="0"/>
    <s v="NA"/>
    <s v="Attchd"/>
    <n v="1965"/>
    <s v="Fin"/>
    <n v="1"/>
    <n v="432"/>
    <s v="TA"/>
    <s v="TA"/>
    <s v="P"/>
    <x v="28"/>
    <x v="1"/>
    <n v="0"/>
    <n v="0"/>
    <n v="0"/>
    <n v="0"/>
    <n v="0"/>
    <s v="NA"/>
    <n v="0"/>
    <s v="NA"/>
    <x v="0"/>
    <s v="NA"/>
    <n v="0"/>
    <x v="1"/>
    <x v="1"/>
    <s v="WD"/>
    <x v="0"/>
    <x v="0"/>
    <x v="90"/>
  </r>
  <r>
    <x v="98"/>
    <x v="8"/>
    <x v="0"/>
    <n v="85"/>
    <n v="10625"/>
    <s v="Pave"/>
    <s v="NA"/>
    <s v="Reg"/>
    <s v="Lvl"/>
    <s v="AllPub"/>
    <x v="2"/>
    <s v="Gtl"/>
    <x v="15"/>
    <s v="Norm"/>
    <s v="Norm"/>
    <x v="0"/>
    <x v="1"/>
    <n v="5"/>
    <n v="5"/>
    <n v="1920"/>
    <n v="1950"/>
    <x v="1"/>
    <s v="Gable"/>
    <s v="CompShg"/>
    <x v="2"/>
    <s v="Wd Sdng"/>
    <s v="None"/>
    <n v="0"/>
    <s v="TA"/>
    <s v="TA"/>
    <x v="2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x v="1"/>
    <n v="0"/>
    <n v="1"/>
    <n v="0"/>
    <n v="2"/>
    <x v="1"/>
    <n v="1"/>
    <x v="1"/>
    <n v="5"/>
    <s v="Typ"/>
    <n v="0"/>
    <s v="NA"/>
    <s v="Basment"/>
    <n v="1920"/>
    <s v="Unf"/>
    <n v="1"/>
    <n v="366"/>
    <s v="Fa"/>
    <s v="TA"/>
    <s v="Y"/>
    <x v="0"/>
    <x v="0"/>
    <n v="0"/>
    <n v="77"/>
    <n v="0"/>
    <n v="0"/>
    <n v="0"/>
    <s v="NA"/>
    <n v="0"/>
    <s v="NA"/>
    <x v="0"/>
    <s v="Shed"/>
    <n v="400"/>
    <x v="1"/>
    <x v="4"/>
    <s v="COD"/>
    <x v="1"/>
    <x v="1"/>
    <x v="91"/>
  </r>
  <r>
    <x v="99"/>
    <x v="1"/>
    <x v="0"/>
    <n v="77"/>
    <n v="9320"/>
    <s v="Pave"/>
    <s v="NA"/>
    <s v="IR1"/>
    <s v="Lvl"/>
    <s v="AllPub"/>
    <x v="0"/>
    <s v="Gtl"/>
    <x v="11"/>
    <s v="Norm"/>
    <s v="Norm"/>
    <x v="0"/>
    <x v="1"/>
    <n v="4"/>
    <n v="5"/>
    <n v="1959"/>
    <n v="1959"/>
    <x v="0"/>
    <s v="Gable"/>
    <s v="CompShg"/>
    <x v="7"/>
    <s v="Plywood"/>
    <s v="None"/>
    <n v="0"/>
    <s v="TA"/>
    <s v="TA"/>
    <x v="1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x v="0"/>
    <n v="0"/>
    <n v="1"/>
    <n v="1"/>
    <n v="3"/>
    <x v="1"/>
    <n v="1"/>
    <x v="1"/>
    <n v="6"/>
    <s v="Typ"/>
    <n v="0"/>
    <s v="NA"/>
    <s v="NA"/>
    <s v="NA"/>
    <s v="NA"/>
    <n v="0"/>
    <n v="0"/>
    <s v="NA"/>
    <s v="NA"/>
    <s v="Y"/>
    <x v="38"/>
    <x v="1"/>
    <n v="0"/>
    <n v="0"/>
    <n v="0"/>
    <n v="0"/>
    <n v="0"/>
    <s v="NA"/>
    <n v="0"/>
    <s v="NA"/>
    <x v="0"/>
    <s v="Shed"/>
    <n v="400"/>
    <x v="8"/>
    <x v="4"/>
    <s v="WD"/>
    <x v="0"/>
    <x v="0"/>
    <x v="92"/>
  </r>
  <r>
    <x v="100"/>
    <x v="1"/>
    <x v="0"/>
    <s v="NA"/>
    <n v="10603"/>
    <s v="Pave"/>
    <s v="NA"/>
    <s v="IR1"/>
    <s v="Lvl"/>
    <s v="AllPub"/>
    <x v="0"/>
    <s v="Gtl"/>
    <x v="6"/>
    <s v="Norm"/>
    <s v="Norm"/>
    <x v="0"/>
    <x v="1"/>
    <n v="6"/>
    <n v="7"/>
    <n v="1977"/>
    <n v="2001"/>
    <x v="1"/>
    <s v="Gable"/>
    <s v="CompShg"/>
    <x v="7"/>
    <s v="Plywood"/>
    <s v="BrkFace"/>
    <n v="28"/>
    <s v="TA"/>
    <s v="TA"/>
    <x v="0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x v="0"/>
    <n v="0"/>
    <n v="2"/>
    <n v="0"/>
    <n v="3"/>
    <x v="1"/>
    <n v="1"/>
    <x v="0"/>
    <n v="6"/>
    <s v="Typ"/>
    <n v="2"/>
    <s v="TA"/>
    <s v="Attchd"/>
    <n v="1977"/>
    <s v="RFn"/>
    <n v="2"/>
    <n v="480"/>
    <s v="TA"/>
    <s v="TA"/>
    <s v="Y"/>
    <x v="23"/>
    <x v="1"/>
    <n v="68"/>
    <n v="0"/>
    <n v="0"/>
    <n v="0"/>
    <n v="0"/>
    <s v="NA"/>
    <n v="0"/>
    <s v="NA"/>
    <x v="0"/>
    <s v="NA"/>
    <n v="0"/>
    <x v="0"/>
    <x v="4"/>
    <s v="WD"/>
    <x v="0"/>
    <x v="0"/>
    <x v="93"/>
  </r>
  <r>
    <x v="101"/>
    <x v="0"/>
    <x v="0"/>
    <n v="77"/>
    <n v="9206"/>
    <s v="Pave"/>
    <s v="NA"/>
    <s v="Reg"/>
    <s v="Lvl"/>
    <s v="AllPub"/>
    <x v="0"/>
    <s v="Gtl"/>
    <x v="12"/>
    <s v="Norm"/>
    <s v="Norm"/>
    <x v="0"/>
    <x v="0"/>
    <n v="6"/>
    <n v="5"/>
    <n v="1985"/>
    <n v="1985"/>
    <x v="0"/>
    <s v="Gable"/>
    <s v="CompShg"/>
    <x v="3"/>
    <s v="HdBoard"/>
    <s v="BrkFace"/>
    <n v="336"/>
    <s v="Gd"/>
    <s v="TA"/>
    <x v="1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x v="1"/>
    <n v="0"/>
    <n v="2"/>
    <n v="1"/>
    <n v="3"/>
    <x v="0"/>
    <n v="1"/>
    <x v="0"/>
    <n v="7"/>
    <s v="Typ"/>
    <n v="1"/>
    <s v="TA"/>
    <s v="Attchd"/>
    <n v="1985"/>
    <s v="Fin"/>
    <n v="2"/>
    <n v="476"/>
    <s v="TA"/>
    <s v="TA"/>
    <s v="Y"/>
    <x v="2"/>
    <x v="1"/>
    <n v="46"/>
    <n v="0"/>
    <n v="0"/>
    <n v="0"/>
    <n v="0"/>
    <s v="NA"/>
    <n v="0"/>
    <s v="NA"/>
    <x v="0"/>
    <s v="NA"/>
    <n v="0"/>
    <x v="11"/>
    <x v="4"/>
    <s v="WD"/>
    <x v="0"/>
    <x v="0"/>
    <x v="94"/>
  </r>
  <r>
    <x v="102"/>
    <x v="6"/>
    <x v="0"/>
    <n v="64"/>
    <n v="7018"/>
    <s v="Pave"/>
    <s v="NA"/>
    <s v="Reg"/>
    <s v="Bnk"/>
    <s v="AllPub"/>
    <x v="0"/>
    <s v="Gtl"/>
    <x v="12"/>
    <s v="Norm"/>
    <s v="Norm"/>
    <x v="2"/>
    <x v="1"/>
    <n v="5"/>
    <n v="5"/>
    <n v="1979"/>
    <n v="1979"/>
    <x v="0"/>
    <s v="Gable"/>
    <s v="CompShg"/>
    <x v="3"/>
    <s v="HdBoard"/>
    <s v="None"/>
    <n v="0"/>
    <s v="TA"/>
    <s v="Fa"/>
    <x v="4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x v="1"/>
    <n v="0"/>
    <n v="2"/>
    <n v="0"/>
    <n v="4"/>
    <x v="1"/>
    <n v="2"/>
    <x v="1"/>
    <n v="8"/>
    <s v="Typ"/>
    <n v="0"/>
    <s v="NA"/>
    <s v="Attchd"/>
    <n v="1979"/>
    <s v="Unf"/>
    <n v="2"/>
    <n v="410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4"/>
    <x v="1"/>
    <x v="95"/>
  </r>
  <r>
    <x v="103"/>
    <x v="1"/>
    <x v="0"/>
    <n v="94"/>
    <n v="10402"/>
    <s v="Pave"/>
    <s v="NA"/>
    <s v="IR1"/>
    <s v="Lvl"/>
    <s v="AllPub"/>
    <x v="2"/>
    <s v="Gtl"/>
    <x v="0"/>
    <s v="Norm"/>
    <s v="Norm"/>
    <x v="0"/>
    <x v="1"/>
    <n v="7"/>
    <n v="5"/>
    <n v="2009"/>
    <n v="2009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x v="1"/>
    <n v="0"/>
    <n v="2"/>
    <n v="0"/>
    <n v="3"/>
    <x v="1"/>
    <n v="1"/>
    <x v="0"/>
    <n v="6"/>
    <s v="Typ"/>
    <n v="0"/>
    <s v="NA"/>
    <s v="Attchd"/>
    <n v="2009"/>
    <s v="RFn"/>
    <n v="3"/>
    <n v="740"/>
    <s v="TA"/>
    <s v="TA"/>
    <s v="Y"/>
    <x v="0"/>
    <x v="0"/>
    <n v="36"/>
    <n v="0"/>
    <n v="0"/>
    <n v="0"/>
    <n v="0"/>
    <s v="NA"/>
    <n v="0"/>
    <s v="NA"/>
    <x v="0"/>
    <s v="NA"/>
    <n v="0"/>
    <x v="1"/>
    <x v="4"/>
    <s v="WD"/>
    <x v="0"/>
    <x v="0"/>
    <x v="96"/>
  </r>
  <r>
    <x v="104"/>
    <x v="3"/>
    <x v="1"/>
    <s v="NA"/>
    <n v="7758"/>
    <s v="Pave"/>
    <s v="NA"/>
    <s v="Reg"/>
    <s v="Lvl"/>
    <s v="AllPub"/>
    <x v="2"/>
    <s v="Gtl"/>
    <x v="13"/>
    <s v="Norm"/>
    <s v="Norm"/>
    <x v="0"/>
    <x v="2"/>
    <n v="7"/>
    <n v="4"/>
    <n v="1931"/>
    <n v="1950"/>
    <x v="1"/>
    <s v="Gable"/>
    <s v="CompShg"/>
    <x v="9"/>
    <s v="Stucco"/>
    <s v="BrkFace"/>
    <n v="600"/>
    <s v="TA"/>
    <s v="Fa"/>
    <x v="0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x v="1"/>
    <n v="0"/>
    <n v="1"/>
    <n v="1"/>
    <n v="4"/>
    <x v="1"/>
    <n v="1"/>
    <x v="1"/>
    <n v="7"/>
    <s v="Typ"/>
    <n v="2"/>
    <s v="TA"/>
    <s v="Detchd"/>
    <n v="1951"/>
    <s v="Unf"/>
    <n v="1"/>
    <n v="240"/>
    <s v="TA"/>
    <s v="TA"/>
    <s v="Y"/>
    <x v="0"/>
    <x v="0"/>
    <n v="0"/>
    <n v="0"/>
    <n v="0"/>
    <n v="184"/>
    <n v="0"/>
    <s v="NA"/>
    <n v="0"/>
    <s v="NA"/>
    <x v="0"/>
    <s v="NA"/>
    <n v="0"/>
    <x v="11"/>
    <x v="1"/>
    <s v="WD"/>
    <x v="0"/>
    <x v="0"/>
    <x v="97"/>
  </r>
  <r>
    <x v="105"/>
    <x v="0"/>
    <x v="3"/>
    <n v="75"/>
    <n v="9375"/>
    <s v="Pave"/>
    <s v="NA"/>
    <s v="Reg"/>
    <s v="Lvl"/>
    <s v="AllPub"/>
    <x v="0"/>
    <s v="Gtl"/>
    <x v="5"/>
    <s v="Norm"/>
    <s v="Norm"/>
    <x v="0"/>
    <x v="0"/>
    <n v="8"/>
    <n v="5"/>
    <n v="2003"/>
    <n v="2004"/>
    <x v="1"/>
    <s v="Hip"/>
    <s v="CompShg"/>
    <x v="0"/>
    <s v="VinylSd"/>
    <s v="BrkFace"/>
    <n v="768"/>
    <s v="Gd"/>
    <s v="TA"/>
    <x v="0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x v="1"/>
    <n v="0"/>
    <n v="2"/>
    <n v="1"/>
    <n v="3"/>
    <x v="0"/>
    <n v="1"/>
    <x v="0"/>
    <n v="9"/>
    <s v="Typ"/>
    <n v="1"/>
    <s v="Gd"/>
    <s v="Attchd"/>
    <n v="2003"/>
    <s v="RFn"/>
    <n v="2"/>
    <n v="648"/>
    <s v="TA"/>
    <s v="TA"/>
    <s v="Y"/>
    <x v="8"/>
    <x v="1"/>
    <n v="45"/>
    <n v="0"/>
    <n v="0"/>
    <n v="0"/>
    <n v="0"/>
    <s v="NA"/>
    <n v="0"/>
    <s v="NA"/>
    <x v="0"/>
    <s v="NA"/>
    <n v="0"/>
    <x v="5"/>
    <x v="0"/>
    <s v="WD"/>
    <x v="0"/>
    <x v="0"/>
    <x v="4"/>
  </r>
  <r>
    <x v="106"/>
    <x v="8"/>
    <x v="1"/>
    <n v="60"/>
    <n v="10800"/>
    <s v="Pave"/>
    <s v="Grvl"/>
    <s v="Reg"/>
    <s v="Lvl"/>
    <s v="AllPub"/>
    <x v="0"/>
    <s v="Gtl"/>
    <x v="7"/>
    <s v="Norm"/>
    <s v="Norm"/>
    <x v="0"/>
    <x v="1"/>
    <n v="4"/>
    <n v="7"/>
    <n v="1885"/>
    <n v="1995"/>
    <x v="1"/>
    <s v="Mansard"/>
    <s v="CompShg"/>
    <x v="0"/>
    <s v="VinylSd"/>
    <s v="None"/>
    <n v="0"/>
    <s v="TA"/>
    <s v="TA"/>
    <x v="2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x v="1"/>
    <n v="0"/>
    <n v="1"/>
    <n v="0"/>
    <n v="2"/>
    <x v="1"/>
    <n v="1"/>
    <x v="1"/>
    <n v="6"/>
    <s v="Typ"/>
    <n v="0"/>
    <s v="NA"/>
    <s v="Detchd"/>
    <n v="1954"/>
    <s v="Unf"/>
    <n v="1"/>
    <n v="273"/>
    <s v="Fa"/>
    <s v="Fa"/>
    <s v="N"/>
    <x v="0"/>
    <x v="0"/>
    <n v="0"/>
    <n v="0"/>
    <n v="0"/>
    <n v="0"/>
    <n v="0"/>
    <s v="NA"/>
    <n v="0"/>
    <s v="NA"/>
    <x v="0"/>
    <s v="Shed"/>
    <n v="450"/>
    <x v="5"/>
    <x v="1"/>
    <s v="WD"/>
    <x v="0"/>
    <x v="0"/>
    <x v="98"/>
  </r>
  <r>
    <x v="107"/>
    <x v="1"/>
    <x v="1"/>
    <n v="50"/>
    <n v="6000"/>
    <s v="Pave"/>
    <s v="NA"/>
    <s v="Reg"/>
    <s v="Lvl"/>
    <s v="AllPub"/>
    <x v="0"/>
    <s v="Gtl"/>
    <x v="7"/>
    <s v="Norm"/>
    <s v="Norm"/>
    <x v="0"/>
    <x v="1"/>
    <n v="5"/>
    <n v="5"/>
    <n v="1948"/>
    <n v="1950"/>
    <x v="1"/>
    <s v="Gable"/>
    <s v="CompShg"/>
    <x v="0"/>
    <s v="VinylSd"/>
    <s v="None"/>
    <n v="0"/>
    <s v="TA"/>
    <s v="TA"/>
    <x v="1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x v="1"/>
    <n v="0"/>
    <n v="1"/>
    <n v="0"/>
    <n v="2"/>
    <x v="1"/>
    <n v="1"/>
    <x v="1"/>
    <n v="5"/>
    <s v="Typ"/>
    <n v="0"/>
    <s v="NA"/>
    <s v="Detchd"/>
    <n v="1948"/>
    <s v="Unf"/>
    <n v="1"/>
    <n v="250"/>
    <s v="TA"/>
    <s v="TA"/>
    <s v="Y"/>
    <x v="0"/>
    <x v="0"/>
    <n v="0"/>
    <n v="0"/>
    <n v="0"/>
    <n v="0"/>
    <n v="0"/>
    <s v="NA"/>
    <n v="0"/>
    <s v="NA"/>
    <x v="0"/>
    <s v="NA"/>
    <n v="0"/>
    <x v="7"/>
    <x v="0"/>
    <s v="WD"/>
    <x v="2"/>
    <x v="1"/>
    <x v="99"/>
  </r>
  <r>
    <x v="108"/>
    <x v="3"/>
    <x v="1"/>
    <n v="85"/>
    <n v="8500"/>
    <s v="Pave"/>
    <s v="NA"/>
    <s v="Reg"/>
    <s v="Lvl"/>
    <s v="AllPub"/>
    <x v="2"/>
    <s v="Gtl"/>
    <x v="13"/>
    <s v="Artery"/>
    <s v="Norm"/>
    <x v="0"/>
    <x v="2"/>
    <n v="5"/>
    <n v="7"/>
    <n v="1919"/>
    <n v="2005"/>
    <x v="1"/>
    <s v="Gable"/>
    <s v="CompShg"/>
    <x v="6"/>
    <s v="CmentBd"/>
    <s v="None"/>
    <n v="0"/>
    <s v="TA"/>
    <s v="TA"/>
    <x v="1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x v="1"/>
    <n v="0"/>
    <n v="2"/>
    <n v="0"/>
    <n v="3"/>
    <x v="1"/>
    <n v="1"/>
    <x v="3"/>
    <n v="7"/>
    <s v="Typ"/>
    <n v="0"/>
    <s v="NA"/>
    <s v="NA"/>
    <s v="NA"/>
    <s v="NA"/>
    <n v="0"/>
    <n v="0"/>
    <s v="NA"/>
    <s v="NA"/>
    <s v="N"/>
    <x v="0"/>
    <x v="0"/>
    <n v="0"/>
    <n v="144"/>
    <n v="0"/>
    <n v="0"/>
    <n v="0"/>
    <s v="NA"/>
    <n v="0"/>
    <s v="NA"/>
    <x v="0"/>
    <s v="NA"/>
    <n v="0"/>
    <x v="5"/>
    <x v="1"/>
    <s v="WD"/>
    <x v="0"/>
    <x v="0"/>
    <x v="99"/>
  </r>
  <r>
    <x v="109"/>
    <x v="1"/>
    <x v="0"/>
    <n v="105"/>
    <n v="11751"/>
    <s v="Pave"/>
    <s v="NA"/>
    <s v="IR1"/>
    <s v="Lvl"/>
    <s v="AllPub"/>
    <x v="0"/>
    <s v="Gtl"/>
    <x v="6"/>
    <s v="Norm"/>
    <s v="Norm"/>
    <x v="0"/>
    <x v="1"/>
    <n v="6"/>
    <n v="6"/>
    <n v="1977"/>
    <n v="1977"/>
    <x v="0"/>
    <s v="Hip"/>
    <s v="CompShg"/>
    <x v="7"/>
    <s v="Plywood"/>
    <s v="BrkFace"/>
    <n v="480"/>
    <s v="TA"/>
    <s v="TA"/>
    <x v="1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x v="1"/>
    <n v="0"/>
    <n v="2"/>
    <n v="0"/>
    <n v="3"/>
    <x v="1"/>
    <n v="1"/>
    <x v="1"/>
    <n v="7"/>
    <s v="Typ"/>
    <n v="1"/>
    <s v="TA"/>
    <s v="Attchd"/>
    <n v="1977"/>
    <s v="RFn"/>
    <n v="2"/>
    <n v="546"/>
    <s v="TA"/>
    <s v="TA"/>
    <s v="Y"/>
    <x v="0"/>
    <x v="0"/>
    <n v="122"/>
    <n v="0"/>
    <n v="0"/>
    <n v="0"/>
    <n v="0"/>
    <s v="NA"/>
    <n v="0"/>
    <s v="MnPrv"/>
    <x v="1"/>
    <s v="NA"/>
    <n v="0"/>
    <x v="8"/>
    <x v="4"/>
    <s v="COD"/>
    <x v="0"/>
    <x v="0"/>
    <x v="100"/>
  </r>
  <r>
    <x v="110"/>
    <x v="3"/>
    <x v="0"/>
    <n v="75"/>
    <n v="9525"/>
    <s v="Pave"/>
    <s v="NA"/>
    <s v="Reg"/>
    <s v="Lvl"/>
    <s v="AllPub"/>
    <x v="0"/>
    <s v="Gtl"/>
    <x v="15"/>
    <s v="Norm"/>
    <s v="Norm"/>
    <x v="0"/>
    <x v="2"/>
    <n v="6"/>
    <n v="4"/>
    <n v="1954"/>
    <n v="1972"/>
    <x v="1"/>
    <s v="Gable"/>
    <s v="CompShg"/>
    <x v="2"/>
    <s v="Wd Sdng"/>
    <s v="None"/>
    <n v="0"/>
    <s v="TA"/>
    <s v="TA"/>
    <x v="1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x v="1"/>
    <n v="0"/>
    <n v="2"/>
    <n v="0"/>
    <n v="4"/>
    <x v="1"/>
    <n v="1"/>
    <x v="1"/>
    <n v="7"/>
    <s v="Typ"/>
    <n v="0"/>
    <s v="NA"/>
    <s v="Attchd"/>
    <n v="1954"/>
    <s v="Unf"/>
    <n v="1"/>
    <n v="325"/>
    <s v="TA"/>
    <s v="TA"/>
    <s v="Y"/>
    <x v="39"/>
    <x v="1"/>
    <n v="0"/>
    <n v="0"/>
    <n v="0"/>
    <n v="0"/>
    <n v="0"/>
    <s v="NA"/>
    <n v="0"/>
    <s v="NA"/>
    <x v="0"/>
    <s v="NA"/>
    <n v="0"/>
    <x v="4"/>
    <x v="2"/>
    <s v="WD"/>
    <x v="0"/>
    <x v="0"/>
    <x v="101"/>
  </r>
  <r>
    <x v="111"/>
    <x v="10"/>
    <x v="0"/>
    <s v="NA"/>
    <n v="7750"/>
    <s v="Pave"/>
    <s v="NA"/>
    <s v="IR1"/>
    <s v="Lvl"/>
    <s v="AllPub"/>
    <x v="0"/>
    <s v="Gtl"/>
    <x v="17"/>
    <s v="Norm"/>
    <s v="Norm"/>
    <x v="0"/>
    <x v="5"/>
    <n v="7"/>
    <n v="5"/>
    <n v="2000"/>
    <n v="2000"/>
    <x v="0"/>
    <s v="Gable"/>
    <s v="CompShg"/>
    <x v="0"/>
    <s v="VinylSd"/>
    <s v="None"/>
    <n v="0"/>
    <s v="TA"/>
    <s v="TA"/>
    <x v="0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x v="1"/>
    <n v="0"/>
    <n v="2"/>
    <n v="1"/>
    <n v="3"/>
    <x v="0"/>
    <n v="1"/>
    <x v="1"/>
    <n v="7"/>
    <s v="Typ"/>
    <n v="1"/>
    <s v="TA"/>
    <s v="BuiltIn"/>
    <n v="2000"/>
    <s v="Fin"/>
    <n v="2"/>
    <n v="400"/>
    <s v="TA"/>
    <s v="TA"/>
    <s v="Y"/>
    <x v="40"/>
    <x v="1"/>
    <n v="0"/>
    <n v="0"/>
    <n v="0"/>
    <n v="0"/>
    <n v="0"/>
    <s v="NA"/>
    <n v="0"/>
    <s v="NA"/>
    <x v="0"/>
    <s v="NA"/>
    <n v="0"/>
    <x v="7"/>
    <x v="4"/>
    <s v="WD"/>
    <x v="0"/>
    <x v="0"/>
    <x v="63"/>
  </r>
  <r>
    <x v="112"/>
    <x v="0"/>
    <x v="0"/>
    <n v="77"/>
    <n v="9965"/>
    <s v="Pave"/>
    <s v="NA"/>
    <s v="Reg"/>
    <s v="Lvl"/>
    <s v="AllPub"/>
    <x v="0"/>
    <s v="Gtl"/>
    <x v="0"/>
    <s v="Norm"/>
    <s v="Norm"/>
    <x v="0"/>
    <x v="0"/>
    <n v="7"/>
    <n v="5"/>
    <n v="2007"/>
    <n v="2007"/>
    <x v="0"/>
    <s v="Gable"/>
    <s v="CompShg"/>
    <x v="0"/>
    <s v="VinylSd"/>
    <s v="Stone"/>
    <n v="220"/>
    <s v="Gd"/>
    <s v="TA"/>
    <x v="0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x v="0"/>
    <n v="0"/>
    <n v="2"/>
    <n v="1"/>
    <n v="4"/>
    <x v="1"/>
    <n v="1"/>
    <x v="2"/>
    <n v="10"/>
    <s v="Typ"/>
    <n v="1"/>
    <s v="Gd"/>
    <s v="BuiltIn"/>
    <n v="2007"/>
    <s v="Fin"/>
    <n v="3"/>
    <n v="792"/>
    <s v="TA"/>
    <s v="TA"/>
    <s v="Y"/>
    <x v="28"/>
    <x v="1"/>
    <n v="184"/>
    <n v="0"/>
    <n v="0"/>
    <n v="168"/>
    <n v="0"/>
    <s v="NA"/>
    <n v="0"/>
    <s v="NA"/>
    <x v="0"/>
    <s v="NA"/>
    <n v="0"/>
    <x v="4"/>
    <x v="1"/>
    <s v="New"/>
    <x v="2"/>
    <x v="1"/>
    <x v="102"/>
  </r>
  <r>
    <x v="113"/>
    <x v="1"/>
    <x v="0"/>
    <s v="NA"/>
    <n v="21000"/>
    <s v="Pave"/>
    <s v="NA"/>
    <s v="Reg"/>
    <s v="Bnk"/>
    <s v="AllPub"/>
    <x v="2"/>
    <s v="Gtl"/>
    <x v="2"/>
    <s v="Norm"/>
    <s v="Norm"/>
    <x v="0"/>
    <x v="1"/>
    <n v="6"/>
    <n v="5"/>
    <n v="1953"/>
    <n v="1953"/>
    <x v="0"/>
    <s v="Hip"/>
    <s v="CompShg"/>
    <x v="2"/>
    <s v="Wd Sdng"/>
    <s v="BrkFace"/>
    <n v="184"/>
    <s v="TA"/>
    <s v="Gd"/>
    <x v="1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x v="0"/>
    <n v="0"/>
    <n v="2"/>
    <n v="0"/>
    <n v="3"/>
    <x v="1"/>
    <n v="1"/>
    <x v="0"/>
    <n v="7"/>
    <s v="Typ"/>
    <n v="2"/>
    <s v="Gd"/>
    <s v="Basment"/>
    <n v="1953"/>
    <s v="Unf"/>
    <n v="2"/>
    <n v="450"/>
    <s v="TA"/>
    <s v="TA"/>
    <s v="Y"/>
    <x v="41"/>
    <x v="1"/>
    <n v="120"/>
    <n v="192"/>
    <n v="0"/>
    <n v="0"/>
    <n v="0"/>
    <s v="NA"/>
    <n v="0"/>
    <s v="MnPrv"/>
    <x v="1"/>
    <s v="NA"/>
    <n v="0"/>
    <x v="4"/>
    <x v="1"/>
    <s v="COD"/>
    <x v="1"/>
    <x v="1"/>
    <x v="103"/>
  </r>
  <r>
    <x v="114"/>
    <x v="2"/>
    <x v="0"/>
    <n v="61"/>
    <n v="7259"/>
    <s v="Pave"/>
    <s v="NA"/>
    <s v="IR1"/>
    <s v="Lvl"/>
    <s v="AllPub"/>
    <x v="0"/>
    <s v="Mod"/>
    <x v="2"/>
    <s v="Norm"/>
    <s v="Norm"/>
    <x v="0"/>
    <x v="0"/>
    <n v="6"/>
    <n v="8"/>
    <n v="1945"/>
    <n v="2002"/>
    <x v="1"/>
    <s v="Gambrel"/>
    <s v="CompShg"/>
    <x v="2"/>
    <s v="Wd Sdng"/>
    <s v="None"/>
    <n v="0"/>
    <s v="TA"/>
    <s v="TA"/>
    <x v="1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x v="0"/>
    <n v="0"/>
    <n v="2"/>
    <n v="1"/>
    <n v="3"/>
    <x v="0"/>
    <n v="1"/>
    <x v="0"/>
    <n v="9"/>
    <s v="Typ"/>
    <n v="1"/>
    <s v="TA"/>
    <s v="Detchd"/>
    <n v="1945"/>
    <s v="Unf"/>
    <n v="1"/>
    <n v="180"/>
    <s v="TA"/>
    <s v="TA"/>
    <s v="Y"/>
    <x v="42"/>
    <x v="1"/>
    <n v="0"/>
    <n v="0"/>
    <n v="0"/>
    <n v="0"/>
    <n v="0"/>
    <s v="NA"/>
    <n v="0"/>
    <s v="MnPrv"/>
    <x v="1"/>
    <s v="NA"/>
    <n v="0"/>
    <x v="9"/>
    <x v="1"/>
    <s v="WD"/>
    <x v="0"/>
    <x v="0"/>
    <x v="104"/>
  </r>
  <r>
    <x v="115"/>
    <x v="11"/>
    <x v="3"/>
    <n v="34"/>
    <n v="3230"/>
    <s v="Pave"/>
    <s v="Pave"/>
    <s v="Reg"/>
    <s v="Lvl"/>
    <s v="AllPub"/>
    <x v="2"/>
    <s v="Gtl"/>
    <x v="5"/>
    <s v="Norm"/>
    <s v="Norm"/>
    <x v="3"/>
    <x v="0"/>
    <n v="6"/>
    <n v="5"/>
    <n v="1999"/>
    <n v="1999"/>
    <x v="0"/>
    <s v="Gable"/>
    <s v="CompShg"/>
    <x v="1"/>
    <s v="MetalSd"/>
    <s v="BrkFace"/>
    <n v="1129"/>
    <s v="TA"/>
    <s v="TA"/>
    <x v="0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x v="1"/>
    <n v="0"/>
    <n v="2"/>
    <n v="1"/>
    <n v="2"/>
    <x v="1"/>
    <n v="1"/>
    <x v="1"/>
    <n v="5"/>
    <s v="Typ"/>
    <n v="1"/>
    <s v="Fa"/>
    <s v="Detchd"/>
    <n v="1999"/>
    <s v="Unf"/>
    <n v="2"/>
    <n v="440"/>
    <s v="TA"/>
    <s v="TA"/>
    <s v="Y"/>
    <x v="0"/>
    <x v="0"/>
    <n v="32"/>
    <n v="0"/>
    <n v="0"/>
    <n v="0"/>
    <n v="0"/>
    <s v="NA"/>
    <n v="0"/>
    <s v="NA"/>
    <x v="0"/>
    <s v="NA"/>
    <n v="0"/>
    <x v="11"/>
    <x v="1"/>
    <s v="WD"/>
    <x v="0"/>
    <x v="0"/>
    <x v="105"/>
  </r>
  <r>
    <x v="116"/>
    <x v="1"/>
    <x v="0"/>
    <s v="NA"/>
    <n v="11616"/>
    <s v="Pave"/>
    <s v="NA"/>
    <s v="Reg"/>
    <s v="Lvl"/>
    <s v="AllPub"/>
    <x v="0"/>
    <s v="Gtl"/>
    <x v="9"/>
    <s v="Norm"/>
    <s v="Norm"/>
    <x v="0"/>
    <x v="1"/>
    <n v="5"/>
    <n v="5"/>
    <n v="1962"/>
    <n v="1962"/>
    <x v="0"/>
    <s v="Gable"/>
    <s v="CompShg"/>
    <x v="2"/>
    <s v="Wd Sdng"/>
    <s v="BrkFace"/>
    <n v="116"/>
    <s v="TA"/>
    <s v="TA"/>
    <x v="1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x v="1"/>
    <n v="1"/>
    <n v="1"/>
    <n v="0"/>
    <n v="3"/>
    <x v="1"/>
    <n v="1"/>
    <x v="1"/>
    <n v="6"/>
    <s v="Typ"/>
    <n v="1"/>
    <s v="Po"/>
    <s v="Attchd"/>
    <n v="1962"/>
    <s v="Unf"/>
    <n v="1"/>
    <n v="288"/>
    <s v="TA"/>
    <s v="TA"/>
    <s v="Y"/>
    <x v="0"/>
    <x v="0"/>
    <n v="20"/>
    <n v="144"/>
    <n v="0"/>
    <n v="0"/>
    <n v="0"/>
    <s v="NA"/>
    <n v="0"/>
    <s v="NA"/>
    <x v="0"/>
    <s v="NA"/>
    <n v="0"/>
    <x v="2"/>
    <x v="3"/>
    <s v="WD"/>
    <x v="0"/>
    <x v="0"/>
    <x v="19"/>
  </r>
  <r>
    <x v="117"/>
    <x v="1"/>
    <x v="0"/>
    <n v="74"/>
    <n v="8536"/>
    <s v="Pave"/>
    <s v="NA"/>
    <s v="Reg"/>
    <s v="Lvl"/>
    <s v="AllPub"/>
    <x v="2"/>
    <s v="Gtl"/>
    <x v="15"/>
    <s v="Norm"/>
    <s v="Norm"/>
    <x v="0"/>
    <x v="1"/>
    <n v="5"/>
    <n v="5"/>
    <n v="2006"/>
    <n v="2007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x v="1"/>
    <n v="0"/>
    <n v="1"/>
    <n v="1"/>
    <n v="2"/>
    <x v="0"/>
    <n v="1"/>
    <x v="1"/>
    <n v="5"/>
    <s v="Typ"/>
    <n v="0"/>
    <s v="NA"/>
    <s v="Attchd"/>
    <n v="2007"/>
    <s v="Unf"/>
    <n v="2"/>
    <n v="430"/>
    <s v="TA"/>
    <s v="TA"/>
    <s v="Y"/>
    <x v="43"/>
    <x v="1"/>
    <n v="64"/>
    <n v="0"/>
    <n v="0"/>
    <n v="0"/>
    <n v="0"/>
    <s v="NA"/>
    <n v="0"/>
    <s v="NA"/>
    <x v="0"/>
    <s v="NA"/>
    <n v="0"/>
    <x v="7"/>
    <x v="1"/>
    <s v="New"/>
    <x v="2"/>
    <x v="1"/>
    <x v="106"/>
  </r>
  <r>
    <x v="118"/>
    <x v="0"/>
    <x v="0"/>
    <n v="90"/>
    <n v="12376"/>
    <s v="Pave"/>
    <s v="NA"/>
    <s v="Reg"/>
    <s v="Lvl"/>
    <s v="AllPub"/>
    <x v="2"/>
    <s v="Gtl"/>
    <x v="12"/>
    <s v="Norm"/>
    <s v="Norm"/>
    <x v="0"/>
    <x v="0"/>
    <n v="7"/>
    <n v="5"/>
    <n v="1990"/>
    <n v="1990"/>
    <x v="0"/>
    <s v="Hip"/>
    <s v="CompShg"/>
    <x v="7"/>
    <s v="Plywood"/>
    <s v="None"/>
    <n v="0"/>
    <s v="TA"/>
    <s v="TA"/>
    <x v="0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x v="0"/>
    <n v="0"/>
    <n v="3"/>
    <n v="0"/>
    <n v="5"/>
    <x v="1"/>
    <n v="1"/>
    <x v="0"/>
    <n v="11"/>
    <s v="Typ"/>
    <n v="2"/>
    <s v="TA"/>
    <s v="Attchd"/>
    <n v="1990"/>
    <s v="Unf"/>
    <n v="3"/>
    <n v="594"/>
    <s v="TA"/>
    <s v="TA"/>
    <s v="Y"/>
    <x v="44"/>
    <x v="1"/>
    <n v="0"/>
    <n v="0"/>
    <n v="0"/>
    <n v="0"/>
    <n v="0"/>
    <s v="NA"/>
    <n v="0"/>
    <s v="NA"/>
    <x v="0"/>
    <s v="NA"/>
    <n v="0"/>
    <x v="1"/>
    <x v="4"/>
    <s v="WD"/>
    <x v="0"/>
    <x v="0"/>
    <x v="107"/>
  </r>
  <r>
    <x v="119"/>
    <x v="0"/>
    <x v="0"/>
    <n v="65"/>
    <n v="8461"/>
    <s v="Pave"/>
    <s v="NA"/>
    <s v="Reg"/>
    <s v="Lvl"/>
    <s v="AllPub"/>
    <x v="0"/>
    <s v="Gtl"/>
    <x v="0"/>
    <s v="Norm"/>
    <s v="Norm"/>
    <x v="0"/>
    <x v="0"/>
    <n v="6"/>
    <n v="5"/>
    <n v="2005"/>
    <n v="2006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2"/>
    <n v="1"/>
    <n v="3"/>
    <x v="0"/>
    <n v="1"/>
    <x v="0"/>
    <n v="8"/>
    <s v="Typ"/>
    <n v="1"/>
    <s v="Gd"/>
    <s v="Attchd"/>
    <n v="2005"/>
    <s v="Fin"/>
    <n v="2"/>
    <n v="390"/>
    <s v="TA"/>
    <s v="TA"/>
    <s v="Y"/>
    <x v="0"/>
    <x v="0"/>
    <n v="24"/>
    <n v="0"/>
    <n v="0"/>
    <n v="0"/>
    <n v="0"/>
    <s v="NA"/>
    <n v="0"/>
    <s v="NA"/>
    <x v="0"/>
    <s v="NA"/>
    <n v="0"/>
    <x v="9"/>
    <x v="2"/>
    <s v="New"/>
    <x v="2"/>
    <x v="1"/>
    <x v="108"/>
  </r>
  <r>
    <x v="120"/>
    <x v="10"/>
    <x v="0"/>
    <s v="NA"/>
    <n v="21453"/>
    <s v="Pave"/>
    <s v="NA"/>
    <s v="IR1"/>
    <s v="Low"/>
    <s v="AllPub"/>
    <x v="3"/>
    <s v="Sev"/>
    <x v="19"/>
    <s v="Norm"/>
    <s v="Norm"/>
    <x v="0"/>
    <x v="5"/>
    <n v="6"/>
    <n v="5"/>
    <n v="1969"/>
    <n v="1969"/>
    <x v="0"/>
    <s v="Flat"/>
    <s v="Metal"/>
    <x v="7"/>
    <s v="Plywood"/>
    <s v="None"/>
    <n v="0"/>
    <s v="TA"/>
    <s v="TA"/>
    <x v="1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x v="0"/>
    <n v="0"/>
    <n v="1"/>
    <n v="0"/>
    <n v="1"/>
    <x v="0"/>
    <n v="1"/>
    <x v="1"/>
    <n v="4"/>
    <s v="Typ"/>
    <n v="2"/>
    <s v="TA"/>
    <s v="Attchd"/>
    <n v="1969"/>
    <s v="Unf"/>
    <n v="2"/>
    <n v="540"/>
    <s v="TA"/>
    <s v="TA"/>
    <s v="Y"/>
    <x v="0"/>
    <x v="0"/>
    <n v="130"/>
    <n v="0"/>
    <n v="130"/>
    <n v="0"/>
    <n v="0"/>
    <s v="NA"/>
    <n v="0"/>
    <s v="NA"/>
    <x v="0"/>
    <s v="NA"/>
    <n v="0"/>
    <x v="4"/>
    <x v="2"/>
    <s v="WD"/>
    <x v="0"/>
    <x v="0"/>
    <x v="63"/>
  </r>
  <r>
    <x v="121"/>
    <x v="3"/>
    <x v="1"/>
    <n v="50"/>
    <n v="6060"/>
    <s v="Pave"/>
    <s v="NA"/>
    <s v="Reg"/>
    <s v="Lvl"/>
    <s v="AllPub"/>
    <x v="0"/>
    <s v="Gtl"/>
    <x v="13"/>
    <s v="Norm"/>
    <s v="Norm"/>
    <x v="0"/>
    <x v="2"/>
    <n v="4"/>
    <n v="5"/>
    <n v="1939"/>
    <n v="1950"/>
    <x v="1"/>
    <s v="Gable"/>
    <s v="CompShg"/>
    <x v="8"/>
    <s v="AsbShng"/>
    <s v="None"/>
    <n v="0"/>
    <s v="TA"/>
    <s v="TA"/>
    <x v="0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x v="1"/>
    <n v="0"/>
    <n v="1"/>
    <n v="0"/>
    <n v="3"/>
    <x v="1"/>
    <n v="1"/>
    <x v="1"/>
    <n v="4"/>
    <s v="Typ"/>
    <n v="0"/>
    <s v="NA"/>
    <s v="Detchd"/>
    <n v="1979"/>
    <s v="Unf"/>
    <n v="1"/>
    <n v="264"/>
    <s v="TA"/>
    <s v="TA"/>
    <s v="P"/>
    <x v="0"/>
    <x v="0"/>
    <n v="0"/>
    <n v="140"/>
    <n v="0"/>
    <n v="0"/>
    <n v="0"/>
    <s v="NA"/>
    <n v="0"/>
    <s v="MnPrv"/>
    <x v="1"/>
    <s v="NA"/>
    <n v="0"/>
    <x v="11"/>
    <x v="1"/>
    <s v="WD"/>
    <x v="0"/>
    <x v="0"/>
    <x v="98"/>
  </r>
  <r>
    <x v="122"/>
    <x v="1"/>
    <x v="0"/>
    <n v="75"/>
    <n v="9464"/>
    <s v="Pave"/>
    <s v="NA"/>
    <s v="Reg"/>
    <s v="Lvl"/>
    <s v="AllPub"/>
    <x v="2"/>
    <s v="Gtl"/>
    <x v="11"/>
    <s v="Norm"/>
    <s v="Norm"/>
    <x v="0"/>
    <x v="1"/>
    <n v="6"/>
    <n v="7"/>
    <n v="1958"/>
    <n v="1958"/>
    <x v="0"/>
    <s v="Hip"/>
    <s v="CompShg"/>
    <x v="1"/>
    <s v="MetalSd"/>
    <s v="BrkFace"/>
    <n v="135"/>
    <s v="TA"/>
    <s v="Gd"/>
    <x v="1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x v="1"/>
    <n v="0"/>
    <n v="1"/>
    <n v="0"/>
    <n v="3"/>
    <x v="1"/>
    <n v="1"/>
    <x v="1"/>
    <n v="5"/>
    <s v="Typ"/>
    <n v="0"/>
    <s v="NA"/>
    <s v="Attchd"/>
    <n v="1958"/>
    <s v="Unf"/>
    <n v="1"/>
    <n v="288"/>
    <s v="TA"/>
    <s v="TA"/>
    <s v="Y"/>
    <x v="0"/>
    <x v="0"/>
    <n v="0"/>
    <n v="0"/>
    <n v="0"/>
    <n v="130"/>
    <n v="0"/>
    <s v="NA"/>
    <n v="0"/>
    <s v="NA"/>
    <x v="0"/>
    <s v="NA"/>
    <n v="0"/>
    <x v="11"/>
    <x v="0"/>
    <s v="WD"/>
    <x v="0"/>
    <x v="0"/>
    <x v="109"/>
  </r>
  <r>
    <x v="123"/>
    <x v="7"/>
    <x v="0"/>
    <n v="55"/>
    <n v="7892"/>
    <s v="Pave"/>
    <s v="NA"/>
    <s v="Reg"/>
    <s v="Lvl"/>
    <s v="AllPub"/>
    <x v="0"/>
    <s v="Gtl"/>
    <x v="12"/>
    <s v="Norm"/>
    <s v="Norm"/>
    <x v="3"/>
    <x v="1"/>
    <n v="6"/>
    <n v="5"/>
    <n v="1993"/>
    <n v="1993"/>
    <x v="0"/>
    <s v="Gable"/>
    <s v="CompShg"/>
    <x v="7"/>
    <s v="Plywood"/>
    <s v="None"/>
    <n v="0"/>
    <s v="Gd"/>
    <s v="TA"/>
    <x v="0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x v="1"/>
    <n v="0"/>
    <n v="2"/>
    <n v="0"/>
    <n v="2"/>
    <x v="0"/>
    <n v="1"/>
    <x v="0"/>
    <n v="5"/>
    <s v="Typ"/>
    <n v="0"/>
    <s v="NA"/>
    <s v="Attchd"/>
    <n v="1993"/>
    <s v="RFn"/>
    <n v="2"/>
    <n v="530"/>
    <s v="TA"/>
    <s v="TA"/>
    <s v="Y"/>
    <x v="0"/>
    <x v="0"/>
    <n v="63"/>
    <n v="0"/>
    <n v="0"/>
    <n v="0"/>
    <n v="0"/>
    <s v="NA"/>
    <n v="0"/>
    <s v="NA"/>
    <x v="0"/>
    <s v="NA"/>
    <n v="0"/>
    <x v="10"/>
    <x v="0"/>
    <s v="WD"/>
    <x v="0"/>
    <x v="0"/>
    <x v="110"/>
  </r>
  <r>
    <x v="124"/>
    <x v="1"/>
    <x v="0"/>
    <n v="48"/>
    <n v="17043"/>
    <s v="Pave"/>
    <s v="NA"/>
    <s v="IR1"/>
    <s v="Lvl"/>
    <s v="AllPub"/>
    <x v="3"/>
    <s v="Gtl"/>
    <x v="6"/>
    <s v="Norm"/>
    <s v="Norm"/>
    <x v="0"/>
    <x v="1"/>
    <n v="6"/>
    <n v="5"/>
    <n v="1979"/>
    <n v="1998"/>
    <x v="1"/>
    <s v="Gable"/>
    <s v="CompShg"/>
    <x v="3"/>
    <s v="HdBoard"/>
    <s v="None"/>
    <n v="0"/>
    <s v="TA"/>
    <s v="Gd"/>
    <x v="1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x v="1"/>
    <n v="0"/>
    <n v="2"/>
    <n v="0"/>
    <n v="3"/>
    <x v="1"/>
    <n v="1"/>
    <x v="1"/>
    <n v="7"/>
    <s v="Typ"/>
    <n v="1"/>
    <s v="TA"/>
    <s v="Attchd"/>
    <n v="1979"/>
    <s v="Unf"/>
    <n v="2"/>
    <n v="435"/>
    <s v="TA"/>
    <s v="TA"/>
    <s v="Y"/>
    <x v="2"/>
    <x v="1"/>
    <n v="0"/>
    <n v="0"/>
    <n v="0"/>
    <n v="0"/>
    <n v="0"/>
    <s v="NA"/>
    <n v="0"/>
    <s v="NA"/>
    <x v="0"/>
    <s v="NA"/>
    <n v="0"/>
    <x v="8"/>
    <x v="3"/>
    <s v="WD"/>
    <x v="0"/>
    <x v="0"/>
    <x v="111"/>
  </r>
  <r>
    <x v="125"/>
    <x v="4"/>
    <x v="1"/>
    <n v="60"/>
    <n v="6780"/>
    <s v="Pave"/>
    <s v="NA"/>
    <s v="Reg"/>
    <s v="Lvl"/>
    <s v="AllPub"/>
    <x v="0"/>
    <s v="Gtl"/>
    <x v="13"/>
    <s v="Norm"/>
    <s v="Norm"/>
    <x v="1"/>
    <x v="2"/>
    <n v="6"/>
    <n v="8"/>
    <n v="1935"/>
    <n v="1982"/>
    <x v="1"/>
    <s v="Gable"/>
    <s v="CompShg"/>
    <x v="2"/>
    <s v="Wd Sdng"/>
    <s v="None"/>
    <n v="0"/>
    <s v="TA"/>
    <s v="Fa"/>
    <x v="1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x v="0"/>
    <n v="0"/>
    <n v="1"/>
    <n v="0"/>
    <n v="2"/>
    <x v="1"/>
    <n v="1"/>
    <x v="1"/>
    <n v="5"/>
    <s v="Typ"/>
    <n v="0"/>
    <s v="NA"/>
    <s v="NA"/>
    <s v="NA"/>
    <s v="NA"/>
    <n v="0"/>
    <n v="0"/>
    <s v="NA"/>
    <s v="NA"/>
    <s v="N"/>
    <x v="45"/>
    <x v="1"/>
    <n v="0"/>
    <n v="0"/>
    <n v="0"/>
    <n v="0"/>
    <n v="0"/>
    <s v="NA"/>
    <n v="0"/>
    <s v="NA"/>
    <x v="0"/>
    <s v="NA"/>
    <n v="0"/>
    <x v="11"/>
    <x v="2"/>
    <s v="WD"/>
    <x v="0"/>
    <x v="0"/>
    <x v="112"/>
  </r>
  <r>
    <x v="126"/>
    <x v="7"/>
    <x v="0"/>
    <s v="NA"/>
    <n v="4928"/>
    <s v="Pave"/>
    <s v="NA"/>
    <s v="IR1"/>
    <s v="Lvl"/>
    <s v="AllPub"/>
    <x v="0"/>
    <s v="Gtl"/>
    <x v="20"/>
    <s v="Norm"/>
    <s v="Norm"/>
    <x v="3"/>
    <x v="1"/>
    <n v="6"/>
    <n v="5"/>
    <n v="1976"/>
    <n v="1976"/>
    <x v="0"/>
    <s v="Gable"/>
    <s v="CompShg"/>
    <x v="7"/>
    <s v="Plywood"/>
    <s v="None"/>
    <n v="0"/>
    <s v="TA"/>
    <s v="TA"/>
    <x v="1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x v="1"/>
    <n v="0"/>
    <n v="2"/>
    <n v="0"/>
    <n v="2"/>
    <x v="0"/>
    <n v="1"/>
    <x v="1"/>
    <n v="5"/>
    <s v="Typ"/>
    <n v="1"/>
    <s v="TA"/>
    <s v="Attchd"/>
    <n v="1977"/>
    <s v="RFn"/>
    <n v="2"/>
    <n v="440"/>
    <s v="TA"/>
    <s v="TA"/>
    <s v="Y"/>
    <x v="0"/>
    <x v="0"/>
    <n v="205"/>
    <n v="0"/>
    <n v="0"/>
    <n v="0"/>
    <n v="0"/>
    <s v="NA"/>
    <n v="0"/>
    <s v="NA"/>
    <x v="0"/>
    <s v="NA"/>
    <n v="0"/>
    <x v="0"/>
    <x v="1"/>
    <s v="WD"/>
    <x v="0"/>
    <x v="0"/>
    <x v="113"/>
  </r>
  <r>
    <x v="127"/>
    <x v="5"/>
    <x v="1"/>
    <n v="55"/>
    <n v="4388"/>
    <s v="Pave"/>
    <s v="NA"/>
    <s v="IR1"/>
    <s v="Bnk"/>
    <s v="AllPub"/>
    <x v="0"/>
    <s v="Gtl"/>
    <x v="7"/>
    <s v="Feedr"/>
    <s v="Norm"/>
    <x v="0"/>
    <x v="3"/>
    <n v="5"/>
    <n v="7"/>
    <n v="1930"/>
    <n v="1950"/>
    <x v="1"/>
    <s v="Gable"/>
    <s v="CompShg"/>
    <x v="5"/>
    <s v="Wd Sdng"/>
    <s v="None"/>
    <n v="0"/>
    <s v="TA"/>
    <s v="Gd"/>
    <x v="2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x v="1"/>
    <n v="0"/>
    <n v="1"/>
    <n v="0"/>
    <n v="3"/>
    <x v="1"/>
    <n v="1"/>
    <x v="1"/>
    <n v="5"/>
    <s v="Typ"/>
    <n v="1"/>
    <s v="TA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114"/>
  </r>
  <r>
    <x v="128"/>
    <x v="0"/>
    <x v="0"/>
    <n v="69"/>
    <n v="7590"/>
    <s v="Pave"/>
    <s v="NA"/>
    <s v="Reg"/>
    <s v="Lvl"/>
    <s v="AllPub"/>
    <x v="0"/>
    <s v="Gtl"/>
    <x v="11"/>
    <s v="PosN"/>
    <s v="Norm"/>
    <x v="0"/>
    <x v="0"/>
    <n v="6"/>
    <n v="5"/>
    <n v="1966"/>
    <n v="1966"/>
    <x v="0"/>
    <s v="Gable"/>
    <s v="CompShg"/>
    <x v="0"/>
    <s v="VinylSd"/>
    <s v="BrkFace"/>
    <n v="266"/>
    <s v="TA"/>
    <s v="TA"/>
    <x v="1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x v="1"/>
    <n v="0"/>
    <n v="1"/>
    <n v="1"/>
    <n v="3"/>
    <x v="1"/>
    <n v="1"/>
    <x v="1"/>
    <n v="6"/>
    <s v="Typ"/>
    <n v="1"/>
    <s v="Fa"/>
    <s v="Attchd"/>
    <n v="1966"/>
    <s v="RFn"/>
    <n v="2"/>
    <n v="453"/>
    <s v="TA"/>
    <s v="TA"/>
    <s v="Y"/>
    <x v="46"/>
    <x v="1"/>
    <n v="108"/>
    <n v="0"/>
    <n v="0"/>
    <n v="0"/>
    <n v="0"/>
    <s v="NA"/>
    <n v="0"/>
    <s v="NA"/>
    <x v="0"/>
    <s v="NA"/>
    <n v="0"/>
    <x v="9"/>
    <x v="2"/>
    <s v="WD"/>
    <x v="0"/>
    <x v="0"/>
    <x v="106"/>
  </r>
  <r>
    <x v="129"/>
    <x v="1"/>
    <x v="0"/>
    <n v="69"/>
    <n v="8973"/>
    <s v="Pave"/>
    <s v="NA"/>
    <s v="Reg"/>
    <s v="Lvl"/>
    <s v="AllPub"/>
    <x v="0"/>
    <s v="Gtl"/>
    <x v="11"/>
    <s v="Norm"/>
    <s v="Norm"/>
    <x v="0"/>
    <x v="1"/>
    <n v="5"/>
    <n v="7"/>
    <n v="1958"/>
    <n v="1991"/>
    <x v="1"/>
    <s v="Gable"/>
    <s v="CompShg"/>
    <x v="7"/>
    <s v="Plywood"/>
    <s v="BrkFace"/>
    <n v="85"/>
    <s v="TA"/>
    <s v="TA"/>
    <x v="1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x v="1"/>
    <n v="1"/>
    <n v="1"/>
    <n v="1"/>
    <n v="3"/>
    <x v="1"/>
    <n v="1"/>
    <x v="2"/>
    <n v="6"/>
    <s v="Typ"/>
    <n v="0"/>
    <s v="NA"/>
    <s v="2Types"/>
    <n v="1998"/>
    <s v="RFn"/>
    <n v="2"/>
    <n v="750"/>
    <s v="TA"/>
    <s v="TA"/>
    <s v="Y"/>
    <x v="0"/>
    <x v="0"/>
    <n v="80"/>
    <n v="0"/>
    <n v="180"/>
    <n v="0"/>
    <n v="0"/>
    <s v="NA"/>
    <n v="0"/>
    <s v="MnWw"/>
    <x v="1"/>
    <s v="NA"/>
    <n v="0"/>
    <x v="9"/>
    <x v="2"/>
    <s v="WD"/>
    <x v="1"/>
    <x v="1"/>
    <x v="115"/>
  </r>
  <r>
    <x v="130"/>
    <x v="0"/>
    <x v="0"/>
    <n v="88"/>
    <n v="14200"/>
    <s v="Pave"/>
    <s v="NA"/>
    <s v="Reg"/>
    <s v="Lvl"/>
    <s v="AllPub"/>
    <x v="2"/>
    <s v="Gtl"/>
    <x v="11"/>
    <s v="Norm"/>
    <s v="Norm"/>
    <x v="0"/>
    <x v="0"/>
    <n v="7"/>
    <n v="6"/>
    <n v="1966"/>
    <n v="1966"/>
    <x v="0"/>
    <s v="Gable"/>
    <s v="CompShg"/>
    <x v="1"/>
    <s v="MetalSd"/>
    <s v="BrkFace"/>
    <n v="309"/>
    <s v="TA"/>
    <s v="TA"/>
    <x v="1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x v="1"/>
    <n v="0"/>
    <n v="2"/>
    <n v="1"/>
    <n v="4"/>
    <x v="1"/>
    <n v="1"/>
    <x v="0"/>
    <n v="8"/>
    <s v="Typ"/>
    <n v="2"/>
    <s v="Gd"/>
    <s v="Attchd"/>
    <n v="1966"/>
    <s v="Fin"/>
    <n v="2"/>
    <n v="487"/>
    <s v="TA"/>
    <s v="TA"/>
    <s v="Y"/>
    <x v="47"/>
    <x v="1"/>
    <n v="66"/>
    <n v="0"/>
    <n v="0"/>
    <n v="0"/>
    <n v="0"/>
    <s v="NA"/>
    <n v="0"/>
    <s v="GdPrv"/>
    <x v="1"/>
    <s v="NA"/>
    <n v="0"/>
    <x v="1"/>
    <x v="2"/>
    <s v="WD"/>
    <x v="0"/>
    <x v="0"/>
    <x v="64"/>
  </r>
  <r>
    <x v="131"/>
    <x v="0"/>
    <x v="0"/>
    <s v="NA"/>
    <n v="12224"/>
    <s v="Pave"/>
    <s v="NA"/>
    <s v="IR1"/>
    <s v="Lvl"/>
    <s v="AllPub"/>
    <x v="2"/>
    <s v="Gtl"/>
    <x v="17"/>
    <s v="Norm"/>
    <s v="Norm"/>
    <x v="0"/>
    <x v="0"/>
    <n v="6"/>
    <n v="5"/>
    <n v="2000"/>
    <n v="2000"/>
    <x v="0"/>
    <s v="Gable"/>
    <s v="CompShg"/>
    <x v="0"/>
    <s v="VinylSd"/>
    <s v="BrkFace"/>
    <n v="40"/>
    <s v="Gd"/>
    <s v="TA"/>
    <x v="0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x v="0"/>
    <n v="0"/>
    <n v="2"/>
    <n v="1"/>
    <n v="3"/>
    <x v="0"/>
    <n v="1"/>
    <x v="0"/>
    <n v="7"/>
    <s v="Typ"/>
    <n v="1"/>
    <s v="TA"/>
    <s v="BuiltIn"/>
    <n v="2000"/>
    <s v="RFn"/>
    <n v="2"/>
    <n v="390"/>
    <s v="TA"/>
    <s v="TA"/>
    <s v="Y"/>
    <x v="48"/>
    <x v="1"/>
    <n v="48"/>
    <n v="0"/>
    <n v="0"/>
    <n v="0"/>
    <n v="0"/>
    <s v="NA"/>
    <n v="0"/>
    <s v="NA"/>
    <x v="0"/>
    <s v="NA"/>
    <n v="0"/>
    <x v="9"/>
    <x v="3"/>
    <s v="WD"/>
    <x v="0"/>
    <x v="0"/>
    <x v="67"/>
  </r>
  <r>
    <x v="132"/>
    <x v="1"/>
    <x v="0"/>
    <n v="75"/>
    <n v="7388"/>
    <s v="Pave"/>
    <s v="NA"/>
    <s v="Reg"/>
    <s v="Lvl"/>
    <s v="AllPub"/>
    <x v="2"/>
    <s v="Gtl"/>
    <x v="11"/>
    <s v="Norm"/>
    <s v="Norm"/>
    <x v="0"/>
    <x v="1"/>
    <n v="5"/>
    <n v="6"/>
    <n v="1959"/>
    <n v="2002"/>
    <x v="1"/>
    <s v="Gable"/>
    <s v="CompShg"/>
    <x v="1"/>
    <s v="MetalSd"/>
    <s v="None"/>
    <n v="0"/>
    <s v="TA"/>
    <s v="TA"/>
    <x v="1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x v="0"/>
    <n v="0"/>
    <n v="1"/>
    <n v="0"/>
    <n v="3"/>
    <x v="1"/>
    <n v="1"/>
    <x v="0"/>
    <n v="7"/>
    <s v="Typ"/>
    <n v="0"/>
    <s v="NA"/>
    <s v="Detchd"/>
    <n v="1974"/>
    <s v="Unf"/>
    <n v="2"/>
    <n v="624"/>
    <s v="TA"/>
    <s v="TA"/>
    <s v="Y"/>
    <x v="0"/>
    <x v="0"/>
    <n v="0"/>
    <n v="0"/>
    <n v="0"/>
    <n v="0"/>
    <n v="0"/>
    <s v="NA"/>
    <n v="0"/>
    <s v="NA"/>
    <x v="0"/>
    <s v="NA"/>
    <n v="0"/>
    <x v="9"/>
    <x v="1"/>
    <s v="WD"/>
    <x v="0"/>
    <x v="0"/>
    <x v="116"/>
  </r>
  <r>
    <x v="133"/>
    <x v="1"/>
    <x v="0"/>
    <s v="NA"/>
    <n v="6853"/>
    <s v="Pave"/>
    <s v="NA"/>
    <s v="IR1"/>
    <s v="Lvl"/>
    <s v="AllPub"/>
    <x v="0"/>
    <s v="Gtl"/>
    <x v="16"/>
    <s v="Norm"/>
    <s v="Norm"/>
    <x v="0"/>
    <x v="1"/>
    <n v="8"/>
    <n v="5"/>
    <n v="2001"/>
    <n v="2002"/>
    <x v="1"/>
    <s v="Gable"/>
    <s v="CompShg"/>
    <x v="0"/>
    <s v="VinylSd"/>
    <s v="BrkFace"/>
    <n v="136"/>
    <s v="Gd"/>
    <s v="TA"/>
    <x v="0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x v="0"/>
    <n v="0"/>
    <n v="2"/>
    <n v="0"/>
    <n v="2"/>
    <x v="0"/>
    <n v="1"/>
    <x v="0"/>
    <n v="6"/>
    <s v="Typ"/>
    <n v="0"/>
    <s v="NA"/>
    <s v="Attchd"/>
    <n v="2001"/>
    <s v="Fin"/>
    <n v="2"/>
    <n v="471"/>
    <s v="TA"/>
    <s v="TA"/>
    <s v="Y"/>
    <x v="2"/>
    <x v="1"/>
    <n v="25"/>
    <n v="0"/>
    <n v="0"/>
    <n v="0"/>
    <n v="0"/>
    <s v="NA"/>
    <n v="0"/>
    <s v="NA"/>
    <x v="0"/>
    <s v="NA"/>
    <n v="0"/>
    <x v="11"/>
    <x v="3"/>
    <s v="WD"/>
    <x v="0"/>
    <x v="0"/>
    <x v="117"/>
  </r>
  <r>
    <x v="134"/>
    <x v="1"/>
    <x v="0"/>
    <n v="78"/>
    <n v="10335"/>
    <s v="Pave"/>
    <s v="NA"/>
    <s v="IR1"/>
    <s v="Lvl"/>
    <s v="AllPub"/>
    <x v="0"/>
    <s v="Gtl"/>
    <x v="9"/>
    <s v="Norm"/>
    <s v="Norm"/>
    <x v="0"/>
    <x v="1"/>
    <n v="5"/>
    <n v="6"/>
    <n v="1968"/>
    <n v="1993"/>
    <x v="1"/>
    <s v="Gable"/>
    <s v="CompShg"/>
    <x v="7"/>
    <s v="Plywood"/>
    <s v="None"/>
    <n v="0"/>
    <s v="TA"/>
    <s v="TA"/>
    <x v="1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x v="1"/>
    <n v="0"/>
    <n v="2"/>
    <n v="1"/>
    <n v="3"/>
    <x v="0"/>
    <n v="1"/>
    <x v="1"/>
    <n v="7"/>
    <s v="Min1"/>
    <n v="1"/>
    <s v="TA"/>
    <s v="Attchd"/>
    <n v="1968"/>
    <s v="RFn"/>
    <n v="2"/>
    <n v="440"/>
    <s v="TA"/>
    <s v="TA"/>
    <s v="Y"/>
    <x v="0"/>
    <x v="0"/>
    <n v="96"/>
    <n v="180"/>
    <n v="0"/>
    <n v="0"/>
    <n v="0"/>
    <s v="NA"/>
    <n v="0"/>
    <s v="MnPrv"/>
    <x v="1"/>
    <s v="NA"/>
    <n v="0"/>
    <x v="9"/>
    <x v="2"/>
    <s v="WD"/>
    <x v="0"/>
    <x v="0"/>
    <x v="63"/>
  </r>
  <r>
    <x v="135"/>
    <x v="1"/>
    <x v="0"/>
    <n v="80"/>
    <n v="10400"/>
    <s v="Pave"/>
    <s v="NA"/>
    <s v="Reg"/>
    <s v="Lvl"/>
    <s v="AllPub"/>
    <x v="0"/>
    <s v="Gtl"/>
    <x v="6"/>
    <s v="Norm"/>
    <s v="Norm"/>
    <x v="0"/>
    <x v="1"/>
    <n v="7"/>
    <n v="6"/>
    <n v="1970"/>
    <n v="1970"/>
    <x v="0"/>
    <s v="Hip"/>
    <s v="CompShg"/>
    <x v="7"/>
    <s v="Plywood"/>
    <s v="BrkFace"/>
    <n v="288"/>
    <s v="TA"/>
    <s v="TA"/>
    <x v="0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x v="1"/>
    <n v="0"/>
    <n v="2"/>
    <n v="0"/>
    <n v="3"/>
    <x v="1"/>
    <n v="1"/>
    <x v="1"/>
    <n v="7"/>
    <s v="Typ"/>
    <n v="1"/>
    <s v="Gd"/>
    <s v="Attchd"/>
    <n v="1970"/>
    <s v="Unf"/>
    <n v="2"/>
    <n v="530"/>
    <s v="TA"/>
    <s v="TA"/>
    <s v="Y"/>
    <x v="49"/>
    <x v="1"/>
    <n v="0"/>
    <n v="0"/>
    <n v="0"/>
    <n v="0"/>
    <n v="0"/>
    <s v="NA"/>
    <n v="0"/>
    <s v="MnPrv"/>
    <x v="1"/>
    <s v="NA"/>
    <n v="0"/>
    <x v="1"/>
    <x v="0"/>
    <s v="WD"/>
    <x v="0"/>
    <x v="0"/>
    <x v="80"/>
  </r>
  <r>
    <x v="136"/>
    <x v="1"/>
    <x v="0"/>
    <s v="NA"/>
    <n v="10355"/>
    <s v="Pave"/>
    <s v="NA"/>
    <s v="IR1"/>
    <s v="Lvl"/>
    <s v="AllPub"/>
    <x v="2"/>
    <s v="Gtl"/>
    <x v="11"/>
    <s v="Norm"/>
    <s v="Norm"/>
    <x v="0"/>
    <x v="1"/>
    <n v="5"/>
    <n v="5"/>
    <n v="1967"/>
    <n v="1967"/>
    <x v="0"/>
    <s v="Gable"/>
    <s v="CompShg"/>
    <x v="1"/>
    <s v="MetalSd"/>
    <s v="BrkFace"/>
    <n v="196"/>
    <s v="TA"/>
    <s v="TA"/>
    <x v="1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x v="1"/>
    <n v="0"/>
    <n v="2"/>
    <n v="0"/>
    <n v="3"/>
    <x v="1"/>
    <n v="1"/>
    <x v="1"/>
    <n v="5"/>
    <s v="Typ"/>
    <n v="1"/>
    <s v="Fa"/>
    <s v="Attchd"/>
    <n v="1967"/>
    <s v="RFn"/>
    <n v="1"/>
    <n v="318"/>
    <s v="TA"/>
    <s v="TA"/>
    <s v="Y"/>
    <x v="0"/>
    <x v="0"/>
    <n v="111"/>
    <n v="0"/>
    <n v="0"/>
    <n v="0"/>
    <n v="0"/>
    <s v="NA"/>
    <n v="0"/>
    <s v="NA"/>
    <x v="0"/>
    <s v="NA"/>
    <n v="0"/>
    <x v="9"/>
    <x v="1"/>
    <s v="WD"/>
    <x v="0"/>
    <x v="0"/>
    <x v="5"/>
  </r>
  <r>
    <x v="137"/>
    <x v="6"/>
    <x v="0"/>
    <n v="82"/>
    <n v="11070"/>
    <s v="Pave"/>
    <s v="NA"/>
    <s v="Reg"/>
    <s v="Lvl"/>
    <s v="AllPub"/>
    <x v="0"/>
    <s v="Gtl"/>
    <x v="4"/>
    <s v="Norm"/>
    <s v="Norm"/>
    <x v="2"/>
    <x v="1"/>
    <n v="7"/>
    <n v="5"/>
    <n v="1988"/>
    <n v="1989"/>
    <x v="1"/>
    <s v="Gable"/>
    <s v="CompShg"/>
    <x v="0"/>
    <s v="VinylSd"/>
    <s v="BrkFace"/>
    <n v="70"/>
    <s v="TA"/>
    <s v="TA"/>
    <x v="1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x v="1"/>
    <n v="0"/>
    <n v="3"/>
    <n v="0"/>
    <n v="5"/>
    <x v="1"/>
    <n v="2"/>
    <x v="1"/>
    <n v="9"/>
    <s v="Typ"/>
    <n v="0"/>
    <s v="NA"/>
    <s v="2Types"/>
    <n v="1989"/>
    <s v="Unf"/>
    <n v="3"/>
    <n v="766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5"/>
    <x v="1"/>
    <x v="118"/>
  </r>
  <r>
    <x v="138"/>
    <x v="0"/>
    <x v="0"/>
    <n v="73"/>
    <n v="9066"/>
    <s v="Pave"/>
    <s v="NA"/>
    <s v="IR1"/>
    <s v="Lvl"/>
    <s v="AllPub"/>
    <x v="0"/>
    <s v="Gtl"/>
    <x v="0"/>
    <s v="Norm"/>
    <s v="Norm"/>
    <x v="0"/>
    <x v="0"/>
    <n v="8"/>
    <n v="5"/>
    <n v="1999"/>
    <n v="2000"/>
    <x v="1"/>
    <s v="Gable"/>
    <s v="CompShg"/>
    <x v="0"/>
    <s v="VinylSd"/>
    <s v="BrkFace"/>
    <n v="320"/>
    <s v="Gd"/>
    <s v="TA"/>
    <x v="0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x v="1"/>
    <n v="0"/>
    <n v="2"/>
    <n v="1"/>
    <n v="3"/>
    <x v="0"/>
    <n v="1"/>
    <x v="0"/>
    <n v="7"/>
    <s v="Typ"/>
    <n v="2"/>
    <s v="TA"/>
    <s v="Attchd"/>
    <n v="1999"/>
    <s v="Fin"/>
    <n v="3"/>
    <n v="660"/>
    <s v="TA"/>
    <s v="TA"/>
    <s v="Y"/>
    <x v="42"/>
    <x v="1"/>
    <n v="106"/>
    <n v="0"/>
    <n v="0"/>
    <n v="0"/>
    <n v="0"/>
    <s v="NA"/>
    <n v="0"/>
    <s v="GdPrv"/>
    <x v="1"/>
    <s v="NA"/>
    <n v="0"/>
    <x v="3"/>
    <x v="0"/>
    <s v="WD"/>
    <x v="0"/>
    <x v="0"/>
    <x v="22"/>
  </r>
  <r>
    <x v="139"/>
    <x v="0"/>
    <x v="0"/>
    <n v="65"/>
    <n v="15426"/>
    <s v="Pave"/>
    <s v="NA"/>
    <s v="IR1"/>
    <s v="Lvl"/>
    <s v="AllPub"/>
    <x v="0"/>
    <s v="Gtl"/>
    <x v="0"/>
    <s v="Norm"/>
    <s v="Norm"/>
    <x v="0"/>
    <x v="0"/>
    <n v="6"/>
    <n v="5"/>
    <n v="1997"/>
    <n v="1997"/>
    <x v="0"/>
    <s v="Gable"/>
    <s v="CompShg"/>
    <x v="0"/>
    <s v="VinylSd"/>
    <s v="None"/>
    <n v="0"/>
    <s v="TA"/>
    <s v="TA"/>
    <x v="0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x v="0"/>
    <n v="0"/>
    <n v="2"/>
    <n v="1"/>
    <n v="3"/>
    <x v="0"/>
    <n v="1"/>
    <x v="0"/>
    <n v="7"/>
    <s v="Typ"/>
    <n v="0"/>
    <s v="NA"/>
    <s v="Attchd"/>
    <n v="1997"/>
    <s v="RFn"/>
    <n v="2"/>
    <n v="470"/>
    <s v="TA"/>
    <s v="TA"/>
    <s v="Y"/>
    <x v="50"/>
    <x v="1"/>
    <n v="99"/>
    <n v="0"/>
    <n v="0"/>
    <n v="0"/>
    <n v="0"/>
    <s v="NA"/>
    <n v="0"/>
    <s v="MnPrv"/>
    <x v="1"/>
    <s v="NA"/>
    <n v="0"/>
    <x v="5"/>
    <x v="3"/>
    <s v="WD"/>
    <x v="0"/>
    <x v="0"/>
    <x v="119"/>
  </r>
  <r>
    <x v="140"/>
    <x v="1"/>
    <x v="0"/>
    <n v="70"/>
    <n v="10500"/>
    <s v="Pave"/>
    <s v="NA"/>
    <s v="Reg"/>
    <s v="Lvl"/>
    <s v="AllPub"/>
    <x v="1"/>
    <s v="Gtl"/>
    <x v="11"/>
    <s v="Norm"/>
    <s v="Norm"/>
    <x v="0"/>
    <x v="1"/>
    <n v="4"/>
    <n v="5"/>
    <n v="1971"/>
    <n v="1971"/>
    <x v="0"/>
    <s v="Gable"/>
    <s v="CompShg"/>
    <x v="3"/>
    <s v="HdBoard"/>
    <s v="None"/>
    <n v="0"/>
    <s v="TA"/>
    <s v="TA"/>
    <x v="1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x v="1"/>
    <n v="0"/>
    <n v="1"/>
    <n v="0"/>
    <n v="3"/>
    <x v="1"/>
    <n v="1"/>
    <x v="1"/>
    <n v="5"/>
    <s v="Typ"/>
    <n v="1"/>
    <s v="Po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7"/>
    <x v="4"/>
    <s v="ConLI"/>
    <x v="0"/>
    <x v="0"/>
    <x v="99"/>
  </r>
  <r>
    <x v="141"/>
    <x v="1"/>
    <x v="0"/>
    <n v="78"/>
    <n v="11645"/>
    <s v="Pave"/>
    <s v="NA"/>
    <s v="Reg"/>
    <s v="Lvl"/>
    <s v="AllPub"/>
    <x v="0"/>
    <s v="Gtl"/>
    <x v="0"/>
    <s v="Norm"/>
    <s v="Norm"/>
    <x v="0"/>
    <x v="1"/>
    <n v="7"/>
    <n v="5"/>
    <n v="2005"/>
    <n v="2005"/>
    <x v="0"/>
    <s v="Gable"/>
    <s v="CompShg"/>
    <x v="0"/>
    <s v="VinylSd"/>
    <s v="None"/>
    <n v="0"/>
    <s v="Gd"/>
    <s v="TA"/>
    <x v="0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x v="0"/>
    <n v="0"/>
    <n v="2"/>
    <n v="0"/>
    <n v="3"/>
    <x v="1"/>
    <n v="1"/>
    <x v="0"/>
    <n v="7"/>
    <s v="Typ"/>
    <n v="0"/>
    <s v="NA"/>
    <s v="Attchd"/>
    <n v="2005"/>
    <s v="Fin"/>
    <n v="2"/>
    <n v="660"/>
    <s v="TA"/>
    <s v="TA"/>
    <s v="Y"/>
    <x v="9"/>
    <x v="1"/>
    <n v="24"/>
    <n v="0"/>
    <n v="0"/>
    <n v="0"/>
    <n v="0"/>
    <s v="NA"/>
    <n v="0"/>
    <s v="NA"/>
    <x v="0"/>
    <s v="NA"/>
    <n v="0"/>
    <x v="8"/>
    <x v="2"/>
    <s v="WD"/>
    <x v="0"/>
    <x v="0"/>
    <x v="79"/>
  </r>
  <r>
    <x v="142"/>
    <x v="3"/>
    <x v="0"/>
    <n v="71"/>
    <n v="8520"/>
    <s v="Pave"/>
    <s v="NA"/>
    <s v="Reg"/>
    <s v="Lvl"/>
    <s v="AllPub"/>
    <x v="2"/>
    <s v="Gtl"/>
    <x v="11"/>
    <s v="Artery"/>
    <s v="Norm"/>
    <x v="0"/>
    <x v="2"/>
    <n v="5"/>
    <n v="4"/>
    <n v="1952"/>
    <n v="1952"/>
    <x v="0"/>
    <s v="Gable"/>
    <s v="CompShg"/>
    <x v="4"/>
    <s v="Wd Sdng"/>
    <s v="None"/>
    <n v="0"/>
    <s v="TA"/>
    <s v="Fa"/>
    <x v="1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x v="1"/>
    <n v="0"/>
    <n v="2"/>
    <n v="0"/>
    <n v="4"/>
    <x v="1"/>
    <n v="1"/>
    <x v="1"/>
    <n v="6"/>
    <s v="Typ"/>
    <n v="0"/>
    <s v="NA"/>
    <s v="Detchd"/>
    <n v="2000"/>
    <s v="Unf"/>
    <n v="2"/>
    <n v="720"/>
    <s v="TA"/>
    <s v="TA"/>
    <s v="Y"/>
    <x v="0"/>
    <x v="0"/>
    <n v="0"/>
    <n v="0"/>
    <n v="0"/>
    <n v="0"/>
    <n v="0"/>
    <s v="NA"/>
    <n v="0"/>
    <s v="MnPrv"/>
    <x v="1"/>
    <s v="NA"/>
    <n v="0"/>
    <x v="11"/>
    <x v="4"/>
    <s v="WD"/>
    <x v="0"/>
    <x v="0"/>
    <x v="120"/>
  </r>
  <r>
    <x v="143"/>
    <x v="1"/>
    <x v="0"/>
    <n v="78"/>
    <n v="10335"/>
    <s v="Pave"/>
    <s v="NA"/>
    <s v="IR1"/>
    <s v="Lvl"/>
    <s v="AllPub"/>
    <x v="0"/>
    <s v="Gtl"/>
    <x v="0"/>
    <s v="Norm"/>
    <s v="Norm"/>
    <x v="0"/>
    <x v="1"/>
    <n v="7"/>
    <n v="5"/>
    <n v="1999"/>
    <n v="1999"/>
    <x v="0"/>
    <s v="Gable"/>
    <s v="CompShg"/>
    <x v="0"/>
    <s v="VinylSd"/>
    <s v="BrkFace"/>
    <n v="183"/>
    <s v="Gd"/>
    <s v="TA"/>
    <x v="0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x v="0"/>
    <n v="0"/>
    <n v="2"/>
    <n v="0"/>
    <n v="3"/>
    <x v="1"/>
    <n v="1"/>
    <x v="0"/>
    <n v="6"/>
    <s v="Typ"/>
    <n v="0"/>
    <s v="NA"/>
    <s v="Attchd"/>
    <n v="1999"/>
    <s v="RFn"/>
    <n v="2"/>
    <n v="577"/>
    <s v="TA"/>
    <s v="TA"/>
    <s v="Y"/>
    <x v="32"/>
    <x v="1"/>
    <n v="29"/>
    <n v="0"/>
    <n v="0"/>
    <n v="0"/>
    <n v="0"/>
    <s v="NA"/>
    <n v="0"/>
    <s v="NA"/>
    <x v="0"/>
    <s v="NA"/>
    <n v="0"/>
    <x v="11"/>
    <x v="3"/>
    <s v="WD"/>
    <x v="0"/>
    <x v="0"/>
    <x v="121"/>
  </r>
  <r>
    <x v="144"/>
    <x v="6"/>
    <x v="1"/>
    <n v="70"/>
    <n v="9100"/>
    <s v="Pave"/>
    <s v="NA"/>
    <s v="Reg"/>
    <s v="Lvl"/>
    <s v="AllPub"/>
    <x v="0"/>
    <s v="Gtl"/>
    <x v="9"/>
    <s v="RRAe"/>
    <s v="Norm"/>
    <x v="2"/>
    <x v="1"/>
    <n v="5"/>
    <n v="5"/>
    <n v="1963"/>
    <n v="1963"/>
    <x v="0"/>
    <s v="Gable"/>
    <s v="CompShg"/>
    <x v="3"/>
    <s v="HdBoard"/>
    <s v="BrkFace"/>
    <n v="336"/>
    <s v="TA"/>
    <s v="TA"/>
    <x v="1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x v="0"/>
    <n v="0"/>
    <n v="2"/>
    <n v="0"/>
    <n v="6"/>
    <x v="1"/>
    <n v="2"/>
    <x v="1"/>
    <n v="10"/>
    <s v="Typ"/>
    <n v="0"/>
    <s v="NA"/>
    <s v="Detchd"/>
    <n v="1963"/>
    <s v="Unf"/>
    <n v="2"/>
    <n v="504"/>
    <s v="TA"/>
    <s v="TA"/>
    <s v="Y"/>
    <x v="0"/>
    <x v="0"/>
    <n v="0"/>
    <n v="0"/>
    <n v="0"/>
    <n v="0"/>
    <n v="0"/>
    <s v="NA"/>
    <n v="0"/>
    <s v="NA"/>
    <x v="0"/>
    <s v="NA"/>
    <n v="0"/>
    <x v="6"/>
    <x v="2"/>
    <s v="ConLI"/>
    <x v="1"/>
    <x v="1"/>
    <x v="122"/>
  </r>
  <r>
    <x v="145"/>
    <x v="11"/>
    <x v="1"/>
    <n v="24"/>
    <n v="2522"/>
    <s v="Pave"/>
    <s v="NA"/>
    <s v="Reg"/>
    <s v="Lvl"/>
    <s v="AllPub"/>
    <x v="0"/>
    <s v="Gtl"/>
    <x v="15"/>
    <s v="Norm"/>
    <s v="Norm"/>
    <x v="4"/>
    <x v="0"/>
    <n v="6"/>
    <n v="5"/>
    <n v="2004"/>
    <n v="2006"/>
    <x v="1"/>
    <s v="Gable"/>
    <s v="CompShg"/>
    <x v="0"/>
    <s v="VinylSd"/>
    <s v="Stone"/>
    <n v="50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1"/>
    <n v="0"/>
    <n v="2"/>
    <n v="0"/>
    <n v="3"/>
    <x v="1"/>
    <n v="1"/>
    <x v="0"/>
    <n v="7"/>
    <s v="Maj1"/>
    <n v="0"/>
    <s v="NA"/>
    <s v="Detchd"/>
    <n v="2004"/>
    <s v="Unf"/>
    <n v="2"/>
    <n v="380"/>
    <s v="TA"/>
    <s v="TA"/>
    <s v="Y"/>
    <x v="0"/>
    <x v="0"/>
    <n v="40"/>
    <n v="0"/>
    <n v="0"/>
    <n v="0"/>
    <n v="0"/>
    <s v="NA"/>
    <n v="0"/>
    <s v="NA"/>
    <x v="0"/>
    <s v="NA"/>
    <n v="0"/>
    <x v="7"/>
    <x v="2"/>
    <s v="WD"/>
    <x v="0"/>
    <x v="0"/>
    <x v="52"/>
  </r>
  <r>
    <x v="146"/>
    <x v="8"/>
    <x v="1"/>
    <n v="51"/>
    <n v="6120"/>
    <s v="Pave"/>
    <s v="NA"/>
    <s v="Reg"/>
    <s v="Lvl"/>
    <s v="AllPub"/>
    <x v="2"/>
    <s v="Gtl"/>
    <x v="8"/>
    <s v="Norm"/>
    <s v="Norm"/>
    <x v="0"/>
    <x v="1"/>
    <n v="5"/>
    <n v="7"/>
    <n v="1931"/>
    <n v="1993"/>
    <x v="1"/>
    <s v="Gable"/>
    <s v="CompShg"/>
    <x v="2"/>
    <s v="Wd Sdng"/>
    <s v="None"/>
    <n v="0"/>
    <s v="TA"/>
    <s v="TA"/>
    <x v="2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x v="0"/>
    <n v="0"/>
    <n v="1"/>
    <n v="0"/>
    <n v="2"/>
    <x v="1"/>
    <n v="1"/>
    <x v="1"/>
    <n v="5"/>
    <s v="Typ"/>
    <n v="0"/>
    <s v="NA"/>
    <s v="Detchd"/>
    <n v="1931"/>
    <s v="Unf"/>
    <n v="1"/>
    <n v="180"/>
    <s v="Fa"/>
    <s v="TA"/>
    <s v="Y"/>
    <x v="10"/>
    <x v="1"/>
    <n v="0"/>
    <n v="0"/>
    <n v="0"/>
    <n v="0"/>
    <n v="0"/>
    <s v="NA"/>
    <n v="0"/>
    <s v="NA"/>
    <x v="0"/>
    <s v="NA"/>
    <n v="0"/>
    <x v="6"/>
    <x v="3"/>
    <s v="WD"/>
    <x v="0"/>
    <x v="0"/>
    <x v="123"/>
  </r>
  <r>
    <x v="147"/>
    <x v="0"/>
    <x v="0"/>
    <s v="NA"/>
    <n v="9505"/>
    <s v="Pave"/>
    <s v="NA"/>
    <s v="IR1"/>
    <s v="Lvl"/>
    <s v="AllPub"/>
    <x v="3"/>
    <s v="Gtl"/>
    <x v="17"/>
    <s v="Norm"/>
    <s v="Norm"/>
    <x v="0"/>
    <x v="0"/>
    <n v="7"/>
    <n v="5"/>
    <n v="2001"/>
    <n v="2001"/>
    <x v="0"/>
    <s v="Gable"/>
    <s v="CompShg"/>
    <x v="0"/>
    <s v="VinylSd"/>
    <s v="BrkFace"/>
    <n v="180"/>
    <s v="Gd"/>
    <s v="TA"/>
    <x v="0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x v="1"/>
    <n v="0"/>
    <n v="2"/>
    <n v="1"/>
    <n v="3"/>
    <x v="0"/>
    <n v="1"/>
    <x v="0"/>
    <n v="8"/>
    <s v="Typ"/>
    <n v="1"/>
    <s v="Gd"/>
    <s v="BuiltIn"/>
    <n v="2001"/>
    <s v="Fin"/>
    <n v="2"/>
    <n v="434"/>
    <s v="TA"/>
    <s v="TA"/>
    <s v="Y"/>
    <x v="32"/>
    <x v="1"/>
    <n v="48"/>
    <n v="0"/>
    <n v="0"/>
    <n v="0"/>
    <n v="0"/>
    <s v="NA"/>
    <n v="0"/>
    <s v="NA"/>
    <x v="0"/>
    <s v="NA"/>
    <n v="0"/>
    <x v="1"/>
    <x v="4"/>
    <s v="WD"/>
    <x v="0"/>
    <x v="0"/>
    <x v="124"/>
  </r>
  <r>
    <x v="148"/>
    <x v="1"/>
    <x v="0"/>
    <n v="63"/>
    <n v="7500"/>
    <s v="Pave"/>
    <s v="NA"/>
    <s v="Reg"/>
    <s v="Lvl"/>
    <s v="AllPub"/>
    <x v="0"/>
    <s v="Gtl"/>
    <x v="12"/>
    <s v="Norm"/>
    <s v="Norm"/>
    <x v="0"/>
    <x v="1"/>
    <n v="7"/>
    <n v="5"/>
    <n v="2004"/>
    <n v="2005"/>
    <x v="1"/>
    <s v="Gable"/>
    <s v="CompShg"/>
    <x v="0"/>
    <s v="VinylSd"/>
    <s v="BrkFace"/>
    <n v="120"/>
    <s v="TA"/>
    <s v="TA"/>
    <x v="0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x v="0"/>
    <n v="0"/>
    <n v="1"/>
    <n v="0"/>
    <n v="3"/>
    <x v="1"/>
    <n v="1"/>
    <x v="0"/>
    <n v="6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7"/>
    <x v="0"/>
    <s v="WD"/>
    <x v="0"/>
    <x v="0"/>
    <x v="42"/>
  </r>
  <r>
    <x v="149"/>
    <x v="3"/>
    <x v="1"/>
    <s v="NA"/>
    <n v="6240"/>
    <s v="Pave"/>
    <s v="NA"/>
    <s v="Reg"/>
    <s v="Lvl"/>
    <s v="AllPub"/>
    <x v="0"/>
    <s v="Gtl"/>
    <x v="8"/>
    <s v="Norm"/>
    <s v="Norm"/>
    <x v="0"/>
    <x v="2"/>
    <n v="5"/>
    <n v="4"/>
    <n v="1936"/>
    <n v="1950"/>
    <x v="1"/>
    <s v="Gable"/>
    <s v="CompShg"/>
    <x v="1"/>
    <s v="MetalSd"/>
    <s v="None"/>
    <n v="0"/>
    <s v="TA"/>
    <s v="TA"/>
    <x v="2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x v="1"/>
    <n v="0"/>
    <n v="1"/>
    <n v="0"/>
    <n v="3"/>
    <x v="1"/>
    <n v="1"/>
    <x v="1"/>
    <n v="7"/>
    <s v="Typ"/>
    <n v="0"/>
    <s v="NA"/>
    <s v="Detchd"/>
    <n v="1936"/>
    <s v="Unf"/>
    <n v="1"/>
    <n v="240"/>
    <s v="Fa"/>
    <s v="TA"/>
    <s v="Y"/>
    <x v="51"/>
    <x v="1"/>
    <n v="114"/>
    <n v="0"/>
    <n v="0"/>
    <n v="0"/>
    <n v="0"/>
    <s v="NA"/>
    <n v="0"/>
    <s v="NA"/>
    <x v="0"/>
    <s v="NA"/>
    <n v="0"/>
    <x v="7"/>
    <x v="2"/>
    <s v="WD"/>
    <x v="0"/>
    <x v="0"/>
    <x v="99"/>
  </r>
  <r>
    <x v="150"/>
    <x v="1"/>
    <x v="0"/>
    <n v="120"/>
    <n v="10356"/>
    <s v="Pave"/>
    <s v="NA"/>
    <s v="Reg"/>
    <s v="Lvl"/>
    <s v="AllPub"/>
    <x v="2"/>
    <s v="Gtl"/>
    <x v="0"/>
    <s v="Norm"/>
    <s v="Norm"/>
    <x v="0"/>
    <x v="1"/>
    <n v="5"/>
    <n v="6"/>
    <n v="1975"/>
    <n v="1975"/>
    <x v="0"/>
    <s v="Gable"/>
    <s v="CompShg"/>
    <x v="3"/>
    <s v="HdBoard"/>
    <s v="None"/>
    <n v="0"/>
    <s v="TA"/>
    <s v="TA"/>
    <x v="1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x v="1"/>
    <n v="0"/>
    <n v="1"/>
    <n v="1"/>
    <n v="3"/>
    <x v="1"/>
    <n v="1"/>
    <x v="1"/>
    <n v="5"/>
    <s v="Typ"/>
    <n v="0"/>
    <s v="NA"/>
    <s v="Attchd"/>
    <n v="1975"/>
    <s v="Unf"/>
    <n v="2"/>
    <n v="440"/>
    <s v="TA"/>
    <s v="TA"/>
    <s v="Y"/>
    <x v="0"/>
    <x v="0"/>
    <n v="0"/>
    <n v="0"/>
    <n v="0"/>
    <n v="0"/>
    <n v="0"/>
    <s v="NA"/>
    <n v="0"/>
    <s v="MnPrv"/>
    <x v="1"/>
    <s v="NA"/>
    <n v="0"/>
    <x v="8"/>
    <x v="1"/>
    <s v="WD"/>
    <x v="0"/>
    <x v="0"/>
    <x v="125"/>
  </r>
  <r>
    <x v="151"/>
    <x v="1"/>
    <x v="0"/>
    <n v="107"/>
    <n v="13891"/>
    <s v="Pave"/>
    <s v="NA"/>
    <s v="Reg"/>
    <s v="Lvl"/>
    <s v="AllPub"/>
    <x v="0"/>
    <s v="Gtl"/>
    <x v="10"/>
    <s v="Norm"/>
    <s v="Norm"/>
    <x v="0"/>
    <x v="1"/>
    <n v="8"/>
    <n v="5"/>
    <n v="2007"/>
    <n v="2008"/>
    <x v="1"/>
    <s v="Hip"/>
    <s v="CompShg"/>
    <x v="0"/>
    <s v="VinylSd"/>
    <s v="Stone"/>
    <n v="436"/>
    <s v="Gd"/>
    <s v="TA"/>
    <x v="0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x v="0"/>
    <n v="0"/>
    <n v="2"/>
    <n v="0"/>
    <n v="2"/>
    <x v="0"/>
    <n v="1"/>
    <x v="0"/>
    <n v="6"/>
    <s v="Typ"/>
    <n v="1"/>
    <s v="Gd"/>
    <s v="Attchd"/>
    <n v="2007"/>
    <s v="RFn"/>
    <n v="3"/>
    <n v="866"/>
    <s v="TA"/>
    <s v="TA"/>
    <s v="Y"/>
    <x v="0"/>
    <x v="0"/>
    <n v="102"/>
    <n v="0"/>
    <n v="0"/>
    <n v="0"/>
    <n v="0"/>
    <s v="NA"/>
    <n v="0"/>
    <s v="NA"/>
    <x v="0"/>
    <s v="NA"/>
    <n v="0"/>
    <x v="8"/>
    <x v="0"/>
    <s v="New"/>
    <x v="2"/>
    <x v="1"/>
    <x v="126"/>
  </r>
  <r>
    <x v="152"/>
    <x v="0"/>
    <x v="0"/>
    <s v="NA"/>
    <n v="14803"/>
    <s v="Pave"/>
    <s v="NA"/>
    <s v="IR1"/>
    <s v="Lvl"/>
    <s v="AllPub"/>
    <x v="3"/>
    <s v="Gtl"/>
    <x v="6"/>
    <s v="Norm"/>
    <s v="Norm"/>
    <x v="0"/>
    <x v="0"/>
    <n v="6"/>
    <n v="5"/>
    <n v="1971"/>
    <n v="1971"/>
    <x v="0"/>
    <s v="Gable"/>
    <s v="CompShg"/>
    <x v="3"/>
    <s v="HdBoard"/>
    <s v="BrkFace"/>
    <n v="252"/>
    <s v="TA"/>
    <s v="TA"/>
    <x v="1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x v="1"/>
    <n v="0"/>
    <n v="2"/>
    <n v="1"/>
    <n v="4"/>
    <x v="1"/>
    <n v="1"/>
    <x v="1"/>
    <n v="8"/>
    <s v="Typ"/>
    <n v="1"/>
    <s v="Gd"/>
    <s v="Attchd"/>
    <n v="1971"/>
    <s v="RFn"/>
    <n v="2"/>
    <n v="495"/>
    <s v="TA"/>
    <s v="TA"/>
    <s v="Y"/>
    <x v="0"/>
    <x v="0"/>
    <n v="66"/>
    <n v="0"/>
    <n v="0"/>
    <n v="0"/>
    <n v="0"/>
    <s v="NA"/>
    <n v="0"/>
    <s v="GdWo"/>
    <x v="1"/>
    <s v="NA"/>
    <n v="0"/>
    <x v="11"/>
    <x v="2"/>
    <s v="WD"/>
    <x v="0"/>
    <x v="0"/>
    <x v="100"/>
  </r>
  <r>
    <x v="153"/>
    <x v="1"/>
    <x v="0"/>
    <s v="NA"/>
    <n v="13500"/>
    <s v="Pave"/>
    <s v="NA"/>
    <s v="Reg"/>
    <s v="Lvl"/>
    <s v="AllPub"/>
    <x v="0"/>
    <s v="Gtl"/>
    <x v="19"/>
    <s v="Norm"/>
    <s v="Norm"/>
    <x v="0"/>
    <x v="1"/>
    <n v="6"/>
    <n v="7"/>
    <n v="1960"/>
    <n v="1975"/>
    <x v="1"/>
    <s v="Flat"/>
    <s v="CompShg"/>
    <x v="4"/>
    <s v="Plywood"/>
    <s v="None"/>
    <n v="0"/>
    <s v="TA"/>
    <s v="TA"/>
    <x v="1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x v="0"/>
    <n v="0"/>
    <n v="1"/>
    <n v="0"/>
    <n v="1"/>
    <x v="0"/>
    <n v="1"/>
    <x v="1"/>
    <n v="4"/>
    <s v="Typ"/>
    <n v="1"/>
    <s v="Gd"/>
    <s v="Attchd"/>
    <n v="1960"/>
    <s v="RFn"/>
    <n v="2"/>
    <n v="564"/>
    <s v="TA"/>
    <s v="TA"/>
    <s v="Y"/>
    <x v="52"/>
    <x v="1"/>
    <n v="0"/>
    <n v="0"/>
    <n v="0"/>
    <n v="0"/>
    <n v="0"/>
    <s v="NA"/>
    <n v="0"/>
    <s v="NA"/>
    <x v="0"/>
    <s v="NA"/>
    <n v="0"/>
    <x v="10"/>
    <x v="0"/>
    <s v="WD"/>
    <x v="0"/>
    <x v="0"/>
    <x v="127"/>
  </r>
  <r>
    <x v="154"/>
    <x v="8"/>
    <x v="1"/>
    <n v="84"/>
    <n v="11340"/>
    <s v="Pave"/>
    <s v="NA"/>
    <s v="Reg"/>
    <s v="Lvl"/>
    <s v="AllPub"/>
    <x v="2"/>
    <s v="Gtl"/>
    <x v="7"/>
    <s v="Norm"/>
    <s v="Norm"/>
    <x v="0"/>
    <x v="1"/>
    <n v="6"/>
    <n v="5"/>
    <n v="1923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x v="1"/>
    <n v="0"/>
    <n v="1"/>
    <n v="0"/>
    <n v="4"/>
    <x v="1"/>
    <n v="1"/>
    <x v="1"/>
    <n v="7"/>
    <s v="Typ"/>
    <n v="0"/>
    <s v="NA"/>
    <s v="Detchd"/>
    <n v="1923"/>
    <s v="Unf"/>
    <n v="1"/>
    <n v="312"/>
    <s v="Fa"/>
    <s v="Fa"/>
    <s v="Y"/>
    <x v="0"/>
    <x v="0"/>
    <n v="0"/>
    <n v="228"/>
    <n v="0"/>
    <n v="0"/>
    <n v="0"/>
    <s v="NA"/>
    <n v="0"/>
    <s v="NA"/>
    <x v="0"/>
    <s v="NA"/>
    <n v="0"/>
    <x v="10"/>
    <x v="2"/>
    <s v="WD"/>
    <x v="5"/>
    <x v="1"/>
    <x v="122"/>
  </r>
  <r>
    <x v="155"/>
    <x v="3"/>
    <x v="0"/>
    <n v="60"/>
    <n v="9600"/>
    <s v="Pave"/>
    <s v="NA"/>
    <s v="Reg"/>
    <s v="Lvl"/>
    <s v="AllPub"/>
    <x v="2"/>
    <s v="Gtl"/>
    <x v="15"/>
    <s v="Artery"/>
    <s v="Norm"/>
    <x v="0"/>
    <x v="2"/>
    <n v="6"/>
    <n v="5"/>
    <n v="1924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x v="1"/>
    <n v="0"/>
    <n v="1"/>
    <n v="0"/>
    <n v="2"/>
    <x v="1"/>
    <n v="1"/>
    <x v="1"/>
    <n v="5"/>
    <s v="Typ"/>
    <n v="0"/>
    <s v="NA"/>
    <s v="NA"/>
    <s v="NA"/>
    <s v="NA"/>
    <n v="0"/>
    <n v="0"/>
    <s v="NA"/>
    <s v="NA"/>
    <s v="N"/>
    <x v="0"/>
    <x v="0"/>
    <n v="8"/>
    <n v="128"/>
    <n v="0"/>
    <n v="0"/>
    <n v="0"/>
    <s v="NA"/>
    <n v="0"/>
    <s v="NA"/>
    <x v="0"/>
    <s v="NA"/>
    <n v="0"/>
    <x v="7"/>
    <x v="0"/>
    <s v="WD"/>
    <x v="0"/>
    <x v="0"/>
    <x v="128"/>
  </r>
  <r>
    <x v="156"/>
    <x v="1"/>
    <x v="0"/>
    <n v="60"/>
    <n v="7200"/>
    <s v="Pave"/>
    <s v="NA"/>
    <s v="Reg"/>
    <s v="Lvl"/>
    <s v="AllPub"/>
    <x v="0"/>
    <s v="Gtl"/>
    <x v="11"/>
    <s v="Norm"/>
    <s v="Norm"/>
    <x v="0"/>
    <x v="1"/>
    <n v="5"/>
    <n v="7"/>
    <n v="1950"/>
    <n v="1950"/>
    <x v="0"/>
    <s v="Hip"/>
    <s v="CompShg"/>
    <x v="2"/>
    <s v="Wd Sdng"/>
    <s v="None"/>
    <n v="0"/>
    <s v="TA"/>
    <s v="TA"/>
    <x v="1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x v="1"/>
    <n v="0"/>
    <n v="1"/>
    <n v="0"/>
    <n v="2"/>
    <x v="1"/>
    <n v="1"/>
    <x v="1"/>
    <n v="5"/>
    <s v="Typ"/>
    <n v="0"/>
    <s v="NA"/>
    <s v="Detchd"/>
    <n v="1950"/>
    <s v="Unf"/>
    <n v="2"/>
    <n v="625"/>
    <s v="TA"/>
    <s v="T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129"/>
  </r>
  <r>
    <x v="157"/>
    <x v="0"/>
    <x v="0"/>
    <n v="92"/>
    <n v="12003"/>
    <s v="Pave"/>
    <s v="NA"/>
    <s v="Reg"/>
    <s v="Lvl"/>
    <s v="AllPub"/>
    <x v="2"/>
    <s v="Gtl"/>
    <x v="16"/>
    <s v="Norm"/>
    <s v="Norm"/>
    <x v="0"/>
    <x v="0"/>
    <n v="8"/>
    <n v="5"/>
    <n v="2009"/>
    <n v="2010"/>
    <x v="1"/>
    <s v="Gable"/>
    <s v="CompShg"/>
    <x v="0"/>
    <s v="VinylSd"/>
    <s v="BrkFace"/>
    <n v="84"/>
    <s v="Gd"/>
    <s v="TA"/>
    <x v="0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x v="1"/>
    <n v="0"/>
    <n v="2"/>
    <n v="1"/>
    <n v="4"/>
    <x v="1"/>
    <n v="1"/>
    <x v="2"/>
    <n v="8"/>
    <s v="Typ"/>
    <n v="1"/>
    <s v="Gd"/>
    <s v="BuiltIn"/>
    <n v="2009"/>
    <s v="Fin"/>
    <n v="3"/>
    <n v="680"/>
    <s v="TA"/>
    <s v="TA"/>
    <s v="Y"/>
    <x v="0"/>
    <x v="0"/>
    <n v="75"/>
    <n v="0"/>
    <n v="0"/>
    <n v="0"/>
    <n v="0"/>
    <s v="NA"/>
    <n v="0"/>
    <s v="NA"/>
    <x v="0"/>
    <s v="NA"/>
    <n v="0"/>
    <x v="1"/>
    <x v="4"/>
    <s v="New"/>
    <x v="2"/>
    <x v="1"/>
    <x v="130"/>
  </r>
  <r>
    <x v="158"/>
    <x v="0"/>
    <x v="3"/>
    <n v="100"/>
    <n v="12552"/>
    <s v="Pave"/>
    <s v="NA"/>
    <s v="Reg"/>
    <s v="Lvl"/>
    <s v="AllPub"/>
    <x v="2"/>
    <s v="Gtl"/>
    <x v="5"/>
    <s v="Norm"/>
    <s v="Norm"/>
    <x v="0"/>
    <x v="0"/>
    <n v="7"/>
    <n v="5"/>
    <n v="2004"/>
    <n v="2005"/>
    <x v="1"/>
    <s v="Gable"/>
    <s v="CompShg"/>
    <x v="0"/>
    <s v="VinylSd"/>
    <s v="None"/>
    <n v="0"/>
    <s v="Gd"/>
    <s v="TA"/>
    <x v="0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x v="1"/>
    <n v="0"/>
    <n v="2"/>
    <n v="1"/>
    <n v="3"/>
    <x v="0"/>
    <n v="1"/>
    <x v="0"/>
    <n v="8"/>
    <s v="Typ"/>
    <n v="1"/>
    <s v="Gd"/>
    <s v="Attchd"/>
    <n v="2004"/>
    <s v="RFn"/>
    <n v="2"/>
    <n v="678"/>
    <s v="TA"/>
    <s v="TA"/>
    <s v="Y"/>
    <x v="0"/>
    <x v="0"/>
    <n v="136"/>
    <n v="0"/>
    <n v="0"/>
    <n v="0"/>
    <n v="0"/>
    <s v="NA"/>
    <n v="0"/>
    <s v="GdWo"/>
    <x v="1"/>
    <s v="NA"/>
    <n v="0"/>
    <x v="1"/>
    <x v="4"/>
    <s v="WD"/>
    <x v="0"/>
    <x v="0"/>
    <x v="131"/>
  </r>
  <r>
    <x v="159"/>
    <x v="0"/>
    <x v="0"/>
    <n v="134"/>
    <n v="19378"/>
    <s v="Pave"/>
    <s v="NA"/>
    <s v="IR1"/>
    <s v="HLS"/>
    <s v="AllPub"/>
    <x v="2"/>
    <s v="Gtl"/>
    <x v="17"/>
    <s v="Norm"/>
    <s v="Norm"/>
    <x v="0"/>
    <x v="0"/>
    <n v="7"/>
    <n v="5"/>
    <n v="2005"/>
    <n v="2006"/>
    <x v="1"/>
    <s v="Gable"/>
    <s v="CompShg"/>
    <x v="0"/>
    <s v="VinylSd"/>
    <s v="BrkFace"/>
    <n v="456"/>
    <s v="Gd"/>
    <s v="TA"/>
    <x v="0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x v="0"/>
    <n v="0"/>
    <n v="2"/>
    <n v="1"/>
    <n v="4"/>
    <x v="1"/>
    <n v="1"/>
    <x v="0"/>
    <n v="9"/>
    <s v="Typ"/>
    <n v="1"/>
    <s v="Gd"/>
    <s v="Attchd"/>
    <n v="2006"/>
    <s v="RFn"/>
    <n v="2"/>
    <n v="576"/>
    <s v="TA"/>
    <s v="TA"/>
    <s v="Y"/>
    <x v="53"/>
    <x v="1"/>
    <n v="132"/>
    <n v="0"/>
    <n v="168"/>
    <n v="0"/>
    <n v="0"/>
    <s v="NA"/>
    <n v="0"/>
    <s v="NA"/>
    <x v="0"/>
    <s v="NA"/>
    <n v="0"/>
    <x v="10"/>
    <x v="2"/>
    <s v="New"/>
    <x v="2"/>
    <x v="1"/>
    <x v="107"/>
  </r>
  <r>
    <x v="160"/>
    <x v="1"/>
    <x v="0"/>
    <s v="NA"/>
    <n v="11120"/>
    <s v="Pave"/>
    <s v="NA"/>
    <s v="IR1"/>
    <s v="Lvl"/>
    <s v="AllPub"/>
    <x v="3"/>
    <s v="Gtl"/>
    <x v="1"/>
    <s v="Norm"/>
    <s v="Norm"/>
    <x v="0"/>
    <x v="1"/>
    <n v="6"/>
    <n v="6"/>
    <n v="1984"/>
    <n v="1984"/>
    <x v="0"/>
    <s v="Gable"/>
    <s v="CompShg"/>
    <x v="7"/>
    <s v="Plywood"/>
    <s v="None"/>
    <n v="0"/>
    <s v="TA"/>
    <s v="TA"/>
    <x v="0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x v="1"/>
    <n v="0"/>
    <n v="2"/>
    <n v="0"/>
    <n v="3"/>
    <x v="1"/>
    <n v="1"/>
    <x v="1"/>
    <n v="6"/>
    <s v="Typ"/>
    <n v="0"/>
    <s v="NA"/>
    <s v="Attchd"/>
    <n v="1984"/>
    <s v="Unf"/>
    <n v="2"/>
    <n v="516"/>
    <s v="TA"/>
    <s v="TA"/>
    <s v="Y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132"/>
  </r>
  <r>
    <x v="161"/>
    <x v="0"/>
    <x v="0"/>
    <n v="110"/>
    <n v="13688"/>
    <s v="Pave"/>
    <s v="NA"/>
    <s v="IR1"/>
    <s v="Lvl"/>
    <s v="AllPub"/>
    <x v="0"/>
    <s v="Gtl"/>
    <x v="10"/>
    <s v="Norm"/>
    <s v="Norm"/>
    <x v="0"/>
    <x v="0"/>
    <n v="9"/>
    <n v="5"/>
    <n v="2003"/>
    <n v="2004"/>
    <x v="1"/>
    <s v="Gable"/>
    <s v="CompShg"/>
    <x v="0"/>
    <s v="VinylSd"/>
    <s v="BrkFace"/>
    <n v="664"/>
    <s v="Gd"/>
    <s v="TA"/>
    <x v="0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x v="0"/>
    <n v="0"/>
    <n v="2"/>
    <n v="1"/>
    <n v="3"/>
    <x v="0"/>
    <n v="1"/>
    <x v="2"/>
    <n v="10"/>
    <s v="Typ"/>
    <n v="2"/>
    <s v="Gd"/>
    <s v="BuiltIn"/>
    <n v="2003"/>
    <s v="Fin"/>
    <n v="3"/>
    <n v="726"/>
    <s v="TA"/>
    <s v="TA"/>
    <s v="Y"/>
    <x v="54"/>
    <x v="1"/>
    <n v="0"/>
    <n v="0"/>
    <n v="0"/>
    <n v="0"/>
    <n v="0"/>
    <s v="NA"/>
    <n v="0"/>
    <s v="NA"/>
    <x v="0"/>
    <s v="NA"/>
    <n v="0"/>
    <x v="10"/>
    <x v="0"/>
    <s v="WD"/>
    <x v="0"/>
    <x v="0"/>
    <x v="133"/>
  </r>
  <r>
    <x v="162"/>
    <x v="1"/>
    <x v="0"/>
    <n v="95"/>
    <n v="12182"/>
    <s v="Pave"/>
    <s v="NA"/>
    <s v="Reg"/>
    <s v="Lvl"/>
    <s v="AllPub"/>
    <x v="2"/>
    <s v="Gtl"/>
    <x v="10"/>
    <s v="Norm"/>
    <s v="Norm"/>
    <x v="0"/>
    <x v="1"/>
    <n v="7"/>
    <n v="5"/>
    <n v="2005"/>
    <n v="2005"/>
    <x v="0"/>
    <s v="Gable"/>
    <s v="CompShg"/>
    <x v="0"/>
    <s v="VinylSd"/>
    <s v="BrkFace"/>
    <n v="226"/>
    <s v="Gd"/>
    <s v="TA"/>
    <x v="0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x v="1"/>
    <n v="0"/>
    <n v="2"/>
    <n v="0"/>
    <n v="3"/>
    <x v="1"/>
    <n v="1"/>
    <x v="0"/>
    <n v="7"/>
    <s v="Typ"/>
    <n v="1"/>
    <s v="Gd"/>
    <s v="Attchd"/>
    <n v="2005"/>
    <s v="RFn"/>
    <n v="2"/>
    <n v="532"/>
    <s v="TA"/>
    <s v="TA"/>
    <s v="Y"/>
    <x v="0"/>
    <x v="0"/>
    <n v="70"/>
    <n v="0"/>
    <n v="0"/>
    <n v="0"/>
    <n v="0"/>
    <s v="NA"/>
    <n v="0"/>
    <s v="NA"/>
    <x v="0"/>
    <s v="NA"/>
    <n v="0"/>
    <x v="1"/>
    <x v="4"/>
    <s v="New"/>
    <x v="2"/>
    <x v="1"/>
    <x v="117"/>
  </r>
  <r>
    <x v="163"/>
    <x v="5"/>
    <x v="0"/>
    <n v="55"/>
    <n v="5500"/>
    <s v="Pave"/>
    <s v="NA"/>
    <s v="Reg"/>
    <s v="Lvl"/>
    <s v="AllPub"/>
    <x v="0"/>
    <s v="Gtl"/>
    <x v="7"/>
    <s v="Norm"/>
    <s v="Norm"/>
    <x v="0"/>
    <x v="3"/>
    <n v="4"/>
    <n v="6"/>
    <n v="1956"/>
    <n v="1956"/>
    <x v="0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x v="1"/>
    <n v="0"/>
    <n v="1"/>
    <n v="0"/>
    <n v="1"/>
    <x v="0"/>
    <n v="1"/>
    <x v="1"/>
    <n v="4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MnPrv"/>
    <x v="1"/>
    <s v="NA"/>
    <n v="0"/>
    <x v="7"/>
    <x v="1"/>
    <s v="WD"/>
    <x v="0"/>
    <x v="0"/>
    <x v="134"/>
  </r>
  <r>
    <x v="164"/>
    <x v="14"/>
    <x v="1"/>
    <n v="40"/>
    <n v="5400"/>
    <s v="Pave"/>
    <s v="Pave"/>
    <s v="Reg"/>
    <s v="Lvl"/>
    <s v="AllPub"/>
    <x v="2"/>
    <s v="Gtl"/>
    <x v="7"/>
    <s v="Norm"/>
    <s v="Norm"/>
    <x v="0"/>
    <x v="1"/>
    <n v="6"/>
    <n v="7"/>
    <n v="1926"/>
    <n v="2004"/>
    <x v="1"/>
    <s v="Gable"/>
    <s v="CompShg"/>
    <x v="1"/>
    <s v="MetalSd"/>
    <s v="None"/>
    <n v="0"/>
    <s v="TA"/>
    <s v="Gd"/>
    <x v="2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x v="1"/>
    <n v="0"/>
    <n v="2"/>
    <n v="0"/>
    <n v="3"/>
    <x v="1"/>
    <n v="1"/>
    <x v="0"/>
    <n v="5"/>
    <s v="Typ"/>
    <n v="0"/>
    <s v="NA"/>
    <s v="Detchd"/>
    <n v="1926"/>
    <s v="Unf"/>
    <n v="1"/>
    <n v="216"/>
    <s v="TA"/>
    <s v="TA"/>
    <s v="Y"/>
    <x v="0"/>
    <x v="0"/>
    <n v="0"/>
    <n v="183"/>
    <n v="0"/>
    <n v="0"/>
    <n v="0"/>
    <s v="NA"/>
    <n v="0"/>
    <s v="NA"/>
    <x v="0"/>
    <s v="NA"/>
    <n v="0"/>
    <x v="4"/>
    <x v="1"/>
    <s v="WD"/>
    <x v="0"/>
    <x v="0"/>
    <x v="135"/>
  </r>
  <r>
    <x v="165"/>
    <x v="4"/>
    <x v="0"/>
    <n v="62"/>
    <n v="10106"/>
    <s v="Pave"/>
    <s v="NA"/>
    <s v="Reg"/>
    <s v="Lvl"/>
    <s v="AllPub"/>
    <x v="0"/>
    <s v="Gtl"/>
    <x v="15"/>
    <s v="Norm"/>
    <s v="Norm"/>
    <x v="1"/>
    <x v="2"/>
    <n v="5"/>
    <n v="7"/>
    <n v="1940"/>
    <n v="1999"/>
    <x v="1"/>
    <s v="Gable"/>
    <s v="CompShg"/>
    <x v="2"/>
    <s v="Wd Sdng"/>
    <s v="None"/>
    <n v="0"/>
    <s v="TA"/>
    <s v="Gd"/>
    <x v="2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x v="0"/>
    <n v="0"/>
    <n v="2"/>
    <n v="0"/>
    <n v="4"/>
    <x v="1"/>
    <n v="2"/>
    <x v="1"/>
    <n v="6"/>
    <s v="Typ"/>
    <n v="0"/>
    <s v="NA"/>
    <s v="NA"/>
    <s v="NA"/>
    <s v="NA"/>
    <n v="0"/>
    <n v="0"/>
    <s v="NA"/>
    <s v="NA"/>
    <s v="Y"/>
    <x v="8"/>
    <x v="1"/>
    <n v="0"/>
    <n v="0"/>
    <n v="0"/>
    <n v="0"/>
    <n v="0"/>
    <s v="NA"/>
    <n v="0"/>
    <s v="NA"/>
    <x v="0"/>
    <s v="NA"/>
    <n v="0"/>
    <x v="2"/>
    <x v="0"/>
    <s v="WD"/>
    <x v="0"/>
    <x v="0"/>
    <x v="136"/>
  </r>
  <r>
    <x v="166"/>
    <x v="1"/>
    <x v="0"/>
    <s v="NA"/>
    <n v="10708"/>
    <s v="Pave"/>
    <s v="NA"/>
    <s v="IR1"/>
    <s v="Lvl"/>
    <s v="AllPub"/>
    <x v="0"/>
    <s v="Gtl"/>
    <x v="19"/>
    <s v="Norm"/>
    <s v="Norm"/>
    <x v="0"/>
    <x v="1"/>
    <n v="5"/>
    <n v="5"/>
    <n v="1955"/>
    <n v="1993"/>
    <x v="1"/>
    <s v="Hip"/>
    <s v="CompShg"/>
    <x v="2"/>
    <s v="Wd Sdng"/>
    <s v="None"/>
    <n v="0"/>
    <s v="Gd"/>
    <s v="TA"/>
    <x v="1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x v="0"/>
    <n v="0"/>
    <n v="1"/>
    <n v="0"/>
    <n v="2"/>
    <x v="1"/>
    <n v="1"/>
    <x v="1"/>
    <n v="7"/>
    <s v="Typ"/>
    <n v="3"/>
    <s v="Gd"/>
    <s v="Attchd"/>
    <n v="1955"/>
    <s v="Fin"/>
    <n v="1"/>
    <n v="303"/>
    <s v="TA"/>
    <s v="TA"/>
    <s v="Y"/>
    <x v="55"/>
    <x v="1"/>
    <n v="0"/>
    <n v="0"/>
    <n v="0"/>
    <n v="142"/>
    <n v="0"/>
    <s v="NA"/>
    <n v="0"/>
    <s v="GdWo"/>
    <x v="1"/>
    <s v="NA"/>
    <n v="0"/>
    <x v="6"/>
    <x v="3"/>
    <s v="COD"/>
    <x v="0"/>
    <x v="0"/>
    <x v="100"/>
  </r>
  <r>
    <x v="167"/>
    <x v="0"/>
    <x v="0"/>
    <n v="86"/>
    <n v="10562"/>
    <s v="Pave"/>
    <s v="NA"/>
    <s v="Reg"/>
    <s v="Lvl"/>
    <s v="AllPub"/>
    <x v="0"/>
    <s v="Gtl"/>
    <x v="10"/>
    <s v="Norm"/>
    <s v="Norm"/>
    <x v="0"/>
    <x v="0"/>
    <n v="8"/>
    <n v="5"/>
    <n v="2007"/>
    <n v="2007"/>
    <x v="0"/>
    <s v="Gable"/>
    <s v="CompShg"/>
    <x v="0"/>
    <s v="VinylSd"/>
    <s v="Stone"/>
    <n v="300"/>
    <s v="Gd"/>
    <s v="TA"/>
    <x v="0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x v="0"/>
    <n v="0"/>
    <n v="1"/>
    <n v="1"/>
    <n v="3"/>
    <x v="1"/>
    <n v="1"/>
    <x v="2"/>
    <n v="8"/>
    <s v="Typ"/>
    <n v="1"/>
    <s v="Gd"/>
    <s v="Attchd"/>
    <n v="2007"/>
    <s v="Fin"/>
    <n v="3"/>
    <n v="789"/>
    <s v="TA"/>
    <s v="TA"/>
    <s v="Y"/>
    <x v="56"/>
    <x v="1"/>
    <n v="120"/>
    <n v="0"/>
    <n v="0"/>
    <n v="0"/>
    <n v="0"/>
    <s v="NA"/>
    <n v="0"/>
    <s v="NA"/>
    <x v="0"/>
    <s v="NA"/>
    <n v="0"/>
    <x v="6"/>
    <x v="1"/>
    <s v="New"/>
    <x v="2"/>
    <x v="1"/>
    <x v="137"/>
  </r>
  <r>
    <x v="168"/>
    <x v="0"/>
    <x v="0"/>
    <n v="62"/>
    <n v="8244"/>
    <s v="Pave"/>
    <s v="NA"/>
    <s v="IR1"/>
    <s v="Lvl"/>
    <s v="AllPub"/>
    <x v="0"/>
    <s v="Gtl"/>
    <x v="17"/>
    <s v="Norm"/>
    <s v="Norm"/>
    <x v="0"/>
    <x v="0"/>
    <n v="7"/>
    <n v="5"/>
    <n v="2004"/>
    <n v="2004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x v="1"/>
    <n v="0"/>
    <n v="2"/>
    <n v="1"/>
    <n v="3"/>
    <x v="0"/>
    <n v="1"/>
    <x v="0"/>
    <n v="7"/>
    <s v="Typ"/>
    <n v="1"/>
    <s v="Gd"/>
    <s v="Attchd"/>
    <n v="2004"/>
    <s v="Fin"/>
    <n v="2"/>
    <n v="440"/>
    <s v="TA"/>
    <s v="TA"/>
    <s v="Y"/>
    <x v="13"/>
    <x v="1"/>
    <n v="48"/>
    <n v="0"/>
    <n v="0"/>
    <n v="0"/>
    <n v="0"/>
    <s v="NA"/>
    <n v="0"/>
    <s v="NA"/>
    <x v="0"/>
    <s v="NA"/>
    <n v="0"/>
    <x v="1"/>
    <x v="1"/>
    <s v="WD"/>
    <x v="0"/>
    <x v="0"/>
    <x v="138"/>
  </r>
  <r>
    <x v="169"/>
    <x v="1"/>
    <x v="0"/>
    <s v="NA"/>
    <n v="16669"/>
    <s v="Pave"/>
    <s v="NA"/>
    <s v="IR1"/>
    <s v="Lvl"/>
    <s v="AllPub"/>
    <x v="2"/>
    <s v="Gtl"/>
    <x v="16"/>
    <s v="Norm"/>
    <s v="Norm"/>
    <x v="0"/>
    <x v="1"/>
    <n v="8"/>
    <n v="6"/>
    <n v="1981"/>
    <n v="1981"/>
    <x v="0"/>
    <s v="Hip"/>
    <s v="WdShake"/>
    <x v="7"/>
    <s v="Plywood"/>
    <s v="BrkFace"/>
    <n v="653"/>
    <s v="Gd"/>
    <s v="TA"/>
    <x v="1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x v="1"/>
    <n v="0"/>
    <n v="2"/>
    <n v="1"/>
    <n v="2"/>
    <x v="1"/>
    <n v="1"/>
    <x v="1"/>
    <n v="6"/>
    <s v="Typ"/>
    <n v="1"/>
    <s v="TA"/>
    <s v="Attchd"/>
    <n v="1981"/>
    <s v="RFn"/>
    <n v="2"/>
    <n v="511"/>
    <s v="TA"/>
    <s v="TA"/>
    <s v="Y"/>
    <x v="57"/>
    <x v="1"/>
    <n v="64"/>
    <n v="0"/>
    <n v="0"/>
    <n v="0"/>
    <n v="0"/>
    <s v="NA"/>
    <n v="0"/>
    <s v="NA"/>
    <x v="0"/>
    <s v="NA"/>
    <n v="0"/>
    <x v="8"/>
    <x v="2"/>
    <s v="WD"/>
    <x v="0"/>
    <x v="0"/>
    <x v="139"/>
  </r>
  <r>
    <x v="170"/>
    <x v="3"/>
    <x v="1"/>
    <s v="NA"/>
    <n v="12358"/>
    <s v="Pave"/>
    <s v="NA"/>
    <s v="IR1"/>
    <s v="Lvl"/>
    <s v="AllPub"/>
    <x v="0"/>
    <s v="Gtl"/>
    <x v="7"/>
    <s v="Feedr"/>
    <s v="Norm"/>
    <x v="0"/>
    <x v="2"/>
    <n v="5"/>
    <n v="6"/>
    <n v="1941"/>
    <n v="1950"/>
    <x v="1"/>
    <s v="Gable"/>
    <s v="CompShg"/>
    <x v="1"/>
    <s v="MetalSd"/>
    <s v="None"/>
    <n v="0"/>
    <s v="TA"/>
    <s v="TA"/>
    <x v="1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x v="1"/>
    <n v="0"/>
    <n v="1"/>
    <n v="1"/>
    <n v="2"/>
    <x v="0"/>
    <n v="1"/>
    <x v="1"/>
    <n v="7"/>
    <s v="Typ"/>
    <n v="0"/>
    <s v="NA"/>
    <s v="Detchd"/>
    <n v="1991"/>
    <s v="Unf"/>
    <n v="2"/>
    <n v="660"/>
    <s v="TA"/>
    <s v="TA"/>
    <s v="Y"/>
    <x v="58"/>
    <x v="1"/>
    <n v="0"/>
    <n v="0"/>
    <n v="0"/>
    <n v="0"/>
    <n v="0"/>
    <s v="NA"/>
    <n v="0"/>
    <s v="NA"/>
    <x v="0"/>
    <s v="NA"/>
    <n v="0"/>
    <x v="1"/>
    <x v="1"/>
    <s v="WD"/>
    <x v="0"/>
    <x v="0"/>
    <x v="140"/>
  </r>
  <r>
    <x v="171"/>
    <x v="1"/>
    <x v="0"/>
    <n v="141"/>
    <n v="31770"/>
    <s v="Pave"/>
    <s v="NA"/>
    <s v="IR1"/>
    <s v="Lvl"/>
    <s v="AllPub"/>
    <x v="2"/>
    <s v="Gtl"/>
    <x v="11"/>
    <s v="Norm"/>
    <s v="Norm"/>
    <x v="0"/>
    <x v="1"/>
    <n v="6"/>
    <n v="5"/>
    <n v="1960"/>
    <n v="1960"/>
    <x v="0"/>
    <s v="Hip"/>
    <s v="CompShg"/>
    <x v="4"/>
    <s v="Plywood"/>
    <s v="Stone"/>
    <n v="112"/>
    <s v="TA"/>
    <s v="TA"/>
    <x v="1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x v="0"/>
    <n v="0"/>
    <n v="1"/>
    <n v="0"/>
    <n v="3"/>
    <x v="1"/>
    <n v="1"/>
    <x v="1"/>
    <n v="7"/>
    <s v="Typ"/>
    <n v="2"/>
    <s v="Gd"/>
    <s v="Attchd"/>
    <n v="1960"/>
    <s v="Fin"/>
    <n v="2"/>
    <n v="528"/>
    <s v="TA"/>
    <s v="TA"/>
    <s v="P"/>
    <x v="59"/>
    <x v="1"/>
    <n v="62"/>
    <n v="0"/>
    <n v="0"/>
    <n v="0"/>
    <n v="0"/>
    <s v="NA"/>
    <n v="0"/>
    <s v="NA"/>
    <x v="0"/>
    <s v="NA"/>
    <n v="0"/>
    <x v="1"/>
    <x v="4"/>
    <s v="WD"/>
    <x v="0"/>
    <x v="0"/>
    <x v="141"/>
  </r>
  <r>
    <x v="172"/>
    <x v="11"/>
    <x v="0"/>
    <n v="44"/>
    <n v="5306"/>
    <s v="Pave"/>
    <s v="NA"/>
    <s v="IR1"/>
    <s v="Lvl"/>
    <s v="AllPub"/>
    <x v="0"/>
    <s v="Gtl"/>
    <x v="18"/>
    <s v="Norm"/>
    <s v="Norm"/>
    <x v="3"/>
    <x v="0"/>
    <n v="7"/>
    <n v="7"/>
    <n v="1987"/>
    <n v="1987"/>
    <x v="0"/>
    <s v="Gable"/>
    <s v="CompShg"/>
    <x v="3"/>
    <s v="HdBoard"/>
    <s v="None"/>
    <n v="0"/>
    <s v="Gd"/>
    <s v="Gd"/>
    <x v="0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x v="0"/>
    <n v="0"/>
    <n v="2"/>
    <n v="0"/>
    <n v="2"/>
    <x v="0"/>
    <n v="1"/>
    <x v="0"/>
    <n v="5"/>
    <s v="Typ"/>
    <n v="1"/>
    <s v="TA"/>
    <s v="Attchd"/>
    <n v="1987"/>
    <s v="RFn"/>
    <n v="2"/>
    <n v="504"/>
    <s v="Gd"/>
    <s v="TA"/>
    <s v="Y"/>
    <x v="60"/>
    <x v="1"/>
    <n v="35"/>
    <n v="0"/>
    <n v="0"/>
    <n v="0"/>
    <n v="0"/>
    <s v="NA"/>
    <n v="0"/>
    <s v="NA"/>
    <x v="0"/>
    <s v="NA"/>
    <n v="0"/>
    <x v="11"/>
    <x v="2"/>
    <s v="WD"/>
    <x v="0"/>
    <x v="0"/>
    <x v="142"/>
  </r>
  <r>
    <x v="173"/>
    <x v="1"/>
    <x v="0"/>
    <n v="80"/>
    <n v="10197"/>
    <s v="Pave"/>
    <s v="NA"/>
    <s v="IR1"/>
    <s v="Lvl"/>
    <s v="AllPub"/>
    <x v="0"/>
    <s v="Gtl"/>
    <x v="11"/>
    <s v="Norm"/>
    <s v="Norm"/>
    <x v="0"/>
    <x v="1"/>
    <n v="6"/>
    <n v="5"/>
    <n v="1961"/>
    <n v="1961"/>
    <x v="0"/>
    <s v="Gable"/>
    <s v="CompShg"/>
    <x v="5"/>
    <s v="Wd Shng"/>
    <s v="BrkCmn"/>
    <n v="491"/>
    <s v="TA"/>
    <s v="TA"/>
    <x v="1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x v="0"/>
    <n v="0"/>
    <n v="1"/>
    <n v="1"/>
    <n v="3"/>
    <x v="1"/>
    <n v="1"/>
    <x v="1"/>
    <n v="6"/>
    <s v="Typ"/>
    <n v="1"/>
    <s v="TA"/>
    <s v="Attchd"/>
    <n v="1961"/>
    <s v="Unf"/>
    <n v="2"/>
    <n v="504"/>
    <s v="TA"/>
    <s v="TA"/>
    <s v="Y"/>
    <x v="0"/>
    <x v="0"/>
    <n v="20"/>
    <n v="0"/>
    <n v="0"/>
    <n v="0"/>
    <n v="0"/>
    <s v="NA"/>
    <n v="0"/>
    <s v="NA"/>
    <x v="0"/>
    <s v="NA"/>
    <n v="0"/>
    <x v="11"/>
    <x v="0"/>
    <s v="COD"/>
    <x v="0"/>
    <x v="0"/>
    <x v="143"/>
  </r>
  <r>
    <x v="174"/>
    <x v="1"/>
    <x v="0"/>
    <n v="47"/>
    <n v="12416"/>
    <s v="Pave"/>
    <s v="NA"/>
    <s v="IR1"/>
    <s v="Lvl"/>
    <s v="AllPub"/>
    <x v="0"/>
    <s v="Gtl"/>
    <x v="16"/>
    <s v="Norm"/>
    <s v="Norm"/>
    <x v="0"/>
    <x v="1"/>
    <n v="6"/>
    <n v="5"/>
    <n v="1986"/>
    <n v="1986"/>
    <x v="0"/>
    <s v="Gable"/>
    <s v="CompShg"/>
    <x v="0"/>
    <s v="Plywood"/>
    <s v="Stone"/>
    <n v="132"/>
    <s v="TA"/>
    <s v="TA"/>
    <x v="1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x v="0"/>
    <n v="0"/>
    <n v="2"/>
    <n v="0"/>
    <n v="3"/>
    <x v="1"/>
    <n v="1"/>
    <x v="1"/>
    <n v="7"/>
    <s v="Min2"/>
    <n v="1"/>
    <s v="TA"/>
    <s v="Attchd"/>
    <n v="1986"/>
    <s v="Fin"/>
    <n v="2"/>
    <n v="616"/>
    <s v="TA"/>
    <s v="TA"/>
    <s v="Y"/>
    <x v="2"/>
    <x v="1"/>
    <n v="0"/>
    <n v="0"/>
    <n v="0"/>
    <n v="0"/>
    <n v="0"/>
    <s v="NA"/>
    <n v="0"/>
    <s v="NA"/>
    <x v="0"/>
    <s v="NA"/>
    <n v="0"/>
    <x v="6"/>
    <x v="0"/>
    <s v="WD"/>
    <x v="0"/>
    <x v="0"/>
    <x v="144"/>
  </r>
  <r>
    <x v="175"/>
    <x v="1"/>
    <x v="0"/>
    <n v="84"/>
    <n v="12615"/>
    <s v="Pave"/>
    <s v="NA"/>
    <s v="Reg"/>
    <s v="Lvl"/>
    <s v="AllPub"/>
    <x v="2"/>
    <s v="Gtl"/>
    <x v="15"/>
    <s v="Norm"/>
    <s v="Norm"/>
    <x v="0"/>
    <x v="1"/>
    <n v="6"/>
    <n v="7"/>
    <n v="1950"/>
    <n v="2001"/>
    <x v="1"/>
    <s v="Gable"/>
    <s v="CompShg"/>
    <x v="5"/>
    <s v="Wd Shng"/>
    <s v="None"/>
    <n v="0"/>
    <s v="TA"/>
    <s v="TA"/>
    <x v="1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x v="0"/>
    <n v="0"/>
    <n v="2"/>
    <n v="0"/>
    <n v="4"/>
    <x v="1"/>
    <n v="1"/>
    <x v="0"/>
    <n v="7"/>
    <s v="Typ"/>
    <n v="1"/>
    <s v="Gd"/>
    <s v="Attchd"/>
    <n v="1950"/>
    <s v="Unf"/>
    <n v="2"/>
    <n v="576"/>
    <s v="TA"/>
    <s v="TA"/>
    <s v="Y"/>
    <x v="0"/>
    <x v="0"/>
    <n v="29"/>
    <n v="39"/>
    <n v="0"/>
    <n v="0"/>
    <n v="0"/>
    <s v="NA"/>
    <n v="0"/>
    <s v="MnPrv"/>
    <x v="1"/>
    <s v="NA"/>
    <n v="0"/>
    <x v="11"/>
    <x v="1"/>
    <s v="WD"/>
    <x v="0"/>
    <x v="0"/>
    <x v="145"/>
  </r>
  <r>
    <x v="176"/>
    <x v="0"/>
    <x v="0"/>
    <n v="97"/>
    <n v="10029"/>
    <s v="Pave"/>
    <s v="NA"/>
    <s v="IR1"/>
    <s v="Lvl"/>
    <s v="AllPub"/>
    <x v="2"/>
    <s v="Gtl"/>
    <x v="19"/>
    <s v="Norm"/>
    <s v="Norm"/>
    <x v="0"/>
    <x v="0"/>
    <n v="6"/>
    <n v="5"/>
    <n v="1988"/>
    <n v="1989"/>
    <x v="1"/>
    <s v="Gable"/>
    <s v="CompShg"/>
    <x v="7"/>
    <s v="Plywood"/>
    <s v="BrkFace"/>
    <n v="268"/>
    <s v="Gd"/>
    <s v="TA"/>
    <x v="0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x v="1"/>
    <n v="1"/>
    <n v="2"/>
    <n v="1"/>
    <n v="4"/>
    <x v="1"/>
    <n v="1"/>
    <x v="1"/>
    <n v="8"/>
    <s v="Typ"/>
    <n v="1"/>
    <s v="TA"/>
    <s v="Attchd"/>
    <n v="1988"/>
    <s v="Unf"/>
    <n v="2"/>
    <n v="521"/>
    <s v="TA"/>
    <s v="TA"/>
    <s v="Y"/>
    <x v="0"/>
    <x v="0"/>
    <n v="228"/>
    <n v="0"/>
    <n v="0"/>
    <n v="192"/>
    <n v="0"/>
    <s v="NA"/>
    <n v="0"/>
    <s v="NA"/>
    <x v="0"/>
    <s v="NA"/>
    <n v="0"/>
    <x v="2"/>
    <x v="1"/>
    <s v="WD"/>
    <x v="0"/>
    <x v="0"/>
    <x v="146"/>
  </r>
  <r>
    <x v="177"/>
    <x v="3"/>
    <x v="0"/>
    <s v="NA"/>
    <n v="13650"/>
    <s v="Pave"/>
    <s v="NA"/>
    <s v="Reg"/>
    <s v="Lvl"/>
    <s v="AllPub"/>
    <x v="0"/>
    <s v="Gtl"/>
    <x v="9"/>
    <s v="Norm"/>
    <s v="Norm"/>
    <x v="0"/>
    <x v="2"/>
    <n v="5"/>
    <n v="5"/>
    <n v="1958"/>
    <n v="1958"/>
    <x v="0"/>
    <s v="Gable"/>
    <s v="CompShg"/>
    <x v="1"/>
    <s v="MetalSd"/>
    <s v="None"/>
    <n v="0"/>
    <s v="Gd"/>
    <s v="Gd"/>
    <x v="1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x v="0"/>
    <n v="0"/>
    <n v="2"/>
    <n v="0"/>
    <n v="4"/>
    <x v="1"/>
    <n v="1"/>
    <x v="0"/>
    <n v="8"/>
    <s v="Typ"/>
    <n v="1"/>
    <s v="Gd"/>
    <s v="Attchd"/>
    <n v="1958"/>
    <s v="Unf"/>
    <n v="2"/>
    <n v="451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54"/>
  </r>
  <r>
    <x v="178"/>
    <x v="1"/>
    <x v="0"/>
    <n v="63"/>
    <n v="17423"/>
    <s v="Pave"/>
    <s v="NA"/>
    <s v="IR1"/>
    <s v="Lvl"/>
    <s v="AllPub"/>
    <x v="3"/>
    <s v="Gtl"/>
    <x v="18"/>
    <s v="Norm"/>
    <s v="Norm"/>
    <x v="0"/>
    <x v="1"/>
    <n v="9"/>
    <n v="5"/>
    <n v="2008"/>
    <n v="2009"/>
    <x v="1"/>
    <s v="Hip"/>
    <s v="CompShg"/>
    <x v="0"/>
    <s v="VinylSd"/>
    <s v="Stone"/>
    <n v="748"/>
    <s v="Ex"/>
    <s v="TA"/>
    <x v="0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x v="0"/>
    <n v="0"/>
    <n v="2"/>
    <n v="0"/>
    <n v="1"/>
    <x v="1"/>
    <n v="1"/>
    <x v="2"/>
    <n v="9"/>
    <s v="Typ"/>
    <n v="1"/>
    <s v="Gd"/>
    <s v="Attchd"/>
    <n v="2009"/>
    <s v="Fin"/>
    <n v="3"/>
    <n v="1166"/>
    <s v="TA"/>
    <s v="TA"/>
    <s v="Y"/>
    <x v="0"/>
    <x v="0"/>
    <n v="60"/>
    <n v="0"/>
    <n v="0"/>
    <n v="0"/>
    <n v="0"/>
    <s v="NA"/>
    <n v="0"/>
    <s v="NA"/>
    <x v="0"/>
    <s v="NA"/>
    <n v="0"/>
    <x v="9"/>
    <x v="3"/>
    <s v="New"/>
    <x v="2"/>
    <x v="1"/>
    <x v="147"/>
  </r>
  <r>
    <x v="179"/>
    <x v="8"/>
    <x v="1"/>
    <n v="60"/>
    <n v="8520"/>
    <s v="Pave"/>
    <s v="NA"/>
    <s v="Reg"/>
    <s v="Lvl"/>
    <s v="AllPub"/>
    <x v="0"/>
    <s v="Gtl"/>
    <x v="7"/>
    <s v="Norm"/>
    <s v="Norm"/>
    <x v="0"/>
    <x v="1"/>
    <n v="5"/>
    <n v="6"/>
    <n v="1923"/>
    <n v="2006"/>
    <x v="1"/>
    <s v="Gable"/>
    <s v="CompShg"/>
    <x v="2"/>
    <s v="Wd Sdng"/>
    <s v="None"/>
    <n v="0"/>
    <s v="Gd"/>
    <s v="TA"/>
    <x v="1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x v="1"/>
    <n v="0"/>
    <n v="1"/>
    <n v="0"/>
    <n v="2"/>
    <x v="1"/>
    <n v="1"/>
    <x v="1"/>
    <n v="5"/>
    <s v="Typ"/>
    <n v="0"/>
    <s v="NA"/>
    <s v="Detchd"/>
    <n v="1935"/>
    <s v="Unf"/>
    <n v="2"/>
    <n v="480"/>
    <s v="Fa"/>
    <s v="TA"/>
    <s v="N"/>
    <x v="0"/>
    <x v="0"/>
    <n v="0"/>
    <n v="184"/>
    <n v="0"/>
    <n v="0"/>
    <n v="0"/>
    <s v="NA"/>
    <n v="0"/>
    <s v="NA"/>
    <x v="0"/>
    <s v="NA"/>
    <n v="0"/>
    <x v="9"/>
    <x v="1"/>
    <s v="WD"/>
    <x v="0"/>
    <x v="0"/>
    <x v="98"/>
  </r>
  <r>
    <x v="180"/>
    <x v="11"/>
    <x v="3"/>
    <s v="NA"/>
    <n v="2117"/>
    <s v="Pave"/>
    <s v="NA"/>
    <s v="Reg"/>
    <s v="Lvl"/>
    <s v="AllPub"/>
    <x v="0"/>
    <s v="Gtl"/>
    <x v="5"/>
    <s v="Norm"/>
    <s v="Norm"/>
    <x v="4"/>
    <x v="0"/>
    <n v="6"/>
    <n v="5"/>
    <n v="2000"/>
    <n v="2000"/>
    <x v="0"/>
    <s v="Gable"/>
    <s v="CompShg"/>
    <x v="1"/>
    <s v="MetalSd"/>
    <s v="BrkFace"/>
    <n v="456"/>
    <s v="Gd"/>
    <s v="TA"/>
    <x v="0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x v="1"/>
    <n v="0"/>
    <n v="2"/>
    <n v="1"/>
    <n v="3"/>
    <x v="0"/>
    <n v="1"/>
    <x v="0"/>
    <n v="5"/>
    <s v="Typ"/>
    <n v="1"/>
    <s v="TA"/>
    <s v="Detchd"/>
    <n v="2000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48"/>
  </r>
  <r>
    <x v="181"/>
    <x v="2"/>
    <x v="0"/>
    <n v="54"/>
    <n v="7588"/>
    <s v="Pave"/>
    <s v="NA"/>
    <s v="Reg"/>
    <s v="Lvl"/>
    <s v="AllPub"/>
    <x v="0"/>
    <s v="Gtl"/>
    <x v="2"/>
    <s v="Norm"/>
    <s v="Norm"/>
    <x v="0"/>
    <x v="0"/>
    <n v="7"/>
    <n v="6"/>
    <n v="1920"/>
    <n v="1950"/>
    <x v="1"/>
    <s v="Gable"/>
    <s v="CompShg"/>
    <x v="9"/>
    <s v="Stucco"/>
    <s v="None"/>
    <n v="0"/>
    <s v="TA"/>
    <s v="TA"/>
    <x v="2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x v="1"/>
    <n v="0"/>
    <n v="1"/>
    <n v="1"/>
    <n v="4"/>
    <x v="1"/>
    <n v="1"/>
    <x v="1"/>
    <n v="9"/>
    <s v="Typ"/>
    <n v="1"/>
    <s v="Gd"/>
    <s v="Detchd"/>
    <n v="1920"/>
    <s v="Unf"/>
    <n v="1"/>
    <n v="216"/>
    <s v="Fa"/>
    <s v="TA"/>
    <s v="Y"/>
    <x v="0"/>
    <x v="0"/>
    <n v="0"/>
    <n v="40"/>
    <n v="0"/>
    <n v="0"/>
    <n v="0"/>
    <s v="NA"/>
    <n v="0"/>
    <s v="NA"/>
    <x v="0"/>
    <s v="NA"/>
    <n v="0"/>
    <x v="9"/>
    <x v="2"/>
    <s v="WD"/>
    <x v="0"/>
    <x v="0"/>
    <x v="148"/>
  </r>
  <r>
    <x v="182"/>
    <x v="1"/>
    <x v="0"/>
    <n v="60"/>
    <n v="9060"/>
    <s v="Pave"/>
    <s v="NA"/>
    <s v="Reg"/>
    <s v="Lvl"/>
    <s v="AllPub"/>
    <x v="0"/>
    <s v="Gtl"/>
    <x v="15"/>
    <s v="Artery"/>
    <s v="Norm"/>
    <x v="0"/>
    <x v="1"/>
    <n v="5"/>
    <n v="6"/>
    <n v="1957"/>
    <n v="2006"/>
    <x v="1"/>
    <s v="Hip"/>
    <s v="CompShg"/>
    <x v="2"/>
    <s v="Wd Sdng"/>
    <s v="BrkFace"/>
    <n v="98"/>
    <s v="TA"/>
    <s v="TA"/>
    <x v="0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x v="1"/>
    <n v="0"/>
    <n v="1"/>
    <n v="0"/>
    <n v="3"/>
    <x v="1"/>
    <n v="1"/>
    <x v="1"/>
    <n v="7"/>
    <s v="Typ"/>
    <n v="1"/>
    <s v="Gd"/>
    <s v="Attchd"/>
    <n v="1957"/>
    <s v="RFn"/>
    <n v="1"/>
    <n v="252"/>
    <s v="TA"/>
    <s v="TA"/>
    <s v="Y"/>
    <x v="61"/>
    <x v="1"/>
    <n v="0"/>
    <n v="0"/>
    <n v="180"/>
    <n v="0"/>
    <n v="0"/>
    <s v="NA"/>
    <n v="0"/>
    <s v="MnPrv"/>
    <x v="1"/>
    <s v="NA"/>
    <n v="0"/>
    <x v="11"/>
    <x v="1"/>
    <s v="WD"/>
    <x v="0"/>
    <x v="0"/>
    <x v="149"/>
  </r>
  <r>
    <x v="183"/>
    <x v="3"/>
    <x v="1"/>
    <n v="63"/>
    <n v="11426"/>
    <s v="Pave"/>
    <s v="NA"/>
    <s v="Reg"/>
    <s v="Lvl"/>
    <s v="AllPub"/>
    <x v="0"/>
    <s v="Gtl"/>
    <x v="7"/>
    <s v="Norm"/>
    <s v="Norm"/>
    <x v="0"/>
    <x v="2"/>
    <n v="7"/>
    <n v="5"/>
    <n v="2003"/>
    <n v="2003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x v="1"/>
    <n v="0"/>
    <n v="2"/>
    <n v="1"/>
    <n v="3"/>
    <x v="0"/>
    <n v="1"/>
    <x v="0"/>
    <n v="6"/>
    <s v="Mod"/>
    <n v="0"/>
    <s v="NA"/>
    <s v="Detchd"/>
    <n v="2003"/>
    <s v="Unf"/>
    <n v="2"/>
    <n v="484"/>
    <s v="TA"/>
    <s v="TA"/>
    <s v="N"/>
    <x v="62"/>
    <x v="1"/>
    <n v="238"/>
    <n v="0"/>
    <n v="0"/>
    <n v="0"/>
    <n v="0"/>
    <s v="NA"/>
    <n v="0"/>
    <s v="NA"/>
    <x v="0"/>
    <s v="NA"/>
    <n v="0"/>
    <x v="11"/>
    <x v="0"/>
    <s v="WD"/>
    <x v="0"/>
    <x v="0"/>
    <x v="7"/>
  </r>
  <r>
    <x v="184"/>
    <x v="3"/>
    <x v="0"/>
    <n v="92"/>
    <n v="7438"/>
    <s v="Pave"/>
    <s v="NA"/>
    <s v="IR1"/>
    <s v="Lvl"/>
    <s v="AllPub"/>
    <x v="0"/>
    <s v="Gtl"/>
    <x v="8"/>
    <s v="RRAn"/>
    <s v="Feedr"/>
    <x v="0"/>
    <x v="2"/>
    <n v="5"/>
    <n v="8"/>
    <n v="1908"/>
    <n v="1991"/>
    <x v="1"/>
    <s v="Gable"/>
    <s v="CompShg"/>
    <x v="8"/>
    <s v="Plywood"/>
    <s v="None"/>
    <n v="0"/>
    <s v="TA"/>
    <s v="TA"/>
    <x v="0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x v="1"/>
    <n v="0"/>
    <n v="1"/>
    <n v="0"/>
    <n v="3"/>
    <x v="1"/>
    <n v="1"/>
    <x v="1"/>
    <n v="5"/>
    <s v="Typ"/>
    <n v="0"/>
    <s v="NA"/>
    <s v="Attchd"/>
    <n v="1986"/>
    <s v="Unf"/>
    <n v="2"/>
    <n v="576"/>
    <s v="TA"/>
    <s v="TA"/>
    <s v="Y"/>
    <x v="63"/>
    <x v="1"/>
    <n v="0"/>
    <n v="0"/>
    <n v="0"/>
    <n v="0"/>
    <n v="0"/>
    <s v="NA"/>
    <n v="0"/>
    <s v="MnPrv"/>
    <x v="1"/>
    <s v="NA"/>
    <n v="0"/>
    <x v="11"/>
    <x v="2"/>
    <s v="WD"/>
    <x v="0"/>
    <x v="0"/>
    <x v="47"/>
  </r>
  <r>
    <x v="185"/>
    <x v="12"/>
    <x v="1"/>
    <n v="90"/>
    <n v="22950"/>
    <s v="Pave"/>
    <s v="NA"/>
    <s v="IR2"/>
    <s v="Lvl"/>
    <s v="AllPub"/>
    <x v="0"/>
    <s v="Gtl"/>
    <x v="7"/>
    <s v="Artery"/>
    <s v="Norm"/>
    <x v="0"/>
    <x v="7"/>
    <n v="10"/>
    <n v="9"/>
    <n v="1892"/>
    <n v="1993"/>
    <x v="1"/>
    <s v="Gable"/>
    <s v="WdShngl"/>
    <x v="2"/>
    <s v="Wd Sdng"/>
    <s v="None"/>
    <n v="0"/>
    <s v="Gd"/>
    <s v="Gd"/>
    <x v="2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x v="1"/>
    <n v="0"/>
    <n v="2"/>
    <n v="1"/>
    <n v="4"/>
    <x v="1"/>
    <n v="1"/>
    <x v="2"/>
    <n v="12"/>
    <s v="Typ"/>
    <n v="2"/>
    <s v="TA"/>
    <s v="Detchd"/>
    <n v="1993"/>
    <s v="Unf"/>
    <n v="3"/>
    <n v="840"/>
    <s v="Ex"/>
    <s v="TA"/>
    <s v="Y"/>
    <x v="0"/>
    <x v="0"/>
    <n v="260"/>
    <n v="0"/>
    <n v="0"/>
    <n v="410"/>
    <n v="0"/>
    <s v="NA"/>
    <n v="0"/>
    <s v="GdPrv"/>
    <x v="1"/>
    <s v="NA"/>
    <n v="0"/>
    <x v="11"/>
    <x v="2"/>
    <s v="WD"/>
    <x v="0"/>
    <x v="0"/>
    <x v="150"/>
  </r>
  <r>
    <x v="186"/>
    <x v="10"/>
    <x v="0"/>
    <s v="NA"/>
    <n v="9947"/>
    <s v="Pave"/>
    <s v="NA"/>
    <s v="IR1"/>
    <s v="Lvl"/>
    <s v="AllPub"/>
    <x v="3"/>
    <s v="Gtl"/>
    <x v="4"/>
    <s v="Norm"/>
    <s v="Norm"/>
    <x v="0"/>
    <x v="5"/>
    <n v="7"/>
    <n v="5"/>
    <n v="1990"/>
    <n v="1991"/>
    <x v="1"/>
    <s v="Gable"/>
    <s v="CompShg"/>
    <x v="3"/>
    <s v="HdBoard"/>
    <s v="None"/>
    <n v="0"/>
    <s v="TA"/>
    <s v="TA"/>
    <x v="0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x v="0"/>
    <n v="0"/>
    <n v="2"/>
    <n v="0"/>
    <n v="3"/>
    <x v="1"/>
    <n v="1"/>
    <x v="0"/>
    <n v="6"/>
    <s v="Typ"/>
    <n v="0"/>
    <s v="NA"/>
    <s v="Attchd"/>
    <n v="1990"/>
    <s v="Unf"/>
    <n v="2"/>
    <n v="497"/>
    <s v="TA"/>
    <s v="TA"/>
    <s v="Y"/>
    <x v="23"/>
    <x v="1"/>
    <n v="27"/>
    <n v="0"/>
    <n v="0"/>
    <n v="0"/>
    <n v="0"/>
    <s v="NA"/>
    <n v="0"/>
    <s v="GdPrv"/>
    <x v="1"/>
    <s v="NA"/>
    <n v="0"/>
    <x v="11"/>
    <x v="3"/>
    <s v="WD"/>
    <x v="0"/>
    <x v="0"/>
    <x v="151"/>
  </r>
  <r>
    <x v="187"/>
    <x v="3"/>
    <x v="0"/>
    <n v="60"/>
    <n v="10410"/>
    <s v="Pave"/>
    <s v="NA"/>
    <s v="Reg"/>
    <s v="Lvl"/>
    <s v="AllPub"/>
    <x v="0"/>
    <s v="Gtl"/>
    <x v="7"/>
    <s v="Norm"/>
    <s v="Norm"/>
    <x v="0"/>
    <x v="2"/>
    <n v="5"/>
    <n v="7"/>
    <n v="1916"/>
    <n v="1987"/>
    <x v="1"/>
    <s v="Gable"/>
    <s v="CompShg"/>
    <x v="3"/>
    <s v="HdBoard"/>
    <s v="None"/>
    <n v="0"/>
    <s v="TA"/>
    <s v="TA"/>
    <x v="1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x v="1"/>
    <n v="0"/>
    <n v="2"/>
    <n v="1"/>
    <n v="3"/>
    <x v="0"/>
    <n v="1"/>
    <x v="1"/>
    <n v="8"/>
    <s v="Min2"/>
    <n v="0"/>
    <s v="NA"/>
    <s v="Detchd"/>
    <n v="1916"/>
    <s v="Unf"/>
    <n v="1"/>
    <n v="180"/>
    <s v="Fa"/>
    <s v="Fa"/>
    <s v="N"/>
    <x v="0"/>
    <x v="0"/>
    <n v="0"/>
    <n v="0"/>
    <n v="140"/>
    <n v="0"/>
    <n v="0"/>
    <s v="NA"/>
    <n v="0"/>
    <s v="MnPrv"/>
    <x v="1"/>
    <s v="NA"/>
    <n v="0"/>
    <x v="5"/>
    <x v="3"/>
    <s v="WD"/>
    <x v="0"/>
    <x v="0"/>
    <x v="152"/>
  </r>
  <r>
    <x v="188"/>
    <x v="6"/>
    <x v="0"/>
    <n v="64"/>
    <n v="7018"/>
    <s v="Pave"/>
    <s v="NA"/>
    <s v="Reg"/>
    <s v="Bnk"/>
    <s v="AllPub"/>
    <x v="0"/>
    <s v="Gtl"/>
    <x v="12"/>
    <s v="Feedr"/>
    <s v="Norm"/>
    <x v="2"/>
    <x v="4"/>
    <n v="5"/>
    <n v="5"/>
    <n v="1979"/>
    <n v="1979"/>
    <x v="0"/>
    <s v="Gable"/>
    <s v="CompShg"/>
    <x v="7"/>
    <s v="Plywood"/>
    <s v="Stone"/>
    <n v="275"/>
    <s v="TA"/>
    <s v="TA"/>
    <x v="1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x v="2"/>
    <n v="0"/>
    <n v="0"/>
    <n v="2"/>
    <n v="2"/>
    <x v="0"/>
    <n v="2"/>
    <x v="1"/>
    <n v="6"/>
    <s v="Typ"/>
    <n v="2"/>
    <s v="TA"/>
    <s v="Detchd"/>
    <n v="1979"/>
    <s v="Unf"/>
    <n v="2"/>
    <n v="528"/>
    <s v="TA"/>
    <s v="TA"/>
    <s v="Y"/>
    <x v="28"/>
    <x v="1"/>
    <n v="0"/>
    <n v="0"/>
    <n v="0"/>
    <n v="0"/>
    <n v="0"/>
    <s v="NA"/>
    <n v="0"/>
    <s v="NA"/>
    <x v="0"/>
    <s v="NA"/>
    <n v="0"/>
    <x v="11"/>
    <x v="3"/>
    <s v="WD"/>
    <x v="4"/>
    <x v="1"/>
    <x v="153"/>
  </r>
  <r>
    <x v="189"/>
    <x v="7"/>
    <x v="0"/>
    <n v="41"/>
    <n v="4923"/>
    <s v="Pave"/>
    <s v="NA"/>
    <s v="Reg"/>
    <s v="Lvl"/>
    <s v="AllPub"/>
    <x v="0"/>
    <s v="Gtl"/>
    <x v="18"/>
    <s v="Norm"/>
    <s v="Norm"/>
    <x v="3"/>
    <x v="1"/>
    <n v="8"/>
    <n v="5"/>
    <n v="2001"/>
    <n v="2002"/>
    <x v="1"/>
    <s v="Gable"/>
    <s v="CompShg"/>
    <x v="6"/>
    <s v="CmentBd"/>
    <s v="None"/>
    <n v="0"/>
    <s v="Gd"/>
    <s v="TA"/>
    <x v="0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x v="0"/>
    <n v="0"/>
    <n v="1"/>
    <n v="1"/>
    <n v="0"/>
    <x v="1"/>
    <n v="1"/>
    <x v="2"/>
    <n v="5"/>
    <s v="Typ"/>
    <n v="1"/>
    <s v="Gd"/>
    <s v="Attchd"/>
    <n v="2001"/>
    <s v="Fin"/>
    <n v="2"/>
    <n v="682"/>
    <s v="TA"/>
    <s v="TA"/>
    <s v="Y"/>
    <x v="0"/>
    <x v="0"/>
    <n v="120"/>
    <n v="0"/>
    <n v="0"/>
    <n v="224"/>
    <n v="0"/>
    <s v="NA"/>
    <n v="0"/>
    <s v="NA"/>
    <x v="0"/>
    <s v="NA"/>
    <n v="0"/>
    <x v="5"/>
    <x v="0"/>
    <s v="WD"/>
    <x v="0"/>
    <x v="0"/>
    <x v="154"/>
  </r>
  <r>
    <x v="190"/>
    <x v="2"/>
    <x v="0"/>
    <n v="70"/>
    <n v="10570"/>
    <s v="Pave"/>
    <s v="NA"/>
    <s v="Reg"/>
    <s v="Bnk"/>
    <s v="AllPub"/>
    <x v="0"/>
    <s v="Mod"/>
    <x v="2"/>
    <s v="Norm"/>
    <s v="Norm"/>
    <x v="0"/>
    <x v="0"/>
    <n v="8"/>
    <n v="8"/>
    <n v="1932"/>
    <n v="1994"/>
    <x v="1"/>
    <s v="Hip"/>
    <s v="CompShg"/>
    <x v="4"/>
    <s v="BrkFace"/>
    <s v="None"/>
    <n v="0"/>
    <s v="Gd"/>
    <s v="TA"/>
    <x v="1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x v="1"/>
    <n v="0"/>
    <n v="2"/>
    <n v="1"/>
    <n v="3"/>
    <x v="0"/>
    <n v="1"/>
    <x v="0"/>
    <n v="10"/>
    <s v="Maj1"/>
    <n v="2"/>
    <s v="TA"/>
    <s v="Detchd"/>
    <n v="1932"/>
    <s v="Unf"/>
    <n v="2"/>
    <n v="440"/>
    <s v="TA"/>
    <s v="TA"/>
    <s v="Y"/>
    <x v="0"/>
    <x v="0"/>
    <n v="74"/>
    <n v="0"/>
    <n v="0"/>
    <n v="0"/>
    <n v="0"/>
    <s v="NA"/>
    <n v="0"/>
    <s v="NA"/>
    <x v="0"/>
    <s v="NA"/>
    <n v="0"/>
    <x v="3"/>
    <x v="1"/>
    <s v="WD"/>
    <x v="0"/>
    <x v="0"/>
    <x v="155"/>
  </r>
  <r>
    <x v="191"/>
    <x v="0"/>
    <x v="0"/>
    <s v="NA"/>
    <n v="7472"/>
    <s v="Pave"/>
    <s v="NA"/>
    <s v="IR1"/>
    <s v="Lvl"/>
    <s v="AllPub"/>
    <x v="3"/>
    <s v="Gtl"/>
    <x v="11"/>
    <s v="Norm"/>
    <s v="Norm"/>
    <x v="0"/>
    <x v="0"/>
    <n v="7"/>
    <n v="9"/>
    <n v="1972"/>
    <n v="2004"/>
    <x v="1"/>
    <s v="Gable"/>
    <s v="CompShg"/>
    <x v="3"/>
    <s v="HdBoard"/>
    <s v="BrkFace"/>
    <n v="138"/>
    <s v="TA"/>
    <s v="TA"/>
    <x v="1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x v="0"/>
    <n v="0"/>
    <n v="1"/>
    <n v="1"/>
    <n v="4"/>
    <x v="1"/>
    <n v="1"/>
    <x v="0"/>
    <n v="7"/>
    <s v="Typ"/>
    <n v="0"/>
    <s v="NA"/>
    <s v="Attchd"/>
    <n v="1972"/>
    <s v="Fin"/>
    <n v="2"/>
    <n v="484"/>
    <s v="TA"/>
    <s v="TA"/>
    <s v="Y"/>
    <x v="0"/>
    <x v="0"/>
    <n v="32"/>
    <n v="0"/>
    <n v="0"/>
    <n v="0"/>
    <n v="0"/>
    <s v="NA"/>
    <n v="0"/>
    <s v="NA"/>
    <x v="0"/>
    <s v="NA"/>
    <n v="0"/>
    <x v="11"/>
    <x v="1"/>
    <s v="WD"/>
    <x v="0"/>
    <x v="0"/>
    <x v="144"/>
  </r>
  <r>
    <x v="192"/>
    <x v="1"/>
    <x v="0"/>
    <n v="68"/>
    <n v="9017"/>
    <s v="Pave"/>
    <s v="NA"/>
    <s v="IR1"/>
    <s v="Lvl"/>
    <s v="AllPub"/>
    <x v="0"/>
    <s v="Gtl"/>
    <x v="0"/>
    <s v="Norm"/>
    <s v="Norm"/>
    <x v="0"/>
    <x v="1"/>
    <n v="7"/>
    <n v="5"/>
    <n v="1999"/>
    <n v="1999"/>
    <x v="0"/>
    <s v="Gable"/>
    <s v="CompShg"/>
    <x v="0"/>
    <s v="VinylSd"/>
    <s v="None"/>
    <n v="0"/>
    <s v="Gd"/>
    <s v="TA"/>
    <x v="0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x v="0"/>
    <n v="0"/>
    <n v="2"/>
    <n v="0"/>
    <n v="3"/>
    <x v="1"/>
    <n v="1"/>
    <x v="0"/>
    <n v="6"/>
    <s v="Typ"/>
    <n v="0"/>
    <s v="NA"/>
    <s v="Attchd"/>
    <n v="1999"/>
    <s v="Fin"/>
    <n v="2"/>
    <n v="666"/>
    <s v="TA"/>
    <s v="TA"/>
    <s v="Y"/>
    <x v="0"/>
    <x v="0"/>
    <n v="35"/>
    <n v="0"/>
    <n v="0"/>
    <n v="0"/>
    <n v="0"/>
    <s v="NA"/>
    <n v="0"/>
    <s v="NA"/>
    <x v="0"/>
    <s v="NA"/>
    <n v="0"/>
    <x v="2"/>
    <x v="3"/>
    <s v="WD"/>
    <x v="0"/>
    <x v="0"/>
    <x v="156"/>
  </r>
  <r>
    <x v="193"/>
    <x v="11"/>
    <x v="1"/>
    <n v="24"/>
    <n v="2522"/>
    <s v="Pave"/>
    <s v="NA"/>
    <s v="Reg"/>
    <s v="Lvl"/>
    <s v="AllPub"/>
    <x v="0"/>
    <s v="Gtl"/>
    <x v="15"/>
    <s v="Norm"/>
    <s v="Norm"/>
    <x v="4"/>
    <x v="0"/>
    <n v="7"/>
    <n v="5"/>
    <n v="2004"/>
    <n v="2004"/>
    <x v="0"/>
    <s v="Gable"/>
    <s v="CompShg"/>
    <x v="0"/>
    <s v="VinylSd"/>
    <s v="Stone"/>
    <n v="50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1"/>
    <n v="0"/>
    <n v="2"/>
    <n v="0"/>
    <n v="3"/>
    <x v="1"/>
    <n v="1"/>
    <x v="0"/>
    <n v="7"/>
    <s v="Maj1"/>
    <n v="0"/>
    <s v="NA"/>
    <s v="Detchd"/>
    <n v="2004"/>
    <s v="Unf"/>
    <n v="2"/>
    <n v="380"/>
    <s v="TA"/>
    <s v="TA"/>
    <s v="Y"/>
    <x v="0"/>
    <x v="0"/>
    <n v="40"/>
    <n v="0"/>
    <n v="0"/>
    <n v="0"/>
    <n v="0"/>
    <s v="NA"/>
    <n v="0"/>
    <s v="NA"/>
    <x v="0"/>
    <s v="NA"/>
    <n v="0"/>
    <x v="1"/>
    <x v="2"/>
    <s v="WD"/>
    <x v="0"/>
    <x v="0"/>
    <x v="52"/>
  </r>
  <r>
    <x v="194"/>
    <x v="1"/>
    <x v="0"/>
    <n v="60"/>
    <n v="7180"/>
    <s v="Pave"/>
    <s v="NA"/>
    <s v="IR1"/>
    <s v="Lvl"/>
    <s v="AllPub"/>
    <x v="0"/>
    <s v="Gtl"/>
    <x v="0"/>
    <s v="Norm"/>
    <s v="Norm"/>
    <x v="0"/>
    <x v="1"/>
    <n v="5"/>
    <n v="7"/>
    <n v="1972"/>
    <n v="1972"/>
    <x v="0"/>
    <s v="Hip"/>
    <s v="CompShg"/>
    <x v="3"/>
    <s v="HdBoard"/>
    <s v="None"/>
    <n v="0"/>
    <s v="TA"/>
    <s v="TA"/>
    <x v="1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x v="1"/>
    <n v="0"/>
    <n v="1"/>
    <n v="0"/>
    <n v="3"/>
    <x v="1"/>
    <n v="1"/>
    <x v="1"/>
    <n v="5"/>
    <s v="Typ"/>
    <n v="0"/>
    <s v="NA"/>
    <s v="Detchd"/>
    <n v="1989"/>
    <s v="Unf"/>
    <n v="1"/>
    <n v="352"/>
    <s v="TA"/>
    <s v="TA"/>
    <s v="Y"/>
    <x v="0"/>
    <x v="0"/>
    <n v="0"/>
    <n v="0"/>
    <n v="0"/>
    <n v="0"/>
    <n v="0"/>
    <s v="NA"/>
    <n v="0"/>
    <s v="NA"/>
    <x v="0"/>
    <s v="NA"/>
    <n v="0"/>
    <x v="1"/>
    <x v="0"/>
    <s v="WD"/>
    <x v="0"/>
    <x v="0"/>
    <x v="47"/>
  </r>
  <r>
    <x v="195"/>
    <x v="11"/>
    <x v="0"/>
    <n v="24"/>
    <n v="2280"/>
    <s v="Pave"/>
    <s v="NA"/>
    <s v="Reg"/>
    <s v="Lvl"/>
    <s v="AllPub"/>
    <x v="1"/>
    <s v="Gtl"/>
    <x v="20"/>
    <s v="Norm"/>
    <s v="Norm"/>
    <x v="4"/>
    <x v="0"/>
    <n v="6"/>
    <n v="6"/>
    <n v="1976"/>
    <n v="1976"/>
    <x v="0"/>
    <s v="Gable"/>
    <s v="CompShg"/>
    <x v="7"/>
    <s v="Brk Cmn"/>
    <s v="None"/>
    <n v="0"/>
    <s v="TA"/>
    <s v="TA"/>
    <x v="1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x v="1"/>
    <n v="0"/>
    <n v="2"/>
    <n v="1"/>
    <n v="3"/>
    <x v="0"/>
    <n v="1"/>
    <x v="1"/>
    <n v="7"/>
    <s v="Typ"/>
    <n v="1"/>
    <s v="TA"/>
    <s v="Attchd"/>
    <n v="1976"/>
    <s v="Unf"/>
    <n v="2"/>
    <n v="440"/>
    <s v="TA"/>
    <s v="TA"/>
    <s v="Y"/>
    <x v="64"/>
    <x v="1"/>
    <n v="0"/>
    <n v="0"/>
    <n v="0"/>
    <n v="0"/>
    <n v="0"/>
    <s v="NA"/>
    <n v="0"/>
    <s v="NA"/>
    <x v="0"/>
    <s v="NA"/>
    <n v="0"/>
    <x v="9"/>
    <x v="3"/>
    <s v="WD"/>
    <x v="0"/>
    <x v="0"/>
    <x v="157"/>
  </r>
  <r>
    <x v="196"/>
    <x v="1"/>
    <x v="0"/>
    <n v="79"/>
    <n v="9416"/>
    <s v="Pave"/>
    <s v="NA"/>
    <s v="Reg"/>
    <s v="Lvl"/>
    <s v="AllPub"/>
    <x v="0"/>
    <s v="Gtl"/>
    <x v="5"/>
    <s v="Norm"/>
    <s v="Norm"/>
    <x v="0"/>
    <x v="1"/>
    <n v="7"/>
    <n v="5"/>
    <n v="2007"/>
    <n v="2007"/>
    <x v="0"/>
    <s v="Hip"/>
    <s v="CompShg"/>
    <x v="6"/>
    <s v="CmentBd"/>
    <s v="Stone"/>
    <n v="205"/>
    <s v="Ex"/>
    <s v="TA"/>
    <x v="0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x v="0"/>
    <n v="0"/>
    <n v="2"/>
    <n v="0"/>
    <n v="3"/>
    <x v="1"/>
    <n v="1"/>
    <x v="2"/>
    <n v="8"/>
    <s v="Typ"/>
    <n v="1"/>
    <s v="Gd"/>
    <s v="Attchd"/>
    <n v="2007"/>
    <s v="Fin"/>
    <n v="3"/>
    <n v="786"/>
    <s v="TA"/>
    <s v="TA"/>
    <s v="Y"/>
    <x v="12"/>
    <x v="1"/>
    <n v="138"/>
    <n v="0"/>
    <n v="0"/>
    <n v="266"/>
    <n v="0"/>
    <s v="NA"/>
    <n v="0"/>
    <s v="NA"/>
    <x v="0"/>
    <s v="NA"/>
    <n v="0"/>
    <x v="2"/>
    <x v="1"/>
    <s v="New"/>
    <x v="2"/>
    <x v="1"/>
    <x v="158"/>
  </r>
  <r>
    <x v="197"/>
    <x v="12"/>
    <x v="0"/>
    <n v="174"/>
    <n v="25419"/>
    <s v="Pave"/>
    <s v="NA"/>
    <s v="Reg"/>
    <s v="Lvl"/>
    <s v="AllPub"/>
    <x v="2"/>
    <s v="Gtl"/>
    <x v="11"/>
    <s v="Artery"/>
    <s v="Norm"/>
    <x v="0"/>
    <x v="0"/>
    <n v="8"/>
    <n v="4"/>
    <n v="1918"/>
    <n v="1990"/>
    <x v="1"/>
    <s v="Gable"/>
    <s v="CompShg"/>
    <x v="9"/>
    <s v="Stucco"/>
    <s v="None"/>
    <n v="0"/>
    <s v="Gd"/>
    <s v="Gd"/>
    <x v="0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x v="0"/>
    <n v="1"/>
    <n v="2"/>
    <n v="0"/>
    <n v="4"/>
    <x v="1"/>
    <n v="1"/>
    <x v="0"/>
    <n v="8"/>
    <s v="Typ"/>
    <n v="1"/>
    <s v="Ex"/>
    <s v="Detchd"/>
    <n v="1918"/>
    <s v="Unf"/>
    <n v="2"/>
    <n v="795"/>
    <s v="TA"/>
    <s v="TA"/>
    <s v="Y"/>
    <x v="0"/>
    <x v="0"/>
    <n v="16"/>
    <n v="552"/>
    <n v="0"/>
    <n v="0"/>
    <n v="512"/>
    <s v="Ex"/>
    <n v="1"/>
    <s v="GdPrv"/>
    <x v="1"/>
    <s v="NA"/>
    <n v="0"/>
    <x v="10"/>
    <x v="2"/>
    <s v="WD"/>
    <x v="1"/>
    <x v="1"/>
    <x v="127"/>
  </r>
  <r>
    <x v="198"/>
    <x v="12"/>
    <x v="1"/>
    <n v="92"/>
    <n v="5520"/>
    <s v="Pave"/>
    <s v="NA"/>
    <s v="Reg"/>
    <s v="Lvl"/>
    <s v="AllPub"/>
    <x v="2"/>
    <s v="Gtl"/>
    <x v="7"/>
    <s v="Norm"/>
    <s v="Norm"/>
    <x v="0"/>
    <x v="7"/>
    <n v="6"/>
    <n v="6"/>
    <n v="1912"/>
    <n v="1950"/>
    <x v="1"/>
    <s v="Gable"/>
    <s v="CompShg"/>
    <x v="2"/>
    <s v="Wd Sdng"/>
    <s v="None"/>
    <n v="0"/>
    <s v="TA"/>
    <s v="TA"/>
    <x v="1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x v="1"/>
    <n v="0"/>
    <n v="1"/>
    <n v="0"/>
    <n v="5"/>
    <x v="1"/>
    <n v="1"/>
    <x v="1"/>
    <n v="8"/>
    <s v="Typ"/>
    <n v="0"/>
    <s v="NA"/>
    <s v="NA"/>
    <s v="NA"/>
    <s v="NA"/>
    <n v="0"/>
    <n v="0"/>
    <s v="NA"/>
    <s v="NA"/>
    <s v="Y"/>
    <x v="0"/>
    <x v="0"/>
    <n v="198"/>
    <n v="30"/>
    <n v="0"/>
    <n v="0"/>
    <n v="0"/>
    <s v="NA"/>
    <n v="0"/>
    <s v="MnPrv"/>
    <x v="1"/>
    <s v="NA"/>
    <n v="0"/>
    <x v="9"/>
    <x v="3"/>
    <s v="WD"/>
    <x v="1"/>
    <x v="1"/>
    <x v="159"/>
  </r>
  <r>
    <x v="199"/>
    <x v="1"/>
    <x v="0"/>
    <n v="76"/>
    <n v="9591"/>
    <s v="Pave"/>
    <s v="NA"/>
    <s v="Reg"/>
    <s v="Lvl"/>
    <s v="AllPub"/>
    <x v="0"/>
    <s v="Gtl"/>
    <x v="10"/>
    <s v="Norm"/>
    <s v="Norm"/>
    <x v="0"/>
    <x v="1"/>
    <n v="8"/>
    <n v="5"/>
    <n v="2004"/>
    <n v="2005"/>
    <x v="1"/>
    <s v="Hip"/>
    <s v="CompShg"/>
    <x v="0"/>
    <s v="VinylSd"/>
    <s v="BrkFace"/>
    <n v="262"/>
    <s v="Gd"/>
    <s v="TA"/>
    <x v="0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x v="0"/>
    <n v="0"/>
    <n v="2"/>
    <n v="0"/>
    <n v="3"/>
    <x v="1"/>
    <n v="1"/>
    <x v="2"/>
    <n v="7"/>
    <s v="Typ"/>
    <n v="1"/>
    <s v="Gd"/>
    <s v="Attchd"/>
    <n v="2004"/>
    <s v="Fin"/>
    <n v="3"/>
    <n v="856"/>
    <s v="TA"/>
    <s v="TA"/>
    <s v="Y"/>
    <x v="0"/>
    <x v="0"/>
    <n v="26"/>
    <n v="0"/>
    <n v="0"/>
    <n v="170"/>
    <n v="0"/>
    <s v="NA"/>
    <n v="0"/>
    <s v="NA"/>
    <x v="0"/>
    <s v="NA"/>
    <n v="0"/>
    <x v="8"/>
    <x v="3"/>
    <s v="WD"/>
    <x v="0"/>
    <x v="0"/>
    <x v="160"/>
  </r>
  <r>
    <x v="200"/>
    <x v="1"/>
    <x v="1"/>
    <n v="80"/>
    <n v="8546"/>
    <s v="Pave"/>
    <s v="NA"/>
    <s v="Reg"/>
    <s v="Lvl"/>
    <s v="AllPub"/>
    <x v="2"/>
    <s v="Gtl"/>
    <x v="15"/>
    <s v="Norm"/>
    <s v="Norm"/>
    <x v="0"/>
    <x v="1"/>
    <n v="4"/>
    <n v="5"/>
    <n v="2003"/>
    <n v="2004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x v="1"/>
    <n v="0"/>
    <n v="2"/>
    <n v="0"/>
    <n v="2"/>
    <x v="0"/>
    <n v="1"/>
    <x v="1"/>
    <n v="5"/>
    <s v="Typ"/>
    <n v="0"/>
    <s v="NA"/>
    <s v="Attchd"/>
    <n v="2003"/>
    <s v="RFn"/>
    <n v="2"/>
    <n v="440"/>
    <s v="TA"/>
    <s v="TA"/>
    <s v="Y"/>
    <x v="65"/>
    <x v="1"/>
    <n v="64"/>
    <n v="0"/>
    <n v="0"/>
    <n v="0"/>
    <n v="0"/>
    <s v="NA"/>
    <n v="0"/>
    <s v="NA"/>
    <x v="0"/>
    <s v="NA"/>
    <n v="0"/>
    <x v="10"/>
    <x v="4"/>
    <s v="WD"/>
    <x v="0"/>
    <x v="0"/>
    <x v="3"/>
  </r>
  <r>
    <x v="201"/>
    <x v="1"/>
    <x v="0"/>
    <n v="75"/>
    <n v="10125"/>
    <s v="Pave"/>
    <s v="NA"/>
    <s v="Reg"/>
    <s v="Lvl"/>
    <s v="AllPub"/>
    <x v="0"/>
    <s v="Gtl"/>
    <x v="4"/>
    <s v="Norm"/>
    <s v="Norm"/>
    <x v="0"/>
    <x v="1"/>
    <n v="6"/>
    <n v="6"/>
    <n v="1977"/>
    <n v="1977"/>
    <x v="0"/>
    <s v="Gable"/>
    <s v="CompShg"/>
    <x v="7"/>
    <s v="Plywood"/>
    <s v="None"/>
    <n v="0"/>
    <s v="TA"/>
    <s v="TA"/>
    <x v="1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x v="1"/>
    <n v="1"/>
    <n v="2"/>
    <n v="0"/>
    <n v="3"/>
    <x v="1"/>
    <n v="1"/>
    <x v="1"/>
    <n v="6"/>
    <s v="Typ"/>
    <n v="2"/>
    <s v="Fa"/>
    <s v="Detchd"/>
    <n v="1980"/>
    <s v="Unf"/>
    <n v="2"/>
    <n v="473"/>
    <s v="TA"/>
    <s v="TA"/>
    <s v="Y"/>
    <x v="66"/>
    <x v="1"/>
    <n v="83"/>
    <n v="0"/>
    <n v="0"/>
    <n v="0"/>
    <n v="0"/>
    <s v="NA"/>
    <n v="0"/>
    <s v="MnPrv"/>
    <x v="1"/>
    <s v="NA"/>
    <n v="0"/>
    <x v="0"/>
    <x v="0"/>
    <s v="WD"/>
    <x v="0"/>
    <x v="0"/>
    <x v="161"/>
  </r>
  <r>
    <x v="202"/>
    <x v="3"/>
    <x v="0"/>
    <n v="50"/>
    <n v="7000"/>
    <s v="Pave"/>
    <s v="NA"/>
    <s v="Reg"/>
    <s v="Lvl"/>
    <s v="AllPub"/>
    <x v="2"/>
    <s v="Gtl"/>
    <x v="7"/>
    <s v="Artery"/>
    <s v="Norm"/>
    <x v="0"/>
    <x v="2"/>
    <n v="6"/>
    <n v="6"/>
    <n v="1924"/>
    <n v="1950"/>
    <x v="1"/>
    <s v="Gable"/>
    <s v="CompShg"/>
    <x v="1"/>
    <s v="MetalSd"/>
    <s v="None"/>
    <n v="0"/>
    <s v="TA"/>
    <s v="Gd"/>
    <x v="2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x v="1"/>
    <n v="0"/>
    <n v="2"/>
    <n v="0"/>
    <n v="2"/>
    <x v="0"/>
    <n v="1"/>
    <x v="1"/>
    <n v="6"/>
    <s v="Min1"/>
    <n v="0"/>
    <s v="NA"/>
    <s v="Attchd"/>
    <n v="1924"/>
    <s v="Unf"/>
    <n v="1"/>
    <n v="398"/>
    <s v="TA"/>
    <s v="TA"/>
    <s v="Y"/>
    <x v="0"/>
    <x v="0"/>
    <n v="0"/>
    <n v="126"/>
    <n v="0"/>
    <n v="0"/>
    <n v="0"/>
    <s v="NA"/>
    <n v="0"/>
    <s v="NA"/>
    <x v="0"/>
    <s v="NA"/>
    <n v="0"/>
    <x v="1"/>
    <x v="2"/>
    <s v="COD"/>
    <x v="0"/>
    <x v="0"/>
    <x v="162"/>
  </r>
  <r>
    <x v="203"/>
    <x v="7"/>
    <x v="1"/>
    <s v="NA"/>
    <n v="4438"/>
    <s v="Pave"/>
    <s v="NA"/>
    <s v="Reg"/>
    <s v="Lvl"/>
    <s v="AllPub"/>
    <x v="0"/>
    <s v="Gtl"/>
    <x v="0"/>
    <s v="Norm"/>
    <s v="Norm"/>
    <x v="3"/>
    <x v="1"/>
    <n v="6"/>
    <n v="5"/>
    <n v="2004"/>
    <n v="2004"/>
    <x v="0"/>
    <s v="Gable"/>
    <s v="CompShg"/>
    <x v="0"/>
    <s v="VinylSd"/>
    <s v="BrkFace"/>
    <n v="205"/>
    <s v="Gd"/>
    <s v="TA"/>
    <x v="0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1"/>
    <s v="Gd"/>
    <s v="Attchd"/>
    <n v="2004"/>
    <s v="RFn"/>
    <n v="2"/>
    <n v="420"/>
    <s v="TA"/>
    <s v="TA"/>
    <s v="Y"/>
    <x v="67"/>
    <x v="1"/>
    <n v="0"/>
    <n v="0"/>
    <n v="0"/>
    <n v="0"/>
    <n v="0"/>
    <s v="NA"/>
    <n v="0"/>
    <s v="NA"/>
    <x v="0"/>
    <s v="NA"/>
    <n v="0"/>
    <x v="8"/>
    <x v="0"/>
    <s v="WD"/>
    <x v="0"/>
    <x v="0"/>
    <x v="16"/>
  </r>
  <r>
    <x v="204"/>
    <x v="3"/>
    <x v="1"/>
    <n v="50"/>
    <n v="3500"/>
    <s v="Pave"/>
    <s v="Grvl"/>
    <s v="Reg"/>
    <s v="Lvl"/>
    <s v="AllPub"/>
    <x v="0"/>
    <s v="Gtl"/>
    <x v="7"/>
    <s v="Norm"/>
    <s v="Norm"/>
    <x v="0"/>
    <x v="2"/>
    <n v="5"/>
    <n v="7"/>
    <n v="1947"/>
    <n v="1950"/>
    <x v="1"/>
    <s v="Gable"/>
    <s v="CompShg"/>
    <x v="8"/>
    <s v="AsbShng"/>
    <s v="None"/>
    <n v="0"/>
    <s v="TA"/>
    <s v="TA"/>
    <x v="1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x v="1"/>
    <n v="0"/>
    <n v="1"/>
    <n v="1"/>
    <n v="2"/>
    <x v="0"/>
    <n v="1"/>
    <x v="1"/>
    <n v="5"/>
    <s v="Typ"/>
    <n v="0"/>
    <s v="NA"/>
    <s v="Detchd"/>
    <n v="1948"/>
    <s v="Unf"/>
    <n v="1"/>
    <n v="240"/>
    <s v="TA"/>
    <s v="TA"/>
    <s v="Y"/>
    <x v="0"/>
    <x v="0"/>
    <n v="35"/>
    <n v="0"/>
    <n v="0"/>
    <n v="0"/>
    <n v="0"/>
    <s v="NA"/>
    <n v="0"/>
    <s v="MnWw"/>
    <x v="1"/>
    <s v="NA"/>
    <n v="0"/>
    <x v="7"/>
    <x v="3"/>
    <s v="WD"/>
    <x v="0"/>
    <x v="0"/>
    <x v="50"/>
  </r>
  <r>
    <x v="205"/>
    <x v="1"/>
    <x v="0"/>
    <n v="99"/>
    <n v="11851"/>
    <s v="Pave"/>
    <s v="NA"/>
    <s v="Reg"/>
    <s v="Lvl"/>
    <s v="AllPub"/>
    <x v="2"/>
    <s v="Gtl"/>
    <x v="17"/>
    <s v="Norm"/>
    <s v="Norm"/>
    <x v="0"/>
    <x v="1"/>
    <n v="7"/>
    <n v="5"/>
    <n v="1990"/>
    <n v="1990"/>
    <x v="0"/>
    <s v="Gable"/>
    <s v="CompShg"/>
    <x v="3"/>
    <s v="HdBoard"/>
    <s v="None"/>
    <n v="0"/>
    <s v="TA"/>
    <s v="TA"/>
    <x v="0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x v="1"/>
    <n v="0"/>
    <n v="2"/>
    <n v="0"/>
    <n v="3"/>
    <x v="1"/>
    <n v="1"/>
    <x v="1"/>
    <n v="5"/>
    <s v="Typ"/>
    <n v="0"/>
    <s v="NA"/>
    <s v="Attchd"/>
    <n v="1990"/>
    <s v="RFn"/>
    <n v="2"/>
    <n v="500"/>
    <s v="TA"/>
    <s v="TA"/>
    <s v="Y"/>
    <x v="0"/>
    <x v="0"/>
    <n v="34"/>
    <n v="0"/>
    <n v="508"/>
    <n v="0"/>
    <n v="0"/>
    <s v="NA"/>
    <n v="0"/>
    <s v="NA"/>
    <x v="0"/>
    <s v="NA"/>
    <n v="0"/>
    <x v="1"/>
    <x v="3"/>
    <s v="WD"/>
    <x v="0"/>
    <x v="0"/>
    <x v="53"/>
  </r>
  <r>
    <x v="206"/>
    <x v="1"/>
    <x v="0"/>
    <n v="40"/>
    <n v="13673"/>
    <s v="Pave"/>
    <s v="NA"/>
    <s v="IR1"/>
    <s v="Lvl"/>
    <s v="AllPub"/>
    <x v="3"/>
    <s v="Gtl"/>
    <x v="9"/>
    <s v="RRAe"/>
    <s v="Norm"/>
    <x v="0"/>
    <x v="1"/>
    <n v="5"/>
    <n v="5"/>
    <n v="1962"/>
    <n v="1962"/>
    <x v="0"/>
    <s v="Gable"/>
    <s v="CompShg"/>
    <x v="3"/>
    <s v="HdBoard"/>
    <s v="None"/>
    <n v="0"/>
    <s v="TA"/>
    <s v="Gd"/>
    <x v="1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x v="1"/>
    <n v="0"/>
    <n v="1"/>
    <n v="1"/>
    <n v="3"/>
    <x v="1"/>
    <n v="1"/>
    <x v="1"/>
    <n v="8"/>
    <s v="Min2"/>
    <n v="1"/>
    <s v="TA"/>
    <s v="Attchd"/>
    <n v="1962"/>
    <s v="RFn"/>
    <n v="1"/>
    <n v="349"/>
    <s v="TA"/>
    <s v="TA"/>
    <s v="Y"/>
    <x v="0"/>
    <x v="0"/>
    <n v="30"/>
    <n v="0"/>
    <n v="0"/>
    <n v="0"/>
    <n v="0"/>
    <s v="NA"/>
    <n v="0"/>
    <s v="NA"/>
    <x v="0"/>
    <s v="NA"/>
    <n v="0"/>
    <x v="10"/>
    <x v="1"/>
    <s v="WD"/>
    <x v="0"/>
    <x v="0"/>
    <x v="163"/>
  </r>
  <r>
    <x v="207"/>
    <x v="1"/>
    <x v="0"/>
    <s v="NA"/>
    <n v="12493"/>
    <s v="Pave"/>
    <s v="NA"/>
    <s v="IR1"/>
    <s v="Lvl"/>
    <s v="AllPub"/>
    <x v="0"/>
    <s v="Gtl"/>
    <x v="11"/>
    <s v="Norm"/>
    <s v="Norm"/>
    <x v="0"/>
    <x v="1"/>
    <n v="4"/>
    <n v="5"/>
    <n v="1960"/>
    <n v="1960"/>
    <x v="0"/>
    <s v="Gable"/>
    <s v="CompShg"/>
    <x v="2"/>
    <s v="Wd Sdng"/>
    <s v="None"/>
    <n v="0"/>
    <s v="TA"/>
    <s v="TA"/>
    <x v="0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x v="0"/>
    <n v="0"/>
    <n v="1"/>
    <n v="0"/>
    <n v="3"/>
    <x v="1"/>
    <n v="1"/>
    <x v="1"/>
    <n v="6"/>
    <s v="Typ"/>
    <n v="1"/>
    <s v="Po"/>
    <s v="Attchd"/>
    <n v="1960"/>
    <s v="RFn"/>
    <n v="1"/>
    <n v="312"/>
    <s v="TA"/>
    <s v="TA"/>
    <s v="Y"/>
    <x v="68"/>
    <x v="1"/>
    <n v="0"/>
    <n v="0"/>
    <n v="0"/>
    <n v="0"/>
    <n v="0"/>
    <s v="NA"/>
    <n v="0"/>
    <s v="GdWo"/>
    <x v="1"/>
    <s v="NA"/>
    <n v="0"/>
    <x v="7"/>
    <x v="0"/>
    <s v="WD"/>
    <x v="0"/>
    <x v="0"/>
    <x v="42"/>
  </r>
  <r>
    <x v="208"/>
    <x v="0"/>
    <x v="0"/>
    <s v="NA"/>
    <n v="14364"/>
    <s v="Pave"/>
    <s v="NA"/>
    <s v="IR1"/>
    <s v="Low"/>
    <s v="AllPub"/>
    <x v="0"/>
    <s v="Mod"/>
    <x v="12"/>
    <s v="Norm"/>
    <s v="Norm"/>
    <x v="0"/>
    <x v="0"/>
    <n v="7"/>
    <n v="5"/>
    <n v="1988"/>
    <n v="1989"/>
    <x v="1"/>
    <s v="Gable"/>
    <s v="CompShg"/>
    <x v="7"/>
    <s v="Plywood"/>
    <s v="BrkFace"/>
    <n v="128"/>
    <s v="Gd"/>
    <s v="TA"/>
    <x v="1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x v="0"/>
    <n v="0"/>
    <n v="2"/>
    <n v="1"/>
    <n v="3"/>
    <x v="0"/>
    <n v="1"/>
    <x v="1"/>
    <n v="7"/>
    <s v="Typ"/>
    <n v="1"/>
    <s v="Gd"/>
    <s v="Attchd"/>
    <n v="1988"/>
    <s v="Fin"/>
    <n v="2"/>
    <n v="454"/>
    <s v="TA"/>
    <s v="TA"/>
    <s v="Y"/>
    <x v="69"/>
    <x v="1"/>
    <n v="55"/>
    <n v="0"/>
    <n v="0"/>
    <n v="154"/>
    <n v="0"/>
    <s v="NA"/>
    <n v="0"/>
    <s v="NA"/>
    <x v="0"/>
    <s v="NA"/>
    <n v="0"/>
    <x v="7"/>
    <x v="1"/>
    <s v="WD"/>
    <x v="0"/>
    <x v="0"/>
    <x v="164"/>
  </r>
  <r>
    <x v="209"/>
    <x v="1"/>
    <x v="0"/>
    <n v="75"/>
    <n v="8250"/>
    <s v="Pave"/>
    <s v="NA"/>
    <s v="Reg"/>
    <s v="Lvl"/>
    <s v="AllPub"/>
    <x v="0"/>
    <s v="Gtl"/>
    <x v="11"/>
    <s v="Norm"/>
    <s v="Norm"/>
    <x v="0"/>
    <x v="1"/>
    <n v="6"/>
    <n v="7"/>
    <n v="1964"/>
    <n v="1964"/>
    <x v="0"/>
    <s v="Hip"/>
    <s v="CompShg"/>
    <x v="3"/>
    <s v="HdBoard"/>
    <s v="Stone"/>
    <n v="260"/>
    <s v="TA"/>
    <s v="TA"/>
    <x v="1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x v="0"/>
    <n v="0"/>
    <n v="1"/>
    <n v="0"/>
    <n v="3"/>
    <x v="1"/>
    <n v="1"/>
    <x v="1"/>
    <n v="6"/>
    <s v="Typ"/>
    <n v="0"/>
    <s v="NA"/>
    <s v="Attchd"/>
    <n v="1964"/>
    <s v="RFn"/>
    <n v="2"/>
    <n v="504"/>
    <s v="TA"/>
    <s v="Gd"/>
    <s v="Y"/>
    <x v="0"/>
    <x v="0"/>
    <n v="0"/>
    <n v="0"/>
    <n v="0"/>
    <n v="0"/>
    <n v="0"/>
    <s v="NA"/>
    <n v="0"/>
    <s v="MnPrv"/>
    <x v="1"/>
    <s v="NA"/>
    <n v="0"/>
    <x v="9"/>
    <x v="0"/>
    <s v="WD"/>
    <x v="0"/>
    <x v="0"/>
    <x v="35"/>
  </r>
  <r>
    <x v="210"/>
    <x v="8"/>
    <x v="0"/>
    <n v="67"/>
    <n v="5604"/>
    <s v="Pave"/>
    <s v="NA"/>
    <s v="Reg"/>
    <s v="Lvl"/>
    <s v="AllPub"/>
    <x v="0"/>
    <s v="Gtl"/>
    <x v="15"/>
    <s v="Norm"/>
    <s v="Norm"/>
    <x v="0"/>
    <x v="1"/>
    <n v="5"/>
    <n v="6"/>
    <n v="1925"/>
    <n v="1950"/>
    <x v="1"/>
    <s v="Gable"/>
    <s v="CompShg"/>
    <x v="9"/>
    <s v="Stucco"/>
    <s v="None"/>
    <n v="0"/>
    <s v="TA"/>
    <s v="TA"/>
    <x v="1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x v="0"/>
    <n v="0"/>
    <n v="1"/>
    <n v="0"/>
    <n v="2"/>
    <x v="1"/>
    <n v="1"/>
    <x v="1"/>
    <n v="5"/>
    <s v="Typ"/>
    <n v="0"/>
    <s v="NA"/>
    <s v="NA"/>
    <s v="NA"/>
    <s v="NA"/>
    <n v="0"/>
    <n v="0"/>
    <s v="NA"/>
    <s v="NA"/>
    <s v="Y"/>
    <x v="0"/>
    <x v="0"/>
    <n v="0"/>
    <n v="96"/>
    <n v="0"/>
    <n v="0"/>
    <n v="0"/>
    <s v="NA"/>
    <n v="0"/>
    <s v="NA"/>
    <x v="0"/>
    <s v="NA"/>
    <n v="0"/>
    <x v="7"/>
    <x v="0"/>
    <s v="WD"/>
    <x v="0"/>
    <x v="0"/>
    <x v="165"/>
  </r>
  <r>
    <x v="211"/>
    <x v="1"/>
    <x v="0"/>
    <n v="83"/>
    <n v="10420"/>
    <s v="Pave"/>
    <s v="NA"/>
    <s v="Reg"/>
    <s v="Lvl"/>
    <s v="AllPub"/>
    <x v="2"/>
    <s v="Gtl"/>
    <x v="15"/>
    <s v="Norm"/>
    <s v="Norm"/>
    <x v="0"/>
    <x v="1"/>
    <n v="6"/>
    <n v="5"/>
    <n v="2009"/>
    <n v="2009"/>
    <x v="0"/>
    <s v="Gable"/>
    <s v="CompShg"/>
    <x v="0"/>
    <s v="VinylSd"/>
    <s v="None"/>
    <n v="0"/>
    <s v="TA"/>
    <s v="TA"/>
    <x v="0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x v="1"/>
    <n v="0"/>
    <n v="2"/>
    <n v="0"/>
    <n v="3"/>
    <x v="1"/>
    <n v="1"/>
    <x v="0"/>
    <n v="6"/>
    <s v="Typ"/>
    <n v="0"/>
    <s v="NA"/>
    <s v="Attchd"/>
    <n v="2009"/>
    <s v="RFn"/>
    <n v="2"/>
    <n v="460"/>
    <s v="TA"/>
    <s v="TA"/>
    <s v="Y"/>
    <x v="13"/>
    <x v="1"/>
    <n v="22"/>
    <n v="0"/>
    <n v="0"/>
    <n v="0"/>
    <n v="0"/>
    <s v="NA"/>
    <n v="0"/>
    <s v="NA"/>
    <x v="0"/>
    <s v="NA"/>
    <n v="0"/>
    <x v="10"/>
    <x v="4"/>
    <s v="WD"/>
    <x v="0"/>
    <x v="0"/>
    <x v="166"/>
  </r>
  <r>
    <x v="212"/>
    <x v="0"/>
    <x v="3"/>
    <n v="72"/>
    <n v="8640"/>
    <s v="Pave"/>
    <s v="NA"/>
    <s v="Reg"/>
    <s v="Lvl"/>
    <s v="AllPub"/>
    <x v="0"/>
    <s v="Gtl"/>
    <x v="5"/>
    <s v="Norm"/>
    <s v="Norm"/>
    <x v="0"/>
    <x v="0"/>
    <n v="7"/>
    <n v="5"/>
    <n v="2009"/>
    <n v="2009"/>
    <x v="0"/>
    <s v="Gable"/>
    <s v="CompShg"/>
    <x v="0"/>
    <s v="VinylSd"/>
    <s v="None"/>
    <n v="0"/>
    <s v="TA"/>
    <s v="TA"/>
    <x v="0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x v="0"/>
    <n v="0"/>
    <n v="2"/>
    <n v="1"/>
    <n v="3"/>
    <x v="0"/>
    <n v="1"/>
    <x v="0"/>
    <n v="7"/>
    <s v="Typ"/>
    <n v="1"/>
    <s v="TA"/>
    <s v="Attchd"/>
    <n v="2009"/>
    <s v="RFn"/>
    <n v="2"/>
    <n v="644"/>
    <s v="TA"/>
    <s v="TA"/>
    <s v="Y"/>
    <x v="23"/>
    <x v="1"/>
    <n v="108"/>
    <n v="0"/>
    <n v="0"/>
    <n v="0"/>
    <n v="0"/>
    <s v="NA"/>
    <n v="0"/>
    <s v="NA"/>
    <x v="0"/>
    <s v="NA"/>
    <n v="0"/>
    <x v="9"/>
    <x v="3"/>
    <s v="New"/>
    <x v="2"/>
    <x v="1"/>
    <x v="167"/>
  </r>
  <r>
    <x v="213"/>
    <x v="1"/>
    <x v="0"/>
    <n v="43"/>
    <n v="13568"/>
    <s v="Pave"/>
    <s v="NA"/>
    <s v="IR2"/>
    <s v="Lvl"/>
    <s v="AllPub"/>
    <x v="3"/>
    <s v="Gtl"/>
    <x v="0"/>
    <s v="Norm"/>
    <s v="Norm"/>
    <x v="0"/>
    <x v="1"/>
    <n v="5"/>
    <n v="5"/>
    <n v="1995"/>
    <n v="1995"/>
    <x v="0"/>
    <s v="Gable"/>
    <s v="CompShg"/>
    <x v="0"/>
    <s v="VinylSd"/>
    <s v="None"/>
    <n v="0"/>
    <s v="TA"/>
    <s v="TA"/>
    <x v="0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x v="1"/>
    <n v="1"/>
    <n v="1"/>
    <n v="0"/>
    <n v="3"/>
    <x v="1"/>
    <n v="1"/>
    <x v="1"/>
    <n v="5"/>
    <s v="Typ"/>
    <n v="0"/>
    <s v="NA"/>
    <s v="Attchd"/>
    <n v="1996"/>
    <s v="Unf"/>
    <n v="2"/>
    <n v="576"/>
    <s v="TA"/>
    <s v="TA"/>
    <s v="Y"/>
    <x v="42"/>
    <x v="1"/>
    <n v="0"/>
    <n v="0"/>
    <n v="0"/>
    <n v="0"/>
    <n v="0"/>
    <s v="NA"/>
    <n v="0"/>
    <s v="NA"/>
    <x v="0"/>
    <s v="NA"/>
    <n v="0"/>
    <x v="9"/>
    <x v="2"/>
    <s v="WD"/>
    <x v="0"/>
    <x v="0"/>
    <x v="168"/>
  </r>
  <r>
    <x v="214"/>
    <x v="0"/>
    <x v="0"/>
    <s v="NA"/>
    <n v="10900"/>
    <s v="Pave"/>
    <s v="NA"/>
    <s v="IR1"/>
    <s v="Lvl"/>
    <s v="AllPub"/>
    <x v="1"/>
    <s v="Gtl"/>
    <x v="0"/>
    <s v="Norm"/>
    <s v="Norm"/>
    <x v="0"/>
    <x v="0"/>
    <n v="6"/>
    <n v="7"/>
    <n v="1977"/>
    <n v="1977"/>
    <x v="0"/>
    <s v="Gable"/>
    <s v="CompShg"/>
    <x v="3"/>
    <s v="HdBoard"/>
    <s v="BrkFace"/>
    <n v="153"/>
    <s v="TA"/>
    <s v="TA"/>
    <x v="1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x v="1"/>
    <n v="0"/>
    <n v="1"/>
    <n v="1"/>
    <n v="3"/>
    <x v="1"/>
    <n v="1"/>
    <x v="1"/>
    <n v="6"/>
    <s v="Typ"/>
    <n v="0"/>
    <s v="NA"/>
    <s v="Attchd"/>
    <n v="1977"/>
    <s v="Fin"/>
    <n v="1"/>
    <n v="299"/>
    <s v="TA"/>
    <s v="TA"/>
    <s v="Y"/>
    <x v="0"/>
    <x v="0"/>
    <n v="36"/>
    <n v="0"/>
    <n v="0"/>
    <n v="0"/>
    <n v="0"/>
    <s v="NA"/>
    <n v="0"/>
    <s v="MnPrv"/>
    <x v="1"/>
    <s v="Shed"/>
    <n v="450"/>
    <x v="10"/>
    <x v="4"/>
    <s v="WD"/>
    <x v="0"/>
    <x v="0"/>
    <x v="169"/>
  </r>
  <r>
    <x v="215"/>
    <x v="1"/>
    <x v="0"/>
    <n v="72"/>
    <n v="10011"/>
    <s v="Pave"/>
    <s v="NA"/>
    <s v="IR1"/>
    <s v="Lvl"/>
    <s v="AllPub"/>
    <x v="0"/>
    <s v="Gtl"/>
    <x v="11"/>
    <s v="Norm"/>
    <s v="Norm"/>
    <x v="0"/>
    <x v="1"/>
    <n v="5"/>
    <n v="6"/>
    <n v="1957"/>
    <n v="1996"/>
    <x v="1"/>
    <s v="Gable"/>
    <s v="CompShg"/>
    <x v="3"/>
    <s v="HdBoard"/>
    <s v="BrkFace"/>
    <n v="64"/>
    <s v="TA"/>
    <s v="TA"/>
    <x v="1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x v="1"/>
    <n v="1"/>
    <n v="1"/>
    <n v="0"/>
    <n v="2"/>
    <x v="1"/>
    <n v="1"/>
    <x v="0"/>
    <n v="6"/>
    <s v="Min1"/>
    <n v="1"/>
    <s v="Fa"/>
    <s v="Attchd"/>
    <n v="1957"/>
    <s v="Unf"/>
    <n v="1"/>
    <n v="447"/>
    <s v="TA"/>
    <s v="TA"/>
    <s v="Y"/>
    <x v="0"/>
    <x v="0"/>
    <n v="0"/>
    <n v="0"/>
    <n v="0"/>
    <n v="0"/>
    <n v="0"/>
    <s v="NA"/>
    <n v="0"/>
    <s v="MnPrv"/>
    <x v="1"/>
    <s v="NA"/>
    <n v="0"/>
    <x v="1"/>
    <x v="2"/>
    <s v="WD"/>
    <x v="0"/>
    <x v="0"/>
    <x v="170"/>
  </r>
  <r>
    <x v="216"/>
    <x v="1"/>
    <x v="0"/>
    <n v="65"/>
    <n v="8450"/>
    <s v="Pave"/>
    <s v="NA"/>
    <s v="Reg"/>
    <s v="Lvl"/>
    <s v="AllPub"/>
    <x v="0"/>
    <s v="Gtl"/>
    <x v="0"/>
    <s v="Norm"/>
    <s v="Norm"/>
    <x v="0"/>
    <x v="1"/>
    <n v="7"/>
    <n v="5"/>
    <n v="2004"/>
    <n v="2004"/>
    <x v="0"/>
    <s v="Gable"/>
    <s v="CompShg"/>
    <x v="0"/>
    <s v="VinylSd"/>
    <s v="BrkFace"/>
    <n v="266"/>
    <s v="Gd"/>
    <s v="TA"/>
    <x v="0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x v="0"/>
    <n v="0"/>
    <n v="2"/>
    <n v="0"/>
    <n v="3"/>
    <x v="1"/>
    <n v="1"/>
    <x v="0"/>
    <n v="8"/>
    <s v="Typ"/>
    <n v="0"/>
    <s v="NA"/>
    <s v="Attchd"/>
    <n v="2004"/>
    <s v="Unf"/>
    <n v="2"/>
    <n v="484"/>
    <s v="TA"/>
    <s v="TA"/>
    <s v="Y"/>
    <x v="70"/>
    <x v="1"/>
    <n v="98"/>
    <n v="0"/>
    <n v="0"/>
    <n v="0"/>
    <n v="0"/>
    <s v="NA"/>
    <n v="0"/>
    <s v="NA"/>
    <x v="0"/>
    <s v="NA"/>
    <n v="0"/>
    <x v="7"/>
    <x v="0"/>
    <s v="WD"/>
    <x v="0"/>
    <x v="0"/>
    <x v="171"/>
  </r>
  <r>
    <x v="217"/>
    <x v="2"/>
    <x v="1"/>
    <n v="57"/>
    <n v="9906"/>
    <s v="Pave"/>
    <s v="Grvl"/>
    <s v="Reg"/>
    <s v="Lvl"/>
    <s v="AllPub"/>
    <x v="0"/>
    <s v="Gtl"/>
    <x v="7"/>
    <s v="Norm"/>
    <s v="Norm"/>
    <x v="0"/>
    <x v="0"/>
    <n v="4"/>
    <n v="4"/>
    <n v="1925"/>
    <n v="1950"/>
    <x v="1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x v="1"/>
    <n v="0"/>
    <n v="1"/>
    <n v="0"/>
    <n v="3"/>
    <x v="1"/>
    <n v="1"/>
    <x v="1"/>
    <n v="8"/>
    <s v="Typ"/>
    <n v="0"/>
    <s v="NA"/>
    <s v="Detchd"/>
    <n v="1940"/>
    <s v="Unf"/>
    <n v="1"/>
    <n v="210"/>
    <s v="TA"/>
    <s v="TA"/>
    <s v="Y"/>
    <x v="0"/>
    <x v="0"/>
    <n v="172"/>
    <n v="60"/>
    <n v="0"/>
    <n v="0"/>
    <n v="0"/>
    <s v="NA"/>
    <n v="0"/>
    <s v="NA"/>
    <x v="0"/>
    <s v="NA"/>
    <n v="0"/>
    <x v="2"/>
    <x v="2"/>
    <s v="WD"/>
    <x v="5"/>
    <x v="1"/>
    <x v="172"/>
  </r>
  <r>
    <x v="218"/>
    <x v="3"/>
    <x v="0"/>
    <s v="NA"/>
    <n v="15660"/>
    <s v="Pave"/>
    <s v="NA"/>
    <s v="IR1"/>
    <s v="Lvl"/>
    <s v="AllPub"/>
    <x v="2"/>
    <s v="Gtl"/>
    <x v="2"/>
    <s v="Norm"/>
    <s v="Norm"/>
    <x v="0"/>
    <x v="2"/>
    <n v="7"/>
    <n v="9"/>
    <n v="1939"/>
    <n v="2006"/>
    <x v="1"/>
    <s v="Gable"/>
    <s v="CompShg"/>
    <x v="0"/>
    <s v="VinylSd"/>
    <s v="BrkFace"/>
    <n v="312"/>
    <s v="Gd"/>
    <s v="Gd"/>
    <x v="1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x v="1"/>
    <n v="1"/>
    <n v="1"/>
    <n v="1"/>
    <n v="3"/>
    <x v="1"/>
    <n v="1"/>
    <x v="0"/>
    <n v="8"/>
    <s v="Typ"/>
    <n v="2"/>
    <s v="TA"/>
    <s v="Attchd"/>
    <n v="1939"/>
    <s v="Unf"/>
    <n v="2"/>
    <n v="431"/>
    <s v="TA"/>
    <s v="TA"/>
    <s v="Y"/>
    <x v="0"/>
    <x v="0"/>
    <n v="119"/>
    <n v="150"/>
    <n v="0"/>
    <n v="0"/>
    <n v="0"/>
    <s v="NA"/>
    <n v="0"/>
    <s v="NA"/>
    <x v="0"/>
    <s v="NA"/>
    <n v="0"/>
    <x v="1"/>
    <x v="0"/>
    <s v="WD"/>
    <x v="0"/>
    <x v="0"/>
    <x v="173"/>
  </r>
  <r>
    <x v="219"/>
    <x v="7"/>
    <x v="0"/>
    <n v="43"/>
    <n v="3010"/>
    <s v="Pave"/>
    <s v="NA"/>
    <s v="Reg"/>
    <s v="Lvl"/>
    <s v="AllPub"/>
    <x v="0"/>
    <s v="Gtl"/>
    <x v="21"/>
    <s v="Norm"/>
    <s v="Norm"/>
    <x v="3"/>
    <x v="1"/>
    <n v="7"/>
    <n v="5"/>
    <n v="2005"/>
    <n v="2006"/>
    <x v="1"/>
    <s v="Gable"/>
    <s v="CompShg"/>
    <x v="0"/>
    <s v="VinylSd"/>
    <s v="BrkFace"/>
    <n v="16"/>
    <s v="Gd"/>
    <s v="TA"/>
    <x v="0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x v="1"/>
    <n v="0"/>
    <n v="2"/>
    <n v="0"/>
    <n v="2"/>
    <x v="0"/>
    <n v="1"/>
    <x v="0"/>
    <n v="5"/>
    <s v="Typ"/>
    <n v="0"/>
    <s v="NA"/>
    <s v="Attchd"/>
    <n v="2005"/>
    <s v="Fin"/>
    <n v="2"/>
    <n v="438"/>
    <s v="TA"/>
    <s v="TA"/>
    <s v="Y"/>
    <x v="71"/>
    <x v="1"/>
    <n v="0"/>
    <n v="0"/>
    <n v="0"/>
    <n v="0"/>
    <n v="0"/>
    <s v="NA"/>
    <n v="0"/>
    <s v="NA"/>
    <x v="0"/>
    <s v="NA"/>
    <n v="0"/>
    <x v="10"/>
    <x v="2"/>
    <s v="New"/>
    <x v="2"/>
    <x v="1"/>
    <x v="174"/>
  </r>
  <r>
    <x v="220"/>
    <x v="1"/>
    <x v="0"/>
    <n v="73"/>
    <n v="8990"/>
    <s v="Pave"/>
    <s v="NA"/>
    <s v="IR1"/>
    <s v="Lvl"/>
    <s v="AllPub"/>
    <x v="0"/>
    <s v="Gtl"/>
    <x v="0"/>
    <s v="Norm"/>
    <s v="Norm"/>
    <x v="0"/>
    <x v="1"/>
    <n v="7"/>
    <n v="5"/>
    <n v="2006"/>
    <n v="2006"/>
    <x v="0"/>
    <s v="Gable"/>
    <s v="CompShg"/>
    <x v="0"/>
    <s v="VinylSd"/>
    <s v="None"/>
    <n v="0"/>
    <s v="Gd"/>
    <s v="TA"/>
    <x v="0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x v="1"/>
    <n v="0"/>
    <n v="2"/>
    <n v="0"/>
    <n v="2"/>
    <x v="0"/>
    <n v="1"/>
    <x v="0"/>
    <n v="5"/>
    <s v="Typ"/>
    <n v="0"/>
    <s v="NA"/>
    <s v="Attchd"/>
    <n v="2006"/>
    <s v="RFn"/>
    <n v="2"/>
    <n v="675"/>
    <s v="TA"/>
    <s v="TA"/>
    <s v="Y"/>
    <x v="72"/>
    <x v="1"/>
    <n v="33"/>
    <n v="0"/>
    <n v="0"/>
    <n v="0"/>
    <n v="0"/>
    <s v="NA"/>
    <n v="0"/>
    <s v="NA"/>
    <x v="0"/>
    <s v="NA"/>
    <n v="0"/>
    <x v="7"/>
    <x v="2"/>
    <s v="New"/>
    <x v="2"/>
    <x v="1"/>
    <x v="175"/>
  </r>
  <r>
    <x v="221"/>
    <x v="0"/>
    <x v="0"/>
    <s v="NA"/>
    <n v="8068"/>
    <s v="Pave"/>
    <s v="NA"/>
    <s v="IR1"/>
    <s v="Lvl"/>
    <s v="AllPub"/>
    <x v="0"/>
    <s v="Gtl"/>
    <x v="17"/>
    <s v="Norm"/>
    <s v="Norm"/>
    <x v="0"/>
    <x v="0"/>
    <n v="6"/>
    <n v="5"/>
    <n v="2002"/>
    <n v="2002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x v="1"/>
    <n v="0"/>
    <n v="2"/>
    <n v="1"/>
    <n v="4"/>
    <x v="1"/>
    <n v="1"/>
    <x v="0"/>
    <n v="8"/>
    <s v="Typ"/>
    <n v="1"/>
    <s v="TA"/>
    <s v="BuiltIn"/>
    <n v="2002"/>
    <s v="RFn"/>
    <n v="2"/>
    <n v="390"/>
    <s v="TA"/>
    <s v="TA"/>
    <s v="Y"/>
    <x v="28"/>
    <x v="1"/>
    <n v="46"/>
    <n v="0"/>
    <n v="0"/>
    <n v="0"/>
    <n v="0"/>
    <s v="NA"/>
    <n v="0"/>
    <s v="NA"/>
    <x v="0"/>
    <s v="NA"/>
    <n v="0"/>
    <x v="3"/>
    <x v="3"/>
    <s v="ConLI"/>
    <x v="0"/>
    <x v="0"/>
    <x v="7"/>
  </r>
  <r>
    <x v="222"/>
    <x v="0"/>
    <x v="0"/>
    <n v="85"/>
    <n v="11475"/>
    <s v="Pave"/>
    <s v="NA"/>
    <s v="Reg"/>
    <s v="Lvl"/>
    <s v="AllPub"/>
    <x v="0"/>
    <s v="Gtl"/>
    <x v="6"/>
    <s v="RRAn"/>
    <s v="Norm"/>
    <x v="0"/>
    <x v="0"/>
    <n v="6"/>
    <n v="6"/>
    <n v="1975"/>
    <n v="1975"/>
    <x v="0"/>
    <s v="Gable"/>
    <s v="CompShg"/>
    <x v="0"/>
    <s v="VinylSd"/>
    <s v="None"/>
    <n v="0"/>
    <s v="TA"/>
    <s v="TA"/>
    <x v="1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x v="0"/>
    <n v="0"/>
    <n v="2"/>
    <n v="1"/>
    <n v="3"/>
    <x v="0"/>
    <n v="1"/>
    <x v="1"/>
    <n v="6"/>
    <s v="Typ"/>
    <n v="1"/>
    <s v="TA"/>
    <s v="Attchd"/>
    <n v="1975"/>
    <s v="RFn"/>
    <n v="2"/>
    <n v="434"/>
    <s v="TA"/>
    <s v="TA"/>
    <s v="Y"/>
    <x v="73"/>
    <x v="1"/>
    <n v="208"/>
    <n v="0"/>
    <n v="0"/>
    <n v="0"/>
    <n v="0"/>
    <s v="NA"/>
    <n v="0"/>
    <s v="MnPrv"/>
    <x v="1"/>
    <s v="NA"/>
    <n v="0"/>
    <x v="0"/>
    <x v="2"/>
    <s v="WD"/>
    <x v="0"/>
    <x v="0"/>
    <x v="31"/>
  </r>
  <r>
    <x v="223"/>
    <x v="1"/>
    <x v="0"/>
    <n v="70"/>
    <n v="10500"/>
    <s v="Pave"/>
    <s v="NA"/>
    <s v="Reg"/>
    <s v="Lvl"/>
    <s v="AllPub"/>
    <x v="1"/>
    <s v="Gtl"/>
    <x v="11"/>
    <s v="Norm"/>
    <s v="Norm"/>
    <x v="0"/>
    <x v="1"/>
    <n v="4"/>
    <n v="6"/>
    <n v="1971"/>
    <n v="1971"/>
    <x v="0"/>
    <s v="Gable"/>
    <s v="CompShg"/>
    <x v="3"/>
    <s v="HdBoard"/>
    <s v="None"/>
    <n v="0"/>
    <s v="TA"/>
    <s v="TA"/>
    <x v="1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x v="1"/>
    <n v="0"/>
    <n v="1"/>
    <n v="0"/>
    <n v="2"/>
    <x v="1"/>
    <n v="1"/>
    <x v="1"/>
    <n v="4"/>
    <s v="Typ"/>
    <n v="0"/>
    <s v="NA"/>
    <s v="Detchd"/>
    <n v="1989"/>
    <s v="Unf"/>
    <n v="2"/>
    <n v="576"/>
    <s v="TA"/>
    <s v="TA"/>
    <s v="Y"/>
    <x v="74"/>
    <x v="1"/>
    <n v="0"/>
    <n v="0"/>
    <n v="0"/>
    <n v="0"/>
    <n v="0"/>
    <s v="NA"/>
    <n v="0"/>
    <s v="NA"/>
    <x v="0"/>
    <s v="NA"/>
    <n v="0"/>
    <x v="10"/>
    <x v="3"/>
    <s v="WD"/>
    <x v="1"/>
    <x v="1"/>
    <x v="176"/>
  </r>
  <r>
    <x v="224"/>
    <x v="1"/>
    <x v="0"/>
    <n v="103"/>
    <n v="13472"/>
    <s v="Pave"/>
    <s v="NA"/>
    <s v="Reg"/>
    <s v="Lvl"/>
    <s v="AllPub"/>
    <x v="0"/>
    <s v="Gtl"/>
    <x v="10"/>
    <s v="Norm"/>
    <s v="Norm"/>
    <x v="0"/>
    <x v="1"/>
    <n v="10"/>
    <n v="5"/>
    <n v="2003"/>
    <n v="2003"/>
    <x v="0"/>
    <s v="Hip"/>
    <s v="CompShg"/>
    <x v="0"/>
    <s v="VinylSd"/>
    <s v="BrkFace"/>
    <n v="922"/>
    <s v="Ex"/>
    <s v="TA"/>
    <x v="0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x v="1"/>
    <n v="0"/>
    <n v="2"/>
    <n v="0"/>
    <n v="3"/>
    <x v="1"/>
    <n v="1"/>
    <x v="2"/>
    <n v="8"/>
    <s v="Typ"/>
    <n v="1"/>
    <s v="Ex"/>
    <s v="Attchd"/>
    <n v="2003"/>
    <s v="Fin"/>
    <n v="3"/>
    <n v="968"/>
    <s v="TA"/>
    <s v="TA"/>
    <s v="Y"/>
    <x v="75"/>
    <x v="1"/>
    <n v="105"/>
    <n v="0"/>
    <n v="0"/>
    <n v="0"/>
    <n v="0"/>
    <s v="NA"/>
    <n v="0"/>
    <s v="NA"/>
    <x v="0"/>
    <s v="NA"/>
    <n v="0"/>
    <x v="11"/>
    <x v="3"/>
    <s v="WD"/>
    <x v="0"/>
    <x v="0"/>
    <x v="177"/>
  </r>
  <r>
    <x v="225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5"/>
    <n v="5"/>
    <n v="1971"/>
    <n v="1971"/>
    <x v="0"/>
    <s v="Gable"/>
    <s v="CompShg"/>
    <x v="3"/>
    <s v="HdBoard"/>
    <s v="BrkFace"/>
    <n v="142"/>
    <s v="TA"/>
    <s v="TA"/>
    <x v="1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x v="1"/>
    <n v="0"/>
    <n v="2"/>
    <n v="1"/>
    <n v="3"/>
    <x v="0"/>
    <n v="1"/>
    <x v="1"/>
    <n v="6"/>
    <s v="Typ"/>
    <n v="0"/>
    <s v="NA"/>
    <s v="Detchd"/>
    <n v="1991"/>
    <s v="Unf"/>
    <n v="1"/>
    <n v="280"/>
    <s v="TA"/>
    <s v="TA"/>
    <s v="Y"/>
    <x v="0"/>
    <x v="0"/>
    <n v="0"/>
    <n v="0"/>
    <n v="0"/>
    <n v="0"/>
    <n v="0"/>
    <s v="NA"/>
    <n v="0"/>
    <s v="NA"/>
    <x v="0"/>
    <s v="NA"/>
    <n v="0"/>
    <x v="1"/>
    <x v="3"/>
    <s v="COD"/>
    <x v="1"/>
    <x v="1"/>
    <x v="162"/>
  </r>
  <r>
    <x v="226"/>
    <x v="0"/>
    <x v="0"/>
    <n v="82"/>
    <n v="9950"/>
    <s v="Pave"/>
    <s v="NA"/>
    <s v="IR1"/>
    <s v="Lvl"/>
    <s v="AllPub"/>
    <x v="0"/>
    <s v="Gtl"/>
    <x v="3"/>
    <s v="Norm"/>
    <s v="Norm"/>
    <x v="0"/>
    <x v="0"/>
    <n v="7"/>
    <n v="5"/>
    <n v="1995"/>
    <n v="1995"/>
    <x v="0"/>
    <s v="Gable"/>
    <s v="CompShg"/>
    <x v="0"/>
    <s v="VinylSd"/>
    <s v="BrkFace"/>
    <n v="290"/>
    <s v="Gd"/>
    <s v="TA"/>
    <x v="0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x v="1"/>
    <n v="0"/>
    <n v="2"/>
    <n v="1"/>
    <n v="4"/>
    <x v="1"/>
    <n v="1"/>
    <x v="0"/>
    <n v="9"/>
    <s v="Typ"/>
    <n v="1"/>
    <s v="TA"/>
    <s v="Attchd"/>
    <n v="1995"/>
    <s v="RFn"/>
    <n v="3"/>
    <n v="721"/>
    <s v="TA"/>
    <s v="TA"/>
    <s v="Y"/>
    <x v="42"/>
    <x v="1"/>
    <n v="114"/>
    <n v="0"/>
    <n v="0"/>
    <n v="0"/>
    <n v="0"/>
    <s v="NA"/>
    <n v="0"/>
    <s v="NA"/>
    <x v="0"/>
    <s v="NA"/>
    <n v="0"/>
    <x v="11"/>
    <x v="1"/>
    <s v="WD"/>
    <x v="1"/>
    <x v="1"/>
    <x v="178"/>
  </r>
  <r>
    <x v="227"/>
    <x v="11"/>
    <x v="1"/>
    <n v="21"/>
    <n v="1869"/>
    <s v="Pave"/>
    <s v="NA"/>
    <s v="Reg"/>
    <s v="Lvl"/>
    <s v="AllPub"/>
    <x v="0"/>
    <s v="Gtl"/>
    <x v="22"/>
    <s v="Norm"/>
    <s v="Norm"/>
    <x v="4"/>
    <x v="0"/>
    <n v="6"/>
    <n v="6"/>
    <n v="1970"/>
    <n v="1970"/>
    <x v="0"/>
    <s v="Gable"/>
    <s v="CompShg"/>
    <x v="3"/>
    <s v="HdBoard"/>
    <s v="BrkFace"/>
    <n v="127"/>
    <s v="TA"/>
    <s v="TA"/>
    <x v="1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x v="1"/>
    <n v="0"/>
    <n v="1"/>
    <n v="1"/>
    <n v="2"/>
    <x v="0"/>
    <n v="1"/>
    <x v="1"/>
    <n v="5"/>
    <s v="Typ"/>
    <n v="0"/>
    <s v="NA"/>
    <s v="Detchd"/>
    <n v="1987"/>
    <s v="Unf"/>
    <n v="1"/>
    <n v="280"/>
    <s v="TA"/>
    <s v="TA"/>
    <s v="Y"/>
    <x v="0"/>
    <x v="0"/>
    <n v="0"/>
    <n v="0"/>
    <n v="0"/>
    <n v="0"/>
    <n v="0"/>
    <s v="NA"/>
    <n v="0"/>
    <s v="NA"/>
    <x v="0"/>
    <s v="NA"/>
    <n v="0"/>
    <x v="2"/>
    <x v="0"/>
    <s v="WD"/>
    <x v="0"/>
    <x v="0"/>
    <x v="179"/>
  </r>
  <r>
    <x v="228"/>
    <x v="1"/>
    <x v="0"/>
    <n v="70"/>
    <n v="8521"/>
    <s v="Pave"/>
    <s v="NA"/>
    <s v="Reg"/>
    <s v="Lvl"/>
    <s v="AllPub"/>
    <x v="1"/>
    <s v="Gtl"/>
    <x v="9"/>
    <s v="Feedr"/>
    <s v="Norm"/>
    <x v="0"/>
    <x v="1"/>
    <n v="5"/>
    <n v="5"/>
    <n v="1967"/>
    <n v="1967"/>
    <x v="0"/>
    <s v="Gable"/>
    <s v="CompShg"/>
    <x v="3"/>
    <s v="HdBoard"/>
    <s v="None"/>
    <n v="0"/>
    <s v="TA"/>
    <s v="TA"/>
    <x v="1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x v="1"/>
    <n v="0"/>
    <n v="1"/>
    <n v="0"/>
    <n v="3"/>
    <x v="1"/>
    <n v="1"/>
    <x v="1"/>
    <n v="5"/>
    <s v="Typ"/>
    <n v="1"/>
    <s v="Fa"/>
    <s v="Detchd"/>
    <n v="1974"/>
    <s v="Unf"/>
    <n v="1"/>
    <n v="336"/>
    <s v="TA"/>
    <s v="TA"/>
    <s v="Y"/>
    <x v="0"/>
    <x v="0"/>
    <n v="0"/>
    <n v="0"/>
    <n v="0"/>
    <n v="0"/>
    <n v="0"/>
    <s v="NA"/>
    <n v="0"/>
    <s v="MnPrv"/>
    <x v="1"/>
    <s v="NA"/>
    <n v="0"/>
    <x v="1"/>
    <x v="4"/>
    <s v="WD"/>
    <x v="0"/>
    <x v="0"/>
    <x v="122"/>
  </r>
  <r>
    <x v="229"/>
    <x v="7"/>
    <x v="0"/>
    <n v="43"/>
    <n v="3182"/>
    <s v="Pave"/>
    <s v="NA"/>
    <s v="Reg"/>
    <s v="Lvl"/>
    <s v="AllPub"/>
    <x v="0"/>
    <s v="Gtl"/>
    <x v="21"/>
    <s v="Norm"/>
    <s v="Norm"/>
    <x v="3"/>
    <x v="1"/>
    <n v="7"/>
    <n v="5"/>
    <n v="2005"/>
    <n v="2006"/>
    <x v="1"/>
    <s v="Gable"/>
    <s v="CompShg"/>
    <x v="0"/>
    <s v="VinylSd"/>
    <s v="BrkFace"/>
    <n v="16"/>
    <s v="Gd"/>
    <s v="TA"/>
    <x v="0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x v="1"/>
    <n v="0"/>
    <n v="2"/>
    <n v="0"/>
    <n v="2"/>
    <x v="0"/>
    <n v="1"/>
    <x v="0"/>
    <n v="7"/>
    <s v="Typ"/>
    <n v="1"/>
    <s v="TA"/>
    <s v="Attchd"/>
    <n v="2005"/>
    <s v="Fin"/>
    <n v="2"/>
    <n v="430"/>
    <s v="TA"/>
    <s v="TA"/>
    <s v="Y"/>
    <x v="76"/>
    <x v="1"/>
    <n v="20"/>
    <n v="0"/>
    <n v="0"/>
    <n v="0"/>
    <n v="0"/>
    <s v="NA"/>
    <n v="0"/>
    <s v="NA"/>
    <x v="0"/>
    <s v="NA"/>
    <n v="0"/>
    <x v="1"/>
    <x v="3"/>
    <s v="WD"/>
    <x v="0"/>
    <x v="0"/>
    <x v="180"/>
  </r>
  <r>
    <x v="230"/>
    <x v="1"/>
    <x v="0"/>
    <n v="73"/>
    <n v="8760"/>
    <s v="Pave"/>
    <s v="NA"/>
    <s v="Reg"/>
    <s v="Lvl"/>
    <s v="AllPub"/>
    <x v="0"/>
    <s v="Gtl"/>
    <x v="11"/>
    <s v="Norm"/>
    <s v="Norm"/>
    <x v="0"/>
    <x v="1"/>
    <n v="6"/>
    <n v="6"/>
    <n v="1959"/>
    <n v="1959"/>
    <x v="0"/>
    <s v="Hip"/>
    <s v="CompShg"/>
    <x v="1"/>
    <s v="MetalSd"/>
    <s v="BrkFace"/>
    <n v="220"/>
    <s v="TA"/>
    <s v="TA"/>
    <x v="1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x v="0"/>
    <n v="0"/>
    <n v="1"/>
    <n v="0"/>
    <n v="3"/>
    <x v="1"/>
    <n v="1"/>
    <x v="1"/>
    <n v="6"/>
    <s v="Typ"/>
    <n v="0"/>
    <s v="NA"/>
    <s v="Attchd"/>
    <n v="1959"/>
    <s v="RFn"/>
    <n v="1"/>
    <n v="312"/>
    <s v="TA"/>
    <s v="TA"/>
    <s v="Y"/>
    <x v="0"/>
    <x v="0"/>
    <n v="0"/>
    <n v="120"/>
    <n v="0"/>
    <n v="0"/>
    <n v="0"/>
    <s v="NA"/>
    <n v="0"/>
    <s v="NA"/>
    <x v="0"/>
    <s v="NA"/>
    <n v="0"/>
    <x v="7"/>
    <x v="4"/>
    <s v="WD"/>
    <x v="0"/>
    <x v="0"/>
    <x v="181"/>
  </r>
  <r>
    <x v="231"/>
    <x v="0"/>
    <x v="0"/>
    <n v="174"/>
    <n v="15138"/>
    <s v="Pave"/>
    <s v="NA"/>
    <s v="IR1"/>
    <s v="Lvl"/>
    <s v="AllPub"/>
    <x v="0"/>
    <s v="Gtl"/>
    <x v="3"/>
    <s v="Norm"/>
    <s v="Norm"/>
    <x v="0"/>
    <x v="0"/>
    <n v="8"/>
    <n v="5"/>
    <n v="1995"/>
    <n v="1996"/>
    <x v="1"/>
    <s v="Gable"/>
    <s v="CompShg"/>
    <x v="0"/>
    <s v="VinylSd"/>
    <s v="BrkFace"/>
    <n v="506"/>
    <s v="Gd"/>
    <s v="TA"/>
    <x v="0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x v="0"/>
    <n v="0"/>
    <n v="2"/>
    <n v="1"/>
    <n v="4"/>
    <x v="1"/>
    <n v="1"/>
    <x v="2"/>
    <n v="9"/>
    <s v="Typ"/>
    <n v="1"/>
    <s v="TA"/>
    <s v="Attchd"/>
    <n v="1995"/>
    <s v="Fin"/>
    <n v="3"/>
    <n v="810"/>
    <s v="TA"/>
    <s v="TA"/>
    <s v="Y"/>
    <x v="0"/>
    <x v="0"/>
    <n v="146"/>
    <n v="202"/>
    <n v="0"/>
    <n v="0"/>
    <n v="0"/>
    <s v="NA"/>
    <n v="0"/>
    <s v="NA"/>
    <x v="0"/>
    <s v="NA"/>
    <n v="0"/>
    <x v="9"/>
    <x v="3"/>
    <s v="WD"/>
    <x v="0"/>
    <x v="0"/>
    <x v="182"/>
  </r>
  <r>
    <x v="232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5"/>
    <n v="1972"/>
    <n v="1972"/>
    <x v="0"/>
    <s v="Gable"/>
    <s v="CompShg"/>
    <x v="3"/>
    <s v="HdBoard"/>
    <s v="BrkFace"/>
    <n v="297"/>
    <s v="TA"/>
    <s v="TA"/>
    <x v="1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x v="1"/>
    <n v="0"/>
    <n v="1"/>
    <n v="1"/>
    <n v="2"/>
    <x v="0"/>
    <n v="1"/>
    <x v="1"/>
    <n v="5"/>
    <s v="Typ"/>
    <n v="1"/>
    <s v="Po"/>
    <s v="Attchd"/>
    <n v="1972"/>
    <s v="Unf"/>
    <n v="1"/>
    <n v="288"/>
    <s v="TA"/>
    <s v="T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183"/>
  </r>
  <r>
    <x v="233"/>
    <x v="1"/>
    <x v="0"/>
    <n v="75"/>
    <n v="10650"/>
    <s v="Pave"/>
    <s v="NA"/>
    <s v="Reg"/>
    <s v="Lvl"/>
    <s v="AllPub"/>
    <x v="2"/>
    <s v="Gtl"/>
    <x v="0"/>
    <s v="Norm"/>
    <s v="Norm"/>
    <x v="0"/>
    <x v="1"/>
    <n v="5"/>
    <n v="6"/>
    <n v="1976"/>
    <n v="1976"/>
    <x v="0"/>
    <s v="Gable"/>
    <s v="CompShg"/>
    <x v="3"/>
    <s v="HdBoard"/>
    <s v="None"/>
    <n v="0"/>
    <s v="TA"/>
    <s v="TA"/>
    <x v="1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x v="0"/>
    <n v="0"/>
    <n v="1"/>
    <n v="0"/>
    <n v="3"/>
    <x v="1"/>
    <n v="1"/>
    <x v="1"/>
    <n v="5"/>
    <s v="Typ"/>
    <n v="0"/>
    <s v="NA"/>
    <s v="Attchd"/>
    <n v="1976"/>
    <s v="Unf"/>
    <n v="1"/>
    <n v="308"/>
    <s v="TA"/>
    <s v="TA"/>
    <s v="Y"/>
    <x v="77"/>
    <x v="1"/>
    <n v="0"/>
    <n v="0"/>
    <n v="0"/>
    <n v="0"/>
    <n v="0"/>
    <s v="NA"/>
    <n v="0"/>
    <s v="MnPrv"/>
    <x v="1"/>
    <s v="NA"/>
    <n v="0"/>
    <x v="0"/>
    <x v="4"/>
    <s v="WD"/>
    <x v="0"/>
    <x v="0"/>
    <x v="184"/>
  </r>
  <r>
    <x v="234"/>
    <x v="0"/>
    <x v="0"/>
    <s v="NA"/>
    <n v="7851"/>
    <s v="Pave"/>
    <s v="NA"/>
    <s v="Reg"/>
    <s v="Lvl"/>
    <s v="AllPub"/>
    <x v="0"/>
    <s v="Gtl"/>
    <x v="17"/>
    <s v="Norm"/>
    <s v="Norm"/>
    <x v="0"/>
    <x v="0"/>
    <n v="6"/>
    <n v="5"/>
    <n v="2002"/>
    <n v="2002"/>
    <x v="0"/>
    <s v="Gable"/>
    <s v="CompShg"/>
    <x v="0"/>
    <s v="VinylSd"/>
    <s v="NA"/>
    <s v="NA"/>
    <s v="Gd"/>
    <s v="TA"/>
    <x v="0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x v="0"/>
    <n v="0"/>
    <n v="2"/>
    <n v="1"/>
    <n v="4"/>
    <x v="1"/>
    <n v="1"/>
    <x v="0"/>
    <n v="8"/>
    <s v="Typ"/>
    <n v="2"/>
    <s v="TA"/>
    <s v="BuiltIn"/>
    <n v="2002"/>
    <s v="Fin"/>
    <n v="2"/>
    <n v="440"/>
    <s v="TA"/>
    <s v="TA"/>
    <s v="Y"/>
    <x v="16"/>
    <x v="1"/>
    <n v="48"/>
    <n v="0"/>
    <n v="0"/>
    <n v="0"/>
    <n v="0"/>
    <s v="NA"/>
    <n v="0"/>
    <s v="NA"/>
    <x v="0"/>
    <s v="NA"/>
    <n v="0"/>
    <x v="1"/>
    <x v="4"/>
    <s v="WD"/>
    <x v="0"/>
    <x v="0"/>
    <x v="185"/>
  </r>
  <r>
    <x v="235"/>
    <x v="11"/>
    <x v="1"/>
    <n v="21"/>
    <n v="1680"/>
    <s v="Pave"/>
    <s v="NA"/>
    <s v="Reg"/>
    <s v="Lvl"/>
    <s v="AllPub"/>
    <x v="0"/>
    <s v="Gtl"/>
    <x v="22"/>
    <s v="Norm"/>
    <s v="Norm"/>
    <x v="3"/>
    <x v="0"/>
    <n v="6"/>
    <n v="3"/>
    <n v="1971"/>
    <n v="1971"/>
    <x v="0"/>
    <s v="Gable"/>
    <s v="CompShg"/>
    <x v="3"/>
    <s v="HdBoard"/>
    <s v="BrkFace"/>
    <n v="604"/>
    <s v="TA"/>
    <s v="TA"/>
    <x v="1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x v="1"/>
    <n v="0"/>
    <n v="1"/>
    <n v="1"/>
    <n v="2"/>
    <x v="0"/>
    <n v="1"/>
    <x v="1"/>
    <n v="5"/>
    <s v="Typ"/>
    <n v="0"/>
    <s v="NA"/>
    <s v="Detchd"/>
    <n v="1971"/>
    <s v="Unf"/>
    <n v="1"/>
    <n v="264"/>
    <s v="TA"/>
    <s v="TA"/>
    <s v="Y"/>
    <x v="0"/>
    <x v="0"/>
    <n v="0"/>
    <n v="0"/>
    <n v="0"/>
    <n v="0"/>
    <n v="0"/>
    <s v="NA"/>
    <n v="0"/>
    <s v="NA"/>
    <x v="0"/>
    <s v="NA"/>
    <n v="0"/>
    <x v="5"/>
    <x v="0"/>
    <s v="WD"/>
    <x v="0"/>
    <x v="0"/>
    <x v="186"/>
  </r>
  <r>
    <x v="236"/>
    <x v="1"/>
    <x v="0"/>
    <n v="65"/>
    <n v="8773"/>
    <s v="Pave"/>
    <s v="NA"/>
    <s v="Reg"/>
    <s v="Lvl"/>
    <s v="AllPub"/>
    <x v="1"/>
    <s v="Gtl"/>
    <x v="0"/>
    <s v="Norm"/>
    <s v="Norm"/>
    <x v="0"/>
    <x v="1"/>
    <n v="7"/>
    <n v="5"/>
    <n v="2004"/>
    <n v="2004"/>
    <x v="0"/>
    <s v="Gable"/>
    <s v="CompShg"/>
    <x v="0"/>
    <s v="VinylSd"/>
    <s v="BrkFace"/>
    <n v="98"/>
    <s v="Gd"/>
    <s v="TA"/>
    <x v="0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x v="1"/>
    <n v="0"/>
    <n v="2"/>
    <n v="0"/>
    <n v="3"/>
    <x v="1"/>
    <n v="1"/>
    <x v="0"/>
    <n v="6"/>
    <s v="Typ"/>
    <n v="0"/>
    <s v="NA"/>
    <s v="Attchd"/>
    <n v="2004"/>
    <s v="RFn"/>
    <n v="2"/>
    <n v="494"/>
    <s v="TA"/>
    <s v="TA"/>
    <s v="Y"/>
    <x v="65"/>
    <x v="1"/>
    <n v="105"/>
    <n v="0"/>
    <n v="0"/>
    <n v="0"/>
    <n v="0"/>
    <s v="NA"/>
    <n v="0"/>
    <s v="NA"/>
    <x v="0"/>
    <s v="NA"/>
    <n v="0"/>
    <x v="1"/>
    <x v="4"/>
    <s v="WD"/>
    <x v="0"/>
    <x v="0"/>
    <x v="187"/>
  </r>
  <r>
    <x v="237"/>
    <x v="0"/>
    <x v="0"/>
    <s v="NA"/>
    <n v="9453"/>
    <s v="Pave"/>
    <s v="NA"/>
    <s v="IR1"/>
    <s v="Lvl"/>
    <s v="AllPub"/>
    <x v="3"/>
    <s v="Gtl"/>
    <x v="12"/>
    <s v="RRNe"/>
    <s v="Norm"/>
    <x v="0"/>
    <x v="0"/>
    <n v="7"/>
    <n v="7"/>
    <n v="1993"/>
    <n v="2003"/>
    <x v="1"/>
    <s v="Gable"/>
    <s v="CompShg"/>
    <x v="3"/>
    <s v="HdBoard"/>
    <s v="None"/>
    <n v="0"/>
    <s v="Gd"/>
    <s v="TA"/>
    <x v="0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x v="1"/>
    <n v="0"/>
    <n v="2"/>
    <n v="1"/>
    <n v="3"/>
    <x v="0"/>
    <n v="1"/>
    <x v="0"/>
    <n v="7"/>
    <s v="Typ"/>
    <n v="0"/>
    <s v="NA"/>
    <s v="Attchd"/>
    <n v="1993"/>
    <s v="RFn"/>
    <n v="2"/>
    <n v="457"/>
    <s v="TA"/>
    <s v="TA"/>
    <s v="Y"/>
    <x v="78"/>
    <x v="1"/>
    <n v="70"/>
    <n v="0"/>
    <n v="238"/>
    <n v="0"/>
    <n v="0"/>
    <s v="NA"/>
    <n v="0"/>
    <s v="NA"/>
    <x v="0"/>
    <s v="NA"/>
    <n v="0"/>
    <x v="0"/>
    <x v="4"/>
    <s v="WD"/>
    <x v="0"/>
    <x v="0"/>
    <x v="188"/>
  </r>
  <r>
    <x v="238"/>
    <x v="1"/>
    <x v="0"/>
    <n v="93"/>
    <n v="12030"/>
    <s v="Pave"/>
    <s v="NA"/>
    <s v="Reg"/>
    <s v="Lvl"/>
    <s v="AllPub"/>
    <x v="0"/>
    <s v="Gtl"/>
    <x v="10"/>
    <s v="Norm"/>
    <s v="Norm"/>
    <x v="0"/>
    <x v="1"/>
    <n v="8"/>
    <n v="5"/>
    <n v="2007"/>
    <n v="2007"/>
    <x v="0"/>
    <s v="Hip"/>
    <s v="CompShg"/>
    <x v="0"/>
    <s v="VinylSd"/>
    <s v="BrkFace"/>
    <n v="254"/>
    <s v="Ex"/>
    <s v="TA"/>
    <x v="0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x v="1"/>
    <n v="0"/>
    <n v="2"/>
    <n v="0"/>
    <n v="3"/>
    <x v="1"/>
    <n v="1"/>
    <x v="0"/>
    <n v="7"/>
    <s v="Typ"/>
    <n v="0"/>
    <s v="NA"/>
    <s v="Attchd"/>
    <n v="2007"/>
    <s v="Fin"/>
    <n v="3"/>
    <n v="818"/>
    <s v="TA"/>
    <s v="TA"/>
    <s v="Y"/>
    <x v="23"/>
    <x v="1"/>
    <n v="228"/>
    <n v="0"/>
    <n v="0"/>
    <n v="0"/>
    <n v="0"/>
    <s v="NA"/>
    <n v="0"/>
    <s v="NA"/>
    <x v="0"/>
    <s v="NA"/>
    <n v="0"/>
    <x v="3"/>
    <x v="1"/>
    <s v="New"/>
    <x v="2"/>
    <x v="1"/>
    <x v="189"/>
  </r>
  <r>
    <x v="239"/>
    <x v="3"/>
    <x v="0"/>
    <n v="52"/>
    <n v="8741"/>
    <s v="Pave"/>
    <s v="NA"/>
    <s v="Reg"/>
    <s v="Lvl"/>
    <s v="AllPub"/>
    <x v="0"/>
    <s v="Gtl"/>
    <x v="15"/>
    <s v="Norm"/>
    <s v="Norm"/>
    <x v="0"/>
    <x v="2"/>
    <n v="6"/>
    <n v="4"/>
    <n v="1945"/>
    <n v="1950"/>
    <x v="1"/>
    <s v="Gable"/>
    <s v="CompShg"/>
    <x v="0"/>
    <s v="VinylSd"/>
    <s v="None"/>
    <n v="0"/>
    <s v="TA"/>
    <s v="TA"/>
    <x v="1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x v="1"/>
    <n v="0"/>
    <n v="1"/>
    <n v="1"/>
    <n v="3"/>
    <x v="1"/>
    <n v="1"/>
    <x v="1"/>
    <n v="7"/>
    <s v="Typ"/>
    <n v="1"/>
    <s v="Gd"/>
    <s v="Detchd"/>
    <n v="1949"/>
    <s v="Unf"/>
    <n v="1"/>
    <n v="220"/>
    <s v="TA"/>
    <s v="TA"/>
    <s v="Y"/>
    <x v="0"/>
    <x v="0"/>
    <n v="140"/>
    <n v="0"/>
    <n v="0"/>
    <n v="0"/>
    <n v="0"/>
    <s v="NA"/>
    <n v="0"/>
    <s v="MnPrv"/>
    <x v="1"/>
    <s v="NA"/>
    <n v="0"/>
    <x v="7"/>
    <x v="4"/>
    <s v="WD"/>
    <x v="0"/>
    <x v="0"/>
    <x v="46"/>
  </r>
  <r>
    <x v="240"/>
    <x v="1"/>
    <x v="3"/>
    <n v="75"/>
    <n v="9000"/>
    <s v="Pave"/>
    <s v="NA"/>
    <s v="Reg"/>
    <s v="Lvl"/>
    <s v="AllPub"/>
    <x v="0"/>
    <s v="Gtl"/>
    <x v="5"/>
    <s v="Norm"/>
    <s v="Norm"/>
    <x v="0"/>
    <x v="1"/>
    <n v="8"/>
    <n v="5"/>
    <n v="2008"/>
    <n v="2008"/>
    <x v="0"/>
    <s v="Gable"/>
    <s v="CompShg"/>
    <x v="0"/>
    <s v="VinylSd"/>
    <s v="Stone"/>
    <n v="36"/>
    <s v="Gd"/>
    <s v="TA"/>
    <x v="0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x v="0"/>
    <n v="0"/>
    <n v="2"/>
    <n v="0"/>
    <n v="3"/>
    <x v="1"/>
    <n v="1"/>
    <x v="0"/>
    <n v="7"/>
    <s v="Typ"/>
    <n v="0"/>
    <s v="NA"/>
    <s v="Attchd"/>
    <n v="2008"/>
    <s v="RFn"/>
    <n v="2"/>
    <n v="750"/>
    <s v="TA"/>
    <s v="TA"/>
    <s v="Y"/>
    <x v="32"/>
    <x v="1"/>
    <n v="168"/>
    <n v="0"/>
    <n v="0"/>
    <n v="0"/>
    <n v="0"/>
    <s v="NA"/>
    <n v="0"/>
    <s v="NA"/>
    <x v="0"/>
    <s v="NA"/>
    <n v="0"/>
    <x v="7"/>
    <x v="4"/>
    <s v="WD"/>
    <x v="0"/>
    <x v="0"/>
    <x v="190"/>
  </r>
  <r>
    <x v="241"/>
    <x v="8"/>
    <x v="1"/>
    <n v="40"/>
    <n v="3880"/>
    <s v="Pave"/>
    <s v="NA"/>
    <s v="Reg"/>
    <s v="Lvl"/>
    <s v="AllPub"/>
    <x v="0"/>
    <s v="Gtl"/>
    <x v="7"/>
    <s v="Norm"/>
    <s v="Norm"/>
    <x v="0"/>
    <x v="1"/>
    <n v="5"/>
    <n v="9"/>
    <n v="1945"/>
    <n v="1997"/>
    <x v="1"/>
    <s v="Gable"/>
    <s v="CompShg"/>
    <x v="0"/>
    <s v="VinylSd"/>
    <s v="None"/>
    <n v="0"/>
    <s v="TA"/>
    <s v="Gd"/>
    <x v="1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x v="1"/>
    <n v="0"/>
    <n v="1"/>
    <n v="0"/>
    <n v="2"/>
    <x v="1"/>
    <n v="1"/>
    <x v="0"/>
    <n v="4"/>
    <s v="Typ"/>
    <n v="0"/>
    <s v="NA"/>
    <s v="NA"/>
    <s v="NA"/>
    <s v="NA"/>
    <n v="0"/>
    <n v="0"/>
    <s v="NA"/>
    <s v="NA"/>
    <s v="Y"/>
    <x v="79"/>
    <x v="1"/>
    <n v="42"/>
    <n v="0"/>
    <n v="0"/>
    <n v="0"/>
    <n v="0"/>
    <s v="NA"/>
    <n v="0"/>
    <s v="NA"/>
    <x v="0"/>
    <s v="NA"/>
    <n v="0"/>
    <x v="5"/>
    <x v="1"/>
    <s v="WD"/>
    <x v="0"/>
    <x v="0"/>
    <x v="191"/>
  </r>
  <r>
    <x v="242"/>
    <x v="3"/>
    <x v="1"/>
    <n v="63"/>
    <n v="5000"/>
    <s v="Pave"/>
    <s v="NA"/>
    <s v="Reg"/>
    <s v="Lvl"/>
    <s v="AllPub"/>
    <x v="2"/>
    <s v="Gtl"/>
    <x v="7"/>
    <s v="Norm"/>
    <s v="Norm"/>
    <x v="0"/>
    <x v="2"/>
    <n v="5"/>
    <n v="4"/>
    <n v="1900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x v="1"/>
    <n v="0"/>
    <n v="1"/>
    <n v="0"/>
    <n v="3"/>
    <x v="1"/>
    <n v="1"/>
    <x v="1"/>
    <n v="6"/>
    <s v="Typ"/>
    <n v="0"/>
    <s v="NA"/>
    <s v="Attchd"/>
    <n v="1940"/>
    <s v="Unf"/>
    <n v="1"/>
    <n v="352"/>
    <s v="Fa"/>
    <s v="TA"/>
    <s v="Y"/>
    <x v="0"/>
    <x v="0"/>
    <n v="0"/>
    <n v="77"/>
    <n v="0"/>
    <n v="0"/>
    <n v="0"/>
    <s v="NA"/>
    <n v="0"/>
    <s v="NA"/>
    <x v="0"/>
    <s v="NA"/>
    <n v="0"/>
    <x v="7"/>
    <x v="2"/>
    <s v="WD"/>
    <x v="0"/>
    <x v="0"/>
    <x v="128"/>
  </r>
  <r>
    <x v="243"/>
    <x v="11"/>
    <x v="0"/>
    <n v="75"/>
    <n v="10762"/>
    <s v="Pave"/>
    <s v="NA"/>
    <s v="Reg"/>
    <s v="Lvl"/>
    <s v="AllPub"/>
    <x v="2"/>
    <s v="Gtl"/>
    <x v="12"/>
    <s v="Norm"/>
    <s v="Norm"/>
    <x v="3"/>
    <x v="0"/>
    <n v="6"/>
    <n v="6"/>
    <n v="1980"/>
    <n v="1980"/>
    <x v="0"/>
    <s v="Gable"/>
    <s v="CompShg"/>
    <x v="7"/>
    <s v="Plywood"/>
    <s v="None"/>
    <n v="0"/>
    <s v="TA"/>
    <s v="TA"/>
    <x v="1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x v="1"/>
    <n v="0"/>
    <n v="1"/>
    <n v="1"/>
    <n v="3"/>
    <x v="1"/>
    <n v="1"/>
    <x v="1"/>
    <n v="6"/>
    <s v="Typ"/>
    <n v="1"/>
    <s v="TA"/>
    <s v="Attchd"/>
    <n v="1980"/>
    <s v="RFn"/>
    <n v="1"/>
    <n v="288"/>
    <s v="TA"/>
    <s v="TA"/>
    <s v="Y"/>
    <x v="0"/>
    <x v="0"/>
    <n v="28"/>
    <n v="0"/>
    <n v="0"/>
    <n v="0"/>
    <n v="0"/>
    <s v="NA"/>
    <n v="0"/>
    <s v="NA"/>
    <x v="0"/>
    <s v="NA"/>
    <n v="0"/>
    <x v="7"/>
    <x v="3"/>
    <s v="WD"/>
    <x v="0"/>
    <x v="0"/>
    <x v="149"/>
  </r>
  <r>
    <x v="244"/>
    <x v="0"/>
    <x v="0"/>
    <s v="NA"/>
    <n v="8880"/>
    <s v="Pave"/>
    <s v="NA"/>
    <s v="IR1"/>
    <s v="Lvl"/>
    <s v="AllPub"/>
    <x v="0"/>
    <s v="Gtl"/>
    <x v="12"/>
    <s v="Norm"/>
    <s v="Norm"/>
    <x v="0"/>
    <x v="0"/>
    <n v="7"/>
    <n v="5"/>
    <n v="1994"/>
    <n v="2002"/>
    <x v="1"/>
    <s v="Gable"/>
    <s v="CompShg"/>
    <x v="0"/>
    <s v="VinylSd"/>
    <s v="None"/>
    <n v="0"/>
    <s v="Gd"/>
    <s v="TA"/>
    <x v="0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x v="0"/>
    <n v="0"/>
    <n v="2"/>
    <n v="1"/>
    <n v="3"/>
    <x v="0"/>
    <n v="1"/>
    <x v="0"/>
    <n v="8"/>
    <s v="Typ"/>
    <n v="2"/>
    <s v="Fa"/>
    <s v="Attchd"/>
    <n v="1994"/>
    <s v="RFn"/>
    <n v="2"/>
    <n v="463"/>
    <s v="TA"/>
    <s v="TA"/>
    <s v="Y"/>
    <x v="0"/>
    <x v="0"/>
    <n v="130"/>
    <n v="0"/>
    <n v="0"/>
    <n v="0"/>
    <n v="0"/>
    <s v="NA"/>
    <n v="0"/>
    <s v="NA"/>
    <x v="0"/>
    <s v="NA"/>
    <n v="0"/>
    <x v="1"/>
    <x v="4"/>
    <s v="WD"/>
    <x v="0"/>
    <x v="0"/>
    <x v="93"/>
  </r>
  <r>
    <x v="245"/>
    <x v="1"/>
    <x v="0"/>
    <n v="80"/>
    <n v="10400"/>
    <s v="Pave"/>
    <s v="NA"/>
    <s v="Reg"/>
    <s v="Lvl"/>
    <s v="AllPub"/>
    <x v="0"/>
    <s v="Gtl"/>
    <x v="6"/>
    <s v="Norm"/>
    <s v="Norm"/>
    <x v="0"/>
    <x v="1"/>
    <n v="7"/>
    <n v="5"/>
    <n v="1988"/>
    <n v="1988"/>
    <x v="0"/>
    <s v="Gable"/>
    <s v="CompShg"/>
    <x v="2"/>
    <s v="Wd Sdng"/>
    <s v="BrkFace"/>
    <n v="102"/>
    <s v="TA"/>
    <s v="TA"/>
    <x v="1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x v="1"/>
    <n v="1"/>
    <n v="2"/>
    <n v="0"/>
    <n v="3"/>
    <x v="1"/>
    <n v="1"/>
    <x v="1"/>
    <n v="6"/>
    <s v="Typ"/>
    <n v="1"/>
    <s v="TA"/>
    <s v="Attchd"/>
    <n v="1988"/>
    <s v="Fin"/>
    <n v="2"/>
    <n v="604"/>
    <s v="TA"/>
    <s v="TA"/>
    <s v="Y"/>
    <x v="80"/>
    <x v="1"/>
    <n v="39"/>
    <n v="0"/>
    <n v="0"/>
    <n v="0"/>
    <n v="0"/>
    <s v="NA"/>
    <n v="0"/>
    <s v="NA"/>
    <x v="0"/>
    <s v="NA"/>
    <n v="0"/>
    <x v="11"/>
    <x v="2"/>
    <s v="WD"/>
    <x v="0"/>
    <x v="0"/>
    <x v="192"/>
  </r>
  <r>
    <x v="246"/>
    <x v="4"/>
    <x v="1"/>
    <n v="69"/>
    <n v="9142"/>
    <s v="Pave"/>
    <s v="Grvl"/>
    <s v="Reg"/>
    <s v="Lvl"/>
    <s v="AllPub"/>
    <x v="0"/>
    <s v="Gtl"/>
    <x v="7"/>
    <s v="Norm"/>
    <s v="Norm"/>
    <x v="1"/>
    <x v="0"/>
    <n v="6"/>
    <n v="8"/>
    <n v="1910"/>
    <n v="1950"/>
    <x v="1"/>
    <s v="Gable"/>
    <s v="CompShg"/>
    <x v="8"/>
    <s v="AsbShng"/>
    <s v="None"/>
    <n v="0"/>
    <s v="TA"/>
    <s v="Fa"/>
    <x v="5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x v="1"/>
    <n v="0"/>
    <n v="2"/>
    <n v="0"/>
    <n v="4"/>
    <x v="1"/>
    <n v="2"/>
    <x v="3"/>
    <n v="9"/>
    <s v="Typ"/>
    <n v="0"/>
    <s v="NA"/>
    <s v="Detchd"/>
    <n v="1910"/>
    <s v="Unf"/>
    <n v="1"/>
    <n v="440"/>
    <s v="Po"/>
    <s v="Po"/>
    <s v="Y"/>
    <x v="0"/>
    <x v="0"/>
    <n v="60"/>
    <n v="112"/>
    <n v="0"/>
    <n v="0"/>
    <n v="0"/>
    <s v="NA"/>
    <n v="0"/>
    <s v="NA"/>
    <x v="0"/>
    <s v="NA"/>
    <n v="0"/>
    <x v="7"/>
    <x v="2"/>
    <s v="WD"/>
    <x v="0"/>
    <x v="0"/>
    <x v="193"/>
  </r>
  <r>
    <x v="247"/>
    <x v="1"/>
    <x v="0"/>
    <n v="75"/>
    <n v="11310"/>
    <s v="Pave"/>
    <s v="NA"/>
    <s v="Reg"/>
    <s v="Lvl"/>
    <s v="AllPub"/>
    <x v="0"/>
    <s v="Gtl"/>
    <x v="11"/>
    <s v="Norm"/>
    <s v="Norm"/>
    <x v="0"/>
    <x v="1"/>
    <n v="6"/>
    <n v="5"/>
    <n v="1954"/>
    <n v="1954"/>
    <x v="0"/>
    <s v="Hip"/>
    <s v="CompShg"/>
    <x v="2"/>
    <s v="BrkFace"/>
    <s v="None"/>
    <n v="0"/>
    <s v="TA"/>
    <s v="TA"/>
    <x v="1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x v="1"/>
    <n v="0"/>
    <n v="1"/>
    <n v="0"/>
    <n v="2"/>
    <x v="1"/>
    <n v="1"/>
    <x v="1"/>
    <n v="5"/>
    <s v="Typ"/>
    <n v="1"/>
    <s v="TA"/>
    <s v="Attchd"/>
    <n v="1954"/>
    <s v="Unf"/>
    <n v="2"/>
    <n v="451"/>
    <s v="TA"/>
    <s v="TA"/>
    <s v="Y"/>
    <x v="0"/>
    <x v="0"/>
    <n v="30"/>
    <n v="0"/>
    <n v="0"/>
    <n v="0"/>
    <n v="0"/>
    <s v="NA"/>
    <n v="0"/>
    <s v="NA"/>
    <x v="0"/>
    <s v="NA"/>
    <n v="0"/>
    <x v="11"/>
    <x v="2"/>
    <s v="WD"/>
    <x v="0"/>
    <x v="0"/>
    <x v="3"/>
  </r>
  <r>
    <x v="248"/>
    <x v="0"/>
    <x v="0"/>
    <n v="72"/>
    <n v="11317"/>
    <s v="Pave"/>
    <s v="NA"/>
    <s v="Reg"/>
    <s v="Lvl"/>
    <s v="AllPub"/>
    <x v="0"/>
    <s v="Gtl"/>
    <x v="0"/>
    <s v="Norm"/>
    <s v="Norm"/>
    <x v="0"/>
    <x v="0"/>
    <n v="7"/>
    <n v="5"/>
    <n v="2003"/>
    <n v="2003"/>
    <x v="0"/>
    <s v="Gable"/>
    <s v="CompShg"/>
    <x v="0"/>
    <s v="VinylSd"/>
    <s v="BrkFace"/>
    <n v="101"/>
    <s v="Gd"/>
    <s v="TA"/>
    <x v="0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x v="1"/>
    <n v="0"/>
    <n v="2"/>
    <n v="1"/>
    <n v="3"/>
    <x v="0"/>
    <n v="1"/>
    <x v="0"/>
    <n v="8"/>
    <s v="Typ"/>
    <n v="0"/>
    <s v="NA"/>
    <s v="Attchd"/>
    <n v="2003"/>
    <s v="RFn"/>
    <n v="2"/>
    <n v="500"/>
    <s v="TA"/>
    <s v="TA"/>
    <s v="Y"/>
    <x v="32"/>
    <x v="1"/>
    <n v="68"/>
    <n v="0"/>
    <n v="0"/>
    <n v="0"/>
    <n v="0"/>
    <s v="NA"/>
    <n v="0"/>
    <s v="NA"/>
    <x v="0"/>
    <s v="NA"/>
    <n v="0"/>
    <x v="2"/>
    <x v="1"/>
    <s v="WD"/>
    <x v="0"/>
    <x v="0"/>
    <x v="63"/>
  </r>
  <r>
    <x v="249"/>
    <x v="3"/>
    <x v="0"/>
    <s v="NA"/>
    <n v="159000"/>
    <s v="Pave"/>
    <s v="NA"/>
    <s v="IR2"/>
    <s v="Low"/>
    <s v="AllPub"/>
    <x v="3"/>
    <s v="Sev"/>
    <x v="19"/>
    <s v="Norm"/>
    <s v="Norm"/>
    <x v="0"/>
    <x v="2"/>
    <n v="6"/>
    <n v="7"/>
    <n v="1958"/>
    <n v="2006"/>
    <x v="1"/>
    <s v="Gable"/>
    <s v="CompShg"/>
    <x v="2"/>
    <s v="HdBoard"/>
    <s v="BrkCmn"/>
    <n v="472"/>
    <s v="Gd"/>
    <s v="TA"/>
    <x v="1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x v="1"/>
    <n v="1"/>
    <n v="2"/>
    <n v="0"/>
    <n v="4"/>
    <x v="1"/>
    <n v="1"/>
    <x v="0"/>
    <n v="7"/>
    <s v="Typ"/>
    <n v="2"/>
    <s v="TA"/>
    <s v="Attchd"/>
    <n v="1958"/>
    <s v="Fin"/>
    <n v="2"/>
    <n v="389"/>
    <s v="TA"/>
    <s v="TA"/>
    <s v="Y"/>
    <x v="0"/>
    <x v="0"/>
    <n v="98"/>
    <n v="0"/>
    <n v="0"/>
    <n v="0"/>
    <n v="0"/>
    <s v="NA"/>
    <n v="0"/>
    <s v="NA"/>
    <x v="0"/>
    <s v="Shed"/>
    <n v="500"/>
    <x v="11"/>
    <x v="1"/>
    <s v="WD"/>
    <x v="0"/>
    <x v="0"/>
    <x v="164"/>
  </r>
  <r>
    <x v="250"/>
    <x v="8"/>
    <x v="0"/>
    <n v="55"/>
    <n v="5350"/>
    <s v="Pave"/>
    <s v="NA"/>
    <s v="IR1"/>
    <s v="Lvl"/>
    <s v="AllPub"/>
    <x v="0"/>
    <s v="Gtl"/>
    <x v="8"/>
    <s v="Norm"/>
    <s v="Norm"/>
    <x v="0"/>
    <x v="1"/>
    <n v="3"/>
    <n v="2"/>
    <n v="1940"/>
    <n v="1966"/>
    <x v="1"/>
    <s v="Gable"/>
    <s v="CompShg"/>
    <x v="2"/>
    <s v="Plywood"/>
    <s v="None"/>
    <n v="0"/>
    <s v="TA"/>
    <s v="Po"/>
    <x v="1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x v="1"/>
    <n v="0"/>
    <n v="1"/>
    <n v="0"/>
    <n v="3"/>
    <x v="1"/>
    <n v="1"/>
    <x v="3"/>
    <n v="6"/>
    <s v="Mod"/>
    <n v="0"/>
    <s v="NA"/>
    <s v="NA"/>
    <s v="NA"/>
    <s v="NA"/>
    <n v="0"/>
    <n v="0"/>
    <s v="NA"/>
    <s v="NA"/>
    <s v="Y"/>
    <x v="81"/>
    <x v="1"/>
    <n v="0"/>
    <n v="0"/>
    <n v="0"/>
    <n v="0"/>
    <n v="0"/>
    <s v="NA"/>
    <n v="0"/>
    <s v="GdWo"/>
    <x v="1"/>
    <s v="Shed"/>
    <n v="450"/>
    <x v="1"/>
    <x v="4"/>
    <s v="WD"/>
    <x v="0"/>
    <x v="0"/>
    <x v="194"/>
  </r>
  <r>
    <x v="251"/>
    <x v="7"/>
    <x v="1"/>
    <n v="44"/>
    <n v="4750"/>
    <s v="Pave"/>
    <s v="NA"/>
    <s v="IR1"/>
    <s v="HLS"/>
    <s v="AllPub"/>
    <x v="0"/>
    <s v="Mod"/>
    <x v="2"/>
    <s v="Norm"/>
    <s v="Norm"/>
    <x v="3"/>
    <x v="1"/>
    <n v="8"/>
    <n v="5"/>
    <n v="2006"/>
    <n v="2007"/>
    <x v="1"/>
    <s v="Hip"/>
    <s v="CompShg"/>
    <x v="0"/>
    <s v="VinylSd"/>
    <s v="Stone"/>
    <n v="481"/>
    <s v="Gd"/>
    <s v="TA"/>
    <x v="0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x v="0"/>
    <n v="1"/>
    <n v="2"/>
    <n v="0"/>
    <n v="2"/>
    <x v="0"/>
    <n v="1"/>
    <x v="0"/>
    <n v="5"/>
    <s v="Typ"/>
    <n v="1"/>
    <s v="Gd"/>
    <s v="Attchd"/>
    <n v="2006"/>
    <s v="Fin"/>
    <n v="2"/>
    <n v="538"/>
    <s v="TA"/>
    <s v="TA"/>
    <s v="Y"/>
    <x v="82"/>
    <x v="1"/>
    <n v="0"/>
    <n v="0"/>
    <n v="0"/>
    <n v="153"/>
    <n v="0"/>
    <s v="NA"/>
    <n v="0"/>
    <s v="NA"/>
    <x v="0"/>
    <s v="NA"/>
    <n v="0"/>
    <x v="3"/>
    <x v="1"/>
    <s v="WD"/>
    <x v="5"/>
    <x v="1"/>
    <x v="127"/>
  </r>
  <r>
    <x v="252"/>
    <x v="0"/>
    <x v="0"/>
    <n v="65"/>
    <n v="8366"/>
    <s v="Pave"/>
    <s v="NA"/>
    <s v="IR1"/>
    <s v="Lvl"/>
    <s v="AllPub"/>
    <x v="0"/>
    <s v="Gtl"/>
    <x v="12"/>
    <s v="Norm"/>
    <s v="Norm"/>
    <x v="0"/>
    <x v="0"/>
    <n v="6"/>
    <n v="5"/>
    <n v="2004"/>
    <n v="2004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x v="1"/>
    <n v="0"/>
    <n v="2"/>
    <n v="1"/>
    <n v="3"/>
    <x v="0"/>
    <n v="1"/>
    <x v="0"/>
    <n v="6"/>
    <s v="Typ"/>
    <n v="0"/>
    <s v="NA"/>
    <s v="Attchd"/>
    <n v="2004"/>
    <s v="RFn"/>
    <n v="2"/>
    <n v="520"/>
    <s v="TA"/>
    <s v="TA"/>
    <s v="Y"/>
    <x v="83"/>
    <x v="1"/>
    <n v="45"/>
    <n v="0"/>
    <n v="0"/>
    <n v="0"/>
    <n v="0"/>
    <s v="NA"/>
    <n v="0"/>
    <s v="NA"/>
    <x v="0"/>
    <s v="NA"/>
    <n v="0"/>
    <x v="3"/>
    <x v="0"/>
    <s v="WD"/>
    <x v="0"/>
    <x v="0"/>
    <x v="151"/>
  </r>
  <r>
    <x v="253"/>
    <x v="10"/>
    <x v="0"/>
    <n v="85"/>
    <n v="9350"/>
    <s v="Pave"/>
    <s v="NA"/>
    <s v="Reg"/>
    <s v="Lvl"/>
    <s v="AllPub"/>
    <x v="0"/>
    <s v="Gtl"/>
    <x v="11"/>
    <s v="Norm"/>
    <s v="Norm"/>
    <x v="0"/>
    <x v="5"/>
    <n v="6"/>
    <n v="7"/>
    <n v="1964"/>
    <n v="1991"/>
    <x v="1"/>
    <s v="Hip"/>
    <s v="CompShg"/>
    <x v="3"/>
    <s v="HdBoard"/>
    <s v="BrkFace"/>
    <n v="108"/>
    <s v="TA"/>
    <s v="TA"/>
    <x v="1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x v="1"/>
    <n v="1"/>
    <n v="2"/>
    <n v="0"/>
    <n v="3"/>
    <x v="1"/>
    <n v="1"/>
    <x v="0"/>
    <n v="7"/>
    <s v="Min1"/>
    <n v="0"/>
    <s v="NA"/>
    <s v="Attchd"/>
    <n v="1964"/>
    <s v="RFn"/>
    <n v="1"/>
    <n v="309"/>
    <s v="TA"/>
    <s v="TA"/>
    <s v="Y"/>
    <x v="84"/>
    <x v="1"/>
    <n v="0"/>
    <n v="0"/>
    <n v="0"/>
    <n v="0"/>
    <n v="0"/>
    <s v="NA"/>
    <n v="0"/>
    <s v="MnPrv"/>
    <x v="1"/>
    <s v="NA"/>
    <n v="0"/>
    <x v="4"/>
    <x v="1"/>
    <s v="CWD"/>
    <x v="0"/>
    <x v="0"/>
    <x v="58"/>
  </r>
  <r>
    <x v="254"/>
    <x v="1"/>
    <x v="0"/>
    <n v="70"/>
    <n v="8400"/>
    <s v="Pave"/>
    <s v="NA"/>
    <s v="Reg"/>
    <s v="Lvl"/>
    <s v="AllPub"/>
    <x v="0"/>
    <s v="Gtl"/>
    <x v="11"/>
    <s v="Norm"/>
    <s v="Norm"/>
    <x v="0"/>
    <x v="1"/>
    <n v="5"/>
    <n v="6"/>
    <n v="1957"/>
    <n v="1957"/>
    <x v="0"/>
    <s v="Gable"/>
    <s v="CompShg"/>
    <x v="1"/>
    <s v="MetalSd"/>
    <s v="None"/>
    <n v="0"/>
    <s v="TA"/>
    <s v="Gd"/>
    <x v="1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x v="0"/>
    <n v="0"/>
    <n v="1"/>
    <n v="0"/>
    <n v="3"/>
    <x v="1"/>
    <n v="1"/>
    <x v="1"/>
    <n v="5"/>
    <s v="Typ"/>
    <n v="0"/>
    <s v="NA"/>
    <s v="Attchd"/>
    <n v="1957"/>
    <s v="RFn"/>
    <n v="1"/>
    <n v="294"/>
    <s v="TA"/>
    <s v="TA"/>
    <s v="Y"/>
    <x v="85"/>
    <x v="1"/>
    <n v="0"/>
    <n v="0"/>
    <n v="0"/>
    <n v="0"/>
    <n v="0"/>
    <s v="NA"/>
    <n v="0"/>
    <s v="NA"/>
    <x v="0"/>
    <s v="NA"/>
    <n v="0"/>
    <x v="11"/>
    <x v="4"/>
    <s v="WD"/>
    <x v="0"/>
    <x v="0"/>
    <x v="35"/>
  </r>
  <r>
    <x v="255"/>
    <x v="0"/>
    <x v="0"/>
    <n v="66"/>
    <n v="8738"/>
    <s v="Pave"/>
    <s v="NA"/>
    <s v="IR1"/>
    <s v="Lvl"/>
    <s v="AllPub"/>
    <x v="0"/>
    <s v="Gtl"/>
    <x v="17"/>
    <s v="Norm"/>
    <s v="Norm"/>
    <x v="0"/>
    <x v="0"/>
    <n v="7"/>
    <n v="5"/>
    <n v="1999"/>
    <n v="1999"/>
    <x v="0"/>
    <s v="Gable"/>
    <s v="CompShg"/>
    <x v="0"/>
    <s v="VinylSd"/>
    <s v="BrkFace"/>
    <n v="302"/>
    <s v="Gd"/>
    <s v="TA"/>
    <x v="0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x v="1"/>
    <n v="0"/>
    <n v="2"/>
    <n v="1"/>
    <n v="4"/>
    <x v="1"/>
    <n v="1"/>
    <x v="0"/>
    <n v="8"/>
    <s v="Typ"/>
    <n v="1"/>
    <s v="TA"/>
    <s v="BuiltIn"/>
    <n v="1999"/>
    <s v="Fin"/>
    <n v="2"/>
    <n v="429"/>
    <s v="TA"/>
    <s v="TA"/>
    <s v="Y"/>
    <x v="2"/>
    <x v="1"/>
    <n v="0"/>
    <n v="0"/>
    <n v="0"/>
    <n v="0"/>
    <n v="0"/>
    <s v="NA"/>
    <n v="0"/>
    <s v="NA"/>
    <x v="0"/>
    <s v="NA"/>
    <n v="0"/>
    <x v="0"/>
    <x v="2"/>
    <s v="WD"/>
    <x v="0"/>
    <x v="0"/>
    <x v="22"/>
  </r>
  <r>
    <x v="256"/>
    <x v="0"/>
    <x v="3"/>
    <n v="64"/>
    <n v="8791"/>
    <s v="Pave"/>
    <s v="NA"/>
    <s v="IR1"/>
    <s v="Lvl"/>
    <s v="AllPub"/>
    <x v="0"/>
    <s v="Gtl"/>
    <x v="5"/>
    <s v="Norm"/>
    <s v="Norm"/>
    <x v="0"/>
    <x v="0"/>
    <n v="6"/>
    <n v="5"/>
    <n v="2003"/>
    <n v="2003"/>
    <x v="0"/>
    <s v="Gable"/>
    <s v="CompShg"/>
    <x v="0"/>
    <s v="VinylSd"/>
    <s v="None"/>
    <n v="0"/>
    <s v="Gd"/>
    <s v="TA"/>
    <x v="0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x v="1"/>
    <n v="0"/>
    <n v="2"/>
    <n v="1"/>
    <n v="3"/>
    <x v="0"/>
    <n v="1"/>
    <x v="0"/>
    <n v="7"/>
    <s v="Typ"/>
    <n v="0"/>
    <s v="NA"/>
    <s v="Attchd"/>
    <n v="2003"/>
    <s v="RFn"/>
    <n v="2"/>
    <n v="673"/>
    <s v="TA"/>
    <s v="TA"/>
    <s v="Y"/>
    <x v="74"/>
    <x v="1"/>
    <n v="56"/>
    <n v="0"/>
    <n v="0"/>
    <n v="0"/>
    <n v="0"/>
    <s v="NA"/>
    <n v="0"/>
    <s v="NA"/>
    <x v="0"/>
    <s v="NA"/>
    <n v="0"/>
    <x v="1"/>
    <x v="0"/>
    <s v="WD"/>
    <x v="0"/>
    <x v="0"/>
    <x v="27"/>
  </r>
  <r>
    <x v="257"/>
    <x v="1"/>
    <x v="0"/>
    <n v="68"/>
    <n v="8814"/>
    <s v="Pave"/>
    <s v="NA"/>
    <s v="Reg"/>
    <s v="Lvl"/>
    <s v="AllPub"/>
    <x v="0"/>
    <s v="Gtl"/>
    <x v="0"/>
    <s v="Norm"/>
    <s v="Norm"/>
    <x v="0"/>
    <x v="1"/>
    <n v="7"/>
    <n v="5"/>
    <n v="2006"/>
    <n v="2006"/>
    <x v="0"/>
    <s v="Gable"/>
    <s v="CompShg"/>
    <x v="0"/>
    <s v="VinylSd"/>
    <s v="Stone"/>
    <n v="180"/>
    <s v="Gd"/>
    <s v="TA"/>
    <x v="0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x v="0"/>
    <n v="0"/>
    <n v="2"/>
    <n v="1"/>
    <n v="3"/>
    <x v="0"/>
    <n v="1"/>
    <x v="0"/>
    <n v="8"/>
    <s v="Typ"/>
    <n v="1"/>
    <s v="Gd"/>
    <s v="Attchd"/>
    <n v="2006"/>
    <s v="RFn"/>
    <n v="2"/>
    <n v="660"/>
    <s v="TA"/>
    <s v="TA"/>
    <s v="Y"/>
    <x v="82"/>
    <x v="1"/>
    <n v="110"/>
    <n v="0"/>
    <n v="0"/>
    <n v="0"/>
    <n v="0"/>
    <s v="NA"/>
    <n v="0"/>
    <s v="NA"/>
    <x v="0"/>
    <s v="NA"/>
    <n v="0"/>
    <x v="10"/>
    <x v="3"/>
    <s v="WD"/>
    <x v="1"/>
    <x v="1"/>
    <x v="117"/>
  </r>
  <r>
    <x v="258"/>
    <x v="0"/>
    <x v="0"/>
    <n v="80"/>
    <n v="12435"/>
    <s v="Pave"/>
    <s v="NA"/>
    <s v="Reg"/>
    <s v="Lvl"/>
    <s v="AllPub"/>
    <x v="0"/>
    <s v="Gtl"/>
    <x v="0"/>
    <s v="Norm"/>
    <s v="Norm"/>
    <x v="0"/>
    <x v="0"/>
    <n v="7"/>
    <n v="5"/>
    <n v="2001"/>
    <n v="2001"/>
    <x v="0"/>
    <s v="Gable"/>
    <s v="CompShg"/>
    <x v="0"/>
    <s v="VinylSd"/>
    <s v="BrkFace"/>
    <n v="172"/>
    <s v="Gd"/>
    <s v="TA"/>
    <x v="0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x v="1"/>
    <n v="0"/>
    <n v="2"/>
    <n v="1"/>
    <n v="3"/>
    <x v="0"/>
    <n v="1"/>
    <x v="0"/>
    <n v="7"/>
    <s v="Typ"/>
    <n v="1"/>
    <s v="TA"/>
    <s v="Attchd"/>
    <n v="2001"/>
    <s v="RFn"/>
    <n v="2"/>
    <n v="564"/>
    <s v="TA"/>
    <s v="TA"/>
    <s v="Y"/>
    <x v="0"/>
    <x v="0"/>
    <n v="96"/>
    <n v="0"/>
    <n v="245"/>
    <n v="0"/>
    <n v="0"/>
    <s v="NA"/>
    <n v="0"/>
    <s v="NA"/>
    <x v="0"/>
    <s v="NA"/>
    <n v="0"/>
    <x v="1"/>
    <x v="0"/>
    <s v="WD"/>
    <x v="0"/>
    <x v="0"/>
    <x v="119"/>
  </r>
  <r>
    <x v="259"/>
    <x v="1"/>
    <x v="1"/>
    <n v="70"/>
    <n v="12702"/>
    <s v="Pave"/>
    <s v="NA"/>
    <s v="Reg"/>
    <s v="Lvl"/>
    <s v="AllPub"/>
    <x v="0"/>
    <s v="Gtl"/>
    <x v="7"/>
    <s v="Norm"/>
    <s v="Norm"/>
    <x v="0"/>
    <x v="1"/>
    <n v="5"/>
    <n v="5"/>
    <n v="1956"/>
    <n v="1956"/>
    <x v="0"/>
    <s v="Gable"/>
    <s v="CompShg"/>
    <x v="4"/>
    <s v="BrkFace"/>
    <s v="None"/>
    <n v="0"/>
    <s v="TA"/>
    <s v="TA"/>
    <x v="0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x v="1"/>
    <n v="0"/>
    <n v="1"/>
    <n v="0"/>
    <n v="2"/>
    <x v="1"/>
    <n v="1"/>
    <x v="1"/>
    <n v="4"/>
    <s v="Typ"/>
    <n v="0"/>
    <s v="NA"/>
    <s v="Detchd"/>
    <n v="1956"/>
    <s v="Unf"/>
    <n v="1"/>
    <n v="308"/>
    <s v="TA"/>
    <s v="TA"/>
    <s v="Y"/>
    <x v="0"/>
    <x v="0"/>
    <n v="45"/>
    <n v="0"/>
    <n v="0"/>
    <n v="0"/>
    <n v="0"/>
    <s v="NA"/>
    <n v="0"/>
    <s v="NA"/>
    <x v="0"/>
    <s v="NA"/>
    <n v="0"/>
    <x v="3"/>
    <x v="0"/>
    <s v="WD"/>
    <x v="0"/>
    <x v="0"/>
    <x v="176"/>
  </r>
  <r>
    <x v="260"/>
    <x v="10"/>
    <x v="0"/>
    <n v="120"/>
    <n v="19296"/>
    <s v="Pave"/>
    <s v="NA"/>
    <s v="Reg"/>
    <s v="Lvl"/>
    <s v="AllPub"/>
    <x v="2"/>
    <s v="Gtl"/>
    <x v="11"/>
    <s v="Artery"/>
    <s v="Norm"/>
    <x v="0"/>
    <x v="5"/>
    <n v="6"/>
    <n v="5"/>
    <n v="1962"/>
    <n v="1962"/>
    <x v="0"/>
    <s v="Gable"/>
    <s v="CompShg"/>
    <x v="2"/>
    <s v="Wd Sdng"/>
    <s v="BrkFace"/>
    <n v="399"/>
    <s v="TA"/>
    <s v="TA"/>
    <x v="1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x v="0"/>
    <n v="0"/>
    <n v="1"/>
    <n v="0"/>
    <n v="3"/>
    <x v="1"/>
    <n v="1"/>
    <x v="1"/>
    <n v="6"/>
    <s v="Typ"/>
    <n v="1"/>
    <s v="TA"/>
    <s v="Attchd"/>
    <n v="1991"/>
    <s v="Unf"/>
    <n v="2"/>
    <n v="884"/>
    <s v="TA"/>
    <s v="TA"/>
    <s v="Y"/>
    <x v="0"/>
    <x v="0"/>
    <n v="0"/>
    <n v="252"/>
    <n v="0"/>
    <n v="0"/>
    <n v="0"/>
    <s v="NA"/>
    <n v="0"/>
    <s v="GdWo"/>
    <x v="1"/>
    <s v="NA"/>
    <n v="0"/>
    <x v="1"/>
    <x v="3"/>
    <s v="WD"/>
    <x v="0"/>
    <x v="0"/>
    <x v="105"/>
  </r>
  <r>
    <x v="261"/>
    <x v="0"/>
    <x v="0"/>
    <n v="69"/>
    <n v="9588"/>
    <s v="Pave"/>
    <s v="NA"/>
    <s v="IR1"/>
    <s v="Lvl"/>
    <s v="AllPub"/>
    <x v="0"/>
    <s v="Gtl"/>
    <x v="0"/>
    <s v="Norm"/>
    <s v="Norm"/>
    <x v="0"/>
    <x v="0"/>
    <n v="8"/>
    <n v="5"/>
    <n v="2007"/>
    <n v="2007"/>
    <x v="0"/>
    <s v="Gable"/>
    <s v="CompShg"/>
    <x v="6"/>
    <s v="CmentBd"/>
    <s v="Stone"/>
    <n v="270"/>
    <s v="Gd"/>
    <s v="TA"/>
    <x v="0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x v="1"/>
    <n v="0"/>
    <n v="2"/>
    <n v="1"/>
    <n v="3"/>
    <x v="0"/>
    <n v="1"/>
    <x v="2"/>
    <n v="10"/>
    <s v="Typ"/>
    <n v="1"/>
    <s v="Gd"/>
    <s v="BuiltIn"/>
    <n v="2007"/>
    <s v="Fin"/>
    <n v="3"/>
    <n v="868"/>
    <s v="TA"/>
    <s v="TA"/>
    <s v="Y"/>
    <x v="0"/>
    <x v="0"/>
    <n v="148"/>
    <n v="0"/>
    <n v="0"/>
    <n v="0"/>
    <n v="0"/>
    <s v="NA"/>
    <n v="0"/>
    <s v="NA"/>
    <x v="0"/>
    <s v="NA"/>
    <n v="0"/>
    <x v="6"/>
    <x v="1"/>
    <s v="New"/>
    <x v="2"/>
    <x v="1"/>
    <x v="195"/>
  </r>
  <r>
    <x v="262"/>
    <x v="10"/>
    <x v="0"/>
    <n v="88"/>
    <n v="8471"/>
    <s v="Pave"/>
    <s v="NA"/>
    <s v="IR1"/>
    <s v="Lvl"/>
    <s v="AllPub"/>
    <x v="2"/>
    <s v="Gtl"/>
    <x v="9"/>
    <s v="Norm"/>
    <s v="Norm"/>
    <x v="0"/>
    <x v="5"/>
    <n v="6"/>
    <n v="7"/>
    <n v="1977"/>
    <n v="1995"/>
    <x v="1"/>
    <s v="Gable"/>
    <s v="CompShg"/>
    <x v="3"/>
    <s v="Plywood"/>
    <s v="BrkFace"/>
    <n v="46"/>
    <s v="TA"/>
    <s v="TA"/>
    <x v="1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x v="0"/>
    <n v="0"/>
    <n v="1"/>
    <n v="0"/>
    <n v="3"/>
    <x v="1"/>
    <n v="1"/>
    <x v="1"/>
    <n v="6"/>
    <s v="Typ"/>
    <n v="1"/>
    <s v="TA"/>
    <s v="Attchd"/>
    <n v="1978"/>
    <s v="Unf"/>
    <n v="2"/>
    <n v="492"/>
    <s v="TA"/>
    <s v="TA"/>
    <s v="Y"/>
    <x v="86"/>
    <x v="1"/>
    <n v="12"/>
    <n v="0"/>
    <n v="0"/>
    <n v="0"/>
    <n v="0"/>
    <s v="NA"/>
    <n v="0"/>
    <s v="GdWo"/>
    <x v="1"/>
    <s v="NA"/>
    <n v="0"/>
    <x v="9"/>
    <x v="2"/>
    <s v="WD"/>
    <x v="0"/>
    <x v="0"/>
    <x v="196"/>
  </r>
  <r>
    <x v="263"/>
    <x v="3"/>
    <x v="1"/>
    <n v="50"/>
    <n v="5500"/>
    <s v="Pave"/>
    <s v="NA"/>
    <s v="Reg"/>
    <s v="Lvl"/>
    <s v="AllPub"/>
    <x v="2"/>
    <s v="Gtl"/>
    <x v="7"/>
    <s v="Norm"/>
    <s v="Norm"/>
    <x v="0"/>
    <x v="2"/>
    <n v="5"/>
    <n v="7"/>
    <n v="1929"/>
    <n v="2001"/>
    <x v="1"/>
    <s v="Gable"/>
    <s v="CompShg"/>
    <x v="2"/>
    <s v="Wd Sdng"/>
    <s v="None"/>
    <n v="0"/>
    <s v="TA"/>
    <s v="TA"/>
    <x v="2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x v="0"/>
    <n v="0"/>
    <n v="1"/>
    <n v="0"/>
    <n v="3"/>
    <x v="1"/>
    <n v="1"/>
    <x v="1"/>
    <n v="6"/>
    <s v="Typ"/>
    <n v="0"/>
    <s v="NA"/>
    <s v="Detchd"/>
    <n v="1974"/>
    <s v="Unf"/>
    <n v="2"/>
    <n v="484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52"/>
  </r>
  <r>
    <x v="264"/>
    <x v="8"/>
    <x v="1"/>
    <n v="30"/>
    <n v="5232"/>
    <s v="Pave"/>
    <s v="Grvl"/>
    <s v="IR3"/>
    <s v="Bnk"/>
    <s v="AllPub"/>
    <x v="0"/>
    <s v="Gtl"/>
    <x v="7"/>
    <s v="Artery"/>
    <s v="Norm"/>
    <x v="0"/>
    <x v="1"/>
    <n v="5"/>
    <n v="5"/>
    <n v="1925"/>
    <n v="2004"/>
    <x v="1"/>
    <s v="Gable"/>
    <s v="CompShg"/>
    <x v="2"/>
    <s v="Wd Sdng"/>
    <s v="None"/>
    <n v="0"/>
    <s v="TA"/>
    <s v="TA"/>
    <x v="2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x v="1"/>
    <n v="0"/>
    <n v="1"/>
    <n v="0"/>
    <n v="2"/>
    <x v="1"/>
    <n v="1"/>
    <x v="1"/>
    <n v="4"/>
    <s v="Typ"/>
    <n v="0"/>
    <s v="NA"/>
    <s v="Detchd"/>
    <n v="1965"/>
    <s v="Unf"/>
    <n v="2"/>
    <n v="504"/>
    <s v="TA"/>
    <s v="TA"/>
    <s v="N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197"/>
  </r>
  <r>
    <x v="265"/>
    <x v="1"/>
    <x v="0"/>
    <n v="78"/>
    <n v="12090"/>
    <s v="Pave"/>
    <s v="NA"/>
    <s v="IR1"/>
    <s v="Lvl"/>
    <s v="AllPub"/>
    <x v="0"/>
    <s v="Gtl"/>
    <x v="6"/>
    <s v="Norm"/>
    <s v="Norm"/>
    <x v="0"/>
    <x v="1"/>
    <n v="6"/>
    <n v="6"/>
    <n v="1981"/>
    <n v="1981"/>
    <x v="0"/>
    <s v="Gable"/>
    <s v="CompShg"/>
    <x v="1"/>
    <s v="MetalSd"/>
    <s v="BrkFace"/>
    <n v="210"/>
    <s v="TA"/>
    <s v="Gd"/>
    <x v="1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x v="1"/>
    <n v="0"/>
    <n v="2"/>
    <n v="0"/>
    <n v="3"/>
    <x v="1"/>
    <n v="1"/>
    <x v="0"/>
    <n v="7"/>
    <s v="Typ"/>
    <n v="1"/>
    <s v="TA"/>
    <s v="Attchd"/>
    <n v="1981"/>
    <s v="Fin"/>
    <n v="2"/>
    <n v="576"/>
    <s v="TA"/>
    <s v="TA"/>
    <s v="Y"/>
    <x v="50"/>
    <x v="1"/>
    <n v="0"/>
    <n v="0"/>
    <n v="0"/>
    <n v="0"/>
    <n v="0"/>
    <s v="NA"/>
    <n v="0"/>
    <s v="GdPrv"/>
    <x v="1"/>
    <s v="NA"/>
    <n v="0"/>
    <x v="11"/>
    <x v="0"/>
    <s v="WD"/>
    <x v="0"/>
    <x v="0"/>
    <x v="198"/>
  </r>
  <r>
    <x v="266"/>
    <x v="0"/>
    <x v="0"/>
    <n v="70"/>
    <n v="11207"/>
    <s v="Pave"/>
    <s v="NA"/>
    <s v="IR1"/>
    <s v="HLS"/>
    <s v="AllPub"/>
    <x v="1"/>
    <s v="Gtl"/>
    <x v="17"/>
    <s v="Norm"/>
    <s v="Norm"/>
    <x v="0"/>
    <x v="0"/>
    <n v="6"/>
    <n v="5"/>
    <n v="1997"/>
    <n v="1997"/>
    <x v="0"/>
    <s v="Gable"/>
    <s v="CompShg"/>
    <x v="0"/>
    <s v="VinylSd"/>
    <s v="None"/>
    <n v="0"/>
    <s v="TA"/>
    <s v="TA"/>
    <x v="0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x v="0"/>
    <n v="0"/>
    <n v="2"/>
    <n v="1"/>
    <n v="3"/>
    <x v="0"/>
    <n v="1"/>
    <x v="1"/>
    <n v="8"/>
    <s v="Typ"/>
    <n v="1"/>
    <s v="TA"/>
    <s v="Attchd"/>
    <n v="1997"/>
    <s v="Fin"/>
    <n v="2"/>
    <n v="413"/>
    <s v="TA"/>
    <s v="TA"/>
    <s v="Y"/>
    <x v="87"/>
    <x v="1"/>
    <n v="75"/>
    <n v="0"/>
    <n v="0"/>
    <n v="0"/>
    <n v="0"/>
    <s v="NA"/>
    <n v="0"/>
    <s v="NA"/>
    <x v="0"/>
    <s v="NA"/>
    <n v="0"/>
    <x v="11"/>
    <x v="2"/>
    <s v="WD"/>
    <x v="0"/>
    <x v="0"/>
    <x v="68"/>
  </r>
  <r>
    <x v="267"/>
    <x v="12"/>
    <x v="0"/>
    <n v="60"/>
    <n v="8400"/>
    <s v="Pave"/>
    <s v="NA"/>
    <s v="Reg"/>
    <s v="Bnk"/>
    <s v="AllPub"/>
    <x v="0"/>
    <s v="Mod"/>
    <x v="23"/>
    <s v="Norm"/>
    <s v="Norm"/>
    <x v="0"/>
    <x v="7"/>
    <n v="5"/>
    <n v="8"/>
    <n v="1939"/>
    <n v="1997"/>
    <x v="1"/>
    <s v="Gable"/>
    <s v="CompShg"/>
    <x v="2"/>
    <s v="Wd Sdng"/>
    <s v="None"/>
    <n v="0"/>
    <s v="TA"/>
    <s v="TA"/>
    <x v="0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x v="1"/>
    <n v="0"/>
    <n v="2"/>
    <n v="1"/>
    <n v="4"/>
    <x v="1"/>
    <n v="1"/>
    <x v="0"/>
    <n v="8"/>
    <s v="Typ"/>
    <n v="1"/>
    <s v="Gd"/>
    <s v="Detchd"/>
    <n v="1939"/>
    <s v="Unf"/>
    <n v="1"/>
    <n v="240"/>
    <s v="TA"/>
    <s v="TA"/>
    <s v="Y"/>
    <x v="88"/>
    <x v="1"/>
    <n v="24"/>
    <n v="0"/>
    <n v="0"/>
    <n v="0"/>
    <n v="0"/>
    <s v="NA"/>
    <n v="0"/>
    <s v="NA"/>
    <x v="0"/>
    <s v="NA"/>
    <n v="0"/>
    <x v="9"/>
    <x v="0"/>
    <s v="WD"/>
    <x v="0"/>
    <x v="0"/>
    <x v="199"/>
  </r>
  <r>
    <x v="268"/>
    <x v="8"/>
    <x v="1"/>
    <n v="71"/>
    <n v="6900"/>
    <s v="Pave"/>
    <s v="NA"/>
    <s v="Reg"/>
    <s v="Lvl"/>
    <s v="AllPub"/>
    <x v="0"/>
    <s v="Gtl"/>
    <x v="13"/>
    <s v="Norm"/>
    <s v="Norm"/>
    <x v="0"/>
    <x v="1"/>
    <n v="5"/>
    <n v="6"/>
    <n v="1940"/>
    <n v="1955"/>
    <x v="1"/>
    <s v="Gable"/>
    <s v="CompShg"/>
    <x v="0"/>
    <s v="VinylSd"/>
    <s v="None"/>
    <n v="0"/>
    <s v="TA"/>
    <s v="TA"/>
    <x v="1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x v="1"/>
    <n v="0"/>
    <n v="1"/>
    <n v="0"/>
    <n v="2"/>
    <x v="1"/>
    <n v="1"/>
    <x v="1"/>
    <n v="4"/>
    <s v="Typ"/>
    <n v="1"/>
    <s v="Gd"/>
    <s v="Detchd"/>
    <n v="1966"/>
    <s v="Fin"/>
    <n v="1"/>
    <n v="924"/>
    <s v="Ex"/>
    <s v="Ex"/>
    <s v="Y"/>
    <x v="0"/>
    <x v="0"/>
    <n v="25"/>
    <n v="0"/>
    <n v="0"/>
    <n v="0"/>
    <n v="0"/>
    <s v="NA"/>
    <n v="0"/>
    <s v="NA"/>
    <x v="0"/>
    <s v="NA"/>
    <n v="0"/>
    <x v="0"/>
    <x v="0"/>
    <s v="WD"/>
    <x v="0"/>
    <x v="0"/>
    <x v="200"/>
  </r>
  <r>
    <x v="269"/>
    <x v="1"/>
    <x v="0"/>
    <s v="NA"/>
    <n v="7917"/>
    <s v="Pave"/>
    <s v="NA"/>
    <s v="IR1"/>
    <s v="Lvl"/>
    <s v="AllPub"/>
    <x v="2"/>
    <s v="Gtl"/>
    <x v="15"/>
    <s v="Norm"/>
    <s v="Norm"/>
    <x v="0"/>
    <x v="1"/>
    <n v="6"/>
    <n v="7"/>
    <n v="1976"/>
    <n v="1976"/>
    <x v="0"/>
    <s v="Hip"/>
    <s v="CompShg"/>
    <x v="3"/>
    <s v="HdBoard"/>
    <s v="BrkFace"/>
    <n v="174"/>
    <s v="TA"/>
    <s v="Gd"/>
    <x v="1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x v="0"/>
    <n v="0"/>
    <n v="1"/>
    <n v="1"/>
    <n v="3"/>
    <x v="1"/>
    <n v="1"/>
    <x v="1"/>
    <n v="6"/>
    <s v="Typ"/>
    <n v="1"/>
    <s v="Fa"/>
    <s v="Attchd"/>
    <n v="1987"/>
    <s v="RFn"/>
    <n v="1"/>
    <n v="504"/>
    <s v="TA"/>
    <s v="Gd"/>
    <s v="Y"/>
    <x v="78"/>
    <x v="1"/>
    <n v="30"/>
    <n v="0"/>
    <n v="0"/>
    <n v="0"/>
    <n v="0"/>
    <s v="NA"/>
    <n v="0"/>
    <s v="GdPrv"/>
    <x v="1"/>
    <s v="NA"/>
    <n v="0"/>
    <x v="1"/>
    <x v="1"/>
    <s v="WD"/>
    <x v="0"/>
    <x v="0"/>
    <x v="181"/>
  </r>
  <r>
    <x v="270"/>
    <x v="0"/>
    <x v="3"/>
    <n v="84"/>
    <n v="10728"/>
    <s v="Pave"/>
    <s v="NA"/>
    <s v="Reg"/>
    <s v="Lvl"/>
    <s v="AllPub"/>
    <x v="0"/>
    <s v="Gtl"/>
    <x v="5"/>
    <s v="Norm"/>
    <s v="Norm"/>
    <x v="0"/>
    <x v="0"/>
    <n v="8"/>
    <n v="5"/>
    <n v="2006"/>
    <n v="2006"/>
    <x v="0"/>
    <s v="Gable"/>
    <s v="CompShg"/>
    <x v="0"/>
    <s v="VinylSd"/>
    <s v="None"/>
    <n v="0"/>
    <s v="Gd"/>
    <s v="TA"/>
    <x v="0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x v="1"/>
    <n v="0"/>
    <n v="2"/>
    <n v="1"/>
    <n v="3"/>
    <x v="0"/>
    <n v="1"/>
    <x v="0"/>
    <n v="8"/>
    <s v="Typ"/>
    <n v="1"/>
    <s v="Gd"/>
    <s v="Attchd"/>
    <n v="2006"/>
    <s v="RFn"/>
    <n v="3"/>
    <n v="1053"/>
    <s v="TA"/>
    <s v="TA"/>
    <s v="Y"/>
    <x v="2"/>
    <x v="1"/>
    <n v="51"/>
    <n v="0"/>
    <n v="0"/>
    <n v="0"/>
    <n v="0"/>
    <s v="NA"/>
    <n v="0"/>
    <s v="NA"/>
    <x v="0"/>
    <s v="NA"/>
    <n v="0"/>
    <x v="5"/>
    <x v="2"/>
    <s v="New"/>
    <x v="2"/>
    <x v="1"/>
    <x v="201"/>
  </r>
  <r>
    <x v="271"/>
    <x v="1"/>
    <x v="0"/>
    <n v="73"/>
    <n v="39104"/>
    <s v="Pave"/>
    <s v="NA"/>
    <s v="IR1"/>
    <s v="Low"/>
    <s v="AllPub"/>
    <x v="3"/>
    <s v="Sev"/>
    <x v="19"/>
    <s v="Norm"/>
    <s v="Norm"/>
    <x v="0"/>
    <x v="1"/>
    <n v="7"/>
    <n v="7"/>
    <n v="1954"/>
    <n v="2005"/>
    <x v="1"/>
    <s v="Flat"/>
    <s v="Membran"/>
    <x v="7"/>
    <s v="Plywood"/>
    <s v="None"/>
    <n v="0"/>
    <s v="TA"/>
    <s v="TA"/>
    <x v="1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x v="0"/>
    <n v="0"/>
    <n v="1"/>
    <n v="0"/>
    <n v="2"/>
    <x v="1"/>
    <n v="1"/>
    <x v="1"/>
    <n v="5"/>
    <s v="Mod"/>
    <n v="2"/>
    <s v="TA"/>
    <s v="Attchd"/>
    <n v="1954"/>
    <s v="Unf"/>
    <n v="2"/>
    <n v="439"/>
    <s v="TA"/>
    <s v="TA"/>
    <s v="Y"/>
    <x v="89"/>
    <x v="1"/>
    <n v="0"/>
    <n v="0"/>
    <n v="0"/>
    <n v="0"/>
    <n v="0"/>
    <s v="NA"/>
    <n v="0"/>
    <s v="NA"/>
    <x v="0"/>
    <s v="NA"/>
    <n v="0"/>
    <x v="7"/>
    <x v="0"/>
    <s v="WD"/>
    <x v="0"/>
    <x v="0"/>
    <x v="192"/>
  </r>
  <r>
    <x v="272"/>
    <x v="0"/>
    <x v="0"/>
    <n v="92"/>
    <n v="11764"/>
    <s v="Pave"/>
    <s v="NA"/>
    <s v="IR1"/>
    <s v="Lvl"/>
    <s v="AllPub"/>
    <x v="3"/>
    <s v="Gtl"/>
    <x v="3"/>
    <s v="Norm"/>
    <s v="Norm"/>
    <x v="0"/>
    <x v="0"/>
    <n v="8"/>
    <n v="7"/>
    <n v="1999"/>
    <n v="2007"/>
    <x v="1"/>
    <s v="Gable"/>
    <s v="CompShg"/>
    <x v="0"/>
    <s v="VinylSd"/>
    <s v="BrkFace"/>
    <n v="348"/>
    <s v="Gd"/>
    <s v="TA"/>
    <x v="0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x v="1"/>
    <n v="0"/>
    <n v="2"/>
    <n v="1"/>
    <n v="4"/>
    <x v="1"/>
    <n v="1"/>
    <x v="0"/>
    <n v="9"/>
    <s v="Typ"/>
    <n v="1"/>
    <s v="Gd"/>
    <s v="Attchd"/>
    <n v="1999"/>
    <s v="Fin"/>
    <n v="3"/>
    <n v="671"/>
    <s v="TA"/>
    <s v="TA"/>
    <s v="Y"/>
    <x v="65"/>
    <x v="1"/>
    <n v="57"/>
    <n v="0"/>
    <n v="0"/>
    <n v="0"/>
    <n v="0"/>
    <s v="NA"/>
    <n v="0"/>
    <s v="NA"/>
    <x v="0"/>
    <s v="NA"/>
    <n v="0"/>
    <x v="7"/>
    <x v="4"/>
    <s v="WD"/>
    <x v="0"/>
    <x v="0"/>
    <x v="178"/>
  </r>
  <r>
    <x v="273"/>
    <x v="1"/>
    <x v="0"/>
    <n v="80"/>
    <n v="9600"/>
    <s v="Pave"/>
    <s v="NA"/>
    <s v="Reg"/>
    <s v="Lvl"/>
    <s v="AllPub"/>
    <x v="0"/>
    <s v="Gtl"/>
    <x v="11"/>
    <s v="Feedr"/>
    <s v="Norm"/>
    <x v="0"/>
    <x v="1"/>
    <n v="6"/>
    <n v="6"/>
    <n v="1958"/>
    <n v="1988"/>
    <x v="1"/>
    <s v="Hip"/>
    <s v="CompShg"/>
    <x v="2"/>
    <s v="Wd Sdng"/>
    <s v="BrkCmn"/>
    <n v="183"/>
    <s v="TA"/>
    <s v="TA"/>
    <x v="1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x v="0"/>
    <n v="0"/>
    <n v="2"/>
    <n v="0"/>
    <n v="3"/>
    <x v="1"/>
    <n v="1"/>
    <x v="1"/>
    <n v="6"/>
    <s v="Min1"/>
    <n v="1"/>
    <s v="Gd"/>
    <s v="Attchd"/>
    <n v="1958"/>
    <s v="RFn"/>
    <n v="1"/>
    <n v="338"/>
    <s v="TA"/>
    <s v="TA"/>
    <s v="Y"/>
    <x v="90"/>
    <x v="1"/>
    <n v="0"/>
    <n v="0"/>
    <n v="0"/>
    <n v="0"/>
    <n v="0"/>
    <s v="NA"/>
    <n v="0"/>
    <s v="MnPrv"/>
    <x v="1"/>
    <s v="NA"/>
    <n v="0"/>
    <x v="7"/>
    <x v="3"/>
    <s v="WD"/>
    <x v="0"/>
    <x v="0"/>
    <x v="19"/>
  </r>
  <r>
    <x v="274"/>
    <x v="1"/>
    <x v="0"/>
    <n v="76"/>
    <n v="8314"/>
    <s v="Pave"/>
    <s v="NA"/>
    <s v="Reg"/>
    <s v="Lvl"/>
    <s v="AllPub"/>
    <x v="2"/>
    <s v="Gtl"/>
    <x v="4"/>
    <s v="Norm"/>
    <s v="Norm"/>
    <x v="0"/>
    <x v="1"/>
    <n v="5"/>
    <n v="7"/>
    <n v="1982"/>
    <n v="1982"/>
    <x v="0"/>
    <s v="Gable"/>
    <s v="CompShg"/>
    <x v="3"/>
    <s v="ImStucc"/>
    <s v="None"/>
    <n v="0"/>
    <s v="TA"/>
    <s v="TA"/>
    <x v="1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x v="1"/>
    <n v="0"/>
    <n v="1"/>
    <n v="0"/>
    <n v="2"/>
    <x v="1"/>
    <n v="1"/>
    <x v="1"/>
    <n v="5"/>
    <s v="Typ"/>
    <n v="0"/>
    <s v="NA"/>
    <s v="Attchd"/>
    <n v="1982"/>
    <s v="Unf"/>
    <n v="1"/>
    <n v="264"/>
    <s v="TA"/>
    <s v="TA"/>
    <s v="Y"/>
    <x v="23"/>
    <x v="1"/>
    <n v="0"/>
    <n v="0"/>
    <n v="0"/>
    <n v="0"/>
    <n v="0"/>
    <s v="NA"/>
    <n v="0"/>
    <s v="NA"/>
    <x v="0"/>
    <s v="NA"/>
    <n v="0"/>
    <x v="11"/>
    <x v="1"/>
    <s v="WD"/>
    <x v="0"/>
    <x v="0"/>
    <x v="202"/>
  </r>
  <r>
    <x v="275"/>
    <x v="3"/>
    <x v="0"/>
    <n v="55"/>
    <n v="7264"/>
    <s v="Pave"/>
    <s v="NA"/>
    <s v="Reg"/>
    <s v="Lvl"/>
    <s v="AllPub"/>
    <x v="0"/>
    <s v="Gtl"/>
    <x v="8"/>
    <s v="Norm"/>
    <s v="Norm"/>
    <x v="0"/>
    <x v="2"/>
    <n v="7"/>
    <n v="7"/>
    <n v="1925"/>
    <n v="2007"/>
    <x v="1"/>
    <s v="Gable"/>
    <s v="CompShg"/>
    <x v="2"/>
    <s v="Wd Sdng"/>
    <s v="None"/>
    <n v="0"/>
    <s v="Gd"/>
    <s v="Gd"/>
    <x v="2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x v="1"/>
    <n v="0"/>
    <n v="2"/>
    <n v="1"/>
    <n v="3"/>
    <x v="0"/>
    <n v="1"/>
    <x v="2"/>
    <n v="5"/>
    <s v="Typ"/>
    <n v="0"/>
    <s v="NA"/>
    <s v="Detchd"/>
    <n v="1978"/>
    <s v="Unf"/>
    <n v="2"/>
    <n v="672"/>
    <s v="TA"/>
    <s v="TA"/>
    <s v="Y"/>
    <x v="34"/>
    <x v="1"/>
    <n v="0"/>
    <n v="0"/>
    <n v="0"/>
    <n v="144"/>
    <n v="0"/>
    <s v="NA"/>
    <n v="0"/>
    <s v="NA"/>
    <x v="0"/>
    <s v="NA"/>
    <n v="0"/>
    <x v="4"/>
    <x v="3"/>
    <s v="WD"/>
    <x v="0"/>
    <x v="0"/>
    <x v="93"/>
  </r>
  <r>
    <x v="276"/>
    <x v="1"/>
    <x v="0"/>
    <n v="129"/>
    <n v="9196"/>
    <s v="Pave"/>
    <s v="NA"/>
    <s v="IR1"/>
    <s v="Lvl"/>
    <s v="AllPub"/>
    <x v="0"/>
    <s v="Gtl"/>
    <x v="4"/>
    <s v="Norm"/>
    <s v="Norm"/>
    <x v="0"/>
    <x v="1"/>
    <n v="7"/>
    <n v="5"/>
    <n v="2003"/>
    <n v="2003"/>
    <x v="0"/>
    <s v="Gable"/>
    <s v="CompShg"/>
    <x v="0"/>
    <s v="VinylSd"/>
    <s v="None"/>
    <n v="0"/>
    <s v="Gd"/>
    <s v="TA"/>
    <x v="0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x v="1"/>
    <n v="0"/>
    <n v="2"/>
    <n v="0"/>
    <n v="3"/>
    <x v="1"/>
    <n v="1"/>
    <x v="0"/>
    <n v="7"/>
    <s v="Typ"/>
    <n v="0"/>
    <s v="NA"/>
    <s v="Attchd"/>
    <n v="2003"/>
    <s v="Fin"/>
    <n v="2"/>
    <n v="573"/>
    <s v="TA"/>
    <s v="TA"/>
    <s v="Y"/>
    <x v="13"/>
    <x v="1"/>
    <n v="150"/>
    <n v="0"/>
    <n v="0"/>
    <n v="0"/>
    <n v="0"/>
    <s v="NA"/>
    <n v="0"/>
    <s v="NA"/>
    <x v="0"/>
    <s v="NA"/>
    <n v="0"/>
    <x v="7"/>
    <x v="4"/>
    <s v="WD"/>
    <x v="0"/>
    <x v="0"/>
    <x v="203"/>
  </r>
  <r>
    <x v="277"/>
    <x v="1"/>
    <x v="0"/>
    <n v="140"/>
    <n v="19138"/>
    <s v="Pave"/>
    <s v="NA"/>
    <s v="Reg"/>
    <s v="Lvl"/>
    <s v="AllPub"/>
    <x v="2"/>
    <s v="Gtl"/>
    <x v="17"/>
    <s v="Norm"/>
    <s v="Norm"/>
    <x v="0"/>
    <x v="1"/>
    <n v="4"/>
    <n v="5"/>
    <n v="1951"/>
    <n v="1951"/>
    <x v="0"/>
    <s v="Gable"/>
    <s v="CompShg"/>
    <x v="0"/>
    <s v="VinylSd"/>
    <s v="None"/>
    <n v="0"/>
    <s v="TA"/>
    <s v="TA"/>
    <x v="1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x v="1"/>
    <n v="0"/>
    <n v="1"/>
    <n v="0"/>
    <n v="2"/>
    <x v="1"/>
    <n v="1"/>
    <x v="1"/>
    <n v="4"/>
    <s v="Typ"/>
    <n v="0"/>
    <s v="NA"/>
    <s v="Detchd"/>
    <n v="1951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11"/>
    <x v="4"/>
    <s v="WD"/>
    <x v="0"/>
    <x v="0"/>
    <x v="42"/>
  </r>
  <r>
    <x v="278"/>
    <x v="1"/>
    <x v="0"/>
    <n v="107"/>
    <n v="14450"/>
    <s v="Pave"/>
    <s v="NA"/>
    <s v="Reg"/>
    <s v="Lvl"/>
    <s v="AllPub"/>
    <x v="0"/>
    <s v="Gtl"/>
    <x v="10"/>
    <s v="Norm"/>
    <s v="Norm"/>
    <x v="0"/>
    <x v="1"/>
    <n v="9"/>
    <n v="5"/>
    <n v="2006"/>
    <n v="2007"/>
    <x v="1"/>
    <s v="Gable"/>
    <s v="CompShg"/>
    <x v="6"/>
    <s v="CmentBd"/>
    <s v="BrkFace"/>
    <n v="315"/>
    <s v="Ex"/>
    <s v="TA"/>
    <x v="0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x v="1"/>
    <n v="0"/>
    <n v="2"/>
    <n v="1"/>
    <n v="3"/>
    <x v="0"/>
    <n v="1"/>
    <x v="2"/>
    <n v="8"/>
    <s v="Typ"/>
    <n v="1"/>
    <s v="Ex"/>
    <s v="Attchd"/>
    <n v="2007"/>
    <s v="Fin"/>
    <n v="3"/>
    <n v="732"/>
    <s v="TA"/>
    <s v="TA"/>
    <s v="Y"/>
    <x v="91"/>
    <x v="1"/>
    <n v="98"/>
    <n v="0"/>
    <n v="0"/>
    <n v="142"/>
    <n v="0"/>
    <s v="NA"/>
    <n v="0"/>
    <s v="NA"/>
    <x v="0"/>
    <s v="NA"/>
    <n v="0"/>
    <x v="1"/>
    <x v="1"/>
    <s v="New"/>
    <x v="2"/>
    <x v="1"/>
    <x v="204"/>
  </r>
  <r>
    <x v="279"/>
    <x v="0"/>
    <x v="0"/>
    <n v="83"/>
    <n v="10005"/>
    <s v="Pave"/>
    <s v="NA"/>
    <s v="Reg"/>
    <s v="Lvl"/>
    <s v="AllPub"/>
    <x v="0"/>
    <s v="Gtl"/>
    <x v="19"/>
    <s v="Norm"/>
    <s v="Norm"/>
    <x v="0"/>
    <x v="0"/>
    <n v="7"/>
    <n v="5"/>
    <n v="1977"/>
    <n v="1977"/>
    <x v="0"/>
    <s v="Hip"/>
    <s v="CompShg"/>
    <x v="7"/>
    <s v="Plywood"/>
    <s v="BrkFace"/>
    <n v="299"/>
    <s v="TA"/>
    <s v="TA"/>
    <x v="1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x v="1"/>
    <n v="0"/>
    <n v="2"/>
    <n v="1"/>
    <n v="4"/>
    <x v="1"/>
    <n v="1"/>
    <x v="1"/>
    <n v="8"/>
    <s v="Typ"/>
    <n v="1"/>
    <s v="TA"/>
    <s v="Attchd"/>
    <n v="1977"/>
    <s v="Fin"/>
    <n v="2"/>
    <n v="505"/>
    <s v="TA"/>
    <s v="TA"/>
    <s v="Y"/>
    <x v="16"/>
    <x v="1"/>
    <n v="117"/>
    <n v="0"/>
    <n v="0"/>
    <n v="0"/>
    <n v="0"/>
    <s v="NA"/>
    <n v="0"/>
    <s v="NA"/>
    <x v="0"/>
    <s v="NA"/>
    <n v="0"/>
    <x v="10"/>
    <x v="0"/>
    <s v="WD"/>
    <x v="0"/>
    <x v="0"/>
    <x v="156"/>
  </r>
  <r>
    <x v="280"/>
    <x v="0"/>
    <x v="0"/>
    <n v="82"/>
    <n v="11287"/>
    <s v="Pave"/>
    <s v="NA"/>
    <s v="Reg"/>
    <s v="Lvl"/>
    <s v="AllPub"/>
    <x v="0"/>
    <s v="Gtl"/>
    <x v="12"/>
    <s v="Norm"/>
    <s v="Norm"/>
    <x v="0"/>
    <x v="0"/>
    <n v="7"/>
    <n v="6"/>
    <n v="1989"/>
    <n v="1989"/>
    <x v="0"/>
    <s v="Gable"/>
    <s v="CompShg"/>
    <x v="7"/>
    <s v="Plywood"/>
    <s v="BrkFace"/>
    <n v="340"/>
    <s v="Gd"/>
    <s v="TA"/>
    <x v="1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x v="1"/>
    <n v="0"/>
    <n v="2"/>
    <n v="1"/>
    <n v="3"/>
    <x v="0"/>
    <n v="1"/>
    <x v="0"/>
    <n v="7"/>
    <s v="Typ"/>
    <n v="1"/>
    <s v="TA"/>
    <s v="Attchd"/>
    <n v="1989"/>
    <s v="Fin"/>
    <n v="2"/>
    <n v="575"/>
    <s v="TA"/>
    <s v="TA"/>
    <s v="Y"/>
    <x v="0"/>
    <x v="0"/>
    <n v="84"/>
    <n v="0"/>
    <n v="196"/>
    <n v="0"/>
    <n v="0"/>
    <s v="NA"/>
    <n v="0"/>
    <s v="NA"/>
    <x v="0"/>
    <s v="NA"/>
    <n v="0"/>
    <x v="8"/>
    <x v="1"/>
    <s v="WD"/>
    <x v="0"/>
    <x v="0"/>
    <x v="205"/>
  </r>
  <r>
    <x v="281"/>
    <x v="1"/>
    <x v="3"/>
    <n v="60"/>
    <n v="7200"/>
    <s v="Pave"/>
    <s v="Pave"/>
    <s v="Reg"/>
    <s v="Lvl"/>
    <s v="AllPub"/>
    <x v="0"/>
    <s v="Gtl"/>
    <x v="5"/>
    <s v="Norm"/>
    <s v="Norm"/>
    <x v="0"/>
    <x v="1"/>
    <n v="6"/>
    <n v="5"/>
    <n v="2006"/>
    <n v="2006"/>
    <x v="0"/>
    <s v="Gable"/>
    <s v="CompShg"/>
    <x v="0"/>
    <s v="VinylSd"/>
    <s v="Stone"/>
    <n v="68"/>
    <s v="Gd"/>
    <s v="TA"/>
    <x v="0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x v="1"/>
    <n v="0"/>
    <n v="2"/>
    <n v="0"/>
    <n v="2"/>
    <x v="0"/>
    <n v="1"/>
    <x v="0"/>
    <n v="5"/>
    <s v="Typ"/>
    <n v="0"/>
    <s v="NA"/>
    <s v="Attchd"/>
    <n v="2006"/>
    <s v="Fin"/>
    <n v="2"/>
    <n v="572"/>
    <s v="TA"/>
    <s v="TA"/>
    <s v="Y"/>
    <x v="0"/>
    <x v="0"/>
    <n v="120"/>
    <n v="0"/>
    <n v="0"/>
    <n v="0"/>
    <n v="0"/>
    <s v="NA"/>
    <n v="0"/>
    <s v="NA"/>
    <x v="0"/>
    <s v="NA"/>
    <n v="0"/>
    <x v="1"/>
    <x v="2"/>
    <s v="New"/>
    <x v="2"/>
    <x v="1"/>
    <x v="68"/>
  </r>
  <r>
    <x v="282"/>
    <x v="7"/>
    <x v="0"/>
    <n v="34"/>
    <n v="5063"/>
    <s v="Pave"/>
    <s v="NA"/>
    <s v="Reg"/>
    <s v="Lvl"/>
    <s v="AllPub"/>
    <x v="0"/>
    <s v="Gtl"/>
    <x v="10"/>
    <s v="Norm"/>
    <s v="Norm"/>
    <x v="4"/>
    <x v="1"/>
    <n v="7"/>
    <n v="5"/>
    <n v="2007"/>
    <n v="2008"/>
    <x v="1"/>
    <s v="Gable"/>
    <s v="CompShg"/>
    <x v="0"/>
    <s v="VinylSd"/>
    <s v="Stone"/>
    <n v="166"/>
    <s v="Gd"/>
    <s v="TA"/>
    <x v="0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x v="0"/>
    <n v="0"/>
    <n v="2"/>
    <n v="0"/>
    <n v="2"/>
    <x v="0"/>
    <n v="1"/>
    <x v="0"/>
    <n v="6"/>
    <s v="Typ"/>
    <n v="1"/>
    <s v="Gd"/>
    <s v="Attchd"/>
    <n v="2008"/>
    <s v="RFn"/>
    <n v="2"/>
    <n v="626"/>
    <s v="TA"/>
    <s v="TA"/>
    <s v="Y"/>
    <x v="92"/>
    <x v="1"/>
    <n v="62"/>
    <n v="0"/>
    <n v="0"/>
    <n v="0"/>
    <n v="0"/>
    <s v="NA"/>
    <n v="0"/>
    <s v="NA"/>
    <x v="0"/>
    <s v="NA"/>
    <n v="0"/>
    <x v="7"/>
    <x v="3"/>
    <s v="ConLw"/>
    <x v="0"/>
    <x v="0"/>
    <x v="27"/>
  </r>
  <r>
    <x v="283"/>
    <x v="1"/>
    <x v="0"/>
    <n v="74"/>
    <n v="9612"/>
    <s v="Pave"/>
    <s v="NA"/>
    <s v="Reg"/>
    <s v="Lvl"/>
    <s v="AllPub"/>
    <x v="0"/>
    <s v="Gtl"/>
    <x v="5"/>
    <s v="Feedr"/>
    <s v="Norm"/>
    <x v="0"/>
    <x v="1"/>
    <n v="8"/>
    <n v="5"/>
    <n v="2008"/>
    <n v="2009"/>
    <x v="1"/>
    <s v="Gable"/>
    <s v="CompShg"/>
    <x v="0"/>
    <s v="VinylSd"/>
    <s v="Stone"/>
    <n v="72"/>
    <s v="Gd"/>
    <s v="TA"/>
    <x v="0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x v="1"/>
    <n v="0"/>
    <n v="2"/>
    <n v="0"/>
    <n v="3"/>
    <x v="1"/>
    <n v="1"/>
    <x v="0"/>
    <n v="6"/>
    <s v="Typ"/>
    <n v="1"/>
    <s v="Gd"/>
    <s v="Attchd"/>
    <n v="2008"/>
    <s v="Fin"/>
    <n v="3"/>
    <n v="898"/>
    <s v="TA"/>
    <s v="TA"/>
    <s v="Y"/>
    <x v="59"/>
    <x v="1"/>
    <n v="150"/>
    <n v="0"/>
    <n v="0"/>
    <n v="0"/>
    <n v="0"/>
    <s v="NA"/>
    <n v="0"/>
    <s v="NA"/>
    <x v="0"/>
    <s v="NA"/>
    <n v="0"/>
    <x v="3"/>
    <x v="3"/>
    <s v="New"/>
    <x v="2"/>
    <x v="1"/>
    <x v="206"/>
  </r>
  <r>
    <x v="284"/>
    <x v="7"/>
    <x v="0"/>
    <n v="50"/>
    <n v="8012"/>
    <s v="Pave"/>
    <s v="NA"/>
    <s v="Reg"/>
    <s v="Lvl"/>
    <s v="AllPub"/>
    <x v="0"/>
    <s v="Gtl"/>
    <x v="12"/>
    <s v="Norm"/>
    <s v="Norm"/>
    <x v="3"/>
    <x v="1"/>
    <n v="6"/>
    <n v="5"/>
    <n v="1992"/>
    <n v="1992"/>
    <x v="0"/>
    <s v="Gable"/>
    <s v="CompShg"/>
    <x v="7"/>
    <s v="ImStucc"/>
    <s v="None"/>
    <n v="0"/>
    <s v="Gd"/>
    <s v="TA"/>
    <x v="0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x v="0"/>
    <n v="0"/>
    <n v="2"/>
    <n v="0"/>
    <n v="2"/>
    <x v="0"/>
    <n v="1"/>
    <x v="0"/>
    <n v="5"/>
    <s v="Typ"/>
    <n v="0"/>
    <s v="NA"/>
    <s v="Attchd"/>
    <n v="1992"/>
    <s v="RFn"/>
    <n v="2"/>
    <n v="529"/>
    <s v="TA"/>
    <s v="TA"/>
    <s v="Y"/>
    <x v="0"/>
    <x v="0"/>
    <n v="0"/>
    <n v="52"/>
    <n v="0"/>
    <n v="0"/>
    <n v="0"/>
    <s v="NA"/>
    <n v="0"/>
    <s v="NA"/>
    <x v="0"/>
    <s v="NA"/>
    <n v="0"/>
    <x v="9"/>
    <x v="1"/>
    <s v="WD"/>
    <x v="0"/>
    <x v="0"/>
    <x v="207"/>
  </r>
  <r>
    <x v="285"/>
    <x v="11"/>
    <x v="3"/>
    <n v="35"/>
    <n v="4251"/>
    <s v="Pave"/>
    <s v="Pave"/>
    <s v="IR1"/>
    <s v="Lvl"/>
    <s v="AllPub"/>
    <x v="0"/>
    <s v="Gtl"/>
    <x v="5"/>
    <s v="Norm"/>
    <s v="Norm"/>
    <x v="3"/>
    <x v="0"/>
    <n v="7"/>
    <n v="5"/>
    <n v="2006"/>
    <n v="2007"/>
    <x v="1"/>
    <s v="Gable"/>
    <s v="CompShg"/>
    <x v="1"/>
    <s v="MetalSd"/>
    <s v="None"/>
    <n v="0"/>
    <s v="Gd"/>
    <s v="TA"/>
    <x v="0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x v="1"/>
    <n v="0"/>
    <n v="2"/>
    <n v="1"/>
    <n v="2"/>
    <x v="1"/>
    <n v="1"/>
    <x v="0"/>
    <n v="5"/>
    <s v="Typ"/>
    <n v="0"/>
    <s v="NA"/>
    <s v="Detchd"/>
    <n v="2006"/>
    <s v="RFn"/>
    <n v="2"/>
    <n v="528"/>
    <s v="TA"/>
    <s v="TA"/>
    <s v="Y"/>
    <x v="0"/>
    <x v="0"/>
    <n v="54"/>
    <n v="0"/>
    <n v="0"/>
    <n v="0"/>
    <n v="0"/>
    <s v="NA"/>
    <n v="0"/>
    <s v="NA"/>
    <x v="0"/>
    <s v="NA"/>
    <n v="0"/>
    <x v="11"/>
    <x v="1"/>
    <s v="New"/>
    <x v="2"/>
    <x v="1"/>
    <x v="208"/>
  </r>
  <r>
    <x v="286"/>
    <x v="3"/>
    <x v="0"/>
    <n v="77"/>
    <n v="9786"/>
    <s v="Pave"/>
    <s v="NA"/>
    <s v="IR1"/>
    <s v="Bnk"/>
    <s v="AllPub"/>
    <x v="0"/>
    <s v="Gtl"/>
    <x v="11"/>
    <s v="Norm"/>
    <s v="Norm"/>
    <x v="0"/>
    <x v="2"/>
    <n v="6"/>
    <n v="7"/>
    <n v="1962"/>
    <n v="1981"/>
    <x v="1"/>
    <s v="Gable"/>
    <s v="CompShg"/>
    <x v="2"/>
    <s v="Wd Sdng"/>
    <s v="None"/>
    <n v="0"/>
    <s v="TA"/>
    <s v="TA"/>
    <x v="1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x v="1"/>
    <n v="0"/>
    <n v="1"/>
    <n v="1"/>
    <n v="3"/>
    <x v="1"/>
    <n v="1"/>
    <x v="0"/>
    <n v="7"/>
    <s v="Typ"/>
    <n v="1"/>
    <s v="Gd"/>
    <s v="Attchd"/>
    <n v="1962"/>
    <s v="RFn"/>
    <n v="2"/>
    <n v="440"/>
    <s v="TA"/>
    <s v="TA"/>
    <s v="Y"/>
    <x v="0"/>
    <x v="0"/>
    <n v="0"/>
    <n v="0"/>
    <n v="0"/>
    <n v="128"/>
    <n v="0"/>
    <s v="NA"/>
    <n v="0"/>
    <s v="GdPrv"/>
    <x v="1"/>
    <s v="NA"/>
    <n v="0"/>
    <x v="11"/>
    <x v="2"/>
    <s v="WD"/>
    <x v="0"/>
    <x v="0"/>
    <x v="18"/>
  </r>
  <r>
    <x v="287"/>
    <x v="1"/>
    <x v="0"/>
    <s v="NA"/>
    <n v="8125"/>
    <s v="Pave"/>
    <s v="NA"/>
    <s v="IR1"/>
    <s v="Lvl"/>
    <s v="AllPub"/>
    <x v="2"/>
    <s v="Gtl"/>
    <x v="11"/>
    <s v="Norm"/>
    <s v="Norm"/>
    <x v="0"/>
    <x v="1"/>
    <n v="4"/>
    <n v="4"/>
    <n v="1971"/>
    <n v="1971"/>
    <x v="0"/>
    <s v="Gable"/>
    <s v="CompShg"/>
    <x v="3"/>
    <s v="HdBoard"/>
    <s v="None"/>
    <n v="0"/>
    <s v="TA"/>
    <s v="TA"/>
    <x v="1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x v="1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209"/>
  </r>
  <r>
    <x v="288"/>
    <x v="1"/>
    <x v="0"/>
    <s v="NA"/>
    <n v="9819"/>
    <s v="Pave"/>
    <s v="NA"/>
    <s v="IR1"/>
    <s v="Lvl"/>
    <s v="AllPub"/>
    <x v="0"/>
    <s v="Gtl"/>
    <x v="9"/>
    <s v="Norm"/>
    <s v="Norm"/>
    <x v="0"/>
    <x v="1"/>
    <n v="5"/>
    <n v="5"/>
    <n v="1967"/>
    <n v="1967"/>
    <x v="0"/>
    <s v="Gable"/>
    <s v="CompShg"/>
    <x v="1"/>
    <s v="MetalSd"/>
    <s v="BrkFace"/>
    <n v="31"/>
    <s v="TA"/>
    <s v="Gd"/>
    <x v="1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x v="1"/>
    <n v="0"/>
    <n v="1"/>
    <n v="0"/>
    <n v="3"/>
    <x v="1"/>
    <n v="1"/>
    <x v="1"/>
    <n v="5"/>
    <s v="Typ"/>
    <n v="0"/>
    <s v="NA"/>
    <s v="Detchd"/>
    <n v="1970"/>
    <s v="Unf"/>
    <n v="1"/>
    <n v="280"/>
    <s v="TA"/>
    <s v="TA"/>
    <s v="Y"/>
    <x v="0"/>
    <x v="0"/>
    <n v="0"/>
    <n v="0"/>
    <n v="0"/>
    <n v="0"/>
    <n v="0"/>
    <s v="NA"/>
    <n v="0"/>
    <s v="MnPrv"/>
    <x v="1"/>
    <s v="NA"/>
    <n v="0"/>
    <x v="0"/>
    <x v="4"/>
    <s v="WD"/>
    <x v="0"/>
    <x v="0"/>
    <x v="125"/>
  </r>
  <r>
    <x v="289"/>
    <x v="2"/>
    <x v="0"/>
    <n v="60"/>
    <n v="8730"/>
    <s v="Pave"/>
    <s v="NA"/>
    <s v="Reg"/>
    <s v="Lvl"/>
    <s v="AllPub"/>
    <x v="0"/>
    <s v="Gtl"/>
    <x v="8"/>
    <s v="RRAn"/>
    <s v="Norm"/>
    <x v="0"/>
    <x v="0"/>
    <n v="6"/>
    <n v="7"/>
    <n v="1915"/>
    <n v="2003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x v="1"/>
    <n v="0"/>
    <n v="1"/>
    <n v="0"/>
    <n v="3"/>
    <x v="1"/>
    <n v="1"/>
    <x v="1"/>
    <n v="7"/>
    <s v="Typ"/>
    <n v="0"/>
    <s v="NA"/>
    <s v="Detchd"/>
    <n v="2003"/>
    <s v="Unf"/>
    <n v="1"/>
    <n v="384"/>
    <s v="TA"/>
    <s v="TA"/>
    <s v="Y"/>
    <x v="0"/>
    <x v="0"/>
    <n v="0"/>
    <n v="0"/>
    <n v="0"/>
    <n v="259"/>
    <n v="0"/>
    <s v="NA"/>
    <n v="0"/>
    <s v="NA"/>
    <x v="0"/>
    <s v="NA"/>
    <n v="0"/>
    <x v="9"/>
    <x v="1"/>
    <s v="WD"/>
    <x v="0"/>
    <x v="0"/>
    <x v="210"/>
  </r>
  <r>
    <x v="290"/>
    <x v="0"/>
    <x v="0"/>
    <n v="120"/>
    <n v="15611"/>
    <s v="Pave"/>
    <s v="NA"/>
    <s v="Reg"/>
    <s v="Lvl"/>
    <s v="AllPub"/>
    <x v="0"/>
    <s v="Gtl"/>
    <x v="0"/>
    <s v="Norm"/>
    <s v="Norm"/>
    <x v="0"/>
    <x v="0"/>
    <n v="8"/>
    <n v="5"/>
    <n v="2006"/>
    <n v="2006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x v="1"/>
    <n v="0"/>
    <n v="2"/>
    <n v="1"/>
    <n v="3"/>
    <x v="0"/>
    <n v="1"/>
    <x v="0"/>
    <n v="8"/>
    <s v="Typ"/>
    <n v="1"/>
    <s v="Gd"/>
    <s v="Attchd"/>
    <n v="2006"/>
    <s v="RFn"/>
    <n v="2"/>
    <n v="685"/>
    <s v="Gd"/>
    <s v="TA"/>
    <s v="Y"/>
    <x v="0"/>
    <x v="0"/>
    <n v="51"/>
    <n v="0"/>
    <n v="0"/>
    <n v="0"/>
    <n v="0"/>
    <s v="NA"/>
    <n v="0"/>
    <s v="NA"/>
    <x v="0"/>
    <s v="NA"/>
    <n v="0"/>
    <x v="9"/>
    <x v="2"/>
    <s v="New"/>
    <x v="2"/>
    <x v="1"/>
    <x v="211"/>
  </r>
  <r>
    <x v="291"/>
    <x v="4"/>
    <x v="0"/>
    <n v="55"/>
    <n v="5687"/>
    <s v="Pave"/>
    <s v="Grvl"/>
    <s v="Reg"/>
    <s v="Bnk"/>
    <s v="AllPub"/>
    <x v="0"/>
    <s v="Gtl"/>
    <x v="23"/>
    <s v="Norm"/>
    <s v="Norm"/>
    <x v="1"/>
    <x v="0"/>
    <n v="5"/>
    <n v="6"/>
    <n v="1912"/>
    <n v="2000"/>
    <x v="1"/>
    <s v="Gable"/>
    <s v="CompShg"/>
    <x v="0"/>
    <s v="VinylSd"/>
    <s v="None"/>
    <n v="0"/>
    <s v="TA"/>
    <s v="Fa"/>
    <x v="0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x v="0"/>
    <n v="0"/>
    <n v="2"/>
    <n v="0"/>
    <n v="6"/>
    <x v="1"/>
    <n v="1"/>
    <x v="3"/>
    <n v="9"/>
    <s v="Typ"/>
    <n v="0"/>
    <s v="NA"/>
    <s v="NA"/>
    <s v="NA"/>
    <s v="NA"/>
    <n v="0"/>
    <n v="0"/>
    <s v="NA"/>
    <s v="NA"/>
    <s v="N"/>
    <x v="0"/>
    <x v="0"/>
    <n v="184"/>
    <n v="0"/>
    <n v="0"/>
    <n v="0"/>
    <n v="0"/>
    <s v="NA"/>
    <n v="0"/>
    <s v="NA"/>
    <x v="0"/>
    <s v="NA"/>
    <n v="0"/>
    <x v="10"/>
    <x v="0"/>
    <s v="WD"/>
    <x v="0"/>
    <x v="0"/>
    <x v="212"/>
  </r>
  <r>
    <x v="292"/>
    <x v="3"/>
    <x v="0"/>
    <n v="60"/>
    <n v="11409"/>
    <s v="Pave"/>
    <s v="NA"/>
    <s v="Reg"/>
    <s v="Lvl"/>
    <s v="AllPub"/>
    <x v="0"/>
    <s v="Gtl"/>
    <x v="15"/>
    <s v="Norm"/>
    <s v="Norm"/>
    <x v="0"/>
    <x v="2"/>
    <n v="5"/>
    <n v="4"/>
    <n v="1949"/>
    <n v="2008"/>
    <x v="1"/>
    <s v="Gable"/>
    <s v="CompShg"/>
    <x v="2"/>
    <s v="Wd Sdng"/>
    <s v="None"/>
    <n v="0"/>
    <s v="TA"/>
    <s v="TA"/>
    <x v="1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x v="1"/>
    <n v="0"/>
    <n v="1"/>
    <n v="1"/>
    <n v="3"/>
    <x v="1"/>
    <n v="1"/>
    <x v="1"/>
    <n v="8"/>
    <s v="Min2"/>
    <n v="1"/>
    <s v="Gd"/>
    <s v="Attchd"/>
    <n v="1949"/>
    <s v="Unf"/>
    <n v="1"/>
    <n v="281"/>
    <s v="TA"/>
    <s v="TA"/>
    <s v="Y"/>
    <x v="0"/>
    <x v="0"/>
    <n v="0"/>
    <n v="0"/>
    <n v="0"/>
    <n v="160"/>
    <n v="0"/>
    <s v="NA"/>
    <n v="0"/>
    <s v="NA"/>
    <x v="0"/>
    <s v="NA"/>
    <n v="0"/>
    <x v="8"/>
    <x v="3"/>
    <s v="WD"/>
    <x v="0"/>
    <x v="0"/>
    <x v="213"/>
  </r>
  <r>
    <x v="293"/>
    <x v="0"/>
    <x v="0"/>
    <s v="NA"/>
    <n v="16659"/>
    <s v="Pave"/>
    <s v="NA"/>
    <s v="IR1"/>
    <s v="Lvl"/>
    <s v="AllPub"/>
    <x v="2"/>
    <s v="Gtl"/>
    <x v="6"/>
    <s v="PosA"/>
    <s v="Norm"/>
    <x v="0"/>
    <x v="0"/>
    <n v="7"/>
    <n v="7"/>
    <n v="1977"/>
    <n v="1994"/>
    <x v="1"/>
    <s v="Gable"/>
    <s v="CompShg"/>
    <x v="7"/>
    <s v="Plywood"/>
    <s v="BrkFace"/>
    <n v="34"/>
    <s v="TA"/>
    <s v="TA"/>
    <x v="1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x v="0"/>
    <n v="0"/>
    <n v="2"/>
    <n v="1"/>
    <n v="3"/>
    <x v="0"/>
    <n v="1"/>
    <x v="0"/>
    <n v="9"/>
    <s v="Typ"/>
    <n v="1"/>
    <s v="TA"/>
    <s v="Attchd"/>
    <n v="1977"/>
    <s v="Fin"/>
    <n v="2"/>
    <n v="539"/>
    <s v="TA"/>
    <s v="TA"/>
    <s v="Y"/>
    <x v="0"/>
    <x v="0"/>
    <n v="250"/>
    <n v="0"/>
    <n v="0"/>
    <n v="0"/>
    <n v="0"/>
    <s v="NA"/>
    <n v="0"/>
    <s v="NA"/>
    <x v="0"/>
    <s v="NA"/>
    <n v="0"/>
    <x v="10"/>
    <x v="2"/>
    <s v="WD"/>
    <x v="0"/>
    <x v="0"/>
    <x v="127"/>
  </r>
  <r>
    <x v="294"/>
    <x v="1"/>
    <x v="0"/>
    <n v="80"/>
    <n v="9600"/>
    <s v="Pave"/>
    <s v="NA"/>
    <s v="Reg"/>
    <s v="Lvl"/>
    <s v="AllPub"/>
    <x v="0"/>
    <s v="Gtl"/>
    <x v="11"/>
    <s v="Norm"/>
    <s v="Norm"/>
    <x v="0"/>
    <x v="1"/>
    <n v="6"/>
    <n v="5"/>
    <n v="1953"/>
    <n v="1953"/>
    <x v="0"/>
    <s v="Hip"/>
    <s v="CompShg"/>
    <x v="3"/>
    <s v="HdBoard"/>
    <s v="Stone"/>
    <n v="238"/>
    <s v="TA"/>
    <s v="TA"/>
    <x v="1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x v="0"/>
    <n v="0"/>
    <n v="1"/>
    <n v="0"/>
    <n v="3"/>
    <x v="1"/>
    <n v="1"/>
    <x v="1"/>
    <n v="7"/>
    <s v="Typ"/>
    <n v="2"/>
    <s v="Gd"/>
    <s v="Attchd"/>
    <n v="1953"/>
    <s v="Fin"/>
    <n v="2"/>
    <n v="418"/>
    <s v="TA"/>
    <s v="TA"/>
    <s v="Y"/>
    <x v="93"/>
    <x v="1"/>
    <n v="0"/>
    <n v="0"/>
    <n v="0"/>
    <n v="0"/>
    <n v="0"/>
    <s v="NA"/>
    <n v="0"/>
    <s v="NA"/>
    <x v="0"/>
    <s v="NA"/>
    <n v="0"/>
    <x v="4"/>
    <x v="3"/>
    <s v="WD"/>
    <x v="0"/>
    <x v="0"/>
    <x v="214"/>
  </r>
  <r>
    <x v="295"/>
    <x v="10"/>
    <x v="0"/>
    <n v="37"/>
    <n v="7937"/>
    <s v="Pave"/>
    <s v="NA"/>
    <s v="IR1"/>
    <s v="Lvl"/>
    <s v="AllPub"/>
    <x v="3"/>
    <s v="Gtl"/>
    <x v="4"/>
    <s v="Norm"/>
    <s v="Norm"/>
    <x v="0"/>
    <x v="5"/>
    <n v="6"/>
    <n v="6"/>
    <n v="1984"/>
    <n v="1984"/>
    <x v="0"/>
    <s v="Gable"/>
    <s v="CompShg"/>
    <x v="3"/>
    <s v="HdBoard"/>
    <s v="None"/>
    <n v="0"/>
    <s v="TA"/>
    <s v="TA"/>
    <x v="1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x v="0"/>
    <n v="0"/>
    <n v="1"/>
    <n v="0"/>
    <n v="3"/>
    <x v="1"/>
    <n v="1"/>
    <x v="1"/>
    <n v="6"/>
    <s v="Typ"/>
    <n v="0"/>
    <s v="NA"/>
    <s v="Detchd"/>
    <n v="1984"/>
    <s v="Unf"/>
    <n v="2"/>
    <n v="588"/>
    <s v="TA"/>
    <s v="TA"/>
    <s v="Y"/>
    <x v="28"/>
    <x v="1"/>
    <n v="0"/>
    <n v="0"/>
    <n v="0"/>
    <n v="0"/>
    <n v="0"/>
    <s v="NA"/>
    <n v="0"/>
    <s v="GdPrv"/>
    <x v="1"/>
    <s v="NA"/>
    <n v="0"/>
    <x v="10"/>
    <x v="2"/>
    <s v="WD"/>
    <x v="0"/>
    <x v="0"/>
    <x v="215"/>
  </r>
  <r>
    <x v="296"/>
    <x v="3"/>
    <x v="1"/>
    <n v="75"/>
    <n v="13710"/>
    <s v="Pave"/>
    <s v="NA"/>
    <s v="Reg"/>
    <s v="Lvl"/>
    <s v="AllPub"/>
    <x v="0"/>
    <s v="Gtl"/>
    <x v="13"/>
    <s v="Norm"/>
    <s v="Norm"/>
    <x v="0"/>
    <x v="2"/>
    <n v="5"/>
    <n v="5"/>
    <n v="1950"/>
    <n v="1950"/>
    <x v="0"/>
    <s v="Gable"/>
    <s v="CompShg"/>
    <x v="2"/>
    <s v="Wd Sdng"/>
    <s v="None"/>
    <n v="0"/>
    <s v="TA"/>
    <s v="TA"/>
    <x v="1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x v="1"/>
    <n v="0"/>
    <n v="1"/>
    <n v="1"/>
    <n v="4"/>
    <x v="1"/>
    <n v="1"/>
    <x v="1"/>
    <n v="6"/>
    <s v="Typ"/>
    <n v="0"/>
    <s v="NA"/>
    <s v="Attchd"/>
    <n v="1950"/>
    <s v="Unf"/>
    <n v="1"/>
    <n v="282"/>
    <s v="TA"/>
    <s v="TA"/>
    <s v="Y"/>
    <x v="90"/>
    <x v="1"/>
    <n v="0"/>
    <n v="0"/>
    <n v="0"/>
    <n v="0"/>
    <n v="0"/>
    <s v="NA"/>
    <n v="0"/>
    <s v="MnPrv"/>
    <x v="1"/>
    <s v="NA"/>
    <n v="0"/>
    <x v="11"/>
    <x v="1"/>
    <s v="WD"/>
    <x v="0"/>
    <x v="0"/>
    <x v="135"/>
  </r>
  <r>
    <x v="297"/>
    <x v="0"/>
    <x v="3"/>
    <n v="66"/>
    <n v="7399"/>
    <s v="Pave"/>
    <s v="Pave"/>
    <s v="IR1"/>
    <s v="Lvl"/>
    <s v="AllPub"/>
    <x v="0"/>
    <s v="Gtl"/>
    <x v="5"/>
    <s v="Norm"/>
    <s v="Norm"/>
    <x v="0"/>
    <x v="0"/>
    <n v="7"/>
    <n v="5"/>
    <n v="1997"/>
    <n v="1998"/>
    <x v="1"/>
    <s v="Hip"/>
    <s v="CompShg"/>
    <x v="0"/>
    <s v="VinylSd"/>
    <s v="BrkFace"/>
    <n v="1600"/>
    <s v="Gd"/>
    <s v="TA"/>
    <x v="0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x v="1"/>
    <n v="0"/>
    <n v="2"/>
    <n v="1"/>
    <n v="3"/>
    <x v="0"/>
    <n v="1"/>
    <x v="0"/>
    <n v="7"/>
    <s v="Typ"/>
    <n v="1"/>
    <s v="TA"/>
    <s v="Detchd"/>
    <n v="1997"/>
    <s v="RFn"/>
    <n v="2"/>
    <n v="576"/>
    <s v="TA"/>
    <s v="TA"/>
    <s v="Y"/>
    <x v="0"/>
    <x v="0"/>
    <n v="10"/>
    <n v="0"/>
    <n v="0"/>
    <n v="198"/>
    <n v="0"/>
    <s v="NA"/>
    <n v="0"/>
    <s v="NA"/>
    <x v="0"/>
    <s v="NA"/>
    <n v="0"/>
    <x v="11"/>
    <x v="1"/>
    <s v="WD"/>
    <x v="0"/>
    <x v="0"/>
    <x v="142"/>
  </r>
  <r>
    <x v="298"/>
    <x v="0"/>
    <x v="0"/>
    <n v="90"/>
    <n v="11700"/>
    <s v="Pave"/>
    <s v="NA"/>
    <s v="Reg"/>
    <s v="Lvl"/>
    <s v="AllPub"/>
    <x v="0"/>
    <s v="Gtl"/>
    <x v="6"/>
    <s v="Norm"/>
    <s v="Norm"/>
    <x v="0"/>
    <x v="0"/>
    <n v="6"/>
    <n v="6"/>
    <n v="1968"/>
    <n v="1968"/>
    <x v="0"/>
    <s v="Mansard"/>
    <s v="CompShg"/>
    <x v="3"/>
    <s v="AsphShn"/>
    <s v="BrkFace"/>
    <n v="365"/>
    <s v="Gd"/>
    <s v="TA"/>
    <x v="1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x v="1"/>
    <n v="1"/>
    <n v="1"/>
    <n v="2"/>
    <n v="3"/>
    <x v="0"/>
    <n v="1"/>
    <x v="1"/>
    <n v="7"/>
    <s v="Typ"/>
    <n v="1"/>
    <s v="Gd"/>
    <s v="Attchd"/>
    <n v="1968"/>
    <s v="Unf"/>
    <n v="2"/>
    <n v="539"/>
    <s v="TA"/>
    <s v="TA"/>
    <s v="Y"/>
    <x v="42"/>
    <x v="1"/>
    <n v="0"/>
    <n v="0"/>
    <n v="0"/>
    <n v="0"/>
    <n v="0"/>
    <s v="NA"/>
    <n v="0"/>
    <s v="NA"/>
    <x v="0"/>
    <s v="NA"/>
    <n v="0"/>
    <x v="11"/>
    <x v="1"/>
    <s v="WD"/>
    <x v="0"/>
    <x v="0"/>
    <x v="216"/>
  </r>
  <r>
    <x v="299"/>
    <x v="1"/>
    <x v="0"/>
    <n v="80"/>
    <n v="14000"/>
    <s v="Pave"/>
    <s v="NA"/>
    <s v="Reg"/>
    <s v="Lvl"/>
    <s v="AllPub"/>
    <x v="0"/>
    <s v="Gtl"/>
    <x v="2"/>
    <s v="Norm"/>
    <s v="Norm"/>
    <x v="0"/>
    <x v="1"/>
    <n v="6"/>
    <n v="8"/>
    <n v="1950"/>
    <n v="2004"/>
    <x v="1"/>
    <s v="Gable"/>
    <s v="CompShg"/>
    <x v="3"/>
    <s v="HdBoard"/>
    <s v="None"/>
    <n v="0"/>
    <s v="TA"/>
    <s v="Gd"/>
    <x v="1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x v="1"/>
    <n v="1"/>
    <n v="1"/>
    <n v="0"/>
    <n v="3"/>
    <x v="1"/>
    <n v="1"/>
    <x v="0"/>
    <n v="6"/>
    <s v="Typ"/>
    <n v="1"/>
    <s v="Gd"/>
    <s v="Attchd"/>
    <n v="1950"/>
    <s v="Unf"/>
    <n v="1"/>
    <n v="300"/>
    <s v="TA"/>
    <s v="TA"/>
    <s v="Y"/>
    <x v="0"/>
    <x v="0"/>
    <n v="36"/>
    <n v="0"/>
    <n v="0"/>
    <n v="0"/>
    <n v="0"/>
    <s v="NA"/>
    <n v="0"/>
    <s v="GdPrv"/>
    <x v="1"/>
    <s v="NA"/>
    <n v="0"/>
    <x v="5"/>
    <x v="3"/>
    <s v="WD"/>
    <x v="5"/>
    <x v="1"/>
    <x v="217"/>
  </r>
  <r>
    <x v="300"/>
    <x v="4"/>
    <x v="0"/>
    <n v="90"/>
    <n v="15750"/>
    <s v="Pave"/>
    <s v="NA"/>
    <s v="Reg"/>
    <s v="Lvl"/>
    <s v="AllPub"/>
    <x v="2"/>
    <s v="Gtl"/>
    <x v="2"/>
    <s v="Norm"/>
    <s v="Norm"/>
    <x v="1"/>
    <x v="1"/>
    <n v="5"/>
    <n v="5"/>
    <n v="1953"/>
    <n v="1953"/>
    <x v="0"/>
    <s v="Hip"/>
    <s v="CompShg"/>
    <x v="1"/>
    <s v="MetalSd"/>
    <s v="BrkFace"/>
    <n v="56"/>
    <s v="TA"/>
    <s v="TA"/>
    <x v="1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x v="0"/>
    <n v="0"/>
    <n v="1"/>
    <n v="0"/>
    <n v="2"/>
    <x v="1"/>
    <n v="1"/>
    <x v="1"/>
    <n v="5"/>
    <s v="Typ"/>
    <n v="2"/>
    <s v="Gd"/>
    <s v="Attchd"/>
    <n v="1953"/>
    <s v="Unf"/>
    <n v="1"/>
    <n v="375"/>
    <s v="TA"/>
    <s v="T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14"/>
  </r>
  <r>
    <x v="301"/>
    <x v="0"/>
    <x v="0"/>
    <n v="66"/>
    <n v="16226"/>
    <s v="Pave"/>
    <s v="NA"/>
    <s v="IR3"/>
    <s v="Lvl"/>
    <s v="AllPub"/>
    <x v="0"/>
    <s v="Gtl"/>
    <x v="0"/>
    <s v="Norm"/>
    <s v="Norm"/>
    <x v="0"/>
    <x v="0"/>
    <n v="8"/>
    <n v="5"/>
    <n v="1998"/>
    <n v="1999"/>
    <x v="1"/>
    <s v="Gable"/>
    <s v="CompShg"/>
    <x v="0"/>
    <s v="VinylSd"/>
    <s v="None"/>
    <n v="0"/>
    <s v="Gd"/>
    <s v="TA"/>
    <x v="0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x v="1"/>
    <n v="0"/>
    <n v="2"/>
    <n v="1"/>
    <n v="4"/>
    <x v="1"/>
    <n v="1"/>
    <x v="0"/>
    <n v="9"/>
    <s v="Typ"/>
    <n v="1"/>
    <s v="TA"/>
    <s v="BuiltIn"/>
    <n v="1998"/>
    <s v="Fin"/>
    <n v="2"/>
    <n v="683"/>
    <s v="TA"/>
    <s v="TA"/>
    <s v="Y"/>
    <x v="94"/>
    <x v="1"/>
    <n v="50"/>
    <n v="0"/>
    <n v="0"/>
    <n v="0"/>
    <n v="0"/>
    <s v="NA"/>
    <n v="0"/>
    <s v="NA"/>
    <x v="0"/>
    <s v="NA"/>
    <n v="0"/>
    <x v="1"/>
    <x v="1"/>
    <s v="WD"/>
    <x v="0"/>
    <x v="0"/>
    <x v="218"/>
  </r>
  <r>
    <x v="302"/>
    <x v="1"/>
    <x v="0"/>
    <n v="118"/>
    <n v="13704"/>
    <s v="Pave"/>
    <s v="NA"/>
    <s v="IR1"/>
    <s v="Lvl"/>
    <s v="AllPub"/>
    <x v="2"/>
    <s v="Gtl"/>
    <x v="0"/>
    <s v="Norm"/>
    <s v="Norm"/>
    <x v="0"/>
    <x v="1"/>
    <n v="7"/>
    <n v="5"/>
    <n v="2001"/>
    <n v="2002"/>
    <x v="1"/>
    <s v="Gable"/>
    <s v="CompShg"/>
    <x v="0"/>
    <s v="VinylSd"/>
    <s v="BrkFace"/>
    <n v="150"/>
    <s v="Gd"/>
    <s v="TA"/>
    <x v="0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x v="1"/>
    <n v="0"/>
    <n v="2"/>
    <n v="0"/>
    <n v="3"/>
    <x v="1"/>
    <n v="1"/>
    <x v="0"/>
    <n v="6"/>
    <s v="Typ"/>
    <n v="1"/>
    <s v="TA"/>
    <s v="Attchd"/>
    <n v="2001"/>
    <s v="RFn"/>
    <n v="3"/>
    <n v="843"/>
    <s v="TA"/>
    <s v="TA"/>
    <s v="Y"/>
    <x v="95"/>
    <x v="1"/>
    <n v="81"/>
    <n v="0"/>
    <n v="0"/>
    <n v="0"/>
    <n v="0"/>
    <s v="NA"/>
    <n v="0"/>
    <s v="NA"/>
    <x v="0"/>
    <s v="NA"/>
    <n v="0"/>
    <x v="8"/>
    <x v="2"/>
    <s v="WD"/>
    <x v="0"/>
    <x v="0"/>
    <x v="93"/>
  </r>
  <r>
    <x v="303"/>
    <x v="1"/>
    <x v="0"/>
    <n v="70"/>
    <n v="9800"/>
    <s v="Pave"/>
    <s v="NA"/>
    <s v="Reg"/>
    <s v="Lvl"/>
    <s v="AllPub"/>
    <x v="2"/>
    <s v="Gtl"/>
    <x v="0"/>
    <s v="Norm"/>
    <s v="Norm"/>
    <x v="0"/>
    <x v="1"/>
    <n v="5"/>
    <n v="7"/>
    <n v="1972"/>
    <n v="1972"/>
    <x v="0"/>
    <s v="Gable"/>
    <s v="CompShg"/>
    <x v="0"/>
    <s v="VinylSd"/>
    <s v="None"/>
    <n v="0"/>
    <s v="TA"/>
    <s v="TA"/>
    <x v="0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x v="0"/>
    <n v="0"/>
    <n v="1"/>
    <n v="0"/>
    <n v="3"/>
    <x v="1"/>
    <n v="1"/>
    <x v="1"/>
    <n v="5"/>
    <s v="Typ"/>
    <n v="0"/>
    <s v="NA"/>
    <s v="Attchd"/>
    <n v="1975"/>
    <s v="Unf"/>
    <n v="2"/>
    <n v="552"/>
    <s v="TA"/>
    <s v="TA"/>
    <s v="Y"/>
    <x v="96"/>
    <x v="1"/>
    <n v="0"/>
    <n v="0"/>
    <n v="0"/>
    <n v="0"/>
    <n v="0"/>
    <s v="NA"/>
    <n v="0"/>
    <s v="GdWo"/>
    <x v="1"/>
    <s v="NA"/>
    <n v="0"/>
    <x v="9"/>
    <x v="2"/>
    <s v="WD"/>
    <x v="1"/>
    <x v="1"/>
    <x v="219"/>
  </r>
  <r>
    <x v="304"/>
    <x v="12"/>
    <x v="1"/>
    <n v="87"/>
    <n v="18386"/>
    <s v="Pave"/>
    <s v="NA"/>
    <s v="Reg"/>
    <s v="Lvl"/>
    <s v="AllPub"/>
    <x v="0"/>
    <s v="Gtl"/>
    <x v="7"/>
    <s v="Norm"/>
    <s v="Norm"/>
    <x v="0"/>
    <x v="7"/>
    <n v="7"/>
    <n v="9"/>
    <n v="1880"/>
    <n v="2002"/>
    <x v="1"/>
    <s v="Gable"/>
    <s v="CompShg"/>
    <x v="6"/>
    <s v="CmentBd"/>
    <s v="None"/>
    <n v="0"/>
    <s v="TA"/>
    <s v="TA"/>
    <x v="2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x v="1"/>
    <n v="0"/>
    <n v="3"/>
    <n v="0"/>
    <n v="3"/>
    <x v="0"/>
    <n v="1"/>
    <x v="0"/>
    <n v="10"/>
    <s v="Typ"/>
    <n v="1"/>
    <s v="Ex"/>
    <s v="Attchd"/>
    <n v="2003"/>
    <s v="Unf"/>
    <n v="3"/>
    <n v="870"/>
    <s v="TA"/>
    <s v="TA"/>
    <s v="Y"/>
    <x v="97"/>
    <x v="1"/>
    <n v="0"/>
    <n v="0"/>
    <n v="0"/>
    <n v="0"/>
    <n v="0"/>
    <s v="NA"/>
    <n v="0"/>
    <s v="NA"/>
    <x v="0"/>
    <s v="NA"/>
    <n v="0"/>
    <x v="1"/>
    <x v="0"/>
    <s v="WD"/>
    <x v="0"/>
    <x v="0"/>
    <x v="220"/>
  </r>
  <r>
    <x v="305"/>
    <x v="1"/>
    <x v="0"/>
    <n v="80"/>
    <n v="10386"/>
    <s v="Pave"/>
    <s v="NA"/>
    <s v="Reg"/>
    <s v="Lvl"/>
    <s v="AllPub"/>
    <x v="0"/>
    <s v="Gtl"/>
    <x v="0"/>
    <s v="Norm"/>
    <s v="Norm"/>
    <x v="0"/>
    <x v="1"/>
    <n v="8"/>
    <n v="5"/>
    <n v="2004"/>
    <n v="2005"/>
    <x v="1"/>
    <s v="Gable"/>
    <s v="CompShg"/>
    <x v="6"/>
    <s v="CmentBd"/>
    <s v="Stone"/>
    <n v="246"/>
    <s v="Gd"/>
    <s v="TA"/>
    <x v="0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x v="0"/>
    <n v="0"/>
    <n v="2"/>
    <n v="0"/>
    <n v="3"/>
    <x v="1"/>
    <n v="1"/>
    <x v="0"/>
    <n v="8"/>
    <s v="Typ"/>
    <n v="0"/>
    <s v="NA"/>
    <s v="Attchd"/>
    <n v="2004"/>
    <s v="Fin"/>
    <n v="3"/>
    <n v="888"/>
    <s v="TA"/>
    <s v="TA"/>
    <s v="Y"/>
    <x v="23"/>
    <x v="1"/>
    <n v="0"/>
    <n v="0"/>
    <n v="0"/>
    <n v="0"/>
    <n v="0"/>
    <s v="NA"/>
    <n v="0"/>
    <s v="NA"/>
    <x v="0"/>
    <s v="NA"/>
    <n v="0"/>
    <x v="9"/>
    <x v="1"/>
    <s v="WD"/>
    <x v="0"/>
    <x v="0"/>
    <x v="221"/>
  </r>
  <r>
    <x v="306"/>
    <x v="0"/>
    <x v="0"/>
    <n v="116"/>
    <n v="13474"/>
    <s v="Pave"/>
    <s v="NA"/>
    <s v="Reg"/>
    <s v="Lvl"/>
    <s v="AllPub"/>
    <x v="0"/>
    <s v="Gtl"/>
    <x v="12"/>
    <s v="Feedr"/>
    <s v="Norm"/>
    <x v="0"/>
    <x v="0"/>
    <n v="7"/>
    <n v="5"/>
    <n v="1990"/>
    <n v="1991"/>
    <x v="1"/>
    <s v="Gable"/>
    <s v="CompShg"/>
    <x v="3"/>
    <s v="Plywood"/>
    <s v="BrkFace"/>
    <n v="246"/>
    <s v="Gd"/>
    <s v="TA"/>
    <x v="1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x v="0"/>
    <n v="0"/>
    <n v="2"/>
    <n v="1"/>
    <n v="4"/>
    <x v="1"/>
    <n v="1"/>
    <x v="0"/>
    <n v="8"/>
    <s v="Typ"/>
    <n v="1"/>
    <s v="TA"/>
    <s v="Attchd"/>
    <n v="1990"/>
    <s v="RFn"/>
    <n v="3"/>
    <n v="746"/>
    <s v="TA"/>
    <s v="TA"/>
    <s v="Y"/>
    <x v="35"/>
    <x v="1"/>
    <n v="44"/>
    <n v="224"/>
    <n v="0"/>
    <n v="0"/>
    <n v="0"/>
    <s v="NA"/>
    <n v="0"/>
    <s v="NA"/>
    <x v="0"/>
    <s v="NA"/>
    <n v="0"/>
    <x v="11"/>
    <x v="1"/>
    <s v="WD"/>
    <x v="0"/>
    <x v="0"/>
    <x v="66"/>
  </r>
  <r>
    <x v="307"/>
    <x v="3"/>
    <x v="1"/>
    <s v="NA"/>
    <n v="7920"/>
    <s v="Pave"/>
    <s v="Grvl"/>
    <s v="IR1"/>
    <s v="Lvl"/>
    <s v="AllPub"/>
    <x v="0"/>
    <s v="Gtl"/>
    <x v="13"/>
    <s v="Artery"/>
    <s v="Norm"/>
    <x v="0"/>
    <x v="2"/>
    <n v="6"/>
    <n v="7"/>
    <n v="1920"/>
    <n v="1950"/>
    <x v="1"/>
    <s v="Gable"/>
    <s v="CompShg"/>
    <x v="1"/>
    <s v="MetalSd"/>
    <s v="None"/>
    <n v="0"/>
    <s v="TA"/>
    <s v="Fa"/>
    <x v="1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x v="1"/>
    <n v="0"/>
    <n v="1"/>
    <n v="0"/>
    <n v="3"/>
    <x v="1"/>
    <n v="1"/>
    <x v="3"/>
    <n v="6"/>
    <s v="Typ"/>
    <n v="0"/>
    <s v="NA"/>
    <s v="NA"/>
    <s v="NA"/>
    <s v="NA"/>
    <n v="0"/>
    <n v="0"/>
    <s v="NA"/>
    <s v="NA"/>
    <s v="N"/>
    <x v="0"/>
    <x v="0"/>
    <n v="144"/>
    <n v="0"/>
    <n v="0"/>
    <n v="0"/>
    <n v="0"/>
    <s v="NA"/>
    <n v="0"/>
    <s v="MnPrv"/>
    <x v="1"/>
    <s v="NA"/>
    <n v="0"/>
    <x v="10"/>
    <x v="0"/>
    <s v="WD"/>
    <x v="0"/>
    <x v="0"/>
    <x v="186"/>
  </r>
  <r>
    <x v="308"/>
    <x v="8"/>
    <x v="0"/>
    <s v="NA"/>
    <n v="12342"/>
    <s v="Pave"/>
    <s v="NA"/>
    <s v="IR1"/>
    <s v="Lvl"/>
    <s v="AllPub"/>
    <x v="0"/>
    <s v="Gtl"/>
    <x v="15"/>
    <s v="Norm"/>
    <s v="Norm"/>
    <x v="0"/>
    <x v="1"/>
    <n v="4"/>
    <n v="5"/>
    <n v="1940"/>
    <n v="1950"/>
    <x v="1"/>
    <s v="Gable"/>
    <s v="CompShg"/>
    <x v="0"/>
    <s v="VinylSd"/>
    <s v="None"/>
    <n v="0"/>
    <s v="TA"/>
    <s v="TA"/>
    <x v="1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x v="1"/>
    <n v="0"/>
    <n v="1"/>
    <n v="0"/>
    <n v="1"/>
    <x v="0"/>
    <n v="1"/>
    <x v="1"/>
    <n v="4"/>
    <s v="Typ"/>
    <n v="0"/>
    <s v="NA"/>
    <s v="Detchd"/>
    <n v="1961"/>
    <s v="Unf"/>
    <n v="2"/>
    <n v="539"/>
    <s v="TA"/>
    <s v="TA"/>
    <s v="Y"/>
    <x v="37"/>
    <x v="1"/>
    <n v="0"/>
    <n v="0"/>
    <n v="0"/>
    <n v="0"/>
    <n v="0"/>
    <s v="NA"/>
    <n v="0"/>
    <s v="NA"/>
    <x v="0"/>
    <s v="NA"/>
    <n v="0"/>
    <x v="10"/>
    <x v="3"/>
    <s v="WD"/>
    <x v="0"/>
    <x v="0"/>
    <x v="222"/>
  </r>
  <r>
    <x v="309"/>
    <x v="1"/>
    <x v="0"/>
    <n v="90"/>
    <n v="12378"/>
    <s v="Pave"/>
    <s v="NA"/>
    <s v="IR1"/>
    <s v="Lvl"/>
    <s v="AllPub"/>
    <x v="0"/>
    <s v="Gtl"/>
    <x v="10"/>
    <s v="Norm"/>
    <s v="Norm"/>
    <x v="0"/>
    <x v="1"/>
    <n v="9"/>
    <n v="5"/>
    <n v="2003"/>
    <n v="2004"/>
    <x v="1"/>
    <s v="Gable"/>
    <s v="CompShg"/>
    <x v="0"/>
    <s v="VinylSd"/>
    <s v="None"/>
    <n v="0"/>
    <s v="Gd"/>
    <s v="TA"/>
    <x v="0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x v="0"/>
    <n v="0"/>
    <n v="2"/>
    <n v="0"/>
    <n v="3"/>
    <x v="1"/>
    <n v="1"/>
    <x v="2"/>
    <n v="8"/>
    <s v="Typ"/>
    <n v="3"/>
    <s v="Ex"/>
    <s v="Attchd"/>
    <n v="2003"/>
    <s v="Fin"/>
    <n v="3"/>
    <n v="708"/>
    <s v="TA"/>
    <s v="TA"/>
    <s v="Y"/>
    <x v="94"/>
    <x v="1"/>
    <n v="175"/>
    <n v="0"/>
    <n v="0"/>
    <n v="0"/>
    <n v="0"/>
    <s v="NA"/>
    <n v="0"/>
    <s v="NA"/>
    <x v="0"/>
    <s v="NA"/>
    <n v="0"/>
    <x v="6"/>
    <x v="2"/>
    <s v="WD"/>
    <x v="0"/>
    <x v="0"/>
    <x v="223"/>
  </r>
  <r>
    <x v="310"/>
    <x v="0"/>
    <x v="0"/>
    <s v="NA"/>
    <n v="7685"/>
    <s v="Pave"/>
    <s v="NA"/>
    <s v="IR1"/>
    <s v="Lvl"/>
    <s v="AllPub"/>
    <x v="0"/>
    <s v="Gtl"/>
    <x v="17"/>
    <s v="Norm"/>
    <s v="Norm"/>
    <x v="0"/>
    <x v="0"/>
    <n v="6"/>
    <n v="5"/>
    <n v="1993"/>
    <n v="1994"/>
    <x v="1"/>
    <s v="Gable"/>
    <s v="CompShg"/>
    <x v="3"/>
    <s v="HdBoard"/>
    <s v="BrkFace"/>
    <n v="112"/>
    <s v="TA"/>
    <s v="TA"/>
    <x v="0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x v="1"/>
    <n v="0"/>
    <n v="2"/>
    <n v="1"/>
    <n v="3"/>
    <x v="0"/>
    <n v="1"/>
    <x v="0"/>
    <n v="6"/>
    <s v="Typ"/>
    <n v="1"/>
    <s v="TA"/>
    <s v="Attchd"/>
    <n v="1993"/>
    <s v="Fin"/>
    <n v="2"/>
    <n v="420"/>
    <s v="TA"/>
    <s v="TA"/>
    <s v="Y"/>
    <x v="98"/>
    <x v="1"/>
    <n v="63"/>
    <n v="0"/>
    <n v="0"/>
    <n v="0"/>
    <n v="0"/>
    <s v="NA"/>
    <n v="0"/>
    <s v="NA"/>
    <x v="0"/>
    <s v="NA"/>
    <n v="0"/>
    <x v="1"/>
    <x v="2"/>
    <s v="WD"/>
    <x v="0"/>
    <x v="0"/>
    <x v="224"/>
  </r>
  <r>
    <x v="311"/>
    <x v="1"/>
    <x v="0"/>
    <n v="50"/>
    <n v="8000"/>
    <s v="Pave"/>
    <s v="NA"/>
    <s v="Reg"/>
    <s v="Lvl"/>
    <s v="AllPub"/>
    <x v="0"/>
    <s v="Gtl"/>
    <x v="11"/>
    <s v="Norm"/>
    <s v="Norm"/>
    <x v="0"/>
    <x v="1"/>
    <n v="6"/>
    <n v="6"/>
    <n v="1948"/>
    <n v="2002"/>
    <x v="1"/>
    <s v="Gable"/>
    <s v="CompShg"/>
    <x v="0"/>
    <s v="VinylSd"/>
    <s v="None"/>
    <n v="0"/>
    <s v="TA"/>
    <s v="Gd"/>
    <x v="1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x v="0"/>
    <n v="0"/>
    <n v="1"/>
    <n v="0"/>
    <n v="2"/>
    <x v="1"/>
    <n v="1"/>
    <x v="1"/>
    <n v="5"/>
    <s v="Typ"/>
    <n v="1"/>
    <s v="Gd"/>
    <s v="Detchd"/>
    <n v="1948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15"/>
  </r>
  <r>
    <x v="312"/>
    <x v="4"/>
    <x v="1"/>
    <n v="65"/>
    <n v="7800"/>
    <s v="Pave"/>
    <s v="NA"/>
    <s v="Reg"/>
    <s v="Lvl"/>
    <s v="AllPub"/>
    <x v="0"/>
    <s v="Gtl"/>
    <x v="7"/>
    <s v="Artery"/>
    <s v="Norm"/>
    <x v="1"/>
    <x v="2"/>
    <n v="5"/>
    <n v="7"/>
    <n v="1939"/>
    <n v="1950"/>
    <x v="1"/>
    <s v="Gable"/>
    <s v="CompShg"/>
    <x v="1"/>
    <s v="MetalSd"/>
    <s v="None"/>
    <n v="0"/>
    <s v="TA"/>
    <s v="TA"/>
    <x v="1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x v="0"/>
    <n v="0"/>
    <n v="1"/>
    <n v="0"/>
    <n v="3"/>
    <x v="1"/>
    <n v="1"/>
    <x v="1"/>
    <n v="5"/>
    <s v="Typ"/>
    <n v="1"/>
    <s v="Gd"/>
    <s v="Detchd"/>
    <n v="1939"/>
    <s v="Unf"/>
    <n v="2"/>
    <n v="410"/>
    <s v="TA"/>
    <s v="TA"/>
    <s v="Y"/>
    <x v="0"/>
    <x v="0"/>
    <n v="0"/>
    <n v="0"/>
    <n v="0"/>
    <n v="271"/>
    <n v="0"/>
    <s v="NA"/>
    <n v="0"/>
    <s v="MnPrv"/>
    <x v="1"/>
    <s v="NA"/>
    <n v="0"/>
    <x v="1"/>
    <x v="2"/>
    <s v="WD"/>
    <x v="0"/>
    <x v="0"/>
    <x v="225"/>
  </r>
  <r>
    <x v="313"/>
    <x v="1"/>
    <x v="0"/>
    <n v="150"/>
    <n v="215245"/>
    <s v="Pave"/>
    <s v="NA"/>
    <s v="IR3"/>
    <s v="Low"/>
    <s v="AllPub"/>
    <x v="0"/>
    <s v="Sev"/>
    <x v="16"/>
    <s v="Norm"/>
    <s v="Norm"/>
    <x v="0"/>
    <x v="1"/>
    <n v="7"/>
    <n v="5"/>
    <n v="1965"/>
    <n v="1965"/>
    <x v="0"/>
    <s v="Hip"/>
    <s v="CompShg"/>
    <x v="4"/>
    <s v="BrkFace"/>
    <s v="None"/>
    <n v="0"/>
    <s v="TA"/>
    <s v="TA"/>
    <x v="1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x v="2"/>
    <n v="0"/>
    <n v="2"/>
    <n v="0"/>
    <n v="3"/>
    <x v="1"/>
    <n v="1"/>
    <x v="1"/>
    <n v="8"/>
    <s v="Typ"/>
    <n v="2"/>
    <s v="Gd"/>
    <s v="Attchd"/>
    <n v="1965"/>
    <s v="RFn"/>
    <n v="2"/>
    <n v="513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226"/>
  </r>
  <r>
    <x v="314"/>
    <x v="2"/>
    <x v="1"/>
    <n v="60"/>
    <n v="9600"/>
    <s v="Pave"/>
    <s v="Grvl"/>
    <s v="Reg"/>
    <s v="Lvl"/>
    <s v="AllPub"/>
    <x v="0"/>
    <s v="Gtl"/>
    <x v="7"/>
    <s v="Norm"/>
    <s v="Norm"/>
    <x v="0"/>
    <x v="0"/>
    <n v="7"/>
    <n v="7"/>
    <n v="1925"/>
    <n v="1990"/>
    <x v="1"/>
    <s v="Gable"/>
    <s v="CompShg"/>
    <x v="2"/>
    <s v="Wd Sdng"/>
    <s v="None"/>
    <n v="0"/>
    <s v="TA"/>
    <s v="TA"/>
    <x v="2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x v="1"/>
    <n v="1"/>
    <n v="1"/>
    <n v="1"/>
    <n v="3"/>
    <x v="1"/>
    <n v="1"/>
    <x v="2"/>
    <n v="6"/>
    <s v="Typ"/>
    <n v="1"/>
    <s v="Gd"/>
    <s v="Detchd"/>
    <n v="1925"/>
    <s v="Unf"/>
    <n v="2"/>
    <n v="546"/>
    <s v="Fa"/>
    <s v="TA"/>
    <s v="Y"/>
    <x v="0"/>
    <x v="0"/>
    <n v="0"/>
    <n v="234"/>
    <n v="0"/>
    <n v="0"/>
    <n v="0"/>
    <s v="NA"/>
    <n v="0"/>
    <s v="NA"/>
    <x v="0"/>
    <s v="NA"/>
    <n v="0"/>
    <x v="5"/>
    <x v="2"/>
    <s v="WD"/>
    <x v="0"/>
    <x v="0"/>
    <x v="94"/>
  </r>
  <r>
    <x v="315"/>
    <x v="0"/>
    <x v="0"/>
    <n v="71"/>
    <n v="7795"/>
    <s v="Pave"/>
    <s v="NA"/>
    <s v="IR1"/>
    <s v="Lvl"/>
    <s v="AllPub"/>
    <x v="0"/>
    <s v="Gtl"/>
    <x v="17"/>
    <s v="Norm"/>
    <s v="Norm"/>
    <x v="0"/>
    <x v="0"/>
    <n v="7"/>
    <n v="5"/>
    <n v="2004"/>
    <n v="2005"/>
    <x v="1"/>
    <s v="Gable"/>
    <s v="CompShg"/>
    <x v="0"/>
    <s v="VinylSd"/>
    <s v="None"/>
    <n v="0"/>
    <s v="Gd"/>
    <s v="TA"/>
    <x v="0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x v="0"/>
    <n v="0"/>
    <n v="2"/>
    <n v="1"/>
    <n v="3"/>
    <x v="0"/>
    <n v="1"/>
    <x v="0"/>
    <n v="6"/>
    <s v="Typ"/>
    <n v="1"/>
    <s v="Gd"/>
    <s v="Attchd"/>
    <n v="2004"/>
    <s v="Fin"/>
    <n v="2"/>
    <n v="432"/>
    <s v="TA"/>
    <s v="TA"/>
    <s v="Y"/>
    <x v="13"/>
    <x v="1"/>
    <n v="51"/>
    <n v="0"/>
    <n v="0"/>
    <n v="0"/>
    <n v="0"/>
    <s v="NA"/>
    <n v="0"/>
    <s v="NA"/>
    <x v="0"/>
    <s v="NA"/>
    <n v="0"/>
    <x v="9"/>
    <x v="3"/>
    <s v="WD"/>
    <x v="0"/>
    <x v="0"/>
    <x v="227"/>
  </r>
  <r>
    <x v="316"/>
    <x v="0"/>
    <x v="0"/>
    <n v="94"/>
    <n v="13005"/>
    <s v="Pave"/>
    <s v="NA"/>
    <s v="IR1"/>
    <s v="Lvl"/>
    <s v="AllPub"/>
    <x v="2"/>
    <s v="Gtl"/>
    <x v="6"/>
    <s v="Norm"/>
    <s v="Norm"/>
    <x v="0"/>
    <x v="0"/>
    <n v="7"/>
    <n v="7"/>
    <n v="1980"/>
    <n v="1980"/>
    <x v="0"/>
    <s v="Gable"/>
    <s v="CompShg"/>
    <x v="6"/>
    <s v="CmentBd"/>
    <s v="BrkFace"/>
    <n v="278"/>
    <s v="Gd"/>
    <s v="TA"/>
    <x v="1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x v="0"/>
    <n v="0"/>
    <n v="2"/>
    <n v="1"/>
    <n v="4"/>
    <x v="1"/>
    <n v="1"/>
    <x v="2"/>
    <n v="10"/>
    <s v="Typ"/>
    <n v="1"/>
    <s v="TA"/>
    <s v="Attchd"/>
    <n v="1983"/>
    <s v="RFn"/>
    <n v="2"/>
    <n v="484"/>
    <s v="TA"/>
    <s v="TA"/>
    <s v="Y"/>
    <x v="16"/>
    <x v="1"/>
    <n v="195"/>
    <n v="0"/>
    <n v="0"/>
    <n v="0"/>
    <n v="0"/>
    <s v="NA"/>
    <n v="0"/>
    <s v="GdPrv"/>
    <x v="1"/>
    <s v="NA"/>
    <n v="0"/>
    <x v="5"/>
    <x v="3"/>
    <s v="WD"/>
    <x v="0"/>
    <x v="0"/>
    <x v="79"/>
  </r>
  <r>
    <x v="317"/>
    <x v="0"/>
    <x v="3"/>
    <n v="75"/>
    <n v="9000"/>
    <s v="Pave"/>
    <s v="NA"/>
    <s v="Reg"/>
    <s v="Lvl"/>
    <s v="AllPub"/>
    <x v="0"/>
    <s v="Gtl"/>
    <x v="5"/>
    <s v="Norm"/>
    <s v="Norm"/>
    <x v="0"/>
    <x v="0"/>
    <n v="8"/>
    <n v="5"/>
    <n v="2006"/>
    <n v="2006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x v="1"/>
    <n v="0"/>
    <n v="2"/>
    <n v="1"/>
    <n v="3"/>
    <x v="0"/>
    <n v="1"/>
    <x v="0"/>
    <n v="8"/>
    <s v="Typ"/>
    <n v="1"/>
    <s v="Gd"/>
    <s v="Attchd"/>
    <n v="2006"/>
    <s v="RFn"/>
    <n v="3"/>
    <n v="1025"/>
    <s v="TA"/>
    <s v="TA"/>
    <s v="Y"/>
    <x v="94"/>
    <x v="1"/>
    <n v="46"/>
    <n v="0"/>
    <n v="0"/>
    <n v="0"/>
    <n v="0"/>
    <s v="NA"/>
    <n v="0"/>
    <s v="NA"/>
    <x v="0"/>
    <s v="NA"/>
    <n v="0"/>
    <x v="3"/>
    <x v="1"/>
    <s v="WD"/>
    <x v="0"/>
    <x v="0"/>
    <x v="228"/>
  </r>
  <r>
    <x v="318"/>
    <x v="0"/>
    <x v="0"/>
    <n v="90"/>
    <n v="9900"/>
    <s v="Pave"/>
    <s v="NA"/>
    <s v="Reg"/>
    <s v="Low"/>
    <s v="AllPub"/>
    <x v="0"/>
    <s v="Mod"/>
    <x v="3"/>
    <s v="Norm"/>
    <s v="Norm"/>
    <x v="0"/>
    <x v="0"/>
    <n v="7"/>
    <n v="5"/>
    <n v="1993"/>
    <n v="1993"/>
    <x v="0"/>
    <s v="Gable"/>
    <s v="CompShg"/>
    <x v="3"/>
    <s v="HdBoard"/>
    <s v="BrkFace"/>
    <n v="256"/>
    <s v="Gd"/>
    <s v="TA"/>
    <x v="0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x v="0"/>
    <n v="0"/>
    <n v="2"/>
    <n v="1"/>
    <n v="4"/>
    <x v="1"/>
    <n v="1"/>
    <x v="0"/>
    <n v="9"/>
    <s v="Typ"/>
    <n v="1"/>
    <s v="TA"/>
    <s v="Attchd"/>
    <n v="1993"/>
    <s v="RFn"/>
    <n v="3"/>
    <n v="656"/>
    <s v="TA"/>
    <s v="TA"/>
    <s v="Y"/>
    <x v="99"/>
    <x v="1"/>
    <n v="60"/>
    <n v="144"/>
    <n v="0"/>
    <n v="0"/>
    <n v="0"/>
    <s v="NA"/>
    <n v="0"/>
    <s v="NA"/>
    <x v="0"/>
    <s v="NA"/>
    <n v="0"/>
    <x v="7"/>
    <x v="3"/>
    <s v="WD"/>
    <x v="0"/>
    <x v="0"/>
    <x v="79"/>
  </r>
  <r>
    <x v="319"/>
    <x v="10"/>
    <x v="0"/>
    <s v="NA"/>
    <n v="14115"/>
    <s v="Pave"/>
    <s v="NA"/>
    <s v="Reg"/>
    <s v="Lvl"/>
    <s v="AllPub"/>
    <x v="0"/>
    <s v="Gtl"/>
    <x v="6"/>
    <s v="Norm"/>
    <s v="Norm"/>
    <x v="0"/>
    <x v="5"/>
    <n v="7"/>
    <n v="5"/>
    <n v="1980"/>
    <n v="1980"/>
    <x v="0"/>
    <s v="Gable"/>
    <s v="CompShg"/>
    <x v="7"/>
    <s v="Plywood"/>
    <s v="BrkFace"/>
    <n v="225"/>
    <s v="TA"/>
    <s v="TA"/>
    <x v="1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x v="0"/>
    <n v="0"/>
    <n v="2"/>
    <n v="0"/>
    <n v="3"/>
    <x v="1"/>
    <n v="1"/>
    <x v="1"/>
    <n v="6"/>
    <s v="Typ"/>
    <n v="2"/>
    <s v="TA"/>
    <s v="Attchd"/>
    <n v="1980"/>
    <s v="Unf"/>
    <n v="2"/>
    <n v="588"/>
    <s v="TA"/>
    <s v="TA"/>
    <s v="Y"/>
    <x v="100"/>
    <x v="1"/>
    <n v="48"/>
    <n v="0"/>
    <n v="0"/>
    <n v="0"/>
    <n v="0"/>
    <s v="NA"/>
    <n v="0"/>
    <s v="NA"/>
    <x v="0"/>
    <s v="NA"/>
    <n v="0"/>
    <x v="11"/>
    <x v="3"/>
    <s v="WD"/>
    <x v="0"/>
    <x v="0"/>
    <x v="229"/>
  </r>
  <r>
    <x v="320"/>
    <x v="0"/>
    <x v="0"/>
    <n v="111"/>
    <n v="16259"/>
    <s v="Pave"/>
    <s v="NA"/>
    <s v="Reg"/>
    <s v="Lvl"/>
    <s v="AllPub"/>
    <x v="2"/>
    <s v="Gtl"/>
    <x v="10"/>
    <s v="Norm"/>
    <s v="Norm"/>
    <x v="0"/>
    <x v="0"/>
    <n v="9"/>
    <n v="5"/>
    <n v="2006"/>
    <n v="2006"/>
    <x v="0"/>
    <s v="Gable"/>
    <s v="CompShg"/>
    <x v="0"/>
    <s v="VinylSd"/>
    <s v="Stone"/>
    <n v="370"/>
    <s v="TA"/>
    <s v="TA"/>
    <x v="0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x v="1"/>
    <n v="0"/>
    <n v="3"/>
    <n v="1"/>
    <n v="4"/>
    <x v="0"/>
    <n v="1"/>
    <x v="0"/>
    <n v="9"/>
    <s v="Typ"/>
    <n v="0"/>
    <s v="NA"/>
    <s v="Attchd"/>
    <n v="2006"/>
    <s v="RFn"/>
    <n v="3"/>
    <n v="840"/>
    <s v="TA"/>
    <s v="TA"/>
    <s v="Y"/>
    <x v="11"/>
    <x v="1"/>
    <n v="154"/>
    <n v="0"/>
    <n v="0"/>
    <n v="0"/>
    <n v="0"/>
    <s v="NA"/>
    <n v="0"/>
    <s v="NA"/>
    <x v="0"/>
    <s v="NA"/>
    <n v="0"/>
    <x v="2"/>
    <x v="2"/>
    <s v="New"/>
    <x v="2"/>
    <x v="1"/>
    <x v="230"/>
  </r>
  <r>
    <x v="321"/>
    <x v="0"/>
    <x v="0"/>
    <n v="99"/>
    <n v="12099"/>
    <s v="Pave"/>
    <s v="NA"/>
    <s v="IR1"/>
    <s v="Lvl"/>
    <s v="AllPub"/>
    <x v="0"/>
    <s v="Gtl"/>
    <x v="10"/>
    <s v="Norm"/>
    <s v="Norm"/>
    <x v="0"/>
    <x v="0"/>
    <n v="8"/>
    <n v="5"/>
    <n v="2004"/>
    <n v="2004"/>
    <x v="0"/>
    <s v="Gable"/>
    <s v="CompShg"/>
    <x v="0"/>
    <s v="VinylSd"/>
    <s v="BrkFace"/>
    <n v="388"/>
    <s v="Gd"/>
    <s v="TA"/>
    <x v="0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x v="0"/>
    <n v="0"/>
    <n v="2"/>
    <n v="1"/>
    <n v="4"/>
    <x v="1"/>
    <n v="1"/>
    <x v="0"/>
    <n v="10"/>
    <s v="Typ"/>
    <n v="1"/>
    <s v="Gd"/>
    <s v="BuiltIn"/>
    <n v="2004"/>
    <s v="Fin"/>
    <n v="3"/>
    <n v="872"/>
    <s v="TA"/>
    <s v="TA"/>
    <s v="Y"/>
    <x v="101"/>
    <x v="1"/>
    <n v="154"/>
    <n v="0"/>
    <n v="0"/>
    <n v="0"/>
    <n v="0"/>
    <s v="NA"/>
    <n v="0"/>
    <s v="NA"/>
    <x v="0"/>
    <s v="NA"/>
    <n v="0"/>
    <x v="11"/>
    <x v="1"/>
    <s v="WD"/>
    <x v="0"/>
    <x v="0"/>
    <x v="231"/>
  </r>
  <r>
    <x v="322"/>
    <x v="0"/>
    <x v="0"/>
    <n v="86"/>
    <n v="10380"/>
    <s v="Pave"/>
    <s v="NA"/>
    <s v="IR1"/>
    <s v="Lvl"/>
    <s v="AllPub"/>
    <x v="0"/>
    <s v="Gtl"/>
    <x v="12"/>
    <s v="Norm"/>
    <s v="Norm"/>
    <x v="0"/>
    <x v="0"/>
    <n v="7"/>
    <n v="5"/>
    <n v="1986"/>
    <n v="1987"/>
    <x v="1"/>
    <s v="Gable"/>
    <s v="CompShg"/>
    <x v="7"/>
    <s v="Plywood"/>
    <s v="BrkFace"/>
    <n v="172"/>
    <s v="Gd"/>
    <s v="TA"/>
    <x v="1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x v="0"/>
    <n v="0"/>
    <n v="2"/>
    <n v="1"/>
    <n v="4"/>
    <x v="1"/>
    <n v="1"/>
    <x v="0"/>
    <n v="8"/>
    <s v="Typ"/>
    <n v="1"/>
    <s v="TA"/>
    <s v="Attchd"/>
    <n v="1987"/>
    <s v="Fin"/>
    <n v="2"/>
    <n v="576"/>
    <s v="TA"/>
    <s v="TA"/>
    <s v="Y"/>
    <x v="102"/>
    <x v="1"/>
    <n v="96"/>
    <n v="0"/>
    <n v="0"/>
    <n v="0"/>
    <n v="0"/>
    <s v="NA"/>
    <n v="0"/>
    <s v="MnPrv"/>
    <x v="1"/>
    <s v="NA"/>
    <n v="0"/>
    <x v="5"/>
    <x v="1"/>
    <s v="WD"/>
    <x v="0"/>
    <x v="0"/>
    <x v="232"/>
  </r>
  <r>
    <x v="323"/>
    <x v="1"/>
    <x v="1"/>
    <n v="49"/>
    <n v="5820"/>
    <s v="Pave"/>
    <s v="NA"/>
    <s v="Reg"/>
    <s v="Lvl"/>
    <s v="AllPub"/>
    <x v="0"/>
    <s v="Gtl"/>
    <x v="7"/>
    <s v="Norm"/>
    <s v="Norm"/>
    <x v="0"/>
    <x v="1"/>
    <n v="3"/>
    <n v="8"/>
    <n v="1955"/>
    <n v="2005"/>
    <x v="1"/>
    <s v="Gable"/>
    <s v="CompShg"/>
    <x v="0"/>
    <s v="VinylSd"/>
    <s v="None"/>
    <n v="0"/>
    <s v="TA"/>
    <s v="Gd"/>
    <x v="1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x v="0"/>
    <n v="0"/>
    <n v="1"/>
    <n v="0"/>
    <n v="3"/>
    <x v="1"/>
    <n v="1"/>
    <x v="1"/>
    <n v="6"/>
    <s v="Typ"/>
    <n v="0"/>
    <s v="NA"/>
    <s v="Attchd"/>
    <n v="1955"/>
    <s v="Unf"/>
    <n v="1"/>
    <n v="220"/>
    <s v="Fa"/>
    <s v="TA"/>
    <s v="Y"/>
    <x v="103"/>
    <x v="1"/>
    <n v="98"/>
    <n v="0"/>
    <n v="0"/>
    <n v="0"/>
    <n v="0"/>
    <s v="NA"/>
    <n v="0"/>
    <s v="NA"/>
    <x v="0"/>
    <s v="NA"/>
    <n v="0"/>
    <x v="9"/>
    <x v="2"/>
    <s v="WD"/>
    <x v="0"/>
    <x v="0"/>
    <x v="233"/>
  </r>
  <r>
    <x v="324"/>
    <x v="10"/>
    <x v="0"/>
    <n v="96"/>
    <n v="11275"/>
    <s v="Pave"/>
    <s v="NA"/>
    <s v="Reg"/>
    <s v="Lvl"/>
    <s v="AllPub"/>
    <x v="2"/>
    <s v="Gtl"/>
    <x v="11"/>
    <s v="PosN"/>
    <s v="Norm"/>
    <x v="0"/>
    <x v="5"/>
    <n v="7"/>
    <n v="7"/>
    <n v="1967"/>
    <n v="2007"/>
    <x v="1"/>
    <s v="Mansard"/>
    <s v="WdShake"/>
    <x v="2"/>
    <s v="Wd Sdng"/>
    <s v="BrkFace"/>
    <n v="300"/>
    <s v="Gd"/>
    <s v="Gd"/>
    <x v="1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x v="1"/>
    <n v="0"/>
    <n v="2"/>
    <n v="1"/>
    <n v="5"/>
    <x v="1"/>
    <n v="1"/>
    <x v="0"/>
    <n v="11"/>
    <s v="Typ"/>
    <n v="1"/>
    <s v="Gd"/>
    <s v="BuiltIn"/>
    <n v="1961"/>
    <s v="Fin"/>
    <n v="2"/>
    <n v="564"/>
    <s v="TA"/>
    <s v="TA"/>
    <s v="Y"/>
    <x v="11"/>
    <x v="1"/>
    <n v="0"/>
    <n v="0"/>
    <n v="0"/>
    <n v="0"/>
    <n v="0"/>
    <s v="NA"/>
    <n v="0"/>
    <s v="NA"/>
    <x v="0"/>
    <s v="NA"/>
    <n v="0"/>
    <x v="11"/>
    <x v="4"/>
    <s v="WD"/>
    <x v="0"/>
    <x v="0"/>
    <x v="234"/>
  </r>
  <r>
    <x v="325"/>
    <x v="5"/>
    <x v="1"/>
    <n v="50"/>
    <n v="5000"/>
    <s v="Pave"/>
    <s v="NA"/>
    <s v="Reg"/>
    <s v="Lvl"/>
    <s v="AllPub"/>
    <x v="0"/>
    <s v="Gtl"/>
    <x v="13"/>
    <s v="RRAe"/>
    <s v="Norm"/>
    <x v="0"/>
    <x v="3"/>
    <n v="5"/>
    <n v="6"/>
    <n v="1941"/>
    <n v="1950"/>
    <x v="1"/>
    <s v="Gable"/>
    <s v="CompShg"/>
    <x v="1"/>
    <s v="MetalSd"/>
    <s v="None"/>
    <n v="0"/>
    <s v="TA"/>
    <s v="TA"/>
    <x v="1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x v="1"/>
    <n v="0"/>
    <n v="1"/>
    <n v="0"/>
    <n v="2"/>
    <x v="1"/>
    <n v="1"/>
    <x v="1"/>
    <n v="5"/>
    <s v="Typ"/>
    <n v="0"/>
    <s v="NA"/>
    <s v="Detchd"/>
    <n v="1941"/>
    <s v="Unf"/>
    <n v="2"/>
    <n v="360"/>
    <s v="TA"/>
    <s v="TA"/>
    <s v="Y"/>
    <x v="0"/>
    <x v="0"/>
    <n v="0"/>
    <n v="244"/>
    <n v="0"/>
    <n v="0"/>
    <n v="0"/>
    <s v="NA"/>
    <n v="0"/>
    <s v="NA"/>
    <x v="0"/>
    <s v="NA"/>
    <n v="0"/>
    <x v="3"/>
    <x v="1"/>
    <s v="WD"/>
    <x v="0"/>
    <x v="0"/>
    <x v="114"/>
  </r>
  <r>
    <x v="326"/>
    <x v="7"/>
    <x v="0"/>
    <n v="32"/>
    <n v="10846"/>
    <s v="Pave"/>
    <s v="NA"/>
    <s v="IR1"/>
    <s v="Lvl"/>
    <s v="AllPub"/>
    <x v="3"/>
    <s v="Gtl"/>
    <x v="1"/>
    <s v="Norm"/>
    <s v="Norm"/>
    <x v="3"/>
    <x v="1"/>
    <n v="8"/>
    <n v="5"/>
    <n v="1993"/>
    <n v="1993"/>
    <x v="0"/>
    <s v="Gable"/>
    <s v="CompShg"/>
    <x v="4"/>
    <s v="BrkFace"/>
    <s v="None"/>
    <n v="0"/>
    <s v="Gd"/>
    <s v="TA"/>
    <x v="0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x v="2"/>
    <n v="0"/>
    <n v="1"/>
    <n v="1"/>
    <n v="1"/>
    <x v="1"/>
    <n v="1"/>
    <x v="0"/>
    <n v="6"/>
    <s v="Typ"/>
    <n v="2"/>
    <s v="Gd"/>
    <s v="Attchd"/>
    <n v="1993"/>
    <s v="Fin"/>
    <n v="2"/>
    <n v="473"/>
    <s v="TA"/>
    <s v="TA"/>
    <s v="Y"/>
    <x v="104"/>
    <x v="1"/>
    <n v="30"/>
    <n v="0"/>
    <n v="0"/>
    <n v="0"/>
    <n v="0"/>
    <s v="NA"/>
    <n v="0"/>
    <s v="NA"/>
    <x v="0"/>
    <s v="NA"/>
    <n v="0"/>
    <x v="1"/>
    <x v="0"/>
    <s v="Con"/>
    <x v="0"/>
    <x v="0"/>
    <x v="235"/>
  </r>
  <r>
    <x v="327"/>
    <x v="1"/>
    <x v="0"/>
    <n v="80"/>
    <n v="11600"/>
    <s v="Pave"/>
    <s v="NA"/>
    <s v="Reg"/>
    <s v="Lvl"/>
    <s v="AllPub"/>
    <x v="0"/>
    <s v="Gtl"/>
    <x v="11"/>
    <s v="Norm"/>
    <s v="Norm"/>
    <x v="0"/>
    <x v="1"/>
    <n v="6"/>
    <n v="5"/>
    <n v="1960"/>
    <n v="1960"/>
    <x v="0"/>
    <s v="Hip"/>
    <s v="CompShg"/>
    <x v="2"/>
    <s v="Wd Sdng"/>
    <s v="BrkFace"/>
    <n v="175"/>
    <s v="TA"/>
    <s v="TA"/>
    <x v="1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x v="1"/>
    <n v="0"/>
    <n v="1"/>
    <n v="1"/>
    <n v="3"/>
    <x v="1"/>
    <n v="1"/>
    <x v="1"/>
    <n v="7"/>
    <s v="Typ"/>
    <n v="0"/>
    <s v="NA"/>
    <s v="Attchd"/>
    <n v="1960"/>
    <s v="RFn"/>
    <n v="1"/>
    <n v="292"/>
    <s v="TA"/>
    <s v="TA"/>
    <s v="Y"/>
    <x v="0"/>
    <x v="0"/>
    <n v="45"/>
    <n v="0"/>
    <n v="0"/>
    <n v="0"/>
    <n v="0"/>
    <s v="NA"/>
    <n v="0"/>
    <s v="NA"/>
    <x v="0"/>
    <s v="NA"/>
    <n v="0"/>
    <x v="7"/>
    <x v="2"/>
    <s v="WD"/>
    <x v="0"/>
    <x v="0"/>
    <x v="236"/>
  </r>
  <r>
    <x v="328"/>
    <x v="12"/>
    <x v="0"/>
    <s v="NA"/>
    <n v="11888"/>
    <s v="Pave"/>
    <s v="Pave"/>
    <s v="IR1"/>
    <s v="Bnk"/>
    <s v="AllPub"/>
    <x v="0"/>
    <s v="Gtl"/>
    <x v="8"/>
    <s v="PosN"/>
    <s v="Norm"/>
    <x v="0"/>
    <x v="6"/>
    <n v="6"/>
    <n v="6"/>
    <n v="1916"/>
    <n v="1994"/>
    <x v="1"/>
    <s v="Gable"/>
    <s v="CompShg"/>
    <x v="2"/>
    <s v="Wd Shng"/>
    <s v="None"/>
    <n v="0"/>
    <s v="TA"/>
    <s v="TA"/>
    <x v="2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x v="1"/>
    <n v="0"/>
    <n v="2"/>
    <n v="0"/>
    <n v="5"/>
    <x v="1"/>
    <n v="1"/>
    <x v="0"/>
    <n v="10"/>
    <s v="Typ"/>
    <n v="0"/>
    <s v="NA"/>
    <s v="Detchd"/>
    <n v="1930"/>
    <s v="Unf"/>
    <n v="2"/>
    <n v="441"/>
    <s v="TA"/>
    <s v="TA"/>
    <s v="Y"/>
    <x v="0"/>
    <x v="0"/>
    <n v="60"/>
    <n v="268"/>
    <n v="0"/>
    <n v="0"/>
    <n v="0"/>
    <s v="NA"/>
    <n v="0"/>
    <s v="NA"/>
    <x v="0"/>
    <s v="NA"/>
    <n v="0"/>
    <x v="9"/>
    <x v="3"/>
    <s v="WD"/>
    <x v="0"/>
    <x v="0"/>
    <x v="237"/>
  </r>
  <r>
    <x v="329"/>
    <x v="2"/>
    <x v="1"/>
    <n v="60"/>
    <n v="6402"/>
    <s v="Pave"/>
    <s v="NA"/>
    <s v="Reg"/>
    <s v="Lvl"/>
    <s v="AllPub"/>
    <x v="2"/>
    <s v="Gtl"/>
    <x v="13"/>
    <s v="Norm"/>
    <s v="Norm"/>
    <x v="0"/>
    <x v="0"/>
    <n v="5"/>
    <n v="5"/>
    <n v="1920"/>
    <n v="1950"/>
    <x v="1"/>
    <s v="Gable"/>
    <s v="CompShg"/>
    <x v="2"/>
    <s v="Wd Shng"/>
    <s v="None"/>
    <n v="0"/>
    <s v="TA"/>
    <s v="TA"/>
    <x v="0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x v="1"/>
    <n v="0"/>
    <n v="1"/>
    <n v="0"/>
    <n v="3"/>
    <x v="1"/>
    <n v="1"/>
    <x v="1"/>
    <n v="6"/>
    <s v="Typ"/>
    <n v="0"/>
    <s v="NA"/>
    <s v="Detchd"/>
    <n v="1920"/>
    <s v="Unf"/>
    <n v="1"/>
    <n v="189"/>
    <s v="Fa"/>
    <s v="Fa"/>
    <s v="N"/>
    <x v="0"/>
    <x v="0"/>
    <n v="0"/>
    <n v="137"/>
    <n v="0"/>
    <n v="0"/>
    <n v="0"/>
    <s v="NA"/>
    <n v="0"/>
    <s v="GdWo"/>
    <x v="1"/>
    <s v="NA"/>
    <n v="0"/>
    <x v="9"/>
    <x v="3"/>
    <s v="WD"/>
    <x v="0"/>
    <x v="0"/>
    <x v="238"/>
  </r>
  <r>
    <x v="330"/>
    <x v="6"/>
    <x v="0"/>
    <s v="NA"/>
    <n v="10624"/>
    <s v="Pave"/>
    <s v="NA"/>
    <s v="IR1"/>
    <s v="Lvl"/>
    <s v="AllPub"/>
    <x v="0"/>
    <s v="Gtl"/>
    <x v="11"/>
    <s v="Norm"/>
    <s v="Norm"/>
    <x v="2"/>
    <x v="1"/>
    <n v="5"/>
    <n v="4"/>
    <n v="1964"/>
    <n v="1964"/>
    <x v="0"/>
    <s v="Gable"/>
    <s v="CompShg"/>
    <x v="3"/>
    <s v="HdBoard"/>
    <s v="BrkFace"/>
    <n v="84"/>
    <s v="TA"/>
    <s v="TA"/>
    <x v="1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x v="1"/>
    <n v="1"/>
    <n v="2"/>
    <n v="0"/>
    <n v="6"/>
    <x v="1"/>
    <n v="2"/>
    <x v="1"/>
    <n v="10"/>
    <s v="Typ"/>
    <n v="0"/>
    <s v="NA"/>
    <s v="Detchd"/>
    <n v="2002"/>
    <s v="Unf"/>
    <n v="1"/>
    <n v="352"/>
    <s v="TA"/>
    <s v="TA"/>
    <s v="Y"/>
    <x v="105"/>
    <x v="1"/>
    <n v="0"/>
    <n v="0"/>
    <n v="0"/>
    <n v="0"/>
    <n v="0"/>
    <s v="NA"/>
    <n v="0"/>
    <s v="NA"/>
    <x v="0"/>
    <s v="NA"/>
    <n v="0"/>
    <x v="6"/>
    <x v="1"/>
    <s v="WD"/>
    <x v="0"/>
    <x v="0"/>
    <x v="239"/>
  </r>
  <r>
    <x v="331"/>
    <x v="1"/>
    <x v="0"/>
    <n v="70"/>
    <n v="8176"/>
    <s v="Pave"/>
    <s v="NA"/>
    <s v="Reg"/>
    <s v="Lvl"/>
    <s v="AllPub"/>
    <x v="0"/>
    <s v="Gtl"/>
    <x v="11"/>
    <s v="Norm"/>
    <s v="Norm"/>
    <x v="0"/>
    <x v="1"/>
    <n v="5"/>
    <n v="6"/>
    <n v="1958"/>
    <n v="1992"/>
    <x v="1"/>
    <s v="Gable"/>
    <s v="CompShg"/>
    <x v="2"/>
    <s v="Wd Sdng"/>
    <s v="None"/>
    <n v="0"/>
    <s v="TA"/>
    <s v="TA"/>
    <x v="1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x v="0"/>
    <n v="0"/>
    <n v="1"/>
    <n v="0"/>
    <n v="3"/>
    <x v="1"/>
    <n v="1"/>
    <x v="1"/>
    <n v="6"/>
    <s v="Typ"/>
    <n v="0"/>
    <s v="NA"/>
    <s v="Attchd"/>
    <n v="1958"/>
    <s v="RFn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5"/>
    <x v="1"/>
    <s v="WD"/>
    <x v="0"/>
    <x v="0"/>
    <x v="19"/>
  </r>
  <r>
    <x v="332"/>
    <x v="1"/>
    <x v="0"/>
    <n v="85"/>
    <n v="10655"/>
    <s v="Pave"/>
    <s v="NA"/>
    <s v="IR1"/>
    <s v="Lvl"/>
    <s v="AllPub"/>
    <x v="0"/>
    <s v="Gtl"/>
    <x v="10"/>
    <s v="Norm"/>
    <s v="Norm"/>
    <x v="0"/>
    <x v="1"/>
    <n v="8"/>
    <n v="5"/>
    <n v="2003"/>
    <n v="2004"/>
    <x v="1"/>
    <s v="Gable"/>
    <s v="CompShg"/>
    <x v="0"/>
    <s v="VinylSd"/>
    <s v="BrkFace"/>
    <n v="296"/>
    <s v="Gd"/>
    <s v="TA"/>
    <x v="0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x v="0"/>
    <n v="0"/>
    <n v="2"/>
    <n v="0"/>
    <n v="3"/>
    <x v="1"/>
    <n v="1"/>
    <x v="0"/>
    <n v="7"/>
    <s v="Typ"/>
    <n v="1"/>
    <s v="Gd"/>
    <s v="Attchd"/>
    <n v="2003"/>
    <s v="RFn"/>
    <n v="3"/>
    <n v="880"/>
    <s v="TA"/>
    <s v="TA"/>
    <s v="Y"/>
    <x v="0"/>
    <x v="0"/>
    <n v="0"/>
    <n v="0"/>
    <n v="0"/>
    <n v="0"/>
    <n v="0"/>
    <s v="NA"/>
    <n v="0"/>
    <s v="NA"/>
    <x v="0"/>
    <s v="NA"/>
    <n v="0"/>
    <x v="4"/>
    <x v="3"/>
    <s v="WD"/>
    <x v="0"/>
    <x v="0"/>
    <x v="240"/>
  </r>
  <r>
    <x v="333"/>
    <x v="7"/>
    <x v="1"/>
    <n v="59"/>
    <n v="8198"/>
    <s v="Pave"/>
    <s v="NA"/>
    <s v="Reg"/>
    <s v="Lvl"/>
    <s v="AllPub"/>
    <x v="4"/>
    <s v="Gtl"/>
    <x v="10"/>
    <s v="Norm"/>
    <s v="Norm"/>
    <x v="3"/>
    <x v="1"/>
    <n v="7"/>
    <n v="5"/>
    <n v="2004"/>
    <n v="2004"/>
    <x v="0"/>
    <s v="Gable"/>
    <s v="CompShg"/>
    <x v="0"/>
    <s v="VinylSd"/>
    <s v="Stone"/>
    <n v="146"/>
    <s v="Gd"/>
    <s v="TA"/>
    <x v="0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x v="0"/>
    <n v="0"/>
    <n v="2"/>
    <n v="0"/>
    <n v="2"/>
    <x v="0"/>
    <n v="1"/>
    <x v="0"/>
    <n v="6"/>
    <s v="Typ"/>
    <n v="1"/>
    <s v="Gd"/>
    <s v="Attchd"/>
    <n v="2004"/>
    <s v="RFn"/>
    <n v="2"/>
    <n v="484"/>
    <s v="TA"/>
    <s v="TA"/>
    <s v="Y"/>
    <x v="2"/>
    <x v="1"/>
    <n v="30"/>
    <n v="0"/>
    <n v="0"/>
    <n v="0"/>
    <n v="0"/>
    <s v="NA"/>
    <n v="0"/>
    <s v="NA"/>
    <x v="0"/>
    <s v="NA"/>
    <n v="0"/>
    <x v="9"/>
    <x v="0"/>
    <s v="WD"/>
    <x v="0"/>
    <x v="0"/>
    <x v="241"/>
  </r>
  <r>
    <x v="334"/>
    <x v="0"/>
    <x v="0"/>
    <n v="59"/>
    <n v="9042"/>
    <s v="Pave"/>
    <s v="NA"/>
    <s v="IR1"/>
    <s v="Lvl"/>
    <s v="AllPub"/>
    <x v="0"/>
    <s v="Gtl"/>
    <x v="17"/>
    <s v="Norm"/>
    <s v="Norm"/>
    <x v="0"/>
    <x v="0"/>
    <n v="6"/>
    <n v="5"/>
    <n v="1998"/>
    <n v="1998"/>
    <x v="0"/>
    <s v="Gable"/>
    <s v="CompShg"/>
    <x v="0"/>
    <s v="VinylSd"/>
    <s v="None"/>
    <n v="0"/>
    <s v="TA"/>
    <s v="TA"/>
    <x v="0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x v="0"/>
    <n v="0"/>
    <n v="2"/>
    <n v="1"/>
    <n v="3"/>
    <x v="0"/>
    <n v="1"/>
    <x v="1"/>
    <n v="7"/>
    <s v="Typ"/>
    <n v="2"/>
    <s v="TA"/>
    <s v="Attchd"/>
    <n v="1998"/>
    <s v="Fin"/>
    <n v="2"/>
    <n v="472"/>
    <s v="TA"/>
    <s v="TA"/>
    <s v="Y"/>
    <x v="13"/>
    <x v="1"/>
    <n v="38"/>
    <n v="0"/>
    <n v="0"/>
    <n v="0"/>
    <n v="0"/>
    <s v="NA"/>
    <n v="0"/>
    <s v="NA"/>
    <x v="0"/>
    <s v="NA"/>
    <n v="0"/>
    <x v="9"/>
    <x v="0"/>
    <s v="WD"/>
    <x v="0"/>
    <x v="0"/>
    <x v="156"/>
  </r>
  <r>
    <x v="335"/>
    <x v="4"/>
    <x v="0"/>
    <s v="NA"/>
    <n v="164660"/>
    <s v="Grvl"/>
    <s v="NA"/>
    <s v="IR1"/>
    <s v="HLS"/>
    <s v="AllPub"/>
    <x v="2"/>
    <s v="Sev"/>
    <x v="16"/>
    <s v="Norm"/>
    <s v="Norm"/>
    <x v="1"/>
    <x v="2"/>
    <n v="5"/>
    <n v="6"/>
    <n v="1965"/>
    <n v="1965"/>
    <x v="0"/>
    <s v="Gable"/>
    <s v="CompShg"/>
    <x v="7"/>
    <s v="Plywood"/>
    <s v="None"/>
    <n v="0"/>
    <s v="TA"/>
    <s v="TA"/>
    <x v="1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x v="2"/>
    <n v="0"/>
    <n v="2"/>
    <n v="0"/>
    <n v="3"/>
    <x v="1"/>
    <n v="1"/>
    <x v="1"/>
    <n v="7"/>
    <s v="Typ"/>
    <n v="2"/>
    <s v="Gd"/>
    <s v="Attchd"/>
    <n v="1965"/>
    <s v="Fin"/>
    <n v="2"/>
    <n v="529"/>
    <s v="TA"/>
    <s v="TA"/>
    <s v="Y"/>
    <x v="106"/>
    <x v="1"/>
    <n v="0"/>
    <n v="0"/>
    <n v="0"/>
    <n v="0"/>
    <n v="0"/>
    <s v="NA"/>
    <n v="0"/>
    <s v="NA"/>
    <x v="0"/>
    <s v="Shed"/>
    <n v="700"/>
    <x v="5"/>
    <x v="0"/>
    <s v="WD"/>
    <x v="0"/>
    <x v="0"/>
    <x v="242"/>
  </r>
  <r>
    <x v="336"/>
    <x v="1"/>
    <x v="0"/>
    <n v="86"/>
    <n v="14157"/>
    <s v="Pave"/>
    <s v="NA"/>
    <s v="IR1"/>
    <s v="HLS"/>
    <s v="AllPub"/>
    <x v="2"/>
    <s v="Gtl"/>
    <x v="18"/>
    <s v="Norm"/>
    <s v="Norm"/>
    <x v="0"/>
    <x v="1"/>
    <n v="9"/>
    <n v="5"/>
    <n v="2005"/>
    <n v="2006"/>
    <x v="1"/>
    <s v="Hip"/>
    <s v="CompShg"/>
    <x v="0"/>
    <s v="VinylSd"/>
    <s v="Stone"/>
    <n v="200"/>
    <s v="Gd"/>
    <s v="TA"/>
    <x v="0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x v="0"/>
    <n v="0"/>
    <n v="2"/>
    <n v="0"/>
    <n v="3"/>
    <x v="1"/>
    <n v="1"/>
    <x v="0"/>
    <n v="8"/>
    <s v="Typ"/>
    <n v="1"/>
    <s v="Gd"/>
    <s v="Attchd"/>
    <n v="2005"/>
    <s v="Fin"/>
    <n v="3"/>
    <n v="676"/>
    <s v="TA"/>
    <s v="TA"/>
    <s v="Y"/>
    <x v="56"/>
    <x v="1"/>
    <n v="51"/>
    <n v="0"/>
    <n v="0"/>
    <n v="0"/>
    <n v="0"/>
    <s v="NA"/>
    <n v="0"/>
    <s v="NA"/>
    <x v="0"/>
    <s v="NA"/>
    <n v="0"/>
    <x v="9"/>
    <x v="1"/>
    <s v="WD"/>
    <x v="0"/>
    <x v="0"/>
    <x v="243"/>
  </r>
  <r>
    <x v="337"/>
    <x v="1"/>
    <x v="0"/>
    <n v="70"/>
    <n v="9135"/>
    <s v="Pave"/>
    <s v="NA"/>
    <s v="Reg"/>
    <s v="Lvl"/>
    <s v="AllPub"/>
    <x v="0"/>
    <s v="Gtl"/>
    <x v="0"/>
    <s v="Norm"/>
    <s v="Norm"/>
    <x v="0"/>
    <x v="1"/>
    <n v="7"/>
    <n v="5"/>
    <n v="2002"/>
    <n v="2003"/>
    <x v="1"/>
    <s v="Gable"/>
    <s v="CompShg"/>
    <x v="0"/>
    <s v="VinylSd"/>
    <s v="BrkFace"/>
    <n v="113"/>
    <s v="Gd"/>
    <s v="TA"/>
    <x v="0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x v="0"/>
    <n v="0"/>
    <n v="2"/>
    <n v="0"/>
    <n v="3"/>
    <x v="1"/>
    <n v="1"/>
    <x v="0"/>
    <n v="7"/>
    <s v="Typ"/>
    <n v="0"/>
    <s v="NA"/>
    <s v="Attchd"/>
    <n v="2002"/>
    <s v="RFn"/>
    <n v="2"/>
    <n v="532"/>
    <s v="TA"/>
    <s v="TA"/>
    <s v="Y"/>
    <x v="2"/>
    <x v="1"/>
    <n v="74"/>
    <n v="0"/>
    <n v="0"/>
    <n v="0"/>
    <n v="0"/>
    <s v="NA"/>
    <n v="0"/>
    <s v="NA"/>
    <x v="0"/>
    <s v="NA"/>
    <n v="0"/>
    <x v="3"/>
    <x v="0"/>
    <s v="WD"/>
    <x v="0"/>
    <x v="0"/>
    <x v="89"/>
  </r>
  <r>
    <x v="338"/>
    <x v="1"/>
    <x v="0"/>
    <n v="91"/>
    <n v="14145"/>
    <s v="Pave"/>
    <s v="NA"/>
    <s v="Reg"/>
    <s v="Lvl"/>
    <s v="AllPub"/>
    <x v="2"/>
    <s v="Gtl"/>
    <x v="6"/>
    <s v="Norm"/>
    <s v="Norm"/>
    <x v="0"/>
    <x v="1"/>
    <n v="7"/>
    <n v="7"/>
    <n v="1984"/>
    <n v="1998"/>
    <x v="1"/>
    <s v="Gable"/>
    <s v="CompShg"/>
    <x v="2"/>
    <s v="Wd Sdng"/>
    <s v="None"/>
    <n v="0"/>
    <s v="Gd"/>
    <s v="TA"/>
    <x v="1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x v="0"/>
    <n v="0"/>
    <n v="2"/>
    <n v="0"/>
    <n v="3"/>
    <x v="1"/>
    <n v="1"/>
    <x v="0"/>
    <n v="8"/>
    <s v="Typ"/>
    <n v="0"/>
    <s v="NA"/>
    <s v="Attchd"/>
    <n v="1984"/>
    <s v="RFn"/>
    <n v="2"/>
    <n v="440"/>
    <s v="TA"/>
    <s v="TA"/>
    <s v="Y"/>
    <x v="71"/>
    <x v="1"/>
    <n v="45"/>
    <n v="0"/>
    <n v="0"/>
    <n v="0"/>
    <n v="0"/>
    <s v="NA"/>
    <n v="0"/>
    <s v="NA"/>
    <x v="0"/>
    <s v="Shed"/>
    <n v="400"/>
    <x v="1"/>
    <x v="2"/>
    <s v="WD"/>
    <x v="0"/>
    <x v="0"/>
    <x v="60"/>
  </r>
  <r>
    <x v="339"/>
    <x v="1"/>
    <x v="0"/>
    <n v="66"/>
    <n v="12400"/>
    <s v="Pave"/>
    <s v="NA"/>
    <s v="IR1"/>
    <s v="Lvl"/>
    <s v="AllPub"/>
    <x v="0"/>
    <s v="Gtl"/>
    <x v="11"/>
    <s v="Feedr"/>
    <s v="Norm"/>
    <x v="0"/>
    <x v="1"/>
    <n v="6"/>
    <n v="7"/>
    <n v="1958"/>
    <n v="1998"/>
    <x v="1"/>
    <s v="Hip"/>
    <s v="CompShg"/>
    <x v="2"/>
    <s v="Wd Sdng"/>
    <s v="BrkFace"/>
    <n v="176"/>
    <s v="TA"/>
    <s v="TA"/>
    <x v="1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x v="1"/>
    <n v="0"/>
    <n v="1"/>
    <n v="0"/>
    <n v="3"/>
    <x v="1"/>
    <n v="1"/>
    <x v="1"/>
    <n v="6"/>
    <s v="Typ"/>
    <n v="0"/>
    <s v="NA"/>
    <s v="Attchd"/>
    <n v="1958"/>
    <s v="Unf"/>
    <n v="1"/>
    <n v="297"/>
    <s v="TA"/>
    <s v="TA"/>
    <s v="Y"/>
    <x v="0"/>
    <x v="0"/>
    <n v="0"/>
    <n v="0"/>
    <n v="0"/>
    <n v="234"/>
    <n v="0"/>
    <s v="NA"/>
    <n v="0"/>
    <s v="NA"/>
    <x v="0"/>
    <s v="NA"/>
    <n v="0"/>
    <x v="11"/>
    <x v="3"/>
    <s v="WD"/>
    <x v="0"/>
    <x v="0"/>
    <x v="106"/>
  </r>
  <r>
    <x v="340"/>
    <x v="0"/>
    <x v="0"/>
    <n v="85"/>
    <n v="14191"/>
    <s v="Pave"/>
    <s v="NA"/>
    <s v="Reg"/>
    <s v="Lvl"/>
    <s v="AllPub"/>
    <x v="0"/>
    <s v="Gtl"/>
    <x v="16"/>
    <s v="Norm"/>
    <s v="Norm"/>
    <x v="0"/>
    <x v="0"/>
    <n v="8"/>
    <n v="5"/>
    <n v="2002"/>
    <n v="2002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x v="1"/>
    <n v="0"/>
    <n v="2"/>
    <n v="1"/>
    <n v="4"/>
    <x v="1"/>
    <n v="1"/>
    <x v="0"/>
    <n v="9"/>
    <s v="Typ"/>
    <n v="0"/>
    <s v="NA"/>
    <s v="Attchd"/>
    <n v="2002"/>
    <s v="Fin"/>
    <n v="2"/>
    <n v="431"/>
    <s v="TA"/>
    <s v="TA"/>
    <s v="Y"/>
    <x v="107"/>
    <x v="1"/>
    <n v="0"/>
    <n v="0"/>
    <n v="0"/>
    <n v="0"/>
    <n v="0"/>
    <s v="NA"/>
    <n v="0"/>
    <s v="NA"/>
    <x v="0"/>
    <s v="NA"/>
    <n v="0"/>
    <x v="7"/>
    <x v="4"/>
    <s v="WD"/>
    <x v="0"/>
    <x v="0"/>
    <x v="244"/>
  </r>
  <r>
    <x v="341"/>
    <x v="1"/>
    <x v="4"/>
    <n v="60"/>
    <n v="8400"/>
    <s v="Pave"/>
    <s v="NA"/>
    <s v="Reg"/>
    <s v="Lvl"/>
    <s v="AllPub"/>
    <x v="0"/>
    <s v="Gtl"/>
    <x v="12"/>
    <s v="Feedr"/>
    <s v="Norm"/>
    <x v="0"/>
    <x v="1"/>
    <n v="4"/>
    <n v="4"/>
    <n v="1950"/>
    <n v="1950"/>
    <x v="0"/>
    <s v="Gable"/>
    <s v="CompShg"/>
    <x v="2"/>
    <s v="AsbShng"/>
    <s v="None"/>
    <n v="0"/>
    <s v="Fa"/>
    <s v="Fa"/>
    <x v="1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x v="1"/>
    <n v="0"/>
    <n v="1"/>
    <n v="0"/>
    <n v="2"/>
    <x v="1"/>
    <n v="1"/>
    <x v="1"/>
    <n v="4"/>
    <s v="Typ"/>
    <n v="0"/>
    <s v="NA"/>
    <s v="CarPort"/>
    <n v="1950"/>
    <s v="Unf"/>
    <n v="1"/>
    <n v="294"/>
    <s v="TA"/>
    <s v="TA"/>
    <s v="N"/>
    <x v="85"/>
    <x v="1"/>
    <n v="0"/>
    <n v="24"/>
    <n v="0"/>
    <n v="0"/>
    <n v="0"/>
    <s v="NA"/>
    <n v="0"/>
    <s v="NA"/>
    <x v="0"/>
    <s v="NA"/>
    <n v="0"/>
    <x v="2"/>
    <x v="3"/>
    <s v="WD"/>
    <x v="0"/>
    <x v="0"/>
    <x v="38"/>
  </r>
  <r>
    <x v="342"/>
    <x v="6"/>
    <x v="0"/>
    <s v="NA"/>
    <n v="8544"/>
    <s v="Pave"/>
    <s v="NA"/>
    <s v="Reg"/>
    <s v="Lvl"/>
    <s v="AllPub"/>
    <x v="0"/>
    <s v="Gtl"/>
    <x v="11"/>
    <s v="Norm"/>
    <s v="Norm"/>
    <x v="2"/>
    <x v="1"/>
    <n v="3"/>
    <n v="4"/>
    <n v="1949"/>
    <n v="1950"/>
    <x v="1"/>
    <s v="Gable"/>
    <s v="CompShg"/>
    <x v="9"/>
    <s v="Stucco"/>
    <s v="BrkFace"/>
    <n v="340"/>
    <s v="TA"/>
    <s v="TA"/>
    <x v="4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x v="1"/>
    <n v="0"/>
    <n v="2"/>
    <n v="0"/>
    <n v="2"/>
    <x v="0"/>
    <n v="2"/>
    <x v="1"/>
    <n v="6"/>
    <s v="Typ"/>
    <n v="0"/>
    <s v="NA"/>
    <s v="Detchd"/>
    <n v="1949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1"/>
    <x v="2"/>
    <s v="WD"/>
    <x v="0"/>
    <x v="0"/>
    <x v="245"/>
  </r>
  <r>
    <x v="343"/>
    <x v="7"/>
    <x v="0"/>
    <n v="63"/>
    <n v="8849"/>
    <s v="Pave"/>
    <s v="NA"/>
    <s v="IR1"/>
    <s v="Lvl"/>
    <s v="AllPub"/>
    <x v="0"/>
    <s v="Gtl"/>
    <x v="10"/>
    <s v="Norm"/>
    <s v="Norm"/>
    <x v="3"/>
    <x v="1"/>
    <n v="9"/>
    <n v="5"/>
    <n v="2005"/>
    <n v="2005"/>
    <x v="0"/>
    <s v="Hip"/>
    <s v="CompShg"/>
    <x v="1"/>
    <s v="MetalSd"/>
    <s v="BrkFace"/>
    <n v="616"/>
    <s v="Ex"/>
    <s v="TA"/>
    <x v="0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x v="1"/>
    <n v="0"/>
    <n v="2"/>
    <n v="0"/>
    <n v="2"/>
    <x v="0"/>
    <n v="1"/>
    <x v="2"/>
    <n v="6"/>
    <s v="Typ"/>
    <n v="1"/>
    <s v="Ex"/>
    <s v="Attchd"/>
    <n v="2005"/>
    <s v="RFn"/>
    <n v="2"/>
    <n v="564"/>
    <s v="TA"/>
    <s v="TA"/>
    <s v="Y"/>
    <x v="108"/>
    <x v="1"/>
    <n v="72"/>
    <n v="0"/>
    <n v="0"/>
    <n v="0"/>
    <n v="0"/>
    <s v="NA"/>
    <n v="0"/>
    <s v="NA"/>
    <x v="0"/>
    <s v="NA"/>
    <n v="0"/>
    <x v="9"/>
    <x v="0"/>
    <s v="WD"/>
    <x v="0"/>
    <x v="0"/>
    <x v="201"/>
  </r>
  <r>
    <x v="344"/>
    <x v="11"/>
    <x v="1"/>
    <n v="36"/>
    <n v="2592"/>
    <s v="Pave"/>
    <s v="NA"/>
    <s v="Reg"/>
    <s v="Lvl"/>
    <s v="AllPub"/>
    <x v="0"/>
    <s v="Gtl"/>
    <x v="14"/>
    <s v="Norm"/>
    <s v="Norm"/>
    <x v="3"/>
    <x v="0"/>
    <n v="5"/>
    <n v="3"/>
    <n v="1976"/>
    <n v="1976"/>
    <x v="0"/>
    <s v="Gable"/>
    <s v="CompShg"/>
    <x v="6"/>
    <s v="CmentBd"/>
    <s v="None"/>
    <n v="0"/>
    <s v="TA"/>
    <s v="TA"/>
    <x v="1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x v="1"/>
    <n v="0"/>
    <n v="1"/>
    <n v="1"/>
    <n v="3"/>
    <x v="1"/>
    <n v="1"/>
    <x v="1"/>
    <n v="4"/>
    <s v="Typ"/>
    <n v="0"/>
    <s v="NA"/>
    <s v="Attchd"/>
    <n v="1976"/>
    <s v="Unf"/>
    <n v="1"/>
    <n v="336"/>
    <s v="TA"/>
    <s v="TA"/>
    <s v="Y"/>
    <x v="39"/>
    <x v="1"/>
    <n v="0"/>
    <n v="0"/>
    <n v="0"/>
    <n v="0"/>
    <n v="0"/>
    <s v="NA"/>
    <n v="0"/>
    <s v="NA"/>
    <x v="0"/>
    <s v="NA"/>
    <n v="0"/>
    <x v="7"/>
    <x v="4"/>
    <s v="WD"/>
    <x v="0"/>
    <x v="0"/>
    <x v="82"/>
  </r>
  <r>
    <x v="345"/>
    <x v="3"/>
    <x v="0"/>
    <n v="65"/>
    <n v="6435"/>
    <s v="Pave"/>
    <s v="NA"/>
    <s v="Reg"/>
    <s v="Lvl"/>
    <s v="AllPub"/>
    <x v="0"/>
    <s v="Gtl"/>
    <x v="8"/>
    <s v="RRAn"/>
    <s v="Norm"/>
    <x v="0"/>
    <x v="2"/>
    <n v="6"/>
    <n v="5"/>
    <n v="1939"/>
    <n v="1950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x v="1"/>
    <n v="0"/>
    <n v="1"/>
    <n v="0"/>
    <n v="3"/>
    <x v="1"/>
    <n v="1"/>
    <x v="3"/>
    <n v="6"/>
    <s v="Typ"/>
    <n v="1"/>
    <s v="Gd"/>
    <s v="Detchd"/>
    <n v="1939"/>
    <s v="Unf"/>
    <n v="1"/>
    <n v="312"/>
    <s v="TA"/>
    <s v="TA"/>
    <s v="Y"/>
    <x v="0"/>
    <x v="0"/>
    <n v="0"/>
    <n v="0"/>
    <n v="0"/>
    <n v="0"/>
    <n v="0"/>
    <s v="NA"/>
    <n v="0"/>
    <s v="NA"/>
    <x v="0"/>
    <s v="NA"/>
    <n v="0"/>
    <x v="4"/>
    <x v="2"/>
    <s v="WD"/>
    <x v="0"/>
    <x v="0"/>
    <x v="246"/>
  </r>
  <r>
    <x v="346"/>
    <x v="1"/>
    <x v="0"/>
    <s v="NA"/>
    <n v="12772"/>
    <s v="Pave"/>
    <s v="NA"/>
    <s v="IR1"/>
    <s v="Lvl"/>
    <s v="AllPub"/>
    <x v="3"/>
    <s v="Gtl"/>
    <x v="11"/>
    <s v="Norm"/>
    <s v="Norm"/>
    <x v="0"/>
    <x v="1"/>
    <n v="6"/>
    <n v="8"/>
    <n v="1960"/>
    <n v="1998"/>
    <x v="1"/>
    <s v="Hip"/>
    <s v="CompShg"/>
    <x v="1"/>
    <s v="MetalSd"/>
    <s v="None"/>
    <n v="0"/>
    <s v="TA"/>
    <s v="Gd"/>
    <x v="1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x v="1"/>
    <n v="0"/>
    <n v="1"/>
    <n v="0"/>
    <n v="2"/>
    <x v="1"/>
    <n v="1"/>
    <x v="1"/>
    <n v="5"/>
    <s v="Typ"/>
    <n v="0"/>
    <s v="NA"/>
    <s v="Attchd"/>
    <n v="1960"/>
    <s v="RFn"/>
    <n v="1"/>
    <n v="301"/>
    <s v="TA"/>
    <s v="TA"/>
    <s v="Y"/>
    <x v="0"/>
    <x v="0"/>
    <n v="0"/>
    <n v="0"/>
    <n v="0"/>
    <n v="0"/>
    <n v="0"/>
    <s v="NA"/>
    <n v="0"/>
    <s v="NA"/>
    <x v="0"/>
    <s v="Gar2"/>
    <n v="15500"/>
    <x v="7"/>
    <x v="1"/>
    <s v="WD"/>
    <x v="0"/>
    <x v="0"/>
    <x v="247"/>
  </r>
  <r>
    <x v="347"/>
    <x v="1"/>
    <x v="0"/>
    <s v="NA"/>
    <n v="17600"/>
    <s v="Pave"/>
    <s v="NA"/>
    <s v="IR1"/>
    <s v="Lvl"/>
    <s v="AllPub"/>
    <x v="0"/>
    <s v="Gtl"/>
    <x v="11"/>
    <s v="Norm"/>
    <s v="Norm"/>
    <x v="0"/>
    <x v="1"/>
    <n v="6"/>
    <n v="5"/>
    <n v="1960"/>
    <n v="1960"/>
    <x v="0"/>
    <s v="Gable"/>
    <s v="CompShg"/>
    <x v="2"/>
    <s v="Wd Sdng"/>
    <s v="BrkFace"/>
    <n v="30"/>
    <s v="TA"/>
    <s v="TA"/>
    <x v="1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x v="0"/>
    <n v="0"/>
    <n v="2"/>
    <n v="0"/>
    <n v="3"/>
    <x v="1"/>
    <n v="1"/>
    <x v="1"/>
    <n v="6"/>
    <s v="Typ"/>
    <n v="2"/>
    <s v="Gd"/>
    <s v="Attchd"/>
    <n v="1960"/>
    <s v="Unf"/>
    <n v="2"/>
    <n v="498"/>
    <s v="TA"/>
    <s v="TA"/>
    <s v="Y"/>
    <x v="0"/>
    <x v="0"/>
    <n v="40"/>
    <n v="0"/>
    <n v="0"/>
    <n v="0"/>
    <n v="0"/>
    <s v="NA"/>
    <n v="0"/>
    <s v="NA"/>
    <x v="0"/>
    <s v="NA"/>
    <n v="0"/>
    <x v="3"/>
    <x v="3"/>
    <s v="WD"/>
    <x v="0"/>
    <x v="0"/>
    <x v="248"/>
  </r>
  <r>
    <x v="348"/>
    <x v="11"/>
    <x v="0"/>
    <n v="36"/>
    <n v="2448"/>
    <s v="Pave"/>
    <s v="NA"/>
    <s v="Reg"/>
    <s v="Lvl"/>
    <s v="AllPub"/>
    <x v="0"/>
    <s v="Gtl"/>
    <x v="10"/>
    <s v="Norm"/>
    <s v="Norm"/>
    <x v="4"/>
    <x v="0"/>
    <n v="7"/>
    <n v="5"/>
    <n v="2003"/>
    <n v="2004"/>
    <x v="1"/>
    <s v="Gable"/>
    <s v="CompShg"/>
    <x v="0"/>
    <s v="Wd Shng"/>
    <s v="Stone"/>
    <n v="106"/>
    <s v="Gd"/>
    <s v="TA"/>
    <x v="0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x v="0"/>
    <n v="0"/>
    <n v="2"/>
    <n v="1"/>
    <n v="2"/>
    <x v="1"/>
    <n v="1"/>
    <x v="0"/>
    <n v="6"/>
    <s v="Typ"/>
    <n v="0"/>
    <s v="NA"/>
    <s v="BuiltIn"/>
    <n v="2003"/>
    <s v="RFn"/>
    <n v="2"/>
    <n v="474"/>
    <s v="TA"/>
    <s v="TA"/>
    <s v="Y"/>
    <x v="0"/>
    <x v="0"/>
    <n v="27"/>
    <n v="0"/>
    <n v="0"/>
    <n v="0"/>
    <n v="0"/>
    <s v="NA"/>
    <n v="0"/>
    <s v="NA"/>
    <x v="0"/>
    <s v="NA"/>
    <n v="0"/>
    <x v="4"/>
    <x v="0"/>
    <s v="WD"/>
    <x v="0"/>
    <x v="0"/>
    <x v="23"/>
  </r>
  <r>
    <x v="349"/>
    <x v="0"/>
    <x v="0"/>
    <n v="56"/>
    <n v="20431"/>
    <s v="Pave"/>
    <s v="NA"/>
    <s v="IR2"/>
    <s v="Lvl"/>
    <s v="AllPub"/>
    <x v="0"/>
    <s v="Gtl"/>
    <x v="10"/>
    <s v="Norm"/>
    <s v="Norm"/>
    <x v="0"/>
    <x v="0"/>
    <n v="9"/>
    <n v="5"/>
    <n v="2005"/>
    <n v="2006"/>
    <x v="1"/>
    <s v="Hip"/>
    <s v="CompShg"/>
    <x v="6"/>
    <s v="CmentBd"/>
    <s v="BrkFace"/>
    <n v="870"/>
    <s v="Ex"/>
    <s v="TA"/>
    <x v="0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x v="0"/>
    <n v="0"/>
    <n v="2"/>
    <n v="1"/>
    <n v="4"/>
    <x v="1"/>
    <n v="1"/>
    <x v="2"/>
    <n v="10"/>
    <s v="Typ"/>
    <n v="2"/>
    <s v="Ex"/>
    <s v="Attchd"/>
    <n v="2006"/>
    <s v="Fin"/>
    <n v="3"/>
    <n v="706"/>
    <s v="TA"/>
    <s v="TA"/>
    <s v="Y"/>
    <x v="0"/>
    <x v="0"/>
    <n v="0"/>
    <n v="0"/>
    <n v="0"/>
    <n v="0"/>
    <n v="0"/>
    <s v="NA"/>
    <n v="0"/>
    <s v="NA"/>
    <x v="0"/>
    <s v="NA"/>
    <n v="0"/>
    <x v="7"/>
    <x v="2"/>
    <s v="New"/>
    <x v="2"/>
    <x v="1"/>
    <x v="249"/>
  </r>
  <r>
    <x v="350"/>
    <x v="7"/>
    <x v="0"/>
    <n v="68"/>
    <n v="7820"/>
    <s v="Pave"/>
    <s v="NA"/>
    <s v="IR1"/>
    <s v="Lvl"/>
    <s v="AllPub"/>
    <x v="0"/>
    <s v="Gtl"/>
    <x v="10"/>
    <s v="Norm"/>
    <s v="Norm"/>
    <x v="3"/>
    <x v="1"/>
    <n v="9"/>
    <n v="5"/>
    <n v="2007"/>
    <n v="2007"/>
    <x v="0"/>
    <s v="Hip"/>
    <s v="CompShg"/>
    <x v="1"/>
    <s v="MetalSd"/>
    <s v="BrkFace"/>
    <n v="362"/>
    <s v="Ex"/>
    <s v="TA"/>
    <x v="0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x v="1"/>
    <n v="0"/>
    <n v="2"/>
    <n v="0"/>
    <n v="2"/>
    <x v="0"/>
    <n v="1"/>
    <x v="2"/>
    <n v="6"/>
    <s v="Typ"/>
    <n v="1"/>
    <s v="Gd"/>
    <s v="Attchd"/>
    <n v="2007"/>
    <s v="RFn"/>
    <n v="2"/>
    <n v="617"/>
    <s v="TA"/>
    <s v="TA"/>
    <s v="Y"/>
    <x v="59"/>
    <x v="1"/>
    <n v="54"/>
    <n v="0"/>
    <n v="0"/>
    <n v="0"/>
    <n v="0"/>
    <s v="NA"/>
    <n v="0"/>
    <s v="NA"/>
    <x v="0"/>
    <s v="NA"/>
    <n v="0"/>
    <x v="3"/>
    <x v="1"/>
    <s v="New"/>
    <x v="2"/>
    <x v="1"/>
    <x v="250"/>
  </r>
  <r>
    <x v="351"/>
    <x v="7"/>
    <x v="0"/>
    <s v="NA"/>
    <n v="5271"/>
    <s v="Pave"/>
    <s v="NA"/>
    <s v="IR1"/>
    <s v="Low"/>
    <s v="AllPub"/>
    <x v="0"/>
    <s v="Mod"/>
    <x v="19"/>
    <s v="Norm"/>
    <s v="Norm"/>
    <x v="0"/>
    <x v="1"/>
    <n v="7"/>
    <n v="5"/>
    <n v="1986"/>
    <n v="1986"/>
    <x v="0"/>
    <s v="Gable"/>
    <s v="CompShg"/>
    <x v="2"/>
    <s v="Wd Sdng"/>
    <s v="None"/>
    <n v="0"/>
    <s v="TA"/>
    <s v="TA"/>
    <x v="0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x v="0"/>
    <n v="0"/>
    <n v="1"/>
    <n v="1"/>
    <n v="2"/>
    <x v="0"/>
    <n v="1"/>
    <x v="0"/>
    <n v="6"/>
    <s v="Typ"/>
    <n v="1"/>
    <s v="TA"/>
    <s v="Attchd"/>
    <n v="1986"/>
    <s v="RFn"/>
    <n v="2"/>
    <n v="445"/>
    <s v="TA"/>
    <s v="TA"/>
    <s v="Y"/>
    <x v="0"/>
    <x v="0"/>
    <n v="80"/>
    <n v="0"/>
    <n v="0"/>
    <n v="184"/>
    <n v="0"/>
    <s v="NA"/>
    <n v="0"/>
    <s v="NA"/>
    <x v="0"/>
    <s v="NA"/>
    <n v="0"/>
    <x v="3"/>
    <x v="2"/>
    <s v="WD"/>
    <x v="1"/>
    <x v="1"/>
    <x v="100"/>
  </r>
  <r>
    <x v="352"/>
    <x v="3"/>
    <x v="0"/>
    <n v="60"/>
    <n v="9084"/>
    <s v="Pave"/>
    <s v="NA"/>
    <s v="Reg"/>
    <s v="Lvl"/>
    <s v="AllPub"/>
    <x v="0"/>
    <s v="Gtl"/>
    <x v="15"/>
    <s v="Artery"/>
    <s v="Norm"/>
    <x v="0"/>
    <x v="2"/>
    <n v="5"/>
    <n v="6"/>
    <n v="1941"/>
    <n v="1950"/>
    <x v="1"/>
    <s v="Gable"/>
    <s v="CompShg"/>
    <x v="0"/>
    <s v="VinylSd"/>
    <s v="None"/>
    <n v="0"/>
    <s v="TA"/>
    <s v="TA"/>
    <x v="1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x v="1"/>
    <n v="1"/>
    <n v="1"/>
    <n v="0"/>
    <n v="3"/>
    <x v="1"/>
    <n v="1"/>
    <x v="1"/>
    <n v="5"/>
    <s v="Typ"/>
    <n v="0"/>
    <s v="NA"/>
    <s v="Detchd"/>
    <n v="1941"/>
    <s v="Unf"/>
    <n v="1"/>
    <n v="200"/>
    <s v="TA"/>
    <s v="Fa"/>
    <s v="Y"/>
    <x v="10"/>
    <x v="1"/>
    <n v="0"/>
    <n v="0"/>
    <n v="0"/>
    <n v="0"/>
    <n v="0"/>
    <s v="NA"/>
    <n v="0"/>
    <s v="NA"/>
    <x v="0"/>
    <s v="NA"/>
    <n v="0"/>
    <x v="10"/>
    <x v="0"/>
    <s v="ConLw"/>
    <x v="0"/>
    <x v="0"/>
    <x v="251"/>
  </r>
  <r>
    <x v="353"/>
    <x v="8"/>
    <x v="1"/>
    <n v="60"/>
    <n v="8520"/>
    <s v="Pave"/>
    <s v="NA"/>
    <s v="Reg"/>
    <s v="Lvl"/>
    <s v="AllPub"/>
    <x v="0"/>
    <s v="Gtl"/>
    <x v="7"/>
    <s v="Norm"/>
    <s v="Norm"/>
    <x v="0"/>
    <x v="1"/>
    <n v="6"/>
    <n v="8"/>
    <n v="1928"/>
    <n v="2003"/>
    <x v="1"/>
    <s v="Gable"/>
    <s v="CompShg"/>
    <x v="0"/>
    <s v="VinylSd"/>
    <s v="None"/>
    <n v="0"/>
    <s v="TA"/>
    <s v="Gd"/>
    <x v="2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x v="1"/>
    <n v="0"/>
    <n v="1"/>
    <n v="0"/>
    <n v="2"/>
    <x v="1"/>
    <n v="1"/>
    <x v="1"/>
    <n v="5"/>
    <s v="Typ"/>
    <n v="0"/>
    <s v="NA"/>
    <s v="Detchd"/>
    <n v="2005"/>
    <s v="Unf"/>
    <n v="2"/>
    <n v="484"/>
    <s v="TA"/>
    <s v="TA"/>
    <s v="Y"/>
    <x v="25"/>
    <x v="1"/>
    <n v="0"/>
    <n v="0"/>
    <n v="0"/>
    <n v="0"/>
    <n v="0"/>
    <s v="NA"/>
    <n v="0"/>
    <s v="NA"/>
    <x v="0"/>
    <s v="NA"/>
    <n v="0"/>
    <x v="1"/>
    <x v="4"/>
    <s v="WD"/>
    <x v="0"/>
    <x v="0"/>
    <x v="252"/>
  </r>
  <r>
    <x v="354"/>
    <x v="3"/>
    <x v="0"/>
    <n v="60"/>
    <n v="8400"/>
    <s v="Pave"/>
    <s v="NA"/>
    <s v="Reg"/>
    <s v="Bnk"/>
    <s v="AllPub"/>
    <x v="0"/>
    <s v="Gtl"/>
    <x v="23"/>
    <s v="Norm"/>
    <s v="Norm"/>
    <x v="0"/>
    <x v="2"/>
    <n v="6"/>
    <n v="5"/>
    <n v="1940"/>
    <n v="2000"/>
    <x v="1"/>
    <s v="Gable"/>
    <s v="CompShg"/>
    <x v="2"/>
    <s v="MetalSd"/>
    <s v="None"/>
    <n v="0"/>
    <s v="TA"/>
    <s v="TA"/>
    <x v="1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x v="1"/>
    <n v="0"/>
    <n v="1"/>
    <n v="0"/>
    <n v="2"/>
    <x v="1"/>
    <n v="1"/>
    <x v="1"/>
    <n v="6"/>
    <s v="Typ"/>
    <n v="2"/>
    <s v="Gd"/>
    <s v="Attchd"/>
    <n v="1940"/>
    <s v="Unf"/>
    <n v="1"/>
    <n v="240"/>
    <s v="TA"/>
    <s v="TA"/>
    <s v="Y"/>
    <x v="0"/>
    <x v="0"/>
    <n v="0"/>
    <n v="108"/>
    <n v="0"/>
    <n v="0"/>
    <n v="0"/>
    <s v="NA"/>
    <n v="0"/>
    <s v="NA"/>
    <x v="0"/>
    <s v="NA"/>
    <n v="0"/>
    <x v="11"/>
    <x v="2"/>
    <s v="WD"/>
    <x v="0"/>
    <x v="0"/>
    <x v="3"/>
  </r>
  <r>
    <x v="355"/>
    <x v="1"/>
    <x v="0"/>
    <n v="105"/>
    <n v="11249"/>
    <s v="Pave"/>
    <s v="NA"/>
    <s v="IR2"/>
    <s v="Lvl"/>
    <s v="AllPub"/>
    <x v="0"/>
    <s v="Gtl"/>
    <x v="0"/>
    <s v="Norm"/>
    <s v="Norm"/>
    <x v="0"/>
    <x v="1"/>
    <n v="6"/>
    <n v="5"/>
    <n v="1995"/>
    <n v="1995"/>
    <x v="0"/>
    <s v="Gable"/>
    <s v="CompShg"/>
    <x v="0"/>
    <s v="VinylSd"/>
    <s v="None"/>
    <n v="0"/>
    <s v="Gd"/>
    <s v="Gd"/>
    <x v="0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x v="0"/>
    <n v="0"/>
    <n v="2"/>
    <n v="0"/>
    <n v="3"/>
    <x v="1"/>
    <n v="1"/>
    <x v="0"/>
    <n v="6"/>
    <s v="Typ"/>
    <n v="0"/>
    <s v="NA"/>
    <s v="Attchd"/>
    <n v="1995"/>
    <s v="RFn"/>
    <n v="2"/>
    <n v="521"/>
    <s v="TA"/>
    <s v="TA"/>
    <s v="Y"/>
    <x v="0"/>
    <x v="0"/>
    <n v="26"/>
    <n v="0"/>
    <n v="0"/>
    <n v="0"/>
    <n v="0"/>
    <s v="NA"/>
    <n v="0"/>
    <s v="NA"/>
    <x v="0"/>
    <s v="NA"/>
    <n v="0"/>
    <x v="5"/>
    <x v="1"/>
    <s v="WD"/>
    <x v="0"/>
    <x v="0"/>
    <x v="253"/>
  </r>
  <r>
    <x v="356"/>
    <x v="1"/>
    <x v="0"/>
    <s v="NA"/>
    <n v="9248"/>
    <s v="Pave"/>
    <s v="NA"/>
    <s v="IR1"/>
    <s v="Lvl"/>
    <s v="AllPub"/>
    <x v="0"/>
    <s v="Gtl"/>
    <x v="17"/>
    <s v="Norm"/>
    <s v="Norm"/>
    <x v="0"/>
    <x v="1"/>
    <n v="6"/>
    <n v="6"/>
    <n v="1992"/>
    <n v="1992"/>
    <x v="0"/>
    <s v="Gable"/>
    <s v="CompShg"/>
    <x v="3"/>
    <s v="HdBoard"/>
    <s v="BrkFace"/>
    <n v="106"/>
    <s v="TA"/>
    <s v="TA"/>
    <x v="0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x v="0"/>
    <n v="0"/>
    <n v="2"/>
    <n v="0"/>
    <n v="3"/>
    <x v="1"/>
    <n v="1"/>
    <x v="0"/>
    <n v="6"/>
    <s v="Typ"/>
    <n v="0"/>
    <s v="NA"/>
    <s v="Attchd"/>
    <n v="1992"/>
    <s v="RFn"/>
    <n v="2"/>
    <n v="400"/>
    <s v="TA"/>
    <s v="TA"/>
    <s v="Y"/>
    <x v="28"/>
    <x v="1"/>
    <n v="26"/>
    <n v="0"/>
    <n v="0"/>
    <n v="0"/>
    <n v="0"/>
    <s v="NA"/>
    <n v="0"/>
    <s v="NA"/>
    <x v="0"/>
    <s v="NA"/>
    <n v="0"/>
    <x v="9"/>
    <x v="3"/>
    <s v="WD"/>
    <x v="0"/>
    <x v="0"/>
    <x v="151"/>
  </r>
  <r>
    <x v="357"/>
    <x v="7"/>
    <x v="1"/>
    <n v="44"/>
    <n v="4224"/>
    <s v="Pave"/>
    <s v="NA"/>
    <s v="Reg"/>
    <s v="Lvl"/>
    <s v="AllPub"/>
    <x v="0"/>
    <s v="Gtl"/>
    <x v="14"/>
    <s v="Norm"/>
    <s v="Norm"/>
    <x v="3"/>
    <x v="1"/>
    <n v="5"/>
    <n v="5"/>
    <n v="1976"/>
    <n v="1976"/>
    <x v="0"/>
    <s v="Gable"/>
    <s v="CompShg"/>
    <x v="6"/>
    <s v="CmentBd"/>
    <s v="None"/>
    <n v="0"/>
    <s v="TA"/>
    <s v="TA"/>
    <x v="0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x v="0"/>
    <n v="0"/>
    <n v="1"/>
    <n v="1"/>
    <n v="3"/>
    <x v="1"/>
    <n v="1"/>
    <x v="1"/>
    <n v="6"/>
    <s v="Typ"/>
    <n v="1"/>
    <s v="Po"/>
    <s v="Attchd"/>
    <n v="1976"/>
    <s v="Fin"/>
    <n v="2"/>
    <n v="528"/>
    <s v="TA"/>
    <s v="TA"/>
    <s v="Y"/>
    <x v="109"/>
    <x v="1"/>
    <n v="90"/>
    <n v="0"/>
    <n v="0"/>
    <n v="0"/>
    <n v="0"/>
    <s v="NA"/>
    <n v="0"/>
    <s v="MnPrv"/>
    <x v="1"/>
    <s v="NA"/>
    <n v="0"/>
    <x v="5"/>
    <x v="1"/>
    <s v="WD"/>
    <x v="0"/>
    <x v="0"/>
    <x v="254"/>
  </r>
  <r>
    <x v="358"/>
    <x v="10"/>
    <x v="0"/>
    <n v="92"/>
    <n v="6930"/>
    <s v="Pave"/>
    <s v="NA"/>
    <s v="IR1"/>
    <s v="Lvl"/>
    <s v="AllPub"/>
    <x v="0"/>
    <s v="Gtl"/>
    <x v="19"/>
    <s v="Norm"/>
    <s v="Norm"/>
    <x v="0"/>
    <x v="5"/>
    <n v="5"/>
    <n v="4"/>
    <n v="1958"/>
    <n v="1958"/>
    <x v="0"/>
    <s v="Hip"/>
    <s v="CompShg"/>
    <x v="2"/>
    <s v="ImStucc"/>
    <s v="BrkFace"/>
    <n v="120"/>
    <s v="TA"/>
    <s v="TA"/>
    <x v="1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x v="1"/>
    <n v="1"/>
    <n v="1"/>
    <n v="0"/>
    <n v="3"/>
    <x v="1"/>
    <n v="1"/>
    <x v="0"/>
    <n v="6"/>
    <s v="Min2"/>
    <n v="0"/>
    <s v="NA"/>
    <s v="BuiltIn"/>
    <n v="1958"/>
    <s v="Unf"/>
    <n v="1"/>
    <n v="288"/>
    <s v="TA"/>
    <s v="TA"/>
    <s v="Y"/>
    <x v="23"/>
    <x v="1"/>
    <n v="0"/>
    <n v="294"/>
    <n v="0"/>
    <n v="0"/>
    <n v="0"/>
    <s v="NA"/>
    <n v="0"/>
    <s v="NA"/>
    <x v="0"/>
    <s v="NA"/>
    <n v="0"/>
    <x v="9"/>
    <x v="2"/>
    <s v="WD"/>
    <x v="1"/>
    <x v="1"/>
    <x v="52"/>
  </r>
  <r>
    <x v="359"/>
    <x v="0"/>
    <x v="0"/>
    <n v="78"/>
    <n v="12011"/>
    <s v="Pave"/>
    <s v="NA"/>
    <s v="IR1"/>
    <s v="Lvl"/>
    <s v="AllPub"/>
    <x v="3"/>
    <s v="Gtl"/>
    <x v="3"/>
    <s v="Norm"/>
    <s v="Norm"/>
    <x v="0"/>
    <x v="0"/>
    <n v="8"/>
    <n v="5"/>
    <n v="1998"/>
    <n v="1998"/>
    <x v="0"/>
    <s v="Gable"/>
    <s v="CompShg"/>
    <x v="0"/>
    <s v="VinylSd"/>
    <s v="BrkFace"/>
    <n v="530"/>
    <s v="Gd"/>
    <s v="TA"/>
    <x v="0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x v="0"/>
    <n v="0"/>
    <n v="2"/>
    <n v="1"/>
    <n v="3"/>
    <x v="0"/>
    <n v="1"/>
    <x v="0"/>
    <n v="7"/>
    <s v="Typ"/>
    <n v="1"/>
    <s v="TA"/>
    <s v="Attchd"/>
    <n v="1998"/>
    <s v="RFn"/>
    <n v="2"/>
    <n v="592"/>
    <s v="TA"/>
    <s v="TA"/>
    <s v="Y"/>
    <x v="94"/>
    <x v="1"/>
    <n v="75"/>
    <n v="0"/>
    <n v="0"/>
    <n v="374"/>
    <n v="0"/>
    <s v="NA"/>
    <n v="0"/>
    <s v="NA"/>
    <x v="0"/>
    <s v="NA"/>
    <n v="0"/>
    <x v="11"/>
    <x v="2"/>
    <s v="WD"/>
    <x v="0"/>
    <x v="0"/>
    <x v="255"/>
  </r>
  <r>
    <x v="360"/>
    <x v="9"/>
    <x v="0"/>
    <s v="NA"/>
    <n v="7540"/>
    <s v="Pave"/>
    <s v="NA"/>
    <s v="IR1"/>
    <s v="Lvl"/>
    <s v="AllPub"/>
    <x v="3"/>
    <s v="Gtl"/>
    <x v="4"/>
    <s v="Norm"/>
    <s v="Norm"/>
    <x v="0"/>
    <x v="4"/>
    <n v="6"/>
    <n v="6"/>
    <n v="1978"/>
    <n v="1978"/>
    <x v="0"/>
    <s v="Gable"/>
    <s v="CompShg"/>
    <x v="0"/>
    <s v="VinylSd"/>
    <s v="None"/>
    <n v="0"/>
    <s v="TA"/>
    <s v="TA"/>
    <x v="1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x v="0"/>
    <n v="0"/>
    <n v="1"/>
    <n v="0"/>
    <n v="2"/>
    <x v="1"/>
    <n v="1"/>
    <x v="1"/>
    <n v="5"/>
    <s v="Typ"/>
    <n v="1"/>
    <s v="TA"/>
    <s v="Attchd"/>
    <n v="1978"/>
    <s v="RFn"/>
    <n v="2"/>
    <n v="470"/>
    <s v="TA"/>
    <s v="TA"/>
    <s v="Y"/>
    <x v="0"/>
    <x v="0"/>
    <n v="0"/>
    <n v="0"/>
    <n v="0"/>
    <n v="192"/>
    <n v="0"/>
    <s v="NA"/>
    <n v="0"/>
    <s v="MnPrv"/>
    <x v="1"/>
    <s v="NA"/>
    <n v="0"/>
    <x v="11"/>
    <x v="1"/>
    <s v="WD"/>
    <x v="0"/>
    <x v="0"/>
    <x v="168"/>
  </r>
  <r>
    <x v="361"/>
    <x v="3"/>
    <x v="0"/>
    <s v="NA"/>
    <n v="9144"/>
    <s v="Pave"/>
    <s v="Pave"/>
    <s v="Reg"/>
    <s v="Lvl"/>
    <s v="AllPub"/>
    <x v="0"/>
    <s v="Gtl"/>
    <x v="8"/>
    <s v="Norm"/>
    <s v="Norm"/>
    <x v="0"/>
    <x v="2"/>
    <n v="5"/>
    <n v="5"/>
    <n v="1940"/>
    <n v="1982"/>
    <x v="1"/>
    <s v="Gable"/>
    <s v="CompShg"/>
    <x v="1"/>
    <s v="MetalSd"/>
    <s v="None"/>
    <n v="0"/>
    <s v="TA"/>
    <s v="TA"/>
    <x v="1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x v="0"/>
    <n v="0"/>
    <n v="1"/>
    <n v="0"/>
    <n v="3"/>
    <x v="1"/>
    <n v="1"/>
    <x v="1"/>
    <n v="8"/>
    <s v="Typ"/>
    <n v="0"/>
    <s v="NA"/>
    <s v="Detchd"/>
    <n v="1940"/>
    <s v="Unf"/>
    <n v="1"/>
    <n v="240"/>
    <s v="TA"/>
    <s v="TA"/>
    <s v="N"/>
    <x v="0"/>
    <x v="0"/>
    <n v="0"/>
    <n v="0"/>
    <n v="0"/>
    <n v="0"/>
    <n v="0"/>
    <s v="NA"/>
    <n v="0"/>
    <s v="NA"/>
    <x v="0"/>
    <s v="NA"/>
    <n v="0"/>
    <x v="9"/>
    <x v="0"/>
    <s v="WD"/>
    <x v="0"/>
    <x v="0"/>
    <x v="35"/>
  </r>
  <r>
    <x v="362"/>
    <x v="9"/>
    <x v="0"/>
    <n v="64"/>
    <n v="7301"/>
    <s v="Pave"/>
    <s v="NA"/>
    <s v="Reg"/>
    <s v="Lvl"/>
    <s v="AllPub"/>
    <x v="2"/>
    <s v="Gtl"/>
    <x v="15"/>
    <s v="Norm"/>
    <s v="Norm"/>
    <x v="0"/>
    <x v="4"/>
    <n v="7"/>
    <n v="5"/>
    <n v="2003"/>
    <n v="2003"/>
    <x v="0"/>
    <s v="Gable"/>
    <s v="CompShg"/>
    <x v="3"/>
    <s v="HdBoard"/>
    <s v="BrkFace"/>
    <n v="500"/>
    <s v="Gd"/>
    <s v="TA"/>
    <x v="4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x v="1"/>
    <n v="0"/>
    <n v="3"/>
    <n v="0"/>
    <n v="4"/>
    <x v="1"/>
    <n v="1"/>
    <x v="0"/>
    <n v="7"/>
    <s v="Typ"/>
    <n v="1"/>
    <s v="Ex"/>
    <s v="BuiltIn"/>
    <n v="2003"/>
    <s v="RFn"/>
    <n v="2"/>
    <n v="672"/>
    <s v="TA"/>
    <s v="TA"/>
    <s v="Y"/>
    <x v="0"/>
    <x v="0"/>
    <n v="0"/>
    <n v="177"/>
    <n v="0"/>
    <n v="0"/>
    <n v="0"/>
    <s v="NA"/>
    <n v="0"/>
    <s v="NA"/>
    <x v="0"/>
    <s v="NA"/>
    <n v="0"/>
    <x v="9"/>
    <x v="3"/>
    <s v="ConLD"/>
    <x v="0"/>
    <x v="0"/>
    <x v="256"/>
  </r>
  <r>
    <x v="363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8"/>
    <n v="1972"/>
    <n v="2007"/>
    <x v="1"/>
    <s v="Gable"/>
    <s v="CompShg"/>
    <x v="3"/>
    <s v="HdBoard"/>
    <s v="BrkFace"/>
    <n v="510"/>
    <s v="TA"/>
    <s v="TA"/>
    <x v="1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x v="1"/>
    <n v="0"/>
    <n v="1"/>
    <n v="1"/>
    <n v="2"/>
    <x v="0"/>
    <n v="1"/>
    <x v="0"/>
    <n v="5"/>
    <s v="Typ"/>
    <n v="0"/>
    <s v="NA"/>
    <s v="Detchd"/>
    <n v="1972"/>
    <s v="Unf"/>
    <n v="1"/>
    <n v="264"/>
    <s v="TA"/>
    <s v="TA"/>
    <s v="Y"/>
    <x v="85"/>
    <x v="1"/>
    <n v="0"/>
    <n v="0"/>
    <n v="0"/>
    <n v="0"/>
    <n v="0"/>
    <s v="NA"/>
    <n v="0"/>
    <s v="NA"/>
    <x v="0"/>
    <s v="NA"/>
    <n v="0"/>
    <x v="1"/>
    <x v="3"/>
    <s v="WD"/>
    <x v="0"/>
    <x v="0"/>
    <x v="9"/>
  </r>
  <r>
    <x v="364"/>
    <x v="0"/>
    <x v="0"/>
    <s v="NA"/>
    <n v="18800"/>
    <s v="Pave"/>
    <s v="NA"/>
    <s v="IR1"/>
    <s v="Lvl"/>
    <s v="AllPub"/>
    <x v="1"/>
    <s v="Gtl"/>
    <x v="6"/>
    <s v="Norm"/>
    <s v="Norm"/>
    <x v="0"/>
    <x v="0"/>
    <n v="6"/>
    <n v="5"/>
    <n v="1976"/>
    <n v="1976"/>
    <x v="0"/>
    <s v="Gable"/>
    <s v="CompShg"/>
    <x v="3"/>
    <s v="HdBoard"/>
    <s v="BrkFace"/>
    <n v="120"/>
    <s v="TA"/>
    <s v="TA"/>
    <x v="0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x v="0"/>
    <n v="0"/>
    <n v="2"/>
    <n v="1"/>
    <n v="3"/>
    <x v="0"/>
    <n v="1"/>
    <x v="1"/>
    <n v="6"/>
    <s v="Typ"/>
    <n v="1"/>
    <s v="TA"/>
    <s v="Attchd"/>
    <n v="1976"/>
    <s v="Fin"/>
    <n v="2"/>
    <n v="566"/>
    <s v="TA"/>
    <s v="TA"/>
    <s v="Y"/>
    <x v="110"/>
    <x v="1"/>
    <n v="111"/>
    <n v="0"/>
    <n v="0"/>
    <n v="0"/>
    <n v="0"/>
    <s v="NA"/>
    <n v="0"/>
    <s v="NA"/>
    <x v="0"/>
    <s v="NA"/>
    <n v="0"/>
    <x v="9"/>
    <x v="2"/>
    <s v="WD"/>
    <x v="0"/>
    <x v="0"/>
    <x v="100"/>
  </r>
  <r>
    <x v="365"/>
    <x v="2"/>
    <x v="1"/>
    <n v="59"/>
    <n v="10690"/>
    <s v="Pave"/>
    <s v="NA"/>
    <s v="Reg"/>
    <s v="Lvl"/>
    <s v="AllPub"/>
    <x v="0"/>
    <s v="Gtl"/>
    <x v="13"/>
    <s v="Norm"/>
    <s v="Norm"/>
    <x v="0"/>
    <x v="0"/>
    <n v="5"/>
    <n v="7"/>
    <n v="1920"/>
    <n v="1997"/>
    <x v="1"/>
    <s v="Hip"/>
    <s v="CompShg"/>
    <x v="0"/>
    <s v="VinylSd"/>
    <s v="None"/>
    <n v="0"/>
    <s v="TA"/>
    <s v="Gd"/>
    <x v="1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x v="1"/>
    <n v="0"/>
    <n v="1"/>
    <n v="0"/>
    <n v="3"/>
    <x v="1"/>
    <n v="1"/>
    <x v="1"/>
    <n v="6"/>
    <s v="Typ"/>
    <n v="0"/>
    <s v="NA"/>
    <s v="Detchd"/>
    <n v="1964"/>
    <s v="Unf"/>
    <n v="1"/>
    <n v="468"/>
    <s v="TA"/>
    <s v="Fa"/>
    <s v="Y"/>
    <x v="0"/>
    <x v="0"/>
    <n v="128"/>
    <n v="218"/>
    <n v="0"/>
    <n v="0"/>
    <n v="0"/>
    <s v="NA"/>
    <n v="0"/>
    <s v="NA"/>
    <x v="0"/>
    <s v="NA"/>
    <n v="0"/>
    <x v="9"/>
    <x v="3"/>
    <s v="WD"/>
    <x v="0"/>
    <x v="0"/>
    <x v="257"/>
  </r>
  <r>
    <x v="366"/>
    <x v="1"/>
    <x v="0"/>
    <s v="NA"/>
    <n v="9500"/>
    <s v="Pave"/>
    <s v="NA"/>
    <s v="IR1"/>
    <s v="Lvl"/>
    <s v="AllPub"/>
    <x v="0"/>
    <s v="Gtl"/>
    <x v="11"/>
    <s v="Norm"/>
    <s v="Norm"/>
    <x v="0"/>
    <x v="1"/>
    <n v="6"/>
    <n v="5"/>
    <n v="1963"/>
    <n v="1963"/>
    <x v="0"/>
    <s v="Gable"/>
    <s v="CompShg"/>
    <x v="7"/>
    <s v="Plywood"/>
    <s v="BrkFace"/>
    <n v="247"/>
    <s v="TA"/>
    <s v="TA"/>
    <x v="1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x v="0"/>
    <n v="0"/>
    <n v="1"/>
    <n v="1"/>
    <n v="3"/>
    <x v="1"/>
    <n v="1"/>
    <x v="1"/>
    <n v="6"/>
    <s v="Typ"/>
    <n v="2"/>
    <s v="Gd"/>
    <s v="Attchd"/>
    <n v="1963"/>
    <s v="RFn"/>
    <n v="2"/>
    <n v="514"/>
    <s v="TA"/>
    <s v="TA"/>
    <s v="Y"/>
    <x v="0"/>
    <x v="0"/>
    <n v="76"/>
    <n v="0"/>
    <n v="0"/>
    <n v="185"/>
    <n v="0"/>
    <s v="NA"/>
    <n v="0"/>
    <s v="NA"/>
    <x v="0"/>
    <s v="NA"/>
    <n v="0"/>
    <x v="9"/>
    <x v="3"/>
    <s v="WD"/>
    <x v="0"/>
    <x v="0"/>
    <x v="18"/>
  </r>
  <r>
    <x v="367"/>
    <x v="10"/>
    <x v="0"/>
    <n v="101"/>
    <n v="9150"/>
    <s v="Pave"/>
    <s v="NA"/>
    <s v="IR1"/>
    <s v="Lvl"/>
    <s v="AllPub"/>
    <x v="2"/>
    <s v="Gtl"/>
    <x v="11"/>
    <s v="Norm"/>
    <s v="Norm"/>
    <x v="0"/>
    <x v="5"/>
    <n v="6"/>
    <n v="5"/>
    <n v="1962"/>
    <n v="1962"/>
    <x v="0"/>
    <s v="Gable"/>
    <s v="Tar&amp;Grv"/>
    <x v="7"/>
    <s v="Plywood"/>
    <s v="BrkFace"/>
    <n v="305"/>
    <s v="TA"/>
    <s v="TA"/>
    <x v="1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x v="1"/>
    <n v="1"/>
    <n v="1"/>
    <n v="0"/>
    <n v="3"/>
    <x v="1"/>
    <n v="1"/>
    <x v="1"/>
    <n v="6"/>
    <s v="Typ"/>
    <n v="1"/>
    <s v="Gd"/>
    <s v="Basment"/>
    <n v="1962"/>
    <s v="RFn"/>
    <n v="1"/>
    <n v="296"/>
    <s v="TA"/>
    <s v="TA"/>
    <s v="Y"/>
    <x v="111"/>
    <x v="1"/>
    <n v="110"/>
    <n v="0"/>
    <n v="0"/>
    <n v="0"/>
    <n v="0"/>
    <s v="NA"/>
    <n v="0"/>
    <s v="NA"/>
    <x v="0"/>
    <s v="NA"/>
    <n v="0"/>
    <x v="3"/>
    <x v="0"/>
    <s v="WD"/>
    <x v="0"/>
    <x v="0"/>
    <x v="258"/>
  </r>
  <r>
    <x v="368"/>
    <x v="1"/>
    <x v="0"/>
    <n v="78"/>
    <n v="7800"/>
    <s v="Pave"/>
    <s v="NA"/>
    <s v="Reg"/>
    <s v="Lvl"/>
    <s v="AllPub"/>
    <x v="0"/>
    <s v="Gtl"/>
    <x v="11"/>
    <s v="Norm"/>
    <s v="Norm"/>
    <x v="0"/>
    <x v="1"/>
    <n v="5"/>
    <n v="6"/>
    <n v="1954"/>
    <n v="1954"/>
    <x v="0"/>
    <s v="Gable"/>
    <s v="CompShg"/>
    <x v="3"/>
    <s v="HdBoard"/>
    <s v="BrkFace"/>
    <n v="200"/>
    <s v="TA"/>
    <s v="TA"/>
    <x v="0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x v="1"/>
    <n v="0"/>
    <n v="1"/>
    <n v="0"/>
    <n v="2"/>
    <x v="1"/>
    <n v="1"/>
    <x v="1"/>
    <n v="7"/>
    <s v="Typ"/>
    <n v="1"/>
    <s v="Gd"/>
    <s v="Attchd"/>
    <n v="1954"/>
    <s v="Fin"/>
    <n v="1"/>
    <n v="244"/>
    <s v="TA"/>
    <s v="TA"/>
    <s v="Y"/>
    <x v="0"/>
    <x v="0"/>
    <n v="98"/>
    <n v="0"/>
    <n v="0"/>
    <n v="0"/>
    <n v="0"/>
    <s v="NA"/>
    <n v="0"/>
    <s v="NA"/>
    <x v="0"/>
    <s v="NA"/>
    <n v="0"/>
    <x v="10"/>
    <x v="4"/>
    <s v="WD"/>
    <x v="0"/>
    <x v="0"/>
    <x v="15"/>
  </r>
  <r>
    <x v="369"/>
    <x v="1"/>
    <x v="0"/>
    <s v="NA"/>
    <n v="9830"/>
    <s v="Pave"/>
    <s v="NA"/>
    <s v="IR1"/>
    <s v="Lvl"/>
    <s v="AllPub"/>
    <x v="2"/>
    <s v="Gtl"/>
    <x v="11"/>
    <s v="Norm"/>
    <s v="Norm"/>
    <x v="0"/>
    <x v="1"/>
    <n v="5"/>
    <n v="7"/>
    <n v="1959"/>
    <n v="2006"/>
    <x v="1"/>
    <s v="Gable"/>
    <s v="CompShg"/>
    <x v="2"/>
    <s v="Wd Sdng"/>
    <s v="None"/>
    <n v="0"/>
    <s v="TA"/>
    <s v="Gd"/>
    <x v="1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x v="0"/>
    <n v="0"/>
    <n v="1"/>
    <n v="0"/>
    <n v="3"/>
    <x v="1"/>
    <n v="1"/>
    <x v="0"/>
    <n v="7"/>
    <s v="Typ"/>
    <n v="1"/>
    <s v="Gd"/>
    <s v="Detchd"/>
    <n v="1997"/>
    <s v="Fin"/>
    <n v="2"/>
    <n v="576"/>
    <s v="TA"/>
    <s v="TA"/>
    <s v="Y"/>
    <x v="112"/>
    <x v="1"/>
    <n v="17"/>
    <n v="0"/>
    <n v="0"/>
    <n v="182"/>
    <n v="0"/>
    <s v="NA"/>
    <n v="0"/>
    <s v="NA"/>
    <x v="0"/>
    <s v="NA"/>
    <n v="0"/>
    <x v="10"/>
    <x v="4"/>
    <s v="WD"/>
    <x v="0"/>
    <x v="0"/>
    <x v="259"/>
  </r>
  <r>
    <x v="370"/>
    <x v="0"/>
    <x v="0"/>
    <s v="NA"/>
    <n v="8121"/>
    <s v="Pave"/>
    <s v="NA"/>
    <s v="IR1"/>
    <s v="Lvl"/>
    <s v="AllPub"/>
    <x v="0"/>
    <s v="Gtl"/>
    <x v="17"/>
    <s v="Norm"/>
    <s v="Norm"/>
    <x v="0"/>
    <x v="0"/>
    <n v="6"/>
    <n v="5"/>
    <n v="2000"/>
    <n v="2000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x v="1"/>
    <n v="0"/>
    <n v="2"/>
    <n v="1"/>
    <n v="3"/>
    <x v="0"/>
    <n v="1"/>
    <x v="1"/>
    <n v="7"/>
    <s v="Typ"/>
    <n v="1"/>
    <s v="TA"/>
    <s v="Attchd"/>
    <n v="2000"/>
    <s v="RFn"/>
    <n v="2"/>
    <n v="460"/>
    <s v="TA"/>
    <s v="TA"/>
    <s v="Y"/>
    <x v="13"/>
    <x v="1"/>
    <n v="40"/>
    <n v="0"/>
    <n v="0"/>
    <n v="0"/>
    <n v="0"/>
    <s v="NA"/>
    <n v="0"/>
    <s v="NA"/>
    <x v="0"/>
    <s v="NA"/>
    <n v="0"/>
    <x v="8"/>
    <x v="2"/>
    <s v="WD"/>
    <x v="0"/>
    <x v="0"/>
    <x v="260"/>
  </r>
  <r>
    <x v="371"/>
    <x v="3"/>
    <x v="0"/>
    <n v="80"/>
    <n v="17120"/>
    <s v="Pave"/>
    <s v="NA"/>
    <s v="Reg"/>
    <s v="Lvl"/>
    <s v="AllPub"/>
    <x v="0"/>
    <s v="Gtl"/>
    <x v="19"/>
    <s v="Feedr"/>
    <s v="Norm"/>
    <x v="0"/>
    <x v="2"/>
    <n v="4"/>
    <n v="4"/>
    <n v="1959"/>
    <n v="1959"/>
    <x v="0"/>
    <s v="Gable"/>
    <s v="CompShg"/>
    <x v="5"/>
    <s v="Plywood"/>
    <s v="None"/>
    <n v="0"/>
    <s v="TA"/>
    <s v="TA"/>
    <x v="1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x v="1"/>
    <n v="0"/>
    <n v="2"/>
    <n v="0"/>
    <n v="4"/>
    <x v="1"/>
    <n v="1"/>
    <x v="1"/>
    <n v="7"/>
    <s v="Min2"/>
    <n v="1"/>
    <s v="Gd"/>
    <s v="Detchd"/>
    <n v="1991"/>
    <s v="Fin"/>
    <n v="2"/>
    <n v="680"/>
    <s v="TA"/>
    <s v="TA"/>
    <s v="N"/>
    <x v="0"/>
    <x v="0"/>
    <n v="59"/>
    <n v="0"/>
    <n v="0"/>
    <n v="0"/>
    <n v="0"/>
    <s v="NA"/>
    <n v="0"/>
    <s v="NA"/>
    <x v="0"/>
    <s v="NA"/>
    <n v="0"/>
    <x v="9"/>
    <x v="0"/>
    <s v="WD"/>
    <x v="0"/>
    <x v="0"/>
    <x v="261"/>
  </r>
  <r>
    <x v="372"/>
    <x v="7"/>
    <x v="0"/>
    <n v="50"/>
    <n v="7175"/>
    <s v="Pave"/>
    <s v="NA"/>
    <s v="Reg"/>
    <s v="Lvl"/>
    <s v="AllPub"/>
    <x v="0"/>
    <s v="Gtl"/>
    <x v="12"/>
    <s v="Norm"/>
    <s v="Norm"/>
    <x v="3"/>
    <x v="1"/>
    <n v="6"/>
    <n v="5"/>
    <n v="1984"/>
    <n v="1984"/>
    <x v="0"/>
    <s v="Gable"/>
    <s v="CompShg"/>
    <x v="7"/>
    <s v="Plywood"/>
    <s v="None"/>
    <n v="0"/>
    <s v="TA"/>
    <s v="TA"/>
    <x v="1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x v="0"/>
    <n v="0"/>
    <n v="1"/>
    <n v="0"/>
    <n v="2"/>
    <x v="1"/>
    <n v="1"/>
    <x v="1"/>
    <n v="4"/>
    <s v="Typ"/>
    <n v="0"/>
    <s v="NA"/>
    <s v="Attchd"/>
    <n v="1984"/>
    <s v="Unf"/>
    <n v="1"/>
    <n v="264"/>
    <s v="TA"/>
    <s v="TA"/>
    <s v="Y"/>
    <x v="113"/>
    <x v="1"/>
    <n v="0"/>
    <n v="0"/>
    <n v="0"/>
    <n v="90"/>
    <n v="0"/>
    <s v="NA"/>
    <n v="0"/>
    <s v="MnPrv"/>
    <x v="1"/>
    <s v="NA"/>
    <n v="0"/>
    <x v="0"/>
    <x v="4"/>
    <s v="WD"/>
    <x v="0"/>
    <x v="0"/>
    <x v="122"/>
  </r>
  <r>
    <x v="373"/>
    <x v="1"/>
    <x v="0"/>
    <n v="79"/>
    <n v="10634"/>
    <s v="Pave"/>
    <s v="NA"/>
    <s v="Reg"/>
    <s v="Lvl"/>
    <s v="AllPub"/>
    <x v="0"/>
    <s v="Gtl"/>
    <x v="11"/>
    <s v="Norm"/>
    <s v="Norm"/>
    <x v="0"/>
    <x v="1"/>
    <n v="5"/>
    <n v="6"/>
    <n v="1953"/>
    <n v="1953"/>
    <x v="0"/>
    <s v="Gable"/>
    <s v="CompShg"/>
    <x v="1"/>
    <s v="MetalSd"/>
    <s v="None"/>
    <n v="0"/>
    <s v="TA"/>
    <s v="TA"/>
    <x v="0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x v="0"/>
    <n v="0"/>
    <n v="1"/>
    <n v="0"/>
    <n v="3"/>
    <x v="1"/>
    <n v="1"/>
    <x v="1"/>
    <n v="5"/>
    <s v="Min2"/>
    <n v="0"/>
    <s v="NA"/>
    <s v="Attchd"/>
    <n v="1953"/>
    <s v="Unf"/>
    <n v="1"/>
    <n v="270"/>
    <s v="TA"/>
    <s v="TA"/>
    <s v="Y"/>
    <x v="114"/>
    <x v="1"/>
    <n v="0"/>
    <n v="0"/>
    <n v="0"/>
    <n v="0"/>
    <n v="0"/>
    <s v="NA"/>
    <n v="0"/>
    <s v="GdWo"/>
    <x v="1"/>
    <s v="NA"/>
    <n v="0"/>
    <x v="6"/>
    <x v="3"/>
    <s v="WD"/>
    <x v="0"/>
    <x v="0"/>
    <x v="262"/>
  </r>
  <r>
    <x v="374"/>
    <x v="0"/>
    <x v="0"/>
    <n v="65"/>
    <n v="8200"/>
    <s v="Pave"/>
    <s v="NA"/>
    <s v="Reg"/>
    <s v="Lvl"/>
    <s v="AllPub"/>
    <x v="0"/>
    <s v="Gtl"/>
    <x v="0"/>
    <s v="Norm"/>
    <s v="Norm"/>
    <x v="0"/>
    <x v="0"/>
    <n v="7"/>
    <n v="5"/>
    <n v="2003"/>
    <n v="2004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x v="1"/>
    <n v="0"/>
    <n v="2"/>
    <n v="1"/>
    <n v="4"/>
    <x v="1"/>
    <n v="1"/>
    <x v="0"/>
    <n v="8"/>
    <s v="Typ"/>
    <n v="1"/>
    <s v="Gd"/>
    <s v="BuiltIn"/>
    <n v="2003"/>
    <s v="Fin"/>
    <n v="2"/>
    <n v="434"/>
    <s v="TA"/>
    <s v="TA"/>
    <s v="Y"/>
    <x v="13"/>
    <x v="1"/>
    <n v="48"/>
    <n v="0"/>
    <n v="0"/>
    <n v="0"/>
    <n v="0"/>
    <s v="NA"/>
    <n v="0"/>
    <s v="NA"/>
    <x v="0"/>
    <s v="NA"/>
    <n v="0"/>
    <x v="9"/>
    <x v="1"/>
    <s v="WD"/>
    <x v="0"/>
    <x v="0"/>
    <x v="61"/>
  </r>
  <r>
    <x v="375"/>
    <x v="8"/>
    <x v="0"/>
    <s v="NA"/>
    <n v="10020"/>
    <s v="Pave"/>
    <s v="NA"/>
    <s v="IR1"/>
    <s v="Low"/>
    <s v="AllPub"/>
    <x v="0"/>
    <s v="Sev"/>
    <x v="15"/>
    <s v="Norm"/>
    <s v="Norm"/>
    <x v="0"/>
    <x v="1"/>
    <n v="1"/>
    <n v="1"/>
    <n v="1922"/>
    <n v="1950"/>
    <x v="1"/>
    <s v="Gable"/>
    <s v="CompShg"/>
    <x v="2"/>
    <s v="Wd Sdng"/>
    <s v="None"/>
    <n v="0"/>
    <s v="Fa"/>
    <s v="Fa"/>
    <x v="2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x v="0"/>
    <n v="0"/>
    <n v="0"/>
    <n v="1"/>
    <n v="1"/>
    <x v="0"/>
    <n v="1"/>
    <x v="3"/>
    <n v="4"/>
    <s v="Maj1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10"/>
    <x v="3"/>
    <s v="WD"/>
    <x v="0"/>
    <x v="0"/>
    <x v="263"/>
  </r>
  <r>
    <x v="376"/>
    <x v="9"/>
    <x v="0"/>
    <n v="57"/>
    <n v="8846"/>
    <s v="Pave"/>
    <s v="NA"/>
    <s v="IR1"/>
    <s v="Lvl"/>
    <s v="AllPub"/>
    <x v="3"/>
    <s v="Gtl"/>
    <x v="0"/>
    <s v="Norm"/>
    <s v="Norm"/>
    <x v="0"/>
    <x v="4"/>
    <n v="5"/>
    <n v="5"/>
    <n v="1996"/>
    <n v="1996"/>
    <x v="0"/>
    <s v="Gable"/>
    <s v="CompShg"/>
    <x v="0"/>
    <s v="VinylSd"/>
    <s v="None"/>
    <n v="0"/>
    <s v="Gd"/>
    <s v="TA"/>
    <x v="0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x v="1"/>
    <n v="0"/>
    <n v="1"/>
    <n v="0"/>
    <n v="2"/>
    <x v="1"/>
    <n v="1"/>
    <x v="1"/>
    <n v="5"/>
    <s v="Typ"/>
    <n v="0"/>
    <s v="NA"/>
    <s v="Detchd"/>
    <n v="1998"/>
    <s v="Unf"/>
    <n v="2"/>
    <n v="576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181"/>
  </r>
  <r>
    <x v="377"/>
    <x v="0"/>
    <x v="3"/>
    <n v="102"/>
    <n v="11143"/>
    <s v="Pave"/>
    <s v="NA"/>
    <s v="IR1"/>
    <s v="Lvl"/>
    <s v="AllPub"/>
    <x v="2"/>
    <s v="Gtl"/>
    <x v="5"/>
    <s v="Norm"/>
    <s v="Norm"/>
    <x v="0"/>
    <x v="0"/>
    <n v="8"/>
    <n v="5"/>
    <n v="2004"/>
    <n v="2005"/>
    <x v="1"/>
    <s v="Gable"/>
    <s v="CompShg"/>
    <x v="6"/>
    <s v="CmentBd"/>
    <s v="None"/>
    <n v="0"/>
    <s v="Gd"/>
    <s v="TA"/>
    <x v="0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x v="1"/>
    <n v="0"/>
    <n v="3"/>
    <n v="0"/>
    <n v="4"/>
    <x v="1"/>
    <n v="1"/>
    <x v="0"/>
    <n v="8"/>
    <s v="Typ"/>
    <n v="1"/>
    <s v="Gd"/>
    <s v="Attchd"/>
    <n v="2004"/>
    <s v="RFn"/>
    <n v="2"/>
    <n v="610"/>
    <s v="TA"/>
    <s v="TA"/>
    <s v="Y"/>
    <x v="115"/>
    <x v="1"/>
    <n v="214"/>
    <n v="0"/>
    <n v="0"/>
    <n v="0"/>
    <n v="0"/>
    <s v="NA"/>
    <n v="0"/>
    <s v="NA"/>
    <x v="0"/>
    <s v="NA"/>
    <n v="0"/>
    <x v="3"/>
    <x v="1"/>
    <s v="WD"/>
    <x v="0"/>
    <x v="0"/>
    <x v="264"/>
  </r>
  <r>
    <x v="378"/>
    <x v="1"/>
    <x v="0"/>
    <n v="88"/>
    <n v="11394"/>
    <s v="Pave"/>
    <s v="NA"/>
    <s v="Reg"/>
    <s v="Lvl"/>
    <s v="AllPub"/>
    <x v="2"/>
    <s v="Gtl"/>
    <x v="18"/>
    <s v="Norm"/>
    <s v="Norm"/>
    <x v="0"/>
    <x v="1"/>
    <n v="9"/>
    <n v="2"/>
    <n v="2010"/>
    <n v="2010"/>
    <x v="0"/>
    <s v="Hip"/>
    <s v="CompShg"/>
    <x v="0"/>
    <s v="VinylSd"/>
    <s v="Stone"/>
    <n v="350"/>
    <s v="Gd"/>
    <s v="TA"/>
    <x v="0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x v="0"/>
    <n v="0"/>
    <n v="1"/>
    <n v="1"/>
    <n v="1"/>
    <x v="1"/>
    <n v="1"/>
    <x v="2"/>
    <n v="8"/>
    <s v="Typ"/>
    <n v="1"/>
    <s v="Ex"/>
    <s v="Attchd"/>
    <n v="2010"/>
    <s v="Fin"/>
    <n v="3"/>
    <n v="834"/>
    <s v="TA"/>
    <s v="TA"/>
    <s v="Y"/>
    <x v="19"/>
    <x v="1"/>
    <n v="0"/>
    <n v="0"/>
    <n v="0"/>
    <n v="0"/>
    <n v="0"/>
    <s v="NA"/>
    <n v="0"/>
    <s v="NA"/>
    <x v="0"/>
    <s v="NA"/>
    <n v="0"/>
    <x v="11"/>
    <x v="4"/>
    <s v="New"/>
    <x v="2"/>
    <x v="1"/>
    <x v="265"/>
  </r>
  <r>
    <x v="379"/>
    <x v="0"/>
    <x v="0"/>
    <n v="60"/>
    <n v="8123"/>
    <s v="Pave"/>
    <s v="NA"/>
    <s v="IR1"/>
    <s v="Lvl"/>
    <s v="AllPub"/>
    <x v="0"/>
    <s v="Gtl"/>
    <x v="17"/>
    <s v="RRAn"/>
    <s v="Norm"/>
    <x v="0"/>
    <x v="0"/>
    <n v="6"/>
    <n v="5"/>
    <n v="2000"/>
    <n v="2000"/>
    <x v="0"/>
    <s v="Gable"/>
    <s v="CompShg"/>
    <x v="0"/>
    <s v="VinylSd"/>
    <s v="BrkFace"/>
    <n v="16"/>
    <s v="TA"/>
    <s v="TA"/>
    <x v="0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x v="1"/>
    <n v="0"/>
    <n v="2"/>
    <n v="1"/>
    <n v="3"/>
    <x v="0"/>
    <n v="1"/>
    <x v="1"/>
    <n v="7"/>
    <s v="Typ"/>
    <n v="1"/>
    <s v="TA"/>
    <s v="Attchd"/>
    <n v="2000"/>
    <s v="Fin"/>
    <n v="2"/>
    <n v="463"/>
    <s v="TA"/>
    <s v="TA"/>
    <s v="Y"/>
    <x v="13"/>
    <x v="1"/>
    <n v="63"/>
    <n v="0"/>
    <n v="0"/>
    <n v="0"/>
    <n v="0"/>
    <s v="NA"/>
    <n v="0"/>
    <s v="NA"/>
    <x v="0"/>
    <s v="NA"/>
    <n v="0"/>
    <x v="11"/>
    <x v="3"/>
    <s v="WD"/>
    <x v="0"/>
    <x v="0"/>
    <x v="266"/>
  </r>
  <r>
    <x v="380"/>
    <x v="3"/>
    <x v="0"/>
    <n v="50"/>
    <n v="5000"/>
    <s v="Pave"/>
    <s v="Pave"/>
    <s v="Reg"/>
    <s v="Lvl"/>
    <s v="AllPub"/>
    <x v="0"/>
    <s v="Gtl"/>
    <x v="23"/>
    <s v="Norm"/>
    <s v="Norm"/>
    <x v="0"/>
    <x v="2"/>
    <n v="5"/>
    <n v="6"/>
    <n v="1924"/>
    <n v="1950"/>
    <x v="1"/>
    <s v="Gable"/>
    <s v="CompShg"/>
    <x v="4"/>
    <s v="Wd Sdng"/>
    <s v="None"/>
    <n v="0"/>
    <s v="TA"/>
    <s v="TA"/>
    <x v="2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x v="1"/>
    <n v="0"/>
    <n v="2"/>
    <n v="0"/>
    <n v="3"/>
    <x v="1"/>
    <n v="1"/>
    <x v="0"/>
    <n v="6"/>
    <s v="Typ"/>
    <n v="1"/>
    <s v="Gd"/>
    <s v="Detchd"/>
    <n v="1924"/>
    <s v="Unf"/>
    <n v="1"/>
    <n v="308"/>
    <s v="TA"/>
    <s v="TA"/>
    <s v="Y"/>
    <x v="0"/>
    <x v="0"/>
    <n v="0"/>
    <n v="242"/>
    <n v="0"/>
    <n v="0"/>
    <n v="0"/>
    <s v="NA"/>
    <n v="0"/>
    <s v="NA"/>
    <x v="0"/>
    <s v="NA"/>
    <n v="0"/>
    <x v="1"/>
    <x v="4"/>
    <s v="WD"/>
    <x v="0"/>
    <x v="0"/>
    <x v="47"/>
  </r>
  <r>
    <x v="381"/>
    <x v="1"/>
    <x v="3"/>
    <n v="60"/>
    <n v="7200"/>
    <s v="Pave"/>
    <s v="Pave"/>
    <s v="Reg"/>
    <s v="Lvl"/>
    <s v="AllPub"/>
    <x v="0"/>
    <s v="Gtl"/>
    <x v="5"/>
    <s v="Norm"/>
    <s v="Norm"/>
    <x v="0"/>
    <x v="1"/>
    <n v="7"/>
    <n v="5"/>
    <n v="2006"/>
    <n v="2006"/>
    <x v="0"/>
    <s v="Gable"/>
    <s v="CompShg"/>
    <x v="0"/>
    <s v="VinylSd"/>
    <s v="None"/>
    <n v="0"/>
    <s v="Gd"/>
    <s v="TA"/>
    <x v="0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x v="0"/>
    <n v="0"/>
    <n v="2"/>
    <n v="0"/>
    <n v="2"/>
    <x v="0"/>
    <n v="1"/>
    <x v="0"/>
    <n v="5"/>
    <s v="Typ"/>
    <n v="1"/>
    <s v="Gd"/>
    <s v="Attchd"/>
    <n v="2006"/>
    <s v="RFn"/>
    <n v="2"/>
    <n v="572"/>
    <s v="TA"/>
    <s v="TA"/>
    <s v="Y"/>
    <x v="74"/>
    <x v="1"/>
    <n v="121"/>
    <n v="0"/>
    <n v="0"/>
    <n v="0"/>
    <n v="0"/>
    <s v="NA"/>
    <n v="0"/>
    <s v="NA"/>
    <x v="0"/>
    <s v="NA"/>
    <n v="0"/>
    <x v="5"/>
    <x v="2"/>
    <s v="New"/>
    <x v="2"/>
    <x v="1"/>
    <x v="267"/>
  </r>
  <r>
    <x v="382"/>
    <x v="0"/>
    <x v="0"/>
    <n v="79"/>
    <n v="9245"/>
    <s v="Pave"/>
    <s v="NA"/>
    <s v="IR1"/>
    <s v="Lvl"/>
    <s v="AllPub"/>
    <x v="0"/>
    <s v="Gtl"/>
    <x v="0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x v="1"/>
    <n v="0"/>
    <n v="2"/>
    <n v="1"/>
    <n v="3"/>
    <x v="0"/>
    <n v="1"/>
    <x v="0"/>
    <n v="8"/>
    <s v="Typ"/>
    <n v="0"/>
    <s v="NA"/>
    <s v="Attchd"/>
    <n v="2006"/>
    <s v="RFn"/>
    <n v="2"/>
    <n v="639"/>
    <s v="TA"/>
    <s v="TA"/>
    <s v="Y"/>
    <x v="32"/>
    <x v="1"/>
    <n v="53"/>
    <n v="0"/>
    <n v="0"/>
    <n v="0"/>
    <n v="0"/>
    <s v="NA"/>
    <n v="0"/>
    <s v="NA"/>
    <x v="0"/>
    <s v="NA"/>
    <n v="0"/>
    <x v="7"/>
    <x v="1"/>
    <s v="WD"/>
    <x v="0"/>
    <x v="0"/>
    <x v="268"/>
  </r>
  <r>
    <x v="383"/>
    <x v="5"/>
    <x v="4"/>
    <n v="60"/>
    <n v="9000"/>
    <s v="Pave"/>
    <s v="NA"/>
    <s v="Reg"/>
    <s v="Lvl"/>
    <s v="AllPub"/>
    <x v="2"/>
    <s v="Gtl"/>
    <x v="12"/>
    <s v="Norm"/>
    <s v="Norm"/>
    <x v="0"/>
    <x v="3"/>
    <n v="6"/>
    <n v="3"/>
    <n v="1928"/>
    <n v="1950"/>
    <x v="1"/>
    <s v="Gable"/>
    <s v="CompShg"/>
    <x v="2"/>
    <s v="Wd Sdng"/>
    <s v="None"/>
    <n v="0"/>
    <s v="TA"/>
    <s v="TA"/>
    <x v="2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x v="1"/>
    <n v="0"/>
    <n v="1"/>
    <n v="0"/>
    <n v="2"/>
    <x v="1"/>
    <n v="1"/>
    <x v="1"/>
    <n v="5"/>
    <s v="Typ"/>
    <n v="0"/>
    <s v="NA"/>
    <s v="Detchd"/>
    <n v="1950"/>
    <s v="Unf"/>
    <n v="2"/>
    <n v="360"/>
    <s v="Fa"/>
    <s v="Fa"/>
    <s v="N"/>
    <x v="0"/>
    <x v="0"/>
    <n v="0"/>
    <n v="91"/>
    <n v="0"/>
    <n v="0"/>
    <n v="0"/>
    <s v="NA"/>
    <n v="0"/>
    <s v="NA"/>
    <x v="0"/>
    <s v="NA"/>
    <n v="0"/>
    <x v="4"/>
    <x v="3"/>
    <s v="WD"/>
    <x v="0"/>
    <x v="0"/>
    <x v="269"/>
  </r>
  <r>
    <x v="384"/>
    <x v="0"/>
    <x v="0"/>
    <s v="NA"/>
    <n v="53107"/>
    <s v="Pave"/>
    <s v="NA"/>
    <s v="IR2"/>
    <s v="Low"/>
    <s v="AllPub"/>
    <x v="2"/>
    <s v="Mod"/>
    <x v="19"/>
    <s v="Feedr"/>
    <s v="Norm"/>
    <x v="0"/>
    <x v="0"/>
    <n v="6"/>
    <n v="5"/>
    <n v="1992"/>
    <n v="1992"/>
    <x v="0"/>
    <s v="Gable"/>
    <s v="CompShg"/>
    <x v="3"/>
    <s v="HdBoard"/>
    <s v="None"/>
    <n v="0"/>
    <s v="Gd"/>
    <s v="TA"/>
    <x v="0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x v="0"/>
    <n v="0"/>
    <n v="2"/>
    <n v="1"/>
    <n v="3"/>
    <x v="0"/>
    <n v="1"/>
    <x v="0"/>
    <n v="9"/>
    <s v="Typ"/>
    <n v="2"/>
    <s v="Fa"/>
    <s v="Attchd"/>
    <n v="1992"/>
    <s v="Fin"/>
    <n v="2"/>
    <n v="501"/>
    <s v="TA"/>
    <s v="TA"/>
    <s v="Y"/>
    <x v="74"/>
    <x v="1"/>
    <n v="231"/>
    <n v="0"/>
    <n v="0"/>
    <n v="0"/>
    <n v="0"/>
    <s v="NA"/>
    <n v="0"/>
    <s v="NA"/>
    <x v="0"/>
    <s v="NA"/>
    <n v="0"/>
    <x v="11"/>
    <x v="1"/>
    <s v="WD"/>
    <x v="0"/>
    <x v="0"/>
    <x v="270"/>
  </r>
  <r>
    <x v="385"/>
    <x v="7"/>
    <x v="0"/>
    <n v="43"/>
    <n v="3182"/>
    <s v="Pave"/>
    <s v="NA"/>
    <s v="Reg"/>
    <s v="Lvl"/>
    <s v="AllPub"/>
    <x v="0"/>
    <s v="Gtl"/>
    <x v="21"/>
    <s v="Norm"/>
    <s v="Norm"/>
    <x v="3"/>
    <x v="1"/>
    <n v="8"/>
    <n v="5"/>
    <n v="2004"/>
    <n v="2005"/>
    <x v="1"/>
    <s v="Gable"/>
    <s v="CompShg"/>
    <x v="0"/>
    <s v="VinylSd"/>
    <s v="BrkFace"/>
    <n v="16"/>
    <s v="Gd"/>
    <s v="TA"/>
    <x v="0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x v="1"/>
    <n v="0"/>
    <n v="2"/>
    <n v="0"/>
    <n v="2"/>
    <x v="0"/>
    <n v="1"/>
    <x v="0"/>
    <n v="6"/>
    <s v="Typ"/>
    <n v="1"/>
    <s v="TA"/>
    <s v="Attchd"/>
    <n v="2004"/>
    <s v="Fin"/>
    <n v="2"/>
    <n v="430"/>
    <s v="TA"/>
    <s v="TA"/>
    <s v="Y"/>
    <x v="116"/>
    <x v="1"/>
    <n v="20"/>
    <n v="0"/>
    <n v="0"/>
    <n v="144"/>
    <n v="0"/>
    <s v="NA"/>
    <n v="0"/>
    <s v="NA"/>
    <x v="0"/>
    <s v="NA"/>
    <n v="0"/>
    <x v="7"/>
    <x v="4"/>
    <s v="WD"/>
    <x v="0"/>
    <x v="0"/>
    <x v="156"/>
  </r>
  <r>
    <x v="386"/>
    <x v="3"/>
    <x v="0"/>
    <n v="58"/>
    <n v="8410"/>
    <s v="Pave"/>
    <s v="NA"/>
    <s v="Reg"/>
    <s v="Lvl"/>
    <s v="AllPub"/>
    <x v="1"/>
    <s v="Gtl"/>
    <x v="15"/>
    <s v="Feedr"/>
    <s v="Norm"/>
    <x v="0"/>
    <x v="2"/>
    <n v="5"/>
    <n v="3"/>
    <n v="1910"/>
    <n v="1996"/>
    <x v="1"/>
    <s v="Gambrel"/>
    <s v="CompShg"/>
    <x v="2"/>
    <s v="VinylSd"/>
    <s v="None"/>
    <n v="0"/>
    <s v="TA"/>
    <s v="Fa"/>
    <x v="0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x v="1"/>
    <n v="0"/>
    <n v="1"/>
    <n v="0"/>
    <n v="5"/>
    <x v="1"/>
    <n v="1"/>
    <x v="1"/>
    <n v="8"/>
    <s v="Typ"/>
    <n v="0"/>
    <s v="NA"/>
    <s v="NA"/>
    <s v="NA"/>
    <s v="NA"/>
    <n v="0"/>
    <n v="0"/>
    <s v="NA"/>
    <s v="NA"/>
    <s v="N"/>
    <x v="0"/>
    <x v="0"/>
    <n v="151"/>
    <n v="0"/>
    <n v="0"/>
    <n v="0"/>
    <n v="0"/>
    <s v="NA"/>
    <n v="0"/>
    <s v="NA"/>
    <x v="0"/>
    <s v="NA"/>
    <n v="0"/>
    <x v="1"/>
    <x v="2"/>
    <s v="WD"/>
    <x v="3"/>
    <x v="1"/>
    <x v="271"/>
  </r>
  <r>
    <x v="387"/>
    <x v="10"/>
    <x v="0"/>
    <n v="72"/>
    <n v="7200"/>
    <s v="Pave"/>
    <s v="NA"/>
    <s v="Reg"/>
    <s v="Lvl"/>
    <s v="AllPub"/>
    <x v="0"/>
    <s v="Gtl"/>
    <x v="15"/>
    <s v="Norm"/>
    <s v="Norm"/>
    <x v="0"/>
    <x v="5"/>
    <n v="6"/>
    <n v="6"/>
    <n v="1976"/>
    <n v="1976"/>
    <x v="0"/>
    <s v="Hip"/>
    <s v="CompShg"/>
    <x v="1"/>
    <s v="MetalSd"/>
    <s v="BrkFace"/>
    <n v="255"/>
    <s v="TA"/>
    <s v="TA"/>
    <x v="1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x v="0"/>
    <n v="0"/>
    <n v="1"/>
    <n v="0"/>
    <n v="3"/>
    <x v="1"/>
    <n v="1"/>
    <x v="1"/>
    <n v="6"/>
    <s v="Typ"/>
    <n v="1"/>
    <s v="Fa"/>
    <s v="Detchd"/>
    <n v="1977"/>
    <s v="Unf"/>
    <n v="1"/>
    <n v="352"/>
    <s v="TA"/>
    <s v="TA"/>
    <s v="Y"/>
    <x v="117"/>
    <x v="1"/>
    <n v="0"/>
    <n v="0"/>
    <n v="0"/>
    <n v="0"/>
    <n v="0"/>
    <s v="NA"/>
    <n v="0"/>
    <s v="GdWo"/>
    <x v="1"/>
    <s v="NA"/>
    <n v="0"/>
    <x v="4"/>
    <x v="3"/>
    <s v="WD"/>
    <x v="1"/>
    <x v="1"/>
    <x v="122"/>
  </r>
  <r>
    <x v="388"/>
    <x v="1"/>
    <x v="0"/>
    <n v="93"/>
    <n v="9382"/>
    <s v="Pave"/>
    <s v="NA"/>
    <s v="IR1"/>
    <s v="Lvl"/>
    <s v="AllPub"/>
    <x v="3"/>
    <s v="Gtl"/>
    <x v="0"/>
    <s v="Norm"/>
    <s v="Norm"/>
    <x v="0"/>
    <x v="1"/>
    <n v="7"/>
    <n v="5"/>
    <n v="1999"/>
    <n v="2000"/>
    <x v="1"/>
    <s v="Gable"/>
    <s v="CompShg"/>
    <x v="0"/>
    <s v="VinylSd"/>
    <s v="BrkFace"/>
    <n v="125"/>
    <s v="Gd"/>
    <s v="TA"/>
    <x v="0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x v="1"/>
    <n v="0"/>
    <n v="2"/>
    <n v="0"/>
    <n v="3"/>
    <x v="1"/>
    <n v="1"/>
    <x v="0"/>
    <n v="6"/>
    <s v="Typ"/>
    <n v="0"/>
    <s v="NA"/>
    <s v="Attchd"/>
    <n v="1999"/>
    <s v="RFn"/>
    <n v="2"/>
    <n v="577"/>
    <s v="TA"/>
    <s v="TA"/>
    <s v="Y"/>
    <x v="28"/>
    <x v="1"/>
    <n v="25"/>
    <n v="0"/>
    <n v="0"/>
    <n v="0"/>
    <n v="0"/>
    <s v="NA"/>
    <n v="0"/>
    <s v="NA"/>
    <x v="0"/>
    <s v="NA"/>
    <n v="0"/>
    <x v="9"/>
    <x v="0"/>
    <s v="WD"/>
    <x v="0"/>
    <x v="0"/>
    <x v="272"/>
  </r>
  <r>
    <x v="389"/>
    <x v="0"/>
    <x v="0"/>
    <n v="96"/>
    <n v="12474"/>
    <s v="Pave"/>
    <s v="NA"/>
    <s v="Reg"/>
    <s v="Lvl"/>
    <s v="AllPub"/>
    <x v="0"/>
    <s v="Gtl"/>
    <x v="10"/>
    <s v="Norm"/>
    <s v="Norm"/>
    <x v="0"/>
    <x v="0"/>
    <n v="10"/>
    <n v="5"/>
    <n v="2007"/>
    <n v="2008"/>
    <x v="1"/>
    <s v="Gable"/>
    <s v="CompShg"/>
    <x v="0"/>
    <s v="VinylSd"/>
    <s v="Stone"/>
    <n v="272"/>
    <s v="Ex"/>
    <s v="TA"/>
    <x v="0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x v="0"/>
    <n v="0"/>
    <n v="2"/>
    <n v="1"/>
    <n v="3"/>
    <x v="0"/>
    <n v="1"/>
    <x v="2"/>
    <n v="9"/>
    <s v="Typ"/>
    <n v="1"/>
    <s v="Ex"/>
    <s v="BuiltIn"/>
    <n v="2008"/>
    <s v="Fin"/>
    <n v="3"/>
    <n v="846"/>
    <s v="TA"/>
    <s v="TA"/>
    <s v="Y"/>
    <x v="22"/>
    <x v="1"/>
    <n v="134"/>
    <n v="0"/>
    <n v="0"/>
    <n v="0"/>
    <n v="0"/>
    <s v="NA"/>
    <n v="0"/>
    <s v="NA"/>
    <x v="0"/>
    <s v="NA"/>
    <n v="0"/>
    <x v="5"/>
    <x v="0"/>
    <s v="New"/>
    <x v="2"/>
    <x v="1"/>
    <x v="273"/>
  </r>
  <r>
    <x v="390"/>
    <x v="3"/>
    <x v="0"/>
    <n v="50"/>
    <n v="8405"/>
    <s v="Pave"/>
    <s v="Grvl"/>
    <s v="Reg"/>
    <s v="Lvl"/>
    <s v="AllPub"/>
    <x v="0"/>
    <s v="Gtl"/>
    <x v="15"/>
    <s v="Norm"/>
    <s v="Norm"/>
    <x v="0"/>
    <x v="2"/>
    <n v="5"/>
    <n v="8"/>
    <n v="1900"/>
    <n v="1950"/>
    <x v="1"/>
    <s v="Gable"/>
    <s v="CompShg"/>
    <x v="1"/>
    <s v="MetalSd"/>
    <s v="None"/>
    <n v="0"/>
    <s v="TA"/>
    <s v="TA"/>
    <x v="2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x v="0"/>
    <n v="0"/>
    <n v="1"/>
    <n v="0"/>
    <n v="4"/>
    <x v="1"/>
    <n v="1"/>
    <x v="1"/>
    <n v="7"/>
    <s v="Typ"/>
    <n v="0"/>
    <s v="NA"/>
    <s v="Detchd"/>
    <n v="1978"/>
    <s v="Unf"/>
    <n v="1"/>
    <n v="384"/>
    <s v="TA"/>
    <s v="TA"/>
    <s v="Y"/>
    <x v="0"/>
    <x v="0"/>
    <n v="130"/>
    <n v="112"/>
    <n v="0"/>
    <n v="0"/>
    <n v="0"/>
    <s v="NA"/>
    <n v="0"/>
    <s v="MnPrv"/>
    <x v="1"/>
    <s v="NA"/>
    <n v="0"/>
    <x v="7"/>
    <x v="0"/>
    <s v="WD"/>
    <x v="0"/>
    <x v="0"/>
    <x v="239"/>
  </r>
  <r>
    <x v="391"/>
    <x v="0"/>
    <x v="0"/>
    <n v="71"/>
    <n v="12209"/>
    <s v="Pave"/>
    <s v="NA"/>
    <s v="IR1"/>
    <s v="Lvl"/>
    <s v="AllPub"/>
    <x v="3"/>
    <s v="Gtl"/>
    <x v="4"/>
    <s v="Norm"/>
    <s v="Norm"/>
    <x v="0"/>
    <x v="0"/>
    <n v="6"/>
    <n v="5"/>
    <n v="2001"/>
    <n v="2002"/>
    <x v="1"/>
    <s v="Gable"/>
    <s v="CompShg"/>
    <x v="0"/>
    <s v="VinylSd"/>
    <s v="None"/>
    <n v="0"/>
    <s v="TA"/>
    <s v="TA"/>
    <x v="0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x v="0"/>
    <n v="0"/>
    <n v="2"/>
    <n v="1"/>
    <n v="3"/>
    <x v="0"/>
    <n v="1"/>
    <x v="0"/>
    <n v="7"/>
    <s v="Typ"/>
    <n v="1"/>
    <s v="TA"/>
    <s v="BuiltIn"/>
    <n v="2001"/>
    <s v="Fin"/>
    <n v="2"/>
    <n v="560"/>
    <s v="TA"/>
    <s v="TA"/>
    <s v="Y"/>
    <x v="118"/>
    <x v="1"/>
    <n v="192"/>
    <n v="0"/>
    <n v="0"/>
    <n v="0"/>
    <n v="0"/>
    <s v="NA"/>
    <n v="0"/>
    <s v="NA"/>
    <x v="0"/>
    <s v="NA"/>
    <n v="0"/>
    <x v="11"/>
    <x v="3"/>
    <s v="WD"/>
    <x v="0"/>
    <x v="0"/>
    <x v="141"/>
  </r>
  <r>
    <x v="392"/>
    <x v="1"/>
    <x v="0"/>
    <s v="NA"/>
    <n v="8339"/>
    <s v="Pave"/>
    <s v="NA"/>
    <s v="IR1"/>
    <s v="Lvl"/>
    <s v="AllPub"/>
    <x v="0"/>
    <s v="Gtl"/>
    <x v="11"/>
    <s v="Norm"/>
    <s v="Norm"/>
    <x v="0"/>
    <x v="1"/>
    <n v="5"/>
    <n v="7"/>
    <n v="1959"/>
    <n v="1959"/>
    <x v="0"/>
    <s v="Gable"/>
    <s v="CompShg"/>
    <x v="1"/>
    <s v="MetalS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x v="1"/>
    <n v="0"/>
    <n v="1"/>
    <n v="0"/>
    <n v="3"/>
    <x v="1"/>
    <n v="1"/>
    <x v="1"/>
    <n v="5"/>
    <s v="Typ"/>
    <n v="0"/>
    <s v="NA"/>
    <s v="Attchd"/>
    <n v="1959"/>
    <s v="RFn"/>
    <n v="1"/>
    <n v="294"/>
    <s v="TA"/>
    <s v="TA"/>
    <s v="Y"/>
    <x v="0"/>
    <x v="0"/>
    <n v="0"/>
    <n v="0"/>
    <n v="0"/>
    <n v="0"/>
    <n v="0"/>
    <s v="NA"/>
    <n v="0"/>
    <s v="MnPrv"/>
    <x v="1"/>
    <s v="Shed"/>
    <n v="1200"/>
    <x v="9"/>
    <x v="1"/>
    <s v="WD"/>
    <x v="0"/>
    <x v="0"/>
    <x v="274"/>
  </r>
  <r>
    <x v="393"/>
    <x v="8"/>
    <x v="0"/>
    <s v="NA"/>
    <n v="7446"/>
    <s v="Pave"/>
    <s v="NA"/>
    <s v="Reg"/>
    <s v="Lvl"/>
    <s v="AllPub"/>
    <x v="2"/>
    <s v="Gtl"/>
    <x v="8"/>
    <s v="Feedr"/>
    <s v="Norm"/>
    <x v="0"/>
    <x v="1"/>
    <n v="4"/>
    <n v="5"/>
    <n v="1941"/>
    <n v="1950"/>
    <x v="1"/>
    <s v="Gable"/>
    <s v="CompShg"/>
    <x v="5"/>
    <s v="Wd Shng"/>
    <s v="None"/>
    <n v="0"/>
    <s v="TA"/>
    <s v="TA"/>
    <x v="1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x v="1"/>
    <n v="0"/>
    <n v="1"/>
    <n v="0"/>
    <n v="2"/>
    <x v="1"/>
    <n v="1"/>
    <x v="1"/>
    <n v="4"/>
    <s v="Typ"/>
    <n v="2"/>
    <s v="TA"/>
    <s v="NA"/>
    <s v="NA"/>
    <s v="NA"/>
    <n v="0"/>
    <n v="0"/>
    <s v="NA"/>
    <s v="NA"/>
    <s v="Y"/>
    <x v="0"/>
    <x v="0"/>
    <n v="0"/>
    <n v="0"/>
    <n v="0"/>
    <n v="0"/>
    <n v="0"/>
    <s v="NA"/>
    <n v="0"/>
    <s v="GdWo"/>
    <x v="1"/>
    <s v="NA"/>
    <n v="0"/>
    <x v="7"/>
    <x v="2"/>
    <s v="WD"/>
    <x v="1"/>
    <x v="1"/>
    <x v="98"/>
  </r>
  <r>
    <x v="394"/>
    <x v="3"/>
    <x v="0"/>
    <n v="60"/>
    <n v="10134"/>
    <s v="Pave"/>
    <s v="NA"/>
    <s v="Reg"/>
    <s v="Lvl"/>
    <s v="AllPub"/>
    <x v="0"/>
    <s v="Gtl"/>
    <x v="7"/>
    <s v="Norm"/>
    <s v="Norm"/>
    <x v="0"/>
    <x v="2"/>
    <n v="5"/>
    <n v="6"/>
    <n v="1940"/>
    <n v="1950"/>
    <x v="1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x v="1"/>
    <n v="0"/>
    <n v="1"/>
    <n v="0"/>
    <n v="2"/>
    <x v="1"/>
    <n v="1"/>
    <x v="1"/>
    <n v="5"/>
    <s v="Typ"/>
    <n v="0"/>
    <s v="NA"/>
    <s v="Detchd"/>
    <n v="1940"/>
    <s v="Unf"/>
    <n v="1"/>
    <n v="240"/>
    <s v="TA"/>
    <s v="TA"/>
    <s v="Y"/>
    <x v="0"/>
    <x v="0"/>
    <n v="39"/>
    <n v="0"/>
    <n v="0"/>
    <n v="0"/>
    <n v="0"/>
    <s v="NA"/>
    <n v="0"/>
    <s v="NA"/>
    <x v="0"/>
    <s v="NA"/>
    <n v="0"/>
    <x v="9"/>
    <x v="1"/>
    <s v="WD"/>
    <x v="0"/>
    <x v="0"/>
    <x v="37"/>
  </r>
  <r>
    <x v="395"/>
    <x v="1"/>
    <x v="0"/>
    <n v="68"/>
    <n v="9571"/>
    <s v="Pave"/>
    <s v="NA"/>
    <s v="Reg"/>
    <s v="Lvl"/>
    <s v="AllPub"/>
    <x v="0"/>
    <s v="Gtl"/>
    <x v="15"/>
    <s v="Norm"/>
    <s v="Norm"/>
    <x v="0"/>
    <x v="1"/>
    <n v="5"/>
    <n v="6"/>
    <n v="1956"/>
    <n v="1956"/>
    <x v="0"/>
    <s v="Gable"/>
    <s v="CompShg"/>
    <x v="2"/>
    <s v="Wd Sdng"/>
    <s v="None"/>
    <n v="0"/>
    <s v="TA"/>
    <s v="TA"/>
    <x v="1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x v="0"/>
    <n v="0"/>
    <n v="1"/>
    <n v="0"/>
    <n v="3"/>
    <x v="1"/>
    <n v="1"/>
    <x v="1"/>
    <n v="6"/>
    <s v="Typ"/>
    <n v="0"/>
    <s v="NA"/>
    <s v="Attchd"/>
    <n v="1956"/>
    <s v="Unf"/>
    <n v="1"/>
    <n v="596"/>
    <s v="TA"/>
    <s v="TA"/>
    <s v="Y"/>
    <x v="119"/>
    <x v="1"/>
    <n v="0"/>
    <n v="0"/>
    <n v="0"/>
    <n v="0"/>
    <n v="0"/>
    <s v="NA"/>
    <n v="0"/>
    <s v="NA"/>
    <x v="0"/>
    <s v="NA"/>
    <n v="0"/>
    <x v="11"/>
    <x v="4"/>
    <s v="WD"/>
    <x v="0"/>
    <x v="0"/>
    <x v="275"/>
  </r>
  <r>
    <x v="396"/>
    <x v="1"/>
    <x v="0"/>
    <n v="60"/>
    <n v="7200"/>
    <s v="Pave"/>
    <s v="NA"/>
    <s v="Reg"/>
    <s v="Low"/>
    <s v="AllPub"/>
    <x v="0"/>
    <s v="Gtl"/>
    <x v="0"/>
    <s v="Norm"/>
    <s v="Norm"/>
    <x v="0"/>
    <x v="1"/>
    <n v="5"/>
    <n v="5"/>
    <n v="1972"/>
    <n v="1972"/>
    <x v="0"/>
    <s v="Hip"/>
    <s v="CompShg"/>
    <x v="1"/>
    <s v="MetalSd"/>
    <s v="None"/>
    <n v="0"/>
    <s v="TA"/>
    <s v="TA"/>
    <x v="1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x v="1"/>
    <n v="0"/>
    <n v="1"/>
    <n v="0"/>
    <n v="2"/>
    <x v="1"/>
    <n v="1"/>
    <x v="1"/>
    <n v="6"/>
    <s v="Typ"/>
    <n v="0"/>
    <s v="NA"/>
    <s v="Detchd"/>
    <n v="1985"/>
    <s v="RFn"/>
    <n v="2"/>
    <n v="600"/>
    <s v="TA"/>
    <s v="TA"/>
    <s v="Y"/>
    <x v="120"/>
    <x v="1"/>
    <n v="0"/>
    <n v="0"/>
    <n v="0"/>
    <n v="0"/>
    <n v="0"/>
    <s v="NA"/>
    <n v="0"/>
    <s v="NA"/>
    <x v="0"/>
    <s v="NA"/>
    <n v="0"/>
    <x v="2"/>
    <x v="3"/>
    <s v="WD"/>
    <x v="0"/>
    <x v="0"/>
    <x v="262"/>
  </r>
  <r>
    <x v="397"/>
    <x v="0"/>
    <x v="0"/>
    <n v="69"/>
    <n v="7590"/>
    <s v="Pave"/>
    <s v="NA"/>
    <s v="Reg"/>
    <s v="Lvl"/>
    <s v="AllPub"/>
    <x v="0"/>
    <s v="Gtl"/>
    <x v="11"/>
    <s v="PosN"/>
    <s v="Norm"/>
    <x v="0"/>
    <x v="0"/>
    <n v="5"/>
    <n v="5"/>
    <n v="1962"/>
    <n v="1962"/>
    <x v="0"/>
    <s v="Gable"/>
    <s v="CompShg"/>
    <x v="0"/>
    <s v="VinylSd"/>
    <s v="BrkFace"/>
    <n v="288"/>
    <s v="TA"/>
    <s v="TA"/>
    <x v="1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x v="1"/>
    <n v="0"/>
    <n v="2"/>
    <n v="0"/>
    <n v="4"/>
    <x v="1"/>
    <n v="1"/>
    <x v="1"/>
    <n v="8"/>
    <s v="Typ"/>
    <n v="1"/>
    <s v="TA"/>
    <s v="Attchd"/>
    <n v="1962"/>
    <s v="RFn"/>
    <n v="1"/>
    <n v="264"/>
    <s v="TA"/>
    <s v="TA"/>
    <s v="Y"/>
    <x v="0"/>
    <x v="0"/>
    <n v="168"/>
    <n v="0"/>
    <n v="0"/>
    <n v="0"/>
    <n v="0"/>
    <s v="NA"/>
    <n v="0"/>
    <s v="NA"/>
    <x v="0"/>
    <s v="NA"/>
    <n v="0"/>
    <x v="9"/>
    <x v="1"/>
    <s v="WD"/>
    <x v="0"/>
    <x v="0"/>
    <x v="97"/>
  </r>
  <r>
    <x v="398"/>
    <x v="8"/>
    <x v="1"/>
    <n v="60"/>
    <n v="8967"/>
    <s v="Pave"/>
    <s v="NA"/>
    <s v="Reg"/>
    <s v="Lvl"/>
    <s v="AllPub"/>
    <x v="2"/>
    <s v="Gtl"/>
    <x v="13"/>
    <s v="Norm"/>
    <s v="Norm"/>
    <x v="0"/>
    <x v="1"/>
    <n v="5"/>
    <n v="2"/>
    <n v="1920"/>
    <n v="1950"/>
    <x v="1"/>
    <s v="Gable"/>
    <s v="CompShg"/>
    <x v="1"/>
    <s v="MetalSd"/>
    <s v="None"/>
    <n v="0"/>
    <s v="TA"/>
    <s v="Fa"/>
    <x v="2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x v="1"/>
    <n v="0"/>
    <n v="1"/>
    <n v="0"/>
    <n v="2"/>
    <x v="1"/>
    <n v="1"/>
    <x v="1"/>
    <n v="6"/>
    <s v="Maj2"/>
    <n v="0"/>
    <s v="NA"/>
    <s v="Detchd"/>
    <n v="1920"/>
    <s v="Unf"/>
    <n v="1"/>
    <n v="338"/>
    <s v="Po"/>
    <s v="Po"/>
    <s v="N"/>
    <x v="0"/>
    <x v="0"/>
    <n v="0"/>
    <n v="0"/>
    <n v="0"/>
    <n v="0"/>
    <n v="0"/>
    <s v="NA"/>
    <n v="0"/>
    <s v="NA"/>
    <x v="0"/>
    <s v="NA"/>
    <n v="0"/>
    <x v="6"/>
    <x v="1"/>
    <s v="WD"/>
    <x v="1"/>
    <x v="1"/>
    <x v="276"/>
  </r>
  <r>
    <x v="399"/>
    <x v="0"/>
    <x v="3"/>
    <n v="65"/>
    <n v="8125"/>
    <s v="Pave"/>
    <s v="NA"/>
    <s v="Reg"/>
    <s v="Lvl"/>
    <s v="AllPub"/>
    <x v="0"/>
    <s v="Gtl"/>
    <x v="5"/>
    <s v="Norm"/>
    <s v="Norm"/>
    <x v="0"/>
    <x v="0"/>
    <n v="7"/>
    <n v="5"/>
    <n v="2006"/>
    <n v="2007"/>
    <x v="1"/>
    <s v="Gable"/>
    <s v="CompShg"/>
    <x v="6"/>
    <s v="CmentBd"/>
    <s v="Stone"/>
    <n v="100"/>
    <s v="Gd"/>
    <s v="TA"/>
    <x v="0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x v="0"/>
    <n v="0"/>
    <n v="2"/>
    <n v="0"/>
    <n v="2"/>
    <x v="0"/>
    <n v="1"/>
    <x v="0"/>
    <n v="7"/>
    <s v="Typ"/>
    <n v="0"/>
    <s v="NA"/>
    <s v="Attchd"/>
    <n v="2007"/>
    <s v="Fin"/>
    <n v="2"/>
    <n v="438"/>
    <s v="TA"/>
    <s v="TA"/>
    <s v="Y"/>
    <x v="0"/>
    <x v="0"/>
    <n v="168"/>
    <n v="0"/>
    <n v="0"/>
    <n v="0"/>
    <n v="0"/>
    <s v="NA"/>
    <n v="0"/>
    <s v="NA"/>
    <x v="0"/>
    <s v="NA"/>
    <n v="0"/>
    <x v="4"/>
    <x v="3"/>
    <s v="WD"/>
    <x v="0"/>
    <x v="0"/>
    <x v="277"/>
  </r>
  <r>
    <x v="400"/>
    <x v="7"/>
    <x v="0"/>
    <n v="38"/>
    <n v="14963"/>
    <s v="Pave"/>
    <s v="NA"/>
    <s v="IR2"/>
    <s v="Lvl"/>
    <s v="AllPub"/>
    <x v="0"/>
    <s v="Gtl"/>
    <x v="1"/>
    <s v="Norm"/>
    <s v="Norm"/>
    <x v="3"/>
    <x v="1"/>
    <n v="8"/>
    <n v="5"/>
    <n v="1996"/>
    <n v="1996"/>
    <x v="0"/>
    <s v="Gable"/>
    <s v="CompShg"/>
    <x v="4"/>
    <s v="BrkFace"/>
    <s v="None"/>
    <n v="0"/>
    <s v="Gd"/>
    <s v="TA"/>
    <x v="0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x v="0"/>
    <n v="0"/>
    <n v="1"/>
    <n v="1"/>
    <n v="1"/>
    <x v="1"/>
    <n v="1"/>
    <x v="2"/>
    <n v="4"/>
    <s v="Typ"/>
    <n v="2"/>
    <s v="Gd"/>
    <s v="Attchd"/>
    <n v="1996"/>
    <s v="Fin"/>
    <n v="2"/>
    <n v="500"/>
    <s v="TA"/>
    <s v="TA"/>
    <s v="Y"/>
    <x v="28"/>
    <x v="1"/>
    <n v="30"/>
    <n v="0"/>
    <n v="0"/>
    <n v="224"/>
    <n v="0"/>
    <s v="NA"/>
    <n v="0"/>
    <s v="NA"/>
    <x v="0"/>
    <s v="NA"/>
    <n v="0"/>
    <x v="3"/>
    <x v="0"/>
    <s v="WD"/>
    <x v="0"/>
    <x v="0"/>
    <x v="278"/>
  </r>
  <r>
    <x v="401"/>
    <x v="1"/>
    <x v="0"/>
    <n v="65"/>
    <n v="8767"/>
    <s v="Pave"/>
    <s v="NA"/>
    <s v="IR1"/>
    <s v="Lvl"/>
    <s v="AllPub"/>
    <x v="0"/>
    <s v="Gtl"/>
    <x v="0"/>
    <s v="Norm"/>
    <s v="Norm"/>
    <x v="0"/>
    <x v="1"/>
    <n v="7"/>
    <n v="5"/>
    <n v="2005"/>
    <n v="2005"/>
    <x v="0"/>
    <s v="Gable"/>
    <s v="CompShg"/>
    <x v="0"/>
    <s v="VinylSd"/>
    <s v="None"/>
    <n v="0"/>
    <s v="Gd"/>
    <s v="TA"/>
    <x v="0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x v="1"/>
    <n v="0"/>
    <n v="2"/>
    <n v="0"/>
    <n v="3"/>
    <x v="1"/>
    <n v="1"/>
    <x v="0"/>
    <n v="6"/>
    <s v="Typ"/>
    <n v="1"/>
    <s v="Gd"/>
    <s v="Attchd"/>
    <n v="2005"/>
    <s v="Fin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New"/>
    <x v="2"/>
    <x v="1"/>
    <x v="279"/>
  </r>
  <r>
    <x v="402"/>
    <x v="8"/>
    <x v="0"/>
    <n v="60"/>
    <n v="10200"/>
    <s v="Pave"/>
    <s v="NA"/>
    <s v="Reg"/>
    <s v="Lvl"/>
    <s v="AllPub"/>
    <x v="0"/>
    <s v="Gtl"/>
    <x v="9"/>
    <s v="Norm"/>
    <s v="Norm"/>
    <x v="0"/>
    <x v="1"/>
    <n v="5"/>
    <n v="8"/>
    <n v="1940"/>
    <n v="1997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x v="1"/>
    <n v="0"/>
    <n v="1"/>
    <n v="0"/>
    <n v="2"/>
    <x v="1"/>
    <n v="1"/>
    <x v="1"/>
    <n v="4"/>
    <s v="Typ"/>
    <n v="0"/>
    <s v="NA"/>
    <s v="Detchd"/>
    <n v="1940"/>
    <s v="Unf"/>
    <n v="1"/>
    <n v="240"/>
    <s v="TA"/>
    <s v="TA"/>
    <s v="N"/>
    <x v="23"/>
    <x v="1"/>
    <n v="0"/>
    <n v="0"/>
    <n v="0"/>
    <n v="0"/>
    <n v="0"/>
    <s v="NA"/>
    <n v="0"/>
    <s v="GdPrv"/>
    <x v="1"/>
    <s v="NA"/>
    <n v="0"/>
    <x v="5"/>
    <x v="0"/>
    <s v="WD"/>
    <x v="0"/>
    <x v="0"/>
    <x v="280"/>
  </r>
  <r>
    <x v="403"/>
    <x v="0"/>
    <x v="0"/>
    <n v="93"/>
    <n v="12090"/>
    <s v="Pave"/>
    <s v="NA"/>
    <s v="Reg"/>
    <s v="Lvl"/>
    <s v="AllPub"/>
    <x v="2"/>
    <s v="Gtl"/>
    <x v="3"/>
    <s v="Norm"/>
    <s v="Norm"/>
    <x v="0"/>
    <x v="0"/>
    <n v="8"/>
    <n v="5"/>
    <n v="1998"/>
    <n v="1998"/>
    <x v="0"/>
    <s v="Hip"/>
    <s v="CompShg"/>
    <x v="0"/>
    <s v="VinylSd"/>
    <s v="BrkFace"/>
    <n v="650"/>
    <s v="Gd"/>
    <s v="TA"/>
    <x v="0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x v="1"/>
    <n v="0"/>
    <n v="2"/>
    <n v="1"/>
    <n v="4"/>
    <x v="1"/>
    <n v="1"/>
    <x v="0"/>
    <n v="10"/>
    <s v="Typ"/>
    <n v="1"/>
    <s v="TA"/>
    <s v="BuiltIn"/>
    <n v="1998"/>
    <s v="Fin"/>
    <n v="2"/>
    <n v="420"/>
    <s v="TA"/>
    <s v="TA"/>
    <s v="Y"/>
    <x v="32"/>
    <x v="1"/>
    <n v="123"/>
    <n v="0"/>
    <n v="0"/>
    <n v="0"/>
    <n v="0"/>
    <s v="NA"/>
    <n v="0"/>
    <s v="NA"/>
    <x v="0"/>
    <s v="NA"/>
    <n v="0"/>
    <x v="9"/>
    <x v="2"/>
    <s v="WD"/>
    <x v="1"/>
    <x v="1"/>
    <x v="281"/>
  </r>
  <r>
    <x v="404"/>
    <x v="0"/>
    <x v="0"/>
    <s v="NA"/>
    <n v="10364"/>
    <s v="Pave"/>
    <s v="NA"/>
    <s v="IR1"/>
    <s v="Lvl"/>
    <s v="AllPub"/>
    <x v="0"/>
    <s v="Gtl"/>
    <x v="17"/>
    <s v="Norm"/>
    <s v="Norm"/>
    <x v="0"/>
    <x v="0"/>
    <n v="6"/>
    <n v="5"/>
    <n v="1995"/>
    <n v="1996"/>
    <x v="1"/>
    <s v="Gable"/>
    <s v="CompShg"/>
    <x v="1"/>
    <s v="MetalSd"/>
    <s v="None"/>
    <n v="0"/>
    <s v="TA"/>
    <s v="TA"/>
    <x v="0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x v="1"/>
    <n v="0"/>
    <n v="2"/>
    <n v="1"/>
    <n v="3"/>
    <x v="0"/>
    <n v="1"/>
    <x v="1"/>
    <n v="7"/>
    <s v="Typ"/>
    <n v="1"/>
    <s v="TA"/>
    <s v="BuiltIn"/>
    <n v="1995"/>
    <s v="Fin"/>
    <n v="2"/>
    <n v="373"/>
    <s v="TA"/>
    <s v="TA"/>
    <s v="Y"/>
    <x v="0"/>
    <x v="0"/>
    <n v="40"/>
    <n v="0"/>
    <n v="0"/>
    <n v="0"/>
    <n v="0"/>
    <s v="NA"/>
    <n v="0"/>
    <s v="NA"/>
    <x v="0"/>
    <s v="NA"/>
    <n v="0"/>
    <x v="1"/>
    <x v="1"/>
    <s v="WD"/>
    <x v="0"/>
    <x v="0"/>
    <x v="282"/>
  </r>
  <r>
    <x v="405"/>
    <x v="1"/>
    <x v="0"/>
    <s v="NA"/>
    <n v="9991"/>
    <s v="Pave"/>
    <s v="NA"/>
    <s v="IR1"/>
    <s v="Lvl"/>
    <s v="AllPub"/>
    <x v="2"/>
    <s v="Gtl"/>
    <x v="9"/>
    <s v="Feedr"/>
    <s v="Norm"/>
    <x v="0"/>
    <x v="1"/>
    <n v="4"/>
    <n v="4"/>
    <n v="1976"/>
    <n v="1993"/>
    <x v="1"/>
    <s v="Gable"/>
    <s v="CompShg"/>
    <x v="7"/>
    <s v="Plywood"/>
    <s v="None"/>
    <n v="0"/>
    <s v="TA"/>
    <s v="TA"/>
    <x v="1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x v="0"/>
    <n v="0"/>
    <n v="2"/>
    <n v="0"/>
    <n v="3"/>
    <x v="1"/>
    <n v="1"/>
    <x v="1"/>
    <n v="8"/>
    <s v="Min1"/>
    <n v="1"/>
    <s v="TA"/>
    <s v="Attchd"/>
    <n v="1993"/>
    <s v="Unf"/>
    <n v="2"/>
    <n v="490"/>
    <s v="TA"/>
    <s v="TA"/>
    <s v="Y"/>
    <x v="28"/>
    <x v="1"/>
    <n v="78"/>
    <n v="0"/>
    <n v="0"/>
    <n v="0"/>
    <n v="0"/>
    <s v="NA"/>
    <n v="0"/>
    <s v="GdWo"/>
    <x v="1"/>
    <s v="NA"/>
    <n v="0"/>
    <x v="11"/>
    <x v="3"/>
    <s v="WD"/>
    <x v="0"/>
    <x v="0"/>
    <x v="115"/>
  </r>
  <r>
    <x v="406"/>
    <x v="3"/>
    <x v="0"/>
    <n v="51"/>
    <n v="10480"/>
    <s v="Pave"/>
    <s v="NA"/>
    <s v="Reg"/>
    <s v="Lvl"/>
    <s v="AllPub"/>
    <x v="0"/>
    <s v="Gtl"/>
    <x v="23"/>
    <s v="Norm"/>
    <s v="Norm"/>
    <x v="0"/>
    <x v="2"/>
    <n v="6"/>
    <n v="5"/>
    <n v="1936"/>
    <n v="1950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x v="1"/>
    <n v="0"/>
    <n v="1"/>
    <n v="0"/>
    <n v="3"/>
    <x v="1"/>
    <n v="1"/>
    <x v="1"/>
    <n v="6"/>
    <s v="Maj2"/>
    <n v="0"/>
    <s v="NA"/>
    <s v="Detchd"/>
    <n v="1936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10"/>
    <x v="0"/>
    <s v="WD"/>
    <x v="0"/>
    <x v="0"/>
    <x v="99"/>
  </r>
  <r>
    <x v="407"/>
    <x v="2"/>
    <x v="0"/>
    <n v="63"/>
    <n v="15576"/>
    <s v="Pave"/>
    <s v="NA"/>
    <s v="Reg"/>
    <s v="Lvl"/>
    <s v="AllPub"/>
    <x v="0"/>
    <s v="Gtl"/>
    <x v="2"/>
    <s v="Norm"/>
    <s v="Norm"/>
    <x v="0"/>
    <x v="0"/>
    <n v="6"/>
    <n v="7"/>
    <n v="1915"/>
    <n v="1976"/>
    <x v="1"/>
    <s v="Gable"/>
    <s v="CompShg"/>
    <x v="2"/>
    <s v="Plywood"/>
    <s v="None"/>
    <n v="0"/>
    <s v="TA"/>
    <s v="TA"/>
    <x v="2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x v="1"/>
    <n v="0"/>
    <n v="2"/>
    <n v="0"/>
    <n v="4"/>
    <x v="1"/>
    <n v="1"/>
    <x v="1"/>
    <n v="8"/>
    <s v="Typ"/>
    <n v="0"/>
    <s v="NA"/>
    <s v="Attchd"/>
    <n v="1960"/>
    <s v="Unf"/>
    <n v="1"/>
    <n v="308"/>
    <s v="TA"/>
    <s v="TA"/>
    <s v="Y"/>
    <x v="0"/>
    <x v="0"/>
    <n v="0"/>
    <n v="160"/>
    <n v="0"/>
    <n v="0"/>
    <n v="0"/>
    <s v="NA"/>
    <n v="0"/>
    <s v="NA"/>
    <x v="0"/>
    <s v="NA"/>
    <n v="0"/>
    <x v="10"/>
    <x v="0"/>
    <s v="WD"/>
    <x v="0"/>
    <x v="0"/>
    <x v="48"/>
  </r>
  <r>
    <x v="408"/>
    <x v="0"/>
    <x v="0"/>
    <n v="109"/>
    <n v="14154"/>
    <s v="Pave"/>
    <s v="NA"/>
    <s v="Reg"/>
    <s v="Lvl"/>
    <s v="AllPub"/>
    <x v="2"/>
    <s v="Gtl"/>
    <x v="10"/>
    <s v="Norm"/>
    <s v="Norm"/>
    <x v="0"/>
    <x v="0"/>
    <n v="7"/>
    <n v="5"/>
    <n v="2006"/>
    <n v="2006"/>
    <x v="0"/>
    <s v="Gable"/>
    <s v="CompShg"/>
    <x v="0"/>
    <s v="VinylSd"/>
    <s v="BrkFace"/>
    <n v="350"/>
    <s v="Gd"/>
    <s v="TA"/>
    <x v="0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x v="1"/>
    <n v="0"/>
    <n v="2"/>
    <n v="1"/>
    <n v="3"/>
    <x v="0"/>
    <n v="1"/>
    <x v="0"/>
    <n v="9"/>
    <s v="Typ"/>
    <n v="1"/>
    <s v="Gd"/>
    <s v="Attchd"/>
    <n v="2006"/>
    <s v="RFn"/>
    <n v="3"/>
    <n v="947"/>
    <s v="TA"/>
    <s v="TA"/>
    <s v="Y"/>
    <x v="2"/>
    <x v="1"/>
    <n v="62"/>
    <n v="0"/>
    <n v="0"/>
    <n v="0"/>
    <n v="0"/>
    <s v="NA"/>
    <n v="0"/>
    <s v="NA"/>
    <x v="0"/>
    <s v="NA"/>
    <n v="0"/>
    <x v="5"/>
    <x v="1"/>
    <s v="New"/>
    <x v="2"/>
    <x v="1"/>
    <x v="255"/>
  </r>
  <r>
    <x v="409"/>
    <x v="0"/>
    <x v="3"/>
    <n v="85"/>
    <n v="10800"/>
    <s v="Pave"/>
    <s v="NA"/>
    <s v="Reg"/>
    <s v="Lvl"/>
    <s v="AllPub"/>
    <x v="0"/>
    <s v="Gtl"/>
    <x v="5"/>
    <s v="Norm"/>
    <s v="Norm"/>
    <x v="0"/>
    <x v="0"/>
    <n v="8"/>
    <n v="5"/>
    <n v="2007"/>
    <n v="2008"/>
    <x v="1"/>
    <s v="Gable"/>
    <s v="CompShg"/>
    <x v="0"/>
    <s v="VinylSd"/>
    <s v="Stone"/>
    <n v="100"/>
    <s v="Gd"/>
    <s v="TA"/>
    <x v="0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x v="0"/>
    <n v="0"/>
    <n v="2"/>
    <n v="1"/>
    <n v="3"/>
    <x v="0"/>
    <n v="1"/>
    <x v="2"/>
    <n v="8"/>
    <s v="Typ"/>
    <n v="1"/>
    <s v="Gd"/>
    <s v="Attchd"/>
    <n v="2008"/>
    <s v="Fin"/>
    <n v="3"/>
    <n v="836"/>
    <s v="TA"/>
    <s v="TA"/>
    <s v="Y"/>
    <x v="0"/>
    <x v="0"/>
    <n v="102"/>
    <n v="0"/>
    <n v="0"/>
    <n v="0"/>
    <n v="0"/>
    <s v="NA"/>
    <n v="0"/>
    <s v="NA"/>
    <x v="0"/>
    <s v="NA"/>
    <n v="0"/>
    <x v="7"/>
    <x v="0"/>
    <s v="New"/>
    <x v="2"/>
    <x v="1"/>
    <x v="283"/>
  </r>
  <r>
    <x v="410"/>
    <x v="1"/>
    <x v="0"/>
    <n v="68"/>
    <n v="9571"/>
    <s v="Pave"/>
    <s v="NA"/>
    <s v="Reg"/>
    <s v="Lvl"/>
    <s v="AllPub"/>
    <x v="0"/>
    <s v="Gtl"/>
    <x v="15"/>
    <s v="Norm"/>
    <s v="Norm"/>
    <x v="0"/>
    <x v="1"/>
    <n v="5"/>
    <n v="3"/>
    <n v="1958"/>
    <n v="1958"/>
    <x v="0"/>
    <s v="Gable"/>
    <s v="CompShg"/>
    <x v="10"/>
    <s v="Brk Cmn"/>
    <s v="None"/>
    <n v="0"/>
    <s v="TA"/>
    <s v="Fa"/>
    <x v="1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x v="1"/>
    <n v="0"/>
    <n v="1"/>
    <n v="0"/>
    <n v="3"/>
    <x v="1"/>
    <n v="1"/>
    <x v="1"/>
    <n v="5"/>
    <s v="Mod"/>
    <n v="0"/>
    <s v="NA"/>
    <s v="Attchd"/>
    <n v="1958"/>
    <s v="Unf"/>
    <n v="1"/>
    <n v="350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COD"/>
    <x v="1"/>
    <x v="1"/>
    <x v="284"/>
  </r>
  <r>
    <x v="411"/>
    <x v="4"/>
    <x v="0"/>
    <n v="100"/>
    <n v="34650"/>
    <s v="Pave"/>
    <s v="NA"/>
    <s v="Reg"/>
    <s v="Bnk"/>
    <s v="AllPub"/>
    <x v="0"/>
    <s v="Gtl"/>
    <x v="17"/>
    <s v="Norm"/>
    <s v="Norm"/>
    <x v="1"/>
    <x v="1"/>
    <n v="5"/>
    <n v="5"/>
    <n v="1955"/>
    <n v="1955"/>
    <x v="0"/>
    <s v="Hip"/>
    <s v="CompShg"/>
    <x v="2"/>
    <s v="Wd Sdng"/>
    <s v="None"/>
    <n v="0"/>
    <s v="TA"/>
    <s v="TA"/>
    <x v="1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x v="0"/>
    <n v="0"/>
    <n v="1"/>
    <n v="0"/>
    <n v="3"/>
    <x v="1"/>
    <n v="1"/>
    <x v="1"/>
    <n v="5"/>
    <s v="Typ"/>
    <n v="0"/>
    <s v="NA"/>
    <s v="Attchd"/>
    <n v="1955"/>
    <s v="Fin"/>
    <n v="2"/>
    <n v="572"/>
    <s v="TA"/>
    <s v="TA"/>
    <s v="Y"/>
    <x v="121"/>
    <x v="1"/>
    <n v="0"/>
    <n v="0"/>
    <n v="0"/>
    <n v="0"/>
    <n v="0"/>
    <s v="NA"/>
    <n v="0"/>
    <s v="NA"/>
    <x v="0"/>
    <s v="NA"/>
    <n v="0"/>
    <x v="8"/>
    <x v="2"/>
    <s v="WD"/>
    <x v="0"/>
    <x v="0"/>
    <x v="35"/>
  </r>
  <r>
    <x v="412"/>
    <x v="1"/>
    <x v="3"/>
    <s v="NA"/>
    <n v="4403"/>
    <s v="Pave"/>
    <s v="NA"/>
    <s v="IR2"/>
    <s v="Lvl"/>
    <s v="AllPub"/>
    <x v="0"/>
    <s v="Gtl"/>
    <x v="5"/>
    <s v="Norm"/>
    <s v="Norm"/>
    <x v="0"/>
    <x v="1"/>
    <n v="7"/>
    <n v="5"/>
    <n v="2009"/>
    <n v="2009"/>
    <x v="0"/>
    <s v="Gable"/>
    <s v="CompShg"/>
    <x v="1"/>
    <s v="MetalSd"/>
    <s v="Stone"/>
    <n v="432"/>
    <s v="Ex"/>
    <s v="TA"/>
    <x v="0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x v="0"/>
    <n v="0"/>
    <n v="2"/>
    <n v="1"/>
    <n v="2"/>
    <x v="1"/>
    <n v="1"/>
    <x v="0"/>
    <n v="7"/>
    <s v="Typ"/>
    <n v="1"/>
    <s v="Gd"/>
    <s v="Attchd"/>
    <n v="2009"/>
    <s v="Fin"/>
    <n v="2"/>
    <n v="484"/>
    <s v="TA"/>
    <s v="TA"/>
    <s v="Y"/>
    <x v="0"/>
    <x v="0"/>
    <n v="144"/>
    <n v="0"/>
    <n v="0"/>
    <n v="0"/>
    <n v="0"/>
    <s v="NA"/>
    <n v="0"/>
    <s v="NA"/>
    <x v="0"/>
    <s v="NA"/>
    <n v="0"/>
    <x v="11"/>
    <x v="4"/>
    <s v="New"/>
    <x v="2"/>
    <x v="1"/>
    <x v="285"/>
  </r>
  <r>
    <x v="413"/>
    <x v="8"/>
    <x v="1"/>
    <n v="56"/>
    <n v="8960"/>
    <s v="Pave"/>
    <s v="Grvl"/>
    <s v="Reg"/>
    <s v="Lvl"/>
    <s v="AllPub"/>
    <x v="0"/>
    <s v="Gtl"/>
    <x v="7"/>
    <s v="Artery"/>
    <s v="Norm"/>
    <x v="0"/>
    <x v="1"/>
    <n v="5"/>
    <n v="6"/>
    <n v="1927"/>
    <n v="1950"/>
    <x v="1"/>
    <s v="Gable"/>
    <s v="CompShg"/>
    <x v="5"/>
    <s v="Wd Shng"/>
    <s v="None"/>
    <n v="0"/>
    <s v="TA"/>
    <s v="TA"/>
    <x v="1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x v="1"/>
    <n v="0"/>
    <n v="1"/>
    <n v="0"/>
    <n v="2"/>
    <x v="1"/>
    <n v="1"/>
    <x v="1"/>
    <n v="5"/>
    <s v="Typ"/>
    <n v="1"/>
    <s v="Gd"/>
    <s v="Detchd"/>
    <n v="1927"/>
    <s v="Unf"/>
    <n v="2"/>
    <n v="360"/>
    <s v="TA"/>
    <s v="TA"/>
    <s v="Y"/>
    <x v="0"/>
    <x v="0"/>
    <n v="0"/>
    <n v="130"/>
    <n v="0"/>
    <n v="0"/>
    <n v="0"/>
    <s v="NA"/>
    <n v="0"/>
    <s v="NA"/>
    <x v="0"/>
    <s v="NA"/>
    <n v="0"/>
    <x v="10"/>
    <x v="4"/>
    <s v="WD"/>
    <x v="0"/>
    <x v="0"/>
    <x v="99"/>
  </r>
  <r>
    <x v="414"/>
    <x v="0"/>
    <x v="0"/>
    <n v="59"/>
    <n v="11228"/>
    <s v="Pave"/>
    <s v="NA"/>
    <s v="IR2"/>
    <s v="Lvl"/>
    <s v="AllPub"/>
    <x v="3"/>
    <s v="Gtl"/>
    <x v="12"/>
    <s v="Norm"/>
    <s v="Norm"/>
    <x v="0"/>
    <x v="0"/>
    <n v="7"/>
    <n v="5"/>
    <n v="1993"/>
    <n v="1993"/>
    <x v="0"/>
    <s v="Gable"/>
    <s v="CompShg"/>
    <x v="0"/>
    <s v="VinylSd"/>
    <s v="None"/>
    <n v="0"/>
    <s v="Gd"/>
    <s v="TA"/>
    <x v="0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x v="1"/>
    <n v="1"/>
    <n v="2"/>
    <n v="1"/>
    <n v="3"/>
    <x v="0"/>
    <n v="1"/>
    <x v="0"/>
    <n v="9"/>
    <s v="Typ"/>
    <n v="1"/>
    <s v="TA"/>
    <s v="Attchd"/>
    <n v="1993"/>
    <s v="Unf"/>
    <n v="3"/>
    <n v="678"/>
    <s v="TA"/>
    <s v="TA"/>
    <s v="Y"/>
    <x v="22"/>
    <x v="1"/>
    <n v="187"/>
    <n v="0"/>
    <n v="0"/>
    <n v="0"/>
    <n v="0"/>
    <s v="NA"/>
    <n v="0"/>
    <s v="NA"/>
    <x v="0"/>
    <s v="NA"/>
    <n v="0"/>
    <x v="3"/>
    <x v="0"/>
    <s v="WD"/>
    <x v="0"/>
    <x v="0"/>
    <x v="139"/>
  </r>
  <r>
    <x v="415"/>
    <x v="1"/>
    <x v="0"/>
    <n v="73"/>
    <n v="8899"/>
    <s v="Pave"/>
    <s v="NA"/>
    <s v="IR1"/>
    <s v="Lvl"/>
    <s v="AllPub"/>
    <x v="0"/>
    <s v="Gtl"/>
    <x v="17"/>
    <s v="Norm"/>
    <s v="Norm"/>
    <x v="0"/>
    <x v="1"/>
    <n v="7"/>
    <n v="5"/>
    <n v="2007"/>
    <n v="2007"/>
    <x v="0"/>
    <s v="Gable"/>
    <s v="CompShg"/>
    <x v="0"/>
    <s v="VinylSd"/>
    <s v="None"/>
    <n v="0"/>
    <s v="Gd"/>
    <s v="TA"/>
    <x v="0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x v="1"/>
    <n v="0"/>
    <n v="2"/>
    <n v="0"/>
    <n v="3"/>
    <x v="1"/>
    <n v="1"/>
    <x v="0"/>
    <n v="6"/>
    <s v="Typ"/>
    <n v="0"/>
    <s v="NA"/>
    <s v="Attchd"/>
    <n v="2007"/>
    <s v="Fin"/>
    <n v="2"/>
    <n v="396"/>
    <s v="TA"/>
    <s v="TA"/>
    <s v="Y"/>
    <x v="13"/>
    <x v="1"/>
    <n v="30"/>
    <n v="0"/>
    <n v="0"/>
    <n v="0"/>
    <n v="0"/>
    <s v="NA"/>
    <n v="0"/>
    <s v="NA"/>
    <x v="0"/>
    <s v="NA"/>
    <n v="0"/>
    <x v="5"/>
    <x v="1"/>
    <s v="New"/>
    <x v="2"/>
    <x v="1"/>
    <x v="286"/>
  </r>
  <r>
    <x v="416"/>
    <x v="0"/>
    <x v="0"/>
    <n v="74"/>
    <n v="7844"/>
    <s v="Pave"/>
    <s v="NA"/>
    <s v="Reg"/>
    <s v="Lvl"/>
    <s v="AllPub"/>
    <x v="0"/>
    <s v="Gtl"/>
    <x v="9"/>
    <s v="Norm"/>
    <s v="Norm"/>
    <x v="0"/>
    <x v="0"/>
    <n v="6"/>
    <n v="7"/>
    <n v="1978"/>
    <n v="1978"/>
    <x v="0"/>
    <s v="Hip"/>
    <s v="CompShg"/>
    <x v="3"/>
    <s v="HdBoard"/>
    <s v="BrkFace"/>
    <n v="203"/>
    <s v="TA"/>
    <s v="TA"/>
    <x v="1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x v="1"/>
    <n v="0"/>
    <n v="1"/>
    <n v="1"/>
    <n v="3"/>
    <x v="1"/>
    <n v="1"/>
    <x v="1"/>
    <n v="6"/>
    <s v="Typ"/>
    <n v="1"/>
    <s v="TA"/>
    <s v="Attchd"/>
    <n v="1978"/>
    <s v="Fin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10"/>
    <x v="2"/>
    <s v="WD"/>
    <x v="0"/>
    <x v="0"/>
    <x v="287"/>
  </r>
  <r>
    <x v="417"/>
    <x v="2"/>
    <x v="0"/>
    <n v="86"/>
    <n v="22420"/>
    <s v="Pave"/>
    <s v="NA"/>
    <s v="IR1"/>
    <s v="Lvl"/>
    <s v="AllPub"/>
    <x v="0"/>
    <s v="Gtl"/>
    <x v="2"/>
    <s v="Feedr"/>
    <s v="Norm"/>
    <x v="0"/>
    <x v="0"/>
    <n v="6"/>
    <n v="6"/>
    <n v="1918"/>
    <n v="1950"/>
    <x v="1"/>
    <s v="Hip"/>
    <s v="CompShg"/>
    <x v="2"/>
    <s v="Stucco"/>
    <s v="None"/>
    <n v="0"/>
    <s v="TA"/>
    <s v="TA"/>
    <x v="2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x v="0"/>
    <n v="0"/>
    <n v="2"/>
    <n v="1"/>
    <n v="4"/>
    <x v="1"/>
    <n v="1"/>
    <x v="1"/>
    <n v="10"/>
    <s v="Typ"/>
    <n v="1"/>
    <s v="Gd"/>
    <s v="Detchd"/>
    <n v="1918"/>
    <s v="Unf"/>
    <n v="3"/>
    <n v="864"/>
    <s v="TA"/>
    <s v="TA"/>
    <s v="N"/>
    <x v="0"/>
    <x v="0"/>
    <n v="0"/>
    <n v="0"/>
    <n v="0"/>
    <n v="0"/>
    <n v="0"/>
    <s v="NA"/>
    <n v="0"/>
    <s v="NA"/>
    <x v="0"/>
    <s v="NA"/>
    <n v="0"/>
    <x v="6"/>
    <x v="1"/>
    <s v="WD"/>
    <x v="0"/>
    <x v="0"/>
    <x v="142"/>
  </r>
  <r>
    <x v="418"/>
    <x v="3"/>
    <x v="0"/>
    <n v="60"/>
    <n v="8160"/>
    <s v="Pave"/>
    <s v="NA"/>
    <s v="Reg"/>
    <s v="Lvl"/>
    <s v="AllPub"/>
    <x v="0"/>
    <s v="Gtl"/>
    <x v="15"/>
    <s v="Norm"/>
    <s v="Norm"/>
    <x v="0"/>
    <x v="2"/>
    <n v="5"/>
    <n v="6"/>
    <n v="1940"/>
    <n v="1950"/>
    <x v="1"/>
    <s v="Gable"/>
    <s v="CompShg"/>
    <x v="1"/>
    <s v="MetalSd"/>
    <s v="None"/>
    <n v="0"/>
    <s v="TA"/>
    <s v="TA"/>
    <x v="2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x v="0"/>
    <n v="0"/>
    <n v="1"/>
    <n v="1"/>
    <n v="3"/>
    <x v="1"/>
    <n v="1"/>
    <x v="1"/>
    <n v="7"/>
    <s v="Typ"/>
    <n v="0"/>
    <s v="NA"/>
    <s v="Detchd"/>
    <n v="1940"/>
    <s v="Unf"/>
    <n v="1"/>
    <n v="240"/>
    <s v="TA"/>
    <s v="TA"/>
    <s v="P"/>
    <x v="0"/>
    <x v="0"/>
    <n v="0"/>
    <n v="0"/>
    <n v="0"/>
    <n v="0"/>
    <n v="0"/>
    <s v="NA"/>
    <n v="0"/>
    <s v="NA"/>
    <x v="0"/>
    <s v="NA"/>
    <n v="0"/>
    <x v="7"/>
    <x v="1"/>
    <s v="WD"/>
    <x v="3"/>
    <x v="1"/>
    <x v="288"/>
  </r>
  <r>
    <x v="419"/>
    <x v="1"/>
    <x v="0"/>
    <n v="65"/>
    <n v="8450"/>
    <s v="Pave"/>
    <s v="NA"/>
    <s v="Reg"/>
    <s v="Lvl"/>
    <s v="AllPub"/>
    <x v="0"/>
    <s v="Gtl"/>
    <x v="11"/>
    <s v="Norm"/>
    <s v="Norm"/>
    <x v="0"/>
    <x v="1"/>
    <n v="5"/>
    <n v="6"/>
    <n v="1968"/>
    <n v="1968"/>
    <x v="0"/>
    <s v="Gable"/>
    <s v="CompShg"/>
    <x v="0"/>
    <s v="VinylSd"/>
    <s v="None"/>
    <n v="0"/>
    <s v="TA"/>
    <s v="TA"/>
    <x v="1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x v="0"/>
    <n v="0"/>
    <n v="1"/>
    <n v="0"/>
    <n v="3"/>
    <x v="1"/>
    <n v="1"/>
    <x v="1"/>
    <n v="6"/>
    <s v="Typ"/>
    <n v="1"/>
    <s v="Fa"/>
    <s v="Attchd"/>
    <n v="1968"/>
    <s v="Unf"/>
    <n v="1"/>
    <n v="304"/>
    <s v="TA"/>
    <s v="TA"/>
    <s v="Y"/>
    <x v="0"/>
    <x v="0"/>
    <n v="85"/>
    <n v="184"/>
    <n v="0"/>
    <n v="0"/>
    <n v="0"/>
    <s v="NA"/>
    <n v="0"/>
    <s v="NA"/>
    <x v="0"/>
    <s v="NA"/>
    <n v="0"/>
    <x v="9"/>
    <x v="4"/>
    <s v="WD"/>
    <x v="0"/>
    <x v="0"/>
    <x v="289"/>
  </r>
  <r>
    <x v="420"/>
    <x v="6"/>
    <x v="1"/>
    <n v="78"/>
    <n v="7060"/>
    <s v="Pave"/>
    <s v="NA"/>
    <s v="Reg"/>
    <s v="Lvl"/>
    <s v="AllPub"/>
    <x v="0"/>
    <s v="Gtl"/>
    <x v="4"/>
    <s v="Norm"/>
    <s v="Norm"/>
    <x v="2"/>
    <x v="4"/>
    <n v="7"/>
    <n v="5"/>
    <n v="1997"/>
    <n v="1998"/>
    <x v="1"/>
    <s v="Gable"/>
    <s v="CompShg"/>
    <x v="0"/>
    <s v="VinylSd"/>
    <s v="BrkFace"/>
    <n v="200"/>
    <s v="TA"/>
    <s v="Gd"/>
    <x v="0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x v="2"/>
    <n v="0"/>
    <n v="2"/>
    <n v="0"/>
    <n v="2"/>
    <x v="0"/>
    <n v="2"/>
    <x v="1"/>
    <n v="8"/>
    <s v="Typ"/>
    <n v="0"/>
    <s v="NA"/>
    <s v="Attchd"/>
    <n v="1997"/>
    <s v="Fin"/>
    <n v="4"/>
    <n v="784"/>
    <s v="TA"/>
    <s v="TA"/>
    <s v="Y"/>
    <x v="0"/>
    <x v="0"/>
    <n v="0"/>
    <n v="0"/>
    <n v="0"/>
    <n v="0"/>
    <n v="0"/>
    <s v="NA"/>
    <n v="0"/>
    <s v="NA"/>
    <x v="0"/>
    <s v="NA"/>
    <n v="0"/>
    <x v="6"/>
    <x v="0"/>
    <s v="WD"/>
    <x v="4"/>
    <x v="1"/>
    <x v="290"/>
  </r>
  <r>
    <x v="421"/>
    <x v="1"/>
    <x v="0"/>
    <s v="NA"/>
    <n v="16635"/>
    <s v="Pave"/>
    <s v="NA"/>
    <s v="IR1"/>
    <s v="Lvl"/>
    <s v="AllPub"/>
    <x v="1"/>
    <s v="Gtl"/>
    <x v="6"/>
    <s v="Norm"/>
    <s v="Norm"/>
    <x v="0"/>
    <x v="1"/>
    <n v="6"/>
    <n v="7"/>
    <n v="1977"/>
    <n v="2000"/>
    <x v="1"/>
    <s v="Gable"/>
    <s v="CompShg"/>
    <x v="6"/>
    <s v="CmentBd"/>
    <s v="Stone"/>
    <n v="126"/>
    <s v="Gd"/>
    <s v="TA"/>
    <x v="1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x v="1"/>
    <n v="1"/>
    <n v="2"/>
    <n v="0"/>
    <n v="3"/>
    <x v="1"/>
    <n v="1"/>
    <x v="0"/>
    <n v="8"/>
    <s v="Typ"/>
    <n v="1"/>
    <s v="TA"/>
    <s v="Attchd"/>
    <n v="1977"/>
    <s v="Fin"/>
    <n v="2"/>
    <n v="529"/>
    <s v="TA"/>
    <s v="TA"/>
    <s v="Y"/>
    <x v="11"/>
    <x v="1"/>
    <n v="0"/>
    <n v="0"/>
    <n v="0"/>
    <n v="0"/>
    <n v="0"/>
    <s v="NA"/>
    <n v="0"/>
    <s v="NA"/>
    <x v="0"/>
    <s v="NA"/>
    <n v="0"/>
    <x v="11"/>
    <x v="3"/>
    <s v="WD"/>
    <x v="0"/>
    <x v="0"/>
    <x v="141"/>
  </r>
  <r>
    <x v="422"/>
    <x v="1"/>
    <x v="0"/>
    <n v="100"/>
    <n v="21750"/>
    <s v="Pave"/>
    <s v="NA"/>
    <s v="Reg"/>
    <s v="HLS"/>
    <s v="AllPub"/>
    <x v="0"/>
    <s v="Mod"/>
    <x v="4"/>
    <s v="Artery"/>
    <s v="Norm"/>
    <x v="0"/>
    <x v="1"/>
    <n v="5"/>
    <n v="5"/>
    <n v="1954"/>
    <n v="1954"/>
    <x v="0"/>
    <s v="Hip"/>
    <s v="CompShg"/>
    <x v="3"/>
    <s v="HdBoard"/>
    <s v="None"/>
    <n v="0"/>
    <s v="TA"/>
    <s v="TA"/>
    <x v="1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x v="1"/>
    <n v="0"/>
    <n v="1"/>
    <n v="0"/>
    <n v="2"/>
    <x v="1"/>
    <n v="1"/>
    <x v="1"/>
    <n v="4"/>
    <s v="Typ"/>
    <n v="0"/>
    <s v="NA"/>
    <s v="Attchd"/>
    <n v="1954"/>
    <s v="RFn"/>
    <n v="2"/>
    <n v="520"/>
    <s v="TA"/>
    <s v="TA"/>
    <s v="N"/>
    <x v="0"/>
    <x v="0"/>
    <n v="0"/>
    <n v="0"/>
    <n v="0"/>
    <n v="0"/>
    <n v="0"/>
    <s v="NA"/>
    <n v="0"/>
    <s v="NA"/>
    <x v="0"/>
    <s v="NA"/>
    <n v="0"/>
    <x v="0"/>
    <x v="0"/>
    <s v="WD"/>
    <x v="0"/>
    <x v="0"/>
    <x v="46"/>
  </r>
  <r>
    <x v="423"/>
    <x v="0"/>
    <x v="0"/>
    <n v="80"/>
    <n v="9200"/>
    <s v="Pave"/>
    <s v="NA"/>
    <s v="Reg"/>
    <s v="Lvl"/>
    <s v="AllPub"/>
    <x v="0"/>
    <s v="Gtl"/>
    <x v="3"/>
    <s v="Norm"/>
    <s v="Norm"/>
    <x v="0"/>
    <x v="0"/>
    <n v="8"/>
    <n v="5"/>
    <n v="1998"/>
    <n v="1998"/>
    <x v="0"/>
    <s v="Gable"/>
    <s v="CompShg"/>
    <x v="0"/>
    <s v="VinylSd"/>
    <s v="BrkFace"/>
    <n v="473"/>
    <s v="Gd"/>
    <s v="TA"/>
    <x v="0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x v="0"/>
    <n v="0"/>
    <n v="2"/>
    <n v="1"/>
    <n v="4"/>
    <x v="1"/>
    <n v="1"/>
    <x v="0"/>
    <n v="8"/>
    <s v="Typ"/>
    <n v="1"/>
    <s v="TA"/>
    <s v="Attchd"/>
    <n v="1998"/>
    <s v="Fin"/>
    <n v="3"/>
    <n v="696"/>
    <s v="TA"/>
    <s v="TA"/>
    <s v="Y"/>
    <x v="0"/>
    <x v="0"/>
    <n v="66"/>
    <n v="0"/>
    <n v="0"/>
    <n v="0"/>
    <n v="0"/>
    <s v="NA"/>
    <n v="0"/>
    <s v="NA"/>
    <x v="0"/>
    <s v="NA"/>
    <n v="0"/>
    <x v="11"/>
    <x v="0"/>
    <s v="WD"/>
    <x v="0"/>
    <x v="0"/>
    <x v="155"/>
  </r>
  <r>
    <x v="424"/>
    <x v="1"/>
    <x v="0"/>
    <n v="72"/>
    <n v="9000"/>
    <s v="Pave"/>
    <s v="NA"/>
    <s v="Reg"/>
    <s v="Lvl"/>
    <s v="AllPub"/>
    <x v="0"/>
    <s v="Gtl"/>
    <x v="11"/>
    <s v="Norm"/>
    <s v="Norm"/>
    <x v="0"/>
    <x v="1"/>
    <n v="6"/>
    <n v="5"/>
    <n v="1956"/>
    <n v="1956"/>
    <x v="0"/>
    <s v="Gable"/>
    <s v="CompShg"/>
    <x v="2"/>
    <s v="Wd Sdng"/>
    <s v="BrkFace"/>
    <n v="74"/>
    <s v="TA"/>
    <s v="TA"/>
    <x v="1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x v="0"/>
    <n v="0"/>
    <n v="1"/>
    <n v="0"/>
    <n v="2"/>
    <x v="1"/>
    <n v="1"/>
    <x v="1"/>
    <n v="6"/>
    <s v="Typ"/>
    <n v="1"/>
    <s v="Gd"/>
    <s v="Attchd"/>
    <n v="1956"/>
    <s v="RFn"/>
    <n v="1"/>
    <n v="297"/>
    <s v="TA"/>
    <s v="TA"/>
    <s v="Y"/>
    <x v="0"/>
    <x v="0"/>
    <n v="44"/>
    <n v="0"/>
    <n v="0"/>
    <n v="0"/>
    <n v="0"/>
    <s v="NA"/>
    <n v="0"/>
    <s v="NA"/>
    <x v="0"/>
    <s v="NA"/>
    <n v="0"/>
    <x v="1"/>
    <x v="0"/>
    <s v="WD"/>
    <x v="0"/>
    <x v="0"/>
    <x v="19"/>
  </r>
  <r>
    <x v="425"/>
    <x v="0"/>
    <x v="1"/>
    <n v="60"/>
    <n v="3378"/>
    <s v="Pave"/>
    <s v="Grvl"/>
    <s v="Reg"/>
    <s v="HLS"/>
    <s v="AllPub"/>
    <x v="0"/>
    <s v="Gtl"/>
    <x v="7"/>
    <s v="Norm"/>
    <s v="Norm"/>
    <x v="0"/>
    <x v="0"/>
    <n v="7"/>
    <n v="8"/>
    <n v="1946"/>
    <n v="1992"/>
    <x v="1"/>
    <s v="Gable"/>
    <s v="CompShg"/>
    <x v="3"/>
    <s v="HdBoard"/>
    <s v="None"/>
    <n v="0"/>
    <s v="TA"/>
    <s v="Gd"/>
    <x v="1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x v="1"/>
    <n v="0"/>
    <n v="1"/>
    <n v="1"/>
    <n v="3"/>
    <x v="1"/>
    <n v="1"/>
    <x v="1"/>
    <n v="6"/>
    <s v="Typ"/>
    <n v="2"/>
    <s v="Gd"/>
    <s v="Detchd"/>
    <n v="1947"/>
    <s v="Unf"/>
    <n v="1"/>
    <n v="240"/>
    <s v="TA"/>
    <s v="TA"/>
    <s v="P"/>
    <x v="0"/>
    <x v="0"/>
    <n v="0"/>
    <n v="126"/>
    <n v="0"/>
    <n v="0"/>
    <n v="0"/>
    <s v="NA"/>
    <n v="0"/>
    <s v="NA"/>
    <x v="0"/>
    <s v="NA"/>
    <n v="0"/>
    <x v="2"/>
    <x v="3"/>
    <s v="WD"/>
    <x v="0"/>
    <x v="0"/>
    <x v="152"/>
  </r>
  <r>
    <x v="426"/>
    <x v="10"/>
    <x v="0"/>
    <s v="NA"/>
    <n v="12800"/>
    <s v="Pave"/>
    <s v="NA"/>
    <s v="Reg"/>
    <s v="Low"/>
    <s v="AllPub"/>
    <x v="0"/>
    <s v="Mod"/>
    <x v="12"/>
    <s v="Norm"/>
    <s v="Norm"/>
    <x v="0"/>
    <x v="5"/>
    <n v="7"/>
    <n v="5"/>
    <n v="1989"/>
    <n v="1989"/>
    <x v="0"/>
    <s v="Gable"/>
    <s v="CompShg"/>
    <x v="2"/>
    <s v="Wd Sdng"/>
    <s v="BrkFace"/>
    <n v="145"/>
    <s v="Gd"/>
    <s v="TA"/>
    <x v="0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x v="0"/>
    <n v="1"/>
    <n v="2"/>
    <n v="0"/>
    <n v="2"/>
    <x v="0"/>
    <n v="1"/>
    <x v="0"/>
    <n v="5"/>
    <s v="Typ"/>
    <n v="1"/>
    <s v="TA"/>
    <s v="Attchd"/>
    <n v="1989"/>
    <s v="Fin"/>
    <n v="2"/>
    <n v="569"/>
    <s v="TA"/>
    <s v="TA"/>
    <s v="Y"/>
    <x v="43"/>
    <x v="1"/>
    <n v="0"/>
    <n v="0"/>
    <n v="0"/>
    <n v="396"/>
    <n v="0"/>
    <s v="NA"/>
    <n v="0"/>
    <s v="NA"/>
    <x v="0"/>
    <s v="NA"/>
    <n v="0"/>
    <x v="5"/>
    <x v="3"/>
    <s v="WD"/>
    <x v="0"/>
    <x v="0"/>
    <x v="291"/>
  </r>
  <r>
    <x v="427"/>
    <x v="1"/>
    <x v="0"/>
    <n v="77"/>
    <n v="8593"/>
    <s v="Pave"/>
    <s v="NA"/>
    <s v="IR1"/>
    <s v="Lvl"/>
    <s v="AllPub"/>
    <x v="0"/>
    <s v="Gtl"/>
    <x v="11"/>
    <s v="Norm"/>
    <s v="Norm"/>
    <x v="0"/>
    <x v="1"/>
    <n v="4"/>
    <n v="6"/>
    <n v="1957"/>
    <n v="1957"/>
    <x v="0"/>
    <s v="Hip"/>
    <s v="CompShg"/>
    <x v="1"/>
    <s v="MetalSd"/>
    <s v="None"/>
    <n v="0"/>
    <s v="TA"/>
    <s v="TA"/>
    <x v="1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x v="1"/>
    <n v="0"/>
    <n v="1"/>
    <n v="0"/>
    <n v="3"/>
    <x v="1"/>
    <n v="1"/>
    <x v="1"/>
    <n v="5"/>
    <s v="Typ"/>
    <n v="0"/>
    <s v="NA"/>
    <s v="Detchd"/>
    <n v="1964"/>
    <s v="Unf"/>
    <n v="1"/>
    <n v="352"/>
    <s v="TA"/>
    <s v="TA"/>
    <s v="Y"/>
    <x v="0"/>
    <x v="0"/>
    <n v="0"/>
    <n v="0"/>
    <n v="0"/>
    <n v="0"/>
    <n v="0"/>
    <s v="NA"/>
    <n v="0"/>
    <s v="NA"/>
    <x v="0"/>
    <s v="NA"/>
    <n v="0"/>
    <x v="9"/>
    <x v="0"/>
    <s v="WD"/>
    <x v="0"/>
    <x v="0"/>
    <x v="292"/>
  </r>
  <r>
    <x v="428"/>
    <x v="1"/>
    <x v="0"/>
    <n v="64"/>
    <n v="6762"/>
    <s v="Pave"/>
    <s v="NA"/>
    <s v="Reg"/>
    <s v="Lvl"/>
    <s v="AllPub"/>
    <x v="0"/>
    <s v="Gtl"/>
    <x v="0"/>
    <s v="Norm"/>
    <s v="Norm"/>
    <x v="0"/>
    <x v="1"/>
    <n v="7"/>
    <n v="5"/>
    <n v="2007"/>
    <n v="2007"/>
    <x v="0"/>
    <s v="Gable"/>
    <s v="CompShg"/>
    <x v="0"/>
    <s v="VinylSd"/>
    <s v="BrkFace"/>
    <n v="108"/>
    <s v="Gd"/>
    <s v="TA"/>
    <x v="0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x v="0"/>
    <n v="0"/>
    <n v="2"/>
    <n v="0"/>
    <n v="2"/>
    <x v="0"/>
    <n v="1"/>
    <x v="0"/>
    <n v="6"/>
    <s v="Typ"/>
    <n v="0"/>
    <s v="NA"/>
    <s v="Attchd"/>
    <n v="2007"/>
    <s v="RFn"/>
    <n v="2"/>
    <n v="628"/>
    <s v="TA"/>
    <s v="TA"/>
    <s v="Y"/>
    <x v="47"/>
    <x v="1"/>
    <n v="54"/>
    <n v="0"/>
    <n v="0"/>
    <n v="0"/>
    <n v="0"/>
    <s v="NA"/>
    <n v="0"/>
    <s v="NA"/>
    <x v="0"/>
    <s v="NA"/>
    <n v="0"/>
    <x v="2"/>
    <x v="1"/>
    <s v="New"/>
    <x v="2"/>
    <x v="1"/>
    <x v="293"/>
  </r>
  <r>
    <x v="429"/>
    <x v="1"/>
    <x v="0"/>
    <n v="130"/>
    <n v="11457"/>
    <s v="Pave"/>
    <s v="NA"/>
    <s v="IR1"/>
    <s v="Lvl"/>
    <s v="AllPub"/>
    <x v="2"/>
    <s v="Gtl"/>
    <x v="16"/>
    <s v="Norm"/>
    <s v="Norm"/>
    <x v="0"/>
    <x v="1"/>
    <n v="6"/>
    <n v="5"/>
    <n v="1988"/>
    <n v="1988"/>
    <x v="0"/>
    <s v="Gable"/>
    <s v="CompShg"/>
    <x v="3"/>
    <s v="HdBoard"/>
    <s v="None"/>
    <n v="0"/>
    <s v="TA"/>
    <s v="TA"/>
    <x v="1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x v="0"/>
    <n v="0"/>
    <n v="2"/>
    <n v="0"/>
    <n v="3"/>
    <x v="1"/>
    <n v="1"/>
    <x v="0"/>
    <n v="6"/>
    <s v="Typ"/>
    <n v="1"/>
    <s v="TA"/>
    <s v="Attchd"/>
    <n v="1988"/>
    <s v="Unf"/>
    <n v="2"/>
    <n v="576"/>
    <s v="TA"/>
    <s v="TA"/>
    <s v="Y"/>
    <x v="0"/>
    <x v="0"/>
    <n v="0"/>
    <n v="169"/>
    <n v="0"/>
    <n v="0"/>
    <n v="0"/>
    <s v="NA"/>
    <n v="0"/>
    <s v="NA"/>
    <x v="0"/>
    <s v="NA"/>
    <n v="0"/>
    <x v="10"/>
    <x v="3"/>
    <s v="WD"/>
    <x v="0"/>
    <x v="0"/>
    <x v="216"/>
  </r>
  <r>
    <x v="430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5"/>
    <n v="1971"/>
    <n v="1971"/>
    <x v="0"/>
    <s v="Gable"/>
    <s v="CompShg"/>
    <x v="3"/>
    <s v="HdBoard"/>
    <s v="BrkFace"/>
    <n v="232"/>
    <s v="TA"/>
    <s v="TA"/>
    <x v="1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x v="1"/>
    <n v="0"/>
    <n v="1"/>
    <n v="1"/>
    <n v="2"/>
    <x v="0"/>
    <n v="1"/>
    <x v="1"/>
    <n v="4"/>
    <s v="Typ"/>
    <n v="0"/>
    <s v="NA"/>
    <s v="Detchd"/>
    <n v="1971"/>
    <s v="Unf"/>
    <n v="1"/>
    <n v="264"/>
    <s v="TA"/>
    <s v="TA"/>
    <s v="Y"/>
    <x v="0"/>
    <x v="0"/>
    <n v="0"/>
    <n v="0"/>
    <n v="0"/>
    <n v="0"/>
    <n v="0"/>
    <s v="NA"/>
    <n v="0"/>
    <s v="NA"/>
    <x v="0"/>
    <s v="NA"/>
    <n v="0"/>
    <x v="9"/>
    <x v="0"/>
    <s v="COD"/>
    <x v="1"/>
    <x v="1"/>
    <x v="294"/>
  </r>
  <r>
    <x v="431"/>
    <x v="3"/>
    <x v="1"/>
    <n v="60"/>
    <n v="5586"/>
    <s v="Pave"/>
    <s v="NA"/>
    <s v="IR1"/>
    <s v="Bnk"/>
    <s v="AllPub"/>
    <x v="0"/>
    <s v="Gtl"/>
    <x v="7"/>
    <s v="Feedr"/>
    <s v="Norm"/>
    <x v="0"/>
    <x v="2"/>
    <n v="6"/>
    <n v="7"/>
    <n v="1920"/>
    <n v="1998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x v="1"/>
    <n v="0"/>
    <n v="1"/>
    <n v="0"/>
    <n v="4"/>
    <x v="1"/>
    <n v="1"/>
    <x v="1"/>
    <n v="7"/>
    <s v="Typ"/>
    <n v="0"/>
    <s v="NA"/>
    <s v="NA"/>
    <s v="NA"/>
    <s v="NA"/>
    <n v="0"/>
    <n v="0"/>
    <s v="NA"/>
    <s v="NA"/>
    <s v="N"/>
    <x v="0"/>
    <x v="0"/>
    <n v="98"/>
    <n v="0"/>
    <n v="0"/>
    <n v="0"/>
    <n v="0"/>
    <s v="NA"/>
    <n v="0"/>
    <s v="MnPrv"/>
    <x v="1"/>
    <s v="NA"/>
    <n v="0"/>
    <x v="2"/>
    <x v="0"/>
    <s v="ConLD"/>
    <x v="1"/>
    <x v="1"/>
    <x v="295"/>
  </r>
  <r>
    <x v="432"/>
    <x v="11"/>
    <x v="1"/>
    <n v="24"/>
    <n v="1920"/>
    <s v="Pave"/>
    <s v="NA"/>
    <s v="Reg"/>
    <s v="Lvl"/>
    <s v="AllPub"/>
    <x v="0"/>
    <s v="Gtl"/>
    <x v="22"/>
    <s v="Norm"/>
    <s v="Norm"/>
    <x v="3"/>
    <x v="0"/>
    <n v="5"/>
    <n v="5"/>
    <n v="1971"/>
    <n v="1971"/>
    <x v="0"/>
    <s v="Gable"/>
    <s v="CompShg"/>
    <x v="3"/>
    <s v="HdBoard"/>
    <s v="BrkFace"/>
    <n v="376"/>
    <s v="TA"/>
    <s v="TA"/>
    <x v="1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x v="0"/>
    <n v="0"/>
    <n v="1"/>
    <n v="1"/>
    <n v="2"/>
    <x v="0"/>
    <n v="1"/>
    <x v="1"/>
    <n v="6"/>
    <s v="Min1"/>
    <n v="0"/>
    <s v="NA"/>
    <s v="Detchd"/>
    <n v="1971"/>
    <s v="Unf"/>
    <n v="2"/>
    <n v="440"/>
    <s v="TA"/>
    <s v="TA"/>
    <s v="Y"/>
    <x v="11"/>
    <x v="1"/>
    <n v="36"/>
    <n v="0"/>
    <n v="0"/>
    <n v="0"/>
    <n v="0"/>
    <s v="NA"/>
    <n v="0"/>
    <s v="NA"/>
    <x v="0"/>
    <s v="NA"/>
    <n v="0"/>
    <x v="5"/>
    <x v="1"/>
    <s v="WD"/>
    <x v="0"/>
    <x v="0"/>
    <x v="296"/>
  </r>
  <r>
    <x v="433"/>
    <x v="0"/>
    <x v="0"/>
    <n v="100"/>
    <n v="10839"/>
    <s v="Pave"/>
    <s v="NA"/>
    <s v="IR1"/>
    <s v="Lvl"/>
    <s v="AllPub"/>
    <x v="2"/>
    <s v="Gtl"/>
    <x v="17"/>
    <s v="Norm"/>
    <s v="Norm"/>
    <x v="0"/>
    <x v="0"/>
    <n v="6"/>
    <n v="5"/>
    <n v="1997"/>
    <n v="1998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x v="1"/>
    <n v="0"/>
    <n v="2"/>
    <n v="1"/>
    <n v="3"/>
    <x v="0"/>
    <n v="1"/>
    <x v="1"/>
    <n v="7"/>
    <s v="Typ"/>
    <n v="1"/>
    <s v="TA"/>
    <s v="Attchd"/>
    <n v="1997"/>
    <s v="Fin"/>
    <n v="2"/>
    <n v="470"/>
    <s v="TA"/>
    <s v="TA"/>
    <s v="Y"/>
    <x v="0"/>
    <x v="0"/>
    <n v="36"/>
    <n v="0"/>
    <n v="0"/>
    <n v="0"/>
    <n v="0"/>
    <s v="NA"/>
    <n v="0"/>
    <s v="NA"/>
    <x v="0"/>
    <s v="NA"/>
    <n v="0"/>
    <x v="9"/>
    <x v="0"/>
    <s v="WD"/>
    <x v="0"/>
    <x v="0"/>
    <x v="111"/>
  </r>
  <r>
    <x v="434"/>
    <x v="13"/>
    <x v="1"/>
    <n v="21"/>
    <n v="1890"/>
    <s v="Pave"/>
    <s v="NA"/>
    <s v="Reg"/>
    <s v="Lvl"/>
    <s v="AllPub"/>
    <x v="0"/>
    <s v="Gtl"/>
    <x v="14"/>
    <s v="Norm"/>
    <s v="Norm"/>
    <x v="4"/>
    <x v="4"/>
    <n v="4"/>
    <n v="7"/>
    <n v="1972"/>
    <n v="1972"/>
    <x v="0"/>
    <s v="Gable"/>
    <s v="CompShg"/>
    <x v="6"/>
    <s v="CmentBd"/>
    <s v="None"/>
    <n v="0"/>
    <s v="TA"/>
    <s v="Gd"/>
    <x v="1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x v="0"/>
    <n v="0"/>
    <n v="1"/>
    <n v="0"/>
    <n v="1"/>
    <x v="0"/>
    <n v="1"/>
    <x v="1"/>
    <n v="3"/>
    <s v="Typ"/>
    <n v="0"/>
    <s v="NA"/>
    <s v="NA"/>
    <s v="NA"/>
    <s v="NA"/>
    <n v="0"/>
    <n v="0"/>
    <s v="NA"/>
    <s v="NA"/>
    <s v="Y"/>
    <x v="122"/>
    <x v="1"/>
    <n v="0"/>
    <n v="0"/>
    <n v="0"/>
    <n v="0"/>
    <n v="0"/>
    <s v="NA"/>
    <n v="0"/>
    <s v="NA"/>
    <x v="0"/>
    <s v="NA"/>
    <n v="0"/>
    <x v="11"/>
    <x v="0"/>
    <s v="WD"/>
    <x v="0"/>
    <x v="0"/>
    <x v="271"/>
  </r>
  <r>
    <x v="435"/>
    <x v="0"/>
    <x v="0"/>
    <n v="43"/>
    <n v="10667"/>
    <s v="Pave"/>
    <s v="NA"/>
    <s v="IR2"/>
    <s v="Lvl"/>
    <s v="AllPub"/>
    <x v="3"/>
    <s v="Gtl"/>
    <x v="0"/>
    <s v="PosN"/>
    <s v="Norm"/>
    <x v="0"/>
    <x v="0"/>
    <n v="7"/>
    <n v="6"/>
    <n v="1996"/>
    <n v="1996"/>
    <x v="0"/>
    <s v="Gable"/>
    <s v="CompShg"/>
    <x v="0"/>
    <s v="VinylSd"/>
    <s v="None"/>
    <n v="0"/>
    <s v="Gd"/>
    <s v="TA"/>
    <x v="0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x v="0"/>
    <n v="0"/>
    <n v="2"/>
    <n v="1"/>
    <n v="3"/>
    <x v="0"/>
    <n v="1"/>
    <x v="0"/>
    <n v="6"/>
    <s v="Typ"/>
    <n v="1"/>
    <s v="TA"/>
    <s v="Attchd"/>
    <n v="1996"/>
    <s v="RFn"/>
    <n v="2"/>
    <n v="550"/>
    <s v="TA"/>
    <s v="TA"/>
    <s v="Y"/>
    <x v="37"/>
    <x v="1"/>
    <n v="61"/>
    <n v="0"/>
    <n v="0"/>
    <n v="0"/>
    <n v="0"/>
    <s v="NA"/>
    <n v="0"/>
    <s v="NA"/>
    <x v="0"/>
    <s v="NA"/>
    <n v="0"/>
    <x v="7"/>
    <x v="3"/>
    <s v="ConLw"/>
    <x v="0"/>
    <x v="0"/>
    <x v="297"/>
  </r>
  <r>
    <x v="436"/>
    <x v="3"/>
    <x v="1"/>
    <n v="40"/>
    <n v="4400"/>
    <s v="Pave"/>
    <s v="NA"/>
    <s v="Reg"/>
    <s v="Lvl"/>
    <s v="AllPub"/>
    <x v="0"/>
    <s v="Gtl"/>
    <x v="7"/>
    <s v="Norm"/>
    <s v="Norm"/>
    <x v="0"/>
    <x v="2"/>
    <n v="6"/>
    <n v="8"/>
    <n v="1920"/>
    <n v="1950"/>
    <x v="1"/>
    <s v="Gable"/>
    <s v="CompShg"/>
    <x v="9"/>
    <s v="Stucco"/>
    <s v="None"/>
    <n v="0"/>
    <s v="TA"/>
    <s v="TA"/>
    <x v="2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x v="1"/>
    <n v="0"/>
    <n v="1"/>
    <n v="0"/>
    <n v="2"/>
    <x v="1"/>
    <n v="1"/>
    <x v="1"/>
    <n v="6"/>
    <s v="Typ"/>
    <n v="0"/>
    <s v="NA"/>
    <s v="Detchd"/>
    <n v="1990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4"/>
    <x v="2"/>
    <s v="WD"/>
    <x v="0"/>
    <x v="0"/>
    <x v="298"/>
  </r>
  <r>
    <x v="437"/>
    <x v="5"/>
    <x v="1"/>
    <n v="50"/>
    <n v="6000"/>
    <s v="Pave"/>
    <s v="NA"/>
    <s v="Reg"/>
    <s v="Lvl"/>
    <s v="AllPub"/>
    <x v="0"/>
    <s v="Gtl"/>
    <x v="8"/>
    <s v="Norm"/>
    <s v="Norm"/>
    <x v="0"/>
    <x v="3"/>
    <n v="6"/>
    <n v="7"/>
    <n v="1926"/>
    <n v="2004"/>
    <x v="1"/>
    <s v="Gable"/>
    <s v="CompShg"/>
    <x v="2"/>
    <s v="Wd Sdng"/>
    <s v="None"/>
    <n v="0"/>
    <s v="Gd"/>
    <s v="TA"/>
    <x v="0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x v="1"/>
    <n v="0"/>
    <n v="1"/>
    <n v="0"/>
    <n v="2"/>
    <x v="1"/>
    <n v="1"/>
    <x v="1"/>
    <n v="4"/>
    <s v="Typ"/>
    <n v="0"/>
    <s v="NA"/>
    <s v="Detchd"/>
    <n v="1926"/>
    <s v="Unf"/>
    <n v="1"/>
    <n v="180"/>
    <s v="TA"/>
    <s v="TA"/>
    <s v="Y"/>
    <x v="0"/>
    <x v="0"/>
    <n v="0"/>
    <n v="105"/>
    <n v="0"/>
    <n v="0"/>
    <n v="0"/>
    <s v="NA"/>
    <n v="0"/>
    <s v="NA"/>
    <x v="0"/>
    <s v="NA"/>
    <n v="0"/>
    <x v="8"/>
    <x v="3"/>
    <s v="WD"/>
    <x v="0"/>
    <x v="0"/>
    <x v="239"/>
  </r>
  <r>
    <x v="438"/>
    <x v="8"/>
    <x v="0"/>
    <n v="40"/>
    <n v="4280"/>
    <s v="Pave"/>
    <s v="NA"/>
    <s v="Reg"/>
    <s v="Lvl"/>
    <s v="AllPub"/>
    <x v="0"/>
    <s v="Gtl"/>
    <x v="2"/>
    <s v="Norm"/>
    <s v="Norm"/>
    <x v="0"/>
    <x v="1"/>
    <n v="5"/>
    <n v="6"/>
    <n v="1913"/>
    <n v="2002"/>
    <x v="1"/>
    <s v="Gable"/>
    <s v="CompShg"/>
    <x v="5"/>
    <s v="Stucco"/>
    <s v="None"/>
    <n v="0"/>
    <s v="TA"/>
    <s v="TA"/>
    <x v="0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x v="1"/>
    <n v="0"/>
    <n v="1"/>
    <n v="0"/>
    <n v="2"/>
    <x v="1"/>
    <n v="1"/>
    <x v="0"/>
    <n v="4"/>
    <s v="Typ"/>
    <n v="1"/>
    <s v="Gd"/>
    <s v="Detchd"/>
    <n v="1990"/>
    <s v="Unf"/>
    <n v="1"/>
    <n v="352"/>
    <s v="Gd"/>
    <s v="TA"/>
    <s v="P"/>
    <x v="0"/>
    <x v="0"/>
    <n v="0"/>
    <n v="34"/>
    <n v="0"/>
    <n v="0"/>
    <n v="0"/>
    <s v="NA"/>
    <n v="0"/>
    <s v="MnPrv"/>
    <x v="1"/>
    <s v="NA"/>
    <n v="0"/>
    <x v="10"/>
    <x v="1"/>
    <s v="WD"/>
    <x v="0"/>
    <x v="0"/>
    <x v="299"/>
  </r>
  <r>
    <x v="439"/>
    <x v="3"/>
    <x v="0"/>
    <n v="67"/>
    <n v="12354"/>
    <s v="Pave"/>
    <s v="Grvl"/>
    <s v="Reg"/>
    <s v="Lvl"/>
    <s v="AllPub"/>
    <x v="2"/>
    <s v="Gtl"/>
    <x v="15"/>
    <s v="Norm"/>
    <s v="Norm"/>
    <x v="0"/>
    <x v="2"/>
    <n v="6"/>
    <n v="8"/>
    <n v="1920"/>
    <n v="2000"/>
    <x v="1"/>
    <s v="Gable"/>
    <s v="CompShg"/>
    <x v="2"/>
    <s v="Wd Sdng"/>
    <s v="None"/>
    <n v="0"/>
    <s v="TA"/>
    <s v="TA"/>
    <x v="2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x v="1"/>
    <n v="0"/>
    <n v="1"/>
    <n v="0"/>
    <n v="3"/>
    <x v="1"/>
    <n v="1"/>
    <x v="0"/>
    <n v="7"/>
    <s v="Typ"/>
    <n v="0"/>
    <s v="NA"/>
    <s v="Detchd"/>
    <n v="2005"/>
    <s v="Unf"/>
    <n v="2"/>
    <n v="528"/>
    <s v="TA"/>
    <s v="TA"/>
    <s v="Y"/>
    <x v="0"/>
    <x v="0"/>
    <n v="46"/>
    <n v="0"/>
    <n v="0"/>
    <n v="0"/>
    <n v="0"/>
    <s v="NA"/>
    <n v="0"/>
    <s v="GdPrv"/>
    <x v="1"/>
    <s v="Shed"/>
    <n v="800"/>
    <x v="5"/>
    <x v="3"/>
    <s v="ConLI"/>
    <x v="0"/>
    <x v="0"/>
    <x v="50"/>
  </r>
  <r>
    <x v="440"/>
    <x v="1"/>
    <x v="0"/>
    <n v="105"/>
    <n v="15431"/>
    <s v="Pave"/>
    <s v="NA"/>
    <s v="Reg"/>
    <s v="Lvl"/>
    <s v="AllPub"/>
    <x v="0"/>
    <s v="Gtl"/>
    <x v="10"/>
    <s v="Norm"/>
    <s v="Norm"/>
    <x v="0"/>
    <x v="1"/>
    <n v="10"/>
    <n v="5"/>
    <n v="2008"/>
    <n v="2008"/>
    <x v="0"/>
    <s v="Hip"/>
    <s v="CompShg"/>
    <x v="0"/>
    <s v="VinylSd"/>
    <s v="Stone"/>
    <n v="200"/>
    <s v="Ex"/>
    <s v="TA"/>
    <x v="0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x v="0"/>
    <n v="0"/>
    <n v="2"/>
    <n v="0"/>
    <n v="2"/>
    <x v="0"/>
    <n v="1"/>
    <x v="2"/>
    <n v="10"/>
    <s v="Typ"/>
    <n v="2"/>
    <s v="Gd"/>
    <s v="Attchd"/>
    <n v="2008"/>
    <s v="Fin"/>
    <n v="3"/>
    <n v="672"/>
    <s v="TA"/>
    <s v="TA"/>
    <s v="Y"/>
    <x v="0"/>
    <x v="0"/>
    <n v="72"/>
    <n v="0"/>
    <n v="0"/>
    <n v="170"/>
    <n v="0"/>
    <s v="NA"/>
    <n v="0"/>
    <s v="NA"/>
    <x v="0"/>
    <s v="NA"/>
    <n v="0"/>
    <x v="7"/>
    <x v="3"/>
    <s v="WD"/>
    <x v="0"/>
    <x v="0"/>
    <x v="300"/>
  </r>
  <r>
    <x v="441"/>
    <x v="6"/>
    <x v="0"/>
    <n v="92"/>
    <n v="12108"/>
    <s v="Pave"/>
    <s v="NA"/>
    <s v="Reg"/>
    <s v="Lvl"/>
    <s v="AllPub"/>
    <x v="0"/>
    <s v="Gtl"/>
    <x v="15"/>
    <s v="Norm"/>
    <s v="Norm"/>
    <x v="2"/>
    <x v="1"/>
    <n v="4"/>
    <n v="4"/>
    <n v="1955"/>
    <n v="1955"/>
    <x v="0"/>
    <s v="Gable"/>
    <s v="CompShg"/>
    <x v="0"/>
    <s v="VinylSd"/>
    <s v="BrkFace"/>
    <n v="270"/>
    <s v="TA"/>
    <s v="TA"/>
    <x v="1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x v="1"/>
    <n v="0"/>
    <n v="2"/>
    <n v="0"/>
    <n v="4"/>
    <x v="1"/>
    <n v="2"/>
    <x v="3"/>
    <n v="8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2"/>
    <x v="0"/>
    <s v="WD"/>
    <x v="0"/>
    <x v="0"/>
    <x v="9"/>
  </r>
  <r>
    <x v="442"/>
    <x v="3"/>
    <x v="1"/>
    <n v="52"/>
    <n v="6240"/>
    <s v="Pave"/>
    <s v="NA"/>
    <s v="Reg"/>
    <s v="Lvl"/>
    <s v="AllPub"/>
    <x v="0"/>
    <s v="Gtl"/>
    <x v="8"/>
    <s v="Norm"/>
    <s v="Norm"/>
    <x v="0"/>
    <x v="2"/>
    <n v="5"/>
    <n v="7"/>
    <n v="1930"/>
    <n v="1992"/>
    <x v="1"/>
    <s v="Gable"/>
    <s v="CompShg"/>
    <x v="1"/>
    <s v="MetalSd"/>
    <s v="None"/>
    <n v="0"/>
    <s v="TA"/>
    <s v="TA"/>
    <x v="0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x v="1"/>
    <n v="0"/>
    <n v="2"/>
    <n v="0"/>
    <n v="3"/>
    <x v="1"/>
    <n v="1"/>
    <x v="1"/>
    <n v="8"/>
    <s v="Typ"/>
    <n v="1"/>
    <s v="Gd"/>
    <s v="Detchd"/>
    <n v="1930"/>
    <s v="Unf"/>
    <n v="2"/>
    <n v="360"/>
    <s v="TA"/>
    <s v="TA"/>
    <s v="P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301"/>
  </r>
  <r>
    <x v="443"/>
    <x v="7"/>
    <x v="0"/>
    <n v="53"/>
    <n v="3922"/>
    <s v="Pave"/>
    <s v="NA"/>
    <s v="Reg"/>
    <s v="Lvl"/>
    <s v="AllPub"/>
    <x v="0"/>
    <s v="Gtl"/>
    <x v="21"/>
    <s v="Norm"/>
    <s v="Norm"/>
    <x v="3"/>
    <x v="1"/>
    <n v="7"/>
    <n v="5"/>
    <n v="2006"/>
    <n v="2007"/>
    <x v="1"/>
    <s v="Gable"/>
    <s v="CompShg"/>
    <x v="5"/>
    <s v="Wd Shng"/>
    <s v="BrkFace"/>
    <n v="72"/>
    <s v="Gd"/>
    <s v="TA"/>
    <x v="0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x v="1"/>
    <n v="0"/>
    <n v="2"/>
    <n v="0"/>
    <n v="2"/>
    <x v="0"/>
    <n v="1"/>
    <x v="0"/>
    <n v="6"/>
    <s v="Typ"/>
    <n v="1"/>
    <s v="Gd"/>
    <s v="Attchd"/>
    <n v="2007"/>
    <s v="Fin"/>
    <n v="3"/>
    <n v="648"/>
    <s v="TA"/>
    <s v="TA"/>
    <s v="Y"/>
    <x v="32"/>
    <x v="1"/>
    <n v="16"/>
    <n v="0"/>
    <n v="0"/>
    <n v="0"/>
    <n v="0"/>
    <s v="NA"/>
    <n v="0"/>
    <s v="NA"/>
    <x v="0"/>
    <s v="NA"/>
    <n v="0"/>
    <x v="11"/>
    <x v="1"/>
    <s v="New"/>
    <x v="2"/>
    <x v="1"/>
    <x v="54"/>
  </r>
  <r>
    <x v="444"/>
    <x v="0"/>
    <x v="0"/>
    <n v="70"/>
    <n v="8750"/>
    <s v="Pave"/>
    <s v="NA"/>
    <s v="Reg"/>
    <s v="Lvl"/>
    <s v="AllPub"/>
    <x v="0"/>
    <s v="Gtl"/>
    <x v="0"/>
    <s v="Norm"/>
    <s v="Norm"/>
    <x v="0"/>
    <x v="0"/>
    <n v="7"/>
    <n v="5"/>
    <n v="1994"/>
    <n v="1995"/>
    <x v="1"/>
    <s v="Gable"/>
    <s v="CompShg"/>
    <x v="0"/>
    <s v="VinylSd"/>
    <s v="None"/>
    <n v="0"/>
    <s v="Gd"/>
    <s v="Gd"/>
    <x v="0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x v="0"/>
    <n v="0"/>
    <n v="2"/>
    <n v="1"/>
    <n v="4"/>
    <x v="1"/>
    <n v="1"/>
    <x v="0"/>
    <n v="8"/>
    <s v="Typ"/>
    <n v="1"/>
    <s v="TA"/>
    <s v="Attchd"/>
    <n v="1994"/>
    <s v="Unf"/>
    <n v="2"/>
    <n v="493"/>
    <s v="TA"/>
    <s v="TA"/>
    <s v="Y"/>
    <x v="32"/>
    <x v="1"/>
    <n v="133"/>
    <n v="0"/>
    <n v="0"/>
    <n v="0"/>
    <n v="0"/>
    <s v="NA"/>
    <n v="0"/>
    <s v="NA"/>
    <x v="0"/>
    <s v="NA"/>
    <n v="0"/>
    <x v="9"/>
    <x v="0"/>
    <s v="WD"/>
    <x v="0"/>
    <x v="0"/>
    <x v="171"/>
  </r>
  <r>
    <x v="445"/>
    <x v="1"/>
    <x v="0"/>
    <n v="73"/>
    <n v="9855"/>
    <s v="Pave"/>
    <s v="NA"/>
    <s v="Reg"/>
    <s v="Lvl"/>
    <s v="AllPub"/>
    <x v="2"/>
    <s v="Gtl"/>
    <x v="15"/>
    <s v="Norm"/>
    <s v="Norm"/>
    <x v="0"/>
    <x v="1"/>
    <n v="6"/>
    <n v="5"/>
    <n v="1956"/>
    <n v="1956"/>
    <x v="0"/>
    <s v="Hip"/>
    <s v="CompShg"/>
    <x v="2"/>
    <s v="Wd Sdng"/>
    <s v="None"/>
    <n v="0"/>
    <s v="TA"/>
    <s v="TA"/>
    <x v="1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x v="1"/>
    <n v="0"/>
    <n v="1"/>
    <n v="0"/>
    <n v="3"/>
    <x v="1"/>
    <n v="1"/>
    <x v="1"/>
    <n v="7"/>
    <s v="Typ"/>
    <n v="1"/>
    <s v="Gd"/>
    <s v="Attchd"/>
    <n v="1956"/>
    <s v="Unf"/>
    <n v="2"/>
    <n v="480"/>
    <s v="TA"/>
    <s v="TA"/>
    <s v="Y"/>
    <x v="0"/>
    <x v="0"/>
    <n v="0"/>
    <n v="0"/>
    <n v="0"/>
    <n v="0"/>
    <n v="0"/>
    <s v="NA"/>
    <n v="0"/>
    <s v="MnPrv"/>
    <x v="1"/>
    <s v="NA"/>
    <n v="0"/>
    <x v="6"/>
    <x v="3"/>
    <s v="COD"/>
    <x v="0"/>
    <x v="0"/>
    <x v="136"/>
  </r>
  <r>
    <x v="446"/>
    <x v="1"/>
    <x v="0"/>
    <n v="137"/>
    <n v="16492"/>
    <s v="Pave"/>
    <s v="NA"/>
    <s v="IR1"/>
    <s v="Lvl"/>
    <s v="AllPub"/>
    <x v="2"/>
    <s v="Gtl"/>
    <x v="11"/>
    <s v="PosA"/>
    <s v="Norm"/>
    <x v="0"/>
    <x v="1"/>
    <n v="6"/>
    <n v="6"/>
    <n v="1966"/>
    <n v="2002"/>
    <x v="1"/>
    <s v="Gable"/>
    <s v="CompShg"/>
    <x v="4"/>
    <s v="Plywood"/>
    <s v="None"/>
    <n v="0"/>
    <s v="Gd"/>
    <s v="TA"/>
    <x v="1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x v="1"/>
    <n v="0"/>
    <n v="2"/>
    <n v="1"/>
    <n v="2"/>
    <x v="1"/>
    <n v="1"/>
    <x v="0"/>
    <n v="6"/>
    <s v="Mod"/>
    <n v="1"/>
    <s v="Gd"/>
    <s v="Attchd"/>
    <n v="1966"/>
    <s v="Fin"/>
    <n v="2"/>
    <n v="578"/>
    <s v="TA"/>
    <s v="TA"/>
    <s v="Y"/>
    <x v="0"/>
    <x v="0"/>
    <n v="0"/>
    <n v="0"/>
    <n v="0"/>
    <n v="0"/>
    <n v="0"/>
    <s v="NA"/>
    <n v="0"/>
    <s v="NA"/>
    <x v="0"/>
    <s v="NA"/>
    <n v="0"/>
    <x v="11"/>
    <x v="4"/>
    <s v="WD"/>
    <x v="0"/>
    <x v="0"/>
    <x v="100"/>
  </r>
  <r>
    <x v="447"/>
    <x v="0"/>
    <x v="0"/>
    <s v="NA"/>
    <n v="11214"/>
    <s v="Pave"/>
    <s v="NA"/>
    <s v="IR1"/>
    <s v="Lvl"/>
    <s v="AllPub"/>
    <x v="2"/>
    <s v="Gtl"/>
    <x v="17"/>
    <s v="Norm"/>
    <s v="Norm"/>
    <x v="0"/>
    <x v="0"/>
    <n v="7"/>
    <n v="5"/>
    <n v="1998"/>
    <n v="1999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x v="1"/>
    <n v="0"/>
    <n v="2"/>
    <n v="1"/>
    <n v="4"/>
    <x v="1"/>
    <n v="1"/>
    <x v="0"/>
    <n v="10"/>
    <s v="Typ"/>
    <n v="1"/>
    <s v="TA"/>
    <s v="Attchd"/>
    <n v="1998"/>
    <s v="Fin"/>
    <n v="2"/>
    <n v="431"/>
    <s v="TA"/>
    <s v="TA"/>
    <s v="Y"/>
    <x v="123"/>
    <x v="1"/>
    <n v="0"/>
    <n v="0"/>
    <n v="0"/>
    <n v="0"/>
    <n v="0"/>
    <s v="NA"/>
    <n v="0"/>
    <s v="NA"/>
    <x v="0"/>
    <s v="NA"/>
    <n v="0"/>
    <x v="9"/>
    <x v="2"/>
    <s v="WD"/>
    <x v="0"/>
    <x v="0"/>
    <x v="302"/>
  </r>
  <r>
    <x v="448"/>
    <x v="3"/>
    <x v="1"/>
    <n v="50"/>
    <n v="8600"/>
    <s v="Pave"/>
    <s v="NA"/>
    <s v="Reg"/>
    <s v="Bnk"/>
    <s v="AllPub"/>
    <x v="0"/>
    <s v="Gtl"/>
    <x v="13"/>
    <s v="Norm"/>
    <s v="Norm"/>
    <x v="0"/>
    <x v="2"/>
    <n v="6"/>
    <n v="6"/>
    <n v="1937"/>
    <n v="1950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x v="1"/>
    <n v="0"/>
    <n v="2"/>
    <n v="0"/>
    <n v="3"/>
    <x v="1"/>
    <n v="1"/>
    <x v="1"/>
    <n v="7"/>
    <s v="Typ"/>
    <n v="1"/>
    <s v="Gd"/>
    <s v="Detchd"/>
    <n v="1937"/>
    <s v="Unf"/>
    <n v="1"/>
    <n v="198"/>
    <s v="TA"/>
    <s v="TA"/>
    <s v="N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303"/>
  </r>
  <r>
    <x v="449"/>
    <x v="3"/>
    <x v="1"/>
    <n v="50"/>
    <n v="6000"/>
    <s v="Pave"/>
    <s v="NA"/>
    <s v="Reg"/>
    <s v="Lvl"/>
    <s v="AllPub"/>
    <x v="0"/>
    <s v="Gtl"/>
    <x v="7"/>
    <s v="Norm"/>
    <s v="Norm"/>
    <x v="0"/>
    <x v="2"/>
    <n v="3"/>
    <n v="7"/>
    <n v="1948"/>
    <n v="2002"/>
    <x v="1"/>
    <s v="Gable"/>
    <s v="CompShg"/>
    <x v="1"/>
    <s v="MetalSd"/>
    <s v="None"/>
    <n v="0"/>
    <s v="TA"/>
    <s v="Gd"/>
    <x v="1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x v="1"/>
    <n v="0"/>
    <n v="1"/>
    <n v="1"/>
    <n v="2"/>
    <x v="0"/>
    <n v="1"/>
    <x v="1"/>
    <n v="6"/>
    <s v="Typ"/>
    <n v="0"/>
    <s v="NA"/>
    <s v="Detchd"/>
    <n v="1981"/>
    <s v="Unf"/>
    <n v="1"/>
    <n v="308"/>
    <s v="TA"/>
    <s v="TA"/>
    <s v="Y"/>
    <x v="0"/>
    <x v="0"/>
    <n v="176"/>
    <n v="0"/>
    <n v="0"/>
    <n v="0"/>
    <n v="0"/>
    <s v="NA"/>
    <n v="0"/>
    <s v="NA"/>
    <x v="0"/>
    <s v="NA"/>
    <n v="0"/>
    <x v="11"/>
    <x v="1"/>
    <s v="WD"/>
    <x v="0"/>
    <x v="0"/>
    <x v="149"/>
  </r>
  <r>
    <x v="450"/>
    <x v="8"/>
    <x v="1"/>
    <n v="70"/>
    <n v="5684"/>
    <s v="Pave"/>
    <s v="NA"/>
    <s v="Reg"/>
    <s v="Lvl"/>
    <s v="AllPub"/>
    <x v="0"/>
    <s v="Gtl"/>
    <x v="7"/>
    <s v="Norm"/>
    <s v="Norm"/>
    <x v="0"/>
    <x v="1"/>
    <n v="6"/>
    <n v="8"/>
    <n v="1930"/>
    <n v="2005"/>
    <x v="1"/>
    <s v="Hip"/>
    <s v="CompShg"/>
    <x v="2"/>
    <s v="Wd Sdng"/>
    <s v="None"/>
    <n v="0"/>
    <s v="TA"/>
    <s v="TA"/>
    <x v="2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x v="1"/>
    <n v="0"/>
    <n v="1"/>
    <n v="0"/>
    <n v="2"/>
    <x v="1"/>
    <n v="1"/>
    <x v="0"/>
    <n v="5"/>
    <s v="Typ"/>
    <n v="0"/>
    <s v="NA"/>
    <s v="Detchd"/>
    <n v="1932"/>
    <s v="Unf"/>
    <n v="1"/>
    <n v="270"/>
    <s v="Fa"/>
    <s v="Fa"/>
    <s v="N"/>
    <x v="0"/>
    <x v="0"/>
    <n v="113"/>
    <n v="0"/>
    <n v="0"/>
    <n v="0"/>
    <n v="0"/>
    <s v="NA"/>
    <n v="0"/>
    <s v="NA"/>
    <x v="0"/>
    <s v="NA"/>
    <n v="0"/>
    <x v="11"/>
    <x v="2"/>
    <s v="WD"/>
    <x v="0"/>
    <x v="0"/>
    <x v="50"/>
  </r>
  <r>
    <x v="451"/>
    <x v="1"/>
    <x v="0"/>
    <n v="62"/>
    <n v="70761"/>
    <s v="Pave"/>
    <s v="NA"/>
    <s v="IR1"/>
    <s v="Low"/>
    <s v="AllPub"/>
    <x v="0"/>
    <s v="Mod"/>
    <x v="19"/>
    <s v="Norm"/>
    <s v="Norm"/>
    <x v="0"/>
    <x v="1"/>
    <n v="7"/>
    <n v="5"/>
    <n v="1975"/>
    <n v="1975"/>
    <x v="0"/>
    <s v="Gable"/>
    <s v="WdShngl"/>
    <x v="7"/>
    <s v="Plywood"/>
    <s v="None"/>
    <n v="0"/>
    <s v="TA"/>
    <s v="TA"/>
    <x v="1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x v="0"/>
    <n v="0"/>
    <n v="2"/>
    <n v="0"/>
    <n v="2"/>
    <x v="0"/>
    <n v="1"/>
    <x v="0"/>
    <n v="5"/>
    <s v="Typ"/>
    <n v="2"/>
    <s v="TA"/>
    <s v="Attchd"/>
    <n v="1975"/>
    <s v="Unf"/>
    <n v="2"/>
    <n v="576"/>
    <s v="TA"/>
    <s v="TA"/>
    <s v="Y"/>
    <x v="51"/>
    <x v="1"/>
    <n v="54"/>
    <n v="0"/>
    <n v="0"/>
    <n v="0"/>
    <n v="0"/>
    <s v="NA"/>
    <n v="0"/>
    <s v="NA"/>
    <x v="0"/>
    <s v="NA"/>
    <n v="0"/>
    <x v="3"/>
    <x v="2"/>
    <s v="WD"/>
    <x v="0"/>
    <x v="0"/>
    <x v="255"/>
  </r>
  <r>
    <x v="452"/>
    <x v="0"/>
    <x v="0"/>
    <s v="NA"/>
    <n v="9303"/>
    <s v="Pave"/>
    <s v="NA"/>
    <s v="IR1"/>
    <s v="Lvl"/>
    <s v="AllPub"/>
    <x v="2"/>
    <s v="Gtl"/>
    <x v="16"/>
    <s v="Norm"/>
    <s v="Norm"/>
    <x v="0"/>
    <x v="0"/>
    <n v="6"/>
    <n v="5"/>
    <n v="1996"/>
    <n v="1997"/>
    <x v="1"/>
    <s v="Hip"/>
    <s v="CompShg"/>
    <x v="0"/>
    <s v="VinylSd"/>
    <s v="BrkFace"/>
    <n v="42"/>
    <s v="Gd"/>
    <s v="TA"/>
    <x v="0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x v="0"/>
    <n v="0"/>
    <n v="2"/>
    <n v="1"/>
    <n v="3"/>
    <x v="0"/>
    <n v="1"/>
    <x v="1"/>
    <n v="7"/>
    <s v="Typ"/>
    <n v="0"/>
    <s v="NA"/>
    <s v="Attchd"/>
    <n v="1996"/>
    <s v="Fin"/>
    <n v="2"/>
    <n v="422"/>
    <s v="TA"/>
    <s v="TA"/>
    <s v="Y"/>
    <x v="32"/>
    <x v="1"/>
    <n v="122"/>
    <n v="0"/>
    <n v="0"/>
    <n v="0"/>
    <n v="0"/>
    <s v="NA"/>
    <n v="0"/>
    <s v="NA"/>
    <x v="0"/>
    <s v="NA"/>
    <n v="0"/>
    <x v="9"/>
    <x v="1"/>
    <s v="WD"/>
    <x v="0"/>
    <x v="0"/>
    <x v="121"/>
  </r>
  <r>
    <x v="453"/>
    <x v="0"/>
    <x v="3"/>
    <n v="75"/>
    <n v="9000"/>
    <s v="Pave"/>
    <s v="NA"/>
    <s v="Reg"/>
    <s v="Lvl"/>
    <s v="AllPub"/>
    <x v="0"/>
    <s v="Gtl"/>
    <x v="5"/>
    <s v="Norm"/>
    <s v="Norm"/>
    <x v="0"/>
    <x v="0"/>
    <n v="8"/>
    <n v="5"/>
    <n v="2008"/>
    <n v="2008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x v="1"/>
    <n v="0"/>
    <n v="2"/>
    <n v="1"/>
    <n v="3"/>
    <x v="0"/>
    <n v="1"/>
    <x v="0"/>
    <n v="6"/>
    <s v="Typ"/>
    <n v="0"/>
    <s v="NA"/>
    <s v="Attchd"/>
    <n v="2008"/>
    <s v="RFn"/>
    <n v="2"/>
    <n v="676"/>
    <s v="TA"/>
    <s v="TA"/>
    <s v="Y"/>
    <x v="0"/>
    <x v="0"/>
    <n v="30"/>
    <n v="0"/>
    <n v="0"/>
    <n v="0"/>
    <n v="0"/>
    <s v="NA"/>
    <n v="0"/>
    <s v="NA"/>
    <x v="0"/>
    <s v="NA"/>
    <n v="0"/>
    <x v="11"/>
    <x v="3"/>
    <s v="WD"/>
    <x v="0"/>
    <x v="0"/>
    <x v="171"/>
  </r>
  <r>
    <x v="454"/>
    <x v="6"/>
    <x v="0"/>
    <n v="63"/>
    <n v="9297"/>
    <s v="Pave"/>
    <s v="NA"/>
    <s v="Reg"/>
    <s v="Lvl"/>
    <s v="AllPub"/>
    <x v="0"/>
    <s v="Gtl"/>
    <x v="4"/>
    <s v="Norm"/>
    <s v="Norm"/>
    <x v="2"/>
    <x v="1"/>
    <n v="5"/>
    <n v="5"/>
    <n v="1976"/>
    <n v="1976"/>
    <x v="0"/>
    <s v="Gable"/>
    <s v="CompShg"/>
    <x v="7"/>
    <s v="Plywood"/>
    <s v="None"/>
    <n v="0"/>
    <s v="TA"/>
    <s v="TA"/>
    <x v="1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x v="2"/>
    <n v="0"/>
    <n v="2"/>
    <n v="0"/>
    <n v="4"/>
    <x v="1"/>
    <n v="2"/>
    <x v="1"/>
    <n v="8"/>
    <s v="Typ"/>
    <n v="0"/>
    <s v="NA"/>
    <s v="Detchd"/>
    <n v="1976"/>
    <s v="Unf"/>
    <n v="2"/>
    <n v="560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5"/>
    <x v="1"/>
    <x v="304"/>
  </r>
  <r>
    <x v="455"/>
    <x v="1"/>
    <x v="0"/>
    <n v="80"/>
    <n v="9600"/>
    <s v="Pave"/>
    <s v="NA"/>
    <s v="Reg"/>
    <s v="Lvl"/>
    <s v="AllPub"/>
    <x v="0"/>
    <s v="Gtl"/>
    <x v="6"/>
    <s v="Norm"/>
    <s v="Norm"/>
    <x v="0"/>
    <x v="1"/>
    <n v="7"/>
    <n v="6"/>
    <n v="1973"/>
    <n v="1973"/>
    <x v="0"/>
    <s v="Hip"/>
    <s v="CompShg"/>
    <x v="3"/>
    <s v="HdBoard"/>
    <s v="BrkFace"/>
    <n v="320"/>
    <s v="TA"/>
    <s v="TA"/>
    <x v="1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x v="1"/>
    <n v="0"/>
    <n v="1"/>
    <n v="1"/>
    <n v="3"/>
    <x v="1"/>
    <n v="1"/>
    <x v="1"/>
    <n v="6"/>
    <s v="Typ"/>
    <n v="1"/>
    <s v="TA"/>
    <s v="Attchd"/>
    <n v="1973"/>
    <s v="Unf"/>
    <n v="2"/>
    <n v="528"/>
    <s v="TA"/>
    <s v="TA"/>
    <s v="Y"/>
    <x v="0"/>
    <x v="0"/>
    <n v="0"/>
    <n v="0"/>
    <n v="0"/>
    <n v="0"/>
    <n v="0"/>
    <s v="NA"/>
    <n v="0"/>
    <s v="NA"/>
    <x v="0"/>
    <s v="NA"/>
    <n v="0"/>
    <x v="2"/>
    <x v="1"/>
    <s v="WD"/>
    <x v="0"/>
    <x v="0"/>
    <x v="198"/>
  </r>
  <r>
    <x v="456"/>
    <x v="2"/>
    <x v="1"/>
    <n v="34"/>
    <n v="4571"/>
    <s v="Pave"/>
    <s v="Grvl"/>
    <s v="Reg"/>
    <s v="Lvl"/>
    <s v="AllPub"/>
    <x v="0"/>
    <s v="Gtl"/>
    <x v="7"/>
    <s v="Norm"/>
    <s v="Norm"/>
    <x v="0"/>
    <x v="0"/>
    <n v="5"/>
    <n v="5"/>
    <n v="1916"/>
    <n v="1950"/>
    <x v="1"/>
    <s v="Gable"/>
    <s v="CompShg"/>
    <x v="8"/>
    <s v="AsbShng"/>
    <s v="None"/>
    <n v="0"/>
    <s v="TA"/>
    <s v="TA"/>
    <x v="2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x v="1"/>
    <n v="0"/>
    <n v="1"/>
    <n v="0"/>
    <n v="4"/>
    <x v="1"/>
    <n v="1"/>
    <x v="1"/>
    <n v="7"/>
    <s v="Typ"/>
    <n v="0"/>
    <s v="NA"/>
    <s v="Detchd"/>
    <n v="1916"/>
    <s v="Unf"/>
    <n v="3"/>
    <n v="513"/>
    <s v="Fa"/>
    <s v="Fa"/>
    <s v="Y"/>
    <x v="0"/>
    <x v="0"/>
    <n v="0"/>
    <n v="96"/>
    <n v="0"/>
    <n v="0"/>
    <n v="0"/>
    <s v="NA"/>
    <n v="0"/>
    <s v="NA"/>
    <x v="0"/>
    <s v="NA"/>
    <n v="0"/>
    <x v="1"/>
    <x v="0"/>
    <s v="COD"/>
    <x v="1"/>
    <x v="1"/>
    <x v="165"/>
  </r>
  <r>
    <x v="457"/>
    <x v="1"/>
    <x v="0"/>
    <s v="NA"/>
    <n v="53227"/>
    <s v="Pave"/>
    <s v="NA"/>
    <s v="IR1"/>
    <s v="Low"/>
    <s v="AllPub"/>
    <x v="3"/>
    <s v="Mod"/>
    <x v="19"/>
    <s v="Norm"/>
    <s v="Norm"/>
    <x v="0"/>
    <x v="1"/>
    <n v="4"/>
    <n v="6"/>
    <n v="1954"/>
    <n v="1994"/>
    <x v="1"/>
    <s v="Flat"/>
    <s v="Tar&amp;Grv"/>
    <x v="7"/>
    <s v="Plywood"/>
    <s v="None"/>
    <n v="0"/>
    <s v="TA"/>
    <s v="TA"/>
    <x v="1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x v="0"/>
    <n v="0"/>
    <n v="1"/>
    <n v="0"/>
    <n v="2"/>
    <x v="1"/>
    <n v="1"/>
    <x v="0"/>
    <n v="6"/>
    <s v="Min1"/>
    <n v="2"/>
    <s v="Gd"/>
    <s v="Attchd"/>
    <n v="1954"/>
    <s v="Fin"/>
    <n v="2"/>
    <n v="529"/>
    <s v="TA"/>
    <s v="TA"/>
    <s v="Y"/>
    <x v="42"/>
    <x v="1"/>
    <n v="137"/>
    <n v="0"/>
    <n v="0"/>
    <n v="0"/>
    <n v="0"/>
    <s v="NA"/>
    <n v="0"/>
    <s v="NA"/>
    <x v="0"/>
    <s v="NA"/>
    <n v="0"/>
    <x v="10"/>
    <x v="0"/>
    <s v="WD"/>
    <x v="0"/>
    <x v="0"/>
    <x v="305"/>
  </r>
  <r>
    <x v="458"/>
    <x v="2"/>
    <x v="1"/>
    <s v="NA"/>
    <n v="5100"/>
    <s v="Pave"/>
    <s v="Grvl"/>
    <s v="Reg"/>
    <s v="Lvl"/>
    <s v="AllPub"/>
    <x v="0"/>
    <s v="Gtl"/>
    <x v="7"/>
    <s v="Norm"/>
    <s v="Norm"/>
    <x v="0"/>
    <x v="0"/>
    <n v="8"/>
    <n v="7"/>
    <n v="1925"/>
    <n v="1996"/>
    <x v="1"/>
    <s v="Hip"/>
    <s v="CompShg"/>
    <x v="9"/>
    <s v="Wd Shng"/>
    <s v="None"/>
    <n v="0"/>
    <s v="TA"/>
    <s v="Gd"/>
    <x v="0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x v="1"/>
    <n v="0"/>
    <n v="1"/>
    <n v="0"/>
    <n v="3"/>
    <x v="1"/>
    <n v="1"/>
    <x v="0"/>
    <n v="7"/>
    <s v="Typ"/>
    <n v="1"/>
    <s v="Gd"/>
    <s v="Detchd"/>
    <n v="1925"/>
    <s v="Unf"/>
    <n v="1"/>
    <n v="228"/>
    <s v="TA"/>
    <s v="TA"/>
    <s v="Y"/>
    <x v="2"/>
    <x v="1"/>
    <n v="63"/>
    <n v="0"/>
    <n v="0"/>
    <n v="0"/>
    <n v="0"/>
    <s v="NA"/>
    <n v="0"/>
    <s v="MnPrv"/>
    <x v="1"/>
    <s v="NA"/>
    <n v="0"/>
    <x v="11"/>
    <x v="0"/>
    <s v="WD"/>
    <x v="0"/>
    <x v="0"/>
    <x v="306"/>
  </r>
  <r>
    <x v="459"/>
    <x v="3"/>
    <x v="0"/>
    <s v="NA"/>
    <n v="7015"/>
    <s v="Pave"/>
    <s v="NA"/>
    <s v="IR1"/>
    <s v="Bnk"/>
    <s v="AllPub"/>
    <x v="2"/>
    <s v="Gtl"/>
    <x v="8"/>
    <s v="Norm"/>
    <s v="Norm"/>
    <x v="0"/>
    <x v="2"/>
    <n v="5"/>
    <n v="4"/>
    <n v="1950"/>
    <n v="1950"/>
    <x v="0"/>
    <s v="Gable"/>
    <s v="CompShg"/>
    <x v="1"/>
    <s v="MetalSd"/>
    <s v="BrkCmn"/>
    <n v="161"/>
    <s v="TA"/>
    <s v="TA"/>
    <x v="1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x v="0"/>
    <n v="0"/>
    <n v="1"/>
    <n v="0"/>
    <n v="3"/>
    <x v="1"/>
    <n v="1"/>
    <x v="0"/>
    <n v="5"/>
    <s v="Typ"/>
    <n v="1"/>
    <s v="TA"/>
    <s v="Detchd"/>
    <n v="1950"/>
    <s v="Unf"/>
    <n v="1"/>
    <n v="352"/>
    <s v="TA"/>
    <s v="TA"/>
    <s v="Y"/>
    <x v="0"/>
    <x v="0"/>
    <n v="0"/>
    <n v="248"/>
    <n v="0"/>
    <n v="0"/>
    <n v="0"/>
    <s v="NA"/>
    <n v="0"/>
    <s v="NA"/>
    <x v="0"/>
    <s v="NA"/>
    <n v="0"/>
    <x v="9"/>
    <x v="3"/>
    <s v="WD"/>
    <x v="0"/>
    <x v="0"/>
    <x v="50"/>
  </r>
  <r>
    <x v="460"/>
    <x v="0"/>
    <x v="3"/>
    <n v="75"/>
    <n v="8004"/>
    <s v="Pave"/>
    <s v="NA"/>
    <s v="IR1"/>
    <s v="Lvl"/>
    <s v="AllPub"/>
    <x v="0"/>
    <s v="Gtl"/>
    <x v="5"/>
    <s v="RRAn"/>
    <s v="Norm"/>
    <x v="0"/>
    <x v="0"/>
    <n v="8"/>
    <n v="5"/>
    <n v="2009"/>
    <n v="2009"/>
    <x v="0"/>
    <s v="Gable"/>
    <s v="CompShg"/>
    <x v="0"/>
    <s v="VinylSd"/>
    <s v="Stone"/>
    <n v="110"/>
    <s v="Gd"/>
    <s v="TA"/>
    <x v="0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x v="0"/>
    <n v="0"/>
    <n v="2"/>
    <n v="1"/>
    <n v="3"/>
    <x v="0"/>
    <n v="1"/>
    <x v="1"/>
    <n v="8"/>
    <s v="Typ"/>
    <n v="0"/>
    <s v="NA"/>
    <s v="BuiltIn"/>
    <n v="2009"/>
    <s v="Fin"/>
    <n v="2"/>
    <n v="552"/>
    <s v="TA"/>
    <s v="TA"/>
    <s v="Y"/>
    <x v="0"/>
    <x v="0"/>
    <n v="150"/>
    <n v="0"/>
    <n v="0"/>
    <n v="0"/>
    <n v="0"/>
    <s v="NA"/>
    <n v="0"/>
    <s v="NA"/>
    <x v="0"/>
    <s v="NA"/>
    <n v="0"/>
    <x v="3"/>
    <x v="3"/>
    <s v="New"/>
    <x v="2"/>
    <x v="1"/>
    <x v="307"/>
  </r>
  <r>
    <x v="461"/>
    <x v="2"/>
    <x v="0"/>
    <n v="60"/>
    <n v="7200"/>
    <s v="Pave"/>
    <s v="NA"/>
    <s v="Reg"/>
    <s v="Lvl"/>
    <s v="AllPub"/>
    <x v="0"/>
    <s v="Gtl"/>
    <x v="23"/>
    <s v="Feedr"/>
    <s v="Norm"/>
    <x v="0"/>
    <x v="0"/>
    <n v="7"/>
    <n v="9"/>
    <n v="1936"/>
    <n v="2007"/>
    <x v="1"/>
    <s v="Gable"/>
    <s v="CompShg"/>
    <x v="2"/>
    <s v="Wd Sdng"/>
    <s v="None"/>
    <n v="0"/>
    <s v="Gd"/>
    <s v="Gd"/>
    <x v="0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x v="0"/>
    <n v="0"/>
    <n v="1"/>
    <n v="0"/>
    <n v="3"/>
    <x v="1"/>
    <n v="1"/>
    <x v="0"/>
    <n v="6"/>
    <s v="Typ"/>
    <n v="0"/>
    <s v="NA"/>
    <s v="Detchd"/>
    <n v="1971"/>
    <s v="RFn"/>
    <n v="2"/>
    <n v="576"/>
    <s v="TA"/>
    <s v="TA"/>
    <s v="Y"/>
    <x v="96"/>
    <x v="1"/>
    <n v="0"/>
    <n v="0"/>
    <n v="0"/>
    <n v="0"/>
    <n v="0"/>
    <s v="NA"/>
    <n v="0"/>
    <s v="MnPrv"/>
    <x v="1"/>
    <s v="NA"/>
    <n v="0"/>
    <x v="7"/>
    <x v="3"/>
    <s v="WD"/>
    <x v="0"/>
    <x v="0"/>
    <x v="106"/>
  </r>
  <r>
    <x v="462"/>
    <x v="1"/>
    <x v="0"/>
    <n v="60"/>
    <n v="8281"/>
    <s v="Pave"/>
    <s v="NA"/>
    <s v="IR1"/>
    <s v="Lvl"/>
    <s v="AllPub"/>
    <x v="0"/>
    <s v="Gtl"/>
    <x v="9"/>
    <s v="Norm"/>
    <s v="Norm"/>
    <x v="0"/>
    <x v="1"/>
    <n v="5"/>
    <n v="5"/>
    <n v="1965"/>
    <n v="1965"/>
    <x v="0"/>
    <s v="Gable"/>
    <s v="CompShg"/>
    <x v="1"/>
    <s v="MetalSd"/>
    <s v="None"/>
    <n v="0"/>
    <s v="TA"/>
    <s v="TA"/>
    <x v="1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x v="1"/>
    <n v="0"/>
    <n v="1"/>
    <n v="0"/>
    <n v="3"/>
    <x v="1"/>
    <n v="1"/>
    <x v="1"/>
    <n v="5"/>
    <s v="Typ"/>
    <n v="1"/>
    <s v="Po"/>
    <s v="Detchd"/>
    <n v="1965"/>
    <s v="Unf"/>
    <n v="1"/>
    <n v="360"/>
    <s v="TA"/>
    <s v="TA"/>
    <s v="Y"/>
    <x v="0"/>
    <x v="0"/>
    <n v="0"/>
    <n v="236"/>
    <n v="0"/>
    <n v="0"/>
    <n v="0"/>
    <s v="NA"/>
    <n v="0"/>
    <s v="GdWo"/>
    <x v="1"/>
    <s v="NA"/>
    <n v="0"/>
    <x v="3"/>
    <x v="3"/>
    <s v="WD"/>
    <x v="0"/>
    <x v="0"/>
    <x v="308"/>
  </r>
  <r>
    <x v="463"/>
    <x v="2"/>
    <x v="0"/>
    <n v="74"/>
    <n v="11988"/>
    <s v="Pave"/>
    <s v="NA"/>
    <s v="IR1"/>
    <s v="HLS"/>
    <s v="AllPub"/>
    <x v="0"/>
    <s v="Mod"/>
    <x v="2"/>
    <s v="Norm"/>
    <s v="Norm"/>
    <x v="0"/>
    <x v="0"/>
    <n v="6"/>
    <n v="7"/>
    <n v="1934"/>
    <n v="1995"/>
    <x v="1"/>
    <s v="Hip"/>
    <s v="CompShg"/>
    <x v="9"/>
    <s v="Stucco"/>
    <s v="None"/>
    <n v="0"/>
    <s v="TA"/>
    <s v="TA"/>
    <x v="1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x v="1"/>
    <n v="0"/>
    <n v="1"/>
    <n v="1"/>
    <n v="3"/>
    <x v="1"/>
    <n v="1"/>
    <x v="1"/>
    <n v="6"/>
    <s v="Typ"/>
    <n v="1"/>
    <s v="Gd"/>
    <s v="Detchd"/>
    <n v="1939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5"/>
    <x v="0"/>
    <s v="WD"/>
    <x v="0"/>
    <x v="0"/>
    <x v="309"/>
  </r>
  <r>
    <x v="464"/>
    <x v="1"/>
    <x v="0"/>
    <n v="60"/>
    <n v="8430"/>
    <s v="Pave"/>
    <s v="NA"/>
    <s v="Reg"/>
    <s v="HLS"/>
    <s v="AllPub"/>
    <x v="0"/>
    <s v="Mod"/>
    <x v="0"/>
    <s v="Norm"/>
    <s v="Norm"/>
    <x v="0"/>
    <x v="1"/>
    <n v="5"/>
    <n v="5"/>
    <n v="1978"/>
    <n v="1978"/>
    <x v="0"/>
    <s v="Gable"/>
    <s v="CompShg"/>
    <x v="3"/>
    <s v="HdBoard"/>
    <s v="BrkFace"/>
    <n v="136"/>
    <s v="TA"/>
    <s v="TA"/>
    <x v="1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x v="1"/>
    <n v="0"/>
    <n v="2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5"/>
    <x v="3"/>
    <s v="WD"/>
    <x v="0"/>
    <x v="0"/>
    <x v="310"/>
  </r>
  <r>
    <x v="465"/>
    <x v="7"/>
    <x v="1"/>
    <s v="NA"/>
    <n v="3072"/>
    <s v="Pave"/>
    <s v="NA"/>
    <s v="Reg"/>
    <s v="Lvl"/>
    <s v="AllPub"/>
    <x v="0"/>
    <s v="Gtl"/>
    <x v="21"/>
    <s v="Norm"/>
    <s v="Norm"/>
    <x v="3"/>
    <x v="1"/>
    <n v="7"/>
    <n v="5"/>
    <n v="2004"/>
    <n v="2004"/>
    <x v="0"/>
    <s v="Hip"/>
    <s v="CompShg"/>
    <x v="0"/>
    <s v="VinylSd"/>
    <s v="BrkFace"/>
    <n v="18"/>
    <s v="Gd"/>
    <s v="TA"/>
    <x v="0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x v="1"/>
    <n v="0"/>
    <n v="2"/>
    <n v="0"/>
    <n v="2"/>
    <x v="0"/>
    <n v="1"/>
    <x v="0"/>
    <n v="6"/>
    <s v="Typ"/>
    <n v="1"/>
    <s v="TA"/>
    <s v="Attchd"/>
    <n v="2004"/>
    <s v="Fin"/>
    <n v="2"/>
    <n v="398"/>
    <s v="TA"/>
    <s v="TA"/>
    <s v="Y"/>
    <x v="32"/>
    <x v="1"/>
    <n v="20"/>
    <n v="0"/>
    <n v="0"/>
    <n v="0"/>
    <n v="0"/>
    <s v="NA"/>
    <n v="0"/>
    <s v="NA"/>
    <x v="0"/>
    <s v="NA"/>
    <n v="0"/>
    <x v="1"/>
    <x v="2"/>
    <s v="WD"/>
    <x v="0"/>
    <x v="0"/>
    <x v="311"/>
  </r>
  <r>
    <x v="466"/>
    <x v="1"/>
    <x v="0"/>
    <n v="85"/>
    <n v="10628"/>
    <s v="Pave"/>
    <s v="NA"/>
    <s v="Reg"/>
    <s v="Lvl"/>
    <s v="AllPub"/>
    <x v="0"/>
    <s v="Gtl"/>
    <x v="11"/>
    <s v="Norm"/>
    <s v="Norm"/>
    <x v="0"/>
    <x v="1"/>
    <n v="7"/>
    <n v="5"/>
    <n v="1970"/>
    <n v="1970"/>
    <x v="0"/>
    <s v="Flat"/>
    <s v="Tar&amp;Grv"/>
    <x v="7"/>
    <s v="Plywood"/>
    <s v="None"/>
    <n v="0"/>
    <s v="TA"/>
    <s v="Gd"/>
    <x v="1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x v="0"/>
    <n v="0"/>
    <n v="1"/>
    <n v="0"/>
    <n v="2"/>
    <x v="1"/>
    <n v="1"/>
    <x v="1"/>
    <n v="5"/>
    <s v="Typ"/>
    <n v="1"/>
    <s v="Po"/>
    <s v="Attchd"/>
    <n v="1970"/>
    <s v="Unf"/>
    <n v="2"/>
    <n v="526"/>
    <s v="TA"/>
    <s v="TA"/>
    <s v="Y"/>
    <x v="0"/>
    <x v="0"/>
    <n v="0"/>
    <n v="0"/>
    <n v="0"/>
    <n v="176"/>
    <n v="0"/>
    <s v="NA"/>
    <n v="0"/>
    <s v="GdWo"/>
    <x v="1"/>
    <s v="NA"/>
    <n v="0"/>
    <x v="7"/>
    <x v="1"/>
    <s v="WD"/>
    <x v="0"/>
    <x v="0"/>
    <x v="214"/>
  </r>
  <r>
    <x v="467"/>
    <x v="2"/>
    <x v="0"/>
    <n v="79"/>
    <n v="9480"/>
    <s v="Pave"/>
    <s v="NA"/>
    <s v="Reg"/>
    <s v="Lvl"/>
    <s v="AllPub"/>
    <x v="0"/>
    <s v="Gtl"/>
    <x v="11"/>
    <s v="Artery"/>
    <s v="Norm"/>
    <x v="0"/>
    <x v="0"/>
    <n v="5"/>
    <n v="7"/>
    <n v="1942"/>
    <n v="1995"/>
    <x v="1"/>
    <s v="Gable"/>
    <s v="CompShg"/>
    <x v="1"/>
    <s v="MetalSd"/>
    <s v="Stone"/>
    <n v="224"/>
    <s v="TA"/>
    <s v="TA"/>
    <x v="1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x v="1"/>
    <n v="0"/>
    <n v="1"/>
    <n v="1"/>
    <n v="3"/>
    <x v="1"/>
    <n v="1"/>
    <x v="0"/>
    <n v="7"/>
    <s v="Typ"/>
    <n v="2"/>
    <s v="Gd"/>
    <s v="Attchd"/>
    <n v="1942"/>
    <s v="Unf"/>
    <n v="1"/>
    <n v="312"/>
    <s v="TA"/>
    <s v="TA"/>
    <s v="Y"/>
    <x v="23"/>
    <x v="1"/>
    <n v="0"/>
    <n v="0"/>
    <n v="0"/>
    <n v="0"/>
    <n v="0"/>
    <s v="NA"/>
    <n v="0"/>
    <s v="NA"/>
    <x v="0"/>
    <s v="NA"/>
    <n v="0"/>
    <x v="11"/>
    <x v="1"/>
    <s v="WD"/>
    <x v="0"/>
    <x v="0"/>
    <x v="312"/>
  </r>
  <r>
    <x v="468"/>
    <x v="1"/>
    <x v="0"/>
    <n v="98"/>
    <n v="11428"/>
    <s v="Pave"/>
    <s v="NA"/>
    <s v="IR1"/>
    <s v="Lvl"/>
    <s v="AllPub"/>
    <x v="0"/>
    <s v="Gtl"/>
    <x v="10"/>
    <s v="Norm"/>
    <s v="Norm"/>
    <x v="0"/>
    <x v="1"/>
    <n v="8"/>
    <n v="5"/>
    <n v="2006"/>
    <n v="2006"/>
    <x v="0"/>
    <s v="Gable"/>
    <s v="CompShg"/>
    <x v="0"/>
    <s v="VinylSd"/>
    <s v="Stone"/>
    <n v="248"/>
    <s v="Gd"/>
    <s v="TA"/>
    <x v="0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x v="1"/>
    <n v="0"/>
    <n v="2"/>
    <n v="0"/>
    <n v="3"/>
    <x v="1"/>
    <n v="1"/>
    <x v="0"/>
    <n v="7"/>
    <s v="Typ"/>
    <n v="1"/>
    <s v="Gd"/>
    <s v="Attchd"/>
    <n v="2006"/>
    <s v="RFn"/>
    <n v="3"/>
    <n v="866"/>
    <s v="TA"/>
    <s v="TA"/>
    <s v="Y"/>
    <x v="0"/>
    <x v="0"/>
    <n v="44"/>
    <n v="0"/>
    <n v="0"/>
    <n v="0"/>
    <n v="0"/>
    <s v="NA"/>
    <n v="0"/>
    <s v="NA"/>
    <x v="0"/>
    <s v="NA"/>
    <n v="0"/>
    <x v="1"/>
    <x v="1"/>
    <s v="WD"/>
    <x v="0"/>
    <x v="0"/>
    <x v="4"/>
  </r>
  <r>
    <x v="469"/>
    <x v="0"/>
    <x v="0"/>
    <n v="76"/>
    <n v="9291"/>
    <s v="Pave"/>
    <s v="NA"/>
    <s v="IR1"/>
    <s v="Lvl"/>
    <s v="AllPub"/>
    <x v="2"/>
    <s v="Gtl"/>
    <x v="12"/>
    <s v="RRNe"/>
    <s v="Norm"/>
    <x v="0"/>
    <x v="0"/>
    <n v="6"/>
    <n v="5"/>
    <n v="1993"/>
    <n v="1993"/>
    <x v="0"/>
    <s v="Gable"/>
    <s v="CompShg"/>
    <x v="3"/>
    <s v="HdBoard"/>
    <s v="BrkFace"/>
    <n v="120"/>
    <s v="Gd"/>
    <s v="TA"/>
    <x v="0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x v="1"/>
    <n v="0"/>
    <n v="2"/>
    <n v="1"/>
    <n v="3"/>
    <x v="0"/>
    <n v="1"/>
    <x v="0"/>
    <n v="7"/>
    <s v="Typ"/>
    <n v="0"/>
    <s v="NA"/>
    <s v="Attchd"/>
    <n v="1993"/>
    <s v="RFn"/>
    <n v="2"/>
    <n v="506"/>
    <s v="TA"/>
    <s v="TA"/>
    <s v="Y"/>
    <x v="32"/>
    <x v="1"/>
    <n v="70"/>
    <n v="0"/>
    <n v="0"/>
    <n v="0"/>
    <n v="0"/>
    <s v="NA"/>
    <n v="0"/>
    <s v="NA"/>
    <x v="0"/>
    <s v="NA"/>
    <n v="0"/>
    <x v="11"/>
    <x v="0"/>
    <s v="WD"/>
    <x v="0"/>
    <x v="0"/>
    <x v="313"/>
  </r>
  <r>
    <x v="470"/>
    <x v="7"/>
    <x v="0"/>
    <s v="NA"/>
    <n v="6820"/>
    <s v="Pave"/>
    <s v="NA"/>
    <s v="IR1"/>
    <s v="Lvl"/>
    <s v="AllPub"/>
    <x v="2"/>
    <s v="Gtl"/>
    <x v="18"/>
    <s v="Norm"/>
    <s v="Norm"/>
    <x v="3"/>
    <x v="1"/>
    <n v="8"/>
    <n v="5"/>
    <n v="1985"/>
    <n v="1985"/>
    <x v="0"/>
    <s v="Gable"/>
    <s v="CompShg"/>
    <x v="3"/>
    <s v="HdBoard"/>
    <s v="None"/>
    <n v="0"/>
    <s v="Gd"/>
    <s v="TA"/>
    <x v="0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x v="0"/>
    <n v="0"/>
    <n v="1"/>
    <n v="1"/>
    <n v="1"/>
    <x v="1"/>
    <n v="1"/>
    <x v="0"/>
    <n v="4"/>
    <s v="Typ"/>
    <n v="0"/>
    <s v="NA"/>
    <s v="Attchd"/>
    <n v="1985"/>
    <s v="RFn"/>
    <n v="2"/>
    <n v="528"/>
    <s v="TA"/>
    <s v="TA"/>
    <s v="Y"/>
    <x v="0"/>
    <x v="0"/>
    <n v="54"/>
    <n v="0"/>
    <n v="0"/>
    <n v="140"/>
    <n v="0"/>
    <s v="NA"/>
    <n v="0"/>
    <s v="NA"/>
    <x v="0"/>
    <s v="NA"/>
    <n v="0"/>
    <x v="11"/>
    <x v="4"/>
    <s v="WD"/>
    <x v="0"/>
    <x v="0"/>
    <x v="297"/>
  </r>
  <r>
    <x v="471"/>
    <x v="0"/>
    <x v="0"/>
    <n v="92"/>
    <n v="11952"/>
    <s v="Pave"/>
    <s v="NA"/>
    <s v="Reg"/>
    <s v="Lvl"/>
    <s v="AllPub"/>
    <x v="0"/>
    <s v="Gtl"/>
    <x v="6"/>
    <s v="PosA"/>
    <s v="Norm"/>
    <x v="0"/>
    <x v="0"/>
    <n v="7"/>
    <n v="6"/>
    <n v="1977"/>
    <n v="1977"/>
    <x v="0"/>
    <s v="Mansard"/>
    <s v="WdShake"/>
    <x v="5"/>
    <s v="Plywood"/>
    <s v="None"/>
    <n v="0"/>
    <s v="TA"/>
    <s v="TA"/>
    <x v="1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x v="1"/>
    <n v="0"/>
    <n v="2"/>
    <n v="1"/>
    <n v="3"/>
    <x v="0"/>
    <n v="1"/>
    <x v="1"/>
    <n v="8"/>
    <s v="Typ"/>
    <n v="1"/>
    <s v="Gd"/>
    <s v="Attchd"/>
    <n v="1977"/>
    <s v="RFn"/>
    <n v="2"/>
    <n v="534"/>
    <s v="TA"/>
    <s v="TA"/>
    <s v="Y"/>
    <x v="0"/>
    <x v="0"/>
    <n v="0"/>
    <n v="0"/>
    <n v="0"/>
    <n v="276"/>
    <n v="0"/>
    <s v="NA"/>
    <n v="0"/>
    <s v="NA"/>
    <x v="0"/>
    <s v="NA"/>
    <n v="0"/>
    <x v="6"/>
    <x v="1"/>
    <s v="WD"/>
    <x v="0"/>
    <x v="0"/>
    <x v="100"/>
  </r>
  <r>
    <x v="472"/>
    <x v="13"/>
    <x v="1"/>
    <n v="35"/>
    <n v="3675"/>
    <s v="Pave"/>
    <s v="NA"/>
    <s v="Reg"/>
    <s v="Lvl"/>
    <s v="AllPub"/>
    <x v="0"/>
    <s v="Gtl"/>
    <x v="15"/>
    <s v="Norm"/>
    <s v="Norm"/>
    <x v="3"/>
    <x v="5"/>
    <n v="6"/>
    <n v="5"/>
    <n v="2005"/>
    <n v="2005"/>
    <x v="0"/>
    <s v="Gable"/>
    <s v="CompShg"/>
    <x v="0"/>
    <s v="VinylSd"/>
    <s v="BrkFace"/>
    <n v="80"/>
    <s v="TA"/>
    <s v="TA"/>
    <x v="0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x v="0"/>
    <n v="0"/>
    <n v="1"/>
    <n v="0"/>
    <n v="2"/>
    <x v="1"/>
    <n v="1"/>
    <x v="1"/>
    <n v="5"/>
    <s v="Typ"/>
    <n v="0"/>
    <s v="NA"/>
    <s v="Basment"/>
    <n v="2005"/>
    <s v="RFn"/>
    <n v="2"/>
    <n v="525"/>
    <s v="TA"/>
    <s v="TA"/>
    <s v="Y"/>
    <x v="0"/>
    <x v="0"/>
    <n v="28"/>
    <n v="0"/>
    <n v="0"/>
    <n v="0"/>
    <n v="0"/>
    <s v="NA"/>
    <n v="0"/>
    <s v="NA"/>
    <x v="0"/>
    <s v="NA"/>
    <n v="0"/>
    <x v="11"/>
    <x v="0"/>
    <s v="WD"/>
    <x v="0"/>
    <x v="0"/>
    <x v="181"/>
  </r>
  <r>
    <x v="473"/>
    <x v="1"/>
    <x v="0"/>
    <n v="110"/>
    <n v="14977"/>
    <s v="Pave"/>
    <s v="NA"/>
    <s v="IR1"/>
    <s v="Lvl"/>
    <s v="AllPub"/>
    <x v="0"/>
    <s v="Gtl"/>
    <x v="10"/>
    <s v="Norm"/>
    <s v="Norm"/>
    <x v="0"/>
    <x v="1"/>
    <n v="8"/>
    <n v="5"/>
    <n v="2006"/>
    <n v="2007"/>
    <x v="1"/>
    <s v="Gable"/>
    <s v="CompShg"/>
    <x v="0"/>
    <s v="VinylSd"/>
    <s v="BrkFace"/>
    <n v="304"/>
    <s v="Gd"/>
    <s v="TA"/>
    <x v="0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x v="0"/>
    <n v="0"/>
    <n v="2"/>
    <n v="0"/>
    <n v="2"/>
    <x v="0"/>
    <n v="1"/>
    <x v="0"/>
    <n v="7"/>
    <s v="Typ"/>
    <n v="1"/>
    <s v="Ex"/>
    <s v="Attchd"/>
    <n v="2006"/>
    <s v="RFn"/>
    <n v="3"/>
    <n v="908"/>
    <s v="TA"/>
    <s v="TA"/>
    <s v="Y"/>
    <x v="85"/>
    <x v="1"/>
    <n v="63"/>
    <n v="0"/>
    <n v="0"/>
    <n v="0"/>
    <n v="0"/>
    <s v="NA"/>
    <n v="0"/>
    <s v="NA"/>
    <x v="0"/>
    <s v="NA"/>
    <n v="0"/>
    <x v="9"/>
    <x v="1"/>
    <s v="New"/>
    <x v="2"/>
    <x v="1"/>
    <x v="314"/>
  </r>
  <r>
    <x v="474"/>
    <x v="7"/>
    <x v="0"/>
    <n v="41"/>
    <n v="5330"/>
    <s v="Pave"/>
    <s v="NA"/>
    <s v="Reg"/>
    <s v="Lvl"/>
    <s v="AllPub"/>
    <x v="0"/>
    <s v="Gtl"/>
    <x v="18"/>
    <s v="Norm"/>
    <s v="Norm"/>
    <x v="3"/>
    <x v="1"/>
    <n v="8"/>
    <n v="5"/>
    <n v="2000"/>
    <n v="2000"/>
    <x v="0"/>
    <s v="Gable"/>
    <s v="CompShg"/>
    <x v="6"/>
    <s v="CmentBd"/>
    <s v="None"/>
    <n v="0"/>
    <s v="Gd"/>
    <s v="TA"/>
    <x v="0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x v="0"/>
    <n v="0"/>
    <n v="2"/>
    <n v="0"/>
    <n v="2"/>
    <x v="0"/>
    <n v="1"/>
    <x v="2"/>
    <n v="6"/>
    <s v="Typ"/>
    <n v="0"/>
    <s v="NA"/>
    <s v="Attchd"/>
    <n v="2000"/>
    <s v="RFn"/>
    <n v="2"/>
    <n v="499"/>
    <s v="TA"/>
    <s v="TA"/>
    <s v="Y"/>
    <x v="124"/>
    <x v="1"/>
    <n v="48"/>
    <n v="0"/>
    <n v="0"/>
    <n v="0"/>
    <n v="0"/>
    <s v="NA"/>
    <n v="0"/>
    <s v="NA"/>
    <x v="0"/>
    <s v="NA"/>
    <n v="0"/>
    <x v="5"/>
    <x v="1"/>
    <s v="WD"/>
    <x v="0"/>
    <x v="0"/>
    <x v="315"/>
  </r>
  <r>
    <x v="475"/>
    <x v="1"/>
    <x v="0"/>
    <n v="80"/>
    <n v="8480"/>
    <s v="Pave"/>
    <s v="NA"/>
    <s v="Reg"/>
    <s v="Lvl"/>
    <s v="AllPub"/>
    <x v="2"/>
    <s v="Gtl"/>
    <x v="9"/>
    <s v="Norm"/>
    <s v="Norm"/>
    <x v="0"/>
    <x v="1"/>
    <n v="5"/>
    <n v="6"/>
    <n v="1963"/>
    <n v="1963"/>
    <x v="0"/>
    <s v="Hip"/>
    <s v="CompShg"/>
    <x v="3"/>
    <s v="HdBoard"/>
    <s v="None"/>
    <n v="0"/>
    <s v="TA"/>
    <s v="TA"/>
    <x v="1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x v="0"/>
    <n v="0"/>
    <n v="1"/>
    <n v="0"/>
    <n v="2"/>
    <x v="1"/>
    <n v="1"/>
    <x v="1"/>
    <n v="5"/>
    <s v="Typ"/>
    <n v="0"/>
    <s v="NA"/>
    <s v="Detchd"/>
    <n v="1996"/>
    <s v="Unf"/>
    <n v="2"/>
    <n v="624"/>
    <s v="TA"/>
    <s v="TA"/>
    <s v="Y"/>
    <x v="0"/>
    <x v="0"/>
    <n v="24"/>
    <n v="0"/>
    <n v="0"/>
    <n v="192"/>
    <n v="0"/>
    <s v="NA"/>
    <n v="0"/>
    <s v="NA"/>
    <x v="0"/>
    <s v="NA"/>
    <n v="0"/>
    <x v="9"/>
    <x v="1"/>
    <s v="WD"/>
    <x v="0"/>
    <x v="0"/>
    <x v="316"/>
  </r>
  <r>
    <x v="476"/>
    <x v="1"/>
    <x v="0"/>
    <n v="75"/>
    <n v="13125"/>
    <s v="Pave"/>
    <s v="NA"/>
    <s v="Reg"/>
    <s v="Lvl"/>
    <s v="AllPub"/>
    <x v="0"/>
    <s v="Mod"/>
    <x v="0"/>
    <s v="Norm"/>
    <s v="Norm"/>
    <x v="0"/>
    <x v="1"/>
    <n v="6"/>
    <n v="5"/>
    <n v="1997"/>
    <n v="1998"/>
    <x v="1"/>
    <s v="Gable"/>
    <s v="CompShg"/>
    <x v="0"/>
    <s v="VinylSd"/>
    <s v="BrkFace"/>
    <n v="215"/>
    <s v="TA"/>
    <s v="TA"/>
    <x v="0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x v="0"/>
    <n v="0"/>
    <n v="2"/>
    <n v="0"/>
    <n v="3"/>
    <x v="1"/>
    <n v="1"/>
    <x v="0"/>
    <n v="7"/>
    <s v="Typ"/>
    <n v="1"/>
    <s v="TA"/>
    <s v="Attchd"/>
    <n v="1997"/>
    <s v="Fin"/>
    <n v="2"/>
    <n v="508"/>
    <s v="TA"/>
    <s v="TA"/>
    <s v="Y"/>
    <x v="8"/>
    <x v="1"/>
    <n v="39"/>
    <n v="0"/>
    <n v="0"/>
    <n v="0"/>
    <n v="0"/>
    <s v="NA"/>
    <n v="0"/>
    <s v="NA"/>
    <x v="0"/>
    <s v="NA"/>
    <n v="0"/>
    <x v="7"/>
    <x v="0"/>
    <s v="WD"/>
    <x v="0"/>
    <x v="0"/>
    <x v="317"/>
  </r>
  <r>
    <x v="477"/>
    <x v="0"/>
    <x v="0"/>
    <n v="105"/>
    <n v="13693"/>
    <s v="Pave"/>
    <s v="NA"/>
    <s v="Reg"/>
    <s v="Lvl"/>
    <s v="AllPub"/>
    <x v="0"/>
    <s v="Gtl"/>
    <x v="10"/>
    <s v="Norm"/>
    <s v="Norm"/>
    <x v="0"/>
    <x v="0"/>
    <n v="9"/>
    <n v="5"/>
    <n v="2006"/>
    <n v="2006"/>
    <x v="0"/>
    <s v="Hip"/>
    <s v="CompShg"/>
    <x v="0"/>
    <s v="VinylSd"/>
    <s v="BrkFace"/>
    <n v="772"/>
    <s v="Ex"/>
    <s v="TA"/>
    <x v="0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x v="1"/>
    <n v="0"/>
    <n v="2"/>
    <n v="1"/>
    <n v="3"/>
    <x v="0"/>
    <n v="1"/>
    <x v="2"/>
    <n v="9"/>
    <s v="Typ"/>
    <n v="1"/>
    <s v="Gd"/>
    <s v="BuiltIn"/>
    <n v="2006"/>
    <s v="Fin"/>
    <n v="3"/>
    <n v="694"/>
    <s v="TA"/>
    <s v="TA"/>
    <s v="Y"/>
    <x v="125"/>
    <x v="1"/>
    <n v="84"/>
    <n v="0"/>
    <n v="0"/>
    <n v="0"/>
    <n v="0"/>
    <s v="NA"/>
    <n v="0"/>
    <s v="NA"/>
    <x v="0"/>
    <s v="NA"/>
    <n v="0"/>
    <x v="10"/>
    <x v="1"/>
    <s v="WD"/>
    <x v="0"/>
    <x v="0"/>
    <x v="318"/>
  </r>
  <r>
    <x v="478"/>
    <x v="1"/>
    <x v="0"/>
    <n v="79"/>
    <n v="10637"/>
    <s v="Pave"/>
    <s v="NA"/>
    <s v="Reg"/>
    <s v="Lvl"/>
    <s v="AllPub"/>
    <x v="0"/>
    <s v="Gtl"/>
    <x v="0"/>
    <s v="Norm"/>
    <s v="Norm"/>
    <x v="0"/>
    <x v="1"/>
    <n v="8"/>
    <n v="5"/>
    <n v="2007"/>
    <n v="2008"/>
    <x v="1"/>
    <s v="Hip"/>
    <s v="CompShg"/>
    <x v="0"/>
    <s v="VinylSd"/>
    <s v="Stone"/>
    <n v="336"/>
    <s v="Gd"/>
    <s v="TA"/>
    <x v="0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x v="0"/>
    <n v="0"/>
    <n v="2"/>
    <n v="0"/>
    <n v="3"/>
    <x v="1"/>
    <n v="1"/>
    <x v="0"/>
    <n v="7"/>
    <s v="Typ"/>
    <n v="1"/>
    <s v="Gd"/>
    <s v="Attchd"/>
    <n v="2007"/>
    <s v="RFn"/>
    <n v="3"/>
    <n v="826"/>
    <s v="TA"/>
    <s v="TA"/>
    <s v="Y"/>
    <x v="94"/>
    <x v="1"/>
    <n v="44"/>
    <n v="0"/>
    <n v="0"/>
    <n v="0"/>
    <n v="0"/>
    <s v="NA"/>
    <n v="0"/>
    <s v="NA"/>
    <x v="0"/>
    <s v="NA"/>
    <n v="0"/>
    <x v="2"/>
    <x v="3"/>
    <s v="WD"/>
    <x v="0"/>
    <x v="0"/>
    <x v="319"/>
  </r>
  <r>
    <x v="479"/>
    <x v="8"/>
    <x v="1"/>
    <n v="50"/>
    <n v="5925"/>
    <s v="Pave"/>
    <s v="NA"/>
    <s v="Reg"/>
    <s v="Bnk"/>
    <s v="AllPub"/>
    <x v="0"/>
    <s v="Gtl"/>
    <x v="7"/>
    <s v="Norm"/>
    <s v="Norm"/>
    <x v="0"/>
    <x v="1"/>
    <n v="4"/>
    <n v="7"/>
    <n v="1937"/>
    <n v="2000"/>
    <x v="1"/>
    <s v="Hip"/>
    <s v="CompShg"/>
    <x v="9"/>
    <s v="Stucco"/>
    <s v="BrkCmn"/>
    <n v="435"/>
    <s v="TA"/>
    <s v="TA"/>
    <x v="2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x v="1"/>
    <n v="0"/>
    <n v="1"/>
    <n v="0"/>
    <n v="2"/>
    <x v="1"/>
    <n v="1"/>
    <x v="1"/>
    <n v="7"/>
    <s v="Typ"/>
    <n v="0"/>
    <s v="NA"/>
    <s v="Detchd"/>
    <n v="1995"/>
    <s v="Unf"/>
    <n v="2"/>
    <n v="672"/>
    <s v="TA"/>
    <s v="TA"/>
    <s v="Y"/>
    <x v="0"/>
    <x v="0"/>
    <n v="72"/>
    <n v="0"/>
    <n v="0"/>
    <n v="0"/>
    <n v="0"/>
    <s v="NA"/>
    <n v="0"/>
    <s v="MnPrv"/>
    <x v="1"/>
    <s v="NA"/>
    <n v="0"/>
    <x v="10"/>
    <x v="1"/>
    <s v="WD"/>
    <x v="4"/>
    <x v="1"/>
    <x v="320"/>
  </r>
  <r>
    <x v="480"/>
    <x v="1"/>
    <x v="0"/>
    <n v="98"/>
    <n v="16033"/>
    <s v="Pave"/>
    <s v="NA"/>
    <s v="IR1"/>
    <s v="Lvl"/>
    <s v="AllPub"/>
    <x v="1"/>
    <s v="Gtl"/>
    <x v="10"/>
    <s v="Norm"/>
    <s v="Norm"/>
    <x v="0"/>
    <x v="1"/>
    <n v="9"/>
    <n v="5"/>
    <n v="2004"/>
    <n v="2005"/>
    <x v="1"/>
    <s v="Hip"/>
    <s v="CompShg"/>
    <x v="0"/>
    <s v="VinylSd"/>
    <s v="BrkFace"/>
    <n v="378"/>
    <s v="Gd"/>
    <s v="TA"/>
    <x v="0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x v="0"/>
    <n v="0"/>
    <n v="2"/>
    <n v="0"/>
    <n v="3"/>
    <x v="1"/>
    <n v="1"/>
    <x v="0"/>
    <n v="8"/>
    <s v="Typ"/>
    <n v="1"/>
    <s v="Gd"/>
    <s v="Attchd"/>
    <n v="2004"/>
    <s v="Fin"/>
    <n v="3"/>
    <n v="772"/>
    <s v="TA"/>
    <s v="TA"/>
    <s v="Y"/>
    <x v="126"/>
    <x v="1"/>
    <n v="112"/>
    <n v="0"/>
    <n v="0"/>
    <n v="0"/>
    <n v="0"/>
    <s v="NA"/>
    <n v="0"/>
    <s v="NA"/>
    <x v="0"/>
    <s v="NA"/>
    <n v="0"/>
    <x v="10"/>
    <x v="2"/>
    <s v="WD"/>
    <x v="0"/>
    <x v="0"/>
    <x v="321"/>
  </r>
  <r>
    <x v="481"/>
    <x v="1"/>
    <x v="0"/>
    <n v="72"/>
    <n v="11846"/>
    <s v="Pave"/>
    <s v="NA"/>
    <s v="IR1"/>
    <s v="HLS"/>
    <s v="AllPub"/>
    <x v="0"/>
    <s v="Gtl"/>
    <x v="10"/>
    <s v="Norm"/>
    <s v="Norm"/>
    <x v="0"/>
    <x v="1"/>
    <n v="9"/>
    <n v="5"/>
    <n v="2003"/>
    <n v="2004"/>
    <x v="1"/>
    <s v="Hip"/>
    <s v="CompShg"/>
    <x v="0"/>
    <s v="VinylSd"/>
    <s v="BrkFace"/>
    <n v="562"/>
    <s v="Gd"/>
    <s v="TA"/>
    <x v="0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x v="0"/>
    <n v="0"/>
    <n v="2"/>
    <n v="0"/>
    <n v="2"/>
    <x v="0"/>
    <n v="1"/>
    <x v="2"/>
    <n v="6"/>
    <s v="Typ"/>
    <n v="1"/>
    <s v="Gd"/>
    <s v="Attchd"/>
    <n v="2003"/>
    <s v="Fin"/>
    <n v="3"/>
    <n v="874"/>
    <s v="TA"/>
    <s v="TA"/>
    <s v="Y"/>
    <x v="127"/>
    <x v="1"/>
    <n v="49"/>
    <n v="0"/>
    <n v="0"/>
    <n v="0"/>
    <n v="0"/>
    <s v="NA"/>
    <n v="0"/>
    <s v="NA"/>
    <x v="0"/>
    <s v="NA"/>
    <n v="0"/>
    <x v="5"/>
    <x v="2"/>
    <s v="WD"/>
    <x v="0"/>
    <x v="0"/>
    <x v="322"/>
  </r>
  <r>
    <x v="482"/>
    <x v="2"/>
    <x v="1"/>
    <n v="50"/>
    <n v="2500"/>
    <s v="Pave"/>
    <s v="Pave"/>
    <s v="Reg"/>
    <s v="Lvl"/>
    <s v="AllPub"/>
    <x v="2"/>
    <s v="Gtl"/>
    <x v="7"/>
    <s v="Norm"/>
    <s v="Norm"/>
    <x v="0"/>
    <x v="0"/>
    <n v="7"/>
    <n v="8"/>
    <n v="1915"/>
    <n v="2005"/>
    <x v="1"/>
    <s v="Gable"/>
    <s v="CompShg"/>
    <x v="9"/>
    <s v="Stucco"/>
    <s v="None"/>
    <n v="0"/>
    <s v="Gd"/>
    <s v="TA"/>
    <x v="0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x v="0"/>
    <n v="0"/>
    <n v="1"/>
    <n v="1"/>
    <n v="4"/>
    <x v="1"/>
    <n v="1"/>
    <x v="2"/>
    <n v="7"/>
    <s v="Min2"/>
    <n v="1"/>
    <s v="Gd"/>
    <s v="Attchd"/>
    <n v="1915"/>
    <s v="Unf"/>
    <n v="1"/>
    <n v="164"/>
    <s v="Fa"/>
    <s v="F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106"/>
  </r>
  <r>
    <x v="483"/>
    <x v="7"/>
    <x v="1"/>
    <n v="32"/>
    <n v="4500"/>
    <s v="Pave"/>
    <s v="NA"/>
    <s v="Reg"/>
    <s v="Lvl"/>
    <s v="AllPub"/>
    <x v="1"/>
    <s v="Gtl"/>
    <x v="4"/>
    <s v="Norm"/>
    <s v="Norm"/>
    <x v="4"/>
    <x v="1"/>
    <n v="6"/>
    <n v="5"/>
    <n v="1998"/>
    <n v="1998"/>
    <x v="0"/>
    <s v="Hip"/>
    <s v="CompShg"/>
    <x v="0"/>
    <s v="VinylSd"/>
    <s v="BrkFace"/>
    <n v="116"/>
    <s v="TA"/>
    <s v="TA"/>
    <x v="0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x v="0"/>
    <n v="0"/>
    <n v="2"/>
    <n v="0"/>
    <n v="2"/>
    <x v="0"/>
    <n v="1"/>
    <x v="1"/>
    <n v="5"/>
    <s v="Typ"/>
    <n v="0"/>
    <s v="NA"/>
    <s v="Attchd"/>
    <n v="1998"/>
    <s v="Unf"/>
    <n v="2"/>
    <n v="402"/>
    <s v="TA"/>
    <s v="TA"/>
    <s v="Y"/>
    <x v="0"/>
    <x v="0"/>
    <n v="125"/>
    <n v="0"/>
    <n v="0"/>
    <n v="0"/>
    <n v="0"/>
    <s v="NA"/>
    <n v="0"/>
    <s v="NA"/>
    <x v="0"/>
    <s v="NA"/>
    <n v="0"/>
    <x v="1"/>
    <x v="2"/>
    <s v="WD"/>
    <x v="0"/>
    <x v="0"/>
    <x v="323"/>
  </r>
  <r>
    <x v="484"/>
    <x v="1"/>
    <x v="0"/>
    <s v="NA"/>
    <n v="7758"/>
    <s v="Pave"/>
    <s v="NA"/>
    <s v="IR1"/>
    <s v="Lvl"/>
    <s v="AllPub"/>
    <x v="2"/>
    <s v="Gtl"/>
    <x v="9"/>
    <s v="Norm"/>
    <s v="Norm"/>
    <x v="0"/>
    <x v="1"/>
    <n v="5"/>
    <n v="7"/>
    <n v="1962"/>
    <n v="2001"/>
    <x v="1"/>
    <s v="Gable"/>
    <s v="CompShg"/>
    <x v="3"/>
    <s v="Plywood"/>
    <s v="None"/>
    <n v="0"/>
    <s v="TA"/>
    <s v="Gd"/>
    <x v="1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x v="0"/>
    <n v="0"/>
    <n v="1"/>
    <n v="0"/>
    <n v="3"/>
    <x v="1"/>
    <n v="1"/>
    <x v="0"/>
    <n v="6"/>
    <s v="Typ"/>
    <n v="0"/>
    <s v="NA"/>
    <s v="Detchd"/>
    <n v="1963"/>
    <s v="Unf"/>
    <n v="1"/>
    <n v="264"/>
    <s v="TA"/>
    <s v="TA"/>
    <s v="Y"/>
    <x v="0"/>
    <x v="0"/>
    <n v="132"/>
    <n v="0"/>
    <n v="0"/>
    <n v="0"/>
    <n v="0"/>
    <s v="NA"/>
    <n v="0"/>
    <s v="NA"/>
    <x v="0"/>
    <s v="NA"/>
    <n v="0"/>
    <x v="10"/>
    <x v="1"/>
    <s v="WD"/>
    <x v="0"/>
    <x v="0"/>
    <x v="316"/>
  </r>
  <r>
    <x v="485"/>
    <x v="1"/>
    <x v="0"/>
    <n v="80"/>
    <n v="9600"/>
    <s v="Pave"/>
    <s v="NA"/>
    <s v="Reg"/>
    <s v="Lvl"/>
    <s v="AllPub"/>
    <x v="0"/>
    <s v="Gtl"/>
    <x v="11"/>
    <s v="Norm"/>
    <s v="Norm"/>
    <x v="0"/>
    <x v="1"/>
    <n v="5"/>
    <n v="7"/>
    <n v="1950"/>
    <n v="2007"/>
    <x v="1"/>
    <s v="Gable"/>
    <s v="CompShg"/>
    <x v="1"/>
    <s v="MetalSd"/>
    <s v="None"/>
    <n v="0"/>
    <s v="Gd"/>
    <s v="TA"/>
    <x v="1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x v="1"/>
    <n v="0"/>
    <n v="1"/>
    <n v="0"/>
    <n v="3"/>
    <x v="1"/>
    <n v="1"/>
    <x v="0"/>
    <n v="5"/>
    <s v="Typ"/>
    <n v="1"/>
    <s v="Gd"/>
    <s v="Attchd"/>
    <n v="1950"/>
    <s v="Unf"/>
    <n v="1"/>
    <n v="264"/>
    <s v="TA"/>
    <s v="TA"/>
    <s v="Y"/>
    <x v="0"/>
    <x v="0"/>
    <n v="80"/>
    <n v="120"/>
    <n v="0"/>
    <n v="0"/>
    <n v="0"/>
    <s v="NA"/>
    <n v="0"/>
    <s v="NA"/>
    <x v="0"/>
    <s v="NA"/>
    <n v="0"/>
    <x v="9"/>
    <x v="3"/>
    <s v="WD"/>
    <x v="0"/>
    <x v="0"/>
    <x v="257"/>
  </r>
  <r>
    <x v="486"/>
    <x v="1"/>
    <x v="0"/>
    <n v="79"/>
    <n v="10289"/>
    <s v="Pave"/>
    <s v="NA"/>
    <s v="Reg"/>
    <s v="Lvl"/>
    <s v="AllPub"/>
    <x v="0"/>
    <s v="Gtl"/>
    <x v="11"/>
    <s v="Norm"/>
    <s v="Norm"/>
    <x v="0"/>
    <x v="1"/>
    <n v="5"/>
    <n v="7"/>
    <n v="1965"/>
    <n v="1965"/>
    <x v="0"/>
    <s v="Hip"/>
    <s v="CompShg"/>
    <x v="1"/>
    <s v="MetalSd"/>
    <s v="BrkFace"/>
    <n v="168"/>
    <s v="TA"/>
    <s v="TA"/>
    <x v="1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x v="0"/>
    <n v="0"/>
    <n v="1"/>
    <n v="1"/>
    <n v="3"/>
    <x v="1"/>
    <n v="1"/>
    <x v="1"/>
    <n v="6"/>
    <s v="Typ"/>
    <n v="0"/>
    <s v="NA"/>
    <s v="Attchd"/>
    <n v="1965"/>
    <s v="RFn"/>
    <n v="2"/>
    <n v="515"/>
    <s v="TA"/>
    <s v="TA"/>
    <s v="Y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168"/>
  </r>
  <r>
    <x v="487"/>
    <x v="1"/>
    <x v="0"/>
    <n v="70"/>
    <n v="12243"/>
    <s v="Pave"/>
    <s v="NA"/>
    <s v="IR1"/>
    <s v="Lvl"/>
    <s v="AllPub"/>
    <x v="0"/>
    <s v="Gtl"/>
    <x v="6"/>
    <s v="Norm"/>
    <s v="Norm"/>
    <x v="0"/>
    <x v="1"/>
    <n v="5"/>
    <n v="6"/>
    <n v="1971"/>
    <n v="1971"/>
    <x v="0"/>
    <s v="Gable"/>
    <s v="CompShg"/>
    <x v="7"/>
    <s v="Plywood"/>
    <s v="None"/>
    <n v="0"/>
    <s v="TA"/>
    <s v="TA"/>
    <x v="1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x v="1"/>
    <n v="0"/>
    <n v="2"/>
    <n v="0"/>
    <n v="3"/>
    <x v="1"/>
    <n v="1"/>
    <x v="1"/>
    <n v="7"/>
    <s v="Typ"/>
    <n v="1"/>
    <s v="TA"/>
    <s v="Attchd"/>
    <n v="1971"/>
    <s v="Unf"/>
    <n v="2"/>
    <n v="487"/>
    <s v="TA"/>
    <s v="TA"/>
    <s v="Y"/>
    <x v="42"/>
    <x v="1"/>
    <n v="0"/>
    <n v="0"/>
    <n v="0"/>
    <n v="180"/>
    <n v="0"/>
    <s v="NA"/>
    <n v="0"/>
    <s v="NA"/>
    <x v="0"/>
    <s v="NA"/>
    <n v="0"/>
    <x v="0"/>
    <x v="1"/>
    <s v="WD"/>
    <x v="0"/>
    <x v="0"/>
    <x v="216"/>
  </r>
  <r>
    <x v="488"/>
    <x v="4"/>
    <x v="0"/>
    <n v="60"/>
    <n v="10800"/>
    <s v="Pave"/>
    <s v="NA"/>
    <s v="Reg"/>
    <s v="Lvl"/>
    <s v="AllPub"/>
    <x v="2"/>
    <s v="Gtl"/>
    <x v="7"/>
    <s v="Norm"/>
    <s v="Norm"/>
    <x v="1"/>
    <x v="2"/>
    <n v="5"/>
    <n v="4"/>
    <n v="1900"/>
    <n v="1970"/>
    <x v="1"/>
    <s v="Gable"/>
    <s v="CompShg"/>
    <x v="2"/>
    <s v="Wd Sdng"/>
    <s v="None"/>
    <n v="0"/>
    <s v="TA"/>
    <s v="Fa"/>
    <x v="1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x v="1"/>
    <n v="0"/>
    <n v="2"/>
    <n v="0"/>
    <n v="3"/>
    <x v="1"/>
    <n v="2"/>
    <x v="1"/>
    <n v="10"/>
    <s v="Mod"/>
    <n v="1"/>
    <s v="Gd"/>
    <s v="Attchd"/>
    <n v="1970"/>
    <s v="Unf"/>
    <n v="2"/>
    <n v="520"/>
    <s v="TA"/>
    <s v="Fa"/>
    <s v="N"/>
    <x v="103"/>
    <x v="1"/>
    <n v="0"/>
    <n v="0"/>
    <n v="0"/>
    <n v="0"/>
    <n v="0"/>
    <s v="NA"/>
    <n v="0"/>
    <s v="NA"/>
    <x v="0"/>
    <s v="NA"/>
    <n v="0"/>
    <x v="1"/>
    <x v="2"/>
    <s v="ConLD"/>
    <x v="0"/>
    <x v="0"/>
    <x v="39"/>
  </r>
  <r>
    <x v="489"/>
    <x v="13"/>
    <x v="1"/>
    <n v="21"/>
    <n v="1526"/>
    <s v="Pave"/>
    <s v="NA"/>
    <s v="Reg"/>
    <s v="Lvl"/>
    <s v="AllPub"/>
    <x v="0"/>
    <s v="Gtl"/>
    <x v="14"/>
    <s v="Norm"/>
    <s v="Norm"/>
    <x v="4"/>
    <x v="4"/>
    <n v="4"/>
    <n v="8"/>
    <n v="1970"/>
    <n v="2002"/>
    <x v="1"/>
    <s v="Gable"/>
    <s v="CompShg"/>
    <x v="6"/>
    <s v="CmentBd"/>
    <s v="None"/>
    <n v="0"/>
    <s v="TA"/>
    <s v="Gd"/>
    <x v="1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x v="0"/>
    <n v="0"/>
    <n v="1"/>
    <n v="0"/>
    <n v="1"/>
    <x v="0"/>
    <n v="1"/>
    <x v="0"/>
    <n v="3"/>
    <s v="Typ"/>
    <n v="0"/>
    <s v="NA"/>
    <s v="Attchd"/>
    <n v="1970"/>
    <s v="Unf"/>
    <n v="1"/>
    <n v="286"/>
    <s v="TA"/>
    <s v="T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324"/>
  </r>
  <r>
    <x v="490"/>
    <x v="11"/>
    <x v="1"/>
    <s v="NA"/>
    <n v="2665"/>
    <s v="Pave"/>
    <s v="NA"/>
    <s v="Reg"/>
    <s v="Lvl"/>
    <s v="AllPub"/>
    <x v="0"/>
    <s v="Gtl"/>
    <x v="14"/>
    <s v="Norm"/>
    <s v="Norm"/>
    <x v="3"/>
    <x v="0"/>
    <n v="5"/>
    <n v="6"/>
    <n v="1976"/>
    <n v="1976"/>
    <x v="0"/>
    <s v="Gable"/>
    <s v="CompShg"/>
    <x v="6"/>
    <s v="CmentBd"/>
    <s v="None"/>
    <n v="0"/>
    <s v="TA"/>
    <s v="TA"/>
    <x v="0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x v="1"/>
    <n v="0"/>
    <n v="1"/>
    <n v="1"/>
    <n v="3"/>
    <x v="1"/>
    <n v="1"/>
    <x v="1"/>
    <n v="4"/>
    <s v="Typ"/>
    <n v="1"/>
    <s v="Gd"/>
    <s v="BuiltIn"/>
    <n v="1976"/>
    <s v="Fin"/>
    <n v="1"/>
    <n v="336"/>
    <s v="TA"/>
    <s v="TA"/>
    <s v="Y"/>
    <x v="128"/>
    <x v="1"/>
    <n v="24"/>
    <n v="0"/>
    <n v="0"/>
    <n v="0"/>
    <n v="0"/>
    <s v="NA"/>
    <n v="0"/>
    <s v="NA"/>
    <x v="0"/>
    <s v="NA"/>
    <n v="0"/>
    <x v="11"/>
    <x v="0"/>
    <s v="WD"/>
    <x v="0"/>
    <x v="0"/>
    <x v="99"/>
  </r>
  <r>
    <x v="491"/>
    <x v="3"/>
    <x v="0"/>
    <n v="79"/>
    <n v="9490"/>
    <s v="Pave"/>
    <s v="NA"/>
    <s v="Reg"/>
    <s v="Lvl"/>
    <s v="AllPub"/>
    <x v="0"/>
    <s v="Gtl"/>
    <x v="11"/>
    <s v="Artery"/>
    <s v="Norm"/>
    <x v="0"/>
    <x v="2"/>
    <n v="6"/>
    <n v="7"/>
    <n v="1941"/>
    <n v="1950"/>
    <x v="1"/>
    <s v="Gable"/>
    <s v="CompShg"/>
    <x v="2"/>
    <s v="Wd Sdng"/>
    <s v="None"/>
    <n v="0"/>
    <s v="TA"/>
    <s v="TA"/>
    <x v="1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x v="0"/>
    <n v="0"/>
    <n v="1"/>
    <n v="0"/>
    <n v="3"/>
    <x v="1"/>
    <n v="1"/>
    <x v="3"/>
    <n v="5"/>
    <s v="Typ"/>
    <n v="2"/>
    <s v="TA"/>
    <s v="Attchd"/>
    <n v="1941"/>
    <s v="Unf"/>
    <n v="1"/>
    <n v="240"/>
    <s v="TA"/>
    <s v="TA"/>
    <s v="Y"/>
    <x v="0"/>
    <x v="0"/>
    <n v="0"/>
    <n v="32"/>
    <n v="0"/>
    <n v="0"/>
    <n v="0"/>
    <s v="NA"/>
    <n v="0"/>
    <s v="MnPrv"/>
    <x v="1"/>
    <s v="NA"/>
    <n v="0"/>
    <x v="5"/>
    <x v="2"/>
    <s v="WD"/>
    <x v="0"/>
    <x v="0"/>
    <x v="325"/>
  </r>
  <r>
    <x v="492"/>
    <x v="0"/>
    <x v="0"/>
    <n v="105"/>
    <n v="15578"/>
    <s v="Pave"/>
    <s v="NA"/>
    <s v="IR1"/>
    <s v="Lvl"/>
    <s v="AllPub"/>
    <x v="2"/>
    <s v="Gtl"/>
    <x v="17"/>
    <s v="Norm"/>
    <s v="Norm"/>
    <x v="0"/>
    <x v="0"/>
    <n v="6"/>
    <n v="5"/>
    <n v="2006"/>
    <n v="2006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x v="1"/>
    <n v="0"/>
    <n v="2"/>
    <n v="1"/>
    <n v="3"/>
    <x v="0"/>
    <n v="1"/>
    <x v="1"/>
    <n v="8"/>
    <s v="Typ"/>
    <n v="0"/>
    <s v="NA"/>
    <s v="Attchd"/>
    <n v="2006"/>
    <s v="RFn"/>
    <n v="2"/>
    <n v="429"/>
    <s v="TA"/>
    <s v="TA"/>
    <s v="Y"/>
    <x v="0"/>
    <x v="0"/>
    <n v="0"/>
    <n v="0"/>
    <n v="0"/>
    <n v="0"/>
    <n v="0"/>
    <s v="NA"/>
    <n v="0"/>
    <s v="NA"/>
    <x v="0"/>
    <s v="NA"/>
    <n v="0"/>
    <x v="1"/>
    <x v="2"/>
    <s v="New"/>
    <x v="2"/>
    <x v="1"/>
    <x v="326"/>
  </r>
  <r>
    <x v="493"/>
    <x v="1"/>
    <x v="0"/>
    <n v="70"/>
    <n v="7931"/>
    <s v="Pave"/>
    <s v="NA"/>
    <s v="Reg"/>
    <s v="Lvl"/>
    <s v="AllPub"/>
    <x v="0"/>
    <s v="Gtl"/>
    <x v="11"/>
    <s v="Norm"/>
    <s v="Norm"/>
    <x v="0"/>
    <x v="1"/>
    <n v="5"/>
    <n v="6"/>
    <n v="1960"/>
    <n v="1960"/>
    <x v="0"/>
    <s v="Gable"/>
    <s v="CompShg"/>
    <x v="4"/>
    <s v="Wd Sdng"/>
    <s v="None"/>
    <n v="0"/>
    <s v="TA"/>
    <s v="TA"/>
    <x v="1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x v="1"/>
    <n v="0"/>
    <n v="1"/>
    <n v="1"/>
    <n v="3"/>
    <x v="1"/>
    <n v="1"/>
    <x v="1"/>
    <n v="6"/>
    <s v="Typ"/>
    <n v="1"/>
    <s v="Fa"/>
    <s v="Detchd"/>
    <n v="1964"/>
    <s v="Unf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106"/>
  </r>
  <r>
    <x v="494"/>
    <x v="8"/>
    <x v="1"/>
    <n v="50"/>
    <n v="5784"/>
    <s v="Pave"/>
    <s v="NA"/>
    <s v="Reg"/>
    <s v="Lvl"/>
    <s v="AllPub"/>
    <x v="0"/>
    <s v="Gtl"/>
    <x v="7"/>
    <s v="Artery"/>
    <s v="Norm"/>
    <x v="0"/>
    <x v="1"/>
    <n v="5"/>
    <n v="8"/>
    <n v="1938"/>
    <n v="1996"/>
    <x v="1"/>
    <s v="Gable"/>
    <s v="CompShg"/>
    <x v="1"/>
    <s v="MetalSd"/>
    <s v="None"/>
    <n v="0"/>
    <s v="TA"/>
    <s v="TA"/>
    <x v="2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x v="1"/>
    <n v="0"/>
    <n v="1"/>
    <n v="0"/>
    <n v="2"/>
    <x v="1"/>
    <n v="1"/>
    <x v="1"/>
    <n v="4"/>
    <s v="Typ"/>
    <n v="0"/>
    <s v="NA"/>
    <s v="Attchd"/>
    <n v="1938"/>
    <s v="Unf"/>
    <n v="1"/>
    <n v="273"/>
    <s v="TA"/>
    <s v="TA"/>
    <s v="Y"/>
    <x v="32"/>
    <x v="1"/>
    <n v="20"/>
    <n v="80"/>
    <n v="0"/>
    <n v="0"/>
    <n v="0"/>
    <s v="NA"/>
    <n v="0"/>
    <s v="NA"/>
    <x v="0"/>
    <s v="NA"/>
    <n v="0"/>
    <x v="3"/>
    <x v="3"/>
    <s v="WD"/>
    <x v="0"/>
    <x v="0"/>
    <x v="327"/>
  </r>
  <r>
    <x v="495"/>
    <x v="8"/>
    <x v="2"/>
    <n v="60"/>
    <n v="7879"/>
    <s v="Pave"/>
    <s v="NA"/>
    <s v="Reg"/>
    <s v="Lvl"/>
    <s v="AllPub"/>
    <x v="0"/>
    <s v="Gtl"/>
    <x v="13"/>
    <s v="Norm"/>
    <s v="Norm"/>
    <x v="0"/>
    <x v="1"/>
    <n v="4"/>
    <n v="5"/>
    <n v="1920"/>
    <n v="1950"/>
    <x v="1"/>
    <s v="Gable"/>
    <s v="CompShg"/>
    <x v="2"/>
    <s v="Wd Sdng"/>
    <s v="None"/>
    <n v="0"/>
    <s v="TA"/>
    <s v="TA"/>
    <x v="1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x v="1"/>
    <n v="0"/>
    <n v="1"/>
    <n v="0"/>
    <n v="2"/>
    <x v="1"/>
    <n v="1"/>
    <x v="1"/>
    <n v="4"/>
    <s v="Typ"/>
    <n v="0"/>
    <s v="NA"/>
    <s v="NA"/>
    <s v="NA"/>
    <s v="NA"/>
    <n v="0"/>
    <n v="0"/>
    <s v="NA"/>
    <s v="NA"/>
    <s v="N"/>
    <x v="0"/>
    <x v="0"/>
    <n v="523"/>
    <n v="115"/>
    <n v="0"/>
    <n v="0"/>
    <n v="0"/>
    <s v="NA"/>
    <n v="0"/>
    <s v="GdWo"/>
    <x v="1"/>
    <s v="NA"/>
    <n v="0"/>
    <x v="6"/>
    <x v="3"/>
    <s v="WD"/>
    <x v="1"/>
    <x v="1"/>
    <x v="328"/>
  </r>
  <r>
    <x v="496"/>
    <x v="1"/>
    <x v="0"/>
    <s v="NA"/>
    <n v="12692"/>
    <s v="Pave"/>
    <s v="NA"/>
    <s v="IR1"/>
    <s v="Lvl"/>
    <s v="AllPub"/>
    <x v="0"/>
    <s v="Gtl"/>
    <x v="3"/>
    <s v="Norm"/>
    <s v="Norm"/>
    <x v="0"/>
    <x v="1"/>
    <n v="8"/>
    <n v="5"/>
    <n v="1992"/>
    <n v="1993"/>
    <x v="1"/>
    <s v="Hip"/>
    <s v="CompShg"/>
    <x v="4"/>
    <s v="BrkFace"/>
    <s v="None"/>
    <n v="0"/>
    <s v="Gd"/>
    <s v="TA"/>
    <x v="0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x v="0"/>
    <n v="0"/>
    <n v="3"/>
    <n v="0"/>
    <n v="4"/>
    <x v="1"/>
    <n v="1"/>
    <x v="0"/>
    <n v="10"/>
    <s v="Typ"/>
    <n v="1"/>
    <s v="Gd"/>
    <s v="Attchd"/>
    <n v="1992"/>
    <s v="RFn"/>
    <n v="2"/>
    <n v="546"/>
    <s v="TA"/>
    <s v="TA"/>
    <s v="Y"/>
    <x v="121"/>
    <x v="1"/>
    <n v="75"/>
    <n v="291"/>
    <n v="0"/>
    <n v="0"/>
    <n v="0"/>
    <s v="NA"/>
    <n v="0"/>
    <s v="NA"/>
    <x v="0"/>
    <s v="NA"/>
    <n v="0"/>
    <x v="1"/>
    <x v="1"/>
    <s v="WD"/>
    <x v="0"/>
    <x v="0"/>
    <x v="329"/>
  </r>
  <r>
    <x v="497"/>
    <x v="3"/>
    <x v="0"/>
    <n v="60"/>
    <n v="9120"/>
    <s v="Pave"/>
    <s v="Pave"/>
    <s v="Reg"/>
    <s v="Lvl"/>
    <s v="AllPub"/>
    <x v="0"/>
    <s v="Gtl"/>
    <x v="8"/>
    <s v="Norm"/>
    <s v="Norm"/>
    <x v="0"/>
    <x v="2"/>
    <n v="7"/>
    <n v="6"/>
    <n v="1925"/>
    <n v="1950"/>
    <x v="1"/>
    <s v="Gable"/>
    <s v="CompShg"/>
    <x v="2"/>
    <s v="Wd Sdng"/>
    <s v="None"/>
    <n v="0"/>
    <s v="TA"/>
    <s v="Gd"/>
    <x v="0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x v="0"/>
    <n v="0"/>
    <n v="2"/>
    <n v="0"/>
    <n v="4"/>
    <x v="1"/>
    <n v="1"/>
    <x v="1"/>
    <n v="8"/>
    <s v="Typ"/>
    <n v="0"/>
    <s v="NA"/>
    <s v="Detchd"/>
    <n v="1925"/>
    <s v="Unf"/>
    <n v="1"/>
    <n v="240"/>
    <s v="TA"/>
    <s v="TA"/>
    <s v="N"/>
    <x v="0"/>
    <x v="0"/>
    <n v="100"/>
    <n v="0"/>
    <n v="0"/>
    <n v="0"/>
    <n v="0"/>
    <s v="NA"/>
    <n v="0"/>
    <s v="GdPrv"/>
    <x v="1"/>
    <s v="NA"/>
    <n v="0"/>
    <x v="11"/>
    <x v="0"/>
    <s v="WD"/>
    <x v="0"/>
    <x v="0"/>
    <x v="144"/>
  </r>
  <r>
    <x v="498"/>
    <x v="1"/>
    <x v="0"/>
    <n v="65"/>
    <n v="7800"/>
    <s v="Pave"/>
    <s v="NA"/>
    <s v="Reg"/>
    <s v="Lvl"/>
    <s v="AllPub"/>
    <x v="0"/>
    <s v="Gtl"/>
    <x v="9"/>
    <s v="Norm"/>
    <s v="Norm"/>
    <x v="0"/>
    <x v="1"/>
    <n v="5"/>
    <n v="7"/>
    <n v="1967"/>
    <n v="2004"/>
    <x v="1"/>
    <s v="Hip"/>
    <s v="CompShg"/>
    <x v="3"/>
    <s v="HdBoard"/>
    <s v="BrkFace"/>
    <n v="89"/>
    <s v="TA"/>
    <s v="TA"/>
    <x v="0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x v="1"/>
    <n v="0"/>
    <n v="1"/>
    <n v="0"/>
    <n v="3"/>
    <x v="1"/>
    <n v="1"/>
    <x v="0"/>
    <n v="5"/>
    <s v="Typ"/>
    <n v="0"/>
    <s v="NA"/>
    <s v="Attchd"/>
    <n v="1967"/>
    <s v="Fin"/>
    <n v="1"/>
    <n v="288"/>
    <s v="TA"/>
    <s v="TA"/>
    <s v="Y"/>
    <x v="111"/>
    <x v="1"/>
    <n v="0"/>
    <n v="0"/>
    <n v="0"/>
    <n v="0"/>
    <n v="0"/>
    <s v="NA"/>
    <n v="0"/>
    <s v="MnPrv"/>
    <x v="1"/>
    <s v="NA"/>
    <n v="0"/>
    <x v="11"/>
    <x v="3"/>
    <s v="WD"/>
    <x v="0"/>
    <x v="0"/>
    <x v="52"/>
  </r>
  <r>
    <x v="499"/>
    <x v="1"/>
    <x v="0"/>
    <n v="70"/>
    <n v="7535"/>
    <s v="Pave"/>
    <s v="NA"/>
    <s v="IR1"/>
    <s v="Lvl"/>
    <s v="AllPub"/>
    <x v="0"/>
    <s v="Gtl"/>
    <x v="11"/>
    <s v="Norm"/>
    <s v="Norm"/>
    <x v="0"/>
    <x v="1"/>
    <n v="5"/>
    <n v="7"/>
    <n v="1958"/>
    <n v="1985"/>
    <x v="1"/>
    <s v="Gable"/>
    <s v="CompShg"/>
    <x v="1"/>
    <s v="MetalSd"/>
    <s v="None"/>
    <n v="0"/>
    <s v="TA"/>
    <s v="TA"/>
    <x v="1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x v="1"/>
    <n v="1"/>
    <n v="1"/>
    <n v="0"/>
    <n v="2"/>
    <x v="1"/>
    <n v="1"/>
    <x v="1"/>
    <n v="5"/>
    <s v="Typ"/>
    <n v="0"/>
    <s v="NA"/>
    <s v="Attchd"/>
    <n v="1958"/>
    <s v="Fin"/>
    <n v="1"/>
    <n v="297"/>
    <s v="TA"/>
    <s v="TA"/>
    <s v="Y"/>
    <x v="29"/>
    <x v="1"/>
    <n v="285"/>
    <n v="0"/>
    <n v="0"/>
    <n v="0"/>
    <n v="0"/>
    <s v="NA"/>
    <n v="0"/>
    <s v="MnWw"/>
    <x v="1"/>
    <s v="Shed"/>
    <n v="480"/>
    <x v="11"/>
    <x v="1"/>
    <s v="WD"/>
    <x v="0"/>
    <x v="0"/>
    <x v="149"/>
  </r>
  <r>
    <x v="500"/>
    <x v="11"/>
    <x v="1"/>
    <n v="21"/>
    <n v="1890"/>
    <s v="Pave"/>
    <s v="NA"/>
    <s v="Reg"/>
    <s v="Lvl"/>
    <s v="AllPub"/>
    <x v="0"/>
    <s v="Gtl"/>
    <x v="22"/>
    <s v="Norm"/>
    <s v="Norm"/>
    <x v="4"/>
    <x v="0"/>
    <n v="6"/>
    <n v="5"/>
    <n v="1973"/>
    <n v="1973"/>
    <x v="0"/>
    <s v="Gable"/>
    <s v="CompShg"/>
    <x v="3"/>
    <s v="HdBoard"/>
    <s v="BrkFace"/>
    <n v="285"/>
    <s v="TA"/>
    <s v="TA"/>
    <x v="1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x v="1"/>
    <n v="0"/>
    <n v="1"/>
    <n v="1"/>
    <n v="3"/>
    <x v="1"/>
    <n v="1"/>
    <x v="1"/>
    <n v="7"/>
    <s v="Typ"/>
    <n v="0"/>
    <s v="NA"/>
    <s v="Detchd"/>
    <n v="1973"/>
    <s v="Unf"/>
    <n v="1"/>
    <n v="264"/>
    <s v="TA"/>
    <s v="TA"/>
    <s v="Y"/>
    <x v="32"/>
    <x v="1"/>
    <n v="28"/>
    <n v="0"/>
    <n v="0"/>
    <n v="0"/>
    <n v="0"/>
    <s v="NA"/>
    <n v="0"/>
    <s v="NA"/>
    <x v="0"/>
    <s v="NA"/>
    <n v="0"/>
    <x v="1"/>
    <x v="1"/>
    <s v="WD"/>
    <x v="0"/>
    <x v="0"/>
    <x v="46"/>
  </r>
  <r>
    <x v="501"/>
    <x v="0"/>
    <x v="3"/>
    <n v="75"/>
    <n v="9803"/>
    <s v="Pave"/>
    <s v="NA"/>
    <s v="Reg"/>
    <s v="Lvl"/>
    <s v="AllPub"/>
    <x v="0"/>
    <s v="Gtl"/>
    <x v="5"/>
    <s v="Norm"/>
    <s v="Norm"/>
    <x v="0"/>
    <x v="0"/>
    <n v="7"/>
    <n v="5"/>
    <n v="2005"/>
    <n v="2005"/>
    <x v="0"/>
    <s v="Gable"/>
    <s v="CompShg"/>
    <x v="0"/>
    <s v="VinylSd"/>
    <s v="None"/>
    <n v="0"/>
    <s v="Gd"/>
    <s v="TA"/>
    <x v="0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x v="1"/>
    <n v="0"/>
    <n v="2"/>
    <n v="1"/>
    <n v="3"/>
    <x v="0"/>
    <n v="1"/>
    <x v="0"/>
    <n v="7"/>
    <s v="Typ"/>
    <n v="0"/>
    <s v="NA"/>
    <s v="Attchd"/>
    <n v="2005"/>
    <s v="RFn"/>
    <n v="2"/>
    <n v="603"/>
    <s v="TA"/>
    <s v="TA"/>
    <s v="Y"/>
    <x v="0"/>
    <x v="0"/>
    <n v="108"/>
    <n v="0"/>
    <n v="0"/>
    <n v="0"/>
    <n v="0"/>
    <s v="NA"/>
    <n v="0"/>
    <s v="NA"/>
    <x v="0"/>
    <s v="NA"/>
    <n v="0"/>
    <x v="0"/>
    <x v="0"/>
    <s v="WD"/>
    <x v="0"/>
    <x v="0"/>
    <x v="330"/>
  </r>
  <r>
    <x v="502"/>
    <x v="1"/>
    <x v="0"/>
    <n v="70"/>
    <n v="9170"/>
    <s v="Pave"/>
    <s v="NA"/>
    <s v="Reg"/>
    <s v="Lvl"/>
    <s v="AllPub"/>
    <x v="2"/>
    <s v="Gtl"/>
    <x v="15"/>
    <s v="Feedr"/>
    <s v="Norm"/>
    <x v="0"/>
    <x v="1"/>
    <n v="5"/>
    <n v="7"/>
    <n v="1965"/>
    <n v="1965"/>
    <x v="0"/>
    <s v="Hip"/>
    <s v="CompShg"/>
    <x v="1"/>
    <s v="MetalSd"/>
    <s v="None"/>
    <n v="0"/>
    <s v="TA"/>
    <s v="TA"/>
    <x v="1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x v="0"/>
    <n v="0"/>
    <n v="1"/>
    <n v="0"/>
    <n v="2"/>
    <x v="1"/>
    <n v="1"/>
    <x v="1"/>
    <n v="6"/>
    <s v="Typ"/>
    <n v="0"/>
    <s v="NA"/>
    <s v="Detchd"/>
    <n v="1965"/>
    <s v="Unf"/>
    <n v="2"/>
    <n v="461"/>
    <s v="Fa"/>
    <s v="Fa"/>
    <s v="Y"/>
    <x v="0"/>
    <x v="0"/>
    <n v="0"/>
    <n v="184"/>
    <n v="0"/>
    <n v="0"/>
    <n v="0"/>
    <s v="NA"/>
    <n v="0"/>
    <s v="GdPrv"/>
    <x v="1"/>
    <s v="Shed"/>
    <n v="400"/>
    <x v="7"/>
    <x v="1"/>
    <s v="WD"/>
    <x v="0"/>
    <x v="0"/>
    <x v="3"/>
  </r>
  <r>
    <x v="503"/>
    <x v="1"/>
    <x v="0"/>
    <n v="100"/>
    <n v="15602"/>
    <s v="Pave"/>
    <s v="NA"/>
    <s v="IR1"/>
    <s v="Lvl"/>
    <s v="AllPub"/>
    <x v="0"/>
    <s v="Gtl"/>
    <x v="2"/>
    <s v="Norm"/>
    <s v="Norm"/>
    <x v="0"/>
    <x v="1"/>
    <n v="7"/>
    <n v="8"/>
    <n v="1959"/>
    <n v="1997"/>
    <x v="1"/>
    <s v="Gable"/>
    <s v="CompShg"/>
    <x v="4"/>
    <s v="Wd Sdng"/>
    <s v="None"/>
    <n v="0"/>
    <s v="TA"/>
    <s v="TA"/>
    <x v="1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x v="0"/>
    <n v="0"/>
    <n v="2"/>
    <n v="0"/>
    <n v="1"/>
    <x v="1"/>
    <n v="1"/>
    <x v="1"/>
    <n v="6"/>
    <s v="Typ"/>
    <n v="2"/>
    <s v="TA"/>
    <s v="Attchd"/>
    <n v="1959"/>
    <s v="Fin"/>
    <n v="2"/>
    <n v="484"/>
    <s v="TA"/>
    <s v="TA"/>
    <s v="Y"/>
    <x v="0"/>
    <x v="0"/>
    <n v="54"/>
    <n v="0"/>
    <n v="0"/>
    <n v="161"/>
    <n v="0"/>
    <s v="NA"/>
    <n v="0"/>
    <s v="GdWo"/>
    <x v="1"/>
    <s v="NA"/>
    <n v="0"/>
    <x v="10"/>
    <x v="4"/>
    <s v="WD"/>
    <x v="0"/>
    <x v="0"/>
    <x v="331"/>
  </r>
  <r>
    <x v="504"/>
    <x v="11"/>
    <x v="0"/>
    <n v="24"/>
    <n v="2308"/>
    <s v="Pave"/>
    <s v="NA"/>
    <s v="Reg"/>
    <s v="Lvl"/>
    <s v="AllPub"/>
    <x v="0"/>
    <s v="Gtl"/>
    <x v="20"/>
    <s v="Norm"/>
    <s v="Norm"/>
    <x v="3"/>
    <x v="0"/>
    <n v="6"/>
    <n v="5"/>
    <n v="1974"/>
    <n v="1974"/>
    <x v="0"/>
    <s v="Gable"/>
    <s v="CompShg"/>
    <x v="7"/>
    <s v="Brk Cmn"/>
    <s v="None"/>
    <n v="0"/>
    <s v="TA"/>
    <s v="TA"/>
    <x v="1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x v="1"/>
    <n v="1"/>
    <n v="2"/>
    <n v="1"/>
    <n v="3"/>
    <x v="0"/>
    <n v="1"/>
    <x v="1"/>
    <n v="6"/>
    <s v="Typ"/>
    <n v="1"/>
    <s v="Fa"/>
    <s v="Attchd"/>
    <n v="1974"/>
    <s v="Unf"/>
    <n v="2"/>
    <n v="440"/>
    <s v="TA"/>
    <s v="TA"/>
    <s v="Y"/>
    <x v="129"/>
    <x v="1"/>
    <n v="0"/>
    <n v="0"/>
    <n v="0"/>
    <n v="0"/>
    <n v="0"/>
    <s v="NA"/>
    <n v="0"/>
    <s v="NA"/>
    <x v="0"/>
    <s v="NA"/>
    <n v="0"/>
    <x v="11"/>
    <x v="3"/>
    <s v="WD"/>
    <x v="0"/>
    <x v="0"/>
    <x v="257"/>
  </r>
  <r>
    <x v="505"/>
    <x v="6"/>
    <x v="1"/>
    <n v="60"/>
    <n v="7596"/>
    <s v="Pave"/>
    <s v="Grvl"/>
    <s v="Reg"/>
    <s v="Lvl"/>
    <s v="AllPub"/>
    <x v="0"/>
    <s v="Gtl"/>
    <x v="7"/>
    <s v="Artery"/>
    <s v="Norm"/>
    <x v="2"/>
    <x v="0"/>
    <n v="5"/>
    <n v="5"/>
    <n v="1952"/>
    <n v="1952"/>
    <x v="0"/>
    <s v="Hip"/>
    <s v="CompShg"/>
    <x v="2"/>
    <s v="Wd Sdng"/>
    <s v="BrkFace"/>
    <n v="360"/>
    <s v="TA"/>
    <s v="TA"/>
    <x v="1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x v="1"/>
    <n v="0"/>
    <n v="2"/>
    <n v="0"/>
    <n v="4"/>
    <x v="1"/>
    <n v="2"/>
    <x v="1"/>
    <n v="10"/>
    <s v="Typ"/>
    <n v="0"/>
    <s v="NA"/>
    <s v="Detchd"/>
    <n v="1952"/>
    <s v="Unf"/>
    <n v="2"/>
    <n v="400"/>
    <s v="TA"/>
    <s v="TA"/>
    <s v="N"/>
    <x v="0"/>
    <x v="0"/>
    <n v="0"/>
    <n v="0"/>
    <n v="0"/>
    <n v="0"/>
    <n v="0"/>
    <s v="NA"/>
    <n v="0"/>
    <s v="NA"/>
    <x v="0"/>
    <s v="NA"/>
    <n v="0"/>
    <x v="9"/>
    <x v="3"/>
    <s v="COD"/>
    <x v="0"/>
    <x v="0"/>
    <x v="202"/>
  </r>
  <r>
    <x v="506"/>
    <x v="0"/>
    <x v="0"/>
    <n v="80"/>
    <n v="9554"/>
    <s v="Pave"/>
    <s v="NA"/>
    <s v="IR1"/>
    <s v="Lvl"/>
    <s v="AllPub"/>
    <x v="0"/>
    <s v="Gtl"/>
    <x v="12"/>
    <s v="Norm"/>
    <s v="Norm"/>
    <x v="0"/>
    <x v="0"/>
    <n v="8"/>
    <n v="5"/>
    <n v="1993"/>
    <n v="1994"/>
    <x v="1"/>
    <s v="Gable"/>
    <s v="CompShg"/>
    <x v="0"/>
    <s v="VinylSd"/>
    <s v="BrkFace"/>
    <n v="125"/>
    <s v="Gd"/>
    <s v="TA"/>
    <x v="0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x v="1"/>
    <n v="0"/>
    <n v="2"/>
    <n v="1"/>
    <n v="3"/>
    <x v="0"/>
    <n v="1"/>
    <x v="0"/>
    <n v="8"/>
    <s v="Typ"/>
    <n v="1"/>
    <s v="TA"/>
    <s v="Attchd"/>
    <n v="1993"/>
    <s v="RFn"/>
    <n v="2"/>
    <n v="471"/>
    <s v="TA"/>
    <s v="TA"/>
    <s v="Y"/>
    <x v="39"/>
    <x v="1"/>
    <n v="81"/>
    <n v="0"/>
    <n v="0"/>
    <n v="0"/>
    <n v="0"/>
    <s v="NA"/>
    <n v="0"/>
    <s v="NA"/>
    <x v="0"/>
    <s v="NA"/>
    <n v="0"/>
    <x v="2"/>
    <x v="2"/>
    <s v="WD"/>
    <x v="0"/>
    <x v="0"/>
    <x v="141"/>
  </r>
  <r>
    <x v="507"/>
    <x v="1"/>
    <x v="3"/>
    <n v="75"/>
    <n v="7862"/>
    <s v="Pave"/>
    <s v="NA"/>
    <s v="IR1"/>
    <s v="Lvl"/>
    <s v="AllPub"/>
    <x v="0"/>
    <s v="Gtl"/>
    <x v="5"/>
    <s v="Norm"/>
    <s v="Norm"/>
    <x v="0"/>
    <x v="1"/>
    <n v="6"/>
    <n v="5"/>
    <n v="2009"/>
    <n v="2009"/>
    <x v="0"/>
    <s v="Gable"/>
    <s v="CompShg"/>
    <x v="0"/>
    <s v="VinylSd"/>
    <s v="None"/>
    <n v="0"/>
    <s v="Gd"/>
    <s v="TA"/>
    <x v="0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x v="1"/>
    <n v="0"/>
    <n v="2"/>
    <n v="0"/>
    <n v="2"/>
    <x v="0"/>
    <n v="1"/>
    <x v="0"/>
    <n v="4"/>
    <s v="Typ"/>
    <n v="0"/>
    <s v="NA"/>
    <s v="Attchd"/>
    <n v="2009"/>
    <s v="Fin"/>
    <n v="2"/>
    <n v="676"/>
    <s v="TA"/>
    <s v="TA"/>
    <s v="Y"/>
    <x v="0"/>
    <x v="0"/>
    <n v="102"/>
    <n v="0"/>
    <n v="0"/>
    <n v="0"/>
    <n v="0"/>
    <s v="NA"/>
    <n v="0"/>
    <s v="NA"/>
    <x v="0"/>
    <s v="NA"/>
    <n v="0"/>
    <x v="2"/>
    <x v="3"/>
    <s v="New"/>
    <x v="2"/>
    <x v="1"/>
    <x v="332"/>
  </r>
  <r>
    <x v="508"/>
    <x v="2"/>
    <x v="1"/>
    <n v="60"/>
    <n v="9600"/>
    <s v="Pave"/>
    <s v="NA"/>
    <s v="Reg"/>
    <s v="Lvl"/>
    <s v="AllPub"/>
    <x v="0"/>
    <s v="Gtl"/>
    <x v="7"/>
    <s v="Norm"/>
    <s v="Norm"/>
    <x v="0"/>
    <x v="0"/>
    <n v="7"/>
    <n v="9"/>
    <n v="1928"/>
    <n v="2005"/>
    <x v="1"/>
    <s v="Gambrel"/>
    <s v="CompShg"/>
    <x v="1"/>
    <s v="MetalSd"/>
    <s v="None"/>
    <n v="0"/>
    <s v="TA"/>
    <s v="Ex"/>
    <x v="2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x v="1"/>
    <n v="0"/>
    <n v="2"/>
    <n v="0"/>
    <n v="3"/>
    <x v="1"/>
    <n v="1"/>
    <x v="0"/>
    <n v="7"/>
    <s v="Typ"/>
    <n v="1"/>
    <s v="Gd"/>
    <s v="Detchd"/>
    <n v="1928"/>
    <s v="Unf"/>
    <n v="2"/>
    <n v="360"/>
    <s v="TA"/>
    <s v="TA"/>
    <s v="N"/>
    <x v="0"/>
    <x v="0"/>
    <n v="0"/>
    <n v="116"/>
    <n v="0"/>
    <n v="0"/>
    <n v="0"/>
    <s v="NA"/>
    <n v="0"/>
    <s v="NA"/>
    <x v="0"/>
    <s v="NA"/>
    <n v="0"/>
    <x v="4"/>
    <x v="0"/>
    <s v="WD"/>
    <x v="0"/>
    <x v="0"/>
    <x v="306"/>
  </r>
  <r>
    <x v="509"/>
    <x v="1"/>
    <x v="0"/>
    <n v="80"/>
    <n v="9600"/>
    <s v="Pave"/>
    <s v="NA"/>
    <s v="Reg"/>
    <s v="Lvl"/>
    <s v="AllPub"/>
    <x v="2"/>
    <s v="Gtl"/>
    <x v="11"/>
    <s v="Norm"/>
    <s v="Norm"/>
    <x v="0"/>
    <x v="1"/>
    <n v="5"/>
    <n v="6"/>
    <n v="1959"/>
    <n v="1959"/>
    <x v="0"/>
    <s v="Gable"/>
    <s v="CompShg"/>
    <x v="1"/>
    <s v="MetalSd"/>
    <s v="BrkFace"/>
    <n v="132"/>
    <s v="TA"/>
    <s v="TA"/>
    <x v="1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x v="0"/>
    <n v="0"/>
    <n v="1"/>
    <n v="0"/>
    <n v="3"/>
    <x v="1"/>
    <n v="1"/>
    <x v="1"/>
    <n v="6"/>
    <s v="Typ"/>
    <n v="0"/>
    <s v="NA"/>
    <s v="Attchd"/>
    <n v="1959"/>
    <s v="RFn"/>
    <n v="1"/>
    <n v="270"/>
    <s v="TA"/>
    <s v="TA"/>
    <s v="Y"/>
    <x v="42"/>
    <x v="1"/>
    <n v="88"/>
    <n v="0"/>
    <n v="0"/>
    <n v="0"/>
    <n v="0"/>
    <s v="NA"/>
    <n v="0"/>
    <s v="MnPrv"/>
    <x v="1"/>
    <s v="NA"/>
    <n v="0"/>
    <x v="9"/>
    <x v="3"/>
    <s v="WD"/>
    <x v="0"/>
    <x v="0"/>
    <x v="202"/>
  </r>
  <r>
    <x v="510"/>
    <x v="1"/>
    <x v="0"/>
    <n v="75"/>
    <n v="14559"/>
    <s v="Pave"/>
    <s v="NA"/>
    <s v="Reg"/>
    <s v="Lvl"/>
    <s v="AllPub"/>
    <x v="0"/>
    <s v="Gtl"/>
    <x v="11"/>
    <s v="Norm"/>
    <s v="Norm"/>
    <x v="0"/>
    <x v="1"/>
    <n v="5"/>
    <n v="7"/>
    <n v="1951"/>
    <n v="2000"/>
    <x v="1"/>
    <s v="Hip"/>
    <s v="CompShg"/>
    <x v="2"/>
    <s v="Wd Sdng"/>
    <s v="BrkCmn"/>
    <n v="70"/>
    <s v="Gd"/>
    <s v="TA"/>
    <x v="1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x v="0"/>
    <n v="0"/>
    <n v="1"/>
    <n v="0"/>
    <n v="2"/>
    <x v="1"/>
    <n v="1"/>
    <x v="1"/>
    <n v="6"/>
    <s v="Min1"/>
    <n v="2"/>
    <s v="TA"/>
    <s v="CarPort"/>
    <n v="1951"/>
    <s v="Unf"/>
    <n v="1"/>
    <n v="288"/>
    <s v="TA"/>
    <s v="TA"/>
    <s v="Y"/>
    <x v="130"/>
    <x v="1"/>
    <n v="42"/>
    <n v="0"/>
    <n v="0"/>
    <n v="168"/>
    <n v="0"/>
    <s v="NA"/>
    <n v="0"/>
    <s v="NA"/>
    <x v="0"/>
    <s v="Shed"/>
    <n v="2000"/>
    <x v="11"/>
    <x v="3"/>
    <s v="WD"/>
    <x v="0"/>
    <x v="0"/>
    <x v="333"/>
  </r>
  <r>
    <x v="511"/>
    <x v="7"/>
    <x v="0"/>
    <n v="40"/>
    <n v="6792"/>
    <s v="Pave"/>
    <s v="NA"/>
    <s v="IR1"/>
    <s v="Lvl"/>
    <s v="AllPub"/>
    <x v="0"/>
    <s v="Gtl"/>
    <x v="10"/>
    <s v="Norm"/>
    <s v="Norm"/>
    <x v="3"/>
    <x v="1"/>
    <n v="7"/>
    <n v="5"/>
    <n v="2005"/>
    <n v="2006"/>
    <x v="1"/>
    <s v="Gable"/>
    <s v="CompShg"/>
    <x v="0"/>
    <s v="VinylSd"/>
    <s v="Stone"/>
    <n v="94"/>
    <s v="Gd"/>
    <s v="TA"/>
    <x v="0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x v="1"/>
    <n v="0"/>
    <n v="2"/>
    <n v="0"/>
    <n v="2"/>
    <x v="0"/>
    <n v="1"/>
    <x v="0"/>
    <n v="6"/>
    <s v="Typ"/>
    <n v="1"/>
    <s v="Gd"/>
    <s v="Attchd"/>
    <n v="2005"/>
    <s v="RFn"/>
    <n v="2"/>
    <n v="474"/>
    <s v="TA"/>
    <s v="TA"/>
    <s v="Y"/>
    <x v="65"/>
    <x v="1"/>
    <n v="35"/>
    <n v="0"/>
    <n v="0"/>
    <n v="0"/>
    <n v="0"/>
    <s v="NA"/>
    <n v="0"/>
    <s v="NA"/>
    <x v="0"/>
    <s v="NA"/>
    <n v="0"/>
    <x v="10"/>
    <x v="2"/>
    <s v="New"/>
    <x v="2"/>
    <x v="1"/>
    <x v="334"/>
  </r>
  <r>
    <x v="512"/>
    <x v="1"/>
    <x v="0"/>
    <n v="70"/>
    <n v="9100"/>
    <s v="Pave"/>
    <s v="NA"/>
    <s v="Reg"/>
    <s v="Lvl"/>
    <s v="AllPub"/>
    <x v="2"/>
    <s v="Gtl"/>
    <x v="11"/>
    <s v="Feedr"/>
    <s v="Norm"/>
    <x v="0"/>
    <x v="1"/>
    <n v="5"/>
    <n v="5"/>
    <n v="1958"/>
    <n v="1958"/>
    <x v="0"/>
    <s v="Gable"/>
    <s v="CompShg"/>
    <x v="0"/>
    <s v="VinylSd"/>
    <s v="None"/>
    <n v="0"/>
    <s v="TA"/>
    <s v="TA"/>
    <x v="1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x v="0"/>
    <n v="0"/>
    <n v="1"/>
    <n v="0"/>
    <n v="3"/>
    <x v="1"/>
    <n v="1"/>
    <x v="1"/>
    <n v="5"/>
    <s v="Typ"/>
    <n v="0"/>
    <s v="NA"/>
    <s v="Detchd"/>
    <n v="1964"/>
    <s v="Unf"/>
    <n v="2"/>
    <n v="624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8"/>
  </r>
  <r>
    <x v="513"/>
    <x v="1"/>
    <x v="0"/>
    <n v="71"/>
    <n v="9187"/>
    <s v="Pave"/>
    <s v="NA"/>
    <s v="Reg"/>
    <s v="Bnk"/>
    <s v="AllPub"/>
    <x v="2"/>
    <s v="Gtl"/>
    <x v="4"/>
    <s v="Norm"/>
    <s v="Norm"/>
    <x v="0"/>
    <x v="1"/>
    <n v="6"/>
    <n v="5"/>
    <n v="1983"/>
    <n v="1983"/>
    <x v="0"/>
    <s v="Gable"/>
    <s v="CompShg"/>
    <x v="0"/>
    <s v="VinylSd"/>
    <s v="None"/>
    <n v="0"/>
    <s v="TA"/>
    <s v="Gd"/>
    <x v="0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x v="1"/>
    <n v="0"/>
    <n v="1"/>
    <n v="1"/>
    <n v="3"/>
    <x v="1"/>
    <n v="1"/>
    <x v="1"/>
    <n v="5"/>
    <s v="Typ"/>
    <n v="0"/>
    <s v="NA"/>
    <s v="Attchd"/>
    <n v="1983"/>
    <s v="Unf"/>
    <n v="2"/>
    <n v="484"/>
    <s v="TA"/>
    <s v="TA"/>
    <s v="Y"/>
    <x v="28"/>
    <x v="1"/>
    <n v="0"/>
    <n v="158"/>
    <n v="0"/>
    <n v="0"/>
    <n v="0"/>
    <s v="NA"/>
    <n v="0"/>
    <s v="NA"/>
    <x v="0"/>
    <s v="NA"/>
    <n v="0"/>
    <x v="11"/>
    <x v="1"/>
    <s v="WD"/>
    <x v="0"/>
    <x v="0"/>
    <x v="254"/>
  </r>
  <r>
    <x v="514"/>
    <x v="5"/>
    <x v="0"/>
    <n v="55"/>
    <n v="10594"/>
    <s v="Pave"/>
    <s v="NA"/>
    <s v="Reg"/>
    <s v="Lvl"/>
    <s v="AllPub"/>
    <x v="0"/>
    <s v="Gtl"/>
    <x v="2"/>
    <s v="Norm"/>
    <s v="Norm"/>
    <x v="0"/>
    <x v="3"/>
    <n v="5"/>
    <n v="5"/>
    <n v="1926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x v="1"/>
    <n v="0"/>
    <n v="1"/>
    <n v="0"/>
    <n v="2"/>
    <x v="1"/>
    <n v="1"/>
    <x v="1"/>
    <n v="5"/>
    <s v="Typ"/>
    <n v="0"/>
    <s v="NA"/>
    <s v="Detchd"/>
    <n v="1926"/>
    <s v="Unf"/>
    <n v="1"/>
    <n v="200"/>
    <s v="Po"/>
    <s v="Po"/>
    <s v="Y"/>
    <x v="0"/>
    <x v="0"/>
    <n v="0"/>
    <n v="112"/>
    <n v="0"/>
    <n v="0"/>
    <n v="0"/>
    <s v="NA"/>
    <n v="0"/>
    <s v="MnPrv"/>
    <x v="1"/>
    <s v="NA"/>
    <n v="0"/>
    <x v="11"/>
    <x v="1"/>
    <s v="WD"/>
    <x v="0"/>
    <x v="0"/>
    <x v="335"/>
  </r>
  <r>
    <x v="515"/>
    <x v="1"/>
    <x v="0"/>
    <n v="94"/>
    <n v="12220"/>
    <s v="Pave"/>
    <s v="NA"/>
    <s v="Reg"/>
    <s v="Lvl"/>
    <s v="AllPub"/>
    <x v="0"/>
    <s v="Gtl"/>
    <x v="10"/>
    <s v="Norm"/>
    <s v="Norm"/>
    <x v="0"/>
    <x v="1"/>
    <n v="10"/>
    <n v="5"/>
    <n v="2009"/>
    <n v="2009"/>
    <x v="0"/>
    <s v="Hip"/>
    <s v="CompShg"/>
    <x v="6"/>
    <s v="CmentBd"/>
    <s v="BrkFace"/>
    <n v="305"/>
    <s v="Ex"/>
    <s v="TA"/>
    <x v="1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x v="0"/>
    <n v="0"/>
    <n v="2"/>
    <n v="1"/>
    <n v="3"/>
    <x v="0"/>
    <n v="1"/>
    <x v="2"/>
    <n v="9"/>
    <s v="Typ"/>
    <n v="1"/>
    <s v="Gd"/>
    <s v="Attchd"/>
    <n v="2009"/>
    <s v="Fin"/>
    <n v="3"/>
    <n v="900"/>
    <s v="TA"/>
    <s v="TA"/>
    <s v="Y"/>
    <x v="131"/>
    <x v="1"/>
    <n v="54"/>
    <n v="0"/>
    <n v="0"/>
    <n v="0"/>
    <n v="0"/>
    <s v="NA"/>
    <n v="0"/>
    <s v="NA"/>
    <x v="0"/>
    <s v="NA"/>
    <n v="0"/>
    <x v="2"/>
    <x v="3"/>
    <s v="New"/>
    <x v="2"/>
    <x v="1"/>
    <x v="336"/>
  </r>
  <r>
    <x v="516"/>
    <x v="10"/>
    <x v="0"/>
    <s v="NA"/>
    <n v="10448"/>
    <s v="Pave"/>
    <s v="NA"/>
    <s v="IR1"/>
    <s v="Lvl"/>
    <s v="AllPub"/>
    <x v="2"/>
    <s v="Gtl"/>
    <x v="6"/>
    <s v="Norm"/>
    <s v="Norm"/>
    <x v="0"/>
    <x v="5"/>
    <n v="6"/>
    <n v="6"/>
    <n v="1972"/>
    <n v="1972"/>
    <x v="0"/>
    <s v="Gable"/>
    <s v="CompShg"/>
    <x v="3"/>
    <s v="HdBoard"/>
    <s v="BrkFace"/>
    <n v="333"/>
    <s v="TA"/>
    <s v="TA"/>
    <x v="1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x v="1"/>
    <n v="0"/>
    <n v="2"/>
    <n v="1"/>
    <n v="3"/>
    <x v="0"/>
    <n v="1"/>
    <x v="1"/>
    <n v="7"/>
    <s v="Typ"/>
    <n v="1"/>
    <s v="TA"/>
    <s v="Attchd"/>
    <n v="1972"/>
    <s v="RFn"/>
    <n v="2"/>
    <n v="583"/>
    <s v="TA"/>
    <s v="TA"/>
    <s v="Y"/>
    <x v="0"/>
    <x v="0"/>
    <n v="104"/>
    <n v="0"/>
    <n v="0"/>
    <n v="0"/>
    <n v="0"/>
    <s v="NA"/>
    <n v="0"/>
    <s v="GdPrv"/>
    <x v="1"/>
    <s v="NA"/>
    <n v="0"/>
    <x v="5"/>
    <x v="3"/>
    <s v="COD"/>
    <x v="1"/>
    <x v="1"/>
    <x v="58"/>
  </r>
  <r>
    <x v="517"/>
    <x v="0"/>
    <x v="0"/>
    <n v="79"/>
    <n v="10208"/>
    <s v="Pave"/>
    <s v="NA"/>
    <s v="IR1"/>
    <s v="Lvl"/>
    <s v="AllPub"/>
    <x v="0"/>
    <s v="Gtl"/>
    <x v="3"/>
    <s v="Norm"/>
    <s v="Norm"/>
    <x v="0"/>
    <x v="0"/>
    <n v="7"/>
    <n v="5"/>
    <n v="1996"/>
    <n v="1997"/>
    <x v="1"/>
    <s v="Gable"/>
    <s v="CompShg"/>
    <x v="0"/>
    <s v="VinylSd"/>
    <s v="BrkFace"/>
    <n v="921"/>
    <s v="Gd"/>
    <s v="TA"/>
    <x v="0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x v="1"/>
    <n v="0"/>
    <n v="2"/>
    <n v="1"/>
    <n v="3"/>
    <x v="0"/>
    <n v="1"/>
    <x v="0"/>
    <n v="7"/>
    <s v="Typ"/>
    <n v="1"/>
    <s v="TA"/>
    <s v="Attchd"/>
    <n v="1996"/>
    <s v="RFn"/>
    <n v="3"/>
    <n v="889"/>
    <s v="TA"/>
    <s v="TA"/>
    <s v="Y"/>
    <x v="132"/>
    <x v="1"/>
    <n v="0"/>
    <n v="0"/>
    <n v="0"/>
    <n v="0"/>
    <n v="0"/>
    <s v="NA"/>
    <n v="0"/>
    <s v="NA"/>
    <x v="0"/>
    <s v="NA"/>
    <n v="0"/>
    <x v="9"/>
    <x v="3"/>
    <s v="WD"/>
    <x v="0"/>
    <x v="0"/>
    <x v="337"/>
  </r>
  <r>
    <x v="518"/>
    <x v="0"/>
    <x v="0"/>
    <s v="NA"/>
    <n v="9531"/>
    <s v="Pave"/>
    <s v="NA"/>
    <s v="IR1"/>
    <s v="Lvl"/>
    <s v="AllPub"/>
    <x v="3"/>
    <s v="Gtl"/>
    <x v="0"/>
    <s v="Norm"/>
    <s v="Norm"/>
    <x v="0"/>
    <x v="0"/>
    <n v="6"/>
    <n v="5"/>
    <n v="1998"/>
    <n v="1998"/>
    <x v="0"/>
    <s v="Gable"/>
    <s v="CompShg"/>
    <x v="0"/>
    <s v="VinylSd"/>
    <s v="None"/>
    <n v="0"/>
    <s v="TA"/>
    <s v="TA"/>
    <x v="0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x v="0"/>
    <n v="0"/>
    <n v="2"/>
    <n v="1"/>
    <n v="3"/>
    <x v="0"/>
    <n v="1"/>
    <x v="1"/>
    <n v="7"/>
    <s v="Typ"/>
    <n v="0"/>
    <s v="NA"/>
    <s v="Attchd"/>
    <n v="1998"/>
    <s v="RFn"/>
    <n v="2"/>
    <n v="546"/>
    <s v="TA"/>
    <s v="TA"/>
    <s v="Y"/>
    <x v="0"/>
    <x v="0"/>
    <n v="36"/>
    <n v="0"/>
    <n v="0"/>
    <n v="0"/>
    <n v="0"/>
    <s v="NA"/>
    <n v="0"/>
    <s v="MnPrv"/>
    <x v="1"/>
    <s v="NA"/>
    <n v="0"/>
    <x v="1"/>
    <x v="1"/>
    <s v="WD"/>
    <x v="0"/>
    <x v="0"/>
    <x v="146"/>
  </r>
  <r>
    <x v="519"/>
    <x v="2"/>
    <x v="0"/>
    <n v="53"/>
    <n v="10918"/>
    <s v="Pave"/>
    <s v="NA"/>
    <s v="Reg"/>
    <s v="Lvl"/>
    <s v="AllPub"/>
    <x v="0"/>
    <s v="Gtl"/>
    <x v="2"/>
    <s v="Norm"/>
    <s v="Norm"/>
    <x v="0"/>
    <x v="0"/>
    <n v="7"/>
    <n v="9"/>
    <n v="1926"/>
    <n v="2004"/>
    <x v="1"/>
    <s v="Gambrel"/>
    <s v="CompShg"/>
    <x v="1"/>
    <s v="MetalSd"/>
    <s v="None"/>
    <n v="0"/>
    <s v="Gd"/>
    <s v="TA"/>
    <x v="2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x v="1"/>
    <n v="0"/>
    <n v="1"/>
    <n v="1"/>
    <n v="3"/>
    <x v="1"/>
    <n v="1"/>
    <x v="0"/>
    <n v="9"/>
    <s v="Typ"/>
    <n v="2"/>
    <s v="Gd"/>
    <s v="Detchd"/>
    <n v="1926"/>
    <s v="Unf"/>
    <n v="1"/>
    <n v="282"/>
    <s v="TA"/>
    <s v="TA"/>
    <s v="Y"/>
    <x v="0"/>
    <x v="0"/>
    <n v="0"/>
    <n v="0"/>
    <n v="0"/>
    <n v="145"/>
    <n v="0"/>
    <s v="NA"/>
    <n v="0"/>
    <s v="MnPrv"/>
    <x v="1"/>
    <s v="NA"/>
    <n v="0"/>
    <x v="11"/>
    <x v="3"/>
    <s v="WD"/>
    <x v="0"/>
    <x v="0"/>
    <x v="338"/>
  </r>
  <r>
    <x v="520"/>
    <x v="4"/>
    <x v="0"/>
    <n v="60"/>
    <n v="10800"/>
    <s v="Pave"/>
    <s v="Grvl"/>
    <s v="Reg"/>
    <s v="Lvl"/>
    <s v="AllPub"/>
    <x v="0"/>
    <s v="Gtl"/>
    <x v="7"/>
    <s v="Norm"/>
    <s v="Norm"/>
    <x v="1"/>
    <x v="0"/>
    <n v="4"/>
    <n v="7"/>
    <n v="1900"/>
    <n v="2000"/>
    <x v="1"/>
    <s v="Gable"/>
    <s v="CompShg"/>
    <x v="1"/>
    <s v="MetalSd"/>
    <s v="None"/>
    <n v="0"/>
    <s v="TA"/>
    <s v="TA"/>
    <x v="2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x v="1"/>
    <n v="0"/>
    <n v="2"/>
    <n v="0"/>
    <n v="3"/>
    <x v="1"/>
    <n v="2"/>
    <x v="1"/>
    <n v="7"/>
    <s v="Typ"/>
    <n v="0"/>
    <s v="NA"/>
    <s v="NA"/>
    <s v="NA"/>
    <s v="NA"/>
    <n v="0"/>
    <n v="0"/>
    <s v="NA"/>
    <s v="NA"/>
    <s v="N"/>
    <x v="132"/>
    <x v="1"/>
    <n v="114"/>
    <n v="210"/>
    <n v="0"/>
    <n v="0"/>
    <n v="0"/>
    <s v="NA"/>
    <n v="0"/>
    <s v="NA"/>
    <x v="0"/>
    <s v="NA"/>
    <n v="0"/>
    <x v="5"/>
    <x v="0"/>
    <s v="WD"/>
    <x v="0"/>
    <x v="0"/>
    <x v="339"/>
  </r>
  <r>
    <x v="521"/>
    <x v="1"/>
    <x v="0"/>
    <n v="90"/>
    <n v="11988"/>
    <s v="Pave"/>
    <s v="NA"/>
    <s v="IR1"/>
    <s v="Lvl"/>
    <s v="AllPub"/>
    <x v="2"/>
    <s v="Gtl"/>
    <x v="11"/>
    <s v="Feedr"/>
    <s v="Norm"/>
    <x v="0"/>
    <x v="1"/>
    <n v="6"/>
    <n v="6"/>
    <n v="1957"/>
    <n v="1957"/>
    <x v="0"/>
    <s v="Gable"/>
    <s v="CompShg"/>
    <x v="0"/>
    <s v="VinylSd"/>
    <s v="None"/>
    <n v="0"/>
    <s v="TA"/>
    <s v="TA"/>
    <x v="1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x v="1"/>
    <n v="0"/>
    <n v="1"/>
    <n v="1"/>
    <n v="3"/>
    <x v="1"/>
    <n v="1"/>
    <x v="1"/>
    <n v="6"/>
    <s v="Typ"/>
    <n v="2"/>
    <s v="Gd"/>
    <s v="Attchd"/>
    <n v="1957"/>
    <s v="Unf"/>
    <n v="1"/>
    <n v="336"/>
    <s v="TA"/>
    <s v="TA"/>
    <s v="Y"/>
    <x v="0"/>
    <x v="0"/>
    <n v="40"/>
    <n v="0"/>
    <n v="0"/>
    <n v="0"/>
    <n v="0"/>
    <s v="NA"/>
    <n v="0"/>
    <s v="NA"/>
    <x v="0"/>
    <s v="NA"/>
    <n v="0"/>
    <x v="1"/>
    <x v="1"/>
    <s v="WD"/>
    <x v="0"/>
    <x v="0"/>
    <x v="115"/>
  </r>
  <r>
    <x v="522"/>
    <x v="3"/>
    <x v="1"/>
    <n v="50"/>
    <n v="5000"/>
    <s v="Pave"/>
    <s v="NA"/>
    <s v="Reg"/>
    <s v="Lvl"/>
    <s v="AllPub"/>
    <x v="2"/>
    <s v="Gtl"/>
    <x v="8"/>
    <s v="Feedr"/>
    <s v="Norm"/>
    <x v="0"/>
    <x v="2"/>
    <n v="6"/>
    <n v="7"/>
    <n v="1947"/>
    <n v="1950"/>
    <x v="1"/>
    <s v="Gable"/>
    <s v="CompShg"/>
    <x v="6"/>
    <s v="CmentBd"/>
    <s v="None"/>
    <n v="0"/>
    <s v="TA"/>
    <s v="Gd"/>
    <x v="1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x v="1"/>
    <n v="0"/>
    <n v="2"/>
    <n v="0"/>
    <n v="3"/>
    <x v="1"/>
    <n v="1"/>
    <x v="1"/>
    <n v="7"/>
    <s v="Typ"/>
    <n v="2"/>
    <s v="Gd"/>
    <s v="Detchd"/>
    <n v="1950"/>
    <s v="Unf"/>
    <n v="2"/>
    <n v="420"/>
    <s v="TA"/>
    <s v="TA"/>
    <s v="Y"/>
    <x v="0"/>
    <x v="0"/>
    <n v="24"/>
    <n v="36"/>
    <n v="0"/>
    <n v="0"/>
    <n v="0"/>
    <s v="NA"/>
    <n v="0"/>
    <s v="NA"/>
    <x v="0"/>
    <s v="NA"/>
    <n v="0"/>
    <x v="4"/>
    <x v="2"/>
    <s v="WD"/>
    <x v="0"/>
    <x v="0"/>
    <x v="18"/>
  </r>
  <r>
    <x v="523"/>
    <x v="0"/>
    <x v="0"/>
    <n v="130"/>
    <n v="40094"/>
    <s v="Pave"/>
    <s v="NA"/>
    <s v="IR1"/>
    <s v="Bnk"/>
    <s v="AllPub"/>
    <x v="0"/>
    <s v="Gtl"/>
    <x v="15"/>
    <s v="PosN"/>
    <s v="PosN"/>
    <x v="0"/>
    <x v="0"/>
    <n v="10"/>
    <n v="5"/>
    <n v="2007"/>
    <n v="2008"/>
    <x v="1"/>
    <s v="Hip"/>
    <s v="CompShg"/>
    <x v="6"/>
    <s v="CmentBd"/>
    <s v="Stone"/>
    <n v="762"/>
    <s v="Ex"/>
    <s v="TA"/>
    <x v="0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x v="0"/>
    <n v="0"/>
    <n v="3"/>
    <n v="1"/>
    <n v="3"/>
    <x v="1"/>
    <n v="1"/>
    <x v="2"/>
    <n v="11"/>
    <s v="Typ"/>
    <n v="1"/>
    <s v="Gd"/>
    <s v="BuiltIn"/>
    <n v="2007"/>
    <s v="Fin"/>
    <n v="3"/>
    <n v="884"/>
    <s v="TA"/>
    <s v="TA"/>
    <s v="Y"/>
    <x v="94"/>
    <x v="1"/>
    <n v="406"/>
    <n v="0"/>
    <n v="0"/>
    <n v="0"/>
    <n v="0"/>
    <s v="NA"/>
    <n v="0"/>
    <s v="NA"/>
    <x v="0"/>
    <s v="NA"/>
    <n v="0"/>
    <x v="4"/>
    <x v="1"/>
    <s v="New"/>
    <x v="2"/>
    <x v="1"/>
    <x v="340"/>
  </r>
  <r>
    <x v="524"/>
    <x v="0"/>
    <x v="0"/>
    <n v="95"/>
    <n v="11787"/>
    <s v="Pave"/>
    <s v="NA"/>
    <s v="IR1"/>
    <s v="Lvl"/>
    <s v="AllPub"/>
    <x v="0"/>
    <s v="Gtl"/>
    <x v="3"/>
    <s v="Norm"/>
    <s v="Norm"/>
    <x v="0"/>
    <x v="0"/>
    <n v="7"/>
    <n v="5"/>
    <n v="1996"/>
    <n v="1997"/>
    <x v="1"/>
    <s v="Gable"/>
    <s v="CompShg"/>
    <x v="0"/>
    <s v="VinylSd"/>
    <s v="BrkFace"/>
    <n v="594"/>
    <s v="Gd"/>
    <s v="TA"/>
    <x v="0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x v="0"/>
    <n v="0"/>
    <n v="2"/>
    <n v="1"/>
    <n v="3"/>
    <x v="0"/>
    <n v="1"/>
    <x v="0"/>
    <n v="8"/>
    <s v="Typ"/>
    <n v="1"/>
    <s v="TA"/>
    <s v="Attchd"/>
    <n v="1996"/>
    <s v="Fin"/>
    <n v="3"/>
    <n v="834"/>
    <s v="TA"/>
    <s v="TA"/>
    <s v="Y"/>
    <x v="53"/>
    <x v="1"/>
    <n v="60"/>
    <n v="0"/>
    <n v="0"/>
    <n v="0"/>
    <n v="0"/>
    <s v="NA"/>
    <n v="0"/>
    <s v="NA"/>
    <x v="0"/>
    <s v="NA"/>
    <n v="0"/>
    <x v="5"/>
    <x v="1"/>
    <s v="WD"/>
    <x v="0"/>
    <x v="0"/>
    <x v="341"/>
  </r>
  <r>
    <x v="525"/>
    <x v="1"/>
    <x v="3"/>
    <n v="62"/>
    <n v="7500"/>
    <s v="Pave"/>
    <s v="Pave"/>
    <s v="Reg"/>
    <s v="Lvl"/>
    <s v="AllPub"/>
    <x v="0"/>
    <s v="Gtl"/>
    <x v="5"/>
    <s v="Norm"/>
    <s v="Norm"/>
    <x v="0"/>
    <x v="1"/>
    <n v="7"/>
    <n v="5"/>
    <n v="2005"/>
    <n v="2005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x v="1"/>
    <n v="0"/>
    <n v="2"/>
    <n v="0"/>
    <n v="3"/>
    <x v="1"/>
    <n v="1"/>
    <x v="0"/>
    <n v="6"/>
    <s v="Typ"/>
    <n v="1"/>
    <s v="TA"/>
    <s v="Attchd"/>
    <n v="2005"/>
    <s v="Unf"/>
    <n v="2"/>
    <n v="453"/>
    <s v="TA"/>
    <s v="TA"/>
    <s v="Y"/>
    <x v="133"/>
    <x v="1"/>
    <n v="144"/>
    <n v="0"/>
    <n v="0"/>
    <n v="0"/>
    <n v="0"/>
    <s v="NA"/>
    <n v="0"/>
    <s v="NA"/>
    <x v="0"/>
    <s v="NA"/>
    <n v="0"/>
    <x v="7"/>
    <x v="2"/>
    <s v="WD"/>
    <x v="0"/>
    <x v="0"/>
    <x v="105"/>
  </r>
  <r>
    <x v="526"/>
    <x v="1"/>
    <x v="0"/>
    <n v="70"/>
    <n v="13300"/>
    <s v="Pave"/>
    <s v="NA"/>
    <s v="Reg"/>
    <s v="Lvl"/>
    <s v="AllPub"/>
    <x v="0"/>
    <s v="Gtl"/>
    <x v="11"/>
    <s v="Norm"/>
    <s v="Norm"/>
    <x v="0"/>
    <x v="1"/>
    <n v="5"/>
    <n v="7"/>
    <n v="1956"/>
    <n v="2000"/>
    <x v="1"/>
    <s v="Hip"/>
    <s v="CompShg"/>
    <x v="2"/>
    <s v="Wd Sdng"/>
    <s v="None"/>
    <n v="0"/>
    <s v="TA"/>
    <s v="TA"/>
    <x v="1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x v="1"/>
    <n v="0"/>
    <n v="1"/>
    <n v="0"/>
    <n v="2"/>
    <x v="1"/>
    <n v="1"/>
    <x v="1"/>
    <n v="4"/>
    <s v="Typ"/>
    <n v="0"/>
    <s v="NA"/>
    <s v="Attchd"/>
    <n v="1956"/>
    <s v="Unf"/>
    <n v="1"/>
    <n v="252"/>
    <s v="TA"/>
    <s v="TA"/>
    <s v="Y"/>
    <x v="134"/>
    <x v="1"/>
    <n v="0"/>
    <n v="156"/>
    <n v="0"/>
    <n v="0"/>
    <n v="0"/>
    <s v="NA"/>
    <n v="0"/>
    <s v="NA"/>
    <x v="0"/>
    <s v="NA"/>
    <n v="0"/>
    <x v="11"/>
    <x v="1"/>
    <s v="WD"/>
    <x v="0"/>
    <x v="0"/>
    <x v="15"/>
  </r>
  <r>
    <x v="527"/>
    <x v="0"/>
    <x v="0"/>
    <n v="67"/>
    <n v="14948"/>
    <s v="Pave"/>
    <s v="NA"/>
    <s v="IR1"/>
    <s v="Lvl"/>
    <s v="AllPub"/>
    <x v="0"/>
    <s v="Gtl"/>
    <x v="10"/>
    <s v="Norm"/>
    <s v="Norm"/>
    <x v="0"/>
    <x v="0"/>
    <n v="9"/>
    <n v="5"/>
    <n v="2008"/>
    <n v="2008"/>
    <x v="0"/>
    <s v="Hip"/>
    <s v="CompShg"/>
    <x v="0"/>
    <s v="VinylSd"/>
    <s v="Stone"/>
    <n v="268"/>
    <s v="Ex"/>
    <s v="TA"/>
    <x v="0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x v="0"/>
    <n v="0"/>
    <n v="2"/>
    <n v="1"/>
    <n v="3"/>
    <x v="0"/>
    <n v="1"/>
    <x v="2"/>
    <n v="11"/>
    <s v="Typ"/>
    <n v="1"/>
    <s v="Gd"/>
    <s v="Attchd"/>
    <n v="2008"/>
    <s v="Fin"/>
    <n v="3"/>
    <n v="858"/>
    <s v="TA"/>
    <s v="TA"/>
    <s v="Y"/>
    <x v="135"/>
    <x v="1"/>
    <n v="66"/>
    <n v="0"/>
    <n v="0"/>
    <n v="0"/>
    <n v="0"/>
    <s v="NA"/>
    <n v="0"/>
    <s v="NA"/>
    <x v="0"/>
    <s v="NA"/>
    <n v="0"/>
    <x v="6"/>
    <x v="0"/>
    <s v="New"/>
    <x v="2"/>
    <x v="1"/>
    <x v="342"/>
  </r>
  <r>
    <x v="528"/>
    <x v="8"/>
    <x v="0"/>
    <n v="58"/>
    <n v="9098"/>
    <s v="Pave"/>
    <s v="NA"/>
    <s v="IR1"/>
    <s v="Lvl"/>
    <s v="AllPub"/>
    <x v="0"/>
    <s v="Gtl"/>
    <x v="15"/>
    <s v="Norm"/>
    <s v="Norm"/>
    <x v="0"/>
    <x v="1"/>
    <n v="4"/>
    <n v="7"/>
    <n v="1920"/>
    <n v="2002"/>
    <x v="1"/>
    <s v="Gable"/>
    <s v="CompShg"/>
    <x v="2"/>
    <s v="Wd Sdng"/>
    <s v="None"/>
    <n v="0"/>
    <s v="TA"/>
    <s v="TA"/>
    <x v="2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x v="0"/>
    <n v="0"/>
    <n v="1"/>
    <n v="0"/>
    <n v="2"/>
    <x v="1"/>
    <n v="1"/>
    <x v="1"/>
    <n v="5"/>
    <s v="Typ"/>
    <n v="0"/>
    <s v="NA"/>
    <s v="NA"/>
    <s v="NA"/>
    <s v="NA"/>
    <n v="0"/>
    <n v="0"/>
    <s v="NA"/>
    <s v="NA"/>
    <s v="N"/>
    <x v="0"/>
    <x v="0"/>
    <n v="0"/>
    <n v="144"/>
    <n v="0"/>
    <n v="0"/>
    <n v="0"/>
    <s v="NA"/>
    <n v="0"/>
    <s v="NA"/>
    <x v="0"/>
    <s v="NA"/>
    <n v="0"/>
    <x v="9"/>
    <x v="1"/>
    <s v="WD"/>
    <x v="0"/>
    <x v="0"/>
    <x v="324"/>
  </r>
  <r>
    <x v="529"/>
    <x v="1"/>
    <x v="0"/>
    <s v="NA"/>
    <n v="32668"/>
    <s v="Pave"/>
    <s v="NA"/>
    <s v="IR1"/>
    <s v="Lvl"/>
    <s v="AllPub"/>
    <x v="3"/>
    <s v="Gtl"/>
    <x v="2"/>
    <s v="Norm"/>
    <s v="Norm"/>
    <x v="0"/>
    <x v="1"/>
    <n v="6"/>
    <n v="3"/>
    <n v="1957"/>
    <n v="1975"/>
    <x v="1"/>
    <s v="Hip"/>
    <s v="CompShg"/>
    <x v="2"/>
    <s v="Stone"/>
    <s v="NA"/>
    <s v="NA"/>
    <s v="Gd"/>
    <s v="TA"/>
    <x v="0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x v="0"/>
    <n v="0"/>
    <n v="3"/>
    <n v="0"/>
    <n v="4"/>
    <x v="1"/>
    <n v="2"/>
    <x v="1"/>
    <n v="9"/>
    <s v="Maj1"/>
    <n v="2"/>
    <s v="TA"/>
    <s v="Attchd"/>
    <n v="1975"/>
    <s v="RFn"/>
    <n v="2"/>
    <n v="484"/>
    <s v="TA"/>
    <s v="TA"/>
    <s v="Y"/>
    <x v="0"/>
    <x v="0"/>
    <n v="0"/>
    <n v="200"/>
    <n v="0"/>
    <n v="0"/>
    <n v="0"/>
    <s v="NA"/>
    <n v="0"/>
    <s v="NA"/>
    <x v="0"/>
    <s v="NA"/>
    <n v="0"/>
    <x v="10"/>
    <x v="1"/>
    <s v="WD"/>
    <x v="4"/>
    <x v="1"/>
    <x v="343"/>
  </r>
  <r>
    <x v="530"/>
    <x v="10"/>
    <x v="0"/>
    <n v="85"/>
    <n v="10200"/>
    <s v="Pave"/>
    <s v="NA"/>
    <s v="Reg"/>
    <s v="Lvl"/>
    <s v="AllPub"/>
    <x v="0"/>
    <s v="Gtl"/>
    <x v="16"/>
    <s v="Norm"/>
    <s v="Norm"/>
    <x v="0"/>
    <x v="5"/>
    <n v="6"/>
    <n v="5"/>
    <n v="1988"/>
    <n v="1989"/>
    <x v="1"/>
    <s v="Gable"/>
    <s v="CompShg"/>
    <x v="3"/>
    <s v="HdBoard"/>
    <s v="BrkFace"/>
    <n v="219"/>
    <s v="Gd"/>
    <s v="TA"/>
    <x v="1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x v="0"/>
    <n v="0"/>
    <n v="2"/>
    <n v="0"/>
    <n v="3"/>
    <x v="1"/>
    <n v="1"/>
    <x v="0"/>
    <n v="5"/>
    <s v="Typ"/>
    <n v="1"/>
    <s v="Fa"/>
    <s v="Attchd"/>
    <n v="1988"/>
    <s v="RFn"/>
    <n v="2"/>
    <n v="600"/>
    <s v="TA"/>
    <s v="TA"/>
    <s v="Y"/>
    <x v="42"/>
    <x v="1"/>
    <n v="0"/>
    <n v="0"/>
    <n v="0"/>
    <n v="0"/>
    <n v="0"/>
    <s v="NA"/>
    <n v="0"/>
    <s v="NA"/>
    <x v="0"/>
    <s v="NA"/>
    <n v="0"/>
    <x v="5"/>
    <x v="0"/>
    <s v="WD"/>
    <x v="1"/>
    <x v="1"/>
    <x v="216"/>
  </r>
  <r>
    <x v="531"/>
    <x v="2"/>
    <x v="1"/>
    <n v="60"/>
    <n v="6155"/>
    <s v="Pave"/>
    <s v="NA"/>
    <s v="IR1"/>
    <s v="Lvl"/>
    <s v="AllPub"/>
    <x v="4"/>
    <s v="Gtl"/>
    <x v="8"/>
    <s v="RRNn"/>
    <s v="Feedr"/>
    <x v="0"/>
    <x v="0"/>
    <n v="6"/>
    <n v="8"/>
    <n v="1920"/>
    <n v="1999"/>
    <x v="1"/>
    <s v="Gable"/>
    <s v="CompShg"/>
    <x v="2"/>
    <s v="Wd Sdng"/>
    <s v="None"/>
    <n v="0"/>
    <s v="TA"/>
    <s v="TA"/>
    <x v="2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x v="1"/>
    <n v="0"/>
    <n v="2"/>
    <n v="0"/>
    <n v="3"/>
    <x v="1"/>
    <n v="1"/>
    <x v="1"/>
    <n v="6"/>
    <s v="Typ"/>
    <n v="0"/>
    <s v="NA"/>
    <s v="Detchd"/>
    <n v="1920"/>
    <s v="Fin"/>
    <n v="2"/>
    <n v="502"/>
    <s v="TA"/>
    <s v="Fa"/>
    <s v="Y"/>
    <x v="0"/>
    <x v="0"/>
    <n v="0"/>
    <n v="84"/>
    <n v="0"/>
    <n v="0"/>
    <n v="0"/>
    <s v="NA"/>
    <n v="0"/>
    <s v="NA"/>
    <x v="0"/>
    <s v="NA"/>
    <n v="0"/>
    <x v="11"/>
    <x v="0"/>
    <s v="WD"/>
    <x v="0"/>
    <x v="0"/>
    <x v="113"/>
  </r>
  <r>
    <x v="532"/>
    <x v="1"/>
    <x v="0"/>
    <n v="60"/>
    <n v="7200"/>
    <s v="Pave"/>
    <s v="NA"/>
    <s v="Reg"/>
    <s v="Lvl"/>
    <s v="AllPub"/>
    <x v="0"/>
    <s v="Gtl"/>
    <x v="11"/>
    <s v="Norm"/>
    <s v="Norm"/>
    <x v="0"/>
    <x v="1"/>
    <n v="5"/>
    <n v="7"/>
    <n v="1955"/>
    <n v="2007"/>
    <x v="1"/>
    <s v="Gable"/>
    <s v="CompShg"/>
    <x v="0"/>
    <s v="VinylSd"/>
    <s v="None"/>
    <n v="0"/>
    <s v="TA"/>
    <s v="TA"/>
    <x v="4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x v="1"/>
    <n v="0"/>
    <n v="1"/>
    <n v="0"/>
    <n v="2"/>
    <x v="1"/>
    <n v="1"/>
    <x v="1"/>
    <n v="5"/>
    <s v="Mod"/>
    <n v="1"/>
    <s v="Po"/>
    <s v="Detchd"/>
    <n v="1967"/>
    <s v="Unf"/>
    <n v="1"/>
    <n v="392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344"/>
  </r>
  <r>
    <x v="533"/>
    <x v="1"/>
    <x v="0"/>
    <n v="50"/>
    <n v="5000"/>
    <s v="Pave"/>
    <s v="NA"/>
    <s v="Reg"/>
    <s v="Low"/>
    <s v="AllPub"/>
    <x v="0"/>
    <s v="Mod"/>
    <x v="8"/>
    <s v="Norm"/>
    <s v="Norm"/>
    <x v="0"/>
    <x v="1"/>
    <n v="1"/>
    <n v="3"/>
    <n v="1946"/>
    <n v="1950"/>
    <x v="1"/>
    <s v="Gable"/>
    <s v="CompShg"/>
    <x v="0"/>
    <s v="VinylSd"/>
    <s v="None"/>
    <n v="0"/>
    <s v="Fa"/>
    <s v="Fa"/>
    <x v="4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x v="1"/>
    <n v="0"/>
    <n v="1"/>
    <n v="0"/>
    <n v="1"/>
    <x v="0"/>
    <n v="1"/>
    <x v="3"/>
    <n v="2"/>
    <s v="Typ"/>
    <n v="0"/>
    <s v="NA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NA"/>
    <n v="0"/>
    <x v="8"/>
    <x v="1"/>
    <s v="WD"/>
    <x v="0"/>
    <x v="0"/>
    <x v="345"/>
  </r>
  <r>
    <x v="534"/>
    <x v="0"/>
    <x v="0"/>
    <n v="74"/>
    <n v="9056"/>
    <s v="Pave"/>
    <s v="NA"/>
    <s v="IR1"/>
    <s v="Lvl"/>
    <s v="AllPub"/>
    <x v="0"/>
    <s v="Gtl"/>
    <x v="17"/>
    <s v="Norm"/>
    <s v="Norm"/>
    <x v="0"/>
    <x v="0"/>
    <n v="8"/>
    <n v="5"/>
    <n v="2004"/>
    <n v="2004"/>
    <x v="0"/>
    <s v="Gable"/>
    <s v="CompShg"/>
    <x v="0"/>
    <s v="VinylSd"/>
    <s v="None"/>
    <n v="0"/>
    <s v="Gd"/>
    <s v="TA"/>
    <x v="0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x v="1"/>
    <n v="0"/>
    <n v="2"/>
    <n v="1"/>
    <n v="3"/>
    <x v="0"/>
    <n v="1"/>
    <x v="0"/>
    <n v="6"/>
    <s v="Typ"/>
    <n v="1"/>
    <s v="Gd"/>
    <s v="Attchd"/>
    <n v="2004"/>
    <s v="Fin"/>
    <n v="2"/>
    <n v="403"/>
    <s v="TA"/>
    <s v="TA"/>
    <s v="Y"/>
    <x v="13"/>
    <x v="1"/>
    <n v="35"/>
    <n v="0"/>
    <n v="0"/>
    <n v="0"/>
    <n v="0"/>
    <s v="NA"/>
    <n v="0"/>
    <s v="NA"/>
    <x v="0"/>
    <s v="NA"/>
    <n v="0"/>
    <x v="4"/>
    <x v="2"/>
    <s v="WD"/>
    <x v="0"/>
    <x v="0"/>
    <x v="94"/>
  </r>
  <r>
    <x v="535"/>
    <x v="4"/>
    <x v="0"/>
    <n v="70"/>
    <n v="7000"/>
    <s v="Pave"/>
    <s v="NA"/>
    <s v="Reg"/>
    <s v="Lvl"/>
    <s v="AllPub"/>
    <x v="0"/>
    <s v="Gtl"/>
    <x v="15"/>
    <s v="Norm"/>
    <s v="Norm"/>
    <x v="1"/>
    <x v="0"/>
    <n v="5"/>
    <n v="7"/>
    <n v="1910"/>
    <n v="1991"/>
    <x v="1"/>
    <s v="Gable"/>
    <s v="CompShg"/>
    <x v="1"/>
    <s v="MetalSd"/>
    <s v="None"/>
    <n v="0"/>
    <s v="TA"/>
    <s v="TA"/>
    <x v="1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x v="0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N"/>
    <x v="136"/>
    <x v="1"/>
    <n v="0"/>
    <n v="148"/>
    <n v="0"/>
    <n v="0"/>
    <n v="0"/>
    <s v="NA"/>
    <n v="0"/>
    <s v="NA"/>
    <x v="0"/>
    <s v="NA"/>
    <n v="0"/>
    <x v="8"/>
    <x v="0"/>
    <s v="WD"/>
    <x v="0"/>
    <x v="0"/>
    <x v="344"/>
  </r>
  <r>
    <x v="536"/>
    <x v="0"/>
    <x v="0"/>
    <n v="57"/>
    <n v="8924"/>
    <s v="Pave"/>
    <s v="NA"/>
    <s v="IR1"/>
    <s v="Lvl"/>
    <s v="AllPub"/>
    <x v="3"/>
    <s v="Gtl"/>
    <x v="0"/>
    <s v="Norm"/>
    <s v="Norm"/>
    <x v="0"/>
    <x v="0"/>
    <n v="7"/>
    <n v="5"/>
    <n v="1998"/>
    <n v="1999"/>
    <x v="1"/>
    <s v="Gable"/>
    <s v="CompShg"/>
    <x v="0"/>
    <s v="VinylSd"/>
    <s v="None"/>
    <n v="0"/>
    <s v="TA"/>
    <s v="TA"/>
    <x v="0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x v="1"/>
    <n v="0"/>
    <n v="2"/>
    <n v="1"/>
    <n v="3"/>
    <x v="0"/>
    <n v="1"/>
    <x v="0"/>
    <n v="8"/>
    <s v="Typ"/>
    <n v="0"/>
    <s v="NA"/>
    <s v="Attchd"/>
    <n v="1998"/>
    <s v="Fin"/>
    <n v="2"/>
    <n v="527"/>
    <s v="TA"/>
    <s v="TA"/>
    <s v="Y"/>
    <x v="28"/>
    <x v="1"/>
    <n v="155"/>
    <n v="0"/>
    <n v="0"/>
    <n v="0"/>
    <n v="0"/>
    <s v="NA"/>
    <n v="0"/>
    <s v="NA"/>
    <x v="0"/>
    <s v="NA"/>
    <n v="0"/>
    <x v="9"/>
    <x v="0"/>
    <s v="WD"/>
    <x v="0"/>
    <x v="0"/>
    <x v="304"/>
  </r>
  <r>
    <x v="537"/>
    <x v="1"/>
    <x v="0"/>
    <s v="NA"/>
    <n v="12735"/>
    <s v="Pave"/>
    <s v="NA"/>
    <s v="IR1"/>
    <s v="Lvl"/>
    <s v="AllPub"/>
    <x v="1"/>
    <s v="Gtl"/>
    <x v="11"/>
    <s v="Norm"/>
    <s v="Norm"/>
    <x v="0"/>
    <x v="1"/>
    <n v="4"/>
    <n v="5"/>
    <n v="1972"/>
    <n v="1972"/>
    <x v="0"/>
    <s v="Hip"/>
    <s v="CompShg"/>
    <x v="1"/>
    <s v="MetalSd"/>
    <s v="None"/>
    <n v="0"/>
    <s v="TA"/>
    <s v="TA"/>
    <x v="1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x v="1"/>
    <n v="0"/>
    <n v="1"/>
    <n v="0"/>
    <n v="3"/>
    <x v="1"/>
    <n v="1"/>
    <x v="1"/>
    <n v="5"/>
    <s v="Typ"/>
    <n v="0"/>
    <s v="NA"/>
    <s v="Detchd"/>
    <n v="1980"/>
    <s v="Unf"/>
    <n v="2"/>
    <n v="576"/>
    <s v="TA"/>
    <s v="TA"/>
    <s v="Y"/>
    <x v="74"/>
    <x v="1"/>
    <n v="0"/>
    <n v="0"/>
    <n v="0"/>
    <n v="0"/>
    <n v="0"/>
    <s v="NA"/>
    <n v="0"/>
    <s v="MnWw"/>
    <x v="1"/>
    <s v="NA"/>
    <n v="0"/>
    <x v="7"/>
    <x v="0"/>
    <s v="COD"/>
    <x v="0"/>
    <x v="0"/>
    <x v="346"/>
  </r>
  <r>
    <x v="538"/>
    <x v="1"/>
    <x v="0"/>
    <s v="NA"/>
    <n v="11553"/>
    <s v="Pave"/>
    <s v="NA"/>
    <s v="IR1"/>
    <s v="Lvl"/>
    <s v="AllPub"/>
    <x v="0"/>
    <s v="Gtl"/>
    <x v="9"/>
    <s v="Norm"/>
    <s v="Norm"/>
    <x v="0"/>
    <x v="1"/>
    <n v="5"/>
    <n v="5"/>
    <n v="1968"/>
    <n v="1968"/>
    <x v="0"/>
    <s v="Hip"/>
    <s v="CompShg"/>
    <x v="7"/>
    <s v="Plywood"/>
    <s v="BrkFace"/>
    <n v="188"/>
    <s v="TA"/>
    <s v="TA"/>
    <x v="1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x v="1"/>
    <n v="0"/>
    <n v="1"/>
    <n v="1"/>
    <n v="3"/>
    <x v="1"/>
    <n v="1"/>
    <x v="1"/>
    <n v="7"/>
    <s v="Typ"/>
    <n v="1"/>
    <s v="Fa"/>
    <s v="Attchd"/>
    <n v="1968"/>
    <s v="Unf"/>
    <n v="1"/>
    <n v="336"/>
    <s v="TA"/>
    <s v="TA"/>
    <s v="Y"/>
    <x v="137"/>
    <x v="1"/>
    <n v="0"/>
    <n v="0"/>
    <n v="0"/>
    <n v="0"/>
    <n v="0"/>
    <s v="NA"/>
    <n v="0"/>
    <s v="NA"/>
    <x v="0"/>
    <s v="NA"/>
    <n v="0"/>
    <x v="9"/>
    <x v="2"/>
    <s v="WD"/>
    <x v="0"/>
    <x v="0"/>
    <x v="58"/>
  </r>
  <r>
    <x v="539"/>
    <x v="1"/>
    <x v="0"/>
    <s v="NA"/>
    <n v="11423"/>
    <s v="Pave"/>
    <s v="NA"/>
    <s v="Reg"/>
    <s v="Lvl"/>
    <s v="AllPub"/>
    <x v="0"/>
    <s v="Gtl"/>
    <x v="0"/>
    <s v="Norm"/>
    <s v="Norm"/>
    <x v="0"/>
    <x v="1"/>
    <n v="8"/>
    <n v="5"/>
    <n v="2001"/>
    <n v="2002"/>
    <x v="1"/>
    <s v="Gable"/>
    <s v="CompShg"/>
    <x v="0"/>
    <s v="VinylSd"/>
    <s v="BrkFace"/>
    <n v="479"/>
    <s v="Gd"/>
    <s v="TA"/>
    <x v="0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x v="0"/>
    <n v="0"/>
    <n v="2"/>
    <n v="0"/>
    <n v="3"/>
    <x v="1"/>
    <n v="1"/>
    <x v="0"/>
    <n v="6"/>
    <s v="Typ"/>
    <n v="1"/>
    <s v="TA"/>
    <s v="Attchd"/>
    <n v="2001"/>
    <s v="RFn"/>
    <n v="2"/>
    <n v="670"/>
    <s v="TA"/>
    <s v="TA"/>
    <s v="Y"/>
    <x v="40"/>
    <x v="1"/>
    <n v="0"/>
    <n v="0"/>
    <n v="0"/>
    <n v="0"/>
    <n v="0"/>
    <s v="NA"/>
    <n v="0"/>
    <s v="MnPrv"/>
    <x v="1"/>
    <s v="Shed"/>
    <n v="2000"/>
    <x v="1"/>
    <x v="4"/>
    <s v="WD"/>
    <x v="0"/>
    <x v="0"/>
    <x v="347"/>
  </r>
  <r>
    <x v="540"/>
    <x v="1"/>
    <x v="0"/>
    <n v="85"/>
    <n v="14601"/>
    <s v="Pave"/>
    <s v="NA"/>
    <s v="Reg"/>
    <s v="Lvl"/>
    <s v="AllPub"/>
    <x v="0"/>
    <s v="Gtl"/>
    <x v="16"/>
    <s v="Norm"/>
    <s v="Norm"/>
    <x v="0"/>
    <x v="1"/>
    <n v="9"/>
    <n v="5"/>
    <n v="2006"/>
    <n v="2006"/>
    <x v="0"/>
    <s v="Hip"/>
    <s v="CompShg"/>
    <x v="0"/>
    <s v="VinylSd"/>
    <s v="BrkFace"/>
    <n v="584"/>
    <s v="Ex"/>
    <s v="TA"/>
    <x v="0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x v="0"/>
    <n v="0"/>
    <n v="2"/>
    <n v="0"/>
    <n v="2"/>
    <x v="0"/>
    <n v="1"/>
    <x v="2"/>
    <n v="8"/>
    <s v="Typ"/>
    <n v="1"/>
    <s v="Gd"/>
    <s v="Attchd"/>
    <n v="2006"/>
    <s v="Fin"/>
    <n v="3"/>
    <n v="765"/>
    <s v="TA"/>
    <s v="TA"/>
    <s v="Y"/>
    <x v="138"/>
    <x v="1"/>
    <n v="68"/>
    <n v="0"/>
    <n v="0"/>
    <n v="0"/>
    <n v="0"/>
    <s v="NA"/>
    <n v="0"/>
    <s v="NA"/>
    <x v="0"/>
    <s v="NA"/>
    <n v="0"/>
    <x v="10"/>
    <x v="3"/>
    <s v="WD"/>
    <x v="0"/>
    <x v="0"/>
    <x v="155"/>
  </r>
  <r>
    <x v="541"/>
    <x v="0"/>
    <x v="0"/>
    <s v="NA"/>
    <n v="11000"/>
    <s v="Pave"/>
    <s v="NA"/>
    <s v="Reg"/>
    <s v="Lvl"/>
    <s v="AllPub"/>
    <x v="1"/>
    <s v="Gtl"/>
    <x v="3"/>
    <s v="Norm"/>
    <s v="Norm"/>
    <x v="0"/>
    <x v="0"/>
    <n v="8"/>
    <n v="5"/>
    <n v="2000"/>
    <n v="2000"/>
    <x v="0"/>
    <s v="Gable"/>
    <s v="CompShg"/>
    <x v="0"/>
    <s v="VinylSd"/>
    <s v="BrkFace"/>
    <n v="72"/>
    <s v="Gd"/>
    <s v="TA"/>
    <x v="0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x v="1"/>
    <n v="0"/>
    <n v="2"/>
    <n v="1"/>
    <n v="4"/>
    <x v="1"/>
    <n v="1"/>
    <x v="0"/>
    <n v="8"/>
    <s v="Typ"/>
    <n v="1"/>
    <s v="TA"/>
    <s v="BuiltIn"/>
    <n v="2000"/>
    <s v="Fin"/>
    <n v="3"/>
    <n v="648"/>
    <s v="TA"/>
    <s v="TA"/>
    <s v="Y"/>
    <x v="0"/>
    <x v="0"/>
    <n v="56"/>
    <n v="0"/>
    <n v="0"/>
    <n v="0"/>
    <n v="0"/>
    <s v="NA"/>
    <n v="0"/>
    <s v="NA"/>
    <x v="0"/>
    <s v="NA"/>
    <n v="0"/>
    <x v="11"/>
    <x v="1"/>
    <s v="WD"/>
    <x v="0"/>
    <x v="0"/>
    <x v="348"/>
  </r>
  <r>
    <x v="542"/>
    <x v="1"/>
    <x v="0"/>
    <n v="78"/>
    <n v="10140"/>
    <s v="Pave"/>
    <s v="NA"/>
    <s v="Reg"/>
    <s v="Lvl"/>
    <s v="AllPub"/>
    <x v="0"/>
    <s v="Gtl"/>
    <x v="6"/>
    <s v="RRAn"/>
    <s v="Norm"/>
    <x v="0"/>
    <x v="1"/>
    <n v="7"/>
    <n v="5"/>
    <n v="1998"/>
    <n v="1999"/>
    <x v="1"/>
    <s v="Hip"/>
    <s v="CompShg"/>
    <x v="0"/>
    <s v="VinylSd"/>
    <s v="None"/>
    <n v="0"/>
    <s v="Gd"/>
    <s v="TA"/>
    <x v="0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x v="0"/>
    <n v="0"/>
    <n v="2"/>
    <n v="0"/>
    <n v="3"/>
    <x v="1"/>
    <n v="1"/>
    <x v="0"/>
    <n v="7"/>
    <s v="Maj1"/>
    <n v="1"/>
    <s v="TA"/>
    <s v="Attchd"/>
    <n v="1998"/>
    <s v="Fin"/>
    <n v="2"/>
    <n v="583"/>
    <s v="TA"/>
    <s v="TA"/>
    <s v="Y"/>
    <x v="139"/>
    <x v="1"/>
    <n v="73"/>
    <n v="0"/>
    <n v="0"/>
    <n v="0"/>
    <n v="0"/>
    <s v="NA"/>
    <n v="0"/>
    <s v="NA"/>
    <x v="0"/>
    <s v="NA"/>
    <n v="0"/>
    <x v="11"/>
    <x v="3"/>
    <s v="WD"/>
    <x v="0"/>
    <x v="0"/>
    <x v="349"/>
  </r>
  <r>
    <x v="543"/>
    <x v="7"/>
    <x v="4"/>
    <n v="34"/>
    <n v="4058"/>
    <s v="Pave"/>
    <s v="NA"/>
    <s v="Reg"/>
    <s v="Lvl"/>
    <s v="AllPub"/>
    <x v="0"/>
    <s v="Gtl"/>
    <x v="11"/>
    <s v="Norm"/>
    <s v="Norm"/>
    <x v="3"/>
    <x v="4"/>
    <n v="7"/>
    <n v="5"/>
    <n v="1998"/>
    <n v="1998"/>
    <x v="0"/>
    <s v="Gable"/>
    <s v="CompShg"/>
    <x v="1"/>
    <s v="MetalSd"/>
    <s v="BrkFace"/>
    <n v="182"/>
    <s v="TA"/>
    <s v="TA"/>
    <x v="0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x v="0"/>
    <n v="0"/>
    <n v="1"/>
    <n v="0"/>
    <n v="1"/>
    <x v="0"/>
    <n v="1"/>
    <x v="1"/>
    <n v="4"/>
    <s v="Typ"/>
    <n v="0"/>
    <s v="NA"/>
    <s v="Attchd"/>
    <n v="1998"/>
    <s v="Fin"/>
    <n v="1"/>
    <n v="367"/>
    <s v="TA"/>
    <s v="TA"/>
    <s v="Y"/>
    <x v="28"/>
    <x v="1"/>
    <n v="40"/>
    <n v="0"/>
    <n v="0"/>
    <n v="0"/>
    <n v="0"/>
    <s v="NA"/>
    <n v="0"/>
    <s v="NA"/>
    <x v="0"/>
    <s v="NA"/>
    <n v="0"/>
    <x v="11"/>
    <x v="1"/>
    <s v="WD"/>
    <x v="0"/>
    <x v="0"/>
    <x v="325"/>
  </r>
  <r>
    <x v="544"/>
    <x v="0"/>
    <x v="0"/>
    <n v="58"/>
    <n v="17104"/>
    <s v="Pave"/>
    <s v="NA"/>
    <s v="IR1"/>
    <s v="Lvl"/>
    <s v="AllPub"/>
    <x v="0"/>
    <s v="Gtl"/>
    <x v="17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x v="0"/>
    <n v="0"/>
    <n v="2"/>
    <n v="1"/>
    <n v="3"/>
    <x v="0"/>
    <n v="1"/>
    <x v="0"/>
    <n v="7"/>
    <s v="Typ"/>
    <n v="1"/>
    <s v="Gd"/>
    <s v="Attchd"/>
    <n v="2006"/>
    <s v="RFn"/>
    <n v="2"/>
    <n v="426"/>
    <s v="TA"/>
    <s v="TA"/>
    <s v="Y"/>
    <x v="13"/>
    <x v="1"/>
    <n v="24"/>
    <n v="0"/>
    <n v="0"/>
    <n v="0"/>
    <n v="0"/>
    <s v="NA"/>
    <n v="0"/>
    <s v="NA"/>
    <x v="0"/>
    <s v="NA"/>
    <n v="0"/>
    <x v="2"/>
    <x v="2"/>
    <s v="New"/>
    <x v="2"/>
    <x v="1"/>
    <x v="350"/>
  </r>
  <r>
    <x v="545"/>
    <x v="3"/>
    <x v="0"/>
    <s v="NA"/>
    <n v="13837"/>
    <s v="Pave"/>
    <s v="NA"/>
    <s v="IR1"/>
    <s v="Lvl"/>
    <s v="AllPub"/>
    <x v="2"/>
    <s v="Gtl"/>
    <x v="6"/>
    <s v="Norm"/>
    <s v="Norm"/>
    <x v="0"/>
    <x v="2"/>
    <n v="7"/>
    <n v="5"/>
    <n v="1988"/>
    <n v="1988"/>
    <x v="0"/>
    <s v="Gable"/>
    <s v="CompShg"/>
    <x v="3"/>
    <s v="HdBoard"/>
    <s v="BrkFace"/>
    <n v="178"/>
    <s v="Gd"/>
    <s v="Gd"/>
    <x v="0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x v="1"/>
    <n v="0"/>
    <n v="2"/>
    <n v="1"/>
    <n v="4"/>
    <x v="1"/>
    <n v="1"/>
    <x v="0"/>
    <n v="9"/>
    <s v="Typ"/>
    <n v="0"/>
    <s v="NA"/>
    <s v="Attchd"/>
    <n v="1988"/>
    <s v="Unf"/>
    <n v="3"/>
    <n v="786"/>
    <s v="TA"/>
    <s v="TA"/>
    <s v="Y"/>
    <x v="0"/>
    <x v="0"/>
    <n v="0"/>
    <n v="0"/>
    <n v="0"/>
    <n v="0"/>
    <n v="0"/>
    <s v="NA"/>
    <n v="0"/>
    <s v="NA"/>
    <x v="0"/>
    <s v="NA"/>
    <n v="0"/>
    <x v="0"/>
    <x v="2"/>
    <s v="WD"/>
    <x v="0"/>
    <x v="0"/>
    <x v="351"/>
  </r>
  <r>
    <x v="546"/>
    <x v="3"/>
    <x v="0"/>
    <n v="70"/>
    <n v="8737"/>
    <s v="Pave"/>
    <s v="NA"/>
    <s v="IR1"/>
    <s v="Bnk"/>
    <s v="AllPub"/>
    <x v="0"/>
    <s v="Gtl"/>
    <x v="8"/>
    <s v="Norm"/>
    <s v="Norm"/>
    <x v="0"/>
    <x v="2"/>
    <n v="6"/>
    <n v="7"/>
    <n v="1923"/>
    <n v="1950"/>
    <x v="1"/>
    <s v="Gable"/>
    <s v="CompShg"/>
    <x v="4"/>
    <s v="Wd Sdng"/>
    <s v="None"/>
    <n v="0"/>
    <s v="TA"/>
    <s v="TA"/>
    <x v="2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x v="1"/>
    <n v="0"/>
    <n v="1"/>
    <n v="1"/>
    <n v="3"/>
    <x v="1"/>
    <n v="1"/>
    <x v="1"/>
    <n v="6"/>
    <s v="Typ"/>
    <n v="1"/>
    <s v="Gd"/>
    <s v="Detchd"/>
    <n v="1950"/>
    <s v="Unf"/>
    <n v="2"/>
    <n v="440"/>
    <s v="TA"/>
    <s v="TA"/>
    <s v="Y"/>
    <x v="0"/>
    <x v="0"/>
    <n v="38"/>
    <n v="0"/>
    <n v="144"/>
    <n v="0"/>
    <n v="0"/>
    <s v="NA"/>
    <n v="0"/>
    <s v="NA"/>
    <x v="0"/>
    <s v="NA"/>
    <n v="0"/>
    <x v="1"/>
    <x v="1"/>
    <s v="WD"/>
    <x v="0"/>
    <x v="0"/>
    <x v="171"/>
  </r>
  <r>
    <x v="547"/>
    <x v="9"/>
    <x v="0"/>
    <n v="54"/>
    <n v="7244"/>
    <s v="Pave"/>
    <s v="NA"/>
    <s v="Reg"/>
    <s v="Lvl"/>
    <s v="AllPub"/>
    <x v="0"/>
    <s v="Gtl"/>
    <x v="4"/>
    <s v="Norm"/>
    <s v="Norm"/>
    <x v="0"/>
    <x v="4"/>
    <n v="5"/>
    <n v="7"/>
    <n v="1970"/>
    <n v="1970"/>
    <x v="0"/>
    <s v="Gable"/>
    <s v="CompShg"/>
    <x v="0"/>
    <s v="VinylSd"/>
    <s v="None"/>
    <n v="0"/>
    <s v="TA"/>
    <s v="Gd"/>
    <x v="1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x v="0"/>
    <n v="0"/>
    <n v="1"/>
    <n v="0"/>
    <n v="2"/>
    <x v="1"/>
    <n v="1"/>
    <x v="1"/>
    <n v="5"/>
    <s v="Typ"/>
    <n v="0"/>
    <s v="NA"/>
    <s v="Detchd"/>
    <n v="1987"/>
    <s v="Unf"/>
    <n v="2"/>
    <n v="624"/>
    <s v="TA"/>
    <s v="TA"/>
    <s v="Y"/>
    <x v="63"/>
    <x v="1"/>
    <n v="0"/>
    <n v="0"/>
    <n v="0"/>
    <n v="0"/>
    <n v="0"/>
    <s v="NA"/>
    <n v="0"/>
    <s v="NA"/>
    <x v="0"/>
    <s v="NA"/>
    <n v="0"/>
    <x v="7"/>
    <x v="1"/>
    <s v="WD"/>
    <x v="0"/>
    <x v="0"/>
    <x v="10"/>
  </r>
  <r>
    <x v="548"/>
    <x v="1"/>
    <x v="1"/>
    <n v="49"/>
    <n v="8235"/>
    <s v="Pave"/>
    <s v="NA"/>
    <s v="IR1"/>
    <s v="HLS"/>
    <s v="AllPub"/>
    <x v="0"/>
    <s v="Gtl"/>
    <x v="7"/>
    <s v="Feedr"/>
    <s v="RRNn"/>
    <x v="0"/>
    <x v="1"/>
    <n v="5"/>
    <n v="7"/>
    <n v="1955"/>
    <n v="1995"/>
    <x v="1"/>
    <s v="Gable"/>
    <s v="CompShg"/>
    <x v="1"/>
    <s v="MetalSd"/>
    <s v="None"/>
    <n v="0"/>
    <s v="TA"/>
    <s v="Gd"/>
    <x v="1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x v="0"/>
    <n v="0"/>
    <n v="1"/>
    <n v="0"/>
    <n v="2"/>
    <x v="1"/>
    <n v="1"/>
    <x v="1"/>
    <n v="4"/>
    <s v="Typ"/>
    <n v="0"/>
    <s v="NA"/>
    <s v="Detchd"/>
    <n v="1963"/>
    <s v="RFn"/>
    <n v="2"/>
    <n v="720"/>
    <s v="TA"/>
    <s v="TA"/>
    <s v="Y"/>
    <x v="8"/>
    <x v="1"/>
    <n v="50"/>
    <n v="0"/>
    <n v="0"/>
    <n v="0"/>
    <n v="0"/>
    <s v="NA"/>
    <n v="0"/>
    <s v="MnPrv"/>
    <x v="1"/>
    <s v="NA"/>
    <n v="0"/>
    <x v="11"/>
    <x v="0"/>
    <s v="WD"/>
    <x v="0"/>
    <x v="0"/>
    <x v="122"/>
  </r>
  <r>
    <x v="549"/>
    <x v="0"/>
    <x v="3"/>
    <n v="75"/>
    <n v="9375"/>
    <s v="Pave"/>
    <s v="NA"/>
    <s v="Reg"/>
    <s v="Lvl"/>
    <s v="AllPub"/>
    <x v="0"/>
    <s v="Gtl"/>
    <x v="5"/>
    <s v="Norm"/>
    <s v="Norm"/>
    <x v="0"/>
    <x v="0"/>
    <n v="7"/>
    <n v="5"/>
    <n v="2003"/>
    <n v="2004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x v="1"/>
    <n v="0"/>
    <n v="2"/>
    <n v="1"/>
    <n v="4"/>
    <x v="1"/>
    <n v="1"/>
    <x v="0"/>
    <n v="8"/>
    <s v="Typ"/>
    <n v="1"/>
    <s v="Gd"/>
    <s v="BuiltIn"/>
    <n v="2003"/>
    <s v="Fin"/>
    <n v="2"/>
    <n v="615"/>
    <s v="TA"/>
    <s v="TA"/>
    <s v="Y"/>
    <x v="39"/>
    <x v="1"/>
    <n v="182"/>
    <n v="0"/>
    <n v="0"/>
    <n v="0"/>
    <n v="0"/>
    <s v="NA"/>
    <n v="0"/>
    <s v="NA"/>
    <x v="0"/>
    <s v="NA"/>
    <n v="0"/>
    <x v="6"/>
    <x v="3"/>
    <s v="WD"/>
    <x v="0"/>
    <x v="0"/>
    <x v="352"/>
  </r>
  <r>
    <x v="550"/>
    <x v="7"/>
    <x v="0"/>
    <n v="53"/>
    <n v="4043"/>
    <s v="Pave"/>
    <s v="NA"/>
    <s v="Reg"/>
    <s v="Lvl"/>
    <s v="AllPub"/>
    <x v="0"/>
    <s v="Gtl"/>
    <x v="20"/>
    <s v="Norm"/>
    <s v="Norm"/>
    <x v="3"/>
    <x v="1"/>
    <n v="6"/>
    <n v="6"/>
    <n v="1977"/>
    <n v="1977"/>
    <x v="0"/>
    <s v="Gable"/>
    <s v="CompShg"/>
    <x v="7"/>
    <s v="Plywood"/>
    <s v="None"/>
    <n v="0"/>
    <s v="TA"/>
    <s v="TA"/>
    <x v="1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x v="1"/>
    <n v="0"/>
    <n v="2"/>
    <n v="0"/>
    <n v="2"/>
    <x v="0"/>
    <n v="1"/>
    <x v="1"/>
    <n v="4"/>
    <s v="Typ"/>
    <n v="0"/>
    <s v="NA"/>
    <s v="Attchd"/>
    <n v="1977"/>
    <s v="RFn"/>
    <n v="2"/>
    <n v="440"/>
    <s v="TA"/>
    <s v="TA"/>
    <s v="Y"/>
    <x v="0"/>
    <x v="0"/>
    <n v="55"/>
    <n v="0"/>
    <n v="0"/>
    <n v="200"/>
    <n v="0"/>
    <s v="NA"/>
    <n v="0"/>
    <s v="NA"/>
    <x v="0"/>
    <s v="NA"/>
    <n v="0"/>
    <x v="4"/>
    <x v="0"/>
    <s v="COD"/>
    <x v="1"/>
    <x v="1"/>
    <x v="3"/>
  </r>
  <r>
    <x v="551"/>
    <x v="1"/>
    <x v="1"/>
    <n v="50"/>
    <n v="6000"/>
    <s v="Pave"/>
    <s v="NA"/>
    <s v="Reg"/>
    <s v="Lvl"/>
    <s v="AllPub"/>
    <x v="0"/>
    <s v="Gtl"/>
    <x v="7"/>
    <s v="Norm"/>
    <s v="Norm"/>
    <x v="0"/>
    <x v="1"/>
    <n v="5"/>
    <n v="6"/>
    <n v="1957"/>
    <n v="1957"/>
    <x v="0"/>
    <s v="Hip"/>
    <s v="CompShg"/>
    <x v="4"/>
    <s v="BrkFace"/>
    <s v="None"/>
    <n v="0"/>
    <s v="TA"/>
    <s v="TA"/>
    <x v="1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x v="1"/>
    <n v="0"/>
    <n v="1"/>
    <n v="0"/>
    <n v="3"/>
    <x v="1"/>
    <n v="1"/>
    <x v="1"/>
    <n v="5"/>
    <s v="Typ"/>
    <n v="0"/>
    <s v="NA"/>
    <s v="Attchd"/>
    <n v="1957"/>
    <s v="Fin"/>
    <n v="1"/>
    <n v="288"/>
    <s v="TA"/>
    <s v="TA"/>
    <s v="Y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353"/>
  </r>
  <r>
    <x v="552"/>
    <x v="1"/>
    <x v="0"/>
    <n v="87"/>
    <n v="11146"/>
    <s v="Pave"/>
    <s v="NA"/>
    <s v="IR1"/>
    <s v="Lvl"/>
    <s v="AllPub"/>
    <x v="0"/>
    <s v="Gtl"/>
    <x v="10"/>
    <s v="Norm"/>
    <s v="Norm"/>
    <x v="0"/>
    <x v="1"/>
    <n v="8"/>
    <n v="5"/>
    <n v="2006"/>
    <n v="2006"/>
    <x v="0"/>
    <s v="Gable"/>
    <s v="CompShg"/>
    <x v="0"/>
    <s v="VinylSd"/>
    <s v="Stone"/>
    <n v="250"/>
    <s v="Gd"/>
    <s v="TA"/>
    <x v="0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x v="1"/>
    <n v="0"/>
    <n v="2"/>
    <n v="0"/>
    <n v="3"/>
    <x v="1"/>
    <n v="1"/>
    <x v="0"/>
    <n v="7"/>
    <s v="Typ"/>
    <n v="1"/>
    <s v="Gd"/>
    <s v="Attchd"/>
    <n v="2006"/>
    <s v="RFn"/>
    <n v="3"/>
    <n v="908"/>
    <s v="TA"/>
    <s v="TA"/>
    <s v="Y"/>
    <x v="140"/>
    <x v="1"/>
    <n v="39"/>
    <n v="0"/>
    <n v="0"/>
    <n v="0"/>
    <n v="0"/>
    <s v="NA"/>
    <n v="0"/>
    <s v="NA"/>
    <x v="0"/>
    <s v="NA"/>
    <n v="0"/>
    <x v="9"/>
    <x v="3"/>
    <s v="WD"/>
    <x v="0"/>
    <x v="0"/>
    <x v="354"/>
  </r>
  <r>
    <x v="553"/>
    <x v="1"/>
    <x v="0"/>
    <n v="67"/>
    <n v="8777"/>
    <s v="Pave"/>
    <s v="NA"/>
    <s v="Reg"/>
    <s v="Lvl"/>
    <s v="AllPub"/>
    <x v="0"/>
    <s v="Gtl"/>
    <x v="15"/>
    <s v="Feedr"/>
    <s v="Norm"/>
    <x v="0"/>
    <x v="1"/>
    <n v="4"/>
    <n v="5"/>
    <n v="1949"/>
    <n v="2003"/>
    <x v="1"/>
    <s v="Gable"/>
    <s v="CompShg"/>
    <x v="0"/>
    <s v="VinylSd"/>
    <s v="None"/>
    <n v="0"/>
    <s v="TA"/>
    <s v="TA"/>
    <x v="1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x v="1"/>
    <n v="0"/>
    <n v="2"/>
    <n v="0"/>
    <n v="2"/>
    <x v="0"/>
    <n v="1"/>
    <x v="0"/>
    <n v="5"/>
    <s v="Typ"/>
    <n v="0"/>
    <s v="NA"/>
    <s v="Detchd"/>
    <n v="2002"/>
    <s v="Fin"/>
    <n v="2"/>
    <n v="520"/>
    <s v="TA"/>
    <s v="TA"/>
    <s v="N"/>
    <x v="0"/>
    <x v="0"/>
    <n v="96"/>
    <n v="0"/>
    <n v="0"/>
    <n v="0"/>
    <n v="0"/>
    <s v="NA"/>
    <n v="0"/>
    <s v="MnPrv"/>
    <x v="1"/>
    <s v="NA"/>
    <n v="0"/>
    <x v="1"/>
    <x v="3"/>
    <s v="WD"/>
    <x v="0"/>
    <x v="0"/>
    <x v="280"/>
  </r>
  <r>
    <x v="554"/>
    <x v="0"/>
    <x v="0"/>
    <n v="85"/>
    <n v="10625"/>
    <s v="Pave"/>
    <s v="NA"/>
    <s v="Reg"/>
    <s v="Lvl"/>
    <s v="AllPub"/>
    <x v="0"/>
    <s v="Gtl"/>
    <x v="10"/>
    <s v="Norm"/>
    <s v="Norm"/>
    <x v="0"/>
    <x v="0"/>
    <n v="7"/>
    <n v="5"/>
    <n v="2003"/>
    <n v="2004"/>
    <x v="1"/>
    <s v="Gable"/>
    <s v="CompShg"/>
    <x v="0"/>
    <s v="VinylSd"/>
    <s v="BrkFace"/>
    <n v="292"/>
    <s v="Gd"/>
    <s v="TA"/>
    <x v="0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x v="0"/>
    <n v="0"/>
    <n v="2"/>
    <n v="1"/>
    <n v="3"/>
    <x v="0"/>
    <n v="1"/>
    <x v="0"/>
    <n v="8"/>
    <s v="Typ"/>
    <n v="1"/>
    <s v="Gd"/>
    <s v="BuiltIn"/>
    <n v="2003"/>
    <s v="RFn"/>
    <n v="3"/>
    <n v="871"/>
    <s v="TA"/>
    <s v="TA"/>
    <s v="Y"/>
    <x v="141"/>
    <x v="1"/>
    <n v="62"/>
    <n v="0"/>
    <n v="0"/>
    <n v="0"/>
    <n v="0"/>
    <s v="NA"/>
    <n v="0"/>
    <s v="NA"/>
    <x v="0"/>
    <s v="NA"/>
    <n v="0"/>
    <x v="5"/>
    <x v="0"/>
    <s v="WD"/>
    <x v="0"/>
    <x v="0"/>
    <x v="240"/>
  </r>
  <r>
    <x v="555"/>
    <x v="5"/>
    <x v="1"/>
    <n v="58"/>
    <n v="6380"/>
    <s v="Pave"/>
    <s v="NA"/>
    <s v="Reg"/>
    <s v="Lvl"/>
    <s v="AllPub"/>
    <x v="0"/>
    <s v="Gtl"/>
    <x v="8"/>
    <s v="Norm"/>
    <s v="Norm"/>
    <x v="0"/>
    <x v="3"/>
    <n v="5"/>
    <n v="6"/>
    <n v="1922"/>
    <n v="1950"/>
    <x v="1"/>
    <s v="Gable"/>
    <s v="CompShg"/>
    <x v="1"/>
    <s v="MetalSd"/>
    <s v="None"/>
    <n v="0"/>
    <s v="TA"/>
    <s v="TA"/>
    <x v="2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x v="1"/>
    <n v="0"/>
    <n v="1"/>
    <n v="0"/>
    <n v="2"/>
    <x v="1"/>
    <n v="1"/>
    <x v="1"/>
    <n v="5"/>
    <s v="Typ"/>
    <n v="1"/>
    <s v="Gd"/>
    <s v="Detchd"/>
    <n v="1922"/>
    <s v="Unf"/>
    <n v="1"/>
    <n v="280"/>
    <s v="TA"/>
    <s v="TA"/>
    <s v="Y"/>
    <x v="0"/>
    <x v="0"/>
    <n v="0"/>
    <n v="116"/>
    <n v="0"/>
    <n v="0"/>
    <n v="0"/>
    <s v="NA"/>
    <n v="0"/>
    <s v="NA"/>
    <x v="0"/>
    <s v="NA"/>
    <n v="0"/>
    <x v="5"/>
    <x v="2"/>
    <s v="WD"/>
    <x v="0"/>
    <x v="0"/>
    <x v="46"/>
  </r>
  <r>
    <x v="556"/>
    <x v="1"/>
    <x v="0"/>
    <n v="69"/>
    <n v="14850"/>
    <s v="Pave"/>
    <s v="NA"/>
    <s v="IR1"/>
    <s v="Lvl"/>
    <s v="AllPub"/>
    <x v="0"/>
    <s v="Gtl"/>
    <x v="11"/>
    <s v="Norm"/>
    <s v="Norm"/>
    <x v="0"/>
    <x v="1"/>
    <n v="5"/>
    <n v="5"/>
    <n v="1957"/>
    <n v="1957"/>
    <x v="0"/>
    <s v="Gable"/>
    <s v="CompShg"/>
    <x v="2"/>
    <s v="Wd Sdng"/>
    <s v="None"/>
    <n v="0"/>
    <s v="TA"/>
    <s v="TA"/>
    <x v="1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x v="0"/>
    <n v="0"/>
    <n v="1"/>
    <n v="0"/>
    <n v="2"/>
    <x v="1"/>
    <n v="1"/>
    <x v="1"/>
    <n v="6"/>
    <s v="Typ"/>
    <n v="1"/>
    <s v="TA"/>
    <s v="Attchd"/>
    <n v="1957"/>
    <s v="Fin"/>
    <n v="1"/>
    <n v="299"/>
    <s v="TA"/>
    <s v="TA"/>
    <s v="Y"/>
    <x v="142"/>
    <x v="1"/>
    <n v="0"/>
    <n v="0"/>
    <n v="0"/>
    <n v="122"/>
    <n v="0"/>
    <s v="NA"/>
    <n v="0"/>
    <s v="MnWw"/>
    <x v="1"/>
    <s v="NA"/>
    <n v="0"/>
    <x v="1"/>
    <x v="2"/>
    <s v="WD"/>
    <x v="0"/>
    <x v="0"/>
    <x v="42"/>
  </r>
  <r>
    <x v="557"/>
    <x v="3"/>
    <x v="2"/>
    <n v="60"/>
    <n v="11040"/>
    <s v="Pave"/>
    <s v="NA"/>
    <s v="Reg"/>
    <s v="Low"/>
    <s v="AllPub"/>
    <x v="0"/>
    <s v="Mod"/>
    <x v="13"/>
    <s v="Norm"/>
    <s v="Norm"/>
    <x v="0"/>
    <x v="2"/>
    <n v="4"/>
    <n v="6"/>
    <n v="1920"/>
    <n v="1950"/>
    <x v="1"/>
    <s v="Gable"/>
    <s v="CompShg"/>
    <x v="1"/>
    <s v="MetalSd"/>
    <s v="None"/>
    <n v="0"/>
    <s v="TA"/>
    <s v="TA"/>
    <x v="1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x v="1"/>
    <n v="0"/>
    <n v="1"/>
    <n v="1"/>
    <n v="3"/>
    <x v="1"/>
    <n v="1"/>
    <x v="1"/>
    <n v="7"/>
    <s v="Typ"/>
    <n v="0"/>
    <s v="NA"/>
    <s v="CarPort"/>
    <n v="1994"/>
    <s v="Unf"/>
    <n v="1"/>
    <n v="570"/>
    <s v="TA"/>
    <s v="TA"/>
    <s v="Y"/>
    <x v="0"/>
    <x v="0"/>
    <n v="47"/>
    <n v="120"/>
    <n v="0"/>
    <n v="0"/>
    <n v="0"/>
    <s v="NA"/>
    <n v="0"/>
    <s v="NA"/>
    <x v="0"/>
    <s v="NA"/>
    <n v="0"/>
    <x v="2"/>
    <x v="2"/>
    <s v="COD"/>
    <x v="0"/>
    <x v="0"/>
    <x v="280"/>
  </r>
  <r>
    <x v="558"/>
    <x v="0"/>
    <x v="0"/>
    <n v="57"/>
    <n v="21872"/>
    <s v="Pave"/>
    <s v="NA"/>
    <s v="IR2"/>
    <s v="HLS"/>
    <s v="AllPub"/>
    <x v="1"/>
    <s v="Gtl"/>
    <x v="17"/>
    <s v="Norm"/>
    <s v="Norm"/>
    <x v="0"/>
    <x v="0"/>
    <n v="7"/>
    <n v="5"/>
    <n v="1996"/>
    <n v="1997"/>
    <x v="1"/>
    <s v="Gable"/>
    <s v="CompShg"/>
    <x v="3"/>
    <s v="HdBoard"/>
    <s v="None"/>
    <n v="0"/>
    <s v="TA"/>
    <s v="TA"/>
    <x v="0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x v="1"/>
    <n v="1"/>
    <n v="2"/>
    <n v="1"/>
    <n v="3"/>
    <x v="0"/>
    <n v="1"/>
    <x v="1"/>
    <n v="6"/>
    <s v="Typ"/>
    <n v="1"/>
    <s v="TA"/>
    <s v="Attchd"/>
    <n v="1996"/>
    <s v="Unf"/>
    <n v="2"/>
    <n v="406"/>
    <s v="TA"/>
    <s v="TA"/>
    <s v="Y"/>
    <x v="121"/>
    <x v="1"/>
    <n v="22"/>
    <n v="0"/>
    <n v="0"/>
    <n v="0"/>
    <n v="0"/>
    <s v="NA"/>
    <n v="0"/>
    <s v="NA"/>
    <x v="0"/>
    <s v="NA"/>
    <n v="0"/>
    <x v="5"/>
    <x v="0"/>
    <s v="WD"/>
    <x v="0"/>
    <x v="0"/>
    <x v="216"/>
  </r>
  <r>
    <x v="559"/>
    <x v="7"/>
    <x v="0"/>
    <s v="NA"/>
    <n v="3196"/>
    <s v="Pave"/>
    <s v="NA"/>
    <s v="Reg"/>
    <s v="Lvl"/>
    <s v="AllPub"/>
    <x v="0"/>
    <s v="Gtl"/>
    <x v="21"/>
    <s v="Norm"/>
    <s v="Norm"/>
    <x v="3"/>
    <x v="1"/>
    <n v="7"/>
    <n v="5"/>
    <n v="2003"/>
    <n v="2004"/>
    <x v="1"/>
    <s v="Gable"/>
    <s v="CompShg"/>
    <x v="0"/>
    <s v="VinylSd"/>
    <s v="BrkFace"/>
    <n v="18"/>
    <s v="Gd"/>
    <s v="TA"/>
    <x v="0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x v="1"/>
    <n v="0"/>
    <n v="2"/>
    <n v="0"/>
    <n v="2"/>
    <x v="0"/>
    <n v="1"/>
    <x v="0"/>
    <n v="7"/>
    <s v="Typ"/>
    <n v="1"/>
    <s v="TA"/>
    <s v="Attchd"/>
    <n v="2003"/>
    <s v="Fin"/>
    <n v="2"/>
    <n v="420"/>
    <s v="TA"/>
    <s v="TA"/>
    <s v="Y"/>
    <x v="76"/>
    <x v="1"/>
    <n v="20"/>
    <n v="0"/>
    <n v="0"/>
    <n v="0"/>
    <n v="0"/>
    <s v="NA"/>
    <n v="0"/>
    <s v="NA"/>
    <x v="0"/>
    <s v="NA"/>
    <n v="0"/>
    <x v="4"/>
    <x v="2"/>
    <s v="WD"/>
    <x v="0"/>
    <x v="0"/>
    <x v="338"/>
  </r>
  <r>
    <x v="560"/>
    <x v="1"/>
    <x v="0"/>
    <s v="NA"/>
    <n v="11341"/>
    <s v="Pave"/>
    <s v="NA"/>
    <s v="IR1"/>
    <s v="Lvl"/>
    <s v="AllPub"/>
    <x v="0"/>
    <s v="Gtl"/>
    <x v="9"/>
    <s v="Norm"/>
    <s v="Norm"/>
    <x v="0"/>
    <x v="1"/>
    <n v="5"/>
    <n v="6"/>
    <n v="1957"/>
    <n v="1996"/>
    <x v="1"/>
    <s v="Hip"/>
    <s v="CompShg"/>
    <x v="2"/>
    <s v="Wd Sdng"/>
    <s v="BrkFace"/>
    <n v="180"/>
    <s v="TA"/>
    <s v="TA"/>
    <x v="1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x v="0"/>
    <n v="0"/>
    <n v="1"/>
    <n v="1"/>
    <n v="3"/>
    <x v="1"/>
    <n v="1"/>
    <x v="1"/>
    <n v="5"/>
    <s v="Mod"/>
    <n v="1"/>
    <s v="Gd"/>
    <s v="Detchd"/>
    <n v="1957"/>
    <s v="Unf"/>
    <n v="2"/>
    <n v="528"/>
    <s v="TA"/>
    <s v="TA"/>
    <s v="Y"/>
    <x v="0"/>
    <x v="0"/>
    <n v="0"/>
    <n v="0"/>
    <n v="0"/>
    <n v="95"/>
    <n v="0"/>
    <s v="NA"/>
    <n v="0"/>
    <s v="NA"/>
    <x v="0"/>
    <s v="NA"/>
    <n v="0"/>
    <x v="1"/>
    <x v="4"/>
    <s v="WD"/>
    <x v="0"/>
    <x v="0"/>
    <x v="355"/>
  </r>
  <r>
    <x v="561"/>
    <x v="1"/>
    <x v="0"/>
    <n v="77"/>
    <n v="10010"/>
    <s v="Pave"/>
    <s v="NA"/>
    <s v="Reg"/>
    <s v="Lvl"/>
    <s v="AllPub"/>
    <x v="0"/>
    <s v="Mod"/>
    <x v="4"/>
    <s v="Norm"/>
    <s v="Norm"/>
    <x v="0"/>
    <x v="1"/>
    <n v="5"/>
    <n v="5"/>
    <n v="1974"/>
    <n v="1975"/>
    <x v="1"/>
    <s v="Gable"/>
    <s v="CompShg"/>
    <x v="3"/>
    <s v="HdBoard"/>
    <s v="None"/>
    <n v="0"/>
    <s v="TA"/>
    <s v="TA"/>
    <x v="1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x v="0"/>
    <n v="0"/>
    <n v="1"/>
    <n v="0"/>
    <n v="2"/>
    <x v="1"/>
    <n v="1"/>
    <x v="1"/>
    <n v="6"/>
    <s v="Typ"/>
    <n v="1"/>
    <s v="TA"/>
    <s v="Attchd"/>
    <n v="1975"/>
    <s v="RFn"/>
    <n v="2"/>
    <n v="418"/>
    <s v="TA"/>
    <s v="TA"/>
    <s v="Y"/>
    <x v="11"/>
    <x v="1"/>
    <n v="38"/>
    <n v="0"/>
    <n v="0"/>
    <n v="0"/>
    <n v="0"/>
    <s v="NA"/>
    <n v="0"/>
    <s v="NA"/>
    <x v="0"/>
    <s v="NA"/>
    <n v="0"/>
    <x v="7"/>
    <x v="2"/>
    <s v="WD"/>
    <x v="0"/>
    <x v="0"/>
    <x v="40"/>
  </r>
  <r>
    <x v="562"/>
    <x v="8"/>
    <x v="0"/>
    <n v="63"/>
    <n v="13907"/>
    <s v="Pave"/>
    <s v="NA"/>
    <s v="Reg"/>
    <s v="Lvl"/>
    <s v="AllPub"/>
    <x v="0"/>
    <s v="Gtl"/>
    <x v="15"/>
    <s v="Norm"/>
    <s v="Norm"/>
    <x v="0"/>
    <x v="1"/>
    <n v="5"/>
    <n v="6"/>
    <n v="1940"/>
    <n v="1969"/>
    <x v="1"/>
    <s v="Gable"/>
    <s v="CompShg"/>
    <x v="5"/>
    <s v="Wd Shng"/>
    <s v="None"/>
    <n v="0"/>
    <s v="TA"/>
    <s v="TA"/>
    <x v="1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x v="0"/>
    <n v="0"/>
    <n v="1"/>
    <n v="0"/>
    <n v="3"/>
    <x v="1"/>
    <n v="1"/>
    <x v="1"/>
    <n v="6"/>
    <s v="Typ"/>
    <n v="1"/>
    <s v="Gd"/>
    <s v="NA"/>
    <s v="NA"/>
    <s v="NA"/>
    <n v="0"/>
    <n v="0"/>
    <s v="NA"/>
    <s v="NA"/>
    <s v="Y"/>
    <x v="32"/>
    <x v="1"/>
    <n v="0"/>
    <n v="0"/>
    <n v="0"/>
    <n v="0"/>
    <n v="0"/>
    <s v="NA"/>
    <n v="0"/>
    <s v="NA"/>
    <x v="0"/>
    <s v="NA"/>
    <n v="0"/>
    <x v="9"/>
    <x v="0"/>
    <s v="WD"/>
    <x v="0"/>
    <x v="0"/>
    <x v="280"/>
  </r>
  <r>
    <x v="563"/>
    <x v="3"/>
    <x v="0"/>
    <n v="66"/>
    <n v="21780"/>
    <s v="Pave"/>
    <s v="NA"/>
    <s v="Reg"/>
    <s v="Lvl"/>
    <s v="AllPub"/>
    <x v="0"/>
    <s v="Gtl"/>
    <x v="15"/>
    <s v="Norm"/>
    <s v="Norm"/>
    <x v="0"/>
    <x v="2"/>
    <n v="6"/>
    <n v="7"/>
    <n v="1918"/>
    <n v="1950"/>
    <x v="1"/>
    <s v="Gable"/>
    <s v="CompShg"/>
    <x v="2"/>
    <s v="Wd Sdng"/>
    <s v="None"/>
    <n v="0"/>
    <s v="TA"/>
    <s v="TA"/>
    <x v="2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x v="1"/>
    <n v="0"/>
    <n v="2"/>
    <n v="0"/>
    <n v="4"/>
    <x v="1"/>
    <n v="1"/>
    <x v="1"/>
    <n v="8"/>
    <s v="Typ"/>
    <n v="1"/>
    <s v="Gd"/>
    <s v="Detchd"/>
    <n v="1955"/>
    <s v="Fin"/>
    <n v="2"/>
    <n v="396"/>
    <s v="TA"/>
    <s v="TA"/>
    <s v="N"/>
    <x v="143"/>
    <x v="1"/>
    <n v="36"/>
    <n v="0"/>
    <n v="0"/>
    <n v="144"/>
    <n v="0"/>
    <s v="NA"/>
    <n v="0"/>
    <s v="NA"/>
    <x v="0"/>
    <s v="NA"/>
    <n v="0"/>
    <x v="9"/>
    <x v="0"/>
    <s v="WD"/>
    <x v="0"/>
    <x v="0"/>
    <x v="68"/>
  </r>
  <r>
    <x v="564"/>
    <x v="0"/>
    <x v="0"/>
    <s v="NA"/>
    <n v="13346"/>
    <s v="Pave"/>
    <s v="NA"/>
    <s v="IR1"/>
    <s v="Lvl"/>
    <s v="AllPub"/>
    <x v="3"/>
    <s v="Gtl"/>
    <x v="3"/>
    <s v="Norm"/>
    <s v="Norm"/>
    <x v="0"/>
    <x v="0"/>
    <n v="7"/>
    <n v="5"/>
    <n v="1992"/>
    <n v="2000"/>
    <x v="1"/>
    <s v="Gable"/>
    <s v="CompShg"/>
    <x v="3"/>
    <s v="HdBoard"/>
    <s v="None"/>
    <n v="0"/>
    <s v="Gd"/>
    <s v="TA"/>
    <x v="0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x v="0"/>
    <n v="0"/>
    <n v="2"/>
    <n v="1"/>
    <n v="4"/>
    <x v="1"/>
    <n v="1"/>
    <x v="0"/>
    <n v="9"/>
    <s v="Typ"/>
    <n v="1"/>
    <s v="TA"/>
    <s v="Attchd"/>
    <n v="1992"/>
    <s v="RFn"/>
    <n v="2"/>
    <n v="590"/>
    <s v="TA"/>
    <s v="TA"/>
    <s v="Y"/>
    <x v="0"/>
    <x v="0"/>
    <n v="40"/>
    <n v="0"/>
    <n v="0"/>
    <n v="0"/>
    <n v="0"/>
    <s v="NA"/>
    <n v="0"/>
    <s v="NA"/>
    <x v="0"/>
    <s v="NA"/>
    <n v="0"/>
    <x v="9"/>
    <x v="2"/>
    <s v="WD"/>
    <x v="0"/>
    <x v="0"/>
    <x v="356"/>
  </r>
  <r>
    <x v="565"/>
    <x v="2"/>
    <x v="0"/>
    <n v="66"/>
    <n v="6858"/>
    <s v="Pave"/>
    <s v="NA"/>
    <s v="Reg"/>
    <s v="Bnk"/>
    <s v="AllPub"/>
    <x v="2"/>
    <s v="Gtl"/>
    <x v="23"/>
    <s v="Norm"/>
    <s v="Norm"/>
    <x v="0"/>
    <x v="0"/>
    <n v="6"/>
    <n v="4"/>
    <n v="1915"/>
    <n v="1950"/>
    <x v="1"/>
    <s v="Gable"/>
    <s v="CompShg"/>
    <x v="2"/>
    <s v="Wd Sdng"/>
    <s v="None"/>
    <n v="0"/>
    <s v="TA"/>
    <s v="TA"/>
    <x v="0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x v="0"/>
    <n v="0"/>
    <n v="1"/>
    <n v="1"/>
    <n v="4"/>
    <x v="1"/>
    <n v="1"/>
    <x v="3"/>
    <n v="6"/>
    <s v="Typ"/>
    <n v="0"/>
    <s v="NA"/>
    <s v="Detchd"/>
    <n v="1920"/>
    <s v="Unf"/>
    <n v="1"/>
    <n v="216"/>
    <s v="TA"/>
    <s v="TA"/>
    <s v="Y"/>
    <x v="0"/>
    <x v="0"/>
    <n v="66"/>
    <n v="136"/>
    <n v="0"/>
    <n v="0"/>
    <n v="0"/>
    <s v="NA"/>
    <n v="0"/>
    <s v="NA"/>
    <x v="0"/>
    <s v="NA"/>
    <n v="0"/>
    <x v="1"/>
    <x v="4"/>
    <s v="WD"/>
    <x v="0"/>
    <x v="0"/>
    <x v="113"/>
  </r>
  <r>
    <x v="566"/>
    <x v="0"/>
    <x v="0"/>
    <n v="77"/>
    <n v="11198"/>
    <s v="Pave"/>
    <s v="NA"/>
    <s v="IR1"/>
    <s v="Lvl"/>
    <s v="AllPub"/>
    <x v="0"/>
    <s v="Gtl"/>
    <x v="18"/>
    <s v="Norm"/>
    <s v="Norm"/>
    <x v="0"/>
    <x v="0"/>
    <n v="9"/>
    <n v="5"/>
    <n v="2005"/>
    <n v="2007"/>
    <x v="1"/>
    <s v="Hip"/>
    <s v="CompShg"/>
    <x v="0"/>
    <s v="VinylSd"/>
    <s v="BrkFace"/>
    <n v="245"/>
    <s v="Gd"/>
    <s v="TA"/>
    <x v="0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x v="1"/>
    <n v="0"/>
    <n v="2"/>
    <n v="1"/>
    <n v="4"/>
    <x v="1"/>
    <n v="1"/>
    <x v="2"/>
    <n v="11"/>
    <s v="Typ"/>
    <n v="1"/>
    <s v="Gd"/>
    <s v="BuiltIn"/>
    <n v="2005"/>
    <s v="Fin"/>
    <n v="3"/>
    <n v="656"/>
    <s v="TA"/>
    <s v="TA"/>
    <s v="Y"/>
    <x v="32"/>
    <x v="1"/>
    <n v="39"/>
    <n v="0"/>
    <n v="0"/>
    <n v="0"/>
    <n v="0"/>
    <s v="NA"/>
    <n v="0"/>
    <s v="NA"/>
    <x v="0"/>
    <s v="NA"/>
    <n v="0"/>
    <x v="11"/>
    <x v="0"/>
    <s v="WD"/>
    <x v="0"/>
    <x v="0"/>
    <x v="357"/>
  </r>
  <r>
    <x v="567"/>
    <x v="1"/>
    <x v="0"/>
    <n v="70"/>
    <n v="10171"/>
    <s v="Pave"/>
    <s v="NA"/>
    <s v="IR1"/>
    <s v="Lvl"/>
    <s v="AllPub"/>
    <x v="0"/>
    <s v="Gtl"/>
    <x v="10"/>
    <s v="Norm"/>
    <s v="Norm"/>
    <x v="0"/>
    <x v="1"/>
    <n v="7"/>
    <n v="5"/>
    <n v="2004"/>
    <n v="2004"/>
    <x v="0"/>
    <s v="Gable"/>
    <s v="CompShg"/>
    <x v="0"/>
    <s v="VinylSd"/>
    <s v="BrkFace"/>
    <n v="168"/>
    <s v="Gd"/>
    <s v="TA"/>
    <x v="0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x v="1"/>
    <n v="0"/>
    <n v="2"/>
    <n v="0"/>
    <n v="3"/>
    <x v="1"/>
    <n v="1"/>
    <x v="0"/>
    <n v="7"/>
    <s v="Typ"/>
    <n v="0"/>
    <s v="NA"/>
    <s v="Attchd"/>
    <n v="2004"/>
    <s v="RFn"/>
    <n v="2"/>
    <n v="532"/>
    <s v="TA"/>
    <s v="TA"/>
    <s v="Y"/>
    <x v="0"/>
    <x v="0"/>
    <n v="0"/>
    <n v="0"/>
    <n v="0"/>
    <n v="0"/>
    <n v="0"/>
    <s v="NA"/>
    <n v="0"/>
    <s v="NA"/>
    <x v="0"/>
    <s v="NA"/>
    <n v="0"/>
    <x v="10"/>
    <x v="4"/>
    <s v="WD"/>
    <x v="0"/>
    <x v="0"/>
    <x v="89"/>
  </r>
  <r>
    <x v="568"/>
    <x v="3"/>
    <x v="0"/>
    <n v="79"/>
    <n v="12327"/>
    <s v="Pave"/>
    <s v="NA"/>
    <s v="IR1"/>
    <s v="Low"/>
    <s v="AllPub"/>
    <x v="0"/>
    <s v="Mod"/>
    <x v="12"/>
    <s v="Norm"/>
    <s v="Norm"/>
    <x v="0"/>
    <x v="2"/>
    <n v="8"/>
    <n v="8"/>
    <n v="1983"/>
    <n v="2009"/>
    <x v="1"/>
    <s v="Gable"/>
    <s v="CompShg"/>
    <x v="2"/>
    <s v="Wd Sdng"/>
    <s v="None"/>
    <n v="0"/>
    <s v="Gd"/>
    <s v="TA"/>
    <x v="1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x v="0"/>
    <n v="0"/>
    <n v="1"/>
    <n v="1"/>
    <n v="1"/>
    <x v="1"/>
    <n v="1"/>
    <x v="0"/>
    <n v="5"/>
    <s v="Min2"/>
    <n v="1"/>
    <s v="Gd"/>
    <s v="BuiltIn"/>
    <n v="1983"/>
    <s v="Fin"/>
    <n v="2"/>
    <n v="612"/>
    <s v="Gd"/>
    <s v="TA"/>
    <s v="Y"/>
    <x v="144"/>
    <x v="1"/>
    <n v="40"/>
    <n v="0"/>
    <n v="0"/>
    <n v="0"/>
    <n v="0"/>
    <s v="NA"/>
    <n v="0"/>
    <s v="NA"/>
    <x v="0"/>
    <s v="NA"/>
    <n v="0"/>
    <x v="2"/>
    <x v="3"/>
    <s v="WD"/>
    <x v="0"/>
    <x v="0"/>
    <x v="358"/>
  </r>
  <r>
    <x v="569"/>
    <x v="6"/>
    <x v="0"/>
    <s v="NA"/>
    <n v="7032"/>
    <s v="Pave"/>
    <s v="NA"/>
    <s v="IR1"/>
    <s v="Lvl"/>
    <s v="AllPub"/>
    <x v="2"/>
    <s v="Gtl"/>
    <x v="11"/>
    <s v="Norm"/>
    <s v="Norm"/>
    <x v="2"/>
    <x v="4"/>
    <n v="5"/>
    <n v="5"/>
    <n v="1979"/>
    <n v="1979"/>
    <x v="0"/>
    <s v="Gable"/>
    <s v="CompShg"/>
    <x v="1"/>
    <s v="MetalSd"/>
    <s v="None"/>
    <n v="0"/>
    <s v="TA"/>
    <s v="TA"/>
    <x v="1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x v="0"/>
    <n v="0"/>
    <n v="1"/>
    <n v="0"/>
    <n v="2"/>
    <x v="1"/>
    <n v="1"/>
    <x v="1"/>
    <n v="4"/>
    <s v="Typ"/>
    <n v="2"/>
    <s v="TA"/>
    <s v="Detchd"/>
    <n v="1979"/>
    <s v="Unf"/>
    <n v="2"/>
    <n v="600"/>
    <s v="TA"/>
    <s v="TA"/>
    <s v="Y"/>
    <x v="145"/>
    <x v="1"/>
    <n v="0"/>
    <n v="0"/>
    <n v="0"/>
    <n v="0"/>
    <n v="0"/>
    <s v="NA"/>
    <n v="0"/>
    <s v="NA"/>
    <x v="0"/>
    <s v="NA"/>
    <n v="0"/>
    <x v="3"/>
    <x v="2"/>
    <s v="WD"/>
    <x v="0"/>
    <x v="0"/>
    <x v="359"/>
  </r>
  <r>
    <x v="570"/>
    <x v="6"/>
    <x v="0"/>
    <n v="74"/>
    <n v="13101"/>
    <s v="Pave"/>
    <s v="NA"/>
    <s v="IR1"/>
    <s v="Lvl"/>
    <s v="AllPub"/>
    <x v="0"/>
    <s v="Gtl"/>
    <x v="11"/>
    <s v="Norm"/>
    <s v="Norm"/>
    <x v="2"/>
    <x v="1"/>
    <n v="5"/>
    <n v="5"/>
    <n v="1965"/>
    <n v="1965"/>
    <x v="0"/>
    <s v="Gable"/>
    <s v="CompShg"/>
    <x v="3"/>
    <s v="HdBoard"/>
    <s v="BrkFace"/>
    <n v="108"/>
    <s v="TA"/>
    <s v="TA"/>
    <x v="1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x v="1"/>
    <n v="0"/>
    <n v="2"/>
    <n v="0"/>
    <n v="6"/>
    <x v="1"/>
    <n v="2"/>
    <x v="1"/>
    <n v="10"/>
    <s v="Typ"/>
    <n v="0"/>
    <s v="NA"/>
    <s v="Detchd"/>
    <n v="1987"/>
    <s v="Unf"/>
    <n v="2"/>
    <n v="576"/>
    <s v="TA"/>
    <s v="TA"/>
    <s v="Y"/>
    <x v="0"/>
    <x v="0"/>
    <n v="0"/>
    <n v="0"/>
    <n v="0"/>
    <n v="0"/>
    <n v="0"/>
    <s v="NA"/>
    <n v="0"/>
    <s v="NA"/>
    <x v="0"/>
    <s v="NA"/>
    <n v="0"/>
    <x v="6"/>
    <x v="0"/>
    <s v="WD"/>
    <x v="0"/>
    <x v="0"/>
    <x v="360"/>
  </r>
  <r>
    <x v="571"/>
    <x v="1"/>
    <x v="0"/>
    <n v="60"/>
    <n v="7332"/>
    <s v="Pave"/>
    <s v="NA"/>
    <s v="Reg"/>
    <s v="Lvl"/>
    <s v="AllPub"/>
    <x v="0"/>
    <s v="Gtl"/>
    <x v="11"/>
    <s v="Norm"/>
    <s v="Norm"/>
    <x v="0"/>
    <x v="1"/>
    <n v="6"/>
    <n v="6"/>
    <n v="1959"/>
    <n v="1959"/>
    <x v="0"/>
    <s v="Gable"/>
    <s v="CompShg"/>
    <x v="5"/>
    <s v="Wd Shng"/>
    <s v="BrkFace"/>
    <n v="207"/>
    <s v="TA"/>
    <s v="TA"/>
    <x v="1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x v="0"/>
    <n v="0"/>
    <n v="1"/>
    <n v="0"/>
    <n v="2"/>
    <x v="1"/>
    <n v="1"/>
    <x v="0"/>
    <n v="4"/>
    <s v="Typ"/>
    <n v="0"/>
    <s v="NA"/>
    <s v="Attchd"/>
    <n v="1959"/>
    <s v="Unf"/>
    <n v="1"/>
    <n v="288"/>
    <s v="TA"/>
    <s v="TA"/>
    <s v="Y"/>
    <x v="23"/>
    <x v="1"/>
    <n v="0"/>
    <n v="0"/>
    <n v="0"/>
    <n v="0"/>
    <n v="0"/>
    <s v="NA"/>
    <n v="0"/>
    <s v="NA"/>
    <x v="0"/>
    <s v="NA"/>
    <n v="0"/>
    <x v="4"/>
    <x v="2"/>
    <s v="WD"/>
    <x v="1"/>
    <x v="1"/>
    <x v="149"/>
  </r>
  <r>
    <x v="572"/>
    <x v="0"/>
    <x v="0"/>
    <n v="83"/>
    <n v="13159"/>
    <s v="Pave"/>
    <s v="NA"/>
    <s v="IR1"/>
    <s v="HLS"/>
    <s v="AllPub"/>
    <x v="2"/>
    <s v="Gtl"/>
    <x v="16"/>
    <s v="Norm"/>
    <s v="Norm"/>
    <x v="0"/>
    <x v="0"/>
    <n v="7"/>
    <n v="5"/>
    <n v="2009"/>
    <n v="2009"/>
    <x v="0"/>
    <s v="Gable"/>
    <s v="CompShg"/>
    <x v="0"/>
    <s v="VinylSd"/>
    <s v="None"/>
    <n v="0"/>
    <s v="TA"/>
    <s v="TA"/>
    <x v="0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x v="1"/>
    <n v="0"/>
    <n v="2"/>
    <n v="1"/>
    <n v="3"/>
    <x v="0"/>
    <n v="1"/>
    <x v="0"/>
    <n v="6"/>
    <s v="Typ"/>
    <n v="0"/>
    <s v="NA"/>
    <s v="Attchd"/>
    <n v="2009"/>
    <s v="RFn"/>
    <n v="2"/>
    <n v="650"/>
    <s v="TA"/>
    <s v="TA"/>
    <s v="Y"/>
    <x v="94"/>
    <x v="1"/>
    <n v="114"/>
    <n v="0"/>
    <n v="0"/>
    <n v="0"/>
    <n v="0"/>
    <s v="NA"/>
    <n v="0"/>
    <s v="NA"/>
    <x v="0"/>
    <s v="NA"/>
    <n v="0"/>
    <x v="9"/>
    <x v="3"/>
    <s v="New"/>
    <x v="2"/>
    <x v="1"/>
    <x v="361"/>
  </r>
  <r>
    <x v="573"/>
    <x v="10"/>
    <x v="0"/>
    <n v="76"/>
    <n v="9967"/>
    <s v="Pave"/>
    <s v="NA"/>
    <s v="IR1"/>
    <s v="Lvl"/>
    <s v="AllPub"/>
    <x v="0"/>
    <s v="Gtl"/>
    <x v="17"/>
    <s v="Norm"/>
    <s v="Norm"/>
    <x v="0"/>
    <x v="5"/>
    <n v="7"/>
    <n v="5"/>
    <n v="2000"/>
    <n v="2000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x v="1"/>
    <n v="0"/>
    <n v="2"/>
    <n v="1"/>
    <n v="3"/>
    <x v="0"/>
    <n v="1"/>
    <x v="1"/>
    <n v="8"/>
    <s v="Typ"/>
    <n v="1"/>
    <s v="TA"/>
    <s v="BuiltIn"/>
    <n v="2000"/>
    <s v="RFn"/>
    <n v="2"/>
    <n v="400"/>
    <s v="TA"/>
    <s v="TA"/>
    <s v="Y"/>
    <x v="13"/>
    <x v="1"/>
    <n v="0"/>
    <n v="0"/>
    <n v="0"/>
    <n v="0"/>
    <n v="0"/>
    <s v="NA"/>
    <n v="0"/>
    <s v="NA"/>
    <x v="0"/>
    <s v="NA"/>
    <n v="0"/>
    <x v="3"/>
    <x v="1"/>
    <s v="WD"/>
    <x v="0"/>
    <x v="0"/>
    <x v="40"/>
  </r>
  <r>
    <x v="574"/>
    <x v="10"/>
    <x v="0"/>
    <n v="70"/>
    <n v="10500"/>
    <s v="Pave"/>
    <s v="NA"/>
    <s v="Reg"/>
    <s v="Lvl"/>
    <s v="AllPub"/>
    <x v="1"/>
    <s v="Gtl"/>
    <x v="11"/>
    <s v="Norm"/>
    <s v="Norm"/>
    <x v="0"/>
    <x v="5"/>
    <n v="5"/>
    <n v="7"/>
    <n v="1971"/>
    <n v="2005"/>
    <x v="1"/>
    <s v="Gambrel"/>
    <s v="CompShg"/>
    <x v="1"/>
    <s v="AsphShn"/>
    <s v="BrkFace"/>
    <n v="82"/>
    <s v="TA"/>
    <s v="TA"/>
    <x v="1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x v="1"/>
    <n v="1"/>
    <n v="1"/>
    <n v="0"/>
    <n v="3"/>
    <x v="1"/>
    <n v="1"/>
    <x v="1"/>
    <n v="5"/>
    <s v="Typ"/>
    <n v="0"/>
    <s v="NA"/>
    <s v="BuiltIn"/>
    <n v="1971"/>
    <s v="Unf"/>
    <n v="1"/>
    <n v="288"/>
    <s v="TA"/>
    <s v="TA"/>
    <s v="Y"/>
    <x v="146"/>
    <x v="1"/>
    <n v="0"/>
    <n v="0"/>
    <n v="0"/>
    <n v="0"/>
    <n v="0"/>
    <s v="NA"/>
    <n v="0"/>
    <s v="GdWo"/>
    <x v="1"/>
    <s v="NA"/>
    <n v="0"/>
    <x v="3"/>
    <x v="1"/>
    <s v="WD"/>
    <x v="0"/>
    <x v="0"/>
    <x v="19"/>
  </r>
  <r>
    <x v="575"/>
    <x v="3"/>
    <x v="0"/>
    <n v="80"/>
    <n v="8480"/>
    <s v="Pave"/>
    <s v="NA"/>
    <s v="Reg"/>
    <s v="Lvl"/>
    <s v="AllPub"/>
    <x v="0"/>
    <s v="Gtl"/>
    <x v="11"/>
    <s v="Norm"/>
    <s v="Norm"/>
    <x v="0"/>
    <x v="2"/>
    <n v="5"/>
    <n v="5"/>
    <n v="1947"/>
    <n v="1950"/>
    <x v="1"/>
    <s v="Gable"/>
    <s v="CompShg"/>
    <x v="1"/>
    <s v="MetalSd"/>
    <s v="None"/>
    <n v="0"/>
    <s v="TA"/>
    <s v="TA"/>
    <x v="1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x v="1"/>
    <n v="0"/>
    <n v="1"/>
    <n v="0"/>
    <n v="2"/>
    <x v="1"/>
    <n v="1"/>
    <x v="1"/>
    <n v="6"/>
    <s v="Typ"/>
    <n v="0"/>
    <s v="NA"/>
    <s v="Detchd"/>
    <n v="1947"/>
    <s v="Unf"/>
    <n v="1"/>
    <n v="336"/>
    <s v="TA"/>
    <s v="TA"/>
    <s v="Y"/>
    <x v="37"/>
    <x v="1"/>
    <n v="0"/>
    <n v="102"/>
    <n v="0"/>
    <n v="0"/>
    <n v="0"/>
    <s v="NA"/>
    <n v="0"/>
    <s v="NA"/>
    <x v="0"/>
    <s v="NA"/>
    <n v="0"/>
    <x v="4"/>
    <x v="0"/>
    <s v="COD"/>
    <x v="1"/>
    <x v="1"/>
    <x v="362"/>
  </r>
  <r>
    <x v="576"/>
    <x v="3"/>
    <x v="0"/>
    <n v="52"/>
    <n v="6292"/>
    <s v="Pave"/>
    <s v="NA"/>
    <s v="Reg"/>
    <s v="Lvl"/>
    <s v="AllPub"/>
    <x v="0"/>
    <s v="Gtl"/>
    <x v="23"/>
    <s v="Norm"/>
    <s v="Norm"/>
    <x v="0"/>
    <x v="2"/>
    <n v="7"/>
    <n v="7"/>
    <n v="1928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x v="1"/>
    <n v="1"/>
    <n v="2"/>
    <n v="0"/>
    <n v="3"/>
    <x v="1"/>
    <n v="1"/>
    <x v="1"/>
    <n v="6"/>
    <s v="Typ"/>
    <n v="1"/>
    <s v="Gd"/>
    <s v="Detchd"/>
    <n v="1928"/>
    <s v="Unf"/>
    <n v="1"/>
    <n v="216"/>
    <s v="TA"/>
    <s v="TA"/>
    <s v="Y"/>
    <x v="0"/>
    <x v="0"/>
    <n v="50"/>
    <n v="0"/>
    <n v="0"/>
    <n v="0"/>
    <n v="0"/>
    <s v="NA"/>
    <n v="0"/>
    <s v="NA"/>
    <x v="0"/>
    <s v="NA"/>
    <n v="0"/>
    <x v="5"/>
    <x v="3"/>
    <s v="WD"/>
    <x v="0"/>
    <x v="0"/>
    <x v="35"/>
  </r>
  <r>
    <x v="577"/>
    <x v="10"/>
    <x v="0"/>
    <n v="96"/>
    <n v="11777"/>
    <s v="Pave"/>
    <s v="NA"/>
    <s v="IR1"/>
    <s v="Lvl"/>
    <s v="AllPub"/>
    <x v="0"/>
    <s v="Gtl"/>
    <x v="9"/>
    <s v="Norm"/>
    <s v="Norm"/>
    <x v="0"/>
    <x v="5"/>
    <n v="5"/>
    <n v="6"/>
    <n v="1966"/>
    <n v="1966"/>
    <x v="0"/>
    <s v="Gable"/>
    <s v="CompShg"/>
    <x v="0"/>
    <s v="VinylSd"/>
    <s v="BrkFace"/>
    <n v="97"/>
    <s v="TA"/>
    <s v="TA"/>
    <x v="1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x v="0"/>
    <n v="0"/>
    <n v="1"/>
    <n v="0"/>
    <n v="3"/>
    <x v="1"/>
    <n v="1"/>
    <x v="1"/>
    <n v="6"/>
    <s v="Typ"/>
    <n v="2"/>
    <s v="Fa"/>
    <s v="Attchd"/>
    <n v="1966"/>
    <s v="RFn"/>
    <n v="2"/>
    <n v="564"/>
    <s v="TA"/>
    <s v="TA"/>
    <s v="Y"/>
    <x v="9"/>
    <x v="1"/>
    <n v="68"/>
    <n v="240"/>
    <n v="0"/>
    <n v="0"/>
    <n v="0"/>
    <s v="NA"/>
    <n v="0"/>
    <s v="NA"/>
    <x v="0"/>
    <s v="NA"/>
    <n v="0"/>
    <x v="1"/>
    <x v="2"/>
    <s v="WD"/>
    <x v="1"/>
    <x v="1"/>
    <x v="81"/>
  </r>
  <r>
    <x v="578"/>
    <x v="11"/>
    <x v="3"/>
    <n v="34"/>
    <n v="3604"/>
    <s v="Pave"/>
    <s v="Pave"/>
    <s v="Reg"/>
    <s v="Lvl"/>
    <s v="AllPub"/>
    <x v="2"/>
    <s v="Gtl"/>
    <x v="5"/>
    <s v="Norm"/>
    <s v="Norm"/>
    <x v="3"/>
    <x v="0"/>
    <n v="7"/>
    <n v="5"/>
    <n v="2007"/>
    <n v="2007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x v="1"/>
    <n v="0"/>
    <n v="2"/>
    <n v="0"/>
    <n v="2"/>
    <x v="0"/>
    <n v="1"/>
    <x v="0"/>
    <n v="5"/>
    <s v="Typ"/>
    <n v="0"/>
    <s v="NA"/>
    <s v="Detchd"/>
    <n v="2007"/>
    <s v="Unf"/>
    <n v="2"/>
    <n v="540"/>
    <s v="TA"/>
    <s v="TA"/>
    <s v="Y"/>
    <x v="0"/>
    <x v="0"/>
    <n v="102"/>
    <n v="0"/>
    <n v="0"/>
    <n v="0"/>
    <n v="0"/>
    <s v="NA"/>
    <n v="0"/>
    <s v="NA"/>
    <x v="0"/>
    <s v="NA"/>
    <n v="0"/>
    <x v="0"/>
    <x v="0"/>
    <s v="WD"/>
    <x v="1"/>
    <x v="1"/>
    <x v="363"/>
  </r>
  <r>
    <x v="579"/>
    <x v="3"/>
    <x v="1"/>
    <n v="81"/>
    <n v="12150"/>
    <s v="Pave"/>
    <s v="Grvl"/>
    <s v="Reg"/>
    <s v="Lvl"/>
    <s v="AllPub"/>
    <x v="0"/>
    <s v="Gtl"/>
    <x v="7"/>
    <s v="Norm"/>
    <s v="Norm"/>
    <x v="0"/>
    <x v="2"/>
    <n v="5"/>
    <n v="5"/>
    <n v="1954"/>
    <n v="1954"/>
    <x v="0"/>
    <s v="Gable"/>
    <s v="CompShg"/>
    <x v="1"/>
    <s v="MetalSd"/>
    <s v="BrkFace"/>
    <n v="335"/>
    <s v="TA"/>
    <s v="TA"/>
    <x v="2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x v="1"/>
    <n v="0"/>
    <n v="2"/>
    <n v="0"/>
    <n v="4"/>
    <x v="1"/>
    <n v="1"/>
    <x v="1"/>
    <n v="7"/>
    <s v="Typ"/>
    <n v="0"/>
    <s v="NA"/>
    <s v="Attchd"/>
    <n v="1954"/>
    <s v="Unf"/>
    <n v="1"/>
    <n v="352"/>
    <s v="Fa"/>
    <s v="TA"/>
    <s v="Y"/>
    <x v="0"/>
    <x v="0"/>
    <n v="0"/>
    <n v="0"/>
    <n v="0"/>
    <n v="0"/>
    <n v="0"/>
    <s v="NA"/>
    <n v="0"/>
    <s v="NA"/>
    <x v="0"/>
    <s v="NA"/>
    <n v="0"/>
    <x v="6"/>
    <x v="0"/>
    <s v="WD"/>
    <x v="0"/>
    <x v="0"/>
    <x v="364"/>
  </r>
  <r>
    <x v="580"/>
    <x v="1"/>
    <x v="0"/>
    <s v="NA"/>
    <n v="14585"/>
    <s v="Pave"/>
    <s v="NA"/>
    <s v="IR1"/>
    <s v="Lvl"/>
    <s v="AllPub"/>
    <x v="3"/>
    <s v="Gtl"/>
    <x v="11"/>
    <s v="Norm"/>
    <s v="Norm"/>
    <x v="0"/>
    <x v="1"/>
    <n v="6"/>
    <n v="6"/>
    <n v="1960"/>
    <n v="1987"/>
    <x v="1"/>
    <s v="Gable"/>
    <s v="CompShg"/>
    <x v="2"/>
    <s v="Wd Sdng"/>
    <s v="BrkFace"/>
    <n v="85"/>
    <s v="TA"/>
    <s v="TA"/>
    <x v="1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x v="1"/>
    <n v="1"/>
    <n v="1"/>
    <n v="0"/>
    <n v="3"/>
    <x v="1"/>
    <n v="1"/>
    <x v="0"/>
    <n v="7"/>
    <s v="Typ"/>
    <n v="2"/>
    <s v="Gd"/>
    <s v="Attchd"/>
    <n v="1960"/>
    <s v="Unf"/>
    <n v="2"/>
    <n v="572"/>
    <s v="TA"/>
    <s v="TA"/>
    <s v="Y"/>
    <x v="74"/>
    <x v="1"/>
    <n v="110"/>
    <n v="0"/>
    <n v="0"/>
    <n v="0"/>
    <n v="0"/>
    <s v="NA"/>
    <n v="0"/>
    <s v="NA"/>
    <x v="0"/>
    <s v="NA"/>
    <n v="0"/>
    <x v="11"/>
    <x v="1"/>
    <s v="WD"/>
    <x v="0"/>
    <x v="0"/>
    <x v="365"/>
  </r>
  <r>
    <x v="581"/>
    <x v="1"/>
    <x v="0"/>
    <n v="98"/>
    <n v="12704"/>
    <s v="Pave"/>
    <s v="NA"/>
    <s v="Reg"/>
    <s v="Lvl"/>
    <s v="AllPub"/>
    <x v="0"/>
    <s v="Gtl"/>
    <x v="10"/>
    <s v="Norm"/>
    <s v="Norm"/>
    <x v="0"/>
    <x v="1"/>
    <n v="8"/>
    <n v="5"/>
    <n v="2008"/>
    <n v="2009"/>
    <x v="1"/>
    <s v="Hip"/>
    <s v="CompShg"/>
    <x v="0"/>
    <s v="VinylSd"/>
    <s v="BrkFace"/>
    <n v="306"/>
    <s v="Ex"/>
    <s v="TA"/>
    <x v="0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x v="1"/>
    <n v="0"/>
    <n v="2"/>
    <n v="1"/>
    <n v="3"/>
    <x v="0"/>
    <n v="1"/>
    <x v="2"/>
    <n v="8"/>
    <s v="Typ"/>
    <n v="1"/>
    <s v="Gd"/>
    <s v="Attchd"/>
    <n v="2009"/>
    <s v="RFn"/>
    <n v="3"/>
    <n v="1390"/>
    <s v="TA"/>
    <s v="TA"/>
    <s v="Y"/>
    <x v="0"/>
    <x v="0"/>
    <n v="90"/>
    <n v="0"/>
    <n v="0"/>
    <n v="0"/>
    <n v="0"/>
    <s v="NA"/>
    <n v="0"/>
    <s v="NA"/>
    <x v="0"/>
    <s v="NA"/>
    <n v="0"/>
    <x v="5"/>
    <x v="3"/>
    <s v="New"/>
    <x v="2"/>
    <x v="1"/>
    <x v="366"/>
  </r>
  <r>
    <x v="582"/>
    <x v="6"/>
    <x v="0"/>
    <n v="81"/>
    <n v="11841"/>
    <s v="Grvl"/>
    <s v="NA"/>
    <s v="Reg"/>
    <s v="Lvl"/>
    <s v="AllPub"/>
    <x v="0"/>
    <s v="Gtl"/>
    <x v="15"/>
    <s v="Norm"/>
    <s v="Norm"/>
    <x v="2"/>
    <x v="4"/>
    <n v="6"/>
    <n v="5"/>
    <n v="1990"/>
    <n v="1990"/>
    <x v="0"/>
    <s v="Gable"/>
    <s v="CompShg"/>
    <x v="3"/>
    <s v="HdBoard"/>
    <s v="BrkFace"/>
    <n v="104"/>
    <s v="TA"/>
    <s v="Gd"/>
    <x v="1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x v="0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32"/>
    <n v="0"/>
    <n v="0"/>
    <n v="0"/>
    <n v="0"/>
    <s v="NA"/>
    <n v="0"/>
    <s v="NA"/>
    <x v="0"/>
    <s v="NA"/>
    <n v="0"/>
    <x v="1"/>
    <x v="1"/>
    <s v="WD"/>
    <x v="0"/>
    <x v="0"/>
    <x v="362"/>
  </r>
  <r>
    <x v="583"/>
    <x v="12"/>
    <x v="1"/>
    <n v="75"/>
    <n v="13500"/>
    <s v="Pave"/>
    <s v="NA"/>
    <s v="Reg"/>
    <s v="Lvl"/>
    <s v="AllPub"/>
    <x v="0"/>
    <s v="Gtl"/>
    <x v="7"/>
    <s v="Artery"/>
    <s v="PosA"/>
    <x v="0"/>
    <x v="6"/>
    <n v="10"/>
    <n v="9"/>
    <n v="1893"/>
    <n v="2000"/>
    <x v="1"/>
    <s v="Gable"/>
    <s v="CompShg"/>
    <x v="2"/>
    <s v="Wd Sdng"/>
    <s v="None"/>
    <n v="0"/>
    <s v="Ex"/>
    <s v="Ex"/>
    <x v="2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x v="1"/>
    <n v="0"/>
    <n v="3"/>
    <n v="1"/>
    <n v="3"/>
    <x v="1"/>
    <n v="1"/>
    <x v="0"/>
    <n v="9"/>
    <s v="Typ"/>
    <n v="1"/>
    <s v="Gd"/>
    <s v="Detchd"/>
    <n v="1988"/>
    <s v="Unf"/>
    <n v="2"/>
    <n v="880"/>
    <s v="Gd"/>
    <s v="TA"/>
    <s v="Y"/>
    <x v="47"/>
    <x v="1"/>
    <n v="502"/>
    <n v="0"/>
    <n v="0"/>
    <n v="0"/>
    <n v="0"/>
    <s v="NA"/>
    <n v="0"/>
    <s v="NA"/>
    <x v="0"/>
    <s v="NA"/>
    <n v="0"/>
    <x v="9"/>
    <x v="0"/>
    <s v="WD"/>
    <x v="0"/>
    <x v="0"/>
    <x v="357"/>
  </r>
  <r>
    <x v="584"/>
    <x v="3"/>
    <x v="1"/>
    <n v="51"/>
    <n v="6120"/>
    <s v="Pave"/>
    <s v="NA"/>
    <s v="Reg"/>
    <s v="Lvl"/>
    <s v="AllPub"/>
    <x v="0"/>
    <s v="Gtl"/>
    <x v="8"/>
    <s v="Norm"/>
    <s v="Norm"/>
    <x v="0"/>
    <x v="2"/>
    <n v="4"/>
    <n v="7"/>
    <n v="1935"/>
    <n v="1995"/>
    <x v="1"/>
    <s v="Gable"/>
    <s v="CompShg"/>
    <x v="8"/>
    <s v="AsbShng"/>
    <s v="None"/>
    <n v="0"/>
    <s v="TA"/>
    <s v="TA"/>
    <x v="2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x v="1"/>
    <n v="0"/>
    <n v="1"/>
    <n v="0"/>
    <n v="3"/>
    <x v="1"/>
    <n v="1"/>
    <x v="0"/>
    <n v="6"/>
    <s v="Typ"/>
    <n v="0"/>
    <s v="NA"/>
    <s v="Detchd"/>
    <n v="1935"/>
    <s v="Unf"/>
    <n v="1"/>
    <n v="240"/>
    <s v="TA"/>
    <s v="TA"/>
    <s v="Y"/>
    <x v="0"/>
    <x v="0"/>
    <n v="0"/>
    <n v="54"/>
    <n v="0"/>
    <n v="120"/>
    <n v="0"/>
    <s v="NA"/>
    <n v="0"/>
    <s v="NA"/>
    <x v="0"/>
    <s v="NA"/>
    <n v="0"/>
    <x v="9"/>
    <x v="3"/>
    <s v="WD"/>
    <x v="0"/>
    <x v="0"/>
    <x v="325"/>
  </r>
  <r>
    <x v="585"/>
    <x v="1"/>
    <x v="0"/>
    <n v="88"/>
    <n v="11443"/>
    <s v="Pave"/>
    <s v="NA"/>
    <s v="Reg"/>
    <s v="Lvl"/>
    <s v="AllPub"/>
    <x v="0"/>
    <s v="Gtl"/>
    <x v="16"/>
    <s v="Norm"/>
    <s v="Norm"/>
    <x v="0"/>
    <x v="1"/>
    <n v="8"/>
    <n v="5"/>
    <n v="2005"/>
    <n v="2006"/>
    <x v="1"/>
    <s v="Hip"/>
    <s v="CompShg"/>
    <x v="0"/>
    <s v="VinylSd"/>
    <s v="BrkFace"/>
    <n v="208"/>
    <s v="Gd"/>
    <s v="TA"/>
    <x v="0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x v="0"/>
    <n v="0"/>
    <n v="2"/>
    <n v="0"/>
    <n v="2"/>
    <x v="0"/>
    <n v="1"/>
    <x v="0"/>
    <n v="7"/>
    <s v="Typ"/>
    <n v="2"/>
    <s v="Gd"/>
    <s v="Attchd"/>
    <n v="2005"/>
    <s v="RFn"/>
    <n v="3"/>
    <n v="880"/>
    <s v="TA"/>
    <s v="TA"/>
    <s v="Y"/>
    <x v="147"/>
    <x v="1"/>
    <n v="66"/>
    <n v="0"/>
    <n v="0"/>
    <n v="0"/>
    <n v="0"/>
    <s v="NA"/>
    <n v="0"/>
    <s v="NA"/>
    <x v="0"/>
    <s v="NA"/>
    <n v="0"/>
    <x v="10"/>
    <x v="2"/>
    <s v="New"/>
    <x v="2"/>
    <x v="1"/>
    <x v="367"/>
  </r>
  <r>
    <x v="586"/>
    <x v="8"/>
    <x v="0"/>
    <n v="55"/>
    <n v="10267"/>
    <s v="Pave"/>
    <s v="NA"/>
    <s v="Reg"/>
    <s v="Lvl"/>
    <s v="AllPub"/>
    <x v="0"/>
    <s v="Gtl"/>
    <x v="8"/>
    <s v="RRAn"/>
    <s v="Norm"/>
    <x v="0"/>
    <x v="1"/>
    <n v="6"/>
    <n v="7"/>
    <n v="1918"/>
    <n v="2000"/>
    <x v="1"/>
    <s v="Gable"/>
    <s v="CompShg"/>
    <x v="9"/>
    <s v="Wd Shng"/>
    <s v="None"/>
    <n v="0"/>
    <s v="TA"/>
    <s v="Gd"/>
    <x v="2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x v="0"/>
    <n v="0"/>
    <n v="1"/>
    <n v="0"/>
    <n v="2"/>
    <x v="1"/>
    <n v="1"/>
    <x v="3"/>
    <n v="5"/>
    <s v="Typ"/>
    <n v="0"/>
    <s v="NA"/>
    <s v="Detchd"/>
    <n v="1961"/>
    <s v="Fin"/>
    <n v="1"/>
    <n v="275"/>
    <s v="TA"/>
    <s v="TA"/>
    <s v="N"/>
    <x v="0"/>
    <x v="0"/>
    <n v="0"/>
    <n v="112"/>
    <n v="0"/>
    <n v="0"/>
    <n v="0"/>
    <s v="NA"/>
    <n v="0"/>
    <s v="MnWw"/>
    <x v="1"/>
    <s v="NA"/>
    <n v="0"/>
    <x v="1"/>
    <x v="0"/>
    <s v="WD"/>
    <x v="0"/>
    <x v="0"/>
    <x v="52"/>
  </r>
  <r>
    <x v="587"/>
    <x v="9"/>
    <x v="0"/>
    <n v="74"/>
    <n v="8740"/>
    <s v="Pave"/>
    <s v="NA"/>
    <s v="IR1"/>
    <s v="Lvl"/>
    <s v="AllPub"/>
    <x v="0"/>
    <s v="Gtl"/>
    <x v="9"/>
    <s v="Norm"/>
    <s v="Norm"/>
    <x v="0"/>
    <x v="4"/>
    <n v="5"/>
    <n v="6"/>
    <n v="1982"/>
    <n v="1982"/>
    <x v="0"/>
    <s v="Hip"/>
    <s v="CompShg"/>
    <x v="3"/>
    <s v="HdBoard"/>
    <s v="None"/>
    <n v="0"/>
    <s v="TA"/>
    <s v="TA"/>
    <x v="1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x v="0"/>
    <n v="0"/>
    <n v="1"/>
    <n v="0"/>
    <n v="2"/>
    <x v="1"/>
    <n v="1"/>
    <x v="1"/>
    <n v="4"/>
    <s v="Typ"/>
    <n v="0"/>
    <s v="NA"/>
    <s v="Detchd"/>
    <n v="1996"/>
    <s v="Unf"/>
    <n v="2"/>
    <n v="528"/>
    <s v="TA"/>
    <s v="TA"/>
    <s v="Y"/>
    <x v="0"/>
    <x v="0"/>
    <n v="0"/>
    <n v="0"/>
    <n v="0"/>
    <n v="0"/>
    <n v="0"/>
    <s v="NA"/>
    <n v="0"/>
    <s v="NA"/>
    <x v="0"/>
    <s v="NA"/>
    <n v="0"/>
    <x v="9"/>
    <x v="3"/>
    <s v="WD"/>
    <x v="0"/>
    <x v="0"/>
    <x v="193"/>
  </r>
  <r>
    <x v="588"/>
    <x v="1"/>
    <x v="0"/>
    <n v="65"/>
    <n v="25095"/>
    <s v="Pave"/>
    <s v="NA"/>
    <s v="IR1"/>
    <s v="Low"/>
    <s v="AllPub"/>
    <x v="0"/>
    <s v="Sev"/>
    <x v="19"/>
    <s v="Norm"/>
    <s v="Norm"/>
    <x v="0"/>
    <x v="1"/>
    <n v="5"/>
    <n v="8"/>
    <n v="1968"/>
    <n v="2003"/>
    <x v="1"/>
    <s v="Flat"/>
    <s v="Tar&amp;Grv"/>
    <x v="2"/>
    <s v="Wd Sdng"/>
    <s v="None"/>
    <n v="0"/>
    <s v="TA"/>
    <s v="TA"/>
    <x v="1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x v="2"/>
    <n v="0"/>
    <n v="1"/>
    <n v="0"/>
    <n v="1"/>
    <x v="0"/>
    <n v="1"/>
    <x v="2"/>
    <n v="5"/>
    <s v="Typ"/>
    <n v="2"/>
    <s v="Gd"/>
    <s v="Attchd"/>
    <n v="1968"/>
    <s v="Unf"/>
    <n v="1"/>
    <n v="452"/>
    <s v="TA"/>
    <s v="TA"/>
    <s v="Y"/>
    <x v="0"/>
    <x v="0"/>
    <n v="48"/>
    <n v="0"/>
    <n v="0"/>
    <n v="60"/>
    <n v="0"/>
    <s v="NA"/>
    <n v="0"/>
    <s v="NA"/>
    <x v="0"/>
    <s v="NA"/>
    <n v="0"/>
    <x v="11"/>
    <x v="3"/>
    <s v="WD"/>
    <x v="2"/>
    <x v="1"/>
    <x v="5"/>
  </r>
  <r>
    <x v="589"/>
    <x v="14"/>
    <x v="1"/>
    <n v="50"/>
    <n v="9100"/>
    <s v="Pave"/>
    <s v="NA"/>
    <s v="Reg"/>
    <s v="Lvl"/>
    <s v="AllPub"/>
    <x v="0"/>
    <s v="Gtl"/>
    <x v="8"/>
    <s v="RRAn"/>
    <s v="Feedr"/>
    <x v="0"/>
    <x v="1"/>
    <n v="5"/>
    <n v="6"/>
    <n v="1930"/>
    <n v="1960"/>
    <x v="1"/>
    <s v="Gable"/>
    <s v="CompShg"/>
    <x v="0"/>
    <s v="VinylSd"/>
    <s v="None"/>
    <n v="0"/>
    <s v="TA"/>
    <s v="TA"/>
    <x v="2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x v="1"/>
    <n v="0"/>
    <n v="1"/>
    <n v="0"/>
    <n v="2"/>
    <x v="1"/>
    <n v="1"/>
    <x v="1"/>
    <n v="4"/>
    <s v="Typ"/>
    <n v="0"/>
    <s v="NA"/>
    <s v="Detchd"/>
    <n v="1988"/>
    <s v="Unf"/>
    <n v="1"/>
    <n v="308"/>
    <s v="TA"/>
    <s v="TA"/>
    <s v="P"/>
    <x v="0"/>
    <x v="0"/>
    <n v="0"/>
    <n v="0"/>
    <n v="0"/>
    <n v="0"/>
    <n v="0"/>
    <s v="NA"/>
    <n v="0"/>
    <s v="NA"/>
    <x v="0"/>
    <s v="Shed"/>
    <n v="600"/>
    <x v="5"/>
    <x v="0"/>
    <s v="WD"/>
    <x v="0"/>
    <x v="0"/>
    <x v="368"/>
  </r>
  <r>
    <x v="590"/>
    <x v="0"/>
    <x v="0"/>
    <n v="64"/>
    <n v="8320"/>
    <s v="Pave"/>
    <s v="NA"/>
    <s v="Reg"/>
    <s v="Lvl"/>
    <s v="AllPub"/>
    <x v="0"/>
    <s v="Gtl"/>
    <x v="0"/>
    <s v="Norm"/>
    <s v="Norm"/>
    <x v="0"/>
    <x v="0"/>
    <n v="7"/>
    <n v="5"/>
    <n v="2004"/>
    <n v="2004"/>
    <x v="0"/>
    <s v="Gable"/>
    <s v="CompShg"/>
    <x v="0"/>
    <s v="VinylSd"/>
    <s v="None"/>
    <n v="0"/>
    <s v="Gd"/>
    <s v="TA"/>
    <x v="0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x v="1"/>
    <n v="0"/>
    <n v="2"/>
    <n v="1"/>
    <n v="3"/>
    <x v="0"/>
    <n v="1"/>
    <x v="0"/>
    <n v="6"/>
    <s v="Typ"/>
    <n v="0"/>
    <s v="NA"/>
    <s v="Attchd"/>
    <n v="2004"/>
    <s v="RFn"/>
    <n v="2"/>
    <n v="520"/>
    <s v="TA"/>
    <s v="TA"/>
    <s v="Y"/>
    <x v="0"/>
    <x v="0"/>
    <n v="45"/>
    <n v="0"/>
    <n v="0"/>
    <n v="0"/>
    <n v="0"/>
    <s v="NA"/>
    <n v="0"/>
    <s v="NA"/>
    <x v="0"/>
    <s v="NA"/>
    <n v="0"/>
    <x v="2"/>
    <x v="0"/>
    <s v="WD"/>
    <x v="0"/>
    <x v="0"/>
    <x v="369"/>
  </r>
  <r>
    <x v="591"/>
    <x v="0"/>
    <x v="0"/>
    <n v="97"/>
    <n v="13478"/>
    <s v="Pave"/>
    <s v="NA"/>
    <s v="IR1"/>
    <s v="Lvl"/>
    <s v="AllPub"/>
    <x v="2"/>
    <s v="Gtl"/>
    <x v="10"/>
    <s v="Norm"/>
    <s v="Norm"/>
    <x v="0"/>
    <x v="0"/>
    <n v="10"/>
    <n v="5"/>
    <n v="2008"/>
    <n v="2008"/>
    <x v="0"/>
    <s v="Gable"/>
    <s v="CompShg"/>
    <x v="6"/>
    <s v="CmentBd"/>
    <s v="Stone"/>
    <n v="420"/>
    <s v="Ex"/>
    <s v="TA"/>
    <x v="0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x v="0"/>
    <n v="0"/>
    <n v="2"/>
    <n v="1"/>
    <n v="3"/>
    <x v="0"/>
    <n v="1"/>
    <x v="2"/>
    <n v="10"/>
    <s v="Typ"/>
    <n v="1"/>
    <s v="Gd"/>
    <s v="BuiltIn"/>
    <n v="2008"/>
    <s v="RFn"/>
    <n v="3"/>
    <n v="842"/>
    <s v="TA"/>
    <s v="TA"/>
    <s v="Y"/>
    <x v="148"/>
    <x v="1"/>
    <n v="274"/>
    <n v="0"/>
    <n v="0"/>
    <n v="0"/>
    <n v="0"/>
    <s v="NA"/>
    <n v="0"/>
    <s v="NA"/>
    <x v="0"/>
    <s v="NA"/>
    <n v="0"/>
    <x v="11"/>
    <x v="3"/>
    <s v="ConLI"/>
    <x v="0"/>
    <x v="0"/>
    <x v="370"/>
  </r>
  <r>
    <x v="592"/>
    <x v="1"/>
    <x v="0"/>
    <n v="60"/>
    <n v="6600"/>
    <s v="Pave"/>
    <s v="NA"/>
    <s v="Reg"/>
    <s v="Lvl"/>
    <s v="AllPub"/>
    <x v="0"/>
    <s v="Gtl"/>
    <x v="4"/>
    <s v="Norm"/>
    <s v="Norm"/>
    <x v="0"/>
    <x v="1"/>
    <n v="5"/>
    <n v="8"/>
    <n v="1982"/>
    <n v="2003"/>
    <x v="1"/>
    <s v="Gable"/>
    <s v="CompShg"/>
    <x v="3"/>
    <s v="HdBoard"/>
    <s v="None"/>
    <n v="0"/>
    <s v="TA"/>
    <s v="Gd"/>
    <x v="0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x v="0"/>
    <n v="0"/>
    <n v="1"/>
    <n v="0"/>
    <n v="2"/>
    <x v="1"/>
    <n v="1"/>
    <x v="1"/>
    <n v="4"/>
    <s v="Typ"/>
    <n v="0"/>
    <s v="NA"/>
    <s v="Detchd"/>
    <n v="1985"/>
    <s v="Fin"/>
    <n v="2"/>
    <n v="816"/>
    <s v="TA"/>
    <s v="TA"/>
    <s v="Y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371"/>
  </r>
  <r>
    <x v="593"/>
    <x v="7"/>
    <x v="1"/>
    <s v="NA"/>
    <n v="4435"/>
    <s v="Pave"/>
    <s v="NA"/>
    <s v="Reg"/>
    <s v="Lvl"/>
    <s v="AllPub"/>
    <x v="0"/>
    <s v="Gtl"/>
    <x v="0"/>
    <s v="Norm"/>
    <s v="Norm"/>
    <x v="3"/>
    <x v="1"/>
    <n v="6"/>
    <n v="5"/>
    <n v="2003"/>
    <n v="2003"/>
    <x v="0"/>
    <s v="Gable"/>
    <s v="CompShg"/>
    <x v="0"/>
    <s v="VinylSd"/>
    <s v="BrkFace"/>
    <n v="170"/>
    <s v="Gd"/>
    <s v="TA"/>
    <x v="0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4"/>
    <s v="Typ"/>
    <n v="0"/>
    <s v="NA"/>
    <s v="Attchd"/>
    <n v="2003"/>
    <s v="Fin"/>
    <n v="2"/>
    <n v="420"/>
    <s v="TA"/>
    <s v="TA"/>
    <s v="Y"/>
    <x v="8"/>
    <x v="1"/>
    <n v="0"/>
    <n v="0"/>
    <n v="0"/>
    <n v="0"/>
    <n v="0"/>
    <s v="NA"/>
    <n v="0"/>
    <s v="NA"/>
    <x v="0"/>
    <s v="NA"/>
    <n v="0"/>
    <x v="1"/>
    <x v="3"/>
    <s v="WD"/>
    <x v="0"/>
    <x v="0"/>
    <x v="3"/>
  </r>
  <r>
    <x v="594"/>
    <x v="1"/>
    <x v="0"/>
    <n v="88"/>
    <n v="7990"/>
    <s v="Pave"/>
    <s v="NA"/>
    <s v="IR1"/>
    <s v="Lvl"/>
    <s v="AllPub"/>
    <x v="0"/>
    <s v="Gtl"/>
    <x v="0"/>
    <s v="Norm"/>
    <s v="Norm"/>
    <x v="0"/>
    <x v="1"/>
    <n v="5"/>
    <n v="6"/>
    <n v="1975"/>
    <n v="1975"/>
    <x v="0"/>
    <s v="Hip"/>
    <s v="CompShg"/>
    <x v="3"/>
    <s v="HdBoard"/>
    <s v="None"/>
    <n v="0"/>
    <s v="TA"/>
    <s v="TA"/>
    <x v="1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x v="1"/>
    <n v="0"/>
    <n v="1"/>
    <n v="0"/>
    <n v="3"/>
    <x v="1"/>
    <n v="1"/>
    <x v="1"/>
    <n v="5"/>
    <s v="Typ"/>
    <n v="0"/>
    <s v="NA"/>
    <s v="Detchd"/>
    <n v="1981"/>
    <s v="Unf"/>
    <n v="1"/>
    <n v="280"/>
    <s v="TA"/>
    <s v="TA"/>
    <s v="Y"/>
    <x v="0"/>
    <x v="0"/>
    <n v="0"/>
    <n v="0"/>
    <n v="0"/>
    <n v="0"/>
    <n v="0"/>
    <s v="NA"/>
    <n v="0"/>
    <s v="MnPrv"/>
    <x v="1"/>
    <s v="NA"/>
    <n v="0"/>
    <x v="7"/>
    <x v="0"/>
    <s v="WD"/>
    <x v="0"/>
    <x v="0"/>
    <x v="50"/>
  </r>
  <r>
    <x v="595"/>
    <x v="1"/>
    <x v="0"/>
    <n v="69"/>
    <n v="11302"/>
    <s v="Pave"/>
    <s v="NA"/>
    <s v="IR1"/>
    <s v="Lvl"/>
    <s v="AllPub"/>
    <x v="0"/>
    <s v="Gtl"/>
    <x v="18"/>
    <s v="Norm"/>
    <s v="Norm"/>
    <x v="0"/>
    <x v="1"/>
    <n v="8"/>
    <n v="5"/>
    <n v="2005"/>
    <n v="2006"/>
    <x v="1"/>
    <s v="Gable"/>
    <s v="CompShg"/>
    <x v="0"/>
    <s v="Other"/>
    <s v="BrkFace"/>
    <n v="238"/>
    <s v="Gd"/>
    <s v="TA"/>
    <x v="0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x v="0"/>
    <n v="0"/>
    <n v="2"/>
    <n v="0"/>
    <n v="3"/>
    <x v="1"/>
    <n v="1"/>
    <x v="0"/>
    <n v="7"/>
    <s v="Typ"/>
    <n v="1"/>
    <s v="TA"/>
    <s v="Attchd"/>
    <n v="2005"/>
    <s v="Fin"/>
    <n v="3"/>
    <n v="758"/>
    <s v="TA"/>
    <s v="TA"/>
    <s v="Y"/>
    <x v="40"/>
    <x v="1"/>
    <n v="75"/>
    <n v="0"/>
    <n v="0"/>
    <n v="120"/>
    <n v="0"/>
    <s v="NA"/>
    <n v="0"/>
    <s v="NA"/>
    <x v="0"/>
    <s v="NA"/>
    <n v="0"/>
    <x v="5"/>
    <x v="2"/>
    <s v="New"/>
    <x v="2"/>
    <x v="1"/>
    <x v="372"/>
  </r>
  <r>
    <x v="596"/>
    <x v="2"/>
    <x v="1"/>
    <n v="60"/>
    <n v="3600"/>
    <s v="Pave"/>
    <s v="Grvl"/>
    <s v="Reg"/>
    <s v="Lvl"/>
    <s v="AllPub"/>
    <x v="0"/>
    <s v="Gtl"/>
    <x v="7"/>
    <s v="Norm"/>
    <s v="Norm"/>
    <x v="0"/>
    <x v="0"/>
    <n v="6"/>
    <n v="7"/>
    <n v="1910"/>
    <n v="1993"/>
    <x v="1"/>
    <s v="Gable"/>
    <s v="CompShg"/>
    <x v="0"/>
    <s v="VinylSd"/>
    <s v="None"/>
    <n v="0"/>
    <s v="TA"/>
    <s v="TA"/>
    <x v="1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x v="1"/>
    <n v="0"/>
    <n v="1"/>
    <n v="0"/>
    <n v="3"/>
    <x v="1"/>
    <n v="1"/>
    <x v="1"/>
    <n v="7"/>
    <s v="Typ"/>
    <n v="0"/>
    <s v="NA"/>
    <s v="Detchd"/>
    <n v="1930"/>
    <s v="Unf"/>
    <n v="1"/>
    <n v="216"/>
    <s v="TA"/>
    <s v="Fa"/>
    <s v="N"/>
    <x v="0"/>
    <x v="0"/>
    <n v="158"/>
    <n v="0"/>
    <n v="0"/>
    <n v="0"/>
    <n v="0"/>
    <s v="NA"/>
    <n v="0"/>
    <s v="NA"/>
    <x v="0"/>
    <s v="NA"/>
    <n v="0"/>
    <x v="4"/>
    <x v="2"/>
    <s v="WD"/>
    <x v="0"/>
    <x v="0"/>
    <x v="373"/>
  </r>
  <r>
    <x v="597"/>
    <x v="7"/>
    <x v="0"/>
    <n v="53"/>
    <n v="3922"/>
    <s v="Pave"/>
    <s v="NA"/>
    <s v="Reg"/>
    <s v="Lvl"/>
    <s v="AllPub"/>
    <x v="0"/>
    <s v="Gtl"/>
    <x v="21"/>
    <s v="Norm"/>
    <s v="Norm"/>
    <x v="3"/>
    <x v="1"/>
    <n v="7"/>
    <n v="5"/>
    <n v="2006"/>
    <n v="2007"/>
    <x v="1"/>
    <s v="Gable"/>
    <s v="CompShg"/>
    <x v="0"/>
    <s v="VinylSd"/>
    <s v="BrkFace"/>
    <n v="72"/>
    <s v="Gd"/>
    <s v="TA"/>
    <x v="0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x v="1"/>
    <n v="2"/>
    <n v="0"/>
    <n v="2"/>
    <n v="2"/>
    <x v="0"/>
    <n v="1"/>
    <x v="0"/>
    <n v="7"/>
    <s v="Typ"/>
    <n v="1"/>
    <s v="Gd"/>
    <s v="Attchd"/>
    <n v="2006"/>
    <s v="Fin"/>
    <n v="3"/>
    <n v="648"/>
    <s v="TA"/>
    <s v="TA"/>
    <s v="Y"/>
    <x v="28"/>
    <x v="1"/>
    <n v="16"/>
    <n v="0"/>
    <n v="0"/>
    <n v="0"/>
    <n v="0"/>
    <s v="NA"/>
    <n v="0"/>
    <s v="NA"/>
    <x v="0"/>
    <s v="NA"/>
    <n v="0"/>
    <x v="0"/>
    <x v="1"/>
    <s v="New"/>
    <x v="2"/>
    <x v="1"/>
    <x v="374"/>
  </r>
  <r>
    <x v="598"/>
    <x v="1"/>
    <x v="0"/>
    <n v="80"/>
    <n v="12984"/>
    <s v="Pave"/>
    <s v="NA"/>
    <s v="Reg"/>
    <s v="Bnk"/>
    <s v="AllPub"/>
    <x v="0"/>
    <s v="Gtl"/>
    <x v="2"/>
    <s v="Norm"/>
    <s v="Norm"/>
    <x v="0"/>
    <x v="1"/>
    <n v="5"/>
    <n v="6"/>
    <n v="1977"/>
    <n v="1977"/>
    <x v="0"/>
    <s v="Gable"/>
    <s v="CompShg"/>
    <x v="7"/>
    <s v="Plywood"/>
    <s v="BrkFace"/>
    <n v="459"/>
    <s v="TA"/>
    <s v="TA"/>
    <x v="1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x v="0"/>
    <n v="0"/>
    <n v="2"/>
    <n v="0"/>
    <n v="3"/>
    <x v="1"/>
    <n v="1"/>
    <x v="0"/>
    <n v="7"/>
    <s v="Typ"/>
    <n v="1"/>
    <s v="TA"/>
    <s v="Attchd"/>
    <n v="1977"/>
    <s v="Fin"/>
    <n v="2"/>
    <n v="621"/>
    <s v="TA"/>
    <s v="TA"/>
    <s v="Y"/>
    <x v="0"/>
    <x v="0"/>
    <n v="0"/>
    <n v="0"/>
    <n v="0"/>
    <n v="0"/>
    <n v="0"/>
    <s v="NA"/>
    <n v="0"/>
    <s v="NA"/>
    <x v="0"/>
    <s v="NA"/>
    <n v="0"/>
    <x v="10"/>
    <x v="2"/>
    <s v="WD"/>
    <x v="0"/>
    <x v="0"/>
    <x v="375"/>
  </r>
  <r>
    <x v="599"/>
    <x v="11"/>
    <x v="1"/>
    <n v="24"/>
    <n v="1950"/>
    <s v="Pave"/>
    <s v="NA"/>
    <s v="Reg"/>
    <s v="Lvl"/>
    <s v="AllPub"/>
    <x v="0"/>
    <s v="Gtl"/>
    <x v="24"/>
    <s v="Norm"/>
    <s v="Norm"/>
    <x v="4"/>
    <x v="0"/>
    <n v="6"/>
    <n v="6"/>
    <n v="1980"/>
    <n v="1980"/>
    <x v="0"/>
    <s v="Gable"/>
    <s v="CompShg"/>
    <x v="1"/>
    <s v="MetalSd"/>
    <s v="None"/>
    <n v="0"/>
    <s v="TA"/>
    <s v="Gd"/>
    <x v="1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x v="0"/>
    <n v="0"/>
    <n v="2"/>
    <n v="1"/>
    <n v="3"/>
    <x v="0"/>
    <n v="1"/>
    <x v="1"/>
    <n v="6"/>
    <s v="Typ"/>
    <n v="1"/>
    <s v="TA"/>
    <s v="Attchd"/>
    <n v="1980"/>
    <s v="Fin"/>
    <n v="2"/>
    <n v="452"/>
    <s v="TA"/>
    <s v="TA"/>
    <s v="Y"/>
    <x v="149"/>
    <x v="1"/>
    <n v="0"/>
    <n v="0"/>
    <n v="0"/>
    <n v="0"/>
    <n v="0"/>
    <s v="NA"/>
    <n v="0"/>
    <s v="GdPrv"/>
    <x v="1"/>
    <s v="NA"/>
    <n v="0"/>
    <x v="9"/>
    <x v="0"/>
    <s v="COD"/>
    <x v="0"/>
    <x v="0"/>
    <x v="196"/>
  </r>
  <r>
    <x v="600"/>
    <x v="0"/>
    <x v="0"/>
    <n v="74"/>
    <n v="10927"/>
    <s v="Pave"/>
    <s v="NA"/>
    <s v="Reg"/>
    <s v="Lvl"/>
    <s v="AllPub"/>
    <x v="0"/>
    <s v="Gtl"/>
    <x v="10"/>
    <s v="Norm"/>
    <s v="Norm"/>
    <x v="0"/>
    <x v="0"/>
    <n v="8"/>
    <n v="5"/>
    <n v="2005"/>
    <n v="2005"/>
    <x v="0"/>
    <s v="Gable"/>
    <s v="CompShg"/>
    <x v="0"/>
    <s v="VinylSd"/>
    <s v="BrkFace"/>
    <n v="280"/>
    <s v="Gd"/>
    <s v="TA"/>
    <x v="0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x v="0"/>
    <n v="0"/>
    <n v="2"/>
    <n v="1"/>
    <n v="3"/>
    <x v="0"/>
    <n v="1"/>
    <x v="2"/>
    <n v="8"/>
    <s v="Typ"/>
    <n v="1"/>
    <s v="Gd"/>
    <s v="BuiltIn"/>
    <n v="2003"/>
    <s v="Fin"/>
    <n v="2"/>
    <n v="736"/>
    <s v="TA"/>
    <s v="TA"/>
    <s v="Y"/>
    <x v="150"/>
    <x v="1"/>
    <n v="60"/>
    <n v="0"/>
    <n v="0"/>
    <n v="0"/>
    <n v="0"/>
    <s v="NA"/>
    <n v="0"/>
    <s v="NA"/>
    <x v="0"/>
    <s v="NA"/>
    <n v="0"/>
    <x v="11"/>
    <x v="2"/>
    <s v="WD"/>
    <x v="0"/>
    <x v="0"/>
    <x v="291"/>
  </r>
  <r>
    <x v="601"/>
    <x v="3"/>
    <x v="1"/>
    <n v="50"/>
    <n v="9000"/>
    <s v="Pave"/>
    <s v="NA"/>
    <s v="Reg"/>
    <s v="Bnk"/>
    <s v="AllPub"/>
    <x v="0"/>
    <s v="Gtl"/>
    <x v="13"/>
    <s v="Norm"/>
    <s v="Norm"/>
    <x v="0"/>
    <x v="2"/>
    <n v="6"/>
    <n v="6"/>
    <n v="1937"/>
    <n v="1950"/>
    <x v="1"/>
    <s v="Gable"/>
    <s v="CompShg"/>
    <x v="2"/>
    <s v="Wd Sdng"/>
    <s v="None"/>
    <n v="0"/>
    <s v="TA"/>
    <s v="Gd"/>
    <x v="0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x v="1"/>
    <n v="0"/>
    <n v="1"/>
    <n v="1"/>
    <n v="3"/>
    <x v="1"/>
    <n v="1"/>
    <x v="0"/>
    <n v="6"/>
    <s v="Typ"/>
    <n v="1"/>
    <s v="Gd"/>
    <s v="Detchd"/>
    <n v="1979"/>
    <s v="Unf"/>
    <n v="1"/>
    <n v="544"/>
    <s v="TA"/>
    <s v="TA"/>
    <s v="P"/>
    <x v="0"/>
    <x v="0"/>
    <n v="162"/>
    <n v="0"/>
    <n v="0"/>
    <n v="126"/>
    <n v="0"/>
    <s v="NA"/>
    <n v="0"/>
    <s v="NA"/>
    <x v="0"/>
    <s v="NA"/>
    <n v="0"/>
    <x v="3"/>
    <x v="1"/>
    <s v="WD"/>
    <x v="0"/>
    <x v="0"/>
    <x v="42"/>
  </r>
  <r>
    <x v="602"/>
    <x v="0"/>
    <x v="0"/>
    <n v="80"/>
    <n v="10041"/>
    <s v="Pave"/>
    <s v="NA"/>
    <s v="IR1"/>
    <s v="Lvl"/>
    <s v="AllPub"/>
    <x v="0"/>
    <s v="Gtl"/>
    <x v="12"/>
    <s v="Norm"/>
    <s v="Norm"/>
    <x v="0"/>
    <x v="0"/>
    <n v="8"/>
    <n v="5"/>
    <n v="1992"/>
    <n v="1992"/>
    <x v="0"/>
    <s v="Gable"/>
    <s v="CompShg"/>
    <x v="3"/>
    <s v="HdBoard"/>
    <s v="None"/>
    <n v="0"/>
    <s v="Gd"/>
    <s v="TA"/>
    <x v="0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x v="0"/>
    <n v="0"/>
    <n v="2"/>
    <n v="1"/>
    <n v="3"/>
    <x v="0"/>
    <n v="1"/>
    <x v="0"/>
    <n v="8"/>
    <s v="Typ"/>
    <n v="1"/>
    <s v="TA"/>
    <s v="Attchd"/>
    <n v="1992"/>
    <s v="Fin"/>
    <n v="2"/>
    <n v="506"/>
    <s v="TA"/>
    <s v="TA"/>
    <s v="Y"/>
    <x v="28"/>
    <x v="1"/>
    <n v="150"/>
    <n v="0"/>
    <n v="0"/>
    <n v="0"/>
    <n v="0"/>
    <s v="NA"/>
    <n v="0"/>
    <s v="NA"/>
    <x v="0"/>
    <s v="NA"/>
    <n v="0"/>
    <x v="0"/>
    <x v="2"/>
    <s v="WD"/>
    <x v="1"/>
    <x v="1"/>
    <x v="117"/>
  </r>
  <r>
    <x v="603"/>
    <x v="11"/>
    <x v="3"/>
    <n v="30"/>
    <n v="3182"/>
    <s v="Pave"/>
    <s v="Pave"/>
    <s v="Reg"/>
    <s v="Lvl"/>
    <s v="AllPub"/>
    <x v="0"/>
    <s v="Gtl"/>
    <x v="5"/>
    <s v="Norm"/>
    <s v="Norm"/>
    <x v="3"/>
    <x v="0"/>
    <n v="7"/>
    <n v="5"/>
    <n v="2004"/>
    <n v="2005"/>
    <x v="1"/>
    <s v="Gable"/>
    <s v="CompShg"/>
    <x v="1"/>
    <s v="MetalSd"/>
    <s v="None"/>
    <n v="0"/>
    <s v="Gd"/>
    <s v="TA"/>
    <x v="0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x v="1"/>
    <n v="0"/>
    <n v="2"/>
    <n v="1"/>
    <n v="2"/>
    <x v="1"/>
    <n v="1"/>
    <x v="0"/>
    <n v="4"/>
    <s v="Typ"/>
    <n v="0"/>
    <s v="NA"/>
    <s v="Detchd"/>
    <n v="2004"/>
    <s v="RFn"/>
    <n v="2"/>
    <n v="480"/>
    <s v="TA"/>
    <s v="TA"/>
    <s v="Y"/>
    <x v="0"/>
    <x v="0"/>
    <n v="172"/>
    <n v="0"/>
    <n v="0"/>
    <n v="0"/>
    <n v="0"/>
    <s v="NA"/>
    <n v="0"/>
    <s v="NA"/>
    <x v="0"/>
    <s v="NA"/>
    <n v="0"/>
    <x v="11"/>
    <x v="4"/>
    <s v="WD"/>
    <x v="0"/>
    <x v="0"/>
    <x v="196"/>
  </r>
  <r>
    <x v="604"/>
    <x v="1"/>
    <x v="0"/>
    <n v="88"/>
    <n v="12803"/>
    <s v="Pave"/>
    <s v="NA"/>
    <s v="IR1"/>
    <s v="Lvl"/>
    <s v="AllPub"/>
    <x v="0"/>
    <s v="Gtl"/>
    <x v="0"/>
    <s v="Norm"/>
    <s v="Norm"/>
    <x v="0"/>
    <x v="1"/>
    <n v="7"/>
    <n v="5"/>
    <n v="2002"/>
    <n v="2002"/>
    <x v="0"/>
    <s v="Gable"/>
    <s v="CompShg"/>
    <x v="0"/>
    <s v="VinylSd"/>
    <s v="BrkFace"/>
    <n v="99"/>
    <s v="Gd"/>
    <s v="TA"/>
    <x v="0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x v="0"/>
    <n v="0"/>
    <n v="2"/>
    <n v="0"/>
    <n v="3"/>
    <x v="1"/>
    <n v="1"/>
    <x v="0"/>
    <n v="6"/>
    <s v="Typ"/>
    <n v="1"/>
    <s v="TA"/>
    <s v="Attchd"/>
    <n v="2002"/>
    <s v="RFn"/>
    <n v="2"/>
    <n v="530"/>
    <s v="TA"/>
    <s v="TA"/>
    <s v="Y"/>
    <x v="2"/>
    <x v="1"/>
    <n v="36"/>
    <n v="0"/>
    <n v="0"/>
    <n v="0"/>
    <n v="0"/>
    <s v="NA"/>
    <n v="0"/>
    <s v="NA"/>
    <x v="0"/>
    <s v="NA"/>
    <n v="0"/>
    <x v="2"/>
    <x v="0"/>
    <s v="WD"/>
    <x v="0"/>
    <x v="0"/>
    <x v="376"/>
  </r>
  <r>
    <x v="605"/>
    <x v="0"/>
    <x v="0"/>
    <n v="85"/>
    <n v="13600"/>
    <s v="Pave"/>
    <s v="NA"/>
    <s v="Reg"/>
    <s v="Lvl"/>
    <s v="AllPub"/>
    <x v="0"/>
    <s v="Gtl"/>
    <x v="11"/>
    <s v="Norm"/>
    <s v="Norm"/>
    <x v="0"/>
    <x v="0"/>
    <n v="7"/>
    <n v="6"/>
    <n v="1965"/>
    <n v="1990"/>
    <x v="1"/>
    <s v="Gable"/>
    <s v="CompShg"/>
    <x v="3"/>
    <s v="HdBoard"/>
    <s v="BrkFace"/>
    <n v="176"/>
    <s v="TA"/>
    <s v="TA"/>
    <x v="1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x v="1"/>
    <n v="0"/>
    <n v="2"/>
    <n v="1"/>
    <n v="3"/>
    <x v="0"/>
    <n v="1"/>
    <x v="1"/>
    <n v="7"/>
    <s v="Typ"/>
    <n v="3"/>
    <s v="Fa"/>
    <s v="Attchd"/>
    <n v="1965"/>
    <s v="Unf"/>
    <n v="2"/>
    <n v="486"/>
    <s v="TA"/>
    <s v="TA"/>
    <s v="Y"/>
    <x v="0"/>
    <x v="0"/>
    <n v="42"/>
    <n v="0"/>
    <n v="0"/>
    <n v="189"/>
    <n v="0"/>
    <s v="NA"/>
    <n v="0"/>
    <s v="NA"/>
    <x v="0"/>
    <s v="NA"/>
    <n v="0"/>
    <x v="4"/>
    <x v="3"/>
    <s v="WD"/>
    <x v="0"/>
    <x v="0"/>
    <x v="93"/>
  </r>
  <r>
    <x v="606"/>
    <x v="1"/>
    <x v="0"/>
    <n v="82"/>
    <n v="12464"/>
    <s v="Pave"/>
    <s v="NA"/>
    <s v="IR2"/>
    <s v="Low"/>
    <s v="AllPub"/>
    <x v="2"/>
    <s v="Mod"/>
    <x v="0"/>
    <s v="Norm"/>
    <s v="Norm"/>
    <x v="0"/>
    <x v="1"/>
    <n v="5"/>
    <n v="5"/>
    <n v="1996"/>
    <n v="1996"/>
    <x v="0"/>
    <s v="Gable"/>
    <s v="CompShg"/>
    <x v="0"/>
    <s v="VinylSd"/>
    <s v="None"/>
    <n v="0"/>
    <s v="TA"/>
    <s v="Gd"/>
    <x v="0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x v="0"/>
    <n v="0"/>
    <n v="1"/>
    <n v="0"/>
    <n v="3"/>
    <x v="1"/>
    <n v="1"/>
    <x v="0"/>
    <n v="6"/>
    <s v="Typ"/>
    <n v="0"/>
    <s v="NA"/>
    <s v="Detchd"/>
    <n v="2000"/>
    <s v="Unf"/>
    <n v="2"/>
    <n v="576"/>
    <s v="TA"/>
    <s v="TA"/>
    <s v="Y"/>
    <x v="23"/>
    <x v="1"/>
    <n v="0"/>
    <n v="0"/>
    <n v="0"/>
    <n v="0"/>
    <n v="0"/>
    <s v="NA"/>
    <n v="0"/>
    <s v="GdPrv"/>
    <x v="1"/>
    <s v="NA"/>
    <n v="0"/>
    <x v="6"/>
    <x v="3"/>
    <s v="WD"/>
    <x v="0"/>
    <x v="0"/>
    <x v="135"/>
  </r>
  <r>
    <x v="607"/>
    <x v="1"/>
    <x v="0"/>
    <n v="78"/>
    <n v="7800"/>
    <s v="Pave"/>
    <s v="NA"/>
    <s v="Reg"/>
    <s v="Bnk"/>
    <s v="AllPub"/>
    <x v="0"/>
    <s v="Mod"/>
    <x v="15"/>
    <s v="Norm"/>
    <s v="Norm"/>
    <x v="0"/>
    <x v="0"/>
    <n v="5"/>
    <n v="8"/>
    <n v="1948"/>
    <n v="2002"/>
    <x v="1"/>
    <s v="Gable"/>
    <s v="CompShg"/>
    <x v="1"/>
    <s v="MetalSd"/>
    <s v="None"/>
    <n v="0"/>
    <s v="TA"/>
    <s v="Gd"/>
    <x v="1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x v="0"/>
    <n v="0"/>
    <n v="3"/>
    <n v="0"/>
    <n v="3"/>
    <x v="0"/>
    <n v="1"/>
    <x v="2"/>
    <n v="8"/>
    <s v="Typ"/>
    <n v="0"/>
    <s v="NA"/>
    <s v="Attchd"/>
    <n v="1948"/>
    <s v="Unf"/>
    <n v="1"/>
    <n v="230"/>
    <s v="TA"/>
    <s v="TA"/>
    <s v="Y"/>
    <x v="151"/>
    <x v="1"/>
    <n v="0"/>
    <n v="0"/>
    <n v="0"/>
    <n v="0"/>
    <n v="0"/>
    <s v="NA"/>
    <n v="0"/>
    <s v="NA"/>
    <x v="0"/>
    <s v="NA"/>
    <n v="0"/>
    <x v="5"/>
    <x v="2"/>
    <s v="WD"/>
    <x v="0"/>
    <x v="0"/>
    <x v="66"/>
  </r>
  <r>
    <x v="608"/>
    <x v="2"/>
    <x v="0"/>
    <n v="78"/>
    <n v="12168"/>
    <s v="Pave"/>
    <s v="NA"/>
    <s v="Reg"/>
    <s v="HLS"/>
    <s v="AllPub"/>
    <x v="0"/>
    <s v="Mod"/>
    <x v="2"/>
    <s v="Norm"/>
    <s v="Norm"/>
    <x v="0"/>
    <x v="0"/>
    <n v="8"/>
    <n v="6"/>
    <n v="1934"/>
    <n v="1998"/>
    <x v="1"/>
    <s v="Gable"/>
    <s v="CompShg"/>
    <x v="4"/>
    <s v="Wd Sdng"/>
    <s v="None"/>
    <n v="0"/>
    <s v="TA"/>
    <s v="TA"/>
    <x v="0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x v="1"/>
    <n v="0"/>
    <n v="2"/>
    <n v="1"/>
    <n v="4"/>
    <x v="1"/>
    <n v="1"/>
    <x v="1"/>
    <n v="10"/>
    <s v="Typ"/>
    <n v="2"/>
    <s v="Gd"/>
    <s v="Basment"/>
    <n v="1934"/>
    <s v="Unf"/>
    <n v="2"/>
    <n v="380"/>
    <s v="TA"/>
    <s v="TA"/>
    <s v="Y"/>
    <x v="0"/>
    <x v="0"/>
    <n v="0"/>
    <n v="0"/>
    <n v="0"/>
    <n v="0"/>
    <n v="0"/>
    <s v="NA"/>
    <n v="0"/>
    <s v="NA"/>
    <x v="0"/>
    <s v="NA"/>
    <n v="0"/>
    <x v="2"/>
    <x v="1"/>
    <s v="WD"/>
    <x v="4"/>
    <x v="1"/>
    <x v="377"/>
  </r>
  <r>
    <x v="609"/>
    <x v="1"/>
    <x v="0"/>
    <n v="61"/>
    <n v="7943"/>
    <s v="Pave"/>
    <s v="NA"/>
    <s v="Reg"/>
    <s v="Lvl"/>
    <s v="AllPub"/>
    <x v="0"/>
    <s v="Gtl"/>
    <x v="9"/>
    <s v="Feedr"/>
    <s v="Norm"/>
    <x v="0"/>
    <x v="1"/>
    <n v="4"/>
    <n v="5"/>
    <n v="1961"/>
    <n v="1961"/>
    <x v="0"/>
    <s v="Gable"/>
    <s v="CompShg"/>
    <x v="0"/>
    <s v="VinylSd"/>
    <s v="BrkCmn"/>
    <n v="192"/>
    <s v="TA"/>
    <s v="Fa"/>
    <x v="1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x v="0"/>
    <n v="0"/>
    <n v="1"/>
    <n v="0"/>
    <n v="3"/>
    <x v="1"/>
    <n v="1"/>
    <x v="1"/>
    <n v="5"/>
    <s v="Typ"/>
    <n v="0"/>
    <s v="NA"/>
    <s v="Attchd"/>
    <n v="1961"/>
    <s v="Unf"/>
    <n v="1"/>
    <n v="261"/>
    <s v="TA"/>
    <s v="TA"/>
    <s v="Y"/>
    <x v="111"/>
    <x v="1"/>
    <n v="0"/>
    <n v="39"/>
    <n v="0"/>
    <n v="0"/>
    <n v="0"/>
    <s v="NA"/>
    <n v="0"/>
    <s v="NA"/>
    <x v="0"/>
    <s v="NA"/>
    <n v="0"/>
    <x v="7"/>
    <x v="1"/>
    <s v="WD"/>
    <x v="0"/>
    <x v="0"/>
    <x v="362"/>
  </r>
  <r>
    <x v="610"/>
    <x v="0"/>
    <x v="0"/>
    <s v="NA"/>
    <n v="11050"/>
    <s v="Pave"/>
    <s v="NA"/>
    <s v="Reg"/>
    <s v="Lvl"/>
    <s v="AllPub"/>
    <x v="0"/>
    <s v="Gtl"/>
    <x v="0"/>
    <s v="PosN"/>
    <s v="Norm"/>
    <x v="0"/>
    <x v="0"/>
    <n v="9"/>
    <n v="5"/>
    <n v="2000"/>
    <n v="2000"/>
    <x v="0"/>
    <s v="Hip"/>
    <s v="CompShg"/>
    <x v="0"/>
    <s v="VinylSd"/>
    <s v="BrkFace"/>
    <n v="204"/>
    <s v="Gd"/>
    <s v="TA"/>
    <x v="0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x v="0"/>
    <n v="0"/>
    <n v="2"/>
    <n v="1"/>
    <n v="3"/>
    <x v="0"/>
    <n v="1"/>
    <x v="2"/>
    <n v="8"/>
    <s v="Typ"/>
    <n v="2"/>
    <s v="Ex"/>
    <s v="Attchd"/>
    <n v="2000"/>
    <s v="Fin"/>
    <n v="3"/>
    <n v="736"/>
    <s v="TA"/>
    <s v="TA"/>
    <s v="Y"/>
    <x v="152"/>
    <x v="1"/>
    <n v="142"/>
    <n v="0"/>
    <n v="0"/>
    <n v="0"/>
    <n v="0"/>
    <s v="NA"/>
    <n v="0"/>
    <s v="NA"/>
    <x v="0"/>
    <s v="NA"/>
    <n v="0"/>
    <x v="1"/>
    <x v="3"/>
    <s v="WD"/>
    <x v="0"/>
    <x v="0"/>
    <x v="378"/>
  </r>
  <r>
    <x v="611"/>
    <x v="10"/>
    <x v="0"/>
    <s v="NA"/>
    <n v="10395"/>
    <s v="Pave"/>
    <s v="NA"/>
    <s v="IR1"/>
    <s v="Lvl"/>
    <s v="AllPub"/>
    <x v="1"/>
    <s v="Gtl"/>
    <x v="6"/>
    <s v="Norm"/>
    <s v="Norm"/>
    <x v="0"/>
    <x v="5"/>
    <n v="6"/>
    <n v="6"/>
    <n v="1978"/>
    <n v="1978"/>
    <x v="0"/>
    <s v="Gable"/>
    <s v="CompShg"/>
    <x v="3"/>
    <s v="HdBoard"/>
    <s v="BrkFace"/>
    <n v="233"/>
    <s v="TA"/>
    <s v="TA"/>
    <x v="1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x v="1"/>
    <n v="1"/>
    <n v="2"/>
    <n v="0"/>
    <n v="3"/>
    <x v="1"/>
    <n v="1"/>
    <x v="1"/>
    <n v="6"/>
    <s v="Typ"/>
    <n v="1"/>
    <s v="TA"/>
    <s v="Attchd"/>
    <n v="1978"/>
    <s v="Unf"/>
    <n v="2"/>
    <n v="564"/>
    <s v="TA"/>
    <s v="TA"/>
    <s v="Y"/>
    <x v="0"/>
    <x v="0"/>
    <n v="0"/>
    <n v="0"/>
    <n v="0"/>
    <n v="0"/>
    <n v="0"/>
    <s v="NA"/>
    <n v="0"/>
    <s v="MnPrv"/>
    <x v="1"/>
    <s v="Shed"/>
    <n v="500"/>
    <x v="9"/>
    <x v="1"/>
    <s v="WD"/>
    <x v="0"/>
    <x v="0"/>
    <x v="181"/>
  </r>
  <r>
    <x v="612"/>
    <x v="0"/>
    <x v="0"/>
    <s v="NA"/>
    <n v="11885"/>
    <s v="Pave"/>
    <s v="NA"/>
    <s v="Reg"/>
    <s v="Lvl"/>
    <s v="AllPub"/>
    <x v="0"/>
    <s v="Gtl"/>
    <x v="0"/>
    <s v="Norm"/>
    <s v="Norm"/>
    <x v="0"/>
    <x v="0"/>
    <n v="8"/>
    <n v="5"/>
    <n v="2001"/>
    <n v="2001"/>
    <x v="0"/>
    <s v="Gable"/>
    <s v="CompShg"/>
    <x v="0"/>
    <s v="VinylSd"/>
    <s v="BrkFace"/>
    <n v="108"/>
    <s v="Gd"/>
    <s v="TA"/>
    <x v="0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x v="0"/>
    <n v="0"/>
    <n v="2"/>
    <n v="1"/>
    <n v="3"/>
    <x v="0"/>
    <n v="1"/>
    <x v="2"/>
    <n v="7"/>
    <s v="Typ"/>
    <n v="1"/>
    <s v="TA"/>
    <s v="BuiltIn"/>
    <n v="2001"/>
    <s v="RFn"/>
    <n v="2"/>
    <n v="531"/>
    <s v="TA"/>
    <s v="TA"/>
    <s v="Y"/>
    <x v="9"/>
    <x v="1"/>
    <n v="122"/>
    <n v="0"/>
    <n v="0"/>
    <n v="0"/>
    <n v="0"/>
    <s v="NA"/>
    <n v="0"/>
    <s v="NA"/>
    <x v="0"/>
    <s v="NA"/>
    <n v="0"/>
    <x v="6"/>
    <x v="3"/>
    <s v="WD"/>
    <x v="0"/>
    <x v="0"/>
    <x v="379"/>
  </r>
  <r>
    <x v="613"/>
    <x v="1"/>
    <x v="0"/>
    <n v="70"/>
    <n v="8402"/>
    <s v="Pave"/>
    <s v="NA"/>
    <s v="Reg"/>
    <s v="Lvl"/>
    <s v="AllPub"/>
    <x v="0"/>
    <s v="Gtl"/>
    <x v="4"/>
    <s v="Feedr"/>
    <s v="Norm"/>
    <x v="0"/>
    <x v="1"/>
    <n v="5"/>
    <n v="5"/>
    <n v="2007"/>
    <n v="2007"/>
    <x v="0"/>
    <s v="Gable"/>
    <s v="CompShg"/>
    <x v="0"/>
    <s v="VinylSd"/>
    <s v="None"/>
    <n v="0"/>
    <s v="TA"/>
    <s v="TA"/>
    <x v="0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x v="1"/>
    <n v="0"/>
    <n v="1"/>
    <n v="0"/>
    <n v="3"/>
    <x v="1"/>
    <n v="1"/>
    <x v="1"/>
    <n v="6"/>
    <s v="Typ"/>
    <n v="0"/>
    <s v="NA"/>
    <s v="NA"/>
    <s v="NA"/>
    <s v="NA"/>
    <n v="0"/>
    <n v="0"/>
    <s v="NA"/>
    <s v="NA"/>
    <s v="Y"/>
    <x v="0"/>
    <x v="0"/>
    <n v="30"/>
    <n v="0"/>
    <n v="0"/>
    <n v="0"/>
    <n v="0"/>
    <s v="NA"/>
    <n v="0"/>
    <s v="NA"/>
    <x v="0"/>
    <s v="NA"/>
    <n v="0"/>
    <x v="3"/>
    <x v="1"/>
    <s v="New"/>
    <x v="2"/>
    <x v="1"/>
    <x v="257"/>
  </r>
  <r>
    <x v="614"/>
    <x v="13"/>
    <x v="1"/>
    <n v="21"/>
    <n v="1491"/>
    <s v="Pave"/>
    <s v="NA"/>
    <s v="Reg"/>
    <s v="Lvl"/>
    <s v="AllPub"/>
    <x v="0"/>
    <s v="Gtl"/>
    <x v="14"/>
    <s v="Norm"/>
    <s v="Norm"/>
    <x v="3"/>
    <x v="4"/>
    <n v="4"/>
    <n v="6"/>
    <n v="1972"/>
    <n v="1972"/>
    <x v="0"/>
    <s v="Gable"/>
    <s v="CompShg"/>
    <x v="6"/>
    <s v="CmentBd"/>
    <s v="None"/>
    <n v="0"/>
    <s v="TA"/>
    <s v="TA"/>
    <x v="1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x v="0"/>
    <n v="0"/>
    <n v="1"/>
    <n v="0"/>
    <n v="1"/>
    <x v="0"/>
    <n v="1"/>
    <x v="1"/>
    <n v="3"/>
    <s v="Typ"/>
    <n v="0"/>
    <s v="NA"/>
    <s v="NA"/>
    <s v="NA"/>
    <s v="NA"/>
    <n v="0"/>
    <n v="0"/>
    <s v="NA"/>
    <s v="NA"/>
    <s v="Y"/>
    <x v="124"/>
    <x v="1"/>
    <n v="24"/>
    <n v="0"/>
    <n v="0"/>
    <n v="0"/>
    <n v="0"/>
    <s v="NA"/>
    <n v="0"/>
    <s v="NA"/>
    <x v="0"/>
    <s v="NA"/>
    <n v="0"/>
    <x v="1"/>
    <x v="4"/>
    <s v="WD"/>
    <x v="0"/>
    <x v="0"/>
    <x v="380"/>
  </r>
  <r>
    <x v="615"/>
    <x v="9"/>
    <x v="0"/>
    <n v="80"/>
    <n v="8800"/>
    <s v="Pave"/>
    <s v="NA"/>
    <s v="Reg"/>
    <s v="Lvl"/>
    <s v="AllPub"/>
    <x v="0"/>
    <s v="Gtl"/>
    <x v="11"/>
    <s v="Feedr"/>
    <s v="Norm"/>
    <x v="0"/>
    <x v="4"/>
    <n v="6"/>
    <n v="7"/>
    <n v="1963"/>
    <n v="1963"/>
    <x v="0"/>
    <s v="Gable"/>
    <s v="CompShg"/>
    <x v="1"/>
    <s v="MetalSd"/>
    <s v="BrkFace"/>
    <n v="156"/>
    <s v="TA"/>
    <s v="Gd"/>
    <x v="0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x v="0"/>
    <n v="0"/>
    <n v="1"/>
    <n v="0"/>
    <n v="3"/>
    <x v="1"/>
    <n v="1"/>
    <x v="0"/>
    <n v="6"/>
    <s v="Typ"/>
    <n v="0"/>
    <s v="NA"/>
    <s v="Attchd"/>
    <n v="1963"/>
    <s v="RFn"/>
    <n v="2"/>
    <n v="480"/>
    <s v="TA"/>
    <s v="TA"/>
    <s v="Y"/>
    <x v="28"/>
    <x v="1"/>
    <n v="0"/>
    <n v="0"/>
    <n v="0"/>
    <n v="0"/>
    <n v="0"/>
    <s v="NA"/>
    <n v="0"/>
    <s v="MnPrv"/>
    <x v="1"/>
    <s v="NA"/>
    <n v="0"/>
    <x v="1"/>
    <x v="4"/>
    <s v="WD"/>
    <x v="1"/>
    <x v="1"/>
    <x v="381"/>
  </r>
  <r>
    <x v="616"/>
    <x v="0"/>
    <x v="0"/>
    <s v="NA"/>
    <n v="7861"/>
    <s v="Pave"/>
    <s v="NA"/>
    <s v="IR1"/>
    <s v="Lvl"/>
    <s v="AllPub"/>
    <x v="0"/>
    <s v="Gtl"/>
    <x v="17"/>
    <s v="Norm"/>
    <s v="Norm"/>
    <x v="0"/>
    <x v="0"/>
    <n v="6"/>
    <n v="5"/>
    <n v="2002"/>
    <n v="2003"/>
    <x v="1"/>
    <s v="Gable"/>
    <s v="CompShg"/>
    <x v="0"/>
    <s v="VinylSd"/>
    <s v="None"/>
    <n v="0"/>
    <s v="Gd"/>
    <s v="TA"/>
    <x v="0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x v="0"/>
    <n v="0"/>
    <n v="2"/>
    <n v="1"/>
    <n v="3"/>
    <x v="0"/>
    <n v="1"/>
    <x v="0"/>
    <n v="7"/>
    <s v="Typ"/>
    <n v="1"/>
    <s v="Gd"/>
    <s v="Attchd"/>
    <n v="2002"/>
    <s v="Fin"/>
    <n v="2"/>
    <n v="393"/>
    <s v="TA"/>
    <s v="TA"/>
    <s v="Y"/>
    <x v="13"/>
    <x v="1"/>
    <n v="75"/>
    <n v="0"/>
    <n v="0"/>
    <n v="0"/>
    <n v="0"/>
    <s v="NA"/>
    <n v="0"/>
    <s v="NA"/>
    <x v="0"/>
    <s v="NA"/>
    <n v="0"/>
    <x v="11"/>
    <x v="2"/>
    <s v="WD"/>
    <x v="0"/>
    <x v="0"/>
    <x v="382"/>
  </r>
  <r>
    <x v="617"/>
    <x v="5"/>
    <x v="0"/>
    <n v="59"/>
    <n v="7227"/>
    <s v="Pave"/>
    <s v="NA"/>
    <s v="Reg"/>
    <s v="HLS"/>
    <s v="AllPub"/>
    <x v="2"/>
    <s v="Mod"/>
    <x v="11"/>
    <s v="Artery"/>
    <s v="Norm"/>
    <x v="0"/>
    <x v="3"/>
    <n v="6"/>
    <n v="6"/>
    <n v="1954"/>
    <n v="1954"/>
    <x v="0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x v="1"/>
    <n v="0"/>
    <n v="1"/>
    <n v="0"/>
    <n v="2"/>
    <x v="1"/>
    <n v="1"/>
    <x v="0"/>
    <n v="4"/>
    <s v="Typ"/>
    <n v="0"/>
    <s v="NA"/>
    <s v="Detchd"/>
    <n v="1962"/>
    <s v="Unf"/>
    <n v="2"/>
    <n v="528"/>
    <s v="TA"/>
    <s v="TA"/>
    <s v="Y"/>
    <x v="0"/>
    <x v="0"/>
    <n v="0"/>
    <n v="0"/>
    <n v="0"/>
    <n v="0"/>
    <n v="0"/>
    <s v="NA"/>
    <n v="0"/>
    <s v="NA"/>
    <x v="0"/>
    <s v="NA"/>
    <n v="0"/>
    <x v="11"/>
    <x v="0"/>
    <s v="WD"/>
    <x v="0"/>
    <x v="0"/>
    <x v="383"/>
  </r>
  <r>
    <x v="618"/>
    <x v="1"/>
    <x v="0"/>
    <n v="90"/>
    <n v="11694"/>
    <s v="Pave"/>
    <s v="NA"/>
    <s v="Reg"/>
    <s v="Lvl"/>
    <s v="AllPub"/>
    <x v="0"/>
    <s v="Gtl"/>
    <x v="10"/>
    <s v="Norm"/>
    <s v="Norm"/>
    <x v="0"/>
    <x v="1"/>
    <n v="9"/>
    <n v="5"/>
    <n v="2007"/>
    <n v="2007"/>
    <x v="0"/>
    <s v="Hip"/>
    <s v="CompShg"/>
    <x v="6"/>
    <s v="CmentBd"/>
    <s v="BrkFace"/>
    <n v="452"/>
    <s v="Ex"/>
    <s v="TA"/>
    <x v="0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x v="1"/>
    <n v="0"/>
    <n v="2"/>
    <n v="0"/>
    <n v="3"/>
    <x v="1"/>
    <n v="1"/>
    <x v="0"/>
    <n v="9"/>
    <s v="Typ"/>
    <n v="1"/>
    <s v="Gd"/>
    <s v="Attchd"/>
    <n v="2007"/>
    <s v="Unf"/>
    <n v="3"/>
    <n v="774"/>
    <s v="TA"/>
    <s v="TA"/>
    <s v="Y"/>
    <x v="0"/>
    <x v="0"/>
    <n v="108"/>
    <n v="0"/>
    <n v="0"/>
    <n v="260"/>
    <n v="0"/>
    <s v="NA"/>
    <n v="0"/>
    <s v="NA"/>
    <x v="0"/>
    <s v="NA"/>
    <n v="0"/>
    <x v="9"/>
    <x v="1"/>
    <s v="New"/>
    <x v="2"/>
    <x v="1"/>
    <x v="384"/>
  </r>
  <r>
    <x v="619"/>
    <x v="0"/>
    <x v="0"/>
    <n v="85"/>
    <n v="12244"/>
    <s v="Pave"/>
    <s v="NA"/>
    <s v="Reg"/>
    <s v="Lvl"/>
    <s v="AllPub"/>
    <x v="0"/>
    <s v="Gtl"/>
    <x v="16"/>
    <s v="Norm"/>
    <s v="Norm"/>
    <x v="0"/>
    <x v="0"/>
    <n v="8"/>
    <n v="5"/>
    <n v="2003"/>
    <n v="2003"/>
    <x v="0"/>
    <s v="Hip"/>
    <s v="CompShg"/>
    <x v="0"/>
    <s v="VinylSd"/>
    <s v="Stone"/>
    <n v="226"/>
    <s v="Gd"/>
    <s v="TA"/>
    <x v="0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x v="0"/>
    <n v="0"/>
    <n v="2"/>
    <n v="1"/>
    <n v="4"/>
    <x v="1"/>
    <n v="1"/>
    <x v="0"/>
    <n v="10"/>
    <s v="Typ"/>
    <n v="2"/>
    <s v="Gd"/>
    <s v="Attchd"/>
    <n v="2003"/>
    <s v="Fin"/>
    <n v="3"/>
    <n v="749"/>
    <s v="TA"/>
    <s v="TA"/>
    <s v="Y"/>
    <x v="23"/>
    <x v="1"/>
    <n v="0"/>
    <n v="0"/>
    <n v="0"/>
    <n v="0"/>
    <n v="0"/>
    <s v="NA"/>
    <n v="0"/>
    <s v="NA"/>
    <x v="0"/>
    <s v="NA"/>
    <n v="0"/>
    <x v="5"/>
    <x v="0"/>
    <s v="WD"/>
    <x v="0"/>
    <x v="0"/>
    <x v="385"/>
  </r>
  <r>
    <x v="620"/>
    <x v="8"/>
    <x v="0"/>
    <n v="45"/>
    <n v="8248"/>
    <s v="Pave"/>
    <s v="Grvl"/>
    <s v="Reg"/>
    <s v="Lvl"/>
    <s v="AllPub"/>
    <x v="0"/>
    <s v="Gtl"/>
    <x v="15"/>
    <s v="Norm"/>
    <s v="Norm"/>
    <x v="0"/>
    <x v="1"/>
    <n v="3"/>
    <n v="3"/>
    <n v="1914"/>
    <n v="1950"/>
    <x v="1"/>
    <s v="Gable"/>
    <s v="CompShg"/>
    <x v="9"/>
    <s v="Stucco"/>
    <s v="None"/>
    <n v="0"/>
    <s v="TA"/>
    <s v="TA"/>
    <x v="2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x v="0"/>
    <n v="0"/>
    <n v="1"/>
    <n v="0"/>
    <n v="2"/>
    <x v="1"/>
    <n v="1"/>
    <x v="1"/>
    <n v="5"/>
    <s v="Typ"/>
    <n v="0"/>
    <s v="NA"/>
    <s v="NA"/>
    <s v="NA"/>
    <s v="NA"/>
    <n v="0"/>
    <n v="0"/>
    <s v="NA"/>
    <s v="NA"/>
    <s v="N"/>
    <x v="0"/>
    <x v="0"/>
    <n v="0"/>
    <n v="100"/>
    <n v="0"/>
    <n v="0"/>
    <n v="0"/>
    <s v="NA"/>
    <n v="0"/>
    <s v="NA"/>
    <x v="0"/>
    <s v="NA"/>
    <n v="0"/>
    <x v="2"/>
    <x v="0"/>
    <s v="WD"/>
    <x v="0"/>
    <x v="0"/>
    <x v="276"/>
  </r>
  <r>
    <x v="621"/>
    <x v="0"/>
    <x v="0"/>
    <n v="90"/>
    <n v="10800"/>
    <s v="Pave"/>
    <s v="NA"/>
    <s v="Reg"/>
    <s v="Lvl"/>
    <s v="AllPub"/>
    <x v="0"/>
    <s v="Gtl"/>
    <x v="6"/>
    <s v="Norm"/>
    <s v="Norm"/>
    <x v="0"/>
    <x v="0"/>
    <n v="6"/>
    <n v="7"/>
    <n v="1974"/>
    <n v="1997"/>
    <x v="1"/>
    <s v="Gable"/>
    <s v="CompShg"/>
    <x v="3"/>
    <s v="HdBoard"/>
    <s v="None"/>
    <n v="0"/>
    <s v="TA"/>
    <s v="TA"/>
    <x v="1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x v="1"/>
    <n v="0"/>
    <n v="2"/>
    <n v="1"/>
    <n v="4"/>
    <x v="1"/>
    <n v="1"/>
    <x v="1"/>
    <n v="9"/>
    <s v="Typ"/>
    <n v="1"/>
    <s v="TA"/>
    <s v="Attchd"/>
    <n v="1974"/>
    <s v="RFn"/>
    <n v="2"/>
    <n v="624"/>
    <s v="TA"/>
    <s v="TA"/>
    <s v="Y"/>
    <x v="133"/>
    <x v="1"/>
    <n v="243"/>
    <n v="0"/>
    <n v="0"/>
    <n v="0"/>
    <n v="0"/>
    <s v="NA"/>
    <n v="0"/>
    <s v="NA"/>
    <x v="0"/>
    <s v="NA"/>
    <n v="0"/>
    <x v="11"/>
    <x v="0"/>
    <s v="WD"/>
    <x v="0"/>
    <x v="0"/>
    <x v="270"/>
  </r>
  <r>
    <x v="622"/>
    <x v="1"/>
    <x v="0"/>
    <n v="71"/>
    <n v="7064"/>
    <s v="Pave"/>
    <s v="NA"/>
    <s v="Reg"/>
    <s v="Lvl"/>
    <s v="AllPub"/>
    <x v="0"/>
    <s v="Gtl"/>
    <x v="9"/>
    <s v="Norm"/>
    <s v="Norm"/>
    <x v="0"/>
    <x v="1"/>
    <n v="5"/>
    <n v="6"/>
    <n v="1977"/>
    <n v="1977"/>
    <x v="0"/>
    <s v="Gable"/>
    <s v="CompShg"/>
    <x v="7"/>
    <s v="Plywood"/>
    <s v="BrkFace"/>
    <n v="153"/>
    <s v="TA"/>
    <s v="TA"/>
    <x v="1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x v="1"/>
    <n v="0"/>
    <n v="1"/>
    <n v="0"/>
    <n v="3"/>
    <x v="1"/>
    <n v="1"/>
    <x v="1"/>
    <n v="6"/>
    <s v="Typ"/>
    <n v="0"/>
    <s v="NA"/>
    <s v="Detchd"/>
    <n v="1986"/>
    <s v="Unf"/>
    <n v="2"/>
    <n v="484"/>
    <s v="TA"/>
    <s v="TA"/>
    <s v="Y"/>
    <x v="2"/>
    <x v="1"/>
    <n v="0"/>
    <n v="0"/>
    <n v="0"/>
    <n v="0"/>
    <n v="0"/>
    <s v="NA"/>
    <n v="0"/>
    <s v="NA"/>
    <x v="0"/>
    <s v="NA"/>
    <n v="0"/>
    <x v="9"/>
    <x v="3"/>
    <s v="WD"/>
    <x v="0"/>
    <x v="0"/>
    <x v="152"/>
  </r>
  <r>
    <x v="623"/>
    <x v="11"/>
    <x v="3"/>
    <s v="NA"/>
    <n v="2117"/>
    <s v="Pave"/>
    <s v="NA"/>
    <s v="Reg"/>
    <s v="Lvl"/>
    <s v="AllPub"/>
    <x v="0"/>
    <s v="Gtl"/>
    <x v="5"/>
    <s v="Norm"/>
    <s v="Norm"/>
    <x v="3"/>
    <x v="0"/>
    <n v="6"/>
    <n v="5"/>
    <n v="2000"/>
    <n v="2000"/>
    <x v="0"/>
    <s v="Gable"/>
    <s v="CompShg"/>
    <x v="1"/>
    <s v="MetalSd"/>
    <s v="BrkFace"/>
    <n v="513"/>
    <s v="Gd"/>
    <s v="TA"/>
    <x v="0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x v="1"/>
    <n v="0"/>
    <n v="2"/>
    <n v="1"/>
    <n v="2"/>
    <x v="1"/>
    <n v="1"/>
    <x v="0"/>
    <n v="4"/>
    <s v="Typ"/>
    <n v="1"/>
    <s v="TA"/>
    <s v="Detchd"/>
    <n v="2000"/>
    <s v="Unf"/>
    <n v="2"/>
    <n v="440"/>
    <s v="TA"/>
    <s v="TA"/>
    <s v="Y"/>
    <x v="0"/>
    <x v="0"/>
    <n v="32"/>
    <n v="0"/>
    <n v="0"/>
    <n v="0"/>
    <n v="0"/>
    <s v="NA"/>
    <n v="0"/>
    <s v="NA"/>
    <x v="0"/>
    <s v="NA"/>
    <n v="0"/>
    <x v="11"/>
    <x v="1"/>
    <s v="WD"/>
    <x v="0"/>
    <x v="0"/>
    <x v="78"/>
  </r>
  <r>
    <x v="624"/>
    <x v="0"/>
    <x v="0"/>
    <n v="80"/>
    <n v="10400"/>
    <s v="Pave"/>
    <s v="NA"/>
    <s v="Reg"/>
    <s v="Lvl"/>
    <s v="AllPub"/>
    <x v="0"/>
    <s v="Gtl"/>
    <x v="6"/>
    <s v="Norm"/>
    <s v="Norm"/>
    <x v="0"/>
    <x v="0"/>
    <n v="6"/>
    <n v="5"/>
    <n v="1972"/>
    <n v="1972"/>
    <x v="0"/>
    <s v="Gable"/>
    <s v="CompShg"/>
    <x v="0"/>
    <s v="VinylSd"/>
    <s v="None"/>
    <n v="288"/>
    <s v="TA"/>
    <s v="TA"/>
    <x v="1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x v="0"/>
    <n v="0"/>
    <n v="1"/>
    <n v="2"/>
    <n v="4"/>
    <x v="1"/>
    <n v="1"/>
    <x v="1"/>
    <n v="8"/>
    <s v="Min2"/>
    <n v="1"/>
    <s v="TA"/>
    <s v="Attchd"/>
    <n v="1972"/>
    <s v="RFn"/>
    <n v="2"/>
    <n v="484"/>
    <s v="TA"/>
    <s v="TA"/>
    <s v="Y"/>
    <x v="153"/>
    <x v="1"/>
    <n v="0"/>
    <n v="0"/>
    <n v="0"/>
    <n v="147"/>
    <n v="0"/>
    <s v="NA"/>
    <n v="0"/>
    <s v="NA"/>
    <x v="0"/>
    <s v="NA"/>
    <n v="0"/>
    <x v="6"/>
    <x v="2"/>
    <s v="WD"/>
    <x v="0"/>
    <x v="0"/>
    <x v="386"/>
  </r>
  <r>
    <x v="625"/>
    <x v="1"/>
    <x v="0"/>
    <n v="87"/>
    <n v="10000"/>
    <s v="Pave"/>
    <s v="NA"/>
    <s v="IR1"/>
    <s v="Lvl"/>
    <s v="AllPub"/>
    <x v="2"/>
    <s v="Gtl"/>
    <x v="11"/>
    <s v="Norm"/>
    <s v="Norm"/>
    <x v="0"/>
    <x v="1"/>
    <n v="6"/>
    <n v="6"/>
    <n v="1962"/>
    <n v="1962"/>
    <x v="0"/>
    <s v="Hip"/>
    <s v="CompShg"/>
    <x v="2"/>
    <s v="Wd Sdng"/>
    <s v="BrkFace"/>
    <n v="261"/>
    <s v="TA"/>
    <s v="TA"/>
    <x v="1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x v="1"/>
    <n v="0"/>
    <n v="1"/>
    <n v="1"/>
    <n v="3"/>
    <x v="1"/>
    <n v="1"/>
    <x v="1"/>
    <n v="5"/>
    <s v="Typ"/>
    <n v="0"/>
    <s v="NA"/>
    <s v="Attchd"/>
    <n v="1962"/>
    <s v="Unf"/>
    <n v="2"/>
    <n v="440"/>
    <s v="TA"/>
    <s v="TA"/>
    <s v="Y"/>
    <x v="0"/>
    <x v="0"/>
    <n v="0"/>
    <n v="0"/>
    <n v="0"/>
    <n v="385"/>
    <n v="0"/>
    <s v="NA"/>
    <n v="0"/>
    <s v="NA"/>
    <x v="0"/>
    <s v="NA"/>
    <n v="0"/>
    <x v="0"/>
    <x v="4"/>
    <s v="WD"/>
    <x v="0"/>
    <x v="0"/>
    <x v="39"/>
  </r>
  <r>
    <x v="626"/>
    <x v="1"/>
    <x v="0"/>
    <s v="NA"/>
    <n v="12342"/>
    <s v="Pave"/>
    <s v="NA"/>
    <s v="IR1"/>
    <s v="Lvl"/>
    <s v="AllPub"/>
    <x v="0"/>
    <s v="Gtl"/>
    <x v="11"/>
    <s v="Norm"/>
    <s v="Norm"/>
    <x v="0"/>
    <x v="1"/>
    <n v="5"/>
    <n v="5"/>
    <n v="1960"/>
    <n v="1978"/>
    <x v="1"/>
    <s v="Hip"/>
    <s v="CompShg"/>
    <x v="2"/>
    <s v="Wd Sdng"/>
    <s v="None"/>
    <n v="0"/>
    <s v="TA"/>
    <s v="TA"/>
    <x v="1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x v="1"/>
    <n v="0"/>
    <n v="1"/>
    <n v="0"/>
    <n v="3"/>
    <x v="1"/>
    <n v="1"/>
    <x v="1"/>
    <n v="6"/>
    <s v="Min1"/>
    <n v="1"/>
    <s v="TA"/>
    <s v="Attchd"/>
    <n v="1960"/>
    <s v="RFn"/>
    <n v="1"/>
    <n v="286"/>
    <s v="TA"/>
    <s v="TA"/>
    <s v="Y"/>
    <x v="0"/>
    <x v="0"/>
    <n v="0"/>
    <n v="36"/>
    <n v="0"/>
    <n v="0"/>
    <n v="0"/>
    <s v="NA"/>
    <n v="0"/>
    <s v="GdWo"/>
    <x v="1"/>
    <s v="Shed"/>
    <n v="600"/>
    <x v="5"/>
    <x v="1"/>
    <s v="WD"/>
    <x v="0"/>
    <x v="0"/>
    <x v="387"/>
  </r>
  <r>
    <x v="627"/>
    <x v="10"/>
    <x v="0"/>
    <n v="80"/>
    <n v="9600"/>
    <s v="Pave"/>
    <s v="NA"/>
    <s v="Reg"/>
    <s v="Lvl"/>
    <s v="AllPub"/>
    <x v="0"/>
    <s v="Gtl"/>
    <x v="11"/>
    <s v="Norm"/>
    <s v="Norm"/>
    <x v="0"/>
    <x v="5"/>
    <n v="6"/>
    <n v="6"/>
    <n v="1955"/>
    <n v="1972"/>
    <x v="1"/>
    <s v="Gable"/>
    <s v="CompShg"/>
    <x v="8"/>
    <s v="AsbShng"/>
    <s v="BrkFace"/>
    <n v="164"/>
    <s v="TA"/>
    <s v="TA"/>
    <x v="1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x v="0"/>
    <n v="0"/>
    <n v="1"/>
    <n v="0"/>
    <n v="3"/>
    <x v="1"/>
    <n v="1"/>
    <x v="1"/>
    <n v="7"/>
    <s v="Typ"/>
    <n v="2"/>
    <s v="Gd"/>
    <s v="Basment"/>
    <n v="1955"/>
    <s v="RFn"/>
    <n v="1"/>
    <n v="364"/>
    <s v="TA"/>
    <s v="TA"/>
    <s v="Y"/>
    <x v="0"/>
    <x v="0"/>
    <n v="0"/>
    <n v="189"/>
    <n v="0"/>
    <n v="0"/>
    <n v="0"/>
    <s v="NA"/>
    <n v="0"/>
    <s v="NA"/>
    <x v="0"/>
    <s v="NA"/>
    <n v="0"/>
    <x v="10"/>
    <x v="4"/>
    <s v="WD"/>
    <x v="0"/>
    <x v="0"/>
    <x v="36"/>
  </r>
  <r>
    <x v="628"/>
    <x v="0"/>
    <x v="0"/>
    <n v="70"/>
    <n v="11606"/>
    <s v="Pave"/>
    <s v="NA"/>
    <s v="IR1"/>
    <s v="HLS"/>
    <s v="AllPub"/>
    <x v="0"/>
    <s v="Sev"/>
    <x v="11"/>
    <s v="Norm"/>
    <s v="Norm"/>
    <x v="0"/>
    <x v="0"/>
    <n v="5"/>
    <n v="5"/>
    <n v="1969"/>
    <n v="1969"/>
    <x v="0"/>
    <s v="Gable"/>
    <s v="CompShg"/>
    <x v="7"/>
    <s v="Plywood"/>
    <s v="BrkFace"/>
    <n v="192"/>
    <s v="TA"/>
    <s v="TA"/>
    <x v="0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x v="1"/>
    <n v="1"/>
    <n v="1"/>
    <n v="2"/>
    <n v="5"/>
    <x v="1"/>
    <n v="1"/>
    <x v="3"/>
    <n v="9"/>
    <s v="Typ"/>
    <n v="2"/>
    <s v="TA"/>
    <s v="Attchd"/>
    <n v="1969"/>
    <s v="Unf"/>
    <n v="2"/>
    <n v="504"/>
    <s v="TA"/>
    <s v="TA"/>
    <s v="Y"/>
    <x v="154"/>
    <x v="1"/>
    <n v="0"/>
    <n v="0"/>
    <n v="0"/>
    <n v="0"/>
    <n v="0"/>
    <s v="NA"/>
    <n v="0"/>
    <s v="NA"/>
    <x v="0"/>
    <s v="NA"/>
    <n v="0"/>
    <x v="2"/>
    <x v="1"/>
    <s v="WD"/>
    <x v="5"/>
    <x v="1"/>
    <x v="152"/>
  </r>
  <r>
    <x v="629"/>
    <x v="10"/>
    <x v="0"/>
    <n v="82"/>
    <n v="9020"/>
    <s v="Pave"/>
    <s v="NA"/>
    <s v="Reg"/>
    <s v="Lvl"/>
    <s v="AllPub"/>
    <x v="2"/>
    <s v="Gtl"/>
    <x v="11"/>
    <s v="Feedr"/>
    <s v="Norm"/>
    <x v="0"/>
    <x v="5"/>
    <n v="6"/>
    <n v="5"/>
    <n v="1964"/>
    <n v="1964"/>
    <x v="0"/>
    <s v="Gable"/>
    <s v="WdShngl"/>
    <x v="7"/>
    <s v="Wd Sdng"/>
    <s v="BrkFace"/>
    <n v="259"/>
    <s v="TA"/>
    <s v="TA"/>
    <x v="1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x v="0"/>
    <n v="0"/>
    <n v="1"/>
    <n v="1"/>
    <n v="3"/>
    <x v="1"/>
    <n v="1"/>
    <x v="1"/>
    <n v="6"/>
    <s v="Typ"/>
    <n v="0"/>
    <s v="NA"/>
    <s v="Attchd"/>
    <n v="1964"/>
    <s v="RFn"/>
    <n v="2"/>
    <n v="520"/>
    <s v="TA"/>
    <s v="TA"/>
    <s v="Y"/>
    <x v="155"/>
    <x v="1"/>
    <n v="0"/>
    <n v="0"/>
    <n v="0"/>
    <n v="0"/>
    <n v="0"/>
    <s v="NA"/>
    <n v="0"/>
    <s v="GdPrv"/>
    <x v="1"/>
    <s v="NA"/>
    <n v="0"/>
    <x v="11"/>
    <x v="0"/>
    <s v="WD"/>
    <x v="0"/>
    <x v="0"/>
    <x v="78"/>
  </r>
  <r>
    <x v="630"/>
    <x v="2"/>
    <x v="1"/>
    <n v="50"/>
    <n v="9000"/>
    <s v="Pave"/>
    <s v="Grvl"/>
    <s v="Reg"/>
    <s v="Lvl"/>
    <s v="AllPub"/>
    <x v="2"/>
    <s v="Gtl"/>
    <x v="7"/>
    <s v="Artery"/>
    <s v="Norm"/>
    <x v="0"/>
    <x v="0"/>
    <n v="5"/>
    <n v="6"/>
    <n v="1880"/>
    <n v="1991"/>
    <x v="1"/>
    <s v="Gable"/>
    <s v="CompShg"/>
    <x v="0"/>
    <s v="VinylSd"/>
    <s v="None"/>
    <n v="0"/>
    <s v="TA"/>
    <s v="TA"/>
    <x v="2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x v="1"/>
    <n v="0"/>
    <n v="1"/>
    <n v="0"/>
    <n v="3"/>
    <x v="1"/>
    <n v="1"/>
    <x v="2"/>
    <n v="8"/>
    <s v="Typ"/>
    <n v="0"/>
    <s v="NA"/>
    <s v="Detchd"/>
    <n v="1937"/>
    <s v="Unf"/>
    <n v="1"/>
    <n v="240"/>
    <s v="Fa"/>
    <s v="Po"/>
    <s v="N"/>
    <x v="0"/>
    <x v="0"/>
    <n v="0"/>
    <n v="293"/>
    <n v="0"/>
    <n v="0"/>
    <n v="0"/>
    <s v="NA"/>
    <n v="0"/>
    <s v="MnPrv"/>
    <x v="1"/>
    <s v="NA"/>
    <n v="0"/>
    <x v="11"/>
    <x v="2"/>
    <s v="WD"/>
    <x v="1"/>
    <x v="1"/>
    <x v="310"/>
  </r>
  <r>
    <x v="631"/>
    <x v="7"/>
    <x v="0"/>
    <n v="34"/>
    <n v="4590"/>
    <s v="Pave"/>
    <s v="NA"/>
    <s v="Reg"/>
    <s v="Lvl"/>
    <s v="AllPub"/>
    <x v="0"/>
    <s v="Gtl"/>
    <x v="10"/>
    <s v="Norm"/>
    <s v="Norm"/>
    <x v="4"/>
    <x v="1"/>
    <n v="8"/>
    <n v="5"/>
    <n v="2006"/>
    <n v="2006"/>
    <x v="0"/>
    <s v="Gable"/>
    <s v="CompShg"/>
    <x v="0"/>
    <s v="VinylSd"/>
    <s v="Stone"/>
    <n v="108"/>
    <s v="Gd"/>
    <s v="TA"/>
    <x v="0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x v="1"/>
    <n v="0"/>
    <n v="2"/>
    <n v="0"/>
    <n v="2"/>
    <x v="0"/>
    <n v="1"/>
    <x v="0"/>
    <n v="6"/>
    <s v="Typ"/>
    <n v="1"/>
    <s v="Gd"/>
    <s v="Attchd"/>
    <n v="2006"/>
    <s v="RFn"/>
    <n v="2"/>
    <n v="627"/>
    <s v="TA"/>
    <s v="TA"/>
    <s v="Y"/>
    <x v="131"/>
    <x v="1"/>
    <n v="73"/>
    <n v="0"/>
    <n v="0"/>
    <n v="0"/>
    <n v="0"/>
    <s v="NA"/>
    <n v="0"/>
    <s v="NA"/>
    <x v="0"/>
    <s v="NA"/>
    <n v="0"/>
    <x v="5"/>
    <x v="1"/>
    <s v="WD"/>
    <x v="0"/>
    <x v="0"/>
    <x v="388"/>
  </r>
  <r>
    <x v="632"/>
    <x v="1"/>
    <x v="0"/>
    <n v="85"/>
    <n v="11900"/>
    <s v="Pave"/>
    <s v="NA"/>
    <s v="Reg"/>
    <s v="Lvl"/>
    <s v="AllPub"/>
    <x v="0"/>
    <s v="Gtl"/>
    <x v="6"/>
    <s v="Norm"/>
    <s v="Norm"/>
    <x v="0"/>
    <x v="1"/>
    <n v="7"/>
    <n v="5"/>
    <n v="1977"/>
    <n v="1977"/>
    <x v="0"/>
    <s v="Hip"/>
    <s v="CompShg"/>
    <x v="7"/>
    <s v="Plywood"/>
    <s v="BrkFace"/>
    <n v="209"/>
    <s v="TA"/>
    <s v="Gd"/>
    <x v="1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x v="1"/>
    <n v="0"/>
    <n v="2"/>
    <n v="0"/>
    <n v="3"/>
    <x v="1"/>
    <n v="1"/>
    <x v="1"/>
    <n v="6"/>
    <s v="Typ"/>
    <n v="1"/>
    <s v="TA"/>
    <s v="Attchd"/>
    <n v="1977"/>
    <s v="Fin"/>
    <n v="2"/>
    <n v="544"/>
    <s v="TA"/>
    <s v="TA"/>
    <s v="Y"/>
    <x v="2"/>
    <x v="1"/>
    <n v="0"/>
    <n v="0"/>
    <n v="0"/>
    <n v="0"/>
    <n v="0"/>
    <s v="NA"/>
    <n v="0"/>
    <s v="NA"/>
    <x v="0"/>
    <s v="NA"/>
    <n v="0"/>
    <x v="7"/>
    <x v="3"/>
    <s v="WD"/>
    <x v="5"/>
    <x v="1"/>
    <x v="222"/>
  </r>
  <r>
    <x v="633"/>
    <x v="1"/>
    <x v="0"/>
    <n v="80"/>
    <n v="9250"/>
    <s v="Pave"/>
    <s v="NA"/>
    <s v="Reg"/>
    <s v="Lvl"/>
    <s v="AllPub"/>
    <x v="2"/>
    <s v="Gtl"/>
    <x v="11"/>
    <s v="Norm"/>
    <s v="Norm"/>
    <x v="0"/>
    <x v="1"/>
    <n v="5"/>
    <n v="7"/>
    <n v="1954"/>
    <n v="2005"/>
    <x v="1"/>
    <s v="Gable"/>
    <s v="CompShg"/>
    <x v="2"/>
    <s v="Wd Sdng"/>
    <s v="None"/>
    <n v="0"/>
    <s v="TA"/>
    <s v="TA"/>
    <x v="1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x v="1"/>
    <n v="1"/>
    <n v="1"/>
    <n v="0"/>
    <n v="3"/>
    <x v="1"/>
    <n v="1"/>
    <x v="1"/>
    <n v="6"/>
    <s v="Typ"/>
    <n v="0"/>
    <s v="NA"/>
    <s v="Attchd"/>
    <n v="1954"/>
    <s v="Unf"/>
    <n v="1"/>
    <n v="260"/>
    <s v="TA"/>
    <s v="TA"/>
    <s v="Y"/>
    <x v="156"/>
    <x v="1"/>
    <n v="0"/>
    <n v="0"/>
    <n v="0"/>
    <n v="0"/>
    <n v="0"/>
    <s v="NA"/>
    <n v="0"/>
    <s v="NA"/>
    <x v="0"/>
    <s v="NA"/>
    <n v="0"/>
    <x v="9"/>
    <x v="1"/>
    <s v="WD"/>
    <x v="0"/>
    <x v="0"/>
    <x v="21"/>
  </r>
  <r>
    <x v="634"/>
    <x v="6"/>
    <x v="0"/>
    <n v="64"/>
    <n v="6979"/>
    <s v="Pave"/>
    <s v="NA"/>
    <s v="Reg"/>
    <s v="Lvl"/>
    <s v="AllPub"/>
    <x v="0"/>
    <s v="Gtl"/>
    <x v="7"/>
    <s v="Norm"/>
    <s v="Norm"/>
    <x v="2"/>
    <x v="4"/>
    <n v="6"/>
    <n v="5"/>
    <n v="1980"/>
    <n v="1980"/>
    <x v="0"/>
    <s v="Gable"/>
    <s v="CompShg"/>
    <x v="7"/>
    <s v="Plywood"/>
    <s v="None"/>
    <n v="0"/>
    <s v="TA"/>
    <s v="TA"/>
    <x v="1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x v="2"/>
    <n v="0"/>
    <n v="0"/>
    <n v="0"/>
    <n v="0"/>
    <x v="0"/>
    <n v="2"/>
    <x v="1"/>
    <n v="4"/>
    <s v="Typ"/>
    <n v="0"/>
    <s v="NA"/>
    <s v="Detchd"/>
    <n v="1980"/>
    <s v="Unf"/>
    <n v="2"/>
    <n v="576"/>
    <s v="TA"/>
    <s v="TA"/>
    <s v="Y"/>
    <x v="121"/>
    <x v="1"/>
    <n v="56"/>
    <n v="0"/>
    <n v="0"/>
    <n v="0"/>
    <n v="0"/>
    <s v="NA"/>
    <n v="0"/>
    <s v="GdPrv"/>
    <x v="1"/>
    <s v="Shed"/>
    <n v="600"/>
    <x v="11"/>
    <x v="4"/>
    <s v="WD"/>
    <x v="0"/>
    <x v="0"/>
    <x v="12"/>
  </r>
  <r>
    <x v="635"/>
    <x v="4"/>
    <x v="4"/>
    <n v="60"/>
    <n v="10896"/>
    <s v="Pave"/>
    <s v="Pave"/>
    <s v="Reg"/>
    <s v="Bnk"/>
    <s v="AllPub"/>
    <x v="0"/>
    <s v="Gtl"/>
    <x v="23"/>
    <s v="Feedr"/>
    <s v="Norm"/>
    <x v="1"/>
    <x v="7"/>
    <n v="6"/>
    <n v="7"/>
    <n v="1914"/>
    <n v="1995"/>
    <x v="1"/>
    <s v="Hip"/>
    <s v="CompShg"/>
    <x v="0"/>
    <s v="VinylSd"/>
    <s v="None"/>
    <n v="0"/>
    <s v="Fa"/>
    <s v="TA"/>
    <x v="1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x v="1"/>
    <n v="0"/>
    <n v="2"/>
    <n v="0"/>
    <n v="8"/>
    <x v="1"/>
    <n v="2"/>
    <x v="3"/>
    <n v="14"/>
    <s v="Typ"/>
    <n v="0"/>
    <s v="NA"/>
    <s v="NA"/>
    <s v="NA"/>
    <s v="NA"/>
    <n v="0"/>
    <n v="0"/>
    <s v="NA"/>
    <s v="NA"/>
    <s v="N"/>
    <x v="0"/>
    <x v="0"/>
    <n v="110"/>
    <n v="0"/>
    <n v="0"/>
    <n v="0"/>
    <n v="0"/>
    <s v="NA"/>
    <n v="0"/>
    <s v="NA"/>
    <x v="0"/>
    <s v="NA"/>
    <n v="0"/>
    <x v="10"/>
    <x v="1"/>
    <s v="WD"/>
    <x v="1"/>
    <x v="1"/>
    <x v="7"/>
  </r>
  <r>
    <x v="636"/>
    <x v="8"/>
    <x v="1"/>
    <n v="51"/>
    <n v="6120"/>
    <s v="Pave"/>
    <s v="NA"/>
    <s v="Reg"/>
    <s v="Lvl"/>
    <s v="AllPub"/>
    <x v="0"/>
    <s v="Gtl"/>
    <x v="8"/>
    <s v="Norm"/>
    <s v="Norm"/>
    <x v="0"/>
    <x v="1"/>
    <n v="2"/>
    <n v="3"/>
    <n v="1936"/>
    <n v="1950"/>
    <x v="1"/>
    <s v="Gable"/>
    <s v="CompShg"/>
    <x v="8"/>
    <s v="AsbShng"/>
    <s v="None"/>
    <n v="0"/>
    <s v="Fa"/>
    <s v="Fa"/>
    <x v="2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x v="1"/>
    <n v="0"/>
    <n v="1"/>
    <n v="0"/>
    <n v="1"/>
    <x v="0"/>
    <n v="1"/>
    <x v="3"/>
    <n v="4"/>
    <s v="Maj1"/>
    <n v="1"/>
    <s v="Po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NA"/>
    <n v="0"/>
    <x v="8"/>
    <x v="3"/>
    <s v="ConLw"/>
    <x v="0"/>
    <x v="0"/>
    <x v="284"/>
  </r>
  <r>
    <x v="637"/>
    <x v="4"/>
    <x v="1"/>
    <n v="50"/>
    <n v="6000"/>
    <s v="Pave"/>
    <s v="NA"/>
    <s v="Reg"/>
    <s v="Lvl"/>
    <s v="AllPub"/>
    <x v="0"/>
    <s v="Gtl"/>
    <x v="7"/>
    <s v="Norm"/>
    <s v="Norm"/>
    <x v="1"/>
    <x v="2"/>
    <n v="5"/>
    <n v="4"/>
    <n v="1954"/>
    <n v="1954"/>
    <x v="0"/>
    <s v="Gable"/>
    <s v="CompShg"/>
    <x v="2"/>
    <s v="Wd Sdng"/>
    <s v="None"/>
    <n v="0"/>
    <s v="TA"/>
    <s v="TA"/>
    <x v="1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x v="1"/>
    <n v="0"/>
    <n v="2"/>
    <n v="0"/>
    <n v="3"/>
    <x v="1"/>
    <n v="2"/>
    <x v="0"/>
    <n v="7"/>
    <s v="Typ"/>
    <n v="0"/>
    <s v="NA"/>
    <s v="BuiltIn"/>
    <n v="1954"/>
    <s v="Unf"/>
    <n v="1"/>
    <n v="256"/>
    <s v="TA"/>
    <s v="TA"/>
    <s v="Y"/>
    <x v="0"/>
    <x v="0"/>
    <n v="0"/>
    <n v="0"/>
    <n v="0"/>
    <n v="0"/>
    <n v="0"/>
    <s v="NA"/>
    <n v="0"/>
    <s v="NA"/>
    <x v="0"/>
    <s v="NA"/>
    <n v="0"/>
    <x v="6"/>
    <x v="3"/>
    <s v="WD"/>
    <x v="0"/>
    <x v="0"/>
    <x v="389"/>
  </r>
  <r>
    <x v="638"/>
    <x v="8"/>
    <x v="0"/>
    <n v="67"/>
    <n v="8777"/>
    <s v="Pave"/>
    <s v="NA"/>
    <s v="Reg"/>
    <s v="Lvl"/>
    <s v="AllPub"/>
    <x v="0"/>
    <s v="Gtl"/>
    <x v="15"/>
    <s v="Feedr"/>
    <s v="Norm"/>
    <x v="0"/>
    <x v="1"/>
    <n v="5"/>
    <n v="7"/>
    <n v="1910"/>
    <n v="1950"/>
    <x v="1"/>
    <s v="Gable"/>
    <s v="CompShg"/>
    <x v="1"/>
    <s v="Wd Sdng"/>
    <s v="None"/>
    <n v="0"/>
    <s v="TA"/>
    <s v="TA"/>
    <x v="1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x v="1"/>
    <n v="0"/>
    <n v="1"/>
    <n v="0"/>
    <n v="2"/>
    <x v="1"/>
    <n v="1"/>
    <x v="1"/>
    <n v="4"/>
    <s v="Typ"/>
    <n v="0"/>
    <s v="NA"/>
    <s v="NA"/>
    <s v="NA"/>
    <s v="NA"/>
    <n v="0"/>
    <n v="0"/>
    <s v="NA"/>
    <s v="NA"/>
    <s v="P"/>
    <x v="157"/>
    <x v="1"/>
    <n v="0"/>
    <n v="164"/>
    <n v="0"/>
    <n v="0"/>
    <n v="0"/>
    <s v="NA"/>
    <n v="0"/>
    <s v="MnPrv"/>
    <x v="1"/>
    <s v="NA"/>
    <n v="0"/>
    <x v="1"/>
    <x v="0"/>
    <s v="WD"/>
    <x v="0"/>
    <x v="0"/>
    <x v="82"/>
  </r>
  <r>
    <x v="639"/>
    <x v="7"/>
    <x v="0"/>
    <n v="53"/>
    <n v="3982"/>
    <s v="Pave"/>
    <s v="NA"/>
    <s v="Reg"/>
    <s v="Lvl"/>
    <s v="AllPub"/>
    <x v="0"/>
    <s v="Gtl"/>
    <x v="21"/>
    <s v="Norm"/>
    <s v="Norm"/>
    <x v="3"/>
    <x v="1"/>
    <n v="8"/>
    <n v="5"/>
    <n v="2006"/>
    <n v="2006"/>
    <x v="0"/>
    <s v="Hip"/>
    <s v="CompShg"/>
    <x v="0"/>
    <s v="VinylSd"/>
    <s v="None"/>
    <n v="0"/>
    <s v="Gd"/>
    <s v="TA"/>
    <x v="0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x v="0"/>
    <n v="0"/>
    <n v="2"/>
    <n v="0"/>
    <n v="1"/>
    <x v="1"/>
    <n v="1"/>
    <x v="2"/>
    <n v="7"/>
    <s v="Typ"/>
    <n v="1"/>
    <s v="Gd"/>
    <s v="Attchd"/>
    <n v="2006"/>
    <s v="Fin"/>
    <n v="3"/>
    <n v="648"/>
    <s v="TA"/>
    <s v="TA"/>
    <s v="Y"/>
    <x v="158"/>
    <x v="1"/>
    <n v="0"/>
    <n v="0"/>
    <n v="0"/>
    <n v="0"/>
    <n v="0"/>
    <s v="NA"/>
    <n v="0"/>
    <s v="NA"/>
    <x v="0"/>
    <s v="NA"/>
    <n v="0"/>
    <x v="4"/>
    <x v="2"/>
    <s v="New"/>
    <x v="2"/>
    <x v="1"/>
    <x v="390"/>
  </r>
  <r>
    <x v="640"/>
    <x v="7"/>
    <x v="0"/>
    <n v="62"/>
    <n v="12677"/>
    <s v="Pave"/>
    <s v="NA"/>
    <s v="IR1"/>
    <s v="Lvl"/>
    <s v="AllPub"/>
    <x v="0"/>
    <s v="Gtl"/>
    <x v="10"/>
    <s v="Norm"/>
    <s v="Norm"/>
    <x v="3"/>
    <x v="1"/>
    <n v="8"/>
    <n v="5"/>
    <n v="2003"/>
    <n v="2004"/>
    <x v="1"/>
    <s v="Hip"/>
    <s v="CompShg"/>
    <x v="1"/>
    <s v="MetalSd"/>
    <s v="BrkFace"/>
    <n v="472"/>
    <s v="Ex"/>
    <s v="TA"/>
    <x v="0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x v="1"/>
    <n v="0"/>
    <n v="1"/>
    <n v="1"/>
    <n v="1"/>
    <x v="1"/>
    <n v="1"/>
    <x v="2"/>
    <n v="6"/>
    <s v="Typ"/>
    <n v="1"/>
    <s v="Gd"/>
    <s v="Attchd"/>
    <n v="2003"/>
    <s v="RFn"/>
    <n v="2"/>
    <n v="588"/>
    <s v="TA"/>
    <s v="TA"/>
    <s v="Y"/>
    <x v="159"/>
    <x v="1"/>
    <n v="140"/>
    <n v="0"/>
    <n v="0"/>
    <n v="0"/>
    <n v="0"/>
    <s v="NA"/>
    <n v="0"/>
    <s v="NA"/>
    <x v="0"/>
    <s v="NA"/>
    <n v="0"/>
    <x v="7"/>
    <x v="0"/>
    <s v="WD"/>
    <x v="0"/>
    <x v="0"/>
    <x v="391"/>
  </r>
  <r>
    <x v="641"/>
    <x v="0"/>
    <x v="3"/>
    <s v="NA"/>
    <n v="7050"/>
    <s v="Pave"/>
    <s v="NA"/>
    <s v="Reg"/>
    <s v="Lvl"/>
    <s v="AllPub"/>
    <x v="0"/>
    <s v="Gtl"/>
    <x v="5"/>
    <s v="Norm"/>
    <s v="Norm"/>
    <x v="0"/>
    <x v="0"/>
    <n v="7"/>
    <n v="5"/>
    <n v="2001"/>
    <n v="2001"/>
    <x v="0"/>
    <s v="Gable"/>
    <s v="CompShg"/>
    <x v="0"/>
    <s v="VinylSd"/>
    <s v="None"/>
    <n v="0"/>
    <s v="Gd"/>
    <s v="TA"/>
    <x v="0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x v="0"/>
    <n v="0"/>
    <n v="2"/>
    <n v="1"/>
    <n v="3"/>
    <x v="0"/>
    <n v="1"/>
    <x v="0"/>
    <n v="7"/>
    <s v="Typ"/>
    <n v="1"/>
    <s v="TA"/>
    <s v="Attchd"/>
    <n v="2001"/>
    <s v="Fin"/>
    <n v="2"/>
    <n v="650"/>
    <s v="TA"/>
    <s v="TA"/>
    <s v="Y"/>
    <x v="0"/>
    <x v="0"/>
    <n v="235"/>
    <n v="0"/>
    <n v="0"/>
    <n v="0"/>
    <n v="0"/>
    <s v="NA"/>
    <n v="0"/>
    <s v="NA"/>
    <x v="0"/>
    <s v="NA"/>
    <n v="0"/>
    <x v="1"/>
    <x v="1"/>
    <s v="WD"/>
    <x v="0"/>
    <x v="0"/>
    <x v="64"/>
  </r>
  <r>
    <x v="642"/>
    <x v="10"/>
    <x v="0"/>
    <n v="75"/>
    <n v="13860"/>
    <s v="Pave"/>
    <s v="NA"/>
    <s v="Reg"/>
    <s v="Lvl"/>
    <s v="AllPub"/>
    <x v="0"/>
    <s v="Gtl"/>
    <x v="11"/>
    <s v="Norm"/>
    <s v="Norm"/>
    <x v="0"/>
    <x v="5"/>
    <n v="8"/>
    <n v="7"/>
    <n v="1972"/>
    <n v="1995"/>
    <x v="1"/>
    <s v="Gable"/>
    <s v="CompShg"/>
    <x v="7"/>
    <s v="Wd Sdng"/>
    <s v="None"/>
    <n v="0"/>
    <s v="Gd"/>
    <s v="TA"/>
    <x v="1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x v="0"/>
    <n v="0"/>
    <n v="2"/>
    <n v="1"/>
    <n v="4"/>
    <x v="1"/>
    <n v="1"/>
    <x v="2"/>
    <n v="9"/>
    <s v="Typ"/>
    <n v="3"/>
    <s v="TA"/>
    <s v="Attchd"/>
    <n v="1972"/>
    <s v="Fin"/>
    <n v="2"/>
    <n v="538"/>
    <s v="TA"/>
    <s v="TA"/>
    <s v="Y"/>
    <x v="160"/>
    <x v="1"/>
    <n v="111"/>
    <n v="0"/>
    <n v="0"/>
    <n v="0"/>
    <n v="0"/>
    <s v="NA"/>
    <n v="0"/>
    <s v="MnPrv"/>
    <x v="1"/>
    <s v="NA"/>
    <n v="0"/>
    <x v="9"/>
    <x v="3"/>
    <s v="WD"/>
    <x v="0"/>
    <x v="0"/>
    <x v="11"/>
  </r>
  <r>
    <x v="643"/>
    <x v="0"/>
    <x v="0"/>
    <n v="80"/>
    <n v="10793"/>
    <s v="Pave"/>
    <s v="NA"/>
    <s v="Reg"/>
    <s v="Lvl"/>
    <s v="AllPub"/>
    <x v="0"/>
    <s v="Gtl"/>
    <x v="6"/>
    <s v="RRAn"/>
    <s v="Norm"/>
    <x v="0"/>
    <x v="0"/>
    <n v="5"/>
    <n v="5"/>
    <n v="1969"/>
    <n v="1969"/>
    <x v="0"/>
    <s v="Mansard"/>
    <s v="CompShg"/>
    <x v="5"/>
    <s v="HdBoard"/>
    <s v="BrkFace"/>
    <n v="263"/>
    <s v="TA"/>
    <s v="TA"/>
    <x v="1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x v="1"/>
    <n v="0"/>
    <n v="2"/>
    <n v="1"/>
    <n v="4"/>
    <x v="1"/>
    <n v="1"/>
    <x v="1"/>
    <n v="7"/>
    <s v="Min1"/>
    <n v="0"/>
    <s v="NA"/>
    <s v="Attchd"/>
    <n v="1969"/>
    <s v="Fin"/>
    <n v="2"/>
    <n v="462"/>
    <s v="TA"/>
    <s v="TA"/>
    <s v="Y"/>
    <x v="94"/>
    <x v="1"/>
    <n v="0"/>
    <n v="0"/>
    <n v="0"/>
    <n v="0"/>
    <n v="0"/>
    <s v="NA"/>
    <n v="0"/>
    <s v="GdWo"/>
    <x v="1"/>
    <s v="NA"/>
    <n v="0"/>
    <x v="7"/>
    <x v="1"/>
    <s v="WD"/>
    <x v="0"/>
    <x v="0"/>
    <x v="135"/>
  </r>
  <r>
    <x v="644"/>
    <x v="1"/>
    <x v="3"/>
    <n v="85"/>
    <n v="9187"/>
    <s v="Pave"/>
    <s v="NA"/>
    <s v="Reg"/>
    <s v="Lvl"/>
    <s v="AllPub"/>
    <x v="0"/>
    <s v="Gtl"/>
    <x v="5"/>
    <s v="Norm"/>
    <s v="Norm"/>
    <x v="0"/>
    <x v="1"/>
    <n v="9"/>
    <n v="5"/>
    <n v="2009"/>
    <n v="2009"/>
    <x v="0"/>
    <s v="Gable"/>
    <s v="CompShg"/>
    <x v="6"/>
    <s v="CmentBd"/>
    <s v="Stone"/>
    <n v="162"/>
    <s v="Ex"/>
    <s v="TA"/>
    <x v="0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x v="0"/>
    <n v="0"/>
    <n v="2"/>
    <n v="1"/>
    <n v="2"/>
    <x v="1"/>
    <n v="1"/>
    <x v="2"/>
    <n v="7"/>
    <s v="Typ"/>
    <n v="1"/>
    <s v="Gd"/>
    <s v="Attchd"/>
    <n v="2009"/>
    <s v="Fin"/>
    <n v="3"/>
    <n v="478"/>
    <s v="TA"/>
    <s v="TA"/>
    <s v="Y"/>
    <x v="161"/>
    <x v="1"/>
    <n v="130"/>
    <n v="0"/>
    <n v="0"/>
    <n v="0"/>
    <n v="0"/>
    <s v="NA"/>
    <n v="0"/>
    <s v="NA"/>
    <x v="0"/>
    <s v="NA"/>
    <n v="0"/>
    <x v="4"/>
    <x v="3"/>
    <s v="New"/>
    <x v="2"/>
    <x v="1"/>
    <x v="392"/>
  </r>
  <r>
    <x v="645"/>
    <x v="1"/>
    <x v="0"/>
    <s v="NA"/>
    <n v="10530"/>
    <s v="Pave"/>
    <s v="NA"/>
    <s v="IR1"/>
    <s v="Lvl"/>
    <s v="AllPub"/>
    <x v="2"/>
    <s v="Gtl"/>
    <x v="11"/>
    <s v="Norm"/>
    <s v="Norm"/>
    <x v="0"/>
    <x v="1"/>
    <n v="6"/>
    <n v="5"/>
    <n v="1971"/>
    <n v="1971"/>
    <x v="0"/>
    <s v="Hip"/>
    <s v="CompShg"/>
    <x v="7"/>
    <s v="Plywood"/>
    <s v="None"/>
    <n v="0"/>
    <s v="TA"/>
    <s v="TA"/>
    <x v="1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x v="0"/>
    <n v="0"/>
    <n v="1"/>
    <n v="1"/>
    <n v="3"/>
    <x v="1"/>
    <n v="1"/>
    <x v="1"/>
    <n v="5"/>
    <s v="Typ"/>
    <n v="0"/>
    <s v="NA"/>
    <s v="Detchd"/>
    <n v="1979"/>
    <s v="Unf"/>
    <n v="2"/>
    <n v="576"/>
    <s v="TA"/>
    <s v="TA"/>
    <s v="Y"/>
    <x v="0"/>
    <x v="0"/>
    <n v="312"/>
    <n v="40"/>
    <n v="0"/>
    <n v="0"/>
    <n v="0"/>
    <s v="NA"/>
    <n v="0"/>
    <s v="NA"/>
    <x v="0"/>
    <s v="NA"/>
    <n v="0"/>
    <x v="10"/>
    <x v="1"/>
    <s v="WD"/>
    <x v="0"/>
    <x v="0"/>
    <x v="393"/>
  </r>
  <r>
    <x v="646"/>
    <x v="1"/>
    <x v="0"/>
    <n v="60"/>
    <n v="7200"/>
    <s v="Pave"/>
    <s v="NA"/>
    <s v="Reg"/>
    <s v="Lvl"/>
    <s v="AllPub"/>
    <x v="0"/>
    <s v="Gtl"/>
    <x v="11"/>
    <s v="Norm"/>
    <s v="Norm"/>
    <x v="0"/>
    <x v="1"/>
    <n v="5"/>
    <n v="5"/>
    <n v="1950"/>
    <n v="1950"/>
    <x v="0"/>
    <s v="Hip"/>
    <s v="CompShg"/>
    <x v="1"/>
    <s v="MetalSd"/>
    <s v="None"/>
    <n v="0"/>
    <s v="TA"/>
    <s v="TA"/>
    <x v="1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x v="1"/>
    <n v="0"/>
    <n v="1"/>
    <n v="0"/>
    <n v="3"/>
    <x v="1"/>
    <n v="1"/>
    <x v="1"/>
    <n v="7"/>
    <s v="Min1"/>
    <n v="0"/>
    <s v="NA"/>
    <s v="Detchd"/>
    <n v="1950"/>
    <s v="Unf"/>
    <n v="2"/>
    <n v="420"/>
    <s v="TA"/>
    <s v="TA"/>
    <s v="Y"/>
    <x v="0"/>
    <x v="0"/>
    <n v="27"/>
    <n v="0"/>
    <n v="0"/>
    <n v="0"/>
    <n v="0"/>
    <s v="NA"/>
    <n v="0"/>
    <s v="NA"/>
    <x v="0"/>
    <s v="NA"/>
    <n v="0"/>
    <x v="9"/>
    <x v="0"/>
    <s v="WD"/>
    <x v="0"/>
    <x v="0"/>
    <x v="394"/>
  </r>
  <r>
    <x v="647"/>
    <x v="1"/>
    <x v="0"/>
    <n v="85"/>
    <n v="10452"/>
    <s v="Pave"/>
    <s v="NA"/>
    <s v="IR1"/>
    <s v="Lvl"/>
    <s v="AllPub"/>
    <x v="0"/>
    <s v="Gtl"/>
    <x v="15"/>
    <s v="Norm"/>
    <s v="Norm"/>
    <x v="0"/>
    <x v="1"/>
    <n v="6"/>
    <n v="5"/>
    <n v="1953"/>
    <n v="1953"/>
    <x v="0"/>
    <s v="Hip"/>
    <s v="CompShg"/>
    <x v="2"/>
    <s v="Wd Sdng"/>
    <s v="Stone"/>
    <n v="216"/>
    <s v="TA"/>
    <s v="TA"/>
    <x v="1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x v="1"/>
    <n v="0"/>
    <n v="1"/>
    <n v="0"/>
    <n v="3"/>
    <x v="1"/>
    <n v="1"/>
    <x v="1"/>
    <n v="5"/>
    <s v="Typ"/>
    <n v="2"/>
    <s v="Gd"/>
    <s v="Attchd"/>
    <n v="1953"/>
    <s v="RFn"/>
    <n v="2"/>
    <n v="495"/>
    <s v="TA"/>
    <s v="TA"/>
    <s v="Y"/>
    <x v="0"/>
    <x v="0"/>
    <n v="0"/>
    <n v="0"/>
    <n v="0"/>
    <n v="287"/>
    <n v="0"/>
    <s v="NA"/>
    <n v="0"/>
    <s v="NA"/>
    <x v="0"/>
    <s v="NA"/>
    <n v="0"/>
    <x v="11"/>
    <x v="0"/>
    <s v="WD"/>
    <x v="0"/>
    <x v="0"/>
    <x v="106"/>
  </r>
  <r>
    <x v="648"/>
    <x v="0"/>
    <x v="0"/>
    <n v="70"/>
    <n v="7700"/>
    <s v="Pave"/>
    <s v="NA"/>
    <s v="Reg"/>
    <s v="Lvl"/>
    <s v="AllPub"/>
    <x v="0"/>
    <s v="Gtl"/>
    <x v="11"/>
    <s v="PosN"/>
    <s v="Norm"/>
    <x v="0"/>
    <x v="0"/>
    <n v="6"/>
    <n v="5"/>
    <n v="1966"/>
    <n v="1966"/>
    <x v="0"/>
    <s v="Gable"/>
    <s v="CompShg"/>
    <x v="1"/>
    <s v="MetalSd"/>
    <s v="BrkFace"/>
    <n v="351"/>
    <s v="TA"/>
    <s v="TA"/>
    <x v="1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x v="1"/>
    <n v="0"/>
    <n v="1"/>
    <n v="1"/>
    <n v="4"/>
    <x v="1"/>
    <n v="1"/>
    <x v="1"/>
    <n v="7"/>
    <s v="Typ"/>
    <n v="1"/>
    <s v="TA"/>
    <s v="Attchd"/>
    <n v="1966"/>
    <s v="Unf"/>
    <n v="2"/>
    <n v="442"/>
    <s v="TA"/>
    <s v="TA"/>
    <s v="Y"/>
    <x v="0"/>
    <x v="0"/>
    <n v="124"/>
    <n v="216"/>
    <n v="0"/>
    <n v="0"/>
    <n v="0"/>
    <s v="NA"/>
    <n v="0"/>
    <s v="NA"/>
    <x v="0"/>
    <s v="NA"/>
    <n v="0"/>
    <x v="11"/>
    <x v="4"/>
    <s v="WD"/>
    <x v="0"/>
    <x v="0"/>
    <x v="106"/>
  </r>
  <r>
    <x v="649"/>
    <x v="13"/>
    <x v="1"/>
    <n v="21"/>
    <n v="1936"/>
    <s v="Pave"/>
    <s v="NA"/>
    <s v="Reg"/>
    <s v="Lvl"/>
    <s v="AllPub"/>
    <x v="0"/>
    <s v="Gtl"/>
    <x v="14"/>
    <s v="Norm"/>
    <s v="Norm"/>
    <x v="4"/>
    <x v="4"/>
    <n v="4"/>
    <n v="6"/>
    <n v="1970"/>
    <n v="1970"/>
    <x v="0"/>
    <s v="Gable"/>
    <s v="CompShg"/>
    <x v="6"/>
    <s v="CmentBd"/>
    <s v="None"/>
    <n v="0"/>
    <s v="TA"/>
    <s v="TA"/>
    <x v="1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x v="0"/>
    <n v="0"/>
    <n v="1"/>
    <n v="0"/>
    <n v="1"/>
    <x v="0"/>
    <n v="1"/>
    <x v="1"/>
    <n v="3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MnPrv"/>
    <x v="1"/>
    <s v="NA"/>
    <n v="0"/>
    <x v="3"/>
    <x v="1"/>
    <s v="WD"/>
    <x v="0"/>
    <x v="0"/>
    <x v="112"/>
  </r>
  <r>
    <x v="650"/>
    <x v="0"/>
    <x v="3"/>
    <n v="65"/>
    <n v="8125"/>
    <s v="Pave"/>
    <s v="NA"/>
    <s v="Reg"/>
    <s v="Lvl"/>
    <s v="AllPub"/>
    <x v="0"/>
    <s v="Gtl"/>
    <x v="5"/>
    <s v="Norm"/>
    <s v="Norm"/>
    <x v="0"/>
    <x v="0"/>
    <n v="7"/>
    <n v="6"/>
    <n v="2007"/>
    <n v="2007"/>
    <x v="0"/>
    <s v="Gable"/>
    <s v="CompShg"/>
    <x v="6"/>
    <s v="CmentBd"/>
    <s v="NA"/>
    <s v="NA"/>
    <s v="Gd"/>
    <s v="TA"/>
    <x v="0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x v="1"/>
    <n v="0"/>
    <n v="2"/>
    <n v="1"/>
    <n v="3"/>
    <x v="0"/>
    <n v="1"/>
    <x v="0"/>
    <n v="7"/>
    <s v="Typ"/>
    <n v="0"/>
    <s v="NA"/>
    <s v="Attchd"/>
    <n v="2007"/>
    <s v="RFn"/>
    <n v="2"/>
    <n v="562"/>
    <s v="TA"/>
    <s v="TA"/>
    <s v="Y"/>
    <x v="0"/>
    <x v="0"/>
    <n v="0"/>
    <n v="0"/>
    <n v="0"/>
    <n v="0"/>
    <n v="0"/>
    <s v="NA"/>
    <n v="0"/>
    <s v="NA"/>
    <x v="0"/>
    <s v="NA"/>
    <n v="0"/>
    <x v="1"/>
    <x v="0"/>
    <s v="WD"/>
    <x v="0"/>
    <x v="0"/>
    <x v="395"/>
  </r>
  <r>
    <x v="651"/>
    <x v="2"/>
    <x v="0"/>
    <n v="60"/>
    <n v="9084"/>
    <s v="Pave"/>
    <s v="NA"/>
    <s v="Reg"/>
    <s v="Lvl"/>
    <s v="AllPub"/>
    <x v="0"/>
    <s v="Gtl"/>
    <x v="15"/>
    <s v="Artery"/>
    <s v="Norm"/>
    <x v="0"/>
    <x v="0"/>
    <n v="4"/>
    <n v="5"/>
    <n v="1940"/>
    <n v="1950"/>
    <x v="1"/>
    <s v="Gable"/>
    <s v="CompShg"/>
    <x v="1"/>
    <s v="MetalSd"/>
    <s v="None"/>
    <n v="0"/>
    <s v="TA"/>
    <s v="TA"/>
    <x v="1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x v="0"/>
    <n v="0"/>
    <n v="1"/>
    <n v="0"/>
    <n v="4"/>
    <x v="1"/>
    <n v="1"/>
    <x v="1"/>
    <n v="7"/>
    <s v="Typ"/>
    <n v="1"/>
    <s v="Gd"/>
    <s v="Detchd"/>
    <n v="1940"/>
    <s v="Unf"/>
    <n v="1"/>
    <n v="296"/>
    <s v="Fa"/>
    <s v="Po"/>
    <s v="P"/>
    <x v="28"/>
    <x v="1"/>
    <n v="0"/>
    <n v="0"/>
    <n v="0"/>
    <n v="0"/>
    <n v="0"/>
    <s v="NA"/>
    <n v="0"/>
    <s v="MnPrv"/>
    <x v="1"/>
    <s v="NA"/>
    <n v="0"/>
    <x v="4"/>
    <x v="3"/>
    <s v="WD"/>
    <x v="0"/>
    <x v="0"/>
    <x v="280"/>
  </r>
  <r>
    <x v="652"/>
    <x v="0"/>
    <x v="0"/>
    <n v="70"/>
    <n v="8750"/>
    <s v="Pave"/>
    <s v="NA"/>
    <s v="Reg"/>
    <s v="Lvl"/>
    <s v="AllPub"/>
    <x v="0"/>
    <s v="Gtl"/>
    <x v="0"/>
    <s v="Norm"/>
    <s v="Norm"/>
    <x v="0"/>
    <x v="0"/>
    <n v="7"/>
    <n v="5"/>
    <n v="1996"/>
    <n v="1996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x v="1"/>
    <n v="0"/>
    <n v="2"/>
    <n v="1"/>
    <n v="2"/>
    <x v="1"/>
    <n v="1"/>
    <x v="0"/>
    <n v="7"/>
    <s v="Typ"/>
    <n v="1"/>
    <s v="TA"/>
    <s v="Attchd"/>
    <n v="1996"/>
    <s v="RFn"/>
    <n v="2"/>
    <n v="512"/>
    <s v="TA"/>
    <s v="TA"/>
    <s v="Y"/>
    <x v="0"/>
    <x v="0"/>
    <n v="120"/>
    <n v="0"/>
    <n v="0"/>
    <n v="0"/>
    <n v="0"/>
    <s v="NA"/>
    <n v="0"/>
    <s v="NA"/>
    <x v="0"/>
    <s v="NA"/>
    <n v="0"/>
    <x v="9"/>
    <x v="3"/>
    <s v="WD"/>
    <x v="0"/>
    <x v="0"/>
    <x v="272"/>
  </r>
  <r>
    <x v="653"/>
    <x v="3"/>
    <x v="1"/>
    <n v="60"/>
    <n v="10320"/>
    <s v="Pave"/>
    <s v="Grvl"/>
    <s v="Reg"/>
    <s v="Lvl"/>
    <s v="AllPub"/>
    <x v="0"/>
    <s v="Gtl"/>
    <x v="13"/>
    <s v="Norm"/>
    <s v="Norm"/>
    <x v="0"/>
    <x v="2"/>
    <n v="6"/>
    <n v="7"/>
    <n v="1906"/>
    <n v="1995"/>
    <x v="1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x v="1"/>
    <n v="0"/>
    <n v="1"/>
    <n v="0"/>
    <n v="3"/>
    <x v="1"/>
    <n v="1"/>
    <x v="1"/>
    <n v="7"/>
    <s v="Typ"/>
    <n v="0"/>
    <s v="NA"/>
    <s v="Detchd"/>
    <n v="1906"/>
    <s v="Unf"/>
    <n v="1"/>
    <n v="216"/>
    <s v="TA"/>
    <s v="TA"/>
    <s v="Y"/>
    <x v="162"/>
    <x v="1"/>
    <n v="0"/>
    <n v="239"/>
    <n v="0"/>
    <n v="0"/>
    <n v="0"/>
    <s v="NA"/>
    <n v="0"/>
    <s v="MnPrv"/>
    <x v="1"/>
    <s v="NA"/>
    <n v="0"/>
    <x v="11"/>
    <x v="0"/>
    <s v="WD"/>
    <x v="0"/>
    <x v="0"/>
    <x v="152"/>
  </r>
  <r>
    <x v="654"/>
    <x v="1"/>
    <x v="0"/>
    <n v="91"/>
    <n v="10437"/>
    <s v="Pave"/>
    <s v="NA"/>
    <s v="IR1"/>
    <s v="Lvl"/>
    <s v="AllPub"/>
    <x v="0"/>
    <s v="Gtl"/>
    <x v="3"/>
    <s v="Norm"/>
    <s v="Norm"/>
    <x v="0"/>
    <x v="1"/>
    <n v="8"/>
    <n v="6"/>
    <n v="1995"/>
    <n v="1995"/>
    <x v="0"/>
    <s v="Hip"/>
    <s v="CompShg"/>
    <x v="1"/>
    <s v="MetalSd"/>
    <s v="BrkFace"/>
    <n v="660"/>
    <s v="Gd"/>
    <s v="Gd"/>
    <x v="0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x v="0"/>
    <n v="0"/>
    <n v="2"/>
    <n v="1"/>
    <n v="2"/>
    <x v="1"/>
    <n v="1"/>
    <x v="0"/>
    <n v="7"/>
    <s v="Typ"/>
    <n v="1"/>
    <s v="TA"/>
    <s v="Attchd"/>
    <n v="1995"/>
    <s v="Fin"/>
    <n v="3"/>
    <n v="839"/>
    <s v="TA"/>
    <s v="TA"/>
    <s v="Y"/>
    <x v="163"/>
    <x v="1"/>
    <n v="46"/>
    <n v="0"/>
    <n v="0"/>
    <n v="0"/>
    <n v="0"/>
    <s v="NA"/>
    <n v="0"/>
    <s v="NA"/>
    <x v="0"/>
    <s v="NA"/>
    <n v="0"/>
    <x v="5"/>
    <x v="0"/>
    <s v="WD"/>
    <x v="0"/>
    <x v="0"/>
    <x v="396"/>
  </r>
  <r>
    <x v="655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5"/>
    <n v="1971"/>
    <n v="1971"/>
    <x v="0"/>
    <s v="Gable"/>
    <s v="CompShg"/>
    <x v="3"/>
    <s v="ImStucc"/>
    <s v="BrkFace"/>
    <n v="381"/>
    <s v="TA"/>
    <s v="TA"/>
    <x v="1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x v="1"/>
    <n v="0"/>
    <n v="1"/>
    <n v="1"/>
    <n v="3"/>
    <x v="1"/>
    <n v="1"/>
    <x v="1"/>
    <n v="6"/>
    <s v="Typ"/>
    <n v="0"/>
    <s v="NA"/>
    <s v="Detchd"/>
    <n v="1971"/>
    <s v="Unf"/>
    <n v="1"/>
    <n v="264"/>
    <s v="TA"/>
    <s v="TA"/>
    <s v="Y"/>
    <x v="0"/>
    <x v="0"/>
    <n v="0"/>
    <n v="0"/>
    <n v="0"/>
    <n v="0"/>
    <n v="0"/>
    <s v="NA"/>
    <n v="0"/>
    <s v="NA"/>
    <x v="0"/>
    <s v="NA"/>
    <n v="0"/>
    <x v="10"/>
    <x v="4"/>
    <s v="WD"/>
    <x v="5"/>
    <x v="1"/>
    <x v="209"/>
  </r>
  <r>
    <x v="656"/>
    <x v="1"/>
    <x v="0"/>
    <n v="72"/>
    <n v="10007"/>
    <s v="Pave"/>
    <s v="NA"/>
    <s v="IR1"/>
    <s v="Lvl"/>
    <s v="AllPub"/>
    <x v="0"/>
    <s v="Gtl"/>
    <x v="11"/>
    <s v="Norm"/>
    <s v="Norm"/>
    <x v="0"/>
    <x v="1"/>
    <n v="5"/>
    <n v="7"/>
    <n v="1959"/>
    <n v="2006"/>
    <x v="1"/>
    <s v="Gable"/>
    <s v="CompShg"/>
    <x v="3"/>
    <s v="HdBoard"/>
    <s v="BrkFace"/>
    <n v="54"/>
    <s v="Gd"/>
    <s v="TA"/>
    <x v="1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x v="0"/>
    <n v="0"/>
    <n v="1"/>
    <n v="1"/>
    <n v="3"/>
    <x v="1"/>
    <n v="1"/>
    <x v="0"/>
    <n v="5"/>
    <s v="Typ"/>
    <n v="0"/>
    <s v="NA"/>
    <s v="Attchd"/>
    <n v="1959"/>
    <s v="RFn"/>
    <n v="1"/>
    <n v="312"/>
    <s v="TA"/>
    <s v="TA"/>
    <s v="Y"/>
    <x v="0"/>
    <x v="0"/>
    <n v="0"/>
    <n v="0"/>
    <n v="0"/>
    <n v="0"/>
    <n v="0"/>
    <s v="NA"/>
    <n v="0"/>
    <s v="MnPrv"/>
    <x v="1"/>
    <s v="NA"/>
    <n v="0"/>
    <x v="5"/>
    <x v="0"/>
    <s v="WD"/>
    <x v="0"/>
    <x v="0"/>
    <x v="397"/>
  </r>
  <r>
    <x v="657"/>
    <x v="2"/>
    <x v="0"/>
    <n v="60"/>
    <n v="7200"/>
    <s v="Pave"/>
    <s v="NA"/>
    <s v="Reg"/>
    <s v="HLS"/>
    <s v="AllPub"/>
    <x v="0"/>
    <s v="Mod"/>
    <x v="2"/>
    <s v="Norm"/>
    <s v="Norm"/>
    <x v="0"/>
    <x v="0"/>
    <n v="7"/>
    <n v="6"/>
    <n v="1931"/>
    <n v="2000"/>
    <x v="1"/>
    <s v="Gable"/>
    <s v="CompShg"/>
    <x v="9"/>
    <s v="Wd Shng"/>
    <s v="None"/>
    <n v="0"/>
    <s v="TA"/>
    <s v="Fa"/>
    <x v="2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x v="1"/>
    <n v="0"/>
    <n v="1"/>
    <n v="1"/>
    <n v="3"/>
    <x v="1"/>
    <n v="1"/>
    <x v="1"/>
    <n v="6"/>
    <s v="Typ"/>
    <n v="1"/>
    <s v="Gd"/>
    <s v="Attchd"/>
    <n v="1931"/>
    <s v="RFn"/>
    <n v="1"/>
    <n v="270"/>
    <s v="TA"/>
    <s v="TA"/>
    <s v="P"/>
    <x v="0"/>
    <x v="0"/>
    <n v="0"/>
    <n v="112"/>
    <n v="0"/>
    <n v="0"/>
    <n v="0"/>
    <s v="NA"/>
    <n v="0"/>
    <s v="MnPrv"/>
    <x v="1"/>
    <s v="NA"/>
    <n v="0"/>
    <x v="0"/>
    <x v="0"/>
    <s v="WD"/>
    <x v="0"/>
    <x v="0"/>
    <x v="16"/>
  </r>
  <r>
    <x v="658"/>
    <x v="3"/>
    <x v="0"/>
    <n v="78"/>
    <n v="17503"/>
    <s v="Pave"/>
    <s v="NA"/>
    <s v="Reg"/>
    <s v="Lvl"/>
    <s v="AllPub"/>
    <x v="0"/>
    <s v="Gtl"/>
    <x v="11"/>
    <s v="Artery"/>
    <s v="Norm"/>
    <x v="0"/>
    <x v="2"/>
    <n v="6"/>
    <n v="5"/>
    <n v="1948"/>
    <n v="1950"/>
    <x v="1"/>
    <s v="Gable"/>
    <s v="CompShg"/>
    <x v="0"/>
    <s v="VinylSd"/>
    <s v="None"/>
    <n v="0"/>
    <s v="TA"/>
    <s v="TA"/>
    <x v="1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x v="1"/>
    <n v="1"/>
    <n v="1"/>
    <n v="0"/>
    <n v="3"/>
    <x v="1"/>
    <n v="1"/>
    <x v="1"/>
    <n v="6"/>
    <s v="Typ"/>
    <n v="1"/>
    <s v="Gd"/>
    <s v="Attchd"/>
    <n v="1948"/>
    <s v="Unf"/>
    <n v="1"/>
    <n v="330"/>
    <s v="TA"/>
    <s v="TA"/>
    <s v="Y"/>
    <x v="2"/>
    <x v="1"/>
    <n v="0"/>
    <n v="0"/>
    <n v="0"/>
    <n v="0"/>
    <n v="0"/>
    <s v="NA"/>
    <n v="0"/>
    <s v="NA"/>
    <x v="0"/>
    <s v="NA"/>
    <n v="0"/>
    <x v="8"/>
    <x v="4"/>
    <s v="WD"/>
    <x v="1"/>
    <x v="1"/>
    <x v="398"/>
  </r>
  <r>
    <x v="659"/>
    <x v="1"/>
    <x v="0"/>
    <n v="75"/>
    <n v="9937"/>
    <s v="Pave"/>
    <s v="NA"/>
    <s v="Reg"/>
    <s v="Lvl"/>
    <s v="AllPub"/>
    <x v="2"/>
    <s v="Gtl"/>
    <x v="15"/>
    <s v="Norm"/>
    <s v="Norm"/>
    <x v="0"/>
    <x v="1"/>
    <n v="5"/>
    <n v="7"/>
    <n v="1964"/>
    <n v="1999"/>
    <x v="1"/>
    <s v="Hip"/>
    <s v="CompShg"/>
    <x v="1"/>
    <s v="MetalSd"/>
    <s v="None"/>
    <n v="0"/>
    <s v="TA"/>
    <s v="Gd"/>
    <x v="0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x v="0"/>
    <n v="0"/>
    <n v="1"/>
    <n v="0"/>
    <n v="3"/>
    <x v="1"/>
    <n v="1"/>
    <x v="1"/>
    <n v="7"/>
    <s v="Typ"/>
    <n v="0"/>
    <s v="NA"/>
    <s v="Detchd"/>
    <n v="1968"/>
    <s v="Fin"/>
    <n v="2"/>
    <n v="480"/>
    <s v="TA"/>
    <s v="TA"/>
    <s v="Y"/>
    <x v="0"/>
    <x v="0"/>
    <n v="0"/>
    <n v="0"/>
    <n v="0"/>
    <n v="0"/>
    <n v="0"/>
    <s v="NA"/>
    <n v="0"/>
    <s v="MnPrv"/>
    <x v="1"/>
    <s v="NA"/>
    <n v="0"/>
    <x v="10"/>
    <x v="3"/>
    <s v="WD"/>
    <x v="0"/>
    <x v="0"/>
    <x v="214"/>
  </r>
  <r>
    <x v="660"/>
    <x v="0"/>
    <x v="0"/>
    <s v="NA"/>
    <n v="12384"/>
    <s v="Pave"/>
    <s v="NA"/>
    <s v="Reg"/>
    <s v="Lvl"/>
    <s v="AllPub"/>
    <x v="3"/>
    <s v="Gtl"/>
    <x v="6"/>
    <s v="Norm"/>
    <s v="Norm"/>
    <x v="0"/>
    <x v="0"/>
    <n v="7"/>
    <n v="7"/>
    <n v="1976"/>
    <n v="1976"/>
    <x v="0"/>
    <s v="Gable"/>
    <s v="CompShg"/>
    <x v="7"/>
    <s v="Plywood"/>
    <s v="BrkFace"/>
    <n v="233"/>
    <s v="TA"/>
    <s v="TA"/>
    <x v="1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x v="1"/>
    <n v="0"/>
    <n v="2"/>
    <n v="1"/>
    <n v="3"/>
    <x v="0"/>
    <n v="1"/>
    <x v="1"/>
    <n v="7"/>
    <s v="Typ"/>
    <n v="1"/>
    <s v="TA"/>
    <s v="Attchd"/>
    <n v="1976"/>
    <s v="RFn"/>
    <n v="2"/>
    <n v="550"/>
    <s v="TA"/>
    <s v="TA"/>
    <s v="Y"/>
    <x v="0"/>
    <x v="0"/>
    <n v="113"/>
    <n v="252"/>
    <n v="0"/>
    <n v="0"/>
    <n v="0"/>
    <s v="NA"/>
    <n v="0"/>
    <s v="NA"/>
    <x v="0"/>
    <s v="NA"/>
    <n v="0"/>
    <x v="6"/>
    <x v="1"/>
    <s v="WD"/>
    <x v="0"/>
    <x v="0"/>
    <x v="399"/>
  </r>
  <r>
    <x v="661"/>
    <x v="0"/>
    <x v="0"/>
    <n v="52"/>
    <n v="46589"/>
    <s v="Pave"/>
    <s v="NA"/>
    <s v="IR2"/>
    <s v="Lvl"/>
    <s v="AllPub"/>
    <x v="3"/>
    <s v="Gtl"/>
    <x v="3"/>
    <s v="Norm"/>
    <s v="Norm"/>
    <x v="0"/>
    <x v="0"/>
    <n v="8"/>
    <n v="7"/>
    <n v="1994"/>
    <n v="2005"/>
    <x v="1"/>
    <s v="Hip"/>
    <s v="CompShg"/>
    <x v="0"/>
    <s v="VinylSd"/>
    <s v="BrkFace"/>
    <n v="528"/>
    <s v="Gd"/>
    <s v="TA"/>
    <x v="0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x v="0"/>
    <n v="0"/>
    <n v="2"/>
    <n v="1"/>
    <n v="4"/>
    <x v="1"/>
    <n v="1"/>
    <x v="0"/>
    <n v="8"/>
    <s v="Typ"/>
    <n v="1"/>
    <s v="TA"/>
    <s v="Attchd"/>
    <n v="1994"/>
    <s v="RFn"/>
    <n v="3"/>
    <n v="711"/>
    <s v="TA"/>
    <s v="TA"/>
    <s v="Y"/>
    <x v="164"/>
    <x v="1"/>
    <n v="76"/>
    <n v="0"/>
    <n v="0"/>
    <n v="0"/>
    <n v="0"/>
    <s v="NA"/>
    <n v="0"/>
    <s v="NA"/>
    <x v="0"/>
    <s v="NA"/>
    <n v="0"/>
    <x v="9"/>
    <x v="3"/>
    <s v="WD"/>
    <x v="0"/>
    <x v="0"/>
    <x v="400"/>
  </r>
  <r>
    <x v="662"/>
    <x v="1"/>
    <x v="0"/>
    <n v="120"/>
    <n v="13560"/>
    <s v="Pave"/>
    <s v="NA"/>
    <s v="Reg"/>
    <s v="Lvl"/>
    <s v="AllPub"/>
    <x v="2"/>
    <s v="Gtl"/>
    <x v="11"/>
    <s v="Norm"/>
    <s v="Norm"/>
    <x v="0"/>
    <x v="1"/>
    <n v="6"/>
    <n v="3"/>
    <n v="1968"/>
    <n v="1968"/>
    <x v="0"/>
    <s v="Hip"/>
    <s v="CompShg"/>
    <x v="2"/>
    <s v="Wd Sdng"/>
    <s v="BrkFace"/>
    <n v="216"/>
    <s v="TA"/>
    <s v="TA"/>
    <x v="1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x v="0"/>
    <n v="0"/>
    <n v="1"/>
    <n v="0"/>
    <n v="2"/>
    <x v="1"/>
    <n v="1"/>
    <x v="1"/>
    <n v="5"/>
    <s v="Maj2"/>
    <n v="2"/>
    <s v="TA"/>
    <s v="Attchd"/>
    <n v="1968"/>
    <s v="RFn"/>
    <n v="2"/>
    <n v="576"/>
    <s v="TA"/>
    <s v="TA"/>
    <s v="Y"/>
    <x v="0"/>
    <x v="0"/>
    <n v="0"/>
    <n v="240"/>
    <n v="0"/>
    <n v="0"/>
    <n v="0"/>
    <s v="NA"/>
    <n v="0"/>
    <s v="NA"/>
    <x v="0"/>
    <s v="NA"/>
    <n v="0"/>
    <x v="9"/>
    <x v="3"/>
    <s v="WD"/>
    <x v="0"/>
    <x v="0"/>
    <x v="50"/>
  </r>
  <r>
    <x v="663"/>
    <x v="9"/>
    <x v="0"/>
    <n v="90"/>
    <n v="10012"/>
    <s v="Pave"/>
    <s v="NA"/>
    <s v="Reg"/>
    <s v="Lvl"/>
    <s v="AllPub"/>
    <x v="0"/>
    <s v="Gtl"/>
    <x v="15"/>
    <s v="Norm"/>
    <s v="Norm"/>
    <x v="0"/>
    <x v="4"/>
    <n v="4"/>
    <n v="5"/>
    <n v="1972"/>
    <n v="1972"/>
    <x v="0"/>
    <s v="Gable"/>
    <s v="CompShg"/>
    <x v="7"/>
    <s v="Plywood"/>
    <s v="None"/>
    <n v="0"/>
    <s v="TA"/>
    <s v="TA"/>
    <x v="1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x v="0"/>
    <n v="0"/>
    <n v="2"/>
    <n v="0"/>
    <n v="3"/>
    <x v="1"/>
    <n v="1"/>
    <x v="1"/>
    <n v="6"/>
    <s v="Typ"/>
    <n v="0"/>
    <s v="NA"/>
    <s v="Detchd"/>
    <n v="1974"/>
    <s v="RFn"/>
    <n v="2"/>
    <n v="588"/>
    <s v="TA"/>
    <s v="TA"/>
    <s v="Y"/>
    <x v="0"/>
    <x v="0"/>
    <n v="0"/>
    <n v="180"/>
    <n v="0"/>
    <n v="0"/>
    <n v="0"/>
    <s v="NA"/>
    <n v="0"/>
    <s v="MnPrv"/>
    <x v="1"/>
    <s v="NA"/>
    <n v="0"/>
    <x v="7"/>
    <x v="0"/>
    <s v="WD"/>
    <x v="0"/>
    <x v="0"/>
    <x v="381"/>
  </r>
  <r>
    <x v="664"/>
    <x v="1"/>
    <x v="0"/>
    <n v="49"/>
    <n v="20896"/>
    <s v="Pave"/>
    <s v="NA"/>
    <s v="IR2"/>
    <s v="Lvl"/>
    <s v="AllPub"/>
    <x v="3"/>
    <s v="Gtl"/>
    <x v="5"/>
    <s v="RRAn"/>
    <s v="Norm"/>
    <x v="0"/>
    <x v="1"/>
    <n v="8"/>
    <n v="5"/>
    <n v="2005"/>
    <n v="2006"/>
    <x v="1"/>
    <s v="Gable"/>
    <s v="CompShg"/>
    <x v="0"/>
    <s v="VinylSd"/>
    <s v="None"/>
    <n v="0"/>
    <s v="Gd"/>
    <s v="TA"/>
    <x v="0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x v="0"/>
    <n v="0"/>
    <n v="1"/>
    <n v="1"/>
    <n v="1"/>
    <x v="1"/>
    <n v="1"/>
    <x v="2"/>
    <n v="8"/>
    <s v="Typ"/>
    <n v="1"/>
    <s v="Ex"/>
    <s v="Attchd"/>
    <n v="2005"/>
    <s v="Fin"/>
    <n v="3"/>
    <n v="1134"/>
    <s v="TA"/>
    <s v="TA"/>
    <s v="Y"/>
    <x v="2"/>
    <x v="1"/>
    <n v="267"/>
    <n v="0"/>
    <n v="0"/>
    <n v="0"/>
    <n v="0"/>
    <s v="NA"/>
    <n v="0"/>
    <s v="NA"/>
    <x v="0"/>
    <s v="NA"/>
    <n v="0"/>
    <x v="8"/>
    <x v="2"/>
    <s v="New"/>
    <x v="2"/>
    <x v="1"/>
    <x v="401"/>
  </r>
  <r>
    <x v="665"/>
    <x v="0"/>
    <x v="0"/>
    <n v="106"/>
    <n v="11194"/>
    <s v="Pave"/>
    <s v="NA"/>
    <s v="IR1"/>
    <s v="Lvl"/>
    <s v="AllPub"/>
    <x v="2"/>
    <s v="Gtl"/>
    <x v="17"/>
    <s v="Norm"/>
    <s v="Norm"/>
    <x v="0"/>
    <x v="0"/>
    <n v="8"/>
    <n v="5"/>
    <n v="2000"/>
    <n v="2000"/>
    <x v="0"/>
    <s v="Gable"/>
    <s v="CompShg"/>
    <x v="0"/>
    <s v="VinylSd"/>
    <s v="BrkFace"/>
    <n v="40"/>
    <s v="Gd"/>
    <s v="TA"/>
    <x v="0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x v="1"/>
    <n v="0"/>
    <n v="2"/>
    <n v="1"/>
    <n v="3"/>
    <x v="0"/>
    <n v="1"/>
    <x v="0"/>
    <n v="7"/>
    <s v="Typ"/>
    <n v="1"/>
    <s v="TA"/>
    <s v="Attchd"/>
    <n v="2000"/>
    <s v="RFn"/>
    <n v="2"/>
    <n v="504"/>
    <s v="TA"/>
    <s v="TA"/>
    <s v="Y"/>
    <x v="46"/>
    <x v="1"/>
    <n v="124"/>
    <n v="0"/>
    <n v="0"/>
    <n v="0"/>
    <n v="0"/>
    <s v="NA"/>
    <n v="0"/>
    <s v="NA"/>
    <x v="0"/>
    <s v="NA"/>
    <n v="0"/>
    <x v="6"/>
    <x v="2"/>
    <s v="WD"/>
    <x v="0"/>
    <x v="0"/>
    <x v="402"/>
  </r>
  <r>
    <x v="666"/>
    <x v="0"/>
    <x v="0"/>
    <s v="NA"/>
    <n v="18450"/>
    <s v="Pave"/>
    <s v="NA"/>
    <s v="IR1"/>
    <s v="Lvl"/>
    <s v="AllPub"/>
    <x v="0"/>
    <s v="Gtl"/>
    <x v="11"/>
    <s v="Norm"/>
    <s v="Norm"/>
    <x v="0"/>
    <x v="0"/>
    <n v="6"/>
    <n v="5"/>
    <n v="1965"/>
    <n v="1979"/>
    <x v="1"/>
    <s v="Flat"/>
    <s v="Tar&amp;Grv"/>
    <x v="7"/>
    <s v="Plywood"/>
    <s v="BrkCmn"/>
    <n v="113"/>
    <s v="TA"/>
    <s v="Gd"/>
    <x v="1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x v="1"/>
    <n v="0"/>
    <n v="2"/>
    <n v="1"/>
    <n v="3"/>
    <x v="0"/>
    <n v="1"/>
    <x v="1"/>
    <n v="7"/>
    <s v="Sev"/>
    <n v="1"/>
    <s v="Po"/>
    <s v="CarPort"/>
    <n v="1965"/>
    <s v="Unf"/>
    <n v="2"/>
    <n v="596"/>
    <s v="TA"/>
    <s v="TA"/>
    <s v="Y"/>
    <x v="0"/>
    <x v="0"/>
    <n v="265"/>
    <n v="0"/>
    <n v="0"/>
    <n v="0"/>
    <n v="0"/>
    <s v="NA"/>
    <n v="0"/>
    <s v="NA"/>
    <x v="0"/>
    <s v="NA"/>
    <n v="0"/>
    <x v="5"/>
    <x v="1"/>
    <s v="WD"/>
    <x v="1"/>
    <x v="1"/>
    <x v="275"/>
  </r>
  <r>
    <x v="667"/>
    <x v="1"/>
    <x v="0"/>
    <n v="65"/>
    <n v="8125"/>
    <s v="Pave"/>
    <s v="NA"/>
    <s v="Reg"/>
    <s v="Lvl"/>
    <s v="AllPub"/>
    <x v="0"/>
    <s v="Gtl"/>
    <x v="12"/>
    <s v="Norm"/>
    <s v="Norm"/>
    <x v="0"/>
    <x v="1"/>
    <n v="6"/>
    <n v="5"/>
    <n v="1994"/>
    <n v="1998"/>
    <x v="1"/>
    <s v="Gable"/>
    <s v="CompShg"/>
    <x v="3"/>
    <s v="HdBoard"/>
    <s v="BrkFace"/>
    <n v="258"/>
    <s v="TA"/>
    <s v="TA"/>
    <x v="0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x v="0"/>
    <n v="0"/>
    <n v="2"/>
    <n v="0"/>
    <n v="3"/>
    <x v="1"/>
    <n v="1"/>
    <x v="0"/>
    <n v="7"/>
    <s v="Typ"/>
    <n v="1"/>
    <s v="Fa"/>
    <s v="Attchd"/>
    <n v="1994"/>
    <s v="RFn"/>
    <n v="2"/>
    <n v="575"/>
    <s v="TA"/>
    <s v="TA"/>
    <s v="Y"/>
    <x v="42"/>
    <x v="1"/>
    <n v="42"/>
    <n v="0"/>
    <n v="0"/>
    <n v="0"/>
    <n v="0"/>
    <s v="NA"/>
    <n v="0"/>
    <s v="NA"/>
    <x v="0"/>
    <s v="NA"/>
    <n v="0"/>
    <x v="4"/>
    <x v="0"/>
    <s v="WD"/>
    <x v="0"/>
    <x v="0"/>
    <x v="74"/>
  </r>
  <r>
    <x v="668"/>
    <x v="1"/>
    <x v="0"/>
    <s v="NA"/>
    <n v="14175"/>
    <s v="Pave"/>
    <s v="NA"/>
    <s v="Reg"/>
    <s v="Bnk"/>
    <s v="AllPub"/>
    <x v="2"/>
    <s v="Mod"/>
    <x v="9"/>
    <s v="Norm"/>
    <s v="Norm"/>
    <x v="0"/>
    <x v="1"/>
    <n v="5"/>
    <n v="6"/>
    <n v="1956"/>
    <n v="1987"/>
    <x v="1"/>
    <s v="Gable"/>
    <s v="CompShg"/>
    <x v="6"/>
    <s v="Wd Sdng"/>
    <s v="None"/>
    <n v="0"/>
    <s v="TA"/>
    <s v="TA"/>
    <x v="1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x v="0"/>
    <n v="0"/>
    <n v="1"/>
    <n v="1"/>
    <n v="3"/>
    <x v="1"/>
    <n v="1"/>
    <x v="1"/>
    <n v="6"/>
    <s v="Min2"/>
    <n v="1"/>
    <s v="TA"/>
    <s v="Detchd"/>
    <n v="1999"/>
    <s v="Unf"/>
    <n v="2"/>
    <n v="576"/>
    <s v="TA"/>
    <s v="TA"/>
    <s v="Y"/>
    <x v="165"/>
    <x v="1"/>
    <n v="0"/>
    <n v="0"/>
    <n v="0"/>
    <n v="0"/>
    <n v="0"/>
    <s v="NA"/>
    <n v="0"/>
    <s v="NA"/>
    <x v="0"/>
    <s v="NA"/>
    <n v="0"/>
    <x v="6"/>
    <x v="2"/>
    <s v="WD"/>
    <x v="0"/>
    <x v="0"/>
    <x v="282"/>
  </r>
  <r>
    <x v="669"/>
    <x v="8"/>
    <x v="0"/>
    <n v="80"/>
    <n v="11600"/>
    <s v="Pave"/>
    <s v="NA"/>
    <s v="Reg"/>
    <s v="Lvl"/>
    <s v="AllPub"/>
    <x v="0"/>
    <s v="Gtl"/>
    <x v="2"/>
    <s v="Norm"/>
    <s v="Norm"/>
    <x v="0"/>
    <x v="1"/>
    <n v="4"/>
    <n v="5"/>
    <n v="1922"/>
    <n v="1950"/>
    <x v="1"/>
    <s v="Gable"/>
    <s v="CompShg"/>
    <x v="1"/>
    <s v="MetalSd"/>
    <s v="None"/>
    <n v="0"/>
    <s v="TA"/>
    <s v="TA"/>
    <x v="2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x v="1"/>
    <n v="0"/>
    <n v="1"/>
    <n v="0"/>
    <n v="2"/>
    <x v="1"/>
    <n v="1"/>
    <x v="3"/>
    <n v="5"/>
    <s v="Typ"/>
    <n v="1"/>
    <s v="Gd"/>
    <s v="Detchd"/>
    <n v="1922"/>
    <s v="Unf"/>
    <n v="1"/>
    <n v="252"/>
    <s v="TA"/>
    <s v="Fa"/>
    <s v="Y"/>
    <x v="0"/>
    <x v="0"/>
    <n v="0"/>
    <n v="67"/>
    <n v="0"/>
    <n v="0"/>
    <n v="0"/>
    <s v="NA"/>
    <n v="0"/>
    <s v="NA"/>
    <x v="0"/>
    <s v="NA"/>
    <n v="0"/>
    <x v="9"/>
    <x v="2"/>
    <s v="WD"/>
    <x v="0"/>
    <x v="0"/>
    <x v="381"/>
  </r>
  <r>
    <x v="670"/>
    <x v="0"/>
    <x v="0"/>
    <n v="64"/>
    <n v="8633"/>
    <s v="Pave"/>
    <s v="NA"/>
    <s v="Reg"/>
    <s v="Lvl"/>
    <s v="AllPub"/>
    <x v="1"/>
    <s v="Gtl"/>
    <x v="0"/>
    <s v="Norm"/>
    <s v="Norm"/>
    <x v="0"/>
    <x v="0"/>
    <n v="6"/>
    <n v="5"/>
    <n v="2005"/>
    <n v="2005"/>
    <x v="0"/>
    <s v="Gable"/>
    <s v="CompShg"/>
    <x v="0"/>
    <s v="VinylSd"/>
    <s v="None"/>
    <n v="0"/>
    <s v="Gd"/>
    <s v="TA"/>
    <x v="0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x v="0"/>
    <n v="0"/>
    <n v="2"/>
    <n v="1"/>
    <n v="3"/>
    <x v="0"/>
    <n v="1"/>
    <x v="0"/>
    <n v="7"/>
    <s v="Typ"/>
    <n v="0"/>
    <s v="NA"/>
    <s v="Attchd"/>
    <n v="2005"/>
    <s v="Fin"/>
    <n v="2"/>
    <n v="540"/>
    <s v="TA"/>
    <s v="TA"/>
    <s v="Y"/>
    <x v="13"/>
    <x v="1"/>
    <n v="35"/>
    <n v="0"/>
    <n v="0"/>
    <n v="0"/>
    <n v="0"/>
    <s v="NA"/>
    <n v="0"/>
    <s v="NA"/>
    <x v="0"/>
    <s v="NA"/>
    <n v="0"/>
    <x v="0"/>
    <x v="3"/>
    <s v="WD"/>
    <x v="0"/>
    <x v="0"/>
    <x v="403"/>
  </r>
  <r>
    <x v="671"/>
    <x v="2"/>
    <x v="4"/>
    <n v="54"/>
    <n v="6629"/>
    <s v="Pave"/>
    <s v="NA"/>
    <s v="Reg"/>
    <s v="Lvl"/>
    <s v="AllPub"/>
    <x v="0"/>
    <s v="Gtl"/>
    <x v="15"/>
    <s v="Artery"/>
    <s v="Norm"/>
    <x v="0"/>
    <x v="0"/>
    <n v="6"/>
    <n v="6"/>
    <n v="1925"/>
    <n v="1950"/>
    <x v="1"/>
    <s v="Gambrel"/>
    <s v="CompShg"/>
    <x v="2"/>
    <s v="Wd Sdng"/>
    <s v="None"/>
    <n v="0"/>
    <s v="TA"/>
    <s v="Gd"/>
    <x v="2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x v="0"/>
    <n v="0"/>
    <n v="2"/>
    <n v="0"/>
    <n v="3"/>
    <x v="1"/>
    <n v="1"/>
    <x v="1"/>
    <n v="6"/>
    <s v="Typ"/>
    <n v="0"/>
    <s v="NA"/>
    <s v="Detchd"/>
    <n v="1930"/>
    <s v="Unf"/>
    <n v="1"/>
    <n v="300"/>
    <s v="TA"/>
    <s v="TA"/>
    <s v="Y"/>
    <x v="7"/>
    <x v="1"/>
    <n v="0"/>
    <n v="0"/>
    <n v="0"/>
    <n v="0"/>
    <n v="0"/>
    <s v="NA"/>
    <n v="0"/>
    <s v="NA"/>
    <x v="0"/>
    <s v="NA"/>
    <n v="0"/>
    <x v="9"/>
    <x v="3"/>
    <s v="WD"/>
    <x v="0"/>
    <x v="0"/>
    <x v="404"/>
  </r>
  <r>
    <x v="672"/>
    <x v="1"/>
    <x v="0"/>
    <s v="NA"/>
    <n v="11250"/>
    <s v="Pave"/>
    <s v="NA"/>
    <s v="IR1"/>
    <s v="Lvl"/>
    <s v="AllPub"/>
    <x v="0"/>
    <s v="Gtl"/>
    <x v="1"/>
    <s v="Norm"/>
    <s v="Norm"/>
    <x v="0"/>
    <x v="1"/>
    <n v="6"/>
    <n v="6"/>
    <n v="1977"/>
    <n v="1977"/>
    <x v="0"/>
    <s v="Gable"/>
    <s v="CompShg"/>
    <x v="7"/>
    <s v="Plywood"/>
    <s v="None"/>
    <n v="0"/>
    <s v="Gd"/>
    <s v="TA"/>
    <x v="1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x v="0"/>
    <n v="0"/>
    <n v="1"/>
    <n v="1"/>
    <n v="3"/>
    <x v="1"/>
    <n v="1"/>
    <x v="1"/>
    <n v="6"/>
    <s v="Typ"/>
    <n v="1"/>
    <s v="TA"/>
    <s v="Attchd"/>
    <n v="1977"/>
    <s v="RFn"/>
    <n v="2"/>
    <n v="546"/>
    <s v="TA"/>
    <s v="TA"/>
    <s v="Y"/>
    <x v="166"/>
    <x v="1"/>
    <n v="42"/>
    <n v="0"/>
    <n v="0"/>
    <n v="0"/>
    <n v="0"/>
    <s v="NA"/>
    <n v="0"/>
    <s v="NA"/>
    <x v="0"/>
    <s v="NA"/>
    <n v="0"/>
    <x v="11"/>
    <x v="2"/>
    <s v="WD"/>
    <x v="0"/>
    <x v="0"/>
    <x v="258"/>
  </r>
  <r>
    <x v="673"/>
    <x v="1"/>
    <x v="0"/>
    <n v="110"/>
    <n v="14442"/>
    <s v="Pave"/>
    <s v="NA"/>
    <s v="Reg"/>
    <s v="Lvl"/>
    <s v="AllPub"/>
    <x v="0"/>
    <s v="Gtl"/>
    <x v="2"/>
    <s v="Norm"/>
    <s v="Norm"/>
    <x v="0"/>
    <x v="1"/>
    <n v="6"/>
    <n v="7"/>
    <n v="1957"/>
    <n v="2004"/>
    <x v="1"/>
    <s v="Hip"/>
    <s v="CompShg"/>
    <x v="6"/>
    <s v="CmentBd"/>
    <s v="BrkFace"/>
    <n v="106"/>
    <s v="TA"/>
    <s v="TA"/>
    <x v="0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x v="0"/>
    <n v="0"/>
    <n v="2"/>
    <n v="0"/>
    <n v="3"/>
    <x v="1"/>
    <n v="1"/>
    <x v="0"/>
    <n v="7"/>
    <s v="Typ"/>
    <n v="2"/>
    <s v="TA"/>
    <s v="Attchd"/>
    <n v="1957"/>
    <s v="Fin"/>
    <n v="2"/>
    <n v="416"/>
    <s v="TA"/>
    <s v="TA"/>
    <s v="Y"/>
    <x v="0"/>
    <x v="0"/>
    <n v="87"/>
    <n v="0"/>
    <n v="0"/>
    <n v="200"/>
    <n v="0"/>
    <s v="NA"/>
    <n v="0"/>
    <s v="NA"/>
    <x v="0"/>
    <s v="NA"/>
    <n v="0"/>
    <x v="11"/>
    <x v="1"/>
    <s v="WD"/>
    <x v="0"/>
    <x v="0"/>
    <x v="405"/>
  </r>
  <r>
    <x v="674"/>
    <x v="1"/>
    <x v="0"/>
    <n v="80"/>
    <n v="9200"/>
    <s v="Pave"/>
    <s v="NA"/>
    <s v="Reg"/>
    <s v="Lvl"/>
    <s v="AllPub"/>
    <x v="0"/>
    <s v="Gtl"/>
    <x v="11"/>
    <s v="Norm"/>
    <s v="Norm"/>
    <x v="0"/>
    <x v="1"/>
    <n v="6"/>
    <n v="6"/>
    <n v="1965"/>
    <n v="1965"/>
    <x v="0"/>
    <s v="Gable"/>
    <s v="CompShg"/>
    <x v="3"/>
    <s v="HdBoard"/>
    <s v="None"/>
    <n v="0"/>
    <s v="TA"/>
    <s v="TA"/>
    <x v="1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x v="0"/>
    <n v="0"/>
    <n v="1"/>
    <n v="0"/>
    <n v="3"/>
    <x v="1"/>
    <n v="1"/>
    <x v="1"/>
    <n v="5"/>
    <s v="Typ"/>
    <n v="1"/>
    <s v="Gd"/>
    <s v="Attchd"/>
    <n v="1965"/>
    <s v="RFn"/>
    <n v="1"/>
    <n v="384"/>
    <s v="TA"/>
    <s v="TA"/>
    <s v="Y"/>
    <x v="167"/>
    <x v="1"/>
    <n v="0"/>
    <n v="0"/>
    <n v="0"/>
    <n v="0"/>
    <n v="0"/>
    <s v="NA"/>
    <n v="0"/>
    <s v="NA"/>
    <x v="0"/>
    <s v="NA"/>
    <n v="0"/>
    <x v="9"/>
    <x v="0"/>
    <s v="WD"/>
    <x v="0"/>
    <x v="0"/>
    <x v="3"/>
  </r>
  <r>
    <x v="675"/>
    <x v="11"/>
    <x v="0"/>
    <n v="24"/>
    <n v="2289"/>
    <s v="Pave"/>
    <s v="NA"/>
    <s v="Reg"/>
    <s v="Lvl"/>
    <s v="AllPub"/>
    <x v="0"/>
    <s v="Gtl"/>
    <x v="20"/>
    <s v="Norm"/>
    <s v="Norm"/>
    <x v="4"/>
    <x v="0"/>
    <n v="6"/>
    <n v="6"/>
    <n v="1978"/>
    <n v="1978"/>
    <x v="0"/>
    <s v="Gable"/>
    <s v="CompShg"/>
    <x v="7"/>
    <s v="Brk Cmn"/>
    <s v="None"/>
    <n v="0"/>
    <s v="TA"/>
    <s v="TA"/>
    <x v="1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x v="1"/>
    <n v="0"/>
    <n v="2"/>
    <n v="1"/>
    <n v="3"/>
    <x v="0"/>
    <n v="1"/>
    <x v="1"/>
    <n v="7"/>
    <s v="Typ"/>
    <n v="1"/>
    <s v="TA"/>
    <s v="Attchd"/>
    <n v="1978"/>
    <s v="Unf"/>
    <n v="2"/>
    <n v="440"/>
    <s v="TA"/>
    <s v="TA"/>
    <s v="Y"/>
    <x v="168"/>
    <x v="1"/>
    <n v="0"/>
    <n v="0"/>
    <n v="0"/>
    <n v="0"/>
    <n v="0"/>
    <s v="NA"/>
    <n v="0"/>
    <s v="NA"/>
    <x v="0"/>
    <s v="NA"/>
    <n v="0"/>
    <x v="7"/>
    <x v="3"/>
    <s v="WD"/>
    <x v="0"/>
    <x v="0"/>
    <x v="157"/>
  </r>
  <r>
    <x v="676"/>
    <x v="2"/>
    <x v="1"/>
    <n v="60"/>
    <n v="9600"/>
    <s v="Pave"/>
    <s v="Grvl"/>
    <s v="Reg"/>
    <s v="Lvl"/>
    <s v="AllPub"/>
    <x v="0"/>
    <s v="Gtl"/>
    <x v="7"/>
    <s v="Norm"/>
    <s v="Norm"/>
    <x v="0"/>
    <x v="0"/>
    <n v="4"/>
    <n v="2"/>
    <n v="1900"/>
    <n v="1950"/>
    <x v="1"/>
    <s v="Gable"/>
    <s v="CompShg"/>
    <x v="8"/>
    <s v="Stucco"/>
    <s v="None"/>
    <n v="0"/>
    <s v="TA"/>
    <s v="TA"/>
    <x v="2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x v="0"/>
    <n v="0"/>
    <n v="2"/>
    <n v="0"/>
    <n v="4"/>
    <x v="1"/>
    <n v="2"/>
    <x v="1"/>
    <n v="8"/>
    <s v="Min2"/>
    <n v="0"/>
    <s v="NA"/>
    <s v="2Types"/>
    <n v="1920"/>
    <s v="Unf"/>
    <n v="3"/>
    <n v="779"/>
    <s v="Fa"/>
    <s v="Fa"/>
    <s v="N"/>
    <x v="0"/>
    <x v="0"/>
    <n v="0"/>
    <n v="90"/>
    <n v="0"/>
    <n v="0"/>
    <n v="0"/>
    <s v="NA"/>
    <n v="0"/>
    <s v="NA"/>
    <x v="0"/>
    <s v="NA"/>
    <n v="0"/>
    <x v="1"/>
    <x v="2"/>
    <s v="WD"/>
    <x v="0"/>
    <x v="0"/>
    <x v="114"/>
  </r>
  <r>
    <x v="677"/>
    <x v="8"/>
    <x v="0"/>
    <n v="52"/>
    <n v="9022"/>
    <s v="Pave"/>
    <s v="NA"/>
    <s v="Reg"/>
    <s v="Lvl"/>
    <s v="AllPub"/>
    <x v="0"/>
    <s v="Gtl"/>
    <x v="7"/>
    <s v="Norm"/>
    <s v="Norm"/>
    <x v="0"/>
    <x v="1"/>
    <n v="5"/>
    <n v="8"/>
    <n v="1924"/>
    <n v="2006"/>
    <x v="1"/>
    <s v="Gable"/>
    <s v="CompShg"/>
    <x v="0"/>
    <s v="VinylSd"/>
    <s v="None"/>
    <n v="0"/>
    <s v="Gd"/>
    <s v="TA"/>
    <x v="2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x v="1"/>
    <n v="0"/>
    <n v="1"/>
    <n v="0"/>
    <n v="2"/>
    <x v="1"/>
    <n v="1"/>
    <x v="0"/>
    <n v="5"/>
    <s v="Typ"/>
    <n v="0"/>
    <s v="NA"/>
    <s v="Detchd"/>
    <n v="1924"/>
    <s v="Unf"/>
    <n v="1"/>
    <n v="240"/>
    <s v="Fa"/>
    <s v="Fa"/>
    <s v="N"/>
    <x v="169"/>
    <x v="1"/>
    <n v="0"/>
    <n v="120"/>
    <n v="0"/>
    <n v="0"/>
    <n v="0"/>
    <s v="NA"/>
    <n v="0"/>
    <s v="NA"/>
    <x v="0"/>
    <s v="NA"/>
    <n v="0"/>
    <x v="1"/>
    <x v="3"/>
    <s v="WD"/>
    <x v="0"/>
    <x v="0"/>
    <x v="129"/>
  </r>
  <r>
    <x v="678"/>
    <x v="1"/>
    <x v="0"/>
    <n v="80"/>
    <n v="11844"/>
    <s v="Pave"/>
    <s v="NA"/>
    <s v="IR1"/>
    <s v="Lvl"/>
    <s v="AllPub"/>
    <x v="0"/>
    <s v="Gtl"/>
    <x v="18"/>
    <s v="Norm"/>
    <s v="Norm"/>
    <x v="0"/>
    <x v="1"/>
    <n v="8"/>
    <n v="5"/>
    <n v="2008"/>
    <n v="2008"/>
    <x v="0"/>
    <s v="Hip"/>
    <s v="CompShg"/>
    <x v="0"/>
    <s v="VinylSd"/>
    <s v="Stone"/>
    <n v="464"/>
    <s v="Gd"/>
    <s v="TA"/>
    <x v="0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x v="1"/>
    <n v="0"/>
    <n v="2"/>
    <n v="1"/>
    <n v="3"/>
    <x v="0"/>
    <n v="1"/>
    <x v="0"/>
    <n v="7"/>
    <s v="Typ"/>
    <n v="1"/>
    <s v="Gd"/>
    <s v="Attchd"/>
    <n v="2008"/>
    <s v="Fin"/>
    <n v="3"/>
    <n v="834"/>
    <s v="TA"/>
    <s v="TA"/>
    <s v="Y"/>
    <x v="170"/>
    <x v="1"/>
    <n v="82"/>
    <n v="0"/>
    <n v="0"/>
    <n v="0"/>
    <n v="0"/>
    <s v="NA"/>
    <n v="0"/>
    <s v="NA"/>
    <x v="0"/>
    <s v="NA"/>
    <n v="0"/>
    <x v="9"/>
    <x v="3"/>
    <s v="New"/>
    <x v="2"/>
    <x v="1"/>
    <x v="406"/>
  </r>
  <r>
    <x v="679"/>
    <x v="1"/>
    <x v="0"/>
    <s v="NA"/>
    <n v="9945"/>
    <s v="Pave"/>
    <s v="NA"/>
    <s v="IR1"/>
    <s v="Lvl"/>
    <s v="AllPub"/>
    <x v="0"/>
    <s v="Gtl"/>
    <x v="9"/>
    <s v="Norm"/>
    <s v="Norm"/>
    <x v="0"/>
    <x v="1"/>
    <n v="5"/>
    <n v="5"/>
    <n v="1961"/>
    <n v="1961"/>
    <x v="0"/>
    <s v="Hip"/>
    <s v="CompShg"/>
    <x v="2"/>
    <s v="Wd Sdng"/>
    <s v="BrkFace"/>
    <n v="57"/>
    <s v="TA"/>
    <s v="TA"/>
    <x v="1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x v="0"/>
    <n v="0"/>
    <n v="1"/>
    <n v="0"/>
    <n v="3"/>
    <x v="1"/>
    <n v="1"/>
    <x v="1"/>
    <n v="5"/>
    <s v="Typ"/>
    <n v="0"/>
    <s v="NA"/>
    <s v="Detchd"/>
    <n v="1963"/>
    <s v="Unf"/>
    <n v="2"/>
    <n v="572"/>
    <s v="TA"/>
    <s v="TA"/>
    <s v="Y"/>
    <x v="0"/>
    <x v="0"/>
    <n v="0"/>
    <n v="0"/>
    <n v="0"/>
    <n v="0"/>
    <n v="0"/>
    <s v="NA"/>
    <n v="0"/>
    <s v="NA"/>
    <x v="0"/>
    <s v="NA"/>
    <n v="0"/>
    <x v="4"/>
    <x v="1"/>
    <s v="WD"/>
    <x v="0"/>
    <x v="0"/>
    <x v="140"/>
  </r>
  <r>
    <x v="680"/>
    <x v="7"/>
    <x v="0"/>
    <n v="50"/>
    <n v="8012"/>
    <s v="Pave"/>
    <s v="NA"/>
    <s v="Reg"/>
    <s v="Lvl"/>
    <s v="AllPub"/>
    <x v="0"/>
    <s v="Gtl"/>
    <x v="12"/>
    <s v="Norm"/>
    <s v="Norm"/>
    <x v="3"/>
    <x v="1"/>
    <n v="6"/>
    <n v="5"/>
    <n v="1980"/>
    <n v="1980"/>
    <x v="0"/>
    <s v="Gable"/>
    <s v="CompShg"/>
    <x v="7"/>
    <s v="Plywood"/>
    <s v="None"/>
    <n v="0"/>
    <s v="TA"/>
    <s v="TA"/>
    <x v="1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x v="1"/>
    <n v="0"/>
    <n v="2"/>
    <n v="0"/>
    <n v="2"/>
    <x v="0"/>
    <n v="1"/>
    <x v="1"/>
    <n v="5"/>
    <s v="Typ"/>
    <n v="1"/>
    <s v="TA"/>
    <s v="Attchd"/>
    <n v="1980"/>
    <s v="RFn"/>
    <n v="1"/>
    <n v="264"/>
    <s v="TA"/>
    <s v="TA"/>
    <s v="Y"/>
    <x v="43"/>
    <x v="1"/>
    <n v="0"/>
    <n v="0"/>
    <n v="0"/>
    <n v="0"/>
    <n v="0"/>
    <s v="NA"/>
    <n v="0"/>
    <s v="NA"/>
    <x v="0"/>
    <s v="NA"/>
    <n v="0"/>
    <x v="1"/>
    <x v="4"/>
    <s v="WD"/>
    <x v="0"/>
    <x v="0"/>
    <x v="5"/>
  </r>
  <r>
    <x v="681"/>
    <x v="3"/>
    <x v="4"/>
    <n v="55"/>
    <n v="4500"/>
    <s v="Pave"/>
    <s v="Pave"/>
    <s v="IR2"/>
    <s v="Bnk"/>
    <s v="AllPub"/>
    <x v="0"/>
    <s v="Gtl"/>
    <x v="23"/>
    <s v="Norm"/>
    <s v="Norm"/>
    <x v="0"/>
    <x v="2"/>
    <n v="5"/>
    <n v="5"/>
    <n v="1932"/>
    <n v="2000"/>
    <x v="1"/>
    <s v="Gable"/>
    <s v="CompShg"/>
    <x v="0"/>
    <s v="Stucco"/>
    <s v="None"/>
    <n v="0"/>
    <s v="TA"/>
    <s v="TA"/>
    <x v="2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x v="1"/>
    <n v="0"/>
    <n v="1"/>
    <n v="0"/>
    <n v="3"/>
    <x v="1"/>
    <n v="1"/>
    <x v="1"/>
    <n v="6"/>
    <s v="Typ"/>
    <n v="0"/>
    <s v="NA"/>
    <s v="Detchd"/>
    <n v="1968"/>
    <s v="Unf"/>
    <n v="1"/>
    <n v="281"/>
    <s v="TA"/>
    <s v="TA"/>
    <s v="Y"/>
    <x v="0"/>
    <x v="0"/>
    <n v="0"/>
    <n v="56"/>
    <n v="0"/>
    <n v="0"/>
    <n v="0"/>
    <s v="NA"/>
    <n v="0"/>
    <s v="NA"/>
    <x v="0"/>
    <s v="NA"/>
    <n v="0"/>
    <x v="9"/>
    <x v="3"/>
    <s v="WD"/>
    <x v="1"/>
    <x v="1"/>
    <x v="407"/>
  </r>
  <r>
    <x v="682"/>
    <x v="7"/>
    <x v="0"/>
    <s v="NA"/>
    <n v="2887"/>
    <s v="Pave"/>
    <s v="NA"/>
    <s v="Reg"/>
    <s v="HLS"/>
    <s v="AllPub"/>
    <x v="0"/>
    <s v="Gtl"/>
    <x v="19"/>
    <s v="Norm"/>
    <s v="Norm"/>
    <x v="0"/>
    <x v="1"/>
    <n v="6"/>
    <n v="5"/>
    <n v="1996"/>
    <n v="1997"/>
    <x v="1"/>
    <s v="Gable"/>
    <s v="CompShg"/>
    <x v="2"/>
    <s v="Wd Sdng"/>
    <s v="None"/>
    <n v="0"/>
    <s v="TA"/>
    <s v="TA"/>
    <x v="0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x v="0"/>
    <n v="0"/>
    <n v="1"/>
    <n v="0"/>
    <n v="2"/>
    <x v="1"/>
    <n v="1"/>
    <x v="0"/>
    <n v="6"/>
    <s v="Typ"/>
    <n v="1"/>
    <s v="Gd"/>
    <s v="Attchd"/>
    <n v="1996"/>
    <s v="Unf"/>
    <n v="2"/>
    <n v="431"/>
    <s v="TA"/>
    <s v="TA"/>
    <s v="Y"/>
    <x v="171"/>
    <x v="1"/>
    <n v="0"/>
    <n v="0"/>
    <n v="0"/>
    <n v="0"/>
    <n v="0"/>
    <s v="NA"/>
    <n v="0"/>
    <s v="NA"/>
    <x v="0"/>
    <s v="NA"/>
    <n v="0"/>
    <x v="6"/>
    <x v="0"/>
    <s v="WD"/>
    <x v="0"/>
    <x v="0"/>
    <x v="151"/>
  </r>
  <r>
    <x v="683"/>
    <x v="1"/>
    <x v="0"/>
    <n v="90"/>
    <n v="11248"/>
    <s v="Pave"/>
    <s v="NA"/>
    <s v="IR1"/>
    <s v="Lvl"/>
    <s v="AllPub"/>
    <x v="2"/>
    <s v="Gtl"/>
    <x v="0"/>
    <s v="Norm"/>
    <s v="Norm"/>
    <x v="0"/>
    <x v="1"/>
    <n v="9"/>
    <n v="5"/>
    <n v="2002"/>
    <n v="2002"/>
    <x v="0"/>
    <s v="Hip"/>
    <s v="CompShg"/>
    <x v="0"/>
    <s v="VinylSd"/>
    <s v="Stone"/>
    <n v="215"/>
    <s v="Gd"/>
    <s v="TA"/>
    <x v="0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x v="0"/>
    <n v="0"/>
    <n v="2"/>
    <n v="0"/>
    <n v="3"/>
    <x v="1"/>
    <n v="1"/>
    <x v="0"/>
    <n v="7"/>
    <s v="Typ"/>
    <n v="1"/>
    <s v="TA"/>
    <s v="Attchd"/>
    <n v="2002"/>
    <s v="Fin"/>
    <n v="3"/>
    <n v="702"/>
    <s v="TA"/>
    <s v="TA"/>
    <s v="Y"/>
    <x v="172"/>
    <x v="1"/>
    <n v="45"/>
    <n v="0"/>
    <n v="0"/>
    <n v="0"/>
    <n v="0"/>
    <s v="NA"/>
    <n v="0"/>
    <s v="NA"/>
    <x v="0"/>
    <s v="NA"/>
    <n v="0"/>
    <x v="9"/>
    <x v="1"/>
    <s v="WD"/>
    <x v="0"/>
    <x v="0"/>
    <x v="408"/>
  </r>
  <r>
    <x v="684"/>
    <x v="0"/>
    <x v="0"/>
    <n v="58"/>
    <n v="16770"/>
    <s v="Pave"/>
    <s v="NA"/>
    <s v="IR2"/>
    <s v="Lvl"/>
    <s v="AllPub"/>
    <x v="3"/>
    <s v="Gtl"/>
    <x v="3"/>
    <s v="Norm"/>
    <s v="Norm"/>
    <x v="0"/>
    <x v="0"/>
    <n v="7"/>
    <n v="5"/>
    <n v="1998"/>
    <n v="1998"/>
    <x v="0"/>
    <s v="Gable"/>
    <s v="CompShg"/>
    <x v="0"/>
    <s v="VinylSd"/>
    <s v="BrkFace"/>
    <n v="30"/>
    <s v="Gd"/>
    <s v="TA"/>
    <x v="0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x v="1"/>
    <n v="0"/>
    <n v="2"/>
    <n v="1"/>
    <n v="4"/>
    <x v="1"/>
    <n v="1"/>
    <x v="1"/>
    <n v="7"/>
    <s v="Typ"/>
    <n v="0"/>
    <s v="NA"/>
    <s v="Attchd"/>
    <n v="1998"/>
    <s v="Fin"/>
    <n v="2"/>
    <n v="486"/>
    <s v="TA"/>
    <s v="TA"/>
    <s v="Y"/>
    <x v="0"/>
    <x v="0"/>
    <n v="81"/>
    <n v="0"/>
    <n v="0"/>
    <n v="0"/>
    <n v="0"/>
    <s v="NA"/>
    <n v="0"/>
    <s v="NA"/>
    <x v="0"/>
    <s v="NA"/>
    <n v="0"/>
    <x v="11"/>
    <x v="4"/>
    <s v="WD"/>
    <x v="0"/>
    <x v="0"/>
    <x v="376"/>
  </r>
  <r>
    <x v="685"/>
    <x v="11"/>
    <x v="0"/>
    <s v="NA"/>
    <n v="5062"/>
    <s v="Pave"/>
    <s v="NA"/>
    <s v="IR1"/>
    <s v="Lvl"/>
    <s v="AllPub"/>
    <x v="3"/>
    <s v="Gtl"/>
    <x v="18"/>
    <s v="Norm"/>
    <s v="Norm"/>
    <x v="3"/>
    <x v="0"/>
    <n v="7"/>
    <n v="5"/>
    <n v="1984"/>
    <n v="1984"/>
    <x v="0"/>
    <s v="Gable"/>
    <s v="CompShg"/>
    <x v="3"/>
    <s v="HdBoard"/>
    <s v="None"/>
    <n v="0"/>
    <s v="Gd"/>
    <s v="TA"/>
    <x v="1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x v="0"/>
    <n v="0"/>
    <n v="2"/>
    <n v="0"/>
    <n v="3"/>
    <x v="1"/>
    <n v="1"/>
    <x v="0"/>
    <n v="6"/>
    <s v="Min1"/>
    <n v="1"/>
    <s v="TA"/>
    <s v="Attchd"/>
    <n v="1984"/>
    <s v="Fin"/>
    <n v="2"/>
    <n v="577"/>
    <s v="TA"/>
    <s v="TA"/>
    <s v="Y"/>
    <x v="173"/>
    <x v="1"/>
    <n v="0"/>
    <n v="0"/>
    <n v="0"/>
    <n v="0"/>
    <n v="0"/>
    <s v="NA"/>
    <n v="0"/>
    <s v="NA"/>
    <x v="0"/>
    <s v="NA"/>
    <n v="0"/>
    <x v="2"/>
    <x v="1"/>
    <s v="WD"/>
    <x v="0"/>
    <x v="0"/>
    <x v="27"/>
  </r>
  <r>
    <x v="686"/>
    <x v="0"/>
    <x v="3"/>
    <n v="84"/>
    <n v="10207"/>
    <s v="Pave"/>
    <s v="NA"/>
    <s v="Reg"/>
    <s v="Lvl"/>
    <s v="AllPub"/>
    <x v="0"/>
    <s v="Gtl"/>
    <x v="5"/>
    <s v="Norm"/>
    <s v="Norm"/>
    <x v="0"/>
    <x v="0"/>
    <n v="7"/>
    <n v="6"/>
    <n v="2007"/>
    <n v="2007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x v="1"/>
    <n v="0"/>
    <n v="3"/>
    <n v="0"/>
    <n v="3"/>
    <x v="0"/>
    <n v="1"/>
    <x v="0"/>
    <n v="7"/>
    <s v="Typ"/>
    <n v="0"/>
    <s v="NA"/>
    <s v="Attchd"/>
    <n v="2007"/>
    <s v="Fin"/>
    <n v="2"/>
    <n v="578"/>
    <s v="TA"/>
    <s v="TA"/>
    <s v="Y"/>
    <x v="32"/>
    <x v="1"/>
    <n v="105"/>
    <n v="0"/>
    <n v="0"/>
    <n v="0"/>
    <n v="0"/>
    <s v="NA"/>
    <n v="0"/>
    <s v="NA"/>
    <x v="0"/>
    <s v="NA"/>
    <n v="0"/>
    <x v="5"/>
    <x v="1"/>
    <s v="New"/>
    <x v="2"/>
    <x v="1"/>
    <x v="409"/>
  </r>
  <r>
    <x v="687"/>
    <x v="11"/>
    <x v="3"/>
    <s v="NA"/>
    <n v="5105"/>
    <s v="Pave"/>
    <s v="NA"/>
    <s v="IR2"/>
    <s v="Lvl"/>
    <s v="AllPub"/>
    <x v="1"/>
    <s v="Gtl"/>
    <x v="5"/>
    <s v="Norm"/>
    <s v="Norm"/>
    <x v="3"/>
    <x v="0"/>
    <n v="7"/>
    <n v="5"/>
    <n v="2004"/>
    <n v="2004"/>
    <x v="0"/>
    <s v="Gable"/>
    <s v="CompShg"/>
    <x v="1"/>
    <s v="MetalSd"/>
    <s v="None"/>
    <n v="0"/>
    <s v="Gd"/>
    <s v="TA"/>
    <x v="0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x v="1"/>
    <n v="0"/>
    <n v="2"/>
    <n v="1"/>
    <n v="2"/>
    <x v="1"/>
    <n v="1"/>
    <x v="0"/>
    <n v="4"/>
    <s v="Typ"/>
    <n v="0"/>
    <s v="NA"/>
    <s v="Detchd"/>
    <n v="2004"/>
    <s v="Unf"/>
    <n v="2"/>
    <n v="480"/>
    <s v="TA"/>
    <s v="TA"/>
    <s v="Y"/>
    <x v="0"/>
    <x v="0"/>
    <n v="60"/>
    <n v="0"/>
    <n v="0"/>
    <n v="0"/>
    <n v="0"/>
    <s v="NA"/>
    <n v="0"/>
    <s v="NA"/>
    <x v="0"/>
    <s v="NA"/>
    <n v="0"/>
    <x v="10"/>
    <x v="1"/>
    <s v="WD"/>
    <x v="0"/>
    <x v="0"/>
    <x v="410"/>
  </r>
  <r>
    <x v="688"/>
    <x v="1"/>
    <x v="0"/>
    <n v="60"/>
    <n v="8089"/>
    <s v="Pave"/>
    <s v="NA"/>
    <s v="Reg"/>
    <s v="HLS"/>
    <s v="AllPub"/>
    <x v="0"/>
    <s v="Gtl"/>
    <x v="18"/>
    <s v="Norm"/>
    <s v="Norm"/>
    <x v="0"/>
    <x v="1"/>
    <n v="8"/>
    <n v="6"/>
    <n v="2007"/>
    <n v="2007"/>
    <x v="0"/>
    <s v="Gable"/>
    <s v="CompShg"/>
    <x v="1"/>
    <s v="MetalSd"/>
    <s v="BrkFace"/>
    <n v="0"/>
    <s v="Gd"/>
    <s v="TA"/>
    <x v="0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x v="0"/>
    <n v="0"/>
    <n v="2"/>
    <n v="0"/>
    <n v="2"/>
    <x v="0"/>
    <n v="1"/>
    <x v="0"/>
    <n v="7"/>
    <s v="Typ"/>
    <n v="1"/>
    <s v="Gd"/>
    <s v="Attchd"/>
    <n v="2007"/>
    <s v="RFn"/>
    <n v="2"/>
    <n v="567"/>
    <s v="TA"/>
    <s v="TA"/>
    <s v="Y"/>
    <x v="8"/>
    <x v="1"/>
    <n v="0"/>
    <n v="0"/>
    <n v="0"/>
    <n v="0"/>
    <n v="0"/>
    <s v="NA"/>
    <n v="0"/>
    <s v="NA"/>
    <x v="0"/>
    <s v="NA"/>
    <n v="0"/>
    <x v="4"/>
    <x v="1"/>
    <s v="New"/>
    <x v="2"/>
    <x v="1"/>
    <x v="411"/>
  </r>
  <r>
    <x v="689"/>
    <x v="7"/>
    <x v="0"/>
    <n v="61"/>
    <n v="7577"/>
    <s v="Pave"/>
    <s v="NA"/>
    <s v="IR1"/>
    <s v="Lvl"/>
    <s v="AllPub"/>
    <x v="2"/>
    <s v="Gtl"/>
    <x v="10"/>
    <s v="Norm"/>
    <s v="Norm"/>
    <x v="3"/>
    <x v="1"/>
    <n v="6"/>
    <n v="5"/>
    <n v="2005"/>
    <n v="2006"/>
    <x v="1"/>
    <s v="Gable"/>
    <s v="CompShg"/>
    <x v="0"/>
    <s v="VinylSd"/>
    <s v="Stone"/>
    <n v="256"/>
    <s v="Gd"/>
    <s v="TA"/>
    <x v="0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x v="1"/>
    <n v="0"/>
    <n v="2"/>
    <n v="0"/>
    <n v="2"/>
    <x v="0"/>
    <n v="1"/>
    <x v="0"/>
    <n v="6"/>
    <s v="Typ"/>
    <n v="1"/>
    <s v="Gd"/>
    <s v="Attchd"/>
    <n v="2005"/>
    <s v="RFn"/>
    <n v="2"/>
    <n v="460"/>
    <s v="TA"/>
    <s v="TA"/>
    <s v="Y"/>
    <x v="2"/>
    <x v="1"/>
    <n v="28"/>
    <n v="0"/>
    <n v="0"/>
    <n v="0"/>
    <n v="0"/>
    <s v="NA"/>
    <n v="0"/>
    <s v="NA"/>
    <x v="0"/>
    <s v="NA"/>
    <n v="0"/>
    <x v="11"/>
    <x v="1"/>
    <s v="WD"/>
    <x v="0"/>
    <x v="0"/>
    <x v="412"/>
  </r>
  <r>
    <x v="690"/>
    <x v="7"/>
    <x v="1"/>
    <s v="NA"/>
    <n v="4426"/>
    <s v="Pave"/>
    <s v="NA"/>
    <s v="Reg"/>
    <s v="Lvl"/>
    <s v="AllPub"/>
    <x v="0"/>
    <s v="Gtl"/>
    <x v="0"/>
    <s v="Norm"/>
    <s v="Norm"/>
    <x v="3"/>
    <x v="1"/>
    <n v="6"/>
    <n v="5"/>
    <n v="2004"/>
    <n v="2004"/>
    <x v="0"/>
    <s v="Gable"/>
    <s v="CompShg"/>
    <x v="0"/>
    <s v="VinylSd"/>
    <s v="BrkFace"/>
    <n v="147"/>
    <s v="Gd"/>
    <s v="TA"/>
    <x v="0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1"/>
    <s v="TA"/>
    <s v="Attchd"/>
    <n v="2004"/>
    <s v="RFn"/>
    <n v="2"/>
    <n v="420"/>
    <s v="TA"/>
    <s v="TA"/>
    <s v="Y"/>
    <x v="67"/>
    <x v="1"/>
    <n v="0"/>
    <n v="0"/>
    <n v="0"/>
    <n v="0"/>
    <n v="0"/>
    <s v="NA"/>
    <n v="0"/>
    <s v="NA"/>
    <x v="0"/>
    <s v="NA"/>
    <n v="0"/>
    <x v="1"/>
    <x v="0"/>
    <s v="WD"/>
    <x v="0"/>
    <x v="0"/>
    <x v="42"/>
  </r>
  <r>
    <x v="691"/>
    <x v="0"/>
    <x v="0"/>
    <n v="104"/>
    <n v="21535"/>
    <s v="Pave"/>
    <s v="NA"/>
    <s v="IR1"/>
    <s v="Lvl"/>
    <s v="AllPub"/>
    <x v="2"/>
    <s v="Gtl"/>
    <x v="3"/>
    <s v="Norm"/>
    <s v="Norm"/>
    <x v="0"/>
    <x v="0"/>
    <n v="10"/>
    <n v="6"/>
    <n v="1994"/>
    <n v="1995"/>
    <x v="1"/>
    <s v="Gable"/>
    <s v="WdShngl"/>
    <x v="3"/>
    <s v="HdBoard"/>
    <s v="BrkFace"/>
    <n v="1170"/>
    <s v="Ex"/>
    <s v="TA"/>
    <x v="0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x v="1"/>
    <n v="1"/>
    <n v="3"/>
    <n v="1"/>
    <n v="4"/>
    <x v="0"/>
    <n v="1"/>
    <x v="2"/>
    <n v="10"/>
    <s v="Typ"/>
    <n v="2"/>
    <s v="Ex"/>
    <s v="Attchd"/>
    <n v="1994"/>
    <s v="Fin"/>
    <n v="3"/>
    <n v="832"/>
    <s v="TA"/>
    <s v="TA"/>
    <s v="Y"/>
    <x v="148"/>
    <x v="1"/>
    <n v="50"/>
    <n v="0"/>
    <n v="0"/>
    <n v="0"/>
    <n v="0"/>
    <s v="NA"/>
    <n v="0"/>
    <s v="NA"/>
    <x v="0"/>
    <s v="NA"/>
    <n v="0"/>
    <x v="8"/>
    <x v="1"/>
    <s v="WD"/>
    <x v="0"/>
    <x v="0"/>
    <x v="413"/>
  </r>
  <r>
    <x v="692"/>
    <x v="0"/>
    <x v="0"/>
    <n v="42"/>
    <n v="26178"/>
    <s v="Pave"/>
    <s v="NA"/>
    <s v="IR1"/>
    <s v="Lvl"/>
    <s v="AllPub"/>
    <x v="0"/>
    <s v="Mod"/>
    <x v="16"/>
    <s v="Norm"/>
    <s v="Norm"/>
    <x v="0"/>
    <x v="0"/>
    <n v="7"/>
    <n v="5"/>
    <n v="1989"/>
    <n v="1990"/>
    <x v="1"/>
    <s v="Hip"/>
    <s v="CompShg"/>
    <x v="1"/>
    <s v="MetalSd"/>
    <s v="BrkFace"/>
    <n v="293"/>
    <s v="Gd"/>
    <s v="TA"/>
    <x v="0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x v="0"/>
    <n v="0"/>
    <n v="2"/>
    <n v="1"/>
    <n v="4"/>
    <x v="1"/>
    <n v="1"/>
    <x v="0"/>
    <n v="9"/>
    <s v="Typ"/>
    <n v="2"/>
    <s v="Gd"/>
    <s v="Attchd"/>
    <n v="1989"/>
    <s v="RFn"/>
    <n v="2"/>
    <n v="628"/>
    <s v="TA"/>
    <s v="TA"/>
    <s v="Y"/>
    <x v="141"/>
    <x v="1"/>
    <n v="27"/>
    <n v="0"/>
    <n v="0"/>
    <n v="0"/>
    <n v="0"/>
    <s v="NA"/>
    <n v="0"/>
    <s v="NA"/>
    <x v="0"/>
    <s v="NA"/>
    <n v="0"/>
    <x v="7"/>
    <x v="2"/>
    <s v="WD"/>
    <x v="0"/>
    <x v="0"/>
    <x v="414"/>
  </r>
  <r>
    <x v="693"/>
    <x v="8"/>
    <x v="0"/>
    <n v="60"/>
    <n v="5400"/>
    <s v="Pave"/>
    <s v="NA"/>
    <s v="Reg"/>
    <s v="Lvl"/>
    <s v="AllPub"/>
    <x v="2"/>
    <s v="Sev"/>
    <x v="7"/>
    <s v="Norm"/>
    <s v="Norm"/>
    <x v="0"/>
    <x v="1"/>
    <n v="5"/>
    <n v="6"/>
    <n v="1921"/>
    <n v="1968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x v="1"/>
    <n v="0"/>
    <n v="1"/>
    <n v="0"/>
    <n v="2"/>
    <x v="1"/>
    <n v="1"/>
    <x v="1"/>
    <n v="4"/>
    <s v="Typ"/>
    <n v="0"/>
    <s v="NA"/>
    <s v="Detchd"/>
    <n v="1968"/>
    <s v="Unf"/>
    <n v="1"/>
    <n v="326"/>
    <s v="TA"/>
    <s v="TA"/>
    <s v="Y"/>
    <x v="0"/>
    <x v="0"/>
    <n v="0"/>
    <n v="112"/>
    <n v="0"/>
    <n v="0"/>
    <n v="0"/>
    <s v="NA"/>
    <n v="0"/>
    <s v="NA"/>
    <x v="0"/>
    <s v="NA"/>
    <n v="0"/>
    <x v="3"/>
    <x v="2"/>
    <s v="WD"/>
    <x v="1"/>
    <x v="1"/>
    <x v="415"/>
  </r>
  <r>
    <x v="694"/>
    <x v="3"/>
    <x v="1"/>
    <n v="51"/>
    <n v="6120"/>
    <s v="Pave"/>
    <s v="NA"/>
    <s v="Reg"/>
    <s v="Lvl"/>
    <s v="AllPub"/>
    <x v="2"/>
    <s v="Gtl"/>
    <x v="8"/>
    <s v="Norm"/>
    <s v="Norm"/>
    <x v="0"/>
    <x v="2"/>
    <n v="5"/>
    <n v="6"/>
    <n v="1936"/>
    <n v="1950"/>
    <x v="1"/>
    <s v="Gable"/>
    <s v="CompShg"/>
    <x v="2"/>
    <s v="Wd Sdng"/>
    <s v="None"/>
    <n v="0"/>
    <s v="TA"/>
    <s v="Fa"/>
    <x v="2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x v="1"/>
    <n v="0"/>
    <n v="1"/>
    <n v="1"/>
    <n v="3"/>
    <x v="1"/>
    <n v="1"/>
    <x v="1"/>
    <n v="5"/>
    <s v="Typ"/>
    <n v="0"/>
    <s v="NA"/>
    <s v="Detchd"/>
    <n v="1995"/>
    <s v="Unf"/>
    <n v="2"/>
    <n v="576"/>
    <s v="TA"/>
    <s v="TA"/>
    <s v="Y"/>
    <x v="24"/>
    <x v="1"/>
    <n v="0"/>
    <n v="0"/>
    <n v="0"/>
    <n v="0"/>
    <n v="0"/>
    <s v="NA"/>
    <n v="0"/>
    <s v="MnPrv"/>
    <x v="1"/>
    <s v="NA"/>
    <n v="0"/>
    <x v="7"/>
    <x v="3"/>
    <s v="WD"/>
    <x v="0"/>
    <x v="0"/>
    <x v="416"/>
  </r>
  <r>
    <x v="695"/>
    <x v="1"/>
    <x v="0"/>
    <n v="54"/>
    <n v="13811"/>
    <s v="Pave"/>
    <s v="NA"/>
    <s v="IR1"/>
    <s v="Lvl"/>
    <s v="AllPub"/>
    <x v="0"/>
    <s v="Gtl"/>
    <x v="16"/>
    <s v="Norm"/>
    <s v="Norm"/>
    <x v="0"/>
    <x v="1"/>
    <n v="6"/>
    <n v="6"/>
    <n v="1987"/>
    <n v="1987"/>
    <x v="0"/>
    <s v="Gable"/>
    <s v="CompShg"/>
    <x v="3"/>
    <s v="HdBoard"/>
    <s v="BrkFace"/>
    <n v="72"/>
    <s v="TA"/>
    <s v="TA"/>
    <x v="1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x v="0"/>
    <n v="0"/>
    <n v="2"/>
    <n v="0"/>
    <n v="2"/>
    <x v="0"/>
    <n v="1"/>
    <x v="0"/>
    <n v="5"/>
    <s v="Typ"/>
    <n v="1"/>
    <s v="TA"/>
    <s v="Attchd"/>
    <n v="1987"/>
    <s v="Unf"/>
    <n v="2"/>
    <n v="551"/>
    <s v="TA"/>
    <s v="TA"/>
    <s v="Y"/>
    <x v="118"/>
    <x v="1"/>
    <n v="0"/>
    <n v="0"/>
    <n v="0"/>
    <n v="0"/>
    <n v="0"/>
    <s v="NA"/>
    <n v="0"/>
    <s v="NA"/>
    <x v="0"/>
    <s v="NA"/>
    <n v="0"/>
    <x v="9"/>
    <x v="2"/>
    <s v="WD"/>
    <x v="0"/>
    <x v="0"/>
    <x v="105"/>
  </r>
  <r>
    <x v="696"/>
    <x v="8"/>
    <x v="1"/>
    <n v="50"/>
    <n v="6000"/>
    <s v="Pave"/>
    <s v="NA"/>
    <s v="Reg"/>
    <s v="Lvl"/>
    <s v="AllPub"/>
    <x v="0"/>
    <s v="Gtl"/>
    <x v="8"/>
    <s v="Norm"/>
    <s v="Norm"/>
    <x v="0"/>
    <x v="1"/>
    <n v="5"/>
    <n v="7"/>
    <n v="1921"/>
    <n v="1950"/>
    <x v="1"/>
    <s v="Gable"/>
    <s v="CompShg"/>
    <x v="2"/>
    <s v="Wd Shng"/>
    <s v="None"/>
    <n v="0"/>
    <s v="TA"/>
    <s v="TA"/>
    <x v="1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x v="1"/>
    <n v="0"/>
    <n v="1"/>
    <n v="0"/>
    <n v="2"/>
    <x v="1"/>
    <n v="1"/>
    <x v="1"/>
    <n v="4"/>
    <s v="Typ"/>
    <n v="0"/>
    <s v="NA"/>
    <s v="Detchd"/>
    <n v="1921"/>
    <s v="Unf"/>
    <n v="1"/>
    <n v="205"/>
    <s v="TA"/>
    <s v="TA"/>
    <s v="Y"/>
    <x v="0"/>
    <x v="0"/>
    <n v="0"/>
    <n v="129"/>
    <n v="0"/>
    <n v="0"/>
    <n v="0"/>
    <s v="NA"/>
    <n v="0"/>
    <s v="NA"/>
    <x v="0"/>
    <s v="NA"/>
    <n v="0"/>
    <x v="11"/>
    <x v="2"/>
    <s v="WD"/>
    <x v="0"/>
    <x v="0"/>
    <x v="417"/>
  </r>
  <r>
    <x v="697"/>
    <x v="1"/>
    <x v="0"/>
    <n v="57"/>
    <n v="6420"/>
    <s v="Pave"/>
    <s v="NA"/>
    <s v="IR1"/>
    <s v="Lvl"/>
    <s v="AllPub"/>
    <x v="0"/>
    <s v="Gtl"/>
    <x v="15"/>
    <s v="Norm"/>
    <s v="Norm"/>
    <x v="0"/>
    <x v="1"/>
    <n v="5"/>
    <n v="7"/>
    <n v="1952"/>
    <n v="1952"/>
    <x v="0"/>
    <s v="Gable"/>
    <s v="CompShg"/>
    <x v="2"/>
    <s v="Wd Sdng"/>
    <s v="None"/>
    <n v="0"/>
    <s v="TA"/>
    <s v="TA"/>
    <x v="0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x v="1"/>
    <n v="1"/>
    <n v="1"/>
    <n v="0"/>
    <n v="2"/>
    <x v="1"/>
    <n v="1"/>
    <x v="1"/>
    <n v="6"/>
    <s v="Typ"/>
    <n v="0"/>
    <s v="NA"/>
    <s v="Detchd"/>
    <n v="1952"/>
    <s v="Unf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2"/>
    <x v="2"/>
    <s v="WD"/>
    <x v="0"/>
    <x v="0"/>
    <x v="418"/>
  </r>
  <r>
    <x v="698"/>
    <x v="1"/>
    <x v="0"/>
    <n v="65"/>
    <n v="8450"/>
    <s v="Pave"/>
    <s v="NA"/>
    <s v="Reg"/>
    <s v="Lvl"/>
    <s v="AllPub"/>
    <x v="0"/>
    <s v="Gtl"/>
    <x v="9"/>
    <s v="RRAe"/>
    <s v="Norm"/>
    <x v="0"/>
    <x v="1"/>
    <n v="5"/>
    <n v="8"/>
    <n v="1965"/>
    <n v="2009"/>
    <x v="1"/>
    <s v="Gable"/>
    <s v="CompShg"/>
    <x v="1"/>
    <s v="MetalSd"/>
    <s v="None"/>
    <n v="0"/>
    <s v="TA"/>
    <s v="Gd"/>
    <x v="1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x v="0"/>
    <n v="0"/>
    <n v="1"/>
    <n v="0"/>
    <n v="3"/>
    <x v="1"/>
    <n v="1"/>
    <x v="1"/>
    <n v="5"/>
    <s v="Typ"/>
    <n v="1"/>
    <s v="Gd"/>
    <s v="Detchd"/>
    <n v="1973"/>
    <s v="Unf"/>
    <n v="1"/>
    <n v="336"/>
    <s v="TA"/>
    <s v="TA"/>
    <s v="Y"/>
    <x v="174"/>
    <x v="1"/>
    <n v="144"/>
    <n v="0"/>
    <n v="0"/>
    <n v="0"/>
    <n v="0"/>
    <s v="NA"/>
    <n v="0"/>
    <s v="MnPrv"/>
    <x v="1"/>
    <s v="NA"/>
    <n v="0"/>
    <x v="7"/>
    <x v="4"/>
    <s v="WD"/>
    <x v="0"/>
    <x v="0"/>
    <x v="419"/>
  </r>
  <r>
    <x v="699"/>
    <x v="7"/>
    <x v="3"/>
    <n v="59"/>
    <n v="4282"/>
    <s v="Pave"/>
    <s v="Pave"/>
    <s v="IR2"/>
    <s v="Lvl"/>
    <s v="AllPub"/>
    <x v="0"/>
    <s v="Gtl"/>
    <x v="5"/>
    <s v="Norm"/>
    <s v="Norm"/>
    <x v="3"/>
    <x v="1"/>
    <n v="7"/>
    <n v="5"/>
    <n v="2004"/>
    <n v="2004"/>
    <x v="0"/>
    <s v="Gable"/>
    <s v="CompShg"/>
    <x v="1"/>
    <s v="MetalSd"/>
    <s v="None"/>
    <n v="0"/>
    <s v="Gd"/>
    <s v="TA"/>
    <x v="0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x v="1"/>
    <n v="0"/>
    <n v="2"/>
    <n v="0"/>
    <n v="2"/>
    <x v="0"/>
    <n v="1"/>
    <x v="0"/>
    <n v="5"/>
    <s v="Typ"/>
    <n v="0"/>
    <s v="NA"/>
    <s v="Attchd"/>
    <n v="2004"/>
    <s v="RFn"/>
    <n v="2"/>
    <n v="530"/>
    <s v="TA"/>
    <s v="TA"/>
    <s v="Y"/>
    <x v="131"/>
    <x v="1"/>
    <n v="158"/>
    <n v="0"/>
    <n v="0"/>
    <n v="0"/>
    <n v="0"/>
    <s v="NA"/>
    <n v="0"/>
    <s v="NA"/>
    <x v="0"/>
    <s v="NA"/>
    <n v="0"/>
    <x v="9"/>
    <x v="0"/>
    <s v="WD"/>
    <x v="0"/>
    <x v="0"/>
    <x v="420"/>
  </r>
  <r>
    <x v="700"/>
    <x v="1"/>
    <x v="0"/>
    <n v="85"/>
    <n v="14331"/>
    <s v="Pave"/>
    <s v="NA"/>
    <s v="Reg"/>
    <s v="Lvl"/>
    <s v="AllPub"/>
    <x v="0"/>
    <s v="Gtl"/>
    <x v="16"/>
    <s v="Norm"/>
    <s v="Norm"/>
    <x v="0"/>
    <x v="1"/>
    <n v="8"/>
    <n v="5"/>
    <n v="2002"/>
    <n v="2002"/>
    <x v="0"/>
    <s v="Hip"/>
    <s v="CompShg"/>
    <x v="0"/>
    <s v="VinylSd"/>
    <s v="BrkFace"/>
    <n v="630"/>
    <s v="Gd"/>
    <s v="TA"/>
    <x v="0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x v="0"/>
    <n v="0"/>
    <n v="2"/>
    <n v="0"/>
    <n v="3"/>
    <x v="1"/>
    <n v="1"/>
    <x v="0"/>
    <n v="7"/>
    <s v="Typ"/>
    <n v="1"/>
    <s v="Gd"/>
    <s v="Attchd"/>
    <n v="2002"/>
    <s v="Fin"/>
    <n v="3"/>
    <n v="765"/>
    <s v="TA"/>
    <s v="TA"/>
    <s v="Y"/>
    <x v="138"/>
    <x v="1"/>
    <n v="78"/>
    <n v="0"/>
    <n v="0"/>
    <n v="0"/>
    <n v="0"/>
    <s v="NA"/>
    <n v="0"/>
    <s v="NA"/>
    <x v="0"/>
    <s v="NA"/>
    <n v="0"/>
    <x v="1"/>
    <x v="2"/>
    <s v="WD"/>
    <x v="0"/>
    <x v="0"/>
    <x v="421"/>
  </r>
  <r>
    <x v="701"/>
    <x v="1"/>
    <x v="0"/>
    <n v="80"/>
    <n v="9600"/>
    <s v="Pave"/>
    <s v="NA"/>
    <s v="Reg"/>
    <s v="Lvl"/>
    <s v="AllPub"/>
    <x v="0"/>
    <s v="Gtl"/>
    <x v="6"/>
    <s v="Norm"/>
    <s v="Norm"/>
    <x v="0"/>
    <x v="1"/>
    <n v="7"/>
    <n v="5"/>
    <n v="1969"/>
    <n v="1969"/>
    <x v="0"/>
    <s v="Hip"/>
    <s v="CompShg"/>
    <x v="3"/>
    <s v="HdBoard"/>
    <s v="BrkFace"/>
    <n v="168"/>
    <s v="TA"/>
    <s v="TA"/>
    <x v="1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x v="1"/>
    <n v="0"/>
    <n v="1"/>
    <n v="1"/>
    <n v="3"/>
    <x v="1"/>
    <n v="1"/>
    <x v="1"/>
    <n v="6"/>
    <s v="Typ"/>
    <n v="0"/>
    <s v="NA"/>
    <s v="Attchd"/>
    <n v="1969"/>
    <s v="Unf"/>
    <n v="2"/>
    <n v="528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COD"/>
    <x v="0"/>
    <x v="0"/>
    <x v="3"/>
  </r>
  <r>
    <x v="702"/>
    <x v="0"/>
    <x v="0"/>
    <n v="82"/>
    <n v="12438"/>
    <s v="Pave"/>
    <s v="NA"/>
    <s v="IR1"/>
    <s v="Lvl"/>
    <s v="AllPub"/>
    <x v="0"/>
    <s v="Gtl"/>
    <x v="18"/>
    <s v="Norm"/>
    <s v="Norm"/>
    <x v="0"/>
    <x v="0"/>
    <n v="8"/>
    <n v="5"/>
    <n v="2006"/>
    <n v="2006"/>
    <x v="0"/>
    <s v="Hip"/>
    <s v="CompShg"/>
    <x v="0"/>
    <s v="VinylSd"/>
    <s v="BrkFace"/>
    <n v="466"/>
    <s v="Ex"/>
    <s v="TA"/>
    <x v="0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x v="1"/>
    <n v="0"/>
    <n v="2"/>
    <n v="1"/>
    <n v="4"/>
    <x v="1"/>
    <n v="1"/>
    <x v="2"/>
    <n v="10"/>
    <s v="Typ"/>
    <n v="1"/>
    <s v="Gd"/>
    <s v="BuiltIn"/>
    <n v="2006"/>
    <s v="Fin"/>
    <n v="3"/>
    <n v="666"/>
    <s v="TA"/>
    <s v="TA"/>
    <s v="Y"/>
    <x v="130"/>
    <x v="1"/>
    <n v="100"/>
    <n v="0"/>
    <n v="0"/>
    <n v="0"/>
    <n v="0"/>
    <s v="NA"/>
    <n v="0"/>
    <s v="NA"/>
    <x v="0"/>
    <s v="NA"/>
    <n v="0"/>
    <x v="9"/>
    <x v="2"/>
    <s v="New"/>
    <x v="2"/>
    <x v="1"/>
    <x v="422"/>
  </r>
  <r>
    <x v="703"/>
    <x v="4"/>
    <x v="1"/>
    <n v="76"/>
    <n v="7630"/>
    <s v="Pave"/>
    <s v="NA"/>
    <s v="Reg"/>
    <s v="Lvl"/>
    <s v="AllPub"/>
    <x v="0"/>
    <s v="Gtl"/>
    <x v="7"/>
    <s v="Feedr"/>
    <s v="Norm"/>
    <x v="1"/>
    <x v="0"/>
    <n v="5"/>
    <n v="9"/>
    <n v="1900"/>
    <n v="1996"/>
    <x v="1"/>
    <s v="Gable"/>
    <s v="CompShg"/>
    <x v="2"/>
    <s v="Wd Sdng"/>
    <s v="None"/>
    <n v="0"/>
    <s v="TA"/>
    <s v="Gd"/>
    <x v="2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x v="1"/>
    <n v="0"/>
    <n v="2"/>
    <n v="0"/>
    <n v="4"/>
    <x v="1"/>
    <n v="2"/>
    <x v="0"/>
    <n v="8"/>
    <s v="Typ"/>
    <n v="1"/>
    <s v="Po"/>
    <s v="Detchd"/>
    <n v="1999"/>
    <s v="Unf"/>
    <n v="2"/>
    <n v="672"/>
    <s v="TA"/>
    <s v="TA"/>
    <s v="N"/>
    <x v="175"/>
    <x v="1"/>
    <n v="0"/>
    <n v="40"/>
    <n v="0"/>
    <n v="0"/>
    <n v="0"/>
    <s v="NA"/>
    <n v="0"/>
    <s v="MnPrv"/>
    <x v="1"/>
    <s v="NA"/>
    <n v="0"/>
    <x v="1"/>
    <x v="4"/>
    <s v="WD"/>
    <x v="0"/>
    <x v="0"/>
    <x v="3"/>
  </r>
  <r>
    <x v="704"/>
    <x v="1"/>
    <x v="0"/>
    <n v="70"/>
    <n v="8400"/>
    <s v="Pave"/>
    <s v="NA"/>
    <s v="Reg"/>
    <s v="Lvl"/>
    <s v="AllPub"/>
    <x v="0"/>
    <s v="Gtl"/>
    <x v="0"/>
    <s v="Norm"/>
    <s v="Norm"/>
    <x v="0"/>
    <x v="1"/>
    <n v="7"/>
    <n v="5"/>
    <n v="2004"/>
    <n v="2005"/>
    <x v="1"/>
    <s v="Gable"/>
    <s v="CompShg"/>
    <x v="0"/>
    <s v="VinylSd"/>
    <s v="BrkFace"/>
    <n v="109"/>
    <s v="Gd"/>
    <s v="TA"/>
    <x v="0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x v="0"/>
    <n v="0"/>
    <n v="2"/>
    <n v="0"/>
    <n v="3"/>
    <x v="1"/>
    <n v="1"/>
    <x v="0"/>
    <n v="7"/>
    <s v="Typ"/>
    <n v="0"/>
    <s v="NA"/>
    <s v="Attchd"/>
    <n v="2004"/>
    <s v="RFn"/>
    <n v="2"/>
    <n v="606"/>
    <s v="TA"/>
    <s v="TA"/>
    <s v="Y"/>
    <x v="0"/>
    <x v="0"/>
    <n v="35"/>
    <n v="0"/>
    <n v="144"/>
    <n v="0"/>
    <n v="0"/>
    <s v="NA"/>
    <n v="0"/>
    <s v="NA"/>
    <x v="0"/>
    <s v="NA"/>
    <n v="0"/>
    <x v="1"/>
    <x v="4"/>
    <s v="WD"/>
    <x v="0"/>
    <x v="0"/>
    <x v="423"/>
  </r>
  <r>
    <x v="705"/>
    <x v="4"/>
    <x v="1"/>
    <n v="70"/>
    <n v="5600"/>
    <s v="Pave"/>
    <s v="NA"/>
    <s v="Reg"/>
    <s v="Lvl"/>
    <s v="AllPub"/>
    <x v="0"/>
    <s v="Gtl"/>
    <x v="13"/>
    <s v="Norm"/>
    <s v="Norm"/>
    <x v="1"/>
    <x v="0"/>
    <n v="4"/>
    <n v="5"/>
    <n v="1930"/>
    <n v="1950"/>
    <x v="1"/>
    <s v="Hip"/>
    <s v="CompShg"/>
    <x v="0"/>
    <s v="Wd Shng"/>
    <s v="None"/>
    <n v="0"/>
    <s v="Fa"/>
    <s v="Fa"/>
    <x v="4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x v="1"/>
    <n v="0"/>
    <n v="2"/>
    <n v="0"/>
    <n v="3"/>
    <x v="1"/>
    <n v="2"/>
    <x v="3"/>
    <n v="7"/>
    <s v="Mod"/>
    <n v="0"/>
    <s v="NA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Othr"/>
    <n v="3500"/>
    <x v="9"/>
    <x v="4"/>
    <s v="WD"/>
    <x v="0"/>
    <x v="0"/>
    <x v="424"/>
  </r>
  <r>
    <x v="706"/>
    <x v="1"/>
    <x v="0"/>
    <s v="NA"/>
    <n v="115149"/>
    <s v="Pave"/>
    <s v="NA"/>
    <s v="IR2"/>
    <s v="Low"/>
    <s v="AllPub"/>
    <x v="3"/>
    <s v="Sev"/>
    <x v="19"/>
    <s v="Norm"/>
    <s v="Norm"/>
    <x v="0"/>
    <x v="1"/>
    <n v="7"/>
    <n v="5"/>
    <n v="1971"/>
    <n v="2002"/>
    <x v="1"/>
    <s v="Gable"/>
    <s v="CompShg"/>
    <x v="7"/>
    <s v="Plywood"/>
    <s v="Stone"/>
    <n v="351"/>
    <s v="TA"/>
    <s v="TA"/>
    <x v="1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x v="0"/>
    <n v="0"/>
    <n v="2"/>
    <n v="0"/>
    <n v="2"/>
    <x v="0"/>
    <n v="1"/>
    <x v="0"/>
    <n v="5"/>
    <s v="Typ"/>
    <n v="2"/>
    <s v="TA"/>
    <s v="Attchd"/>
    <n v="1971"/>
    <s v="Unf"/>
    <n v="2"/>
    <n v="739"/>
    <s v="TA"/>
    <s v="TA"/>
    <s v="Y"/>
    <x v="176"/>
    <x v="1"/>
    <n v="48"/>
    <n v="0"/>
    <n v="0"/>
    <n v="0"/>
    <n v="0"/>
    <s v="NA"/>
    <n v="0"/>
    <s v="NA"/>
    <x v="0"/>
    <s v="NA"/>
    <n v="0"/>
    <x v="11"/>
    <x v="1"/>
    <s v="WD"/>
    <x v="0"/>
    <x v="0"/>
    <x v="425"/>
  </r>
  <r>
    <x v="707"/>
    <x v="7"/>
    <x v="0"/>
    <n v="48"/>
    <n v="6240"/>
    <s v="Pave"/>
    <s v="NA"/>
    <s v="Reg"/>
    <s v="Lvl"/>
    <s v="AllPub"/>
    <x v="0"/>
    <s v="Gtl"/>
    <x v="10"/>
    <s v="Norm"/>
    <s v="Norm"/>
    <x v="3"/>
    <x v="1"/>
    <n v="8"/>
    <n v="5"/>
    <n v="2006"/>
    <n v="2006"/>
    <x v="0"/>
    <s v="Hip"/>
    <s v="CompShg"/>
    <x v="1"/>
    <s v="MetalSd"/>
    <s v="BrkFace"/>
    <n v="176"/>
    <s v="Gd"/>
    <s v="TA"/>
    <x v="0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x v="0"/>
    <n v="0"/>
    <n v="2"/>
    <n v="0"/>
    <n v="2"/>
    <x v="0"/>
    <n v="1"/>
    <x v="0"/>
    <n v="6"/>
    <s v="Typ"/>
    <n v="1"/>
    <s v="Gd"/>
    <s v="Attchd"/>
    <n v="2006"/>
    <s v="Fin"/>
    <n v="2"/>
    <n v="550"/>
    <s v="TA"/>
    <s v="TA"/>
    <s v="Y"/>
    <x v="2"/>
    <x v="1"/>
    <n v="38"/>
    <n v="0"/>
    <n v="0"/>
    <n v="0"/>
    <n v="0"/>
    <s v="NA"/>
    <n v="0"/>
    <s v="NA"/>
    <x v="0"/>
    <s v="NA"/>
    <n v="0"/>
    <x v="3"/>
    <x v="3"/>
    <s v="WD"/>
    <x v="0"/>
    <x v="0"/>
    <x v="426"/>
  </r>
  <r>
    <x v="708"/>
    <x v="0"/>
    <x v="0"/>
    <n v="65"/>
    <n v="9018"/>
    <s v="Pave"/>
    <s v="NA"/>
    <s v="IR1"/>
    <s v="Lvl"/>
    <s v="AllPub"/>
    <x v="0"/>
    <s v="Gtl"/>
    <x v="17"/>
    <s v="Norm"/>
    <s v="Norm"/>
    <x v="0"/>
    <x v="0"/>
    <n v="7"/>
    <n v="5"/>
    <n v="2007"/>
    <n v="2007"/>
    <x v="0"/>
    <s v="Hip"/>
    <s v="CompShg"/>
    <x v="0"/>
    <s v="VinylSd"/>
    <s v="None"/>
    <n v="0"/>
    <s v="Gd"/>
    <s v="TA"/>
    <x v="0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x v="1"/>
    <n v="0"/>
    <n v="2"/>
    <n v="1"/>
    <n v="3"/>
    <x v="0"/>
    <n v="1"/>
    <x v="0"/>
    <n v="8"/>
    <s v="Typ"/>
    <n v="1"/>
    <s v="Gd"/>
    <s v="Attchd"/>
    <n v="2007"/>
    <s v="Fin"/>
    <n v="2"/>
    <n v="400"/>
    <s v="TA"/>
    <s v="TA"/>
    <s v="Y"/>
    <x v="13"/>
    <x v="1"/>
    <n v="24"/>
    <n v="0"/>
    <n v="0"/>
    <n v="0"/>
    <n v="0"/>
    <s v="NA"/>
    <n v="0"/>
    <s v="NA"/>
    <x v="0"/>
    <s v="NA"/>
    <n v="0"/>
    <x v="9"/>
    <x v="1"/>
    <s v="New"/>
    <x v="2"/>
    <x v="1"/>
    <x v="427"/>
  </r>
  <r>
    <x v="709"/>
    <x v="1"/>
    <x v="0"/>
    <s v="NA"/>
    <n v="7162"/>
    <s v="Pave"/>
    <s v="NA"/>
    <s v="IR1"/>
    <s v="Lvl"/>
    <s v="AllPub"/>
    <x v="0"/>
    <s v="Gtl"/>
    <x v="9"/>
    <s v="Norm"/>
    <s v="Norm"/>
    <x v="0"/>
    <x v="1"/>
    <n v="5"/>
    <n v="7"/>
    <n v="1966"/>
    <n v="1966"/>
    <x v="0"/>
    <s v="Gable"/>
    <s v="CompShg"/>
    <x v="3"/>
    <s v="HdBoard"/>
    <s v="BrkCmn"/>
    <n v="41"/>
    <s v="TA"/>
    <s v="TA"/>
    <x v="0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x v="1"/>
    <n v="0"/>
    <n v="1"/>
    <n v="0"/>
    <n v="3"/>
    <x v="1"/>
    <n v="1"/>
    <x v="1"/>
    <n v="6"/>
    <s v="Typ"/>
    <n v="0"/>
    <s v="NA"/>
    <s v="Attchd"/>
    <n v="1966"/>
    <s v="Unf"/>
    <n v="1"/>
    <n v="408"/>
    <s v="TA"/>
    <s v="TA"/>
    <s v="Y"/>
    <x v="0"/>
    <x v="0"/>
    <n v="0"/>
    <n v="0"/>
    <n v="0"/>
    <n v="0"/>
    <n v="0"/>
    <s v="NA"/>
    <n v="0"/>
    <s v="MnPrv"/>
    <x v="1"/>
    <s v="NA"/>
    <n v="0"/>
    <x v="3"/>
    <x v="0"/>
    <s v="WD"/>
    <x v="1"/>
    <x v="1"/>
    <x v="84"/>
  </r>
  <r>
    <x v="710"/>
    <x v="8"/>
    <x v="0"/>
    <n v="56"/>
    <n v="4130"/>
    <s v="Pave"/>
    <s v="NA"/>
    <s v="IR1"/>
    <s v="Lvl"/>
    <s v="AllPub"/>
    <x v="0"/>
    <s v="Gtl"/>
    <x v="8"/>
    <s v="Norm"/>
    <s v="Norm"/>
    <x v="0"/>
    <x v="1"/>
    <n v="3"/>
    <n v="6"/>
    <n v="1935"/>
    <n v="2003"/>
    <x v="1"/>
    <s v="Gable"/>
    <s v="CompShg"/>
    <x v="0"/>
    <s v="VinylSd"/>
    <s v="None"/>
    <n v="0"/>
    <s v="Gd"/>
    <s v="TA"/>
    <x v="1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x v="1"/>
    <n v="0"/>
    <n v="1"/>
    <n v="0"/>
    <n v="2"/>
    <x v="1"/>
    <n v="1"/>
    <x v="1"/>
    <n v="5"/>
    <s v="Maj2"/>
    <n v="0"/>
    <s v="NA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NA"/>
    <n v="0"/>
    <x v="9"/>
    <x v="0"/>
    <s v="WD"/>
    <x v="0"/>
    <x v="0"/>
    <x v="428"/>
  </r>
  <r>
    <x v="711"/>
    <x v="3"/>
    <x v="2"/>
    <n v="66"/>
    <n v="8712"/>
    <s v="Pave"/>
    <s v="Pave"/>
    <s v="Reg"/>
    <s v="HLS"/>
    <s v="AllPub"/>
    <x v="0"/>
    <s v="Mod"/>
    <x v="13"/>
    <s v="Norm"/>
    <s v="Norm"/>
    <x v="0"/>
    <x v="2"/>
    <n v="4"/>
    <n v="7"/>
    <n v="1900"/>
    <n v="1950"/>
    <x v="1"/>
    <s v="Gable"/>
    <s v="CompShg"/>
    <x v="1"/>
    <s v="MetalSd"/>
    <s v="None"/>
    <n v="0"/>
    <s v="TA"/>
    <s v="TA"/>
    <x v="5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x v="1"/>
    <n v="0"/>
    <n v="1"/>
    <n v="0"/>
    <n v="2"/>
    <x v="1"/>
    <n v="1"/>
    <x v="1"/>
    <n v="7"/>
    <s v="Typ"/>
    <n v="0"/>
    <s v="NA"/>
    <s v="Detchd"/>
    <n v="1964"/>
    <s v="RFn"/>
    <n v="1"/>
    <n v="384"/>
    <s v="TA"/>
    <s v="TA"/>
    <s v="N"/>
    <x v="177"/>
    <x v="1"/>
    <n v="0"/>
    <n v="98"/>
    <n v="0"/>
    <n v="0"/>
    <n v="0"/>
    <s v="NA"/>
    <n v="0"/>
    <s v="NA"/>
    <x v="0"/>
    <s v="NA"/>
    <n v="0"/>
    <x v="8"/>
    <x v="4"/>
    <s v="WD"/>
    <x v="1"/>
    <x v="1"/>
    <x v="429"/>
  </r>
  <r>
    <x v="712"/>
    <x v="7"/>
    <x v="0"/>
    <n v="40"/>
    <n v="4671"/>
    <s v="Pave"/>
    <s v="NA"/>
    <s v="IR1"/>
    <s v="HLS"/>
    <s v="AllPub"/>
    <x v="0"/>
    <s v="Gtl"/>
    <x v="18"/>
    <s v="Norm"/>
    <s v="Norm"/>
    <x v="3"/>
    <x v="1"/>
    <n v="8"/>
    <n v="5"/>
    <n v="1988"/>
    <n v="1989"/>
    <x v="1"/>
    <s v="Gable"/>
    <s v="CompShg"/>
    <x v="3"/>
    <s v="HdBoard"/>
    <s v="None"/>
    <n v="0"/>
    <s v="Gd"/>
    <s v="TA"/>
    <x v="0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x v="0"/>
    <n v="0"/>
    <n v="2"/>
    <n v="0"/>
    <n v="2"/>
    <x v="0"/>
    <n v="1"/>
    <x v="0"/>
    <n v="5"/>
    <s v="Typ"/>
    <n v="1"/>
    <s v="Gd"/>
    <s v="Attchd"/>
    <n v="1988"/>
    <s v="Fin"/>
    <n v="2"/>
    <n v="472"/>
    <s v="TA"/>
    <s v="TA"/>
    <s v="Y"/>
    <x v="23"/>
    <x v="1"/>
    <n v="120"/>
    <n v="0"/>
    <n v="0"/>
    <n v="0"/>
    <n v="0"/>
    <s v="NA"/>
    <n v="0"/>
    <s v="NA"/>
    <x v="0"/>
    <s v="NA"/>
    <n v="0"/>
    <x v="4"/>
    <x v="0"/>
    <s v="WD"/>
    <x v="0"/>
    <x v="0"/>
    <x v="430"/>
  </r>
  <r>
    <x v="713"/>
    <x v="4"/>
    <x v="0"/>
    <n v="60"/>
    <n v="9873"/>
    <s v="Pave"/>
    <s v="NA"/>
    <s v="Reg"/>
    <s v="Lvl"/>
    <s v="AllPub"/>
    <x v="0"/>
    <s v="Gtl"/>
    <x v="8"/>
    <s v="RRAn"/>
    <s v="Norm"/>
    <x v="1"/>
    <x v="1"/>
    <n v="4"/>
    <n v="5"/>
    <n v="1970"/>
    <n v="1970"/>
    <x v="0"/>
    <s v="Gable"/>
    <s v="CompShg"/>
    <x v="3"/>
    <s v="HdBoard"/>
    <s v="BrkFace"/>
    <n v="160"/>
    <s v="TA"/>
    <s v="TA"/>
    <x v="1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x v="0"/>
    <n v="0"/>
    <n v="1"/>
    <n v="0"/>
    <n v="3"/>
    <x v="1"/>
    <n v="1"/>
    <x v="1"/>
    <n v="6"/>
    <s v="Typ"/>
    <n v="0"/>
    <s v="NA"/>
    <s v="Detchd"/>
    <n v="1970"/>
    <s v="Unf"/>
    <n v="2"/>
    <n v="576"/>
    <s v="TA"/>
    <s v="TA"/>
    <s v="Y"/>
    <x v="0"/>
    <x v="0"/>
    <n v="288"/>
    <n v="0"/>
    <n v="0"/>
    <n v="0"/>
    <n v="0"/>
    <s v="NA"/>
    <n v="0"/>
    <s v="NA"/>
    <x v="0"/>
    <s v="NA"/>
    <n v="0"/>
    <x v="1"/>
    <x v="2"/>
    <s v="WD"/>
    <x v="0"/>
    <x v="0"/>
    <x v="275"/>
  </r>
  <r>
    <x v="714"/>
    <x v="0"/>
    <x v="0"/>
    <s v="NA"/>
    <n v="13517"/>
    <s v="Pave"/>
    <s v="NA"/>
    <s v="IR1"/>
    <s v="Lvl"/>
    <s v="AllPub"/>
    <x v="3"/>
    <s v="Gtl"/>
    <x v="9"/>
    <s v="RRAe"/>
    <s v="Norm"/>
    <x v="0"/>
    <x v="0"/>
    <n v="6"/>
    <n v="8"/>
    <n v="1976"/>
    <n v="2005"/>
    <x v="1"/>
    <s v="Gable"/>
    <s v="CompShg"/>
    <x v="3"/>
    <s v="Plywood"/>
    <s v="BrkFace"/>
    <n v="289"/>
    <s v="Gd"/>
    <s v="TA"/>
    <x v="1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x v="1"/>
    <n v="0"/>
    <n v="2"/>
    <n v="1"/>
    <n v="3"/>
    <x v="0"/>
    <n v="1"/>
    <x v="0"/>
    <n v="6"/>
    <s v="Typ"/>
    <n v="0"/>
    <s v="NA"/>
    <s v="Attchd"/>
    <n v="1976"/>
    <s v="RFn"/>
    <n v="2"/>
    <n v="475"/>
    <s v="TA"/>
    <s v="TA"/>
    <s v="Y"/>
    <x v="0"/>
    <x v="0"/>
    <n v="44"/>
    <n v="0"/>
    <n v="0"/>
    <n v="0"/>
    <n v="0"/>
    <s v="NA"/>
    <n v="0"/>
    <s v="NA"/>
    <x v="0"/>
    <s v="NA"/>
    <n v="0"/>
    <x v="10"/>
    <x v="4"/>
    <s v="WD"/>
    <x v="0"/>
    <x v="0"/>
    <x v="431"/>
  </r>
  <r>
    <x v="715"/>
    <x v="1"/>
    <x v="0"/>
    <n v="78"/>
    <n v="10140"/>
    <s v="Pave"/>
    <s v="NA"/>
    <s v="Reg"/>
    <s v="Lvl"/>
    <s v="AllPub"/>
    <x v="0"/>
    <s v="Gtl"/>
    <x v="6"/>
    <s v="Norm"/>
    <s v="Norm"/>
    <x v="0"/>
    <x v="1"/>
    <n v="6"/>
    <n v="5"/>
    <n v="1974"/>
    <n v="1974"/>
    <x v="0"/>
    <s v="Hip"/>
    <s v="CompShg"/>
    <x v="3"/>
    <s v="HdBoard"/>
    <s v="BrkFace"/>
    <n v="174"/>
    <s v="TA"/>
    <s v="TA"/>
    <x v="1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x v="1"/>
    <n v="0"/>
    <n v="2"/>
    <n v="0"/>
    <n v="3"/>
    <x v="1"/>
    <n v="1"/>
    <x v="1"/>
    <n v="7"/>
    <s v="Typ"/>
    <n v="1"/>
    <s v="TA"/>
    <s v="Attchd"/>
    <n v="1974"/>
    <s v="RFn"/>
    <n v="2"/>
    <n v="478"/>
    <s v="TA"/>
    <s v="TA"/>
    <s v="Y"/>
    <x v="0"/>
    <x v="0"/>
    <n v="0"/>
    <n v="0"/>
    <n v="0"/>
    <n v="0"/>
    <n v="0"/>
    <s v="NA"/>
    <n v="0"/>
    <s v="MnPrv"/>
    <x v="1"/>
    <s v="NA"/>
    <n v="0"/>
    <x v="5"/>
    <x v="3"/>
    <s v="WD"/>
    <x v="0"/>
    <x v="0"/>
    <x v="258"/>
  </r>
  <r>
    <x v="716"/>
    <x v="2"/>
    <x v="1"/>
    <n v="60"/>
    <n v="10800"/>
    <s v="Pave"/>
    <s v="Grvl"/>
    <s v="Reg"/>
    <s v="Bnk"/>
    <s v="AllPub"/>
    <x v="0"/>
    <s v="Gtl"/>
    <x v="7"/>
    <s v="Norm"/>
    <s v="Norm"/>
    <x v="0"/>
    <x v="0"/>
    <n v="7"/>
    <n v="8"/>
    <n v="1890"/>
    <n v="1998"/>
    <x v="1"/>
    <s v="Gable"/>
    <s v="CompShg"/>
    <x v="2"/>
    <s v="VinylSd"/>
    <s v="None"/>
    <n v="0"/>
    <s v="TA"/>
    <s v="Gd"/>
    <x v="2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x v="1"/>
    <n v="0"/>
    <n v="1"/>
    <n v="1"/>
    <n v="3"/>
    <x v="1"/>
    <n v="1"/>
    <x v="1"/>
    <n v="8"/>
    <s v="Typ"/>
    <n v="0"/>
    <s v="NA"/>
    <s v="Detchd"/>
    <n v="1996"/>
    <s v="Unf"/>
    <n v="2"/>
    <n v="704"/>
    <s v="TA"/>
    <s v="TA"/>
    <s v="P"/>
    <x v="0"/>
    <x v="0"/>
    <n v="48"/>
    <n v="143"/>
    <n v="0"/>
    <n v="0"/>
    <n v="0"/>
    <s v="NA"/>
    <n v="0"/>
    <s v="NA"/>
    <x v="0"/>
    <s v="NA"/>
    <n v="0"/>
    <x v="9"/>
    <x v="1"/>
    <s v="WD"/>
    <x v="0"/>
    <x v="0"/>
    <x v="432"/>
  </r>
  <r>
    <x v="717"/>
    <x v="1"/>
    <x v="0"/>
    <n v="80"/>
    <n v="10000"/>
    <s v="Pave"/>
    <s v="NA"/>
    <s v="Reg"/>
    <s v="Lvl"/>
    <s v="AllPub"/>
    <x v="0"/>
    <s v="Gtl"/>
    <x v="6"/>
    <s v="Norm"/>
    <s v="Norm"/>
    <x v="0"/>
    <x v="1"/>
    <n v="5"/>
    <n v="6"/>
    <n v="1973"/>
    <n v="2000"/>
    <x v="1"/>
    <s v="Gable"/>
    <s v="CompShg"/>
    <x v="3"/>
    <s v="HdBoard"/>
    <s v="None"/>
    <n v="0"/>
    <s v="TA"/>
    <s v="TA"/>
    <x v="1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x v="1"/>
    <n v="1"/>
    <n v="1"/>
    <n v="1"/>
    <n v="3"/>
    <x v="1"/>
    <n v="1"/>
    <x v="0"/>
    <n v="5"/>
    <s v="Typ"/>
    <n v="1"/>
    <s v="Fa"/>
    <s v="Attchd"/>
    <n v="1973"/>
    <s v="Unf"/>
    <n v="2"/>
    <n v="439"/>
    <s v="TA"/>
    <s v="TA"/>
    <s v="Y"/>
    <x v="42"/>
    <x v="1"/>
    <n v="0"/>
    <n v="0"/>
    <n v="0"/>
    <n v="0"/>
    <n v="0"/>
    <s v="NA"/>
    <n v="0"/>
    <s v="MnPrv"/>
    <x v="1"/>
    <s v="NA"/>
    <n v="0"/>
    <x v="6"/>
    <x v="0"/>
    <s v="WD"/>
    <x v="0"/>
    <x v="0"/>
    <x v="14"/>
  </r>
  <r>
    <x v="718"/>
    <x v="0"/>
    <x v="0"/>
    <n v="96"/>
    <n v="10542"/>
    <s v="Pave"/>
    <s v="NA"/>
    <s v="Reg"/>
    <s v="Lvl"/>
    <s v="AllPub"/>
    <x v="0"/>
    <s v="Gtl"/>
    <x v="3"/>
    <s v="Norm"/>
    <s v="Norm"/>
    <x v="0"/>
    <x v="0"/>
    <n v="7"/>
    <n v="5"/>
    <n v="1993"/>
    <n v="1994"/>
    <x v="1"/>
    <s v="Hip"/>
    <s v="CompShg"/>
    <x v="2"/>
    <s v="ImStucc"/>
    <s v="BrkFace"/>
    <n v="651"/>
    <s v="Gd"/>
    <s v="TA"/>
    <x v="0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x v="0"/>
    <n v="0"/>
    <n v="2"/>
    <n v="1"/>
    <n v="3"/>
    <x v="0"/>
    <n v="1"/>
    <x v="0"/>
    <n v="9"/>
    <s v="Typ"/>
    <n v="1"/>
    <s v="TA"/>
    <s v="Attchd"/>
    <n v="1993"/>
    <s v="RFn"/>
    <n v="3"/>
    <n v="983"/>
    <s v="TA"/>
    <s v="TA"/>
    <s v="Y"/>
    <x v="85"/>
    <x v="1"/>
    <n v="154"/>
    <n v="216"/>
    <n v="0"/>
    <n v="0"/>
    <n v="0"/>
    <s v="NA"/>
    <n v="0"/>
    <s v="NA"/>
    <x v="0"/>
    <s v="NA"/>
    <n v="0"/>
    <x v="5"/>
    <x v="0"/>
    <s v="WD"/>
    <x v="0"/>
    <x v="0"/>
    <x v="433"/>
  </r>
  <r>
    <x v="719"/>
    <x v="1"/>
    <x v="0"/>
    <n v="69"/>
    <n v="9920"/>
    <s v="Pave"/>
    <s v="NA"/>
    <s v="IR1"/>
    <s v="Lvl"/>
    <s v="AllPub"/>
    <x v="0"/>
    <s v="Gtl"/>
    <x v="0"/>
    <s v="Norm"/>
    <s v="Norm"/>
    <x v="0"/>
    <x v="1"/>
    <n v="5"/>
    <n v="6"/>
    <n v="1969"/>
    <n v="1969"/>
    <x v="0"/>
    <s v="Gable"/>
    <s v="CompShg"/>
    <x v="3"/>
    <s v="Plywood"/>
    <s v="None"/>
    <n v="0"/>
    <s v="TA"/>
    <s v="TA"/>
    <x v="1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x v="1"/>
    <n v="0"/>
    <n v="1"/>
    <n v="1"/>
    <n v="3"/>
    <x v="1"/>
    <n v="1"/>
    <x v="1"/>
    <n v="5"/>
    <s v="Typ"/>
    <n v="1"/>
    <s v="Po"/>
    <s v="Attchd"/>
    <n v="1969"/>
    <s v="Unf"/>
    <n v="1"/>
    <n v="300"/>
    <s v="TA"/>
    <s v="TA"/>
    <s v="Y"/>
    <x v="0"/>
    <x v="0"/>
    <n v="0"/>
    <n v="0"/>
    <n v="0"/>
    <n v="0"/>
    <n v="0"/>
    <s v="NA"/>
    <n v="0"/>
    <s v="NA"/>
    <x v="0"/>
    <s v="NA"/>
    <n v="0"/>
    <x v="1"/>
    <x v="2"/>
    <s v="WD"/>
    <x v="0"/>
    <x v="0"/>
    <x v="140"/>
  </r>
  <r>
    <x v="720"/>
    <x v="7"/>
    <x v="0"/>
    <s v="NA"/>
    <n v="6563"/>
    <s v="Pave"/>
    <s v="NA"/>
    <s v="IR1"/>
    <s v="Low"/>
    <s v="AllPub"/>
    <x v="3"/>
    <s v="Mod"/>
    <x v="18"/>
    <s v="Norm"/>
    <s v="Norm"/>
    <x v="0"/>
    <x v="1"/>
    <n v="8"/>
    <n v="5"/>
    <n v="1985"/>
    <n v="1985"/>
    <x v="0"/>
    <s v="Gable"/>
    <s v="CompShg"/>
    <x v="3"/>
    <s v="HdBoard"/>
    <s v="None"/>
    <n v="0"/>
    <s v="Gd"/>
    <s v="TA"/>
    <x v="0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x v="0"/>
    <n v="0"/>
    <n v="2"/>
    <n v="0"/>
    <n v="2"/>
    <x v="0"/>
    <n v="1"/>
    <x v="0"/>
    <n v="5"/>
    <s v="Typ"/>
    <n v="1"/>
    <s v="TA"/>
    <s v="Attchd"/>
    <n v="1985"/>
    <s v="RFn"/>
    <n v="2"/>
    <n v="564"/>
    <s v="TA"/>
    <s v="TA"/>
    <s v="Y"/>
    <x v="178"/>
    <x v="1"/>
    <n v="28"/>
    <n v="234"/>
    <n v="0"/>
    <n v="0"/>
    <n v="0"/>
    <s v="NA"/>
    <n v="0"/>
    <s v="NA"/>
    <x v="0"/>
    <s v="NA"/>
    <n v="0"/>
    <x v="3"/>
    <x v="2"/>
    <s v="WD"/>
    <x v="0"/>
    <x v="0"/>
    <x v="291"/>
  </r>
  <r>
    <x v="721"/>
    <x v="7"/>
    <x v="1"/>
    <s v="NA"/>
    <n v="4426"/>
    <s v="Pave"/>
    <s v="NA"/>
    <s v="Reg"/>
    <s v="Lvl"/>
    <s v="AllPub"/>
    <x v="0"/>
    <s v="Gtl"/>
    <x v="0"/>
    <s v="Norm"/>
    <s v="Norm"/>
    <x v="3"/>
    <x v="1"/>
    <n v="6"/>
    <n v="5"/>
    <n v="2004"/>
    <n v="2004"/>
    <x v="0"/>
    <s v="Gable"/>
    <s v="CompShg"/>
    <x v="0"/>
    <s v="VinylSd"/>
    <s v="BrkFace"/>
    <n v="169"/>
    <s v="Gd"/>
    <s v="TA"/>
    <x v="0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0"/>
    <s v="NA"/>
    <s v="Attchd"/>
    <n v="2004"/>
    <s v="RFn"/>
    <n v="2"/>
    <n v="420"/>
    <s v="TA"/>
    <s v="TA"/>
    <s v="Y"/>
    <x v="9"/>
    <x v="1"/>
    <n v="0"/>
    <n v="0"/>
    <n v="0"/>
    <n v="0"/>
    <n v="0"/>
    <s v="NA"/>
    <n v="0"/>
    <s v="NA"/>
    <x v="0"/>
    <s v="NA"/>
    <n v="0"/>
    <x v="1"/>
    <x v="4"/>
    <s v="WD"/>
    <x v="0"/>
    <x v="0"/>
    <x v="5"/>
  </r>
  <r>
    <x v="722"/>
    <x v="1"/>
    <x v="0"/>
    <n v="70"/>
    <n v="8120"/>
    <s v="Pave"/>
    <s v="NA"/>
    <s v="Reg"/>
    <s v="Lvl"/>
    <s v="AllPub"/>
    <x v="0"/>
    <s v="Gtl"/>
    <x v="11"/>
    <s v="Norm"/>
    <s v="Norm"/>
    <x v="0"/>
    <x v="1"/>
    <n v="4"/>
    <n v="7"/>
    <n v="1970"/>
    <n v="1970"/>
    <x v="0"/>
    <s v="Gable"/>
    <s v="CompShg"/>
    <x v="1"/>
    <s v="MetalSd"/>
    <s v="None"/>
    <n v="0"/>
    <s v="TA"/>
    <s v="Gd"/>
    <x v="1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x v="1"/>
    <n v="0"/>
    <n v="1"/>
    <n v="0"/>
    <n v="3"/>
    <x v="1"/>
    <n v="1"/>
    <x v="1"/>
    <n v="5"/>
    <s v="Typ"/>
    <n v="0"/>
    <s v="NA"/>
    <s v="Detchd"/>
    <n v="1994"/>
    <s v="Unf"/>
    <n v="2"/>
    <n v="463"/>
    <s v="TA"/>
    <s v="TA"/>
    <s v="Y"/>
    <x v="0"/>
    <x v="0"/>
    <n v="0"/>
    <n v="0"/>
    <n v="0"/>
    <n v="0"/>
    <n v="0"/>
    <s v="NA"/>
    <n v="0"/>
    <s v="NA"/>
    <x v="0"/>
    <s v="NA"/>
    <n v="0"/>
    <x v="9"/>
    <x v="3"/>
    <s v="WD"/>
    <x v="0"/>
    <x v="0"/>
    <x v="202"/>
  </r>
  <r>
    <x v="723"/>
    <x v="3"/>
    <x v="0"/>
    <n v="60"/>
    <n v="8172"/>
    <s v="Pave"/>
    <s v="NA"/>
    <s v="Reg"/>
    <s v="Lvl"/>
    <s v="AllPub"/>
    <x v="0"/>
    <s v="Gtl"/>
    <x v="15"/>
    <s v="Norm"/>
    <s v="Norm"/>
    <x v="0"/>
    <x v="2"/>
    <n v="4"/>
    <n v="6"/>
    <n v="1954"/>
    <n v="1972"/>
    <x v="1"/>
    <s v="Gable"/>
    <s v="CompShg"/>
    <x v="1"/>
    <s v="MetalSd"/>
    <s v="None"/>
    <n v="0"/>
    <s v="TA"/>
    <s v="TA"/>
    <x v="0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x v="1"/>
    <n v="0"/>
    <n v="2"/>
    <n v="0"/>
    <n v="4"/>
    <x v="1"/>
    <n v="1"/>
    <x v="1"/>
    <n v="7"/>
    <s v="Typ"/>
    <n v="0"/>
    <s v="NA"/>
    <s v="Detchd"/>
    <n v="1958"/>
    <s v="Unf"/>
    <n v="1"/>
    <n v="548"/>
    <s v="TA"/>
    <s v="TA"/>
    <s v="Y"/>
    <x v="0"/>
    <x v="0"/>
    <n v="0"/>
    <n v="0"/>
    <n v="0"/>
    <n v="156"/>
    <n v="0"/>
    <s v="NA"/>
    <n v="0"/>
    <s v="NA"/>
    <x v="0"/>
    <s v="NA"/>
    <n v="0"/>
    <x v="1"/>
    <x v="0"/>
    <s v="WD"/>
    <x v="0"/>
    <x v="0"/>
    <x v="152"/>
  </r>
  <r>
    <x v="724"/>
    <x v="1"/>
    <x v="0"/>
    <n v="86"/>
    <n v="13286"/>
    <s v="Pave"/>
    <s v="NA"/>
    <s v="IR1"/>
    <s v="Lvl"/>
    <s v="AllPub"/>
    <x v="0"/>
    <s v="Gtl"/>
    <x v="15"/>
    <s v="Norm"/>
    <s v="Norm"/>
    <x v="0"/>
    <x v="1"/>
    <n v="9"/>
    <n v="5"/>
    <n v="2007"/>
    <n v="2008"/>
    <x v="1"/>
    <s v="Hip"/>
    <s v="CompShg"/>
    <x v="6"/>
    <s v="CmentBd"/>
    <s v="Stone"/>
    <n v="340"/>
    <s v="Ex"/>
    <s v="TA"/>
    <x v="0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x v="0"/>
    <n v="0"/>
    <n v="2"/>
    <n v="0"/>
    <n v="3"/>
    <x v="1"/>
    <n v="1"/>
    <x v="2"/>
    <n v="8"/>
    <s v="Typ"/>
    <n v="1"/>
    <s v="Gd"/>
    <s v="Attchd"/>
    <n v="2007"/>
    <s v="Fin"/>
    <n v="3"/>
    <n v="768"/>
    <s v="TA"/>
    <s v="TA"/>
    <s v="Y"/>
    <x v="179"/>
    <x v="1"/>
    <n v="64"/>
    <n v="0"/>
    <n v="0"/>
    <n v="0"/>
    <n v="0"/>
    <s v="NA"/>
    <n v="0"/>
    <s v="NA"/>
    <x v="0"/>
    <s v="NA"/>
    <n v="0"/>
    <x v="0"/>
    <x v="3"/>
    <s v="WD"/>
    <x v="0"/>
    <x v="0"/>
    <x v="107"/>
  </r>
  <r>
    <x v="725"/>
    <x v="1"/>
    <x v="0"/>
    <n v="60"/>
    <n v="6960"/>
    <s v="Pave"/>
    <s v="NA"/>
    <s v="Reg"/>
    <s v="Lvl"/>
    <s v="AllPub"/>
    <x v="0"/>
    <s v="Gtl"/>
    <x v="11"/>
    <s v="Norm"/>
    <s v="Norm"/>
    <x v="0"/>
    <x v="1"/>
    <n v="4"/>
    <n v="6"/>
    <n v="1970"/>
    <n v="1970"/>
    <x v="0"/>
    <s v="Gable"/>
    <s v="CompShg"/>
    <x v="3"/>
    <s v="Plywood"/>
    <s v="None"/>
    <n v="0"/>
    <s v="TA"/>
    <s v="TA"/>
    <x v="1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x v="1"/>
    <n v="0"/>
    <n v="1"/>
    <n v="0"/>
    <n v="3"/>
    <x v="1"/>
    <n v="1"/>
    <x v="0"/>
    <n v="5"/>
    <s v="Typ"/>
    <n v="0"/>
    <s v="NA"/>
    <s v="Detchd"/>
    <n v="1989"/>
    <s v="Unf"/>
    <n v="2"/>
    <n v="660"/>
    <s v="TA"/>
    <s v="TA"/>
    <s v="Y"/>
    <x v="124"/>
    <x v="1"/>
    <n v="0"/>
    <n v="0"/>
    <n v="0"/>
    <n v="0"/>
    <n v="0"/>
    <s v="NA"/>
    <n v="0"/>
    <s v="NA"/>
    <x v="0"/>
    <s v="Shed"/>
    <n v="500"/>
    <x v="6"/>
    <x v="3"/>
    <s v="WD"/>
    <x v="0"/>
    <x v="0"/>
    <x v="200"/>
  </r>
  <r>
    <x v="726"/>
    <x v="1"/>
    <x v="0"/>
    <s v="NA"/>
    <n v="21695"/>
    <s v="Pave"/>
    <s v="NA"/>
    <s v="IR1"/>
    <s v="Lvl"/>
    <s v="AllPub"/>
    <x v="2"/>
    <s v="Gtl"/>
    <x v="2"/>
    <s v="Norm"/>
    <s v="Norm"/>
    <x v="0"/>
    <x v="1"/>
    <n v="6"/>
    <n v="9"/>
    <n v="1988"/>
    <n v="2007"/>
    <x v="1"/>
    <s v="Hip"/>
    <s v="CompShg"/>
    <x v="2"/>
    <s v="Plywood"/>
    <s v="BrkFace"/>
    <n v="260"/>
    <s v="Gd"/>
    <s v="Gd"/>
    <x v="1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x v="0"/>
    <n v="0"/>
    <n v="2"/>
    <n v="0"/>
    <n v="3"/>
    <x v="1"/>
    <n v="1"/>
    <x v="0"/>
    <n v="5"/>
    <s v="Typ"/>
    <n v="1"/>
    <s v="Gd"/>
    <s v="Attchd"/>
    <n v="1988"/>
    <s v="Fin"/>
    <n v="2"/>
    <n v="540"/>
    <s v="TA"/>
    <s v="TA"/>
    <s v="Y"/>
    <x v="86"/>
    <x v="1"/>
    <n v="44"/>
    <n v="0"/>
    <n v="182"/>
    <n v="0"/>
    <n v="0"/>
    <s v="NA"/>
    <n v="0"/>
    <s v="NA"/>
    <x v="0"/>
    <s v="NA"/>
    <n v="0"/>
    <x v="3"/>
    <x v="3"/>
    <s v="WD"/>
    <x v="0"/>
    <x v="0"/>
    <x v="285"/>
  </r>
  <r>
    <x v="727"/>
    <x v="1"/>
    <x v="0"/>
    <n v="64"/>
    <n v="7314"/>
    <s v="Pave"/>
    <s v="NA"/>
    <s v="Reg"/>
    <s v="Lvl"/>
    <s v="AllPub"/>
    <x v="0"/>
    <s v="Gtl"/>
    <x v="0"/>
    <s v="Norm"/>
    <s v="Norm"/>
    <x v="0"/>
    <x v="1"/>
    <n v="7"/>
    <n v="5"/>
    <n v="2007"/>
    <n v="2007"/>
    <x v="0"/>
    <s v="Gable"/>
    <s v="CompShg"/>
    <x v="0"/>
    <s v="VinylSd"/>
    <s v="Stone"/>
    <n v="82"/>
    <s v="Gd"/>
    <s v="TA"/>
    <x v="0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x v="0"/>
    <n v="0"/>
    <n v="2"/>
    <n v="0"/>
    <n v="2"/>
    <x v="0"/>
    <n v="1"/>
    <x v="0"/>
    <n v="6"/>
    <s v="Typ"/>
    <n v="0"/>
    <s v="NA"/>
    <s v="Attchd"/>
    <n v="2007"/>
    <s v="RFn"/>
    <n v="2"/>
    <n v="632"/>
    <s v="TA"/>
    <s v="TA"/>
    <s v="Y"/>
    <x v="65"/>
    <x v="1"/>
    <n v="0"/>
    <n v="0"/>
    <n v="0"/>
    <n v="0"/>
    <n v="0"/>
    <s v="NA"/>
    <n v="0"/>
    <s v="NA"/>
    <x v="0"/>
    <s v="NA"/>
    <n v="0"/>
    <x v="0"/>
    <x v="3"/>
    <s v="WD"/>
    <x v="0"/>
    <x v="0"/>
    <x v="188"/>
  </r>
  <r>
    <x v="728"/>
    <x v="6"/>
    <x v="0"/>
    <n v="85"/>
    <n v="11475"/>
    <s v="Pave"/>
    <s v="NA"/>
    <s v="Reg"/>
    <s v="Lvl"/>
    <s v="AllPub"/>
    <x v="2"/>
    <s v="Gtl"/>
    <x v="11"/>
    <s v="Norm"/>
    <s v="Norm"/>
    <x v="2"/>
    <x v="1"/>
    <n v="5"/>
    <n v="5"/>
    <n v="1958"/>
    <n v="1958"/>
    <x v="0"/>
    <s v="Gable"/>
    <s v="CompShg"/>
    <x v="0"/>
    <s v="VinylSd"/>
    <s v="BrkFace"/>
    <n v="95"/>
    <s v="TA"/>
    <s v="TA"/>
    <x v="1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x v="0"/>
    <n v="0"/>
    <n v="2"/>
    <n v="0"/>
    <n v="4"/>
    <x v="1"/>
    <n v="2"/>
    <x v="1"/>
    <n v="9"/>
    <s v="Typ"/>
    <n v="0"/>
    <s v="NA"/>
    <s v="Detchd"/>
    <n v="1968"/>
    <s v="Unf"/>
    <n v="3"/>
    <n v="888"/>
    <s v="TA"/>
    <s v="TA"/>
    <s v="Y"/>
    <x v="0"/>
    <x v="0"/>
    <n v="25"/>
    <n v="0"/>
    <n v="0"/>
    <n v="0"/>
    <n v="0"/>
    <s v="NA"/>
    <n v="0"/>
    <s v="NA"/>
    <x v="0"/>
    <s v="NA"/>
    <n v="0"/>
    <x v="9"/>
    <x v="3"/>
    <s v="COD"/>
    <x v="1"/>
    <x v="1"/>
    <x v="50"/>
  </r>
  <r>
    <x v="729"/>
    <x v="8"/>
    <x v="1"/>
    <n v="52"/>
    <n v="6240"/>
    <s v="Pave"/>
    <s v="Grvl"/>
    <s v="Reg"/>
    <s v="Lvl"/>
    <s v="AllPub"/>
    <x v="0"/>
    <s v="Gtl"/>
    <x v="13"/>
    <s v="Norm"/>
    <s v="Norm"/>
    <x v="0"/>
    <x v="2"/>
    <n v="4"/>
    <n v="5"/>
    <n v="1925"/>
    <n v="1950"/>
    <x v="1"/>
    <s v="Gable"/>
    <s v="CompShg"/>
    <x v="1"/>
    <s v="MetalSd"/>
    <s v="None"/>
    <n v="0"/>
    <s v="TA"/>
    <s v="TA"/>
    <x v="1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x v="1"/>
    <n v="0"/>
    <n v="1"/>
    <n v="0"/>
    <n v="2"/>
    <x v="1"/>
    <n v="1"/>
    <x v="1"/>
    <n v="5"/>
    <s v="Typ"/>
    <n v="0"/>
    <s v="NA"/>
    <s v="Detchd"/>
    <n v="1962"/>
    <s v="Unf"/>
    <n v="2"/>
    <n v="539"/>
    <s v="TA"/>
    <s v="TA"/>
    <s v="Y"/>
    <x v="0"/>
    <x v="0"/>
    <n v="23"/>
    <n v="112"/>
    <n v="0"/>
    <n v="0"/>
    <n v="0"/>
    <s v="NA"/>
    <n v="0"/>
    <s v="NA"/>
    <x v="0"/>
    <s v="NA"/>
    <n v="0"/>
    <x v="8"/>
    <x v="3"/>
    <s v="WD"/>
    <x v="0"/>
    <x v="0"/>
    <x v="434"/>
  </r>
  <r>
    <x v="730"/>
    <x v="7"/>
    <x v="0"/>
    <n v="39"/>
    <n v="5389"/>
    <s v="Pave"/>
    <s v="NA"/>
    <s v="IR1"/>
    <s v="Lvl"/>
    <s v="AllPub"/>
    <x v="0"/>
    <s v="Gtl"/>
    <x v="18"/>
    <s v="Norm"/>
    <s v="Norm"/>
    <x v="3"/>
    <x v="1"/>
    <n v="8"/>
    <n v="5"/>
    <n v="1995"/>
    <n v="1996"/>
    <x v="1"/>
    <s v="Gable"/>
    <s v="CompShg"/>
    <x v="6"/>
    <s v="CmentBd"/>
    <s v="None"/>
    <n v="0"/>
    <s v="Gd"/>
    <s v="TA"/>
    <x v="0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x v="0"/>
    <n v="0"/>
    <n v="2"/>
    <n v="0"/>
    <n v="2"/>
    <x v="0"/>
    <n v="1"/>
    <x v="0"/>
    <n v="5"/>
    <s v="Typ"/>
    <n v="1"/>
    <s v="TA"/>
    <s v="Attchd"/>
    <n v="1995"/>
    <s v="RFn"/>
    <n v="2"/>
    <n v="608"/>
    <s v="TA"/>
    <s v="TA"/>
    <s v="Y"/>
    <x v="58"/>
    <x v="1"/>
    <n v="152"/>
    <n v="0"/>
    <n v="0"/>
    <n v="0"/>
    <n v="0"/>
    <s v="NA"/>
    <n v="0"/>
    <s v="NA"/>
    <x v="0"/>
    <s v="NA"/>
    <n v="0"/>
    <x v="10"/>
    <x v="4"/>
    <s v="WD"/>
    <x v="0"/>
    <x v="0"/>
    <x v="435"/>
  </r>
  <r>
    <x v="731"/>
    <x v="10"/>
    <x v="0"/>
    <n v="73"/>
    <n v="9590"/>
    <s v="Pave"/>
    <s v="NA"/>
    <s v="IR1"/>
    <s v="Lvl"/>
    <s v="AllPub"/>
    <x v="2"/>
    <s v="Gtl"/>
    <x v="16"/>
    <s v="Norm"/>
    <s v="Norm"/>
    <x v="0"/>
    <x v="5"/>
    <n v="7"/>
    <n v="5"/>
    <n v="2003"/>
    <n v="2003"/>
    <x v="0"/>
    <s v="Gable"/>
    <s v="CompShg"/>
    <x v="0"/>
    <s v="VinylSd"/>
    <s v="BrkFace"/>
    <n v="442"/>
    <s v="Gd"/>
    <s v="TA"/>
    <x v="0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x v="0"/>
    <n v="0"/>
    <n v="2"/>
    <n v="0"/>
    <n v="3"/>
    <x v="1"/>
    <n v="1"/>
    <x v="0"/>
    <n v="6"/>
    <s v="Typ"/>
    <n v="1"/>
    <s v="Gd"/>
    <s v="Attchd"/>
    <n v="2003"/>
    <s v="Fin"/>
    <n v="2"/>
    <n v="438"/>
    <s v="TA"/>
    <s v="TA"/>
    <s v="Y"/>
    <x v="9"/>
    <x v="1"/>
    <n v="22"/>
    <n v="0"/>
    <n v="0"/>
    <n v="0"/>
    <n v="0"/>
    <s v="NA"/>
    <n v="0"/>
    <s v="NA"/>
    <x v="0"/>
    <s v="NA"/>
    <n v="0"/>
    <x v="1"/>
    <x v="1"/>
    <s v="WD"/>
    <x v="0"/>
    <x v="0"/>
    <x v="229"/>
  </r>
  <r>
    <x v="732"/>
    <x v="0"/>
    <x v="0"/>
    <n v="75"/>
    <n v="11404"/>
    <s v="Pave"/>
    <s v="NA"/>
    <s v="IR1"/>
    <s v="Lvl"/>
    <s v="AllPub"/>
    <x v="0"/>
    <s v="Gtl"/>
    <x v="0"/>
    <s v="Norm"/>
    <s v="Norm"/>
    <x v="0"/>
    <x v="0"/>
    <n v="7"/>
    <n v="5"/>
    <n v="1998"/>
    <n v="1999"/>
    <x v="1"/>
    <s v="Gable"/>
    <s v="CompShg"/>
    <x v="0"/>
    <s v="VinylSd"/>
    <s v="BrkFace"/>
    <n v="202"/>
    <s v="Gd"/>
    <s v="TA"/>
    <x v="0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x v="1"/>
    <n v="0"/>
    <n v="2"/>
    <n v="1"/>
    <n v="3"/>
    <x v="0"/>
    <n v="1"/>
    <x v="0"/>
    <n v="8"/>
    <s v="Typ"/>
    <n v="1"/>
    <s v="TA"/>
    <s v="Attchd"/>
    <n v="1998"/>
    <s v="Fin"/>
    <n v="2"/>
    <n v="541"/>
    <s v="TA"/>
    <s v="TA"/>
    <s v="Y"/>
    <x v="2"/>
    <x v="1"/>
    <n v="84"/>
    <n v="0"/>
    <n v="0"/>
    <n v="0"/>
    <n v="0"/>
    <s v="NA"/>
    <n v="0"/>
    <s v="NA"/>
    <x v="0"/>
    <s v="NA"/>
    <n v="0"/>
    <x v="9"/>
    <x v="0"/>
    <s v="WD"/>
    <x v="0"/>
    <x v="0"/>
    <x v="124"/>
  </r>
  <r>
    <x v="733"/>
    <x v="1"/>
    <x v="0"/>
    <n v="80"/>
    <n v="10000"/>
    <s v="Pave"/>
    <s v="NA"/>
    <s v="Reg"/>
    <s v="Lvl"/>
    <s v="AllPub"/>
    <x v="2"/>
    <s v="Gtl"/>
    <x v="9"/>
    <s v="Feedr"/>
    <s v="Norm"/>
    <x v="0"/>
    <x v="1"/>
    <n v="5"/>
    <n v="6"/>
    <n v="1961"/>
    <n v="1983"/>
    <x v="1"/>
    <s v="Hip"/>
    <s v="CompShg"/>
    <x v="3"/>
    <s v="HdBoard"/>
    <s v="None"/>
    <n v="0"/>
    <s v="TA"/>
    <s v="TA"/>
    <x v="1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x v="0"/>
    <n v="0"/>
    <n v="1"/>
    <n v="0"/>
    <n v="3"/>
    <x v="1"/>
    <n v="1"/>
    <x v="1"/>
    <n v="6"/>
    <s v="Typ"/>
    <n v="1"/>
    <s v="TA"/>
    <s v="Attchd"/>
    <n v="1961"/>
    <s v="RFn"/>
    <n v="1"/>
    <n v="264"/>
    <s v="TA"/>
    <s v="TA"/>
    <s v="Y"/>
    <x v="180"/>
    <x v="1"/>
    <n v="0"/>
    <n v="0"/>
    <n v="0"/>
    <n v="0"/>
    <n v="0"/>
    <s v="NA"/>
    <n v="0"/>
    <s v="GdWo"/>
    <x v="1"/>
    <s v="Shed"/>
    <n v="400"/>
    <x v="10"/>
    <x v="3"/>
    <s v="WD"/>
    <x v="0"/>
    <x v="0"/>
    <x v="436"/>
  </r>
  <r>
    <x v="734"/>
    <x v="1"/>
    <x v="0"/>
    <s v="NA"/>
    <n v="8978"/>
    <s v="Pave"/>
    <s v="NA"/>
    <s v="IR1"/>
    <s v="Lvl"/>
    <s v="AllPub"/>
    <x v="2"/>
    <s v="Gtl"/>
    <x v="9"/>
    <s v="Norm"/>
    <s v="Norm"/>
    <x v="0"/>
    <x v="1"/>
    <n v="5"/>
    <n v="5"/>
    <n v="1968"/>
    <n v="1968"/>
    <x v="0"/>
    <s v="Gable"/>
    <s v="CompShg"/>
    <x v="7"/>
    <s v="Plywood"/>
    <s v="None"/>
    <n v="0"/>
    <s v="TA"/>
    <s v="TA"/>
    <x v="0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x v="1"/>
    <n v="0"/>
    <n v="1"/>
    <n v="0"/>
    <n v="3"/>
    <x v="1"/>
    <n v="1"/>
    <x v="1"/>
    <n v="6"/>
    <s v="Typ"/>
    <n v="0"/>
    <s v="NA"/>
    <s v="Attchd"/>
    <n v="1968"/>
    <s v="Unf"/>
    <n v="1"/>
    <n v="300"/>
    <s v="TA"/>
    <s v="TA"/>
    <s v="Y"/>
    <x v="7"/>
    <x v="1"/>
    <n v="0"/>
    <n v="0"/>
    <n v="0"/>
    <n v="0"/>
    <n v="0"/>
    <s v="NA"/>
    <n v="0"/>
    <s v="NA"/>
    <x v="0"/>
    <s v="NA"/>
    <n v="0"/>
    <x v="1"/>
    <x v="1"/>
    <s v="WD"/>
    <x v="5"/>
    <x v="1"/>
    <x v="280"/>
  </r>
  <r>
    <x v="735"/>
    <x v="12"/>
    <x v="1"/>
    <n v="60"/>
    <n v="10800"/>
    <s v="Pave"/>
    <s v="NA"/>
    <s v="Reg"/>
    <s v="Lvl"/>
    <s v="AllPub"/>
    <x v="0"/>
    <s v="Gtl"/>
    <x v="7"/>
    <s v="Norm"/>
    <s v="Norm"/>
    <x v="0"/>
    <x v="6"/>
    <n v="7"/>
    <n v="7"/>
    <n v="1914"/>
    <n v="1970"/>
    <x v="1"/>
    <s v="Gable"/>
    <s v="CompShg"/>
    <x v="2"/>
    <s v="Wd Sdng"/>
    <s v="None"/>
    <n v="0"/>
    <s v="TA"/>
    <s v="TA"/>
    <x v="2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x v="1"/>
    <n v="0"/>
    <n v="1"/>
    <n v="1"/>
    <n v="2"/>
    <x v="0"/>
    <n v="1"/>
    <x v="1"/>
    <n v="6"/>
    <s v="Typ"/>
    <n v="2"/>
    <s v="TA"/>
    <s v="Detchd"/>
    <n v="1914"/>
    <s v="Unf"/>
    <n v="2"/>
    <n v="320"/>
    <s v="TA"/>
    <s v="TA"/>
    <s v="N"/>
    <x v="0"/>
    <x v="0"/>
    <n v="341"/>
    <n v="0"/>
    <n v="0"/>
    <n v="0"/>
    <n v="0"/>
    <s v="NA"/>
    <n v="0"/>
    <s v="NA"/>
    <x v="0"/>
    <s v="NA"/>
    <n v="0"/>
    <x v="4"/>
    <x v="2"/>
    <s v="WD"/>
    <x v="0"/>
    <x v="0"/>
    <x v="143"/>
  </r>
  <r>
    <x v="736"/>
    <x v="6"/>
    <x v="0"/>
    <n v="60"/>
    <n v="8544"/>
    <s v="Pave"/>
    <s v="NA"/>
    <s v="Reg"/>
    <s v="Lvl"/>
    <s v="AllPub"/>
    <x v="0"/>
    <s v="Gtl"/>
    <x v="11"/>
    <s v="Norm"/>
    <s v="Norm"/>
    <x v="2"/>
    <x v="1"/>
    <n v="3"/>
    <n v="4"/>
    <n v="1950"/>
    <n v="1950"/>
    <x v="0"/>
    <s v="Gable"/>
    <s v="CompShg"/>
    <x v="9"/>
    <s v="Stone"/>
    <s v="None"/>
    <n v="0"/>
    <s v="TA"/>
    <s v="TA"/>
    <x v="1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x v="1"/>
    <n v="0"/>
    <n v="2"/>
    <n v="0"/>
    <n v="2"/>
    <x v="0"/>
    <n v="2"/>
    <x v="1"/>
    <n v="6"/>
    <s v="Typ"/>
    <n v="0"/>
    <s v="NA"/>
    <s v="Detchd"/>
    <n v="1949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437"/>
  </r>
  <r>
    <x v="737"/>
    <x v="0"/>
    <x v="0"/>
    <n v="72"/>
    <n v="10463"/>
    <s v="Pave"/>
    <s v="NA"/>
    <s v="IR1"/>
    <s v="HLS"/>
    <s v="AllPub"/>
    <x v="3"/>
    <s v="Gtl"/>
    <x v="17"/>
    <s v="Norm"/>
    <s v="Norm"/>
    <x v="0"/>
    <x v="0"/>
    <n v="8"/>
    <n v="5"/>
    <n v="2005"/>
    <n v="2005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x v="1"/>
    <n v="0"/>
    <n v="2"/>
    <n v="1"/>
    <n v="3"/>
    <x v="0"/>
    <n v="1"/>
    <x v="0"/>
    <n v="8"/>
    <s v="Typ"/>
    <n v="1"/>
    <s v="Gd"/>
    <s v="Attchd"/>
    <n v="2005"/>
    <s v="Fin"/>
    <n v="3"/>
    <n v="800"/>
    <s v="TA"/>
    <s v="TA"/>
    <s v="Y"/>
    <x v="0"/>
    <x v="0"/>
    <n v="116"/>
    <n v="0"/>
    <n v="0"/>
    <n v="0"/>
    <n v="0"/>
    <s v="NA"/>
    <n v="0"/>
    <s v="NA"/>
    <x v="0"/>
    <s v="NA"/>
    <n v="0"/>
    <x v="11"/>
    <x v="2"/>
    <s v="WD"/>
    <x v="0"/>
    <x v="0"/>
    <x v="438"/>
  </r>
  <r>
    <x v="738"/>
    <x v="6"/>
    <x v="0"/>
    <n v="60"/>
    <n v="10800"/>
    <s v="Pave"/>
    <s v="NA"/>
    <s v="Reg"/>
    <s v="Lvl"/>
    <s v="AllPub"/>
    <x v="0"/>
    <s v="Gtl"/>
    <x v="15"/>
    <s v="Norm"/>
    <s v="Norm"/>
    <x v="2"/>
    <x v="1"/>
    <n v="5"/>
    <n v="5"/>
    <n v="1987"/>
    <n v="1988"/>
    <x v="1"/>
    <s v="Gable"/>
    <s v="CompShg"/>
    <x v="7"/>
    <s v="Plywood"/>
    <s v="None"/>
    <n v="0"/>
    <s v="TA"/>
    <s v="TA"/>
    <x v="1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x v="3"/>
    <n v="0"/>
    <n v="3"/>
    <n v="0"/>
    <n v="3"/>
    <x v="0"/>
    <n v="1"/>
    <x v="1"/>
    <n v="5"/>
    <s v="Typ"/>
    <n v="0"/>
    <s v="NA"/>
    <s v="NA"/>
    <s v="NA"/>
    <s v="NA"/>
    <n v="0"/>
    <n v="0"/>
    <s v="NA"/>
    <s v="NA"/>
    <s v="Y"/>
    <x v="28"/>
    <x v="1"/>
    <n v="0"/>
    <n v="0"/>
    <n v="0"/>
    <n v="0"/>
    <n v="0"/>
    <s v="NA"/>
    <n v="0"/>
    <s v="NA"/>
    <x v="0"/>
    <s v="NA"/>
    <n v="0"/>
    <x v="10"/>
    <x v="3"/>
    <s v="WD"/>
    <x v="4"/>
    <x v="1"/>
    <x v="266"/>
  </r>
  <r>
    <x v="739"/>
    <x v="0"/>
    <x v="0"/>
    <n v="65"/>
    <n v="9313"/>
    <s v="Pave"/>
    <s v="NA"/>
    <s v="IR1"/>
    <s v="Lvl"/>
    <s v="AllPub"/>
    <x v="0"/>
    <s v="Gtl"/>
    <x v="0"/>
    <s v="Norm"/>
    <s v="Norm"/>
    <x v="0"/>
    <x v="0"/>
    <n v="7"/>
    <n v="5"/>
    <n v="2004"/>
    <n v="2004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x v="1"/>
    <n v="0"/>
    <n v="2"/>
    <n v="1"/>
    <n v="3"/>
    <x v="0"/>
    <n v="1"/>
    <x v="0"/>
    <n v="7"/>
    <s v="Typ"/>
    <n v="0"/>
    <s v="NA"/>
    <s v="Attchd"/>
    <n v="2004"/>
    <s v="RFn"/>
    <n v="2"/>
    <n v="572"/>
    <s v="TA"/>
    <s v="TA"/>
    <s v="Y"/>
    <x v="181"/>
    <x v="1"/>
    <n v="56"/>
    <n v="0"/>
    <n v="0"/>
    <n v="0"/>
    <n v="0"/>
    <s v="NA"/>
    <n v="0"/>
    <s v="NA"/>
    <x v="0"/>
    <s v="NA"/>
    <n v="0"/>
    <x v="7"/>
    <x v="3"/>
    <s v="WD"/>
    <x v="0"/>
    <x v="0"/>
    <x v="100"/>
  </r>
  <r>
    <x v="740"/>
    <x v="2"/>
    <x v="1"/>
    <n v="60"/>
    <n v="9600"/>
    <s v="Pave"/>
    <s v="Grvl"/>
    <s v="Reg"/>
    <s v="Lvl"/>
    <s v="AllPub"/>
    <x v="0"/>
    <s v="Gtl"/>
    <x v="7"/>
    <s v="Norm"/>
    <s v="Norm"/>
    <x v="0"/>
    <x v="0"/>
    <n v="5"/>
    <n v="7"/>
    <n v="1910"/>
    <n v="2002"/>
    <x v="1"/>
    <s v="Gable"/>
    <s v="CompShg"/>
    <x v="2"/>
    <s v="Wd Shng"/>
    <s v="None"/>
    <n v="0"/>
    <s v="TA"/>
    <s v="Gd"/>
    <x v="2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x v="1"/>
    <n v="0"/>
    <n v="2"/>
    <n v="0"/>
    <n v="2"/>
    <x v="0"/>
    <n v="1"/>
    <x v="1"/>
    <n v="7"/>
    <s v="Typ"/>
    <n v="0"/>
    <s v="NA"/>
    <s v="Detchd"/>
    <n v="1910"/>
    <s v="Unf"/>
    <n v="2"/>
    <n v="360"/>
    <s v="TA"/>
    <s v="Gd"/>
    <s v="Y"/>
    <x v="138"/>
    <x v="1"/>
    <n v="0"/>
    <n v="112"/>
    <n v="0"/>
    <n v="0"/>
    <n v="0"/>
    <s v="NA"/>
    <n v="0"/>
    <s v="GdPrv"/>
    <x v="1"/>
    <s v="NA"/>
    <n v="0"/>
    <x v="1"/>
    <x v="1"/>
    <s v="WD"/>
    <x v="1"/>
    <x v="1"/>
    <x v="15"/>
  </r>
  <r>
    <x v="741"/>
    <x v="1"/>
    <x v="0"/>
    <n v="65"/>
    <n v="6768"/>
    <s v="Pave"/>
    <s v="NA"/>
    <s v="IR1"/>
    <s v="Lvl"/>
    <s v="AllPub"/>
    <x v="0"/>
    <s v="Gtl"/>
    <x v="9"/>
    <s v="Feedr"/>
    <s v="Norm"/>
    <x v="0"/>
    <x v="1"/>
    <n v="6"/>
    <n v="8"/>
    <n v="1961"/>
    <n v="1996"/>
    <x v="1"/>
    <s v="Hip"/>
    <s v="CompShg"/>
    <x v="3"/>
    <s v="HdBoard"/>
    <s v="None"/>
    <n v="0"/>
    <s v="TA"/>
    <s v="Gd"/>
    <x v="1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x v="0"/>
    <n v="1"/>
    <n v="1"/>
    <n v="0"/>
    <n v="3"/>
    <x v="1"/>
    <n v="1"/>
    <x v="0"/>
    <n v="5"/>
    <s v="Typ"/>
    <n v="0"/>
    <s v="NA"/>
    <s v="Detchd"/>
    <n v="1962"/>
    <s v="Unf"/>
    <n v="1"/>
    <n v="288"/>
    <s v="TA"/>
    <s v="TA"/>
    <s v="Y"/>
    <x v="23"/>
    <x v="1"/>
    <n v="0"/>
    <n v="0"/>
    <n v="0"/>
    <n v="0"/>
    <n v="0"/>
    <s v="NA"/>
    <n v="0"/>
    <s v="GdPrv"/>
    <x v="1"/>
    <s v="NA"/>
    <n v="0"/>
    <x v="1"/>
    <x v="0"/>
    <s v="WD"/>
    <x v="0"/>
    <x v="0"/>
    <x v="289"/>
  </r>
  <r>
    <x v="742"/>
    <x v="1"/>
    <x v="0"/>
    <n v="65"/>
    <n v="8450"/>
    <s v="Pave"/>
    <s v="NA"/>
    <s v="Reg"/>
    <s v="Lvl"/>
    <s v="AllPub"/>
    <x v="0"/>
    <s v="Gtl"/>
    <x v="12"/>
    <s v="Norm"/>
    <s v="Norm"/>
    <x v="0"/>
    <x v="1"/>
    <n v="7"/>
    <n v="5"/>
    <n v="2000"/>
    <n v="2001"/>
    <x v="1"/>
    <s v="Gable"/>
    <s v="CompShg"/>
    <x v="0"/>
    <s v="VinylSd"/>
    <s v="BrkFace"/>
    <n v="108"/>
    <s v="TA"/>
    <s v="TA"/>
    <x v="0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x v="1"/>
    <n v="0"/>
    <n v="2"/>
    <n v="0"/>
    <n v="3"/>
    <x v="1"/>
    <n v="1"/>
    <x v="1"/>
    <n v="6"/>
    <s v="Typ"/>
    <n v="0"/>
    <s v="NA"/>
    <s v="Attchd"/>
    <n v="2000"/>
    <s v="Unf"/>
    <n v="2"/>
    <n v="539"/>
    <s v="TA"/>
    <s v="TA"/>
    <s v="Y"/>
    <x v="28"/>
    <x v="1"/>
    <n v="55"/>
    <n v="0"/>
    <n v="0"/>
    <n v="0"/>
    <n v="0"/>
    <s v="NA"/>
    <n v="0"/>
    <s v="GdPrv"/>
    <x v="1"/>
    <s v="NA"/>
    <n v="0"/>
    <x v="3"/>
    <x v="1"/>
    <s v="WD"/>
    <x v="0"/>
    <x v="0"/>
    <x v="266"/>
  </r>
  <r>
    <x v="743"/>
    <x v="10"/>
    <x v="0"/>
    <n v="70"/>
    <n v="12886"/>
    <s v="Pave"/>
    <s v="NA"/>
    <s v="IR1"/>
    <s v="Lvl"/>
    <s v="AllPub"/>
    <x v="0"/>
    <s v="Gtl"/>
    <x v="9"/>
    <s v="Norm"/>
    <s v="Norm"/>
    <x v="0"/>
    <x v="5"/>
    <n v="5"/>
    <n v="6"/>
    <n v="1963"/>
    <n v="1999"/>
    <x v="1"/>
    <s v="Gable"/>
    <s v="CompShg"/>
    <x v="3"/>
    <s v="HdBoard"/>
    <s v="None"/>
    <n v="0"/>
    <s v="TA"/>
    <s v="TA"/>
    <x v="1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x v="1"/>
    <n v="1"/>
    <n v="2"/>
    <n v="0"/>
    <n v="3"/>
    <x v="1"/>
    <n v="1"/>
    <x v="1"/>
    <n v="6"/>
    <s v="Min2"/>
    <n v="1"/>
    <s v="TA"/>
    <s v="Attchd"/>
    <n v="1997"/>
    <s v="RFn"/>
    <n v="2"/>
    <n v="480"/>
    <s v="TA"/>
    <s v="TA"/>
    <s v="Y"/>
    <x v="97"/>
    <x v="1"/>
    <n v="0"/>
    <n v="0"/>
    <n v="0"/>
    <n v="100"/>
    <n v="0"/>
    <s v="NA"/>
    <n v="0"/>
    <s v="NA"/>
    <x v="0"/>
    <s v="NA"/>
    <n v="0"/>
    <x v="4"/>
    <x v="3"/>
    <s v="WD"/>
    <x v="0"/>
    <x v="0"/>
    <x v="216"/>
  </r>
  <r>
    <x v="744"/>
    <x v="7"/>
    <x v="0"/>
    <n v="41"/>
    <n v="5395"/>
    <s v="Pave"/>
    <s v="NA"/>
    <s v="IR1"/>
    <s v="HLS"/>
    <s v="AllPub"/>
    <x v="0"/>
    <s v="Gtl"/>
    <x v="18"/>
    <s v="Norm"/>
    <s v="Norm"/>
    <x v="3"/>
    <x v="1"/>
    <n v="8"/>
    <n v="5"/>
    <n v="1993"/>
    <n v="1993"/>
    <x v="0"/>
    <s v="Gable"/>
    <s v="CompShg"/>
    <x v="3"/>
    <s v="HdBoard"/>
    <s v="None"/>
    <n v="0"/>
    <s v="Gd"/>
    <s v="TA"/>
    <x v="0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x v="0"/>
    <n v="0"/>
    <n v="2"/>
    <n v="0"/>
    <n v="2"/>
    <x v="0"/>
    <n v="1"/>
    <x v="0"/>
    <n v="5"/>
    <s v="Typ"/>
    <n v="1"/>
    <s v="TA"/>
    <s v="Attchd"/>
    <n v="1993"/>
    <s v="RFn"/>
    <n v="2"/>
    <n v="462"/>
    <s v="TA"/>
    <s v="TA"/>
    <s v="Y"/>
    <x v="124"/>
    <x v="1"/>
    <n v="0"/>
    <n v="70"/>
    <n v="168"/>
    <n v="0"/>
    <n v="0"/>
    <s v="NA"/>
    <n v="0"/>
    <s v="NA"/>
    <x v="0"/>
    <s v="NA"/>
    <n v="0"/>
    <x v="4"/>
    <x v="0"/>
    <s v="WD"/>
    <x v="0"/>
    <x v="0"/>
    <x v="63"/>
  </r>
  <r>
    <x v="745"/>
    <x v="0"/>
    <x v="0"/>
    <s v="NA"/>
    <n v="8963"/>
    <s v="Pave"/>
    <s v="NA"/>
    <s v="IR1"/>
    <s v="Lvl"/>
    <s v="AllPub"/>
    <x v="0"/>
    <s v="Gtl"/>
    <x v="6"/>
    <s v="Norm"/>
    <s v="Norm"/>
    <x v="0"/>
    <x v="0"/>
    <n v="8"/>
    <n v="9"/>
    <n v="1976"/>
    <n v="1996"/>
    <x v="1"/>
    <s v="Hip"/>
    <s v="CompShg"/>
    <x v="0"/>
    <s v="VinylSd"/>
    <s v="BrkFace"/>
    <n v="289"/>
    <s v="Ex"/>
    <s v="Gd"/>
    <x v="1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x v="1"/>
    <n v="1"/>
    <n v="3"/>
    <n v="1"/>
    <n v="4"/>
    <x v="0"/>
    <n v="1"/>
    <x v="0"/>
    <n v="11"/>
    <s v="Typ"/>
    <n v="2"/>
    <s v="TA"/>
    <s v="BuiltIn"/>
    <n v="1994"/>
    <s v="Fin"/>
    <n v="2"/>
    <n v="831"/>
    <s v="TA"/>
    <s v="TA"/>
    <s v="Y"/>
    <x v="0"/>
    <x v="0"/>
    <n v="204"/>
    <n v="0"/>
    <n v="0"/>
    <n v="0"/>
    <n v="0"/>
    <s v="NA"/>
    <n v="0"/>
    <s v="NA"/>
    <x v="0"/>
    <s v="NA"/>
    <n v="0"/>
    <x v="9"/>
    <x v="0"/>
    <s v="WD"/>
    <x v="0"/>
    <x v="0"/>
    <x v="439"/>
  </r>
  <r>
    <x v="746"/>
    <x v="0"/>
    <x v="0"/>
    <s v="NA"/>
    <n v="8795"/>
    <s v="Pave"/>
    <s v="NA"/>
    <s v="IR1"/>
    <s v="Lvl"/>
    <s v="AllPub"/>
    <x v="0"/>
    <s v="Gtl"/>
    <x v="17"/>
    <s v="Norm"/>
    <s v="Norm"/>
    <x v="0"/>
    <x v="0"/>
    <n v="7"/>
    <n v="5"/>
    <n v="2000"/>
    <n v="2000"/>
    <x v="0"/>
    <s v="Gable"/>
    <s v="CompShg"/>
    <x v="0"/>
    <s v="VinylSd"/>
    <s v="None"/>
    <n v="0"/>
    <s v="Gd"/>
    <s v="TA"/>
    <x v="0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x v="1"/>
    <n v="0"/>
    <n v="2"/>
    <n v="1"/>
    <n v="4"/>
    <x v="1"/>
    <n v="1"/>
    <x v="0"/>
    <n v="8"/>
    <s v="Typ"/>
    <n v="1"/>
    <s v="TA"/>
    <s v="BuiltIn"/>
    <n v="2000"/>
    <s v="Fin"/>
    <n v="2"/>
    <n v="554"/>
    <s v="TA"/>
    <s v="TA"/>
    <s v="Y"/>
    <x v="42"/>
    <x v="1"/>
    <n v="54"/>
    <n v="0"/>
    <n v="0"/>
    <n v="0"/>
    <n v="0"/>
    <s v="NA"/>
    <n v="0"/>
    <s v="NA"/>
    <x v="0"/>
    <s v="NA"/>
    <n v="0"/>
    <x v="7"/>
    <x v="3"/>
    <s v="WD"/>
    <x v="0"/>
    <x v="0"/>
    <x v="440"/>
  </r>
  <r>
    <x v="747"/>
    <x v="2"/>
    <x v="1"/>
    <n v="65"/>
    <n v="11700"/>
    <s v="Pave"/>
    <s v="Pave"/>
    <s v="IR1"/>
    <s v="Lvl"/>
    <s v="AllPub"/>
    <x v="2"/>
    <s v="Gtl"/>
    <x v="7"/>
    <s v="Norm"/>
    <s v="Norm"/>
    <x v="0"/>
    <x v="0"/>
    <n v="7"/>
    <n v="7"/>
    <n v="1880"/>
    <n v="2003"/>
    <x v="1"/>
    <s v="Mansard"/>
    <s v="CompShg"/>
    <x v="9"/>
    <s v="Stucco"/>
    <s v="None"/>
    <n v="0"/>
    <s v="Gd"/>
    <s v="TA"/>
    <x v="5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x v="1"/>
    <n v="0"/>
    <n v="1"/>
    <n v="1"/>
    <n v="4"/>
    <x v="1"/>
    <n v="1"/>
    <x v="0"/>
    <n v="8"/>
    <s v="Typ"/>
    <n v="1"/>
    <s v="Gd"/>
    <s v="Detchd"/>
    <n v="1950"/>
    <s v="Unf"/>
    <n v="4"/>
    <n v="864"/>
    <s v="TA"/>
    <s v="TA"/>
    <s v="N"/>
    <x v="182"/>
    <x v="1"/>
    <n v="0"/>
    <n v="386"/>
    <n v="0"/>
    <n v="0"/>
    <n v="0"/>
    <s v="NA"/>
    <n v="0"/>
    <s v="NA"/>
    <x v="0"/>
    <s v="NA"/>
    <n v="0"/>
    <x v="1"/>
    <x v="3"/>
    <s v="WD"/>
    <x v="0"/>
    <x v="0"/>
    <x v="441"/>
  </r>
  <r>
    <x v="748"/>
    <x v="1"/>
    <x v="0"/>
    <n v="59"/>
    <n v="10593"/>
    <s v="Pave"/>
    <s v="NA"/>
    <s v="IR1"/>
    <s v="Lvl"/>
    <s v="AllPub"/>
    <x v="0"/>
    <s v="Gtl"/>
    <x v="3"/>
    <s v="Norm"/>
    <s v="Norm"/>
    <x v="0"/>
    <x v="1"/>
    <n v="7"/>
    <n v="5"/>
    <n v="1996"/>
    <n v="1996"/>
    <x v="0"/>
    <s v="Hip"/>
    <s v="CompShg"/>
    <x v="0"/>
    <s v="VinylSd"/>
    <s v="BrkFace"/>
    <n v="338"/>
    <s v="Gd"/>
    <s v="TA"/>
    <x v="0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x v="0"/>
    <n v="0"/>
    <n v="2"/>
    <n v="0"/>
    <n v="3"/>
    <x v="1"/>
    <n v="1"/>
    <x v="0"/>
    <n v="7"/>
    <s v="Typ"/>
    <n v="1"/>
    <s v="TA"/>
    <s v="Attchd"/>
    <n v="1996"/>
    <s v="Fin"/>
    <n v="2"/>
    <n v="527"/>
    <s v="TA"/>
    <s v="TA"/>
    <s v="Y"/>
    <x v="11"/>
    <x v="1"/>
    <n v="56"/>
    <n v="154"/>
    <n v="0"/>
    <n v="0"/>
    <n v="0"/>
    <s v="NA"/>
    <n v="0"/>
    <s v="NA"/>
    <x v="0"/>
    <s v="NA"/>
    <n v="0"/>
    <x v="10"/>
    <x v="4"/>
    <s v="WD"/>
    <x v="0"/>
    <x v="0"/>
    <x v="442"/>
  </r>
  <r>
    <x v="749"/>
    <x v="3"/>
    <x v="0"/>
    <n v="50"/>
    <n v="8405"/>
    <s v="Pave"/>
    <s v="NA"/>
    <s v="Reg"/>
    <s v="Lvl"/>
    <s v="AllPub"/>
    <x v="0"/>
    <s v="Gtl"/>
    <x v="15"/>
    <s v="Norm"/>
    <s v="Norm"/>
    <x v="0"/>
    <x v="2"/>
    <n v="4"/>
    <n v="3"/>
    <n v="1945"/>
    <n v="1950"/>
    <x v="1"/>
    <s v="Gable"/>
    <s v="CompShg"/>
    <x v="5"/>
    <s v="Wd Shng"/>
    <s v="None"/>
    <n v="0"/>
    <s v="TA"/>
    <s v="TA"/>
    <x v="4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x v="1"/>
    <n v="0"/>
    <n v="2"/>
    <n v="0"/>
    <n v="4"/>
    <x v="1"/>
    <n v="1"/>
    <x v="1"/>
    <n v="9"/>
    <s v="Mod"/>
    <n v="0"/>
    <s v="NA"/>
    <s v="Detchd"/>
    <n v="1945"/>
    <s v="Unf"/>
    <n v="1"/>
    <n v="240"/>
    <s v="TA"/>
    <s v="TA"/>
    <s v="N"/>
    <x v="183"/>
    <x v="1"/>
    <n v="0"/>
    <n v="185"/>
    <n v="0"/>
    <n v="0"/>
    <n v="0"/>
    <s v="NA"/>
    <n v="0"/>
    <s v="NA"/>
    <x v="0"/>
    <s v="NA"/>
    <n v="0"/>
    <x v="7"/>
    <x v="3"/>
    <s v="WD"/>
    <x v="0"/>
    <x v="0"/>
    <x v="165"/>
  </r>
  <r>
    <x v="750"/>
    <x v="3"/>
    <x v="1"/>
    <n v="55"/>
    <n v="8800"/>
    <s v="Pave"/>
    <s v="Grvl"/>
    <s v="Reg"/>
    <s v="Lvl"/>
    <s v="AllPub"/>
    <x v="2"/>
    <s v="Gtl"/>
    <x v="7"/>
    <s v="Norm"/>
    <s v="Norm"/>
    <x v="0"/>
    <x v="2"/>
    <n v="4"/>
    <n v="7"/>
    <n v="1910"/>
    <n v="2004"/>
    <x v="1"/>
    <s v="Gable"/>
    <s v="CompShg"/>
    <x v="2"/>
    <s v="Wd Sdng"/>
    <s v="None"/>
    <n v="0"/>
    <s v="TA"/>
    <s v="TA"/>
    <x v="2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x v="1"/>
    <n v="0"/>
    <n v="1"/>
    <n v="0"/>
    <n v="3"/>
    <x v="1"/>
    <n v="1"/>
    <x v="1"/>
    <n v="7"/>
    <s v="Min2"/>
    <n v="0"/>
    <s v="NA"/>
    <s v="NA"/>
    <s v="NA"/>
    <s v="NA"/>
    <n v="0"/>
    <n v="0"/>
    <s v="NA"/>
    <s v="NA"/>
    <s v="N"/>
    <x v="0"/>
    <x v="0"/>
    <n v="160"/>
    <n v="0"/>
    <n v="0"/>
    <n v="0"/>
    <n v="0"/>
    <s v="NA"/>
    <n v="0"/>
    <s v="NA"/>
    <x v="0"/>
    <s v="NA"/>
    <n v="0"/>
    <x v="11"/>
    <x v="4"/>
    <s v="WD"/>
    <x v="0"/>
    <x v="0"/>
    <x v="335"/>
  </r>
  <r>
    <x v="751"/>
    <x v="0"/>
    <x v="0"/>
    <s v="NA"/>
    <n v="7750"/>
    <s v="Pave"/>
    <s v="NA"/>
    <s v="Reg"/>
    <s v="Lvl"/>
    <s v="AllPub"/>
    <x v="0"/>
    <s v="Gtl"/>
    <x v="17"/>
    <s v="RRAn"/>
    <s v="Norm"/>
    <x v="0"/>
    <x v="0"/>
    <n v="7"/>
    <n v="5"/>
    <n v="2003"/>
    <n v="2003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x v="1"/>
    <n v="0"/>
    <n v="2"/>
    <n v="1"/>
    <n v="3"/>
    <x v="0"/>
    <n v="1"/>
    <x v="0"/>
    <n v="6"/>
    <s v="Typ"/>
    <n v="0"/>
    <s v="NA"/>
    <s v="Attchd"/>
    <n v="2003"/>
    <s v="Fin"/>
    <n v="2"/>
    <n v="400"/>
    <s v="TA"/>
    <s v="TA"/>
    <s v="Y"/>
    <x v="0"/>
    <x v="0"/>
    <n v="48"/>
    <n v="0"/>
    <n v="0"/>
    <n v="0"/>
    <n v="0"/>
    <s v="NA"/>
    <n v="0"/>
    <s v="NA"/>
    <x v="0"/>
    <s v="NA"/>
    <n v="0"/>
    <x v="5"/>
    <x v="1"/>
    <s v="WD"/>
    <x v="0"/>
    <x v="0"/>
    <x v="259"/>
  </r>
  <r>
    <x v="752"/>
    <x v="1"/>
    <x v="0"/>
    <n v="79"/>
    <n v="9236"/>
    <s v="Pave"/>
    <s v="NA"/>
    <s v="IR1"/>
    <s v="Lvl"/>
    <s v="AllPub"/>
    <x v="0"/>
    <s v="Gtl"/>
    <x v="0"/>
    <s v="Norm"/>
    <s v="Norm"/>
    <x v="0"/>
    <x v="1"/>
    <n v="6"/>
    <n v="5"/>
    <n v="1997"/>
    <n v="1997"/>
    <x v="0"/>
    <s v="Gable"/>
    <s v="CompShg"/>
    <x v="0"/>
    <s v="VinylSd"/>
    <s v="None"/>
    <n v="0"/>
    <s v="TA"/>
    <s v="Gd"/>
    <x v="0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x v="0"/>
    <n v="0"/>
    <n v="2"/>
    <n v="0"/>
    <n v="3"/>
    <x v="1"/>
    <n v="1"/>
    <x v="0"/>
    <n v="6"/>
    <s v="Typ"/>
    <n v="0"/>
    <s v="NA"/>
    <s v="Attchd"/>
    <n v="1997"/>
    <s v="RFn"/>
    <n v="2"/>
    <n v="576"/>
    <s v="TA"/>
    <s v="TA"/>
    <s v="Y"/>
    <x v="23"/>
    <x v="1"/>
    <n v="27"/>
    <n v="0"/>
    <n v="0"/>
    <n v="0"/>
    <n v="0"/>
    <s v="NA"/>
    <n v="0"/>
    <s v="NA"/>
    <x v="0"/>
    <s v="NA"/>
    <n v="0"/>
    <x v="9"/>
    <x v="2"/>
    <s v="WD"/>
    <x v="0"/>
    <x v="0"/>
    <x v="103"/>
  </r>
  <r>
    <x v="753"/>
    <x v="0"/>
    <x v="0"/>
    <n v="80"/>
    <n v="10240"/>
    <s v="Pave"/>
    <s v="NA"/>
    <s v="Reg"/>
    <s v="Lvl"/>
    <s v="AllPub"/>
    <x v="0"/>
    <s v="Gtl"/>
    <x v="10"/>
    <s v="Norm"/>
    <s v="Norm"/>
    <x v="0"/>
    <x v="0"/>
    <n v="8"/>
    <n v="5"/>
    <n v="2005"/>
    <n v="2005"/>
    <x v="0"/>
    <s v="Gable"/>
    <s v="CompShg"/>
    <x v="0"/>
    <s v="VinylSd"/>
    <s v="BrkFace"/>
    <n v="178"/>
    <s v="Gd"/>
    <s v="TA"/>
    <x v="0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x v="1"/>
    <n v="0"/>
    <n v="2"/>
    <n v="1"/>
    <n v="3"/>
    <x v="0"/>
    <n v="1"/>
    <x v="2"/>
    <n v="8"/>
    <s v="Typ"/>
    <n v="1"/>
    <s v="Gd"/>
    <s v="Attchd"/>
    <n v="2005"/>
    <s v="RFn"/>
    <n v="3"/>
    <n v="878"/>
    <s v="TA"/>
    <s v="TA"/>
    <s v="Y"/>
    <x v="2"/>
    <x v="1"/>
    <n v="52"/>
    <n v="0"/>
    <n v="0"/>
    <n v="0"/>
    <n v="0"/>
    <s v="NA"/>
    <n v="0"/>
    <s v="NA"/>
    <x v="0"/>
    <s v="NA"/>
    <n v="0"/>
    <x v="10"/>
    <x v="2"/>
    <s v="WD"/>
    <x v="0"/>
    <x v="0"/>
    <x v="443"/>
  </r>
  <r>
    <x v="754"/>
    <x v="1"/>
    <x v="0"/>
    <n v="61"/>
    <n v="7930"/>
    <s v="Pave"/>
    <s v="NA"/>
    <s v="Reg"/>
    <s v="Lvl"/>
    <s v="AllPub"/>
    <x v="0"/>
    <s v="Gtl"/>
    <x v="11"/>
    <s v="Norm"/>
    <s v="Norm"/>
    <x v="0"/>
    <x v="1"/>
    <n v="6"/>
    <n v="8"/>
    <n v="1969"/>
    <n v="2005"/>
    <x v="1"/>
    <s v="Gable"/>
    <s v="CompShg"/>
    <x v="7"/>
    <s v="Plywood"/>
    <s v="None"/>
    <n v="0"/>
    <s v="TA"/>
    <s v="TA"/>
    <x v="1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x v="0"/>
    <n v="0"/>
    <n v="1"/>
    <n v="0"/>
    <n v="3"/>
    <x v="1"/>
    <n v="1"/>
    <x v="0"/>
    <n v="5"/>
    <s v="Typ"/>
    <n v="0"/>
    <s v="NA"/>
    <s v="Detchd"/>
    <n v="1969"/>
    <s v="RFn"/>
    <n v="2"/>
    <n v="440"/>
    <s v="TA"/>
    <s v="TA"/>
    <s v="Y"/>
    <x v="12"/>
    <x v="1"/>
    <n v="48"/>
    <n v="0"/>
    <n v="0"/>
    <n v="0"/>
    <n v="0"/>
    <s v="NA"/>
    <n v="0"/>
    <s v="NA"/>
    <x v="0"/>
    <s v="NA"/>
    <n v="0"/>
    <x v="9"/>
    <x v="3"/>
    <s v="WD"/>
    <x v="0"/>
    <x v="0"/>
    <x v="168"/>
  </r>
  <r>
    <x v="755"/>
    <x v="11"/>
    <x v="3"/>
    <n v="34"/>
    <n v="3230"/>
    <s v="Pave"/>
    <s v="Pave"/>
    <s v="Reg"/>
    <s v="Lvl"/>
    <s v="AllPub"/>
    <x v="0"/>
    <s v="Gtl"/>
    <x v="5"/>
    <s v="Norm"/>
    <s v="Norm"/>
    <x v="3"/>
    <x v="0"/>
    <n v="6"/>
    <n v="5"/>
    <n v="1999"/>
    <n v="1999"/>
    <x v="0"/>
    <s v="Gable"/>
    <s v="CompShg"/>
    <x v="1"/>
    <s v="MetalSd"/>
    <s v="BrkFace"/>
    <n v="894"/>
    <s v="TA"/>
    <s v="TA"/>
    <x v="0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x v="1"/>
    <n v="0"/>
    <n v="2"/>
    <n v="1"/>
    <n v="3"/>
    <x v="0"/>
    <n v="1"/>
    <x v="1"/>
    <n v="6"/>
    <s v="Typ"/>
    <n v="0"/>
    <s v="NA"/>
    <s v="Detchd"/>
    <n v="1999"/>
    <s v="Unf"/>
    <n v="2"/>
    <n v="440"/>
    <s v="TA"/>
    <s v="TA"/>
    <s v="Y"/>
    <x v="0"/>
    <x v="0"/>
    <n v="24"/>
    <n v="0"/>
    <n v="0"/>
    <n v="0"/>
    <n v="0"/>
    <s v="NA"/>
    <n v="0"/>
    <s v="NA"/>
    <x v="0"/>
    <s v="NA"/>
    <n v="0"/>
    <x v="10"/>
    <x v="3"/>
    <s v="WD"/>
    <x v="0"/>
    <x v="0"/>
    <x v="54"/>
  </r>
  <r>
    <x v="756"/>
    <x v="0"/>
    <x v="0"/>
    <n v="68"/>
    <n v="10769"/>
    <s v="Pave"/>
    <s v="NA"/>
    <s v="IR1"/>
    <s v="Lvl"/>
    <s v="AllPub"/>
    <x v="0"/>
    <s v="Gtl"/>
    <x v="0"/>
    <s v="Norm"/>
    <s v="Norm"/>
    <x v="0"/>
    <x v="0"/>
    <n v="8"/>
    <n v="5"/>
    <n v="2007"/>
    <n v="2007"/>
    <x v="0"/>
    <s v="Gable"/>
    <s v="CompShg"/>
    <x v="0"/>
    <s v="VinylSd"/>
    <s v="None"/>
    <n v="0"/>
    <s v="Gd"/>
    <s v="TA"/>
    <x v="0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x v="1"/>
    <n v="0"/>
    <n v="2"/>
    <n v="1"/>
    <n v="3"/>
    <x v="0"/>
    <n v="1"/>
    <x v="0"/>
    <n v="7"/>
    <s v="Typ"/>
    <n v="0"/>
    <s v="NA"/>
    <s v="Attchd"/>
    <n v="2007"/>
    <s v="RFn"/>
    <n v="2"/>
    <n v="578"/>
    <s v="TA"/>
    <s v="TA"/>
    <s v="Y"/>
    <x v="32"/>
    <x v="1"/>
    <n v="105"/>
    <n v="0"/>
    <n v="0"/>
    <n v="0"/>
    <n v="0"/>
    <s v="NA"/>
    <n v="0"/>
    <s v="NA"/>
    <x v="0"/>
    <s v="NA"/>
    <n v="0"/>
    <x v="7"/>
    <x v="3"/>
    <s v="WD"/>
    <x v="0"/>
    <x v="0"/>
    <x v="297"/>
  </r>
  <r>
    <x v="757"/>
    <x v="0"/>
    <x v="0"/>
    <s v="NA"/>
    <n v="11616"/>
    <s v="Pave"/>
    <s v="NA"/>
    <s v="IR1"/>
    <s v="Lvl"/>
    <s v="AllPub"/>
    <x v="3"/>
    <s v="Gtl"/>
    <x v="9"/>
    <s v="Norm"/>
    <s v="Norm"/>
    <x v="0"/>
    <x v="0"/>
    <n v="6"/>
    <n v="5"/>
    <n v="1978"/>
    <n v="1978"/>
    <x v="0"/>
    <s v="Hip"/>
    <s v="CompShg"/>
    <x v="3"/>
    <s v="HdBoard"/>
    <s v="BrkCmn"/>
    <n v="328"/>
    <s v="TA"/>
    <s v="TA"/>
    <x v="1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x v="1"/>
    <n v="0"/>
    <n v="2"/>
    <n v="1"/>
    <n v="3"/>
    <x v="0"/>
    <n v="1"/>
    <x v="1"/>
    <n v="6"/>
    <s v="Typ"/>
    <n v="1"/>
    <s v="TA"/>
    <s v="Attchd"/>
    <n v="1978"/>
    <s v="Fin"/>
    <n v="2"/>
    <n v="440"/>
    <s v="TA"/>
    <s v="TA"/>
    <s v="Y"/>
    <x v="154"/>
    <x v="1"/>
    <n v="0"/>
    <n v="0"/>
    <n v="0"/>
    <n v="0"/>
    <n v="0"/>
    <s v="NA"/>
    <n v="0"/>
    <s v="GdPrv"/>
    <x v="1"/>
    <s v="NA"/>
    <n v="0"/>
    <x v="7"/>
    <x v="4"/>
    <s v="WD"/>
    <x v="1"/>
    <x v="1"/>
    <x v="444"/>
  </r>
  <r>
    <x v="758"/>
    <x v="11"/>
    <x v="3"/>
    <n v="24"/>
    <n v="2280"/>
    <s v="Pave"/>
    <s v="Pave"/>
    <s v="Reg"/>
    <s v="Lvl"/>
    <s v="AllPub"/>
    <x v="0"/>
    <s v="Gtl"/>
    <x v="5"/>
    <s v="Norm"/>
    <s v="Norm"/>
    <x v="4"/>
    <x v="0"/>
    <n v="7"/>
    <n v="5"/>
    <n v="1999"/>
    <n v="1999"/>
    <x v="0"/>
    <s v="Gable"/>
    <s v="CompShg"/>
    <x v="1"/>
    <s v="MetalSd"/>
    <s v="BrkFace"/>
    <n v="360"/>
    <s v="TA"/>
    <s v="TA"/>
    <x v="0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x v="1"/>
    <n v="0"/>
    <n v="2"/>
    <n v="1"/>
    <n v="3"/>
    <x v="0"/>
    <n v="1"/>
    <x v="1"/>
    <n v="6"/>
    <s v="Typ"/>
    <n v="0"/>
    <s v="NA"/>
    <s v="Detchd"/>
    <n v="1999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5"/>
    <x v="0"/>
    <s v="WD"/>
    <x v="0"/>
    <x v="0"/>
    <x v="445"/>
  </r>
  <r>
    <x v="759"/>
    <x v="0"/>
    <x v="0"/>
    <n v="65"/>
    <n v="12257"/>
    <s v="Pave"/>
    <s v="NA"/>
    <s v="IR1"/>
    <s v="Lvl"/>
    <s v="AllPub"/>
    <x v="0"/>
    <s v="Gtl"/>
    <x v="3"/>
    <s v="Norm"/>
    <s v="Norm"/>
    <x v="0"/>
    <x v="0"/>
    <n v="8"/>
    <n v="5"/>
    <n v="1995"/>
    <n v="1995"/>
    <x v="0"/>
    <s v="Gable"/>
    <s v="CompShg"/>
    <x v="0"/>
    <s v="VinylSd"/>
    <s v="BrkFace"/>
    <n v="513"/>
    <s v="Gd"/>
    <s v="TA"/>
    <x v="0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x v="1"/>
    <n v="0"/>
    <n v="2"/>
    <n v="1"/>
    <n v="4"/>
    <x v="1"/>
    <n v="1"/>
    <x v="0"/>
    <n v="9"/>
    <s v="Typ"/>
    <n v="1"/>
    <s v="TA"/>
    <s v="Attchd"/>
    <n v="1995"/>
    <s v="RFn"/>
    <n v="3"/>
    <n v="752"/>
    <s v="TA"/>
    <s v="TA"/>
    <s v="Y"/>
    <x v="15"/>
    <x v="1"/>
    <n v="98"/>
    <n v="0"/>
    <n v="0"/>
    <n v="0"/>
    <n v="0"/>
    <s v="NA"/>
    <n v="0"/>
    <s v="NA"/>
    <x v="0"/>
    <s v="NA"/>
    <n v="0"/>
    <x v="6"/>
    <x v="1"/>
    <s v="WD"/>
    <x v="0"/>
    <x v="0"/>
    <x v="178"/>
  </r>
  <r>
    <x v="760"/>
    <x v="1"/>
    <x v="0"/>
    <n v="70"/>
    <n v="9100"/>
    <s v="Pave"/>
    <s v="NA"/>
    <s v="Reg"/>
    <s v="Lvl"/>
    <s v="AllPub"/>
    <x v="0"/>
    <s v="Gtl"/>
    <x v="11"/>
    <s v="Norm"/>
    <s v="Norm"/>
    <x v="0"/>
    <x v="1"/>
    <n v="6"/>
    <n v="6"/>
    <n v="1959"/>
    <n v="1959"/>
    <x v="0"/>
    <s v="Hip"/>
    <s v="CompShg"/>
    <x v="2"/>
    <s v="Wd Sdng"/>
    <s v="None"/>
    <n v="0"/>
    <s v="TA"/>
    <s v="TA"/>
    <x v="1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x v="1"/>
    <n v="0"/>
    <n v="1"/>
    <n v="0"/>
    <n v="2"/>
    <x v="1"/>
    <n v="1"/>
    <x v="1"/>
    <n v="5"/>
    <s v="Typ"/>
    <n v="0"/>
    <s v="NA"/>
    <s v="Detchd"/>
    <n v="2008"/>
    <s v="Unf"/>
    <n v="1"/>
    <n v="300"/>
    <s v="Ex"/>
    <s v="Ex"/>
    <s v="Y"/>
    <x v="0"/>
    <x v="0"/>
    <n v="0"/>
    <n v="0"/>
    <n v="0"/>
    <n v="0"/>
    <n v="0"/>
    <s v="NA"/>
    <n v="0"/>
    <s v="NA"/>
    <x v="0"/>
    <s v="Shed"/>
    <n v="450"/>
    <x v="4"/>
    <x v="3"/>
    <s v="WD"/>
    <x v="0"/>
    <x v="0"/>
    <x v="136"/>
  </r>
  <r>
    <x v="761"/>
    <x v="8"/>
    <x v="1"/>
    <n v="60"/>
    <n v="6911"/>
    <s v="Pave"/>
    <s v="NA"/>
    <s v="Reg"/>
    <s v="Lvl"/>
    <s v="AllPub"/>
    <x v="1"/>
    <s v="Gtl"/>
    <x v="8"/>
    <s v="Feedr"/>
    <s v="Norm"/>
    <x v="0"/>
    <x v="1"/>
    <n v="5"/>
    <n v="5"/>
    <n v="1924"/>
    <n v="1950"/>
    <x v="1"/>
    <s v="Gable"/>
    <s v="CompShg"/>
    <x v="2"/>
    <s v="Wd Sdng"/>
    <s v="None"/>
    <n v="0"/>
    <s v="TA"/>
    <s v="TA"/>
    <x v="0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x v="1"/>
    <n v="0"/>
    <n v="1"/>
    <n v="0"/>
    <n v="2"/>
    <x v="1"/>
    <n v="1"/>
    <x v="3"/>
    <n v="5"/>
    <s v="Min1"/>
    <n v="0"/>
    <s v="NA"/>
    <s v="Detchd"/>
    <n v="1965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4"/>
    <x v="3"/>
    <s v="WD"/>
    <x v="0"/>
    <x v="0"/>
    <x v="98"/>
  </r>
  <r>
    <x v="762"/>
    <x v="0"/>
    <x v="3"/>
    <n v="72"/>
    <n v="8640"/>
    <s v="Pave"/>
    <s v="NA"/>
    <s v="Reg"/>
    <s v="Lvl"/>
    <s v="AllPub"/>
    <x v="0"/>
    <s v="Gtl"/>
    <x v="5"/>
    <s v="Norm"/>
    <s v="Norm"/>
    <x v="0"/>
    <x v="0"/>
    <n v="7"/>
    <n v="5"/>
    <n v="2009"/>
    <n v="2009"/>
    <x v="0"/>
    <s v="Gable"/>
    <s v="CompShg"/>
    <x v="0"/>
    <s v="VinylSd"/>
    <s v="None"/>
    <n v="0"/>
    <s v="TA"/>
    <s v="TA"/>
    <x v="0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x v="1"/>
    <n v="0"/>
    <n v="2"/>
    <n v="1"/>
    <n v="3"/>
    <x v="0"/>
    <n v="1"/>
    <x v="0"/>
    <n v="7"/>
    <s v="Typ"/>
    <n v="0"/>
    <s v="NA"/>
    <s v="Attchd"/>
    <n v="2009"/>
    <s v="Unf"/>
    <n v="2"/>
    <n v="614"/>
    <s v="TA"/>
    <s v="TA"/>
    <s v="Y"/>
    <x v="140"/>
    <x v="1"/>
    <n v="45"/>
    <n v="0"/>
    <n v="0"/>
    <n v="0"/>
    <n v="0"/>
    <s v="NA"/>
    <n v="0"/>
    <s v="NA"/>
    <x v="0"/>
    <s v="NA"/>
    <n v="0"/>
    <x v="11"/>
    <x v="4"/>
    <s v="Con"/>
    <x v="0"/>
    <x v="0"/>
    <x v="446"/>
  </r>
  <r>
    <x v="763"/>
    <x v="0"/>
    <x v="0"/>
    <n v="82"/>
    <n v="9430"/>
    <s v="Pave"/>
    <s v="NA"/>
    <s v="Reg"/>
    <s v="Lvl"/>
    <s v="AllPub"/>
    <x v="0"/>
    <s v="Gtl"/>
    <x v="3"/>
    <s v="Norm"/>
    <s v="Norm"/>
    <x v="0"/>
    <x v="0"/>
    <n v="8"/>
    <n v="5"/>
    <n v="1999"/>
    <n v="1999"/>
    <x v="0"/>
    <s v="Gable"/>
    <s v="CompShg"/>
    <x v="0"/>
    <s v="VinylSd"/>
    <s v="BrkFace"/>
    <n v="673"/>
    <s v="Gd"/>
    <s v="TA"/>
    <x v="0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x v="0"/>
    <n v="0"/>
    <n v="2"/>
    <n v="1"/>
    <n v="3"/>
    <x v="0"/>
    <n v="1"/>
    <x v="0"/>
    <n v="8"/>
    <s v="Typ"/>
    <n v="1"/>
    <s v="Gd"/>
    <s v="Attchd"/>
    <n v="1999"/>
    <s v="RFn"/>
    <n v="3"/>
    <n v="856"/>
    <s v="TA"/>
    <s v="TA"/>
    <s v="Y"/>
    <x v="0"/>
    <x v="0"/>
    <n v="128"/>
    <n v="0"/>
    <n v="0"/>
    <n v="180"/>
    <n v="0"/>
    <s v="NA"/>
    <n v="0"/>
    <s v="NA"/>
    <x v="0"/>
    <s v="NA"/>
    <n v="0"/>
    <x v="9"/>
    <x v="3"/>
    <s v="WD"/>
    <x v="0"/>
    <x v="0"/>
    <x v="447"/>
  </r>
  <r>
    <x v="764"/>
    <x v="7"/>
    <x v="0"/>
    <n v="30"/>
    <n v="9549"/>
    <s v="Pave"/>
    <s v="NA"/>
    <s v="IR1"/>
    <s v="Lvl"/>
    <s v="AllPub"/>
    <x v="3"/>
    <s v="Gtl"/>
    <x v="1"/>
    <s v="Norm"/>
    <s v="Norm"/>
    <x v="3"/>
    <x v="1"/>
    <n v="8"/>
    <n v="5"/>
    <n v="1995"/>
    <n v="1996"/>
    <x v="1"/>
    <s v="Hip"/>
    <s v="CompShg"/>
    <x v="4"/>
    <s v="BrkFace"/>
    <s v="None"/>
    <n v="0"/>
    <s v="Gd"/>
    <s v="Gd"/>
    <x v="0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x v="0"/>
    <n v="0"/>
    <n v="1"/>
    <n v="1"/>
    <n v="2"/>
    <x v="0"/>
    <n v="1"/>
    <x v="2"/>
    <n v="6"/>
    <s v="Typ"/>
    <n v="1"/>
    <s v="Gd"/>
    <s v="Attchd"/>
    <n v="1995"/>
    <s v="Fin"/>
    <n v="2"/>
    <n v="481"/>
    <s v="TA"/>
    <s v="TA"/>
    <s v="Y"/>
    <x v="0"/>
    <x v="0"/>
    <n v="30"/>
    <n v="0"/>
    <n v="0"/>
    <n v="216"/>
    <n v="0"/>
    <s v="NA"/>
    <n v="0"/>
    <s v="NA"/>
    <x v="0"/>
    <s v="NA"/>
    <n v="0"/>
    <x v="7"/>
    <x v="2"/>
    <s v="WD"/>
    <x v="0"/>
    <x v="0"/>
    <x v="228"/>
  </r>
  <r>
    <x v="765"/>
    <x v="1"/>
    <x v="0"/>
    <n v="75"/>
    <n v="14587"/>
    <s v="Pave"/>
    <s v="NA"/>
    <s v="IR1"/>
    <s v="Lvl"/>
    <s v="AllPub"/>
    <x v="0"/>
    <s v="Gtl"/>
    <x v="5"/>
    <s v="Norm"/>
    <s v="Norm"/>
    <x v="0"/>
    <x v="1"/>
    <n v="9"/>
    <n v="5"/>
    <n v="2008"/>
    <n v="2008"/>
    <x v="0"/>
    <s v="Gable"/>
    <s v="CompShg"/>
    <x v="0"/>
    <s v="VinylSd"/>
    <s v="Stone"/>
    <n v="284"/>
    <s v="Gd"/>
    <s v="TA"/>
    <x v="0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x v="1"/>
    <n v="0"/>
    <n v="2"/>
    <n v="0"/>
    <n v="2"/>
    <x v="0"/>
    <n v="1"/>
    <x v="2"/>
    <n v="6"/>
    <s v="Typ"/>
    <n v="1"/>
    <s v="Gd"/>
    <s v="Attchd"/>
    <n v="2008"/>
    <s v="Fin"/>
    <n v="2"/>
    <n v="592"/>
    <s v="TA"/>
    <s v="TA"/>
    <s v="Y"/>
    <x v="0"/>
    <x v="0"/>
    <n v="174"/>
    <n v="0"/>
    <n v="0"/>
    <n v="0"/>
    <n v="0"/>
    <s v="NA"/>
    <n v="0"/>
    <s v="NA"/>
    <x v="0"/>
    <s v="NA"/>
    <n v="0"/>
    <x v="5"/>
    <x v="0"/>
    <s v="New"/>
    <x v="2"/>
    <x v="1"/>
    <x v="448"/>
  </r>
  <r>
    <x v="766"/>
    <x v="0"/>
    <x v="0"/>
    <n v="80"/>
    <n v="10421"/>
    <s v="Pave"/>
    <s v="NA"/>
    <s v="Reg"/>
    <s v="Lvl"/>
    <s v="AllPub"/>
    <x v="0"/>
    <s v="Gtl"/>
    <x v="6"/>
    <s v="Norm"/>
    <s v="Norm"/>
    <x v="0"/>
    <x v="0"/>
    <n v="7"/>
    <n v="5"/>
    <n v="1988"/>
    <n v="1988"/>
    <x v="0"/>
    <s v="Gable"/>
    <s v="CompShg"/>
    <x v="3"/>
    <s v="HdBoard"/>
    <s v="BrkFace"/>
    <n v="42"/>
    <s v="TA"/>
    <s v="TA"/>
    <x v="1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x v="1"/>
    <n v="0"/>
    <n v="2"/>
    <n v="1"/>
    <n v="3"/>
    <x v="0"/>
    <n v="1"/>
    <x v="1"/>
    <n v="7"/>
    <s v="Typ"/>
    <n v="1"/>
    <s v="TA"/>
    <s v="Attchd"/>
    <n v="1988"/>
    <s v="Unf"/>
    <n v="2"/>
    <n v="496"/>
    <s v="TA"/>
    <s v="TA"/>
    <s v="Y"/>
    <x v="184"/>
    <x v="1"/>
    <n v="66"/>
    <n v="156"/>
    <n v="0"/>
    <n v="0"/>
    <n v="0"/>
    <s v="NA"/>
    <n v="0"/>
    <s v="MnPrv"/>
    <x v="1"/>
    <s v="Shed"/>
    <n v="500"/>
    <x v="10"/>
    <x v="4"/>
    <s v="WD"/>
    <x v="0"/>
    <x v="0"/>
    <x v="55"/>
  </r>
  <r>
    <x v="767"/>
    <x v="3"/>
    <x v="0"/>
    <n v="75"/>
    <n v="12508"/>
    <s v="Pave"/>
    <s v="NA"/>
    <s v="IR1"/>
    <s v="Lvl"/>
    <s v="AllPub"/>
    <x v="0"/>
    <s v="Gtl"/>
    <x v="4"/>
    <s v="Norm"/>
    <s v="Norm"/>
    <x v="0"/>
    <x v="2"/>
    <n v="6"/>
    <n v="7"/>
    <n v="1940"/>
    <n v="1985"/>
    <x v="1"/>
    <s v="Gable"/>
    <s v="CompShg"/>
    <x v="0"/>
    <s v="VinylSd"/>
    <s v="None"/>
    <n v="0"/>
    <s v="TA"/>
    <s v="TA"/>
    <x v="1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x v="0"/>
    <n v="0"/>
    <n v="2"/>
    <n v="0"/>
    <n v="4"/>
    <x v="1"/>
    <n v="1"/>
    <x v="1"/>
    <n v="7"/>
    <s v="Mod"/>
    <n v="0"/>
    <s v="NA"/>
    <s v="Attchd"/>
    <n v="1989"/>
    <s v="Unf"/>
    <n v="1"/>
    <n v="423"/>
    <s v="TA"/>
    <s v="TA"/>
    <s v="Y"/>
    <x v="185"/>
    <x v="1"/>
    <n v="0"/>
    <n v="156"/>
    <n v="0"/>
    <n v="0"/>
    <n v="0"/>
    <s v="NA"/>
    <n v="0"/>
    <s v="NA"/>
    <x v="0"/>
    <s v="Shed"/>
    <n v="1300"/>
    <x v="9"/>
    <x v="0"/>
    <s v="WD"/>
    <x v="0"/>
    <x v="0"/>
    <x v="39"/>
  </r>
  <r>
    <x v="768"/>
    <x v="1"/>
    <x v="0"/>
    <n v="70"/>
    <n v="9100"/>
    <s v="Pave"/>
    <s v="NA"/>
    <s v="Reg"/>
    <s v="Lvl"/>
    <s v="AllPub"/>
    <x v="0"/>
    <s v="Gtl"/>
    <x v="0"/>
    <s v="Norm"/>
    <s v="Norm"/>
    <x v="0"/>
    <x v="1"/>
    <n v="7"/>
    <n v="5"/>
    <n v="2004"/>
    <n v="2005"/>
    <x v="1"/>
    <s v="Hip"/>
    <s v="CompShg"/>
    <x v="0"/>
    <s v="VinylSd"/>
    <s v="None"/>
    <n v="0"/>
    <s v="Gd"/>
    <s v="TA"/>
    <x v="0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x v="1"/>
    <n v="0"/>
    <n v="2"/>
    <n v="0"/>
    <n v="3"/>
    <x v="1"/>
    <n v="1"/>
    <x v="0"/>
    <n v="8"/>
    <s v="Typ"/>
    <n v="1"/>
    <s v="Gd"/>
    <s v="Attchd"/>
    <n v="2004"/>
    <s v="Fin"/>
    <n v="2"/>
    <n v="484"/>
    <s v="TA"/>
    <s v="TA"/>
    <s v="Y"/>
    <x v="28"/>
    <x v="1"/>
    <n v="33"/>
    <n v="0"/>
    <n v="0"/>
    <n v="0"/>
    <n v="0"/>
    <s v="NA"/>
    <n v="0"/>
    <s v="NA"/>
    <x v="0"/>
    <s v="NA"/>
    <n v="0"/>
    <x v="4"/>
    <x v="2"/>
    <s v="WD"/>
    <x v="0"/>
    <x v="0"/>
    <x v="449"/>
  </r>
  <r>
    <x v="769"/>
    <x v="0"/>
    <x v="0"/>
    <n v="47"/>
    <n v="53504"/>
    <s v="Pave"/>
    <s v="NA"/>
    <s v="IR2"/>
    <s v="HLS"/>
    <s v="AllPub"/>
    <x v="3"/>
    <s v="Mod"/>
    <x v="18"/>
    <s v="Norm"/>
    <s v="Norm"/>
    <x v="0"/>
    <x v="0"/>
    <n v="8"/>
    <n v="5"/>
    <n v="2003"/>
    <n v="2003"/>
    <x v="0"/>
    <s v="Hip"/>
    <s v="CompShg"/>
    <x v="6"/>
    <s v="Wd Shng"/>
    <s v="BrkFace"/>
    <n v="603"/>
    <s v="Ex"/>
    <s v="TA"/>
    <x v="0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x v="0"/>
    <n v="0"/>
    <n v="3"/>
    <n v="1"/>
    <n v="4"/>
    <x v="0"/>
    <n v="1"/>
    <x v="2"/>
    <n v="12"/>
    <s v="Mod"/>
    <n v="1"/>
    <s v="Gd"/>
    <s v="BuiltIn"/>
    <n v="2003"/>
    <s v="Fin"/>
    <n v="3"/>
    <n v="841"/>
    <s v="TA"/>
    <s v="TA"/>
    <s v="Y"/>
    <x v="186"/>
    <x v="1"/>
    <n v="36"/>
    <n v="0"/>
    <n v="0"/>
    <n v="210"/>
    <n v="0"/>
    <s v="NA"/>
    <n v="0"/>
    <s v="NA"/>
    <x v="0"/>
    <s v="NA"/>
    <n v="0"/>
    <x v="11"/>
    <x v="4"/>
    <s v="WD"/>
    <x v="0"/>
    <x v="0"/>
    <x v="450"/>
  </r>
  <r>
    <x v="770"/>
    <x v="9"/>
    <x v="0"/>
    <s v="NA"/>
    <n v="7252"/>
    <s v="Pave"/>
    <s v="NA"/>
    <s v="IR1"/>
    <s v="Lvl"/>
    <s v="AllPub"/>
    <x v="3"/>
    <s v="Gtl"/>
    <x v="9"/>
    <s v="Norm"/>
    <s v="Norm"/>
    <x v="0"/>
    <x v="4"/>
    <n v="5"/>
    <n v="5"/>
    <n v="1982"/>
    <n v="1982"/>
    <x v="0"/>
    <s v="Hip"/>
    <s v="CompShg"/>
    <x v="2"/>
    <s v="Wd Sdng"/>
    <s v="None"/>
    <n v="0"/>
    <s v="TA"/>
    <s v="TA"/>
    <x v="1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x v="0"/>
    <n v="0"/>
    <n v="1"/>
    <n v="0"/>
    <n v="2"/>
    <x v="1"/>
    <n v="1"/>
    <x v="1"/>
    <n v="5"/>
    <s v="Typ"/>
    <n v="0"/>
    <s v="NA"/>
    <s v="Detchd"/>
    <n v="1983"/>
    <s v="Unf"/>
    <n v="2"/>
    <n v="576"/>
    <s v="TA"/>
    <s v="TA"/>
    <s v="Y"/>
    <x v="28"/>
    <x v="1"/>
    <n v="0"/>
    <n v="0"/>
    <n v="0"/>
    <n v="0"/>
    <n v="0"/>
    <s v="NA"/>
    <n v="0"/>
    <s v="NA"/>
    <x v="0"/>
    <s v="NA"/>
    <n v="0"/>
    <x v="7"/>
    <x v="3"/>
    <s v="WD"/>
    <x v="0"/>
    <x v="0"/>
    <x v="451"/>
  </r>
  <r>
    <x v="771"/>
    <x v="1"/>
    <x v="0"/>
    <n v="67"/>
    <n v="8877"/>
    <s v="Pave"/>
    <s v="NA"/>
    <s v="Reg"/>
    <s v="Lvl"/>
    <s v="AllPub"/>
    <x v="0"/>
    <s v="Gtl"/>
    <x v="15"/>
    <s v="Norm"/>
    <s v="Norm"/>
    <x v="0"/>
    <x v="1"/>
    <n v="4"/>
    <n v="5"/>
    <n v="1951"/>
    <n v="1951"/>
    <x v="0"/>
    <s v="Gable"/>
    <s v="CompShg"/>
    <x v="2"/>
    <s v="Wd Sdng"/>
    <s v="None"/>
    <n v="0"/>
    <s v="TA"/>
    <s v="TA"/>
    <x v="1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x v="1"/>
    <n v="0"/>
    <n v="1"/>
    <n v="0"/>
    <n v="2"/>
    <x v="1"/>
    <n v="1"/>
    <x v="1"/>
    <n v="6"/>
    <s v="Typ"/>
    <n v="0"/>
    <s v="NA"/>
    <s v="Detchd"/>
    <n v="1951"/>
    <s v="Unf"/>
    <n v="2"/>
    <n v="396"/>
    <s v="TA"/>
    <s v="TA"/>
    <s v="Y"/>
    <x v="0"/>
    <x v="0"/>
    <n v="0"/>
    <n v="0"/>
    <n v="0"/>
    <n v="0"/>
    <n v="0"/>
    <s v="NA"/>
    <n v="0"/>
    <s v="NA"/>
    <x v="0"/>
    <s v="NA"/>
    <n v="0"/>
    <x v="7"/>
    <x v="2"/>
    <s v="COD"/>
    <x v="0"/>
    <x v="0"/>
    <x v="452"/>
  </r>
  <r>
    <x v="772"/>
    <x v="10"/>
    <x v="0"/>
    <n v="94"/>
    <n v="7819"/>
    <s v="Pave"/>
    <s v="NA"/>
    <s v="Reg"/>
    <s v="Lvl"/>
    <s v="AllPub"/>
    <x v="0"/>
    <s v="Gtl"/>
    <x v="15"/>
    <s v="Norm"/>
    <s v="Norm"/>
    <x v="0"/>
    <x v="5"/>
    <n v="6"/>
    <n v="5"/>
    <n v="1976"/>
    <n v="1976"/>
    <x v="0"/>
    <s v="Gable"/>
    <s v="CompShg"/>
    <x v="7"/>
    <s v="Plywood"/>
    <s v="None"/>
    <n v="0"/>
    <s v="TA"/>
    <s v="TA"/>
    <x v="1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x v="0"/>
    <n v="0"/>
    <n v="1"/>
    <n v="0"/>
    <n v="3"/>
    <x v="1"/>
    <n v="1"/>
    <x v="1"/>
    <n v="6"/>
    <s v="Typ"/>
    <n v="1"/>
    <s v="TA"/>
    <s v="Detchd"/>
    <n v="1976"/>
    <s v="Unf"/>
    <n v="2"/>
    <n v="672"/>
    <s v="TA"/>
    <s v="TA"/>
    <s v="Y"/>
    <x v="32"/>
    <x v="1"/>
    <n v="0"/>
    <n v="0"/>
    <n v="0"/>
    <n v="0"/>
    <n v="0"/>
    <s v="NA"/>
    <n v="0"/>
    <s v="MnPrv"/>
    <x v="1"/>
    <s v="NA"/>
    <n v="0"/>
    <x v="10"/>
    <x v="4"/>
    <s v="WD"/>
    <x v="1"/>
    <x v="1"/>
    <x v="172"/>
  </r>
  <r>
    <x v="773"/>
    <x v="1"/>
    <x v="0"/>
    <n v="70"/>
    <n v="10150"/>
    <s v="Pave"/>
    <s v="NA"/>
    <s v="Reg"/>
    <s v="Lvl"/>
    <s v="AllPub"/>
    <x v="0"/>
    <s v="Gtl"/>
    <x v="11"/>
    <s v="Feedr"/>
    <s v="Norm"/>
    <x v="0"/>
    <x v="1"/>
    <n v="5"/>
    <n v="5"/>
    <n v="1958"/>
    <n v="1958"/>
    <x v="0"/>
    <s v="Gable"/>
    <s v="CompShg"/>
    <x v="2"/>
    <s v="Wd Sdng"/>
    <s v="None"/>
    <n v="1"/>
    <s v="TA"/>
    <s v="TA"/>
    <x v="1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x v="1"/>
    <n v="0"/>
    <n v="1"/>
    <n v="0"/>
    <n v="2"/>
    <x v="1"/>
    <n v="1"/>
    <x v="1"/>
    <n v="5"/>
    <s v="Typ"/>
    <n v="0"/>
    <s v="NA"/>
    <s v="Attchd"/>
    <n v="1958"/>
    <s v="RFn"/>
    <n v="1"/>
    <n v="275"/>
    <s v="TA"/>
    <s v="TA"/>
    <s v="Y"/>
    <x v="0"/>
    <x v="0"/>
    <n v="0"/>
    <n v="0"/>
    <n v="0"/>
    <n v="0"/>
    <n v="0"/>
    <s v="NA"/>
    <n v="0"/>
    <s v="NA"/>
    <x v="0"/>
    <s v="NA"/>
    <n v="0"/>
    <x v="9"/>
    <x v="1"/>
    <s v="COD"/>
    <x v="0"/>
    <x v="0"/>
    <x v="49"/>
  </r>
  <r>
    <x v="774"/>
    <x v="1"/>
    <x v="0"/>
    <n v="110"/>
    <n v="14226"/>
    <s v="Pave"/>
    <s v="NA"/>
    <s v="Reg"/>
    <s v="Lvl"/>
    <s v="AllPub"/>
    <x v="2"/>
    <s v="Gtl"/>
    <x v="10"/>
    <s v="Norm"/>
    <s v="Norm"/>
    <x v="0"/>
    <x v="1"/>
    <n v="8"/>
    <n v="5"/>
    <n v="2006"/>
    <n v="2006"/>
    <x v="0"/>
    <s v="Hip"/>
    <s v="CompShg"/>
    <x v="0"/>
    <s v="VinylSd"/>
    <s v="BrkFace"/>
    <n v="375"/>
    <s v="Gd"/>
    <s v="TA"/>
    <x v="0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x v="1"/>
    <n v="0"/>
    <n v="2"/>
    <n v="0"/>
    <n v="3"/>
    <x v="1"/>
    <n v="1"/>
    <x v="0"/>
    <n v="9"/>
    <s v="Typ"/>
    <n v="1"/>
    <s v="Gd"/>
    <s v="Attchd"/>
    <n v="2006"/>
    <s v="Fin"/>
    <n v="3"/>
    <n v="895"/>
    <s v="TA"/>
    <s v="TA"/>
    <s v="Y"/>
    <x v="187"/>
    <x v="1"/>
    <n v="45"/>
    <n v="0"/>
    <n v="0"/>
    <n v="0"/>
    <n v="0"/>
    <s v="NA"/>
    <n v="0"/>
    <s v="NA"/>
    <x v="0"/>
    <s v="NA"/>
    <n v="0"/>
    <x v="9"/>
    <x v="1"/>
    <s v="New"/>
    <x v="2"/>
    <x v="1"/>
    <x v="453"/>
  </r>
  <r>
    <x v="775"/>
    <x v="7"/>
    <x v="1"/>
    <n v="32"/>
    <n v="4500"/>
    <s v="Pave"/>
    <s v="NA"/>
    <s v="Reg"/>
    <s v="Lvl"/>
    <s v="AllPub"/>
    <x v="1"/>
    <s v="Gtl"/>
    <x v="4"/>
    <s v="Norm"/>
    <s v="Norm"/>
    <x v="3"/>
    <x v="1"/>
    <n v="6"/>
    <n v="5"/>
    <n v="1998"/>
    <n v="1998"/>
    <x v="0"/>
    <s v="Hip"/>
    <s v="CompShg"/>
    <x v="0"/>
    <s v="VinylSd"/>
    <s v="BrkFace"/>
    <n v="320"/>
    <s v="TA"/>
    <s v="TA"/>
    <x v="0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x v="0"/>
    <n v="0"/>
    <n v="2"/>
    <n v="0"/>
    <n v="2"/>
    <x v="0"/>
    <n v="1"/>
    <x v="1"/>
    <n v="5"/>
    <s v="Typ"/>
    <n v="0"/>
    <s v="NA"/>
    <s v="Attchd"/>
    <n v="1998"/>
    <s v="Fin"/>
    <n v="2"/>
    <n v="412"/>
    <s v="TA"/>
    <s v="TA"/>
    <s v="Y"/>
    <x v="0"/>
    <x v="0"/>
    <n v="247"/>
    <n v="0"/>
    <n v="0"/>
    <n v="0"/>
    <n v="0"/>
    <s v="NA"/>
    <n v="0"/>
    <s v="NA"/>
    <x v="0"/>
    <s v="NA"/>
    <n v="0"/>
    <x v="11"/>
    <x v="3"/>
    <s v="WD"/>
    <x v="0"/>
    <x v="0"/>
    <x v="259"/>
  </r>
  <r>
    <x v="776"/>
    <x v="1"/>
    <x v="0"/>
    <n v="86"/>
    <n v="11210"/>
    <s v="Pave"/>
    <s v="NA"/>
    <s v="IR1"/>
    <s v="Lvl"/>
    <s v="AllPub"/>
    <x v="0"/>
    <s v="Gtl"/>
    <x v="0"/>
    <s v="Norm"/>
    <s v="Norm"/>
    <x v="0"/>
    <x v="1"/>
    <n v="7"/>
    <n v="5"/>
    <n v="2005"/>
    <n v="2006"/>
    <x v="1"/>
    <s v="Gable"/>
    <s v="CompShg"/>
    <x v="0"/>
    <s v="VinylSd"/>
    <s v="BrkFace"/>
    <n v="240"/>
    <s v="Gd"/>
    <s v="TA"/>
    <x v="0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x v="1"/>
    <n v="0"/>
    <n v="2"/>
    <n v="0"/>
    <n v="3"/>
    <x v="1"/>
    <n v="1"/>
    <x v="0"/>
    <n v="7"/>
    <s v="Typ"/>
    <n v="0"/>
    <s v="NA"/>
    <s v="Attchd"/>
    <n v="2005"/>
    <s v="RFn"/>
    <n v="3"/>
    <n v="865"/>
    <s v="TA"/>
    <s v="TA"/>
    <s v="Y"/>
    <x v="32"/>
    <x v="1"/>
    <n v="59"/>
    <n v="0"/>
    <n v="0"/>
    <n v="0"/>
    <n v="0"/>
    <s v="NA"/>
    <n v="0"/>
    <s v="NA"/>
    <x v="0"/>
    <s v="NA"/>
    <n v="0"/>
    <x v="9"/>
    <x v="2"/>
    <s v="New"/>
    <x v="2"/>
    <x v="1"/>
    <x v="454"/>
  </r>
  <r>
    <x v="777"/>
    <x v="1"/>
    <x v="0"/>
    <n v="100"/>
    <n v="13350"/>
    <s v="Pave"/>
    <s v="NA"/>
    <s v="IR1"/>
    <s v="Lvl"/>
    <s v="AllPub"/>
    <x v="0"/>
    <s v="Gtl"/>
    <x v="9"/>
    <s v="Norm"/>
    <s v="Norm"/>
    <x v="0"/>
    <x v="1"/>
    <n v="5"/>
    <n v="5"/>
    <n v="1974"/>
    <n v="1974"/>
    <x v="0"/>
    <s v="Hip"/>
    <s v="CompShg"/>
    <x v="3"/>
    <s v="Plywood"/>
    <s v="None"/>
    <n v="0"/>
    <s v="TA"/>
    <s v="TA"/>
    <x v="1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x v="0"/>
    <n v="0"/>
    <n v="1"/>
    <n v="0"/>
    <n v="3"/>
    <x v="1"/>
    <n v="1"/>
    <x v="1"/>
    <n v="5"/>
    <s v="Typ"/>
    <n v="1"/>
    <s v="Fa"/>
    <s v="Attchd"/>
    <n v="1974"/>
    <s v="Unf"/>
    <n v="2"/>
    <n v="440"/>
    <s v="TA"/>
    <s v="TA"/>
    <s v="Y"/>
    <x v="188"/>
    <x v="1"/>
    <n v="0"/>
    <n v="0"/>
    <n v="0"/>
    <n v="0"/>
    <n v="0"/>
    <s v="NA"/>
    <n v="0"/>
    <s v="MnPrv"/>
    <x v="1"/>
    <s v="NA"/>
    <n v="0"/>
    <x v="11"/>
    <x v="2"/>
    <s v="WD"/>
    <x v="0"/>
    <x v="0"/>
    <x v="215"/>
  </r>
  <r>
    <x v="778"/>
    <x v="6"/>
    <x v="4"/>
    <n v="60"/>
    <n v="8400"/>
    <s v="Pave"/>
    <s v="NA"/>
    <s v="Reg"/>
    <s v="Lvl"/>
    <s v="AllPub"/>
    <x v="0"/>
    <s v="Gtl"/>
    <x v="12"/>
    <s v="Feedr"/>
    <s v="Norm"/>
    <x v="2"/>
    <x v="1"/>
    <n v="5"/>
    <n v="5"/>
    <n v="1977"/>
    <n v="1977"/>
    <x v="0"/>
    <s v="Gable"/>
    <s v="CompShg"/>
    <x v="7"/>
    <s v="Plywood"/>
    <s v="BrkFace"/>
    <n v="320"/>
    <s v="TA"/>
    <s v="TA"/>
    <x v="4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x v="1"/>
    <n v="0"/>
    <n v="2"/>
    <n v="0"/>
    <n v="4"/>
    <x v="1"/>
    <n v="2"/>
    <x v="1"/>
    <n v="10"/>
    <s v="Typ"/>
    <n v="2"/>
    <s v="TA"/>
    <s v="Detchd"/>
    <n v="1977"/>
    <s v="Unf"/>
    <n v="2"/>
    <n v="630"/>
    <s v="TA"/>
    <s v="TA"/>
    <s v="Y"/>
    <x v="0"/>
    <x v="0"/>
    <n v="0"/>
    <n v="0"/>
    <n v="0"/>
    <n v="0"/>
    <n v="0"/>
    <s v="NA"/>
    <n v="0"/>
    <s v="NA"/>
    <x v="0"/>
    <s v="NA"/>
    <n v="0"/>
    <x v="4"/>
    <x v="1"/>
    <s v="WD"/>
    <x v="0"/>
    <x v="0"/>
    <x v="12"/>
  </r>
  <r>
    <x v="779"/>
    <x v="6"/>
    <x v="0"/>
    <n v="78"/>
    <n v="10530"/>
    <s v="Pave"/>
    <s v="NA"/>
    <s v="Reg"/>
    <s v="Lvl"/>
    <s v="AllPub"/>
    <x v="0"/>
    <s v="Gtl"/>
    <x v="4"/>
    <s v="Norm"/>
    <s v="Norm"/>
    <x v="2"/>
    <x v="4"/>
    <n v="6"/>
    <n v="5"/>
    <n v="1977"/>
    <n v="1977"/>
    <x v="0"/>
    <s v="Gable"/>
    <s v="CompShg"/>
    <x v="7"/>
    <s v="ImStucc"/>
    <s v="BrkFace"/>
    <n v="90"/>
    <s v="TA"/>
    <s v="TA"/>
    <x v="1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x v="0"/>
    <n v="0"/>
    <n v="1"/>
    <n v="0"/>
    <n v="2"/>
    <x v="1"/>
    <n v="1"/>
    <x v="1"/>
    <n v="4"/>
    <s v="Typ"/>
    <n v="0"/>
    <s v="NA"/>
    <s v="Attchd"/>
    <n v="1977"/>
    <s v="Unf"/>
    <n v="2"/>
    <n v="504"/>
    <s v="TA"/>
    <s v="TA"/>
    <s v="Y"/>
    <x v="0"/>
    <x v="0"/>
    <n v="0"/>
    <n v="0"/>
    <n v="0"/>
    <n v="0"/>
    <n v="0"/>
    <s v="NA"/>
    <n v="0"/>
    <s v="NA"/>
    <x v="0"/>
    <s v="NA"/>
    <n v="0"/>
    <x v="1"/>
    <x v="2"/>
    <s v="WD"/>
    <x v="0"/>
    <x v="0"/>
    <x v="152"/>
  </r>
  <r>
    <x v="780"/>
    <x v="1"/>
    <x v="0"/>
    <n v="63"/>
    <n v="7875"/>
    <s v="Pave"/>
    <s v="NA"/>
    <s v="Reg"/>
    <s v="Lvl"/>
    <s v="AllPub"/>
    <x v="0"/>
    <s v="Gtl"/>
    <x v="17"/>
    <s v="Norm"/>
    <s v="Norm"/>
    <x v="0"/>
    <x v="1"/>
    <n v="7"/>
    <n v="5"/>
    <n v="1995"/>
    <n v="1996"/>
    <x v="1"/>
    <s v="Gable"/>
    <s v="CompShg"/>
    <x v="3"/>
    <s v="HdBoard"/>
    <s v="BrkFace"/>
    <n v="38"/>
    <s v="TA"/>
    <s v="TA"/>
    <x v="0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x v="1"/>
    <n v="0"/>
    <n v="2"/>
    <n v="0"/>
    <n v="3"/>
    <x v="1"/>
    <n v="1"/>
    <x v="1"/>
    <n v="6"/>
    <s v="Typ"/>
    <n v="1"/>
    <s v="TA"/>
    <s v="Attchd"/>
    <n v="1995"/>
    <s v="Fin"/>
    <n v="2"/>
    <n v="402"/>
    <s v="TA"/>
    <s v="TA"/>
    <s v="Y"/>
    <x v="132"/>
    <x v="1"/>
    <n v="21"/>
    <n v="0"/>
    <n v="0"/>
    <n v="0"/>
    <n v="0"/>
    <s v="NA"/>
    <n v="0"/>
    <s v="NA"/>
    <x v="0"/>
    <s v="NA"/>
    <n v="0"/>
    <x v="11"/>
    <x v="1"/>
    <s v="WD"/>
    <x v="0"/>
    <x v="0"/>
    <x v="105"/>
  </r>
  <r>
    <x v="781"/>
    <x v="0"/>
    <x v="0"/>
    <n v="65"/>
    <n v="7153"/>
    <s v="Pave"/>
    <s v="NA"/>
    <s v="Reg"/>
    <s v="Lvl"/>
    <s v="AllPub"/>
    <x v="0"/>
    <s v="Gtl"/>
    <x v="12"/>
    <s v="Norm"/>
    <s v="Norm"/>
    <x v="0"/>
    <x v="0"/>
    <n v="6"/>
    <n v="5"/>
    <n v="1992"/>
    <n v="1992"/>
    <x v="0"/>
    <s v="Gable"/>
    <s v="CompShg"/>
    <x v="0"/>
    <s v="VinylSd"/>
    <s v="None"/>
    <n v="0"/>
    <s v="Gd"/>
    <s v="Gd"/>
    <x v="0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x v="1"/>
    <n v="0"/>
    <n v="2"/>
    <n v="1"/>
    <n v="3"/>
    <x v="0"/>
    <n v="1"/>
    <x v="0"/>
    <n v="7"/>
    <s v="Typ"/>
    <n v="0"/>
    <s v="NA"/>
    <s v="Attchd"/>
    <n v="1992"/>
    <s v="RFn"/>
    <n v="2"/>
    <n v="484"/>
    <s v="TA"/>
    <s v="TA"/>
    <s v="Y"/>
    <x v="0"/>
    <x v="0"/>
    <n v="124"/>
    <n v="0"/>
    <n v="0"/>
    <n v="0"/>
    <n v="0"/>
    <s v="NA"/>
    <n v="0"/>
    <s v="NA"/>
    <x v="0"/>
    <s v="NA"/>
    <n v="0"/>
    <x v="9"/>
    <x v="2"/>
    <s v="WD"/>
    <x v="0"/>
    <x v="0"/>
    <x v="455"/>
  </r>
  <r>
    <x v="782"/>
    <x v="1"/>
    <x v="0"/>
    <n v="67"/>
    <n v="16285"/>
    <s v="Pave"/>
    <s v="NA"/>
    <s v="IR2"/>
    <s v="Lvl"/>
    <s v="AllPub"/>
    <x v="0"/>
    <s v="Gtl"/>
    <x v="0"/>
    <s v="Norm"/>
    <s v="Norm"/>
    <x v="0"/>
    <x v="1"/>
    <n v="7"/>
    <n v="5"/>
    <n v="2001"/>
    <n v="2002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x v="1"/>
    <n v="0"/>
    <n v="2"/>
    <n v="0"/>
    <n v="3"/>
    <x v="1"/>
    <n v="1"/>
    <x v="0"/>
    <n v="6"/>
    <s v="Typ"/>
    <n v="0"/>
    <s v="NA"/>
    <s v="Attchd"/>
    <n v="2001"/>
    <s v="RFn"/>
    <n v="2"/>
    <n v="605"/>
    <s v="TA"/>
    <s v="TA"/>
    <s v="Y"/>
    <x v="0"/>
    <x v="0"/>
    <n v="33"/>
    <n v="0"/>
    <n v="0"/>
    <n v="0"/>
    <n v="0"/>
    <s v="NA"/>
    <n v="0"/>
    <s v="NA"/>
    <x v="0"/>
    <s v="NA"/>
    <n v="0"/>
    <x v="11"/>
    <x v="3"/>
    <s v="WD"/>
    <x v="0"/>
    <x v="0"/>
    <x v="456"/>
  </r>
  <r>
    <x v="783"/>
    <x v="9"/>
    <x v="0"/>
    <s v="NA"/>
    <n v="9101"/>
    <s v="Pave"/>
    <s v="NA"/>
    <s v="IR1"/>
    <s v="Lvl"/>
    <s v="AllPub"/>
    <x v="2"/>
    <s v="Gtl"/>
    <x v="4"/>
    <s v="Norm"/>
    <s v="Norm"/>
    <x v="0"/>
    <x v="4"/>
    <n v="5"/>
    <n v="6"/>
    <n v="1978"/>
    <n v="1978"/>
    <x v="0"/>
    <s v="Gable"/>
    <s v="CompShg"/>
    <x v="7"/>
    <s v="Plywood"/>
    <s v="BrkFace"/>
    <n v="104"/>
    <s v="TA"/>
    <s v="Gd"/>
    <x v="0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x v="0"/>
    <n v="0"/>
    <n v="1"/>
    <n v="0"/>
    <n v="1"/>
    <x v="0"/>
    <n v="1"/>
    <x v="0"/>
    <n v="4"/>
    <s v="Typ"/>
    <n v="1"/>
    <s v="TA"/>
    <s v="Attchd"/>
    <n v="1978"/>
    <s v="Fin"/>
    <n v="2"/>
    <n v="602"/>
    <s v="TA"/>
    <s v="TA"/>
    <s v="Y"/>
    <x v="189"/>
    <x v="1"/>
    <n v="30"/>
    <n v="0"/>
    <n v="0"/>
    <n v="0"/>
    <n v="0"/>
    <s v="NA"/>
    <n v="0"/>
    <s v="NA"/>
    <x v="0"/>
    <s v="NA"/>
    <n v="0"/>
    <x v="9"/>
    <x v="3"/>
    <s v="WD"/>
    <x v="0"/>
    <x v="0"/>
    <x v="32"/>
  </r>
  <r>
    <x v="784"/>
    <x v="12"/>
    <x v="1"/>
    <n v="35"/>
    <n v="6300"/>
    <s v="Pave"/>
    <s v="Grvl"/>
    <s v="Reg"/>
    <s v="Lvl"/>
    <s v="AllPub"/>
    <x v="0"/>
    <s v="Gtl"/>
    <x v="7"/>
    <s v="Norm"/>
    <s v="Norm"/>
    <x v="0"/>
    <x v="6"/>
    <n v="6"/>
    <n v="6"/>
    <n v="1914"/>
    <n v="2001"/>
    <x v="1"/>
    <s v="Gable"/>
    <s v="CompShg"/>
    <x v="2"/>
    <s v="Wd Shng"/>
    <s v="None"/>
    <n v="0"/>
    <s v="TA"/>
    <s v="TA"/>
    <x v="1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x v="1"/>
    <n v="0"/>
    <n v="2"/>
    <n v="0"/>
    <n v="3"/>
    <x v="1"/>
    <n v="1"/>
    <x v="1"/>
    <n v="9"/>
    <s v="Typ"/>
    <n v="1"/>
    <s v="Gd"/>
    <s v="NA"/>
    <s v="NA"/>
    <s v="NA"/>
    <n v="0"/>
    <n v="0"/>
    <s v="NA"/>
    <s v="NA"/>
    <s v="Y"/>
    <x v="0"/>
    <x v="0"/>
    <n v="291"/>
    <n v="134"/>
    <n v="0"/>
    <n v="0"/>
    <n v="0"/>
    <s v="NA"/>
    <n v="0"/>
    <s v="NA"/>
    <x v="0"/>
    <s v="NA"/>
    <n v="0"/>
    <x v="11"/>
    <x v="0"/>
    <s v="WD"/>
    <x v="0"/>
    <x v="0"/>
    <x v="113"/>
  </r>
  <r>
    <x v="785"/>
    <x v="1"/>
    <x v="0"/>
    <s v="NA"/>
    <n v="9790"/>
    <s v="Pave"/>
    <s v="NA"/>
    <s v="Reg"/>
    <s v="Lvl"/>
    <s v="AllPub"/>
    <x v="0"/>
    <s v="Gtl"/>
    <x v="6"/>
    <s v="Feedr"/>
    <s v="Norm"/>
    <x v="0"/>
    <x v="1"/>
    <n v="6"/>
    <n v="5"/>
    <n v="1967"/>
    <n v="1967"/>
    <x v="0"/>
    <s v="Gable"/>
    <s v="CompShg"/>
    <x v="4"/>
    <s v="Wd Sdng"/>
    <s v="None"/>
    <n v="0"/>
    <s v="TA"/>
    <s v="TA"/>
    <x v="1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x v="1"/>
    <n v="0"/>
    <n v="2"/>
    <n v="0"/>
    <n v="3"/>
    <x v="1"/>
    <n v="1"/>
    <x v="1"/>
    <n v="7"/>
    <s v="Typ"/>
    <n v="1"/>
    <s v="Gd"/>
    <s v="Attchd"/>
    <n v="1967"/>
    <s v="Unf"/>
    <n v="2"/>
    <n v="457"/>
    <s v="TA"/>
    <s v="TA"/>
    <s v="Y"/>
    <x v="0"/>
    <x v="0"/>
    <n v="0"/>
    <n v="0"/>
    <n v="0"/>
    <n v="197"/>
    <n v="0"/>
    <s v="NA"/>
    <n v="0"/>
    <s v="NA"/>
    <x v="0"/>
    <s v="NA"/>
    <n v="0"/>
    <x v="2"/>
    <x v="3"/>
    <s v="WD"/>
    <x v="0"/>
    <x v="0"/>
    <x v="457"/>
  </r>
  <r>
    <x v="786"/>
    <x v="3"/>
    <x v="1"/>
    <n v="60"/>
    <n v="10800"/>
    <s v="Pave"/>
    <s v="NA"/>
    <s v="Reg"/>
    <s v="Lvl"/>
    <s v="AllPub"/>
    <x v="0"/>
    <s v="Gtl"/>
    <x v="7"/>
    <s v="Artery"/>
    <s v="Norm"/>
    <x v="0"/>
    <x v="2"/>
    <n v="5"/>
    <n v="6"/>
    <n v="1915"/>
    <n v="1950"/>
    <x v="1"/>
    <s v="Gable"/>
    <s v="CompShg"/>
    <x v="1"/>
    <s v="MetalSd"/>
    <s v="None"/>
    <n v="0"/>
    <s v="TA"/>
    <s v="Gd"/>
    <x v="0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x v="0"/>
    <n v="0"/>
    <n v="2"/>
    <n v="0"/>
    <n v="4"/>
    <x v="1"/>
    <n v="1"/>
    <x v="1"/>
    <n v="7"/>
    <s v="Typ"/>
    <n v="0"/>
    <s v="NA"/>
    <s v="Detchd"/>
    <n v="1961"/>
    <s v="Unf"/>
    <n v="1"/>
    <n v="416"/>
    <s v="TA"/>
    <s v="TA"/>
    <s v="Y"/>
    <x v="0"/>
    <x v="0"/>
    <n v="0"/>
    <n v="196"/>
    <n v="0"/>
    <n v="0"/>
    <n v="0"/>
    <s v="NA"/>
    <n v="0"/>
    <s v="NA"/>
    <x v="0"/>
    <s v="Shed"/>
    <n v="1200"/>
    <x v="11"/>
    <x v="4"/>
    <s v="WD"/>
    <x v="0"/>
    <x v="0"/>
    <x v="19"/>
  </r>
  <r>
    <x v="787"/>
    <x v="0"/>
    <x v="0"/>
    <n v="76"/>
    <n v="10142"/>
    <s v="Pave"/>
    <s v="NA"/>
    <s v="IR1"/>
    <s v="Lvl"/>
    <s v="AllPub"/>
    <x v="0"/>
    <s v="Gtl"/>
    <x v="12"/>
    <s v="Norm"/>
    <s v="Norm"/>
    <x v="0"/>
    <x v="0"/>
    <n v="7"/>
    <n v="5"/>
    <n v="2004"/>
    <n v="2004"/>
    <x v="0"/>
    <s v="Gable"/>
    <s v="CompShg"/>
    <x v="0"/>
    <s v="VinylSd"/>
    <s v="None"/>
    <n v="0"/>
    <s v="Gd"/>
    <s v="TA"/>
    <x v="0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x v="0"/>
    <n v="0"/>
    <n v="2"/>
    <n v="1"/>
    <n v="4"/>
    <x v="1"/>
    <n v="1"/>
    <x v="0"/>
    <n v="8"/>
    <s v="Typ"/>
    <n v="0"/>
    <s v="NA"/>
    <s v="BuiltIn"/>
    <n v="2004"/>
    <s v="RFn"/>
    <n v="2"/>
    <n v="618"/>
    <s v="TA"/>
    <s v="TA"/>
    <s v="Y"/>
    <x v="0"/>
    <x v="0"/>
    <n v="45"/>
    <n v="0"/>
    <n v="0"/>
    <n v="0"/>
    <n v="0"/>
    <s v="NA"/>
    <n v="0"/>
    <s v="NA"/>
    <x v="0"/>
    <s v="NA"/>
    <n v="0"/>
    <x v="8"/>
    <x v="4"/>
    <s v="WD"/>
    <x v="0"/>
    <x v="0"/>
    <x v="458"/>
  </r>
  <r>
    <x v="788"/>
    <x v="1"/>
    <x v="1"/>
    <n v="50"/>
    <n v="6000"/>
    <s v="Pave"/>
    <s v="NA"/>
    <s v="Reg"/>
    <s v="Lvl"/>
    <s v="AllPub"/>
    <x v="2"/>
    <s v="Gtl"/>
    <x v="7"/>
    <s v="Norm"/>
    <s v="Norm"/>
    <x v="0"/>
    <x v="1"/>
    <n v="4"/>
    <n v="7"/>
    <n v="1954"/>
    <n v="2000"/>
    <x v="1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x v="1"/>
    <n v="0"/>
    <n v="1"/>
    <n v="0"/>
    <n v="2"/>
    <x v="1"/>
    <n v="1"/>
    <x v="1"/>
    <n v="4"/>
    <s v="Typ"/>
    <n v="0"/>
    <s v="NA"/>
    <s v="Detchd"/>
    <n v="1954"/>
    <s v="Unf"/>
    <n v="1"/>
    <n v="281"/>
    <s v="Fa"/>
    <s v="TA"/>
    <s v="Y"/>
    <x v="0"/>
    <x v="0"/>
    <n v="0"/>
    <n v="0"/>
    <n v="0"/>
    <n v="0"/>
    <n v="0"/>
    <s v="NA"/>
    <n v="0"/>
    <s v="NA"/>
    <x v="0"/>
    <s v="NA"/>
    <n v="0"/>
    <x v="5"/>
    <x v="0"/>
    <s v="WD"/>
    <x v="0"/>
    <x v="0"/>
    <x v="459"/>
  </r>
  <r>
    <x v="789"/>
    <x v="0"/>
    <x v="0"/>
    <s v="NA"/>
    <n v="12205"/>
    <s v="Pave"/>
    <s v="NA"/>
    <s v="IR1"/>
    <s v="Low"/>
    <s v="AllPub"/>
    <x v="0"/>
    <s v="Gtl"/>
    <x v="19"/>
    <s v="Norm"/>
    <s v="Norm"/>
    <x v="0"/>
    <x v="0"/>
    <n v="6"/>
    <n v="8"/>
    <n v="1966"/>
    <n v="2007"/>
    <x v="1"/>
    <s v="Gable"/>
    <s v="CompShg"/>
    <x v="3"/>
    <s v="HdBoard"/>
    <s v="BrkFace"/>
    <n v="157"/>
    <s v="TA"/>
    <s v="TA"/>
    <x v="1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x v="1"/>
    <n v="0"/>
    <n v="2"/>
    <n v="1"/>
    <n v="5"/>
    <x v="1"/>
    <n v="1"/>
    <x v="0"/>
    <n v="9"/>
    <s v="Typ"/>
    <n v="0"/>
    <s v="NA"/>
    <s v="Attchd"/>
    <n v="1966"/>
    <s v="Fin"/>
    <n v="2"/>
    <n v="444"/>
    <s v="TA"/>
    <s v="TA"/>
    <s v="Y"/>
    <x v="190"/>
    <x v="1"/>
    <n v="168"/>
    <n v="0"/>
    <n v="0"/>
    <n v="0"/>
    <n v="0"/>
    <s v="NA"/>
    <n v="0"/>
    <s v="NA"/>
    <x v="0"/>
    <s v="NA"/>
    <n v="0"/>
    <x v="9"/>
    <x v="1"/>
    <s v="WD"/>
    <x v="0"/>
    <x v="0"/>
    <x v="229"/>
  </r>
  <r>
    <x v="790"/>
    <x v="7"/>
    <x v="0"/>
    <n v="43"/>
    <n v="3182"/>
    <s v="Pave"/>
    <s v="NA"/>
    <s v="Reg"/>
    <s v="Lvl"/>
    <s v="AllPub"/>
    <x v="0"/>
    <s v="Gtl"/>
    <x v="21"/>
    <s v="Norm"/>
    <s v="Norm"/>
    <x v="3"/>
    <x v="1"/>
    <n v="7"/>
    <n v="5"/>
    <n v="2005"/>
    <n v="2006"/>
    <x v="1"/>
    <s v="Gable"/>
    <s v="CompShg"/>
    <x v="0"/>
    <s v="VinylSd"/>
    <s v="BrkFace"/>
    <n v="11"/>
    <s v="Gd"/>
    <s v="TA"/>
    <x v="0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x v="1"/>
    <n v="0"/>
    <n v="2"/>
    <n v="0"/>
    <n v="2"/>
    <x v="0"/>
    <n v="1"/>
    <x v="0"/>
    <n v="5"/>
    <s v="Typ"/>
    <n v="1"/>
    <s v="Gd"/>
    <s v="Attchd"/>
    <n v="2005"/>
    <s v="Fin"/>
    <n v="2"/>
    <n v="397"/>
    <s v="TA"/>
    <s v="TA"/>
    <s v="Y"/>
    <x v="13"/>
    <x v="1"/>
    <n v="16"/>
    <n v="0"/>
    <n v="0"/>
    <n v="0"/>
    <n v="0"/>
    <s v="NA"/>
    <n v="0"/>
    <s v="NA"/>
    <x v="0"/>
    <s v="NA"/>
    <n v="0"/>
    <x v="2"/>
    <x v="3"/>
    <s v="WD"/>
    <x v="0"/>
    <x v="0"/>
    <x v="460"/>
  </r>
  <r>
    <x v="791"/>
    <x v="10"/>
    <x v="0"/>
    <s v="NA"/>
    <n v="11333"/>
    <s v="Pave"/>
    <s v="NA"/>
    <s v="IR1"/>
    <s v="Lvl"/>
    <s v="AllPub"/>
    <x v="2"/>
    <s v="Gtl"/>
    <x v="4"/>
    <s v="Norm"/>
    <s v="Norm"/>
    <x v="0"/>
    <x v="5"/>
    <n v="6"/>
    <n v="5"/>
    <n v="1976"/>
    <n v="1976"/>
    <x v="0"/>
    <s v="Gable"/>
    <s v="CompShg"/>
    <x v="3"/>
    <s v="HdBoard"/>
    <s v="None"/>
    <n v="0"/>
    <s v="TA"/>
    <s v="TA"/>
    <x v="0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x v="0"/>
    <n v="0"/>
    <n v="1"/>
    <n v="0"/>
    <n v="3"/>
    <x v="1"/>
    <n v="1"/>
    <x v="1"/>
    <n v="5"/>
    <s v="Typ"/>
    <n v="2"/>
    <s v="TA"/>
    <s v="Attchd"/>
    <n v="1976"/>
    <s v="RFn"/>
    <n v="2"/>
    <n v="539"/>
    <s v="TA"/>
    <s v="TA"/>
    <s v="Y"/>
    <x v="28"/>
    <x v="1"/>
    <n v="0"/>
    <n v="0"/>
    <n v="0"/>
    <n v="0"/>
    <n v="0"/>
    <s v="NA"/>
    <n v="0"/>
    <s v="NA"/>
    <x v="0"/>
    <s v="NA"/>
    <n v="0"/>
    <x v="1"/>
    <x v="1"/>
    <s v="WD"/>
    <x v="0"/>
    <x v="0"/>
    <x v="461"/>
  </r>
  <r>
    <x v="792"/>
    <x v="0"/>
    <x v="0"/>
    <n v="92"/>
    <n v="9920"/>
    <s v="Pave"/>
    <s v="NA"/>
    <s v="IR1"/>
    <s v="Lvl"/>
    <s v="AllPub"/>
    <x v="3"/>
    <s v="Gtl"/>
    <x v="3"/>
    <s v="Norm"/>
    <s v="Norm"/>
    <x v="0"/>
    <x v="0"/>
    <n v="7"/>
    <n v="5"/>
    <n v="1996"/>
    <n v="1997"/>
    <x v="1"/>
    <s v="Gable"/>
    <s v="CompShg"/>
    <x v="1"/>
    <s v="MetalSd"/>
    <s v="None"/>
    <n v="0"/>
    <s v="Gd"/>
    <s v="TA"/>
    <x v="0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x v="0"/>
    <n v="0"/>
    <n v="2"/>
    <n v="1"/>
    <n v="3"/>
    <x v="0"/>
    <n v="1"/>
    <x v="1"/>
    <n v="8"/>
    <s v="Typ"/>
    <n v="1"/>
    <s v="TA"/>
    <s v="Attchd"/>
    <n v="1997"/>
    <s v="Unf"/>
    <n v="2"/>
    <n v="455"/>
    <s v="TA"/>
    <s v="TA"/>
    <s v="Y"/>
    <x v="40"/>
    <x v="1"/>
    <n v="130"/>
    <n v="0"/>
    <n v="0"/>
    <n v="0"/>
    <n v="0"/>
    <s v="NA"/>
    <n v="0"/>
    <s v="NA"/>
    <x v="0"/>
    <s v="NA"/>
    <n v="0"/>
    <x v="11"/>
    <x v="1"/>
    <s v="WD"/>
    <x v="0"/>
    <x v="0"/>
    <x v="462"/>
  </r>
  <r>
    <x v="793"/>
    <x v="1"/>
    <x v="0"/>
    <n v="76"/>
    <n v="9158"/>
    <s v="Pave"/>
    <s v="NA"/>
    <s v="Reg"/>
    <s v="Lvl"/>
    <s v="AllPub"/>
    <x v="0"/>
    <s v="Gtl"/>
    <x v="5"/>
    <s v="Norm"/>
    <s v="Norm"/>
    <x v="0"/>
    <x v="1"/>
    <n v="8"/>
    <n v="5"/>
    <n v="2007"/>
    <n v="2007"/>
    <x v="0"/>
    <s v="Gable"/>
    <s v="CompShg"/>
    <x v="6"/>
    <s v="CmentBd"/>
    <s v="Stone"/>
    <n v="140"/>
    <s v="Gd"/>
    <s v="TA"/>
    <x v="0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x v="1"/>
    <n v="0"/>
    <n v="2"/>
    <n v="0"/>
    <n v="3"/>
    <x v="1"/>
    <n v="1"/>
    <x v="0"/>
    <n v="7"/>
    <s v="Typ"/>
    <n v="0"/>
    <s v="NA"/>
    <s v="Attchd"/>
    <n v="2007"/>
    <s v="Fin"/>
    <n v="2"/>
    <n v="474"/>
    <s v="TA"/>
    <s v="TA"/>
    <s v="Y"/>
    <x v="23"/>
    <x v="1"/>
    <n v="130"/>
    <n v="0"/>
    <n v="0"/>
    <n v="0"/>
    <n v="0"/>
    <s v="NA"/>
    <n v="0"/>
    <s v="NA"/>
    <x v="0"/>
    <s v="NA"/>
    <n v="0"/>
    <x v="11"/>
    <x v="1"/>
    <s v="New"/>
    <x v="2"/>
    <x v="1"/>
    <x v="66"/>
  </r>
  <r>
    <x v="794"/>
    <x v="0"/>
    <x v="0"/>
    <s v="NA"/>
    <n v="10832"/>
    <s v="Pave"/>
    <s v="NA"/>
    <s v="IR1"/>
    <s v="Lvl"/>
    <s v="AllPub"/>
    <x v="2"/>
    <s v="Gtl"/>
    <x v="17"/>
    <s v="Norm"/>
    <s v="Norm"/>
    <x v="0"/>
    <x v="0"/>
    <n v="7"/>
    <n v="5"/>
    <n v="1994"/>
    <n v="1996"/>
    <x v="1"/>
    <s v="Gable"/>
    <s v="CompShg"/>
    <x v="1"/>
    <s v="MetalSd"/>
    <s v="None"/>
    <n v="0"/>
    <s v="Gd"/>
    <s v="TA"/>
    <x v="0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x v="1"/>
    <n v="0"/>
    <n v="2"/>
    <n v="1"/>
    <n v="3"/>
    <x v="0"/>
    <n v="1"/>
    <x v="0"/>
    <n v="7"/>
    <s v="Typ"/>
    <n v="1"/>
    <s v="TA"/>
    <s v="Attchd"/>
    <n v="1994"/>
    <s v="Fin"/>
    <n v="2"/>
    <n v="409"/>
    <s v="TA"/>
    <s v="TA"/>
    <s v="Y"/>
    <x v="76"/>
    <x v="1"/>
    <n v="46"/>
    <n v="0"/>
    <n v="0"/>
    <n v="0"/>
    <n v="0"/>
    <s v="NA"/>
    <n v="0"/>
    <s v="NA"/>
    <x v="0"/>
    <s v="Shed"/>
    <n v="500"/>
    <x v="4"/>
    <x v="0"/>
    <s v="WD"/>
    <x v="0"/>
    <x v="0"/>
    <x v="188"/>
  </r>
  <r>
    <x v="795"/>
    <x v="0"/>
    <x v="0"/>
    <n v="70"/>
    <n v="8400"/>
    <s v="Pave"/>
    <s v="NA"/>
    <s v="Reg"/>
    <s v="Lvl"/>
    <s v="AllPub"/>
    <x v="0"/>
    <s v="Gtl"/>
    <x v="12"/>
    <s v="Norm"/>
    <s v="Norm"/>
    <x v="0"/>
    <x v="0"/>
    <n v="6"/>
    <n v="6"/>
    <n v="1980"/>
    <n v="1981"/>
    <x v="1"/>
    <s v="Gable"/>
    <s v="CompShg"/>
    <x v="3"/>
    <s v="HdBoard"/>
    <s v="BrkFace"/>
    <n v="130"/>
    <s v="TA"/>
    <s v="TA"/>
    <x v="1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x v="1"/>
    <n v="0"/>
    <n v="2"/>
    <n v="1"/>
    <n v="3"/>
    <x v="0"/>
    <n v="1"/>
    <x v="1"/>
    <n v="7"/>
    <s v="Typ"/>
    <n v="1"/>
    <s v="TA"/>
    <s v="Attchd"/>
    <n v="1980"/>
    <s v="Unf"/>
    <n v="2"/>
    <n v="476"/>
    <s v="TA"/>
    <s v="TA"/>
    <s v="Y"/>
    <x v="0"/>
    <x v="0"/>
    <n v="50"/>
    <n v="0"/>
    <n v="0"/>
    <n v="204"/>
    <n v="0"/>
    <s v="NA"/>
    <n v="0"/>
    <s v="MnPrv"/>
    <x v="1"/>
    <s v="NA"/>
    <n v="0"/>
    <x v="7"/>
    <x v="4"/>
    <s v="WD"/>
    <x v="0"/>
    <x v="0"/>
    <x v="118"/>
  </r>
  <r>
    <x v="796"/>
    <x v="1"/>
    <x v="0"/>
    <n v="71"/>
    <n v="8197"/>
    <s v="Pave"/>
    <s v="NA"/>
    <s v="Reg"/>
    <s v="Lvl"/>
    <s v="AllPub"/>
    <x v="0"/>
    <s v="Gtl"/>
    <x v="9"/>
    <s v="Norm"/>
    <s v="Norm"/>
    <x v="0"/>
    <x v="1"/>
    <n v="6"/>
    <n v="5"/>
    <n v="1977"/>
    <n v="1977"/>
    <x v="0"/>
    <s v="Gable"/>
    <s v="CompShg"/>
    <x v="7"/>
    <s v="Plywood"/>
    <s v="BrkFace"/>
    <n v="148"/>
    <s v="TA"/>
    <s v="TA"/>
    <x v="1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x v="1"/>
    <n v="0"/>
    <n v="1"/>
    <n v="1"/>
    <n v="3"/>
    <x v="1"/>
    <n v="1"/>
    <x v="1"/>
    <n v="7"/>
    <s v="Typ"/>
    <n v="1"/>
    <s v="TA"/>
    <s v="Attchd"/>
    <n v="1977"/>
    <s v="RFn"/>
    <n v="2"/>
    <n v="528"/>
    <s v="TA"/>
    <s v="TA"/>
    <s v="Y"/>
    <x v="83"/>
    <x v="1"/>
    <n v="0"/>
    <n v="0"/>
    <n v="0"/>
    <n v="0"/>
    <n v="0"/>
    <s v="NA"/>
    <n v="0"/>
    <s v="MnPrv"/>
    <x v="1"/>
    <s v="NA"/>
    <n v="0"/>
    <x v="7"/>
    <x v="1"/>
    <s v="WD"/>
    <x v="0"/>
    <x v="0"/>
    <x v="463"/>
  </r>
  <r>
    <x v="797"/>
    <x v="1"/>
    <x v="0"/>
    <n v="57"/>
    <n v="7677"/>
    <s v="Pave"/>
    <s v="NA"/>
    <s v="Reg"/>
    <s v="Lvl"/>
    <s v="AllPub"/>
    <x v="0"/>
    <s v="Gtl"/>
    <x v="11"/>
    <s v="Norm"/>
    <s v="Norm"/>
    <x v="0"/>
    <x v="1"/>
    <n v="5"/>
    <n v="5"/>
    <n v="1953"/>
    <n v="1953"/>
    <x v="0"/>
    <s v="Gable"/>
    <s v="CompShg"/>
    <x v="0"/>
    <s v="VinylSd"/>
    <s v="None"/>
    <n v="0"/>
    <s v="TA"/>
    <s v="TA"/>
    <x v="1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x v="1"/>
    <n v="0"/>
    <n v="1"/>
    <n v="0"/>
    <n v="2"/>
    <x v="1"/>
    <n v="1"/>
    <x v="1"/>
    <n v="4"/>
    <s v="Typ"/>
    <n v="0"/>
    <s v="NA"/>
    <s v="Attchd"/>
    <n v="1953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7"/>
    <x v="0"/>
    <s v="WD"/>
    <x v="1"/>
    <x v="1"/>
    <x v="50"/>
  </r>
  <r>
    <x v="798"/>
    <x v="0"/>
    <x v="0"/>
    <n v="104"/>
    <n v="13518"/>
    <s v="Pave"/>
    <s v="NA"/>
    <s v="Reg"/>
    <s v="Lvl"/>
    <s v="AllPub"/>
    <x v="0"/>
    <s v="Gtl"/>
    <x v="10"/>
    <s v="Norm"/>
    <s v="Norm"/>
    <x v="0"/>
    <x v="0"/>
    <n v="9"/>
    <n v="5"/>
    <n v="2008"/>
    <n v="2009"/>
    <x v="1"/>
    <s v="Hip"/>
    <s v="CompShg"/>
    <x v="0"/>
    <s v="VinylSd"/>
    <s v="Stone"/>
    <n v="860"/>
    <s v="Ex"/>
    <s v="TA"/>
    <x v="0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x v="1"/>
    <n v="0"/>
    <n v="3"/>
    <n v="1"/>
    <n v="4"/>
    <x v="0"/>
    <n v="1"/>
    <x v="2"/>
    <n v="11"/>
    <s v="Typ"/>
    <n v="2"/>
    <s v="Gd"/>
    <s v="BuiltIn"/>
    <n v="2009"/>
    <s v="Fin"/>
    <n v="3"/>
    <n v="820"/>
    <s v="TA"/>
    <s v="TA"/>
    <s v="Y"/>
    <x v="32"/>
    <x v="1"/>
    <n v="78"/>
    <n v="0"/>
    <n v="0"/>
    <n v="0"/>
    <n v="0"/>
    <s v="NA"/>
    <n v="0"/>
    <s v="NA"/>
    <x v="0"/>
    <s v="NA"/>
    <n v="0"/>
    <x v="9"/>
    <x v="3"/>
    <s v="New"/>
    <x v="2"/>
    <x v="1"/>
    <x v="464"/>
  </r>
  <r>
    <x v="799"/>
    <x v="3"/>
    <x v="0"/>
    <n v="60"/>
    <n v="7200"/>
    <s v="Pave"/>
    <s v="NA"/>
    <s v="Reg"/>
    <s v="Lvl"/>
    <s v="AllPub"/>
    <x v="2"/>
    <s v="Gtl"/>
    <x v="23"/>
    <s v="Feedr"/>
    <s v="Norm"/>
    <x v="0"/>
    <x v="2"/>
    <n v="5"/>
    <n v="7"/>
    <n v="1937"/>
    <n v="1950"/>
    <x v="1"/>
    <s v="Gable"/>
    <s v="CompShg"/>
    <x v="2"/>
    <s v="Wd Sdng"/>
    <s v="BrkFace"/>
    <n v="252"/>
    <s v="TA"/>
    <s v="TA"/>
    <x v="2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x v="0"/>
    <n v="0"/>
    <n v="1"/>
    <n v="1"/>
    <n v="3"/>
    <x v="1"/>
    <n v="1"/>
    <x v="0"/>
    <n v="7"/>
    <s v="Typ"/>
    <n v="2"/>
    <s v="TA"/>
    <s v="Detchd"/>
    <n v="1939"/>
    <s v="Unf"/>
    <n v="1"/>
    <n v="240"/>
    <s v="TA"/>
    <s v="TA"/>
    <s v="Y"/>
    <x v="0"/>
    <x v="0"/>
    <n v="0"/>
    <n v="264"/>
    <n v="0"/>
    <n v="0"/>
    <n v="0"/>
    <s v="NA"/>
    <n v="0"/>
    <s v="MnPrv"/>
    <x v="1"/>
    <s v="NA"/>
    <n v="0"/>
    <x v="11"/>
    <x v="1"/>
    <s v="WD"/>
    <x v="0"/>
    <x v="0"/>
    <x v="216"/>
  </r>
  <r>
    <x v="800"/>
    <x v="0"/>
    <x v="0"/>
    <n v="79"/>
    <n v="12798"/>
    <s v="Pave"/>
    <s v="NA"/>
    <s v="IR1"/>
    <s v="HLS"/>
    <s v="AllPub"/>
    <x v="0"/>
    <s v="Mod"/>
    <x v="19"/>
    <s v="Feedr"/>
    <s v="Norm"/>
    <x v="0"/>
    <x v="0"/>
    <n v="6"/>
    <n v="5"/>
    <n v="1997"/>
    <n v="1997"/>
    <x v="0"/>
    <s v="Gable"/>
    <s v="CompShg"/>
    <x v="0"/>
    <s v="VinylSd"/>
    <s v="None"/>
    <n v="0"/>
    <s v="TA"/>
    <s v="TA"/>
    <x v="0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x v="0"/>
    <n v="0"/>
    <n v="2"/>
    <n v="1"/>
    <n v="4"/>
    <x v="1"/>
    <n v="1"/>
    <x v="0"/>
    <n v="8"/>
    <s v="Typ"/>
    <n v="0"/>
    <s v="NA"/>
    <s v="Attchd"/>
    <n v="1997"/>
    <s v="RFn"/>
    <n v="2"/>
    <n v="603"/>
    <s v="TA"/>
    <s v="TA"/>
    <s v="Y"/>
    <x v="191"/>
    <x v="1"/>
    <n v="114"/>
    <n v="185"/>
    <n v="0"/>
    <n v="0"/>
    <n v="0"/>
    <s v="NA"/>
    <n v="0"/>
    <s v="NA"/>
    <x v="0"/>
    <s v="Shed"/>
    <n v="400"/>
    <x v="1"/>
    <x v="0"/>
    <s v="WD"/>
    <x v="0"/>
    <x v="0"/>
    <x v="7"/>
  </r>
  <r>
    <x v="801"/>
    <x v="8"/>
    <x v="1"/>
    <n v="40"/>
    <n v="4800"/>
    <s v="Pave"/>
    <s v="NA"/>
    <s v="Reg"/>
    <s v="Lvl"/>
    <s v="AllPub"/>
    <x v="0"/>
    <s v="Gtl"/>
    <x v="13"/>
    <s v="Norm"/>
    <s v="Norm"/>
    <x v="0"/>
    <x v="1"/>
    <n v="4"/>
    <n v="7"/>
    <n v="1916"/>
    <n v="1990"/>
    <x v="1"/>
    <s v="Gable"/>
    <s v="CompShg"/>
    <x v="1"/>
    <s v="MetalSd"/>
    <s v="None"/>
    <n v="0"/>
    <s v="TA"/>
    <s v="TA"/>
    <x v="1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x v="0"/>
    <n v="0"/>
    <n v="1"/>
    <n v="0"/>
    <n v="2"/>
    <x v="1"/>
    <n v="1"/>
    <x v="1"/>
    <n v="5"/>
    <s v="Typ"/>
    <n v="0"/>
    <s v="NA"/>
    <s v="Detchd"/>
    <n v="1957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9"/>
    <x v="1"/>
    <s v="WD"/>
    <x v="0"/>
    <x v="0"/>
    <x v="84"/>
  </r>
  <r>
    <x v="802"/>
    <x v="0"/>
    <x v="0"/>
    <n v="63"/>
    <n v="8199"/>
    <s v="Pave"/>
    <s v="NA"/>
    <s v="Reg"/>
    <s v="Lvl"/>
    <s v="AllPub"/>
    <x v="0"/>
    <s v="Gtl"/>
    <x v="0"/>
    <s v="Norm"/>
    <s v="Norm"/>
    <x v="0"/>
    <x v="0"/>
    <n v="7"/>
    <n v="5"/>
    <n v="2005"/>
    <n v="2005"/>
    <x v="0"/>
    <s v="Gable"/>
    <s v="CompShg"/>
    <x v="5"/>
    <s v="Wd Shng"/>
    <s v="None"/>
    <n v="0"/>
    <s v="Gd"/>
    <s v="TA"/>
    <x v="0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x v="0"/>
    <n v="0"/>
    <n v="2"/>
    <n v="1"/>
    <n v="3"/>
    <x v="0"/>
    <n v="1"/>
    <x v="0"/>
    <n v="7"/>
    <s v="Typ"/>
    <n v="1"/>
    <s v="Gd"/>
    <s v="Attchd"/>
    <n v="2005"/>
    <s v="Fin"/>
    <n v="2"/>
    <n v="410"/>
    <s v="TA"/>
    <s v="TA"/>
    <s v="Y"/>
    <x v="192"/>
    <x v="1"/>
    <n v="18"/>
    <n v="0"/>
    <n v="0"/>
    <n v="0"/>
    <n v="0"/>
    <s v="NA"/>
    <n v="0"/>
    <s v="NA"/>
    <x v="0"/>
    <s v="NA"/>
    <n v="0"/>
    <x v="4"/>
    <x v="0"/>
    <s v="WD"/>
    <x v="0"/>
    <x v="0"/>
    <x v="430"/>
  </r>
  <r>
    <x v="803"/>
    <x v="0"/>
    <x v="0"/>
    <n v="107"/>
    <n v="13891"/>
    <s v="Pave"/>
    <s v="NA"/>
    <s v="Reg"/>
    <s v="Lvl"/>
    <s v="AllPub"/>
    <x v="0"/>
    <s v="Gtl"/>
    <x v="10"/>
    <s v="Norm"/>
    <s v="Norm"/>
    <x v="0"/>
    <x v="0"/>
    <n v="9"/>
    <n v="5"/>
    <n v="2008"/>
    <n v="2009"/>
    <x v="1"/>
    <s v="Hip"/>
    <s v="CompShg"/>
    <x v="0"/>
    <s v="VinylSd"/>
    <s v="Stone"/>
    <n v="424"/>
    <s v="Ex"/>
    <s v="TA"/>
    <x v="0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x v="1"/>
    <n v="0"/>
    <n v="3"/>
    <n v="1"/>
    <n v="4"/>
    <x v="0"/>
    <n v="1"/>
    <x v="2"/>
    <n v="12"/>
    <s v="Typ"/>
    <n v="1"/>
    <s v="Gd"/>
    <s v="BuiltIn"/>
    <n v="2009"/>
    <s v="RFn"/>
    <n v="3"/>
    <n v="1020"/>
    <s v="TA"/>
    <s v="TA"/>
    <s v="Y"/>
    <x v="193"/>
    <x v="1"/>
    <n v="170"/>
    <n v="0"/>
    <n v="0"/>
    <n v="192"/>
    <n v="0"/>
    <s v="NA"/>
    <n v="0"/>
    <s v="NA"/>
    <x v="0"/>
    <s v="NA"/>
    <n v="0"/>
    <x v="8"/>
    <x v="3"/>
    <s v="New"/>
    <x v="2"/>
    <x v="1"/>
    <x v="465"/>
  </r>
  <r>
    <x v="804"/>
    <x v="1"/>
    <x v="0"/>
    <n v="75"/>
    <n v="9000"/>
    <s v="Pave"/>
    <s v="NA"/>
    <s v="Reg"/>
    <s v="Lvl"/>
    <s v="AllPub"/>
    <x v="0"/>
    <s v="Gtl"/>
    <x v="11"/>
    <s v="Norm"/>
    <s v="Norm"/>
    <x v="0"/>
    <x v="1"/>
    <n v="5"/>
    <n v="5"/>
    <n v="1954"/>
    <n v="1954"/>
    <x v="0"/>
    <s v="Gable"/>
    <s v="CompShg"/>
    <x v="2"/>
    <s v="Wd Sdng"/>
    <s v="None"/>
    <n v="0"/>
    <s v="TA"/>
    <s v="TA"/>
    <x v="1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x v="1"/>
    <n v="0"/>
    <n v="1"/>
    <n v="0"/>
    <n v="2"/>
    <x v="1"/>
    <n v="1"/>
    <x v="1"/>
    <n v="5"/>
    <s v="Min1"/>
    <n v="0"/>
    <s v="NA"/>
    <s v="Attchd"/>
    <n v="1954"/>
    <s v="Unf"/>
    <n v="1"/>
    <n v="286"/>
    <s v="TA"/>
    <s v="TA"/>
    <s v="Y"/>
    <x v="0"/>
    <x v="0"/>
    <n v="0"/>
    <n v="0"/>
    <n v="0"/>
    <n v="0"/>
    <n v="0"/>
    <s v="NA"/>
    <n v="0"/>
    <s v="GdWo"/>
    <x v="1"/>
    <s v="NA"/>
    <n v="0"/>
    <x v="11"/>
    <x v="2"/>
    <s v="WD"/>
    <x v="5"/>
    <x v="1"/>
    <x v="9"/>
  </r>
  <r>
    <x v="805"/>
    <x v="1"/>
    <x v="0"/>
    <n v="91"/>
    <n v="12274"/>
    <s v="Pave"/>
    <s v="NA"/>
    <s v="IR1"/>
    <s v="Lvl"/>
    <s v="AllPub"/>
    <x v="1"/>
    <s v="Gtl"/>
    <x v="5"/>
    <s v="Norm"/>
    <s v="Norm"/>
    <x v="0"/>
    <x v="1"/>
    <n v="7"/>
    <n v="5"/>
    <n v="2008"/>
    <n v="2008"/>
    <x v="0"/>
    <s v="Gable"/>
    <s v="CompShg"/>
    <x v="0"/>
    <s v="VinylSd"/>
    <s v="Stone"/>
    <n v="256"/>
    <s v="Gd"/>
    <s v="TA"/>
    <x v="0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x v="1"/>
    <n v="0"/>
    <n v="2"/>
    <n v="0"/>
    <n v="3"/>
    <x v="1"/>
    <n v="1"/>
    <x v="2"/>
    <n v="6"/>
    <s v="Typ"/>
    <n v="0"/>
    <s v="NA"/>
    <s v="Attchd"/>
    <n v="2008"/>
    <s v="RFn"/>
    <n v="2"/>
    <n v="554"/>
    <s v="TA"/>
    <s v="TA"/>
    <s v="Y"/>
    <x v="0"/>
    <x v="0"/>
    <n v="60"/>
    <n v="0"/>
    <n v="0"/>
    <n v="0"/>
    <n v="0"/>
    <s v="NA"/>
    <n v="0"/>
    <s v="NA"/>
    <x v="0"/>
    <s v="NA"/>
    <n v="0"/>
    <x v="9"/>
    <x v="0"/>
    <s v="New"/>
    <x v="2"/>
    <x v="1"/>
    <x v="466"/>
  </r>
  <r>
    <x v="806"/>
    <x v="10"/>
    <x v="0"/>
    <n v="75"/>
    <n v="9750"/>
    <s v="Pave"/>
    <s v="NA"/>
    <s v="Reg"/>
    <s v="Lvl"/>
    <s v="AllPub"/>
    <x v="0"/>
    <s v="Gtl"/>
    <x v="11"/>
    <s v="Norm"/>
    <s v="Norm"/>
    <x v="0"/>
    <x v="5"/>
    <n v="5"/>
    <n v="5"/>
    <n v="1967"/>
    <n v="1967"/>
    <x v="0"/>
    <s v="Gable"/>
    <s v="CompShg"/>
    <x v="0"/>
    <s v="VinylSd"/>
    <s v="None"/>
    <n v="0"/>
    <s v="TA"/>
    <s v="TA"/>
    <x v="0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x v="1"/>
    <n v="0"/>
    <n v="2"/>
    <n v="0"/>
    <n v="3"/>
    <x v="1"/>
    <n v="1"/>
    <x v="1"/>
    <n v="6"/>
    <s v="Typ"/>
    <n v="0"/>
    <s v="NA"/>
    <s v="Attchd"/>
    <n v="1967"/>
    <s v="Fin"/>
    <n v="1"/>
    <n v="384"/>
    <s v="TA"/>
    <s v="TA"/>
    <s v="Y"/>
    <x v="177"/>
    <x v="1"/>
    <n v="0"/>
    <n v="0"/>
    <n v="0"/>
    <n v="0"/>
    <n v="0"/>
    <s v="NA"/>
    <n v="0"/>
    <s v="NA"/>
    <x v="0"/>
    <s v="NA"/>
    <n v="0"/>
    <x v="4"/>
    <x v="2"/>
    <s v="WD"/>
    <x v="0"/>
    <x v="0"/>
    <x v="467"/>
  </r>
  <r>
    <x v="807"/>
    <x v="2"/>
    <x v="0"/>
    <n v="144"/>
    <n v="21384"/>
    <s v="Pave"/>
    <s v="NA"/>
    <s v="Reg"/>
    <s v="Lvl"/>
    <s v="AllPub"/>
    <x v="0"/>
    <s v="Gtl"/>
    <x v="8"/>
    <s v="Norm"/>
    <s v="Norm"/>
    <x v="0"/>
    <x v="0"/>
    <n v="5"/>
    <n v="6"/>
    <n v="1923"/>
    <n v="2004"/>
    <x v="1"/>
    <s v="Gable"/>
    <s v="CompShg"/>
    <x v="2"/>
    <s v="Wd Sdng"/>
    <s v="None"/>
    <n v="0"/>
    <s v="TA"/>
    <s v="TA"/>
    <x v="1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x v="2"/>
    <n v="0"/>
    <n v="1"/>
    <n v="1"/>
    <n v="3"/>
    <x v="1"/>
    <n v="1"/>
    <x v="0"/>
    <n v="6"/>
    <s v="Typ"/>
    <n v="1"/>
    <s v="TA"/>
    <s v="Attchd"/>
    <n v="1923"/>
    <s v="RFn"/>
    <n v="2"/>
    <n v="528"/>
    <s v="TA"/>
    <s v="TA"/>
    <s v="Y"/>
    <x v="0"/>
    <x v="0"/>
    <n v="312"/>
    <n v="0"/>
    <n v="0"/>
    <n v="0"/>
    <n v="0"/>
    <s v="NA"/>
    <n v="0"/>
    <s v="NA"/>
    <x v="0"/>
    <s v="NA"/>
    <n v="0"/>
    <x v="1"/>
    <x v="3"/>
    <s v="WD"/>
    <x v="0"/>
    <x v="0"/>
    <x v="2"/>
  </r>
  <r>
    <x v="808"/>
    <x v="10"/>
    <x v="0"/>
    <n v="85"/>
    <n v="13400"/>
    <s v="Pave"/>
    <s v="NA"/>
    <s v="Reg"/>
    <s v="Lvl"/>
    <s v="AllPub"/>
    <x v="0"/>
    <s v="Gtl"/>
    <x v="11"/>
    <s v="Norm"/>
    <s v="Norm"/>
    <x v="0"/>
    <x v="5"/>
    <n v="5"/>
    <n v="5"/>
    <n v="1966"/>
    <n v="1966"/>
    <x v="0"/>
    <s v="Gable"/>
    <s v="CompShg"/>
    <x v="0"/>
    <s v="VinylSd"/>
    <s v="BrkFace"/>
    <n v="1047"/>
    <s v="TA"/>
    <s v="TA"/>
    <x v="1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x v="0"/>
    <n v="0"/>
    <n v="1"/>
    <n v="0"/>
    <n v="3"/>
    <x v="1"/>
    <n v="1"/>
    <x v="1"/>
    <n v="6"/>
    <s v="Typ"/>
    <n v="1"/>
    <s v="Gd"/>
    <s v="Attchd"/>
    <n v="1966"/>
    <s v="RFn"/>
    <n v="2"/>
    <n v="484"/>
    <s v="TA"/>
    <s v="TA"/>
    <s v="Y"/>
    <x v="0"/>
    <x v="0"/>
    <n v="0"/>
    <n v="0"/>
    <n v="0"/>
    <n v="0"/>
    <n v="0"/>
    <s v="NA"/>
    <n v="0"/>
    <s v="GdWo"/>
    <x v="1"/>
    <s v="NA"/>
    <n v="0"/>
    <x v="11"/>
    <x v="2"/>
    <s v="WD"/>
    <x v="0"/>
    <x v="0"/>
    <x v="468"/>
  </r>
  <r>
    <x v="809"/>
    <x v="12"/>
    <x v="1"/>
    <n v="90"/>
    <n v="8100"/>
    <s v="Pave"/>
    <s v="NA"/>
    <s v="Reg"/>
    <s v="Lvl"/>
    <s v="AllPub"/>
    <x v="2"/>
    <s v="Gtl"/>
    <x v="7"/>
    <s v="Norm"/>
    <s v="Norm"/>
    <x v="0"/>
    <x v="6"/>
    <n v="5"/>
    <n v="5"/>
    <n v="1898"/>
    <n v="1965"/>
    <x v="1"/>
    <s v="Hip"/>
    <s v="CompShg"/>
    <x v="8"/>
    <s v="AsbShng"/>
    <s v="None"/>
    <n v="0"/>
    <s v="TA"/>
    <s v="TA"/>
    <x v="0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x v="1"/>
    <n v="0"/>
    <n v="2"/>
    <n v="0"/>
    <n v="2"/>
    <x v="0"/>
    <n v="3"/>
    <x v="1"/>
    <n v="11"/>
    <s v="Typ"/>
    <n v="0"/>
    <s v="NA"/>
    <s v="Detchd"/>
    <n v="1910"/>
    <s v="Unf"/>
    <n v="2"/>
    <n v="360"/>
    <s v="Fa"/>
    <s v="Po"/>
    <s v="N"/>
    <x v="3"/>
    <x v="1"/>
    <n v="156"/>
    <n v="0"/>
    <n v="0"/>
    <n v="0"/>
    <n v="0"/>
    <s v="NA"/>
    <n v="0"/>
    <s v="MnPrv"/>
    <x v="1"/>
    <s v="NA"/>
    <n v="0"/>
    <x v="6"/>
    <x v="3"/>
    <s v="WD"/>
    <x v="0"/>
    <x v="0"/>
    <x v="179"/>
  </r>
  <r>
    <x v="810"/>
    <x v="1"/>
    <x v="0"/>
    <n v="78"/>
    <n v="10140"/>
    <s v="Pave"/>
    <s v="NA"/>
    <s v="Reg"/>
    <s v="Lvl"/>
    <s v="AllPub"/>
    <x v="0"/>
    <s v="Gtl"/>
    <x v="6"/>
    <s v="Norm"/>
    <s v="Norm"/>
    <x v="0"/>
    <x v="1"/>
    <n v="6"/>
    <n v="6"/>
    <n v="1974"/>
    <n v="1999"/>
    <x v="1"/>
    <s v="Hip"/>
    <s v="CompShg"/>
    <x v="3"/>
    <s v="HdBoard"/>
    <s v="BrkFace"/>
    <n v="99"/>
    <s v="TA"/>
    <s v="TA"/>
    <x v="1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x v="0"/>
    <n v="0"/>
    <n v="1"/>
    <n v="1"/>
    <n v="3"/>
    <x v="1"/>
    <n v="1"/>
    <x v="0"/>
    <n v="5"/>
    <s v="Typ"/>
    <n v="1"/>
    <s v="Fa"/>
    <s v="Attchd"/>
    <n v="1974"/>
    <s v="RFn"/>
    <n v="2"/>
    <n v="484"/>
    <s v="TA"/>
    <s v="TA"/>
    <s v="Y"/>
    <x v="194"/>
    <x v="1"/>
    <n v="0"/>
    <n v="0"/>
    <n v="0"/>
    <n v="0"/>
    <n v="648"/>
    <s v="Fa"/>
    <n v="1"/>
    <s v="GdPrv"/>
    <x v="1"/>
    <s v="NA"/>
    <n v="0"/>
    <x v="8"/>
    <x v="2"/>
    <s v="WD"/>
    <x v="0"/>
    <x v="0"/>
    <x v="111"/>
  </r>
  <r>
    <x v="811"/>
    <x v="7"/>
    <x v="1"/>
    <s v="NA"/>
    <n v="4438"/>
    <s v="Pave"/>
    <s v="NA"/>
    <s v="Reg"/>
    <s v="Lvl"/>
    <s v="AllPub"/>
    <x v="0"/>
    <s v="Gtl"/>
    <x v="0"/>
    <s v="Norm"/>
    <s v="Norm"/>
    <x v="3"/>
    <x v="1"/>
    <n v="6"/>
    <n v="5"/>
    <n v="2004"/>
    <n v="2004"/>
    <x v="0"/>
    <s v="Gable"/>
    <s v="CompShg"/>
    <x v="0"/>
    <s v="VinylSd"/>
    <s v="BrkFace"/>
    <n v="169"/>
    <s v="Gd"/>
    <s v="TA"/>
    <x v="0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4"/>
    <s v="Typ"/>
    <n v="1"/>
    <s v="Gd"/>
    <s v="Attchd"/>
    <n v="2004"/>
    <s v="Fin"/>
    <n v="2"/>
    <n v="420"/>
    <s v="TA"/>
    <s v="TA"/>
    <s v="Y"/>
    <x v="8"/>
    <x v="1"/>
    <n v="0"/>
    <n v="0"/>
    <n v="0"/>
    <n v="0"/>
    <n v="0"/>
    <s v="NA"/>
    <n v="0"/>
    <s v="NA"/>
    <x v="0"/>
    <s v="NA"/>
    <n v="0"/>
    <x v="11"/>
    <x v="0"/>
    <s v="ConLD"/>
    <x v="0"/>
    <x v="0"/>
    <x v="469"/>
  </r>
  <r>
    <x v="812"/>
    <x v="1"/>
    <x v="2"/>
    <n v="66"/>
    <n v="8712"/>
    <s v="Grvl"/>
    <s v="NA"/>
    <s v="Reg"/>
    <s v="Bnk"/>
    <s v="AllPub"/>
    <x v="0"/>
    <s v="Mod"/>
    <x v="13"/>
    <s v="Norm"/>
    <s v="Norm"/>
    <x v="0"/>
    <x v="1"/>
    <n v="5"/>
    <n v="5"/>
    <n v="1952"/>
    <n v="1952"/>
    <x v="0"/>
    <s v="Hip"/>
    <s v="CompShg"/>
    <x v="2"/>
    <s v="Wd Sdng"/>
    <s v="None"/>
    <n v="0"/>
    <s v="Fa"/>
    <s v="TA"/>
    <x v="1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x v="1"/>
    <n v="0"/>
    <n v="1"/>
    <n v="0"/>
    <n v="2"/>
    <x v="1"/>
    <n v="1"/>
    <x v="3"/>
    <n v="4"/>
    <s v="Typ"/>
    <n v="0"/>
    <s v="NA"/>
    <s v="Basment"/>
    <n v="1952"/>
    <s v="Unf"/>
    <n v="2"/>
    <n v="504"/>
    <s v="TA"/>
    <s v="TA"/>
    <s v="N"/>
    <x v="0"/>
    <x v="0"/>
    <n v="0"/>
    <n v="0"/>
    <n v="0"/>
    <n v="0"/>
    <n v="0"/>
    <s v="NA"/>
    <n v="0"/>
    <s v="NA"/>
    <x v="0"/>
    <s v="Shed"/>
    <n v="54"/>
    <x v="11"/>
    <x v="4"/>
    <s v="WD"/>
    <x v="4"/>
    <x v="1"/>
    <x v="470"/>
  </r>
  <r>
    <x v="813"/>
    <x v="1"/>
    <x v="0"/>
    <n v="75"/>
    <n v="9750"/>
    <s v="Pave"/>
    <s v="NA"/>
    <s v="Reg"/>
    <s v="Lvl"/>
    <s v="AllPub"/>
    <x v="0"/>
    <s v="Gtl"/>
    <x v="11"/>
    <s v="Norm"/>
    <s v="Norm"/>
    <x v="0"/>
    <x v="1"/>
    <n v="6"/>
    <n v="6"/>
    <n v="1958"/>
    <n v="1958"/>
    <x v="0"/>
    <s v="Gable"/>
    <s v="CompShg"/>
    <x v="1"/>
    <s v="MetalSd"/>
    <s v="BrkFace"/>
    <n v="243"/>
    <s v="TA"/>
    <s v="TA"/>
    <x v="1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x v="1"/>
    <n v="0"/>
    <n v="1"/>
    <n v="1"/>
    <n v="4"/>
    <x v="1"/>
    <n v="1"/>
    <x v="1"/>
    <n v="7"/>
    <s v="Typ"/>
    <n v="0"/>
    <s v="NA"/>
    <s v="Attchd"/>
    <n v="1958"/>
    <s v="RFn"/>
    <n v="1"/>
    <n v="301"/>
    <s v="TA"/>
    <s v="TA"/>
    <s v="Y"/>
    <x v="0"/>
    <x v="0"/>
    <n v="0"/>
    <n v="275"/>
    <n v="0"/>
    <n v="0"/>
    <n v="0"/>
    <s v="NA"/>
    <n v="0"/>
    <s v="NA"/>
    <x v="0"/>
    <s v="Shed"/>
    <n v="500"/>
    <x v="7"/>
    <x v="1"/>
    <s v="COD"/>
    <x v="0"/>
    <x v="0"/>
    <x v="471"/>
  </r>
  <r>
    <x v="814"/>
    <x v="3"/>
    <x v="0"/>
    <n v="45"/>
    <n v="8248"/>
    <s v="Pave"/>
    <s v="Grvl"/>
    <s v="Reg"/>
    <s v="Lvl"/>
    <s v="AllPub"/>
    <x v="0"/>
    <s v="Gtl"/>
    <x v="15"/>
    <s v="Norm"/>
    <s v="Norm"/>
    <x v="0"/>
    <x v="2"/>
    <n v="5"/>
    <n v="7"/>
    <n v="1918"/>
    <n v="1950"/>
    <x v="1"/>
    <s v="Gable"/>
    <s v="CompShg"/>
    <x v="9"/>
    <s v="Stucco"/>
    <s v="None"/>
    <n v="0"/>
    <s v="TA"/>
    <s v="TA"/>
    <x v="2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x v="1"/>
    <n v="1"/>
    <n v="1"/>
    <n v="1"/>
    <n v="3"/>
    <x v="1"/>
    <n v="1"/>
    <x v="3"/>
    <n v="7"/>
    <s v="Typ"/>
    <n v="0"/>
    <s v="NA"/>
    <s v="Detchd"/>
    <n v="1955"/>
    <s v="Unf"/>
    <n v="1"/>
    <n v="280"/>
    <s v="TA"/>
    <s v="TA"/>
    <s v="P"/>
    <x v="195"/>
    <x v="1"/>
    <n v="0"/>
    <n v="96"/>
    <n v="0"/>
    <n v="0"/>
    <n v="0"/>
    <s v="NA"/>
    <n v="0"/>
    <s v="NA"/>
    <x v="0"/>
    <s v="NA"/>
    <n v="0"/>
    <x v="9"/>
    <x v="2"/>
    <s v="WD"/>
    <x v="0"/>
    <x v="0"/>
    <x v="298"/>
  </r>
  <r>
    <x v="815"/>
    <x v="1"/>
    <x v="0"/>
    <n v="48"/>
    <n v="12137"/>
    <s v="Pave"/>
    <s v="NA"/>
    <s v="IR2"/>
    <s v="Lvl"/>
    <s v="AllPub"/>
    <x v="3"/>
    <s v="Gtl"/>
    <x v="0"/>
    <s v="Norm"/>
    <s v="Norm"/>
    <x v="0"/>
    <x v="1"/>
    <n v="7"/>
    <n v="5"/>
    <n v="1998"/>
    <n v="1998"/>
    <x v="0"/>
    <s v="Gable"/>
    <s v="CompShg"/>
    <x v="0"/>
    <s v="VinylSd"/>
    <s v="BrkFace"/>
    <n v="442"/>
    <s v="TA"/>
    <s v="TA"/>
    <x v="0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x v="1"/>
    <n v="0"/>
    <n v="2"/>
    <n v="0"/>
    <n v="3"/>
    <x v="1"/>
    <n v="1"/>
    <x v="0"/>
    <n v="6"/>
    <s v="Typ"/>
    <n v="0"/>
    <s v="NA"/>
    <s v="Attchd"/>
    <n v="1998"/>
    <s v="RFn"/>
    <n v="2"/>
    <n v="598"/>
    <s v="TA"/>
    <s v="TA"/>
    <s v="Y"/>
    <x v="0"/>
    <x v="0"/>
    <n v="34"/>
    <n v="0"/>
    <n v="0"/>
    <n v="0"/>
    <n v="0"/>
    <s v="NA"/>
    <n v="0"/>
    <s v="NA"/>
    <x v="0"/>
    <s v="NA"/>
    <n v="0"/>
    <x v="1"/>
    <x v="4"/>
    <s v="WD"/>
    <x v="0"/>
    <x v="0"/>
    <x v="472"/>
  </r>
  <r>
    <x v="816"/>
    <x v="1"/>
    <x v="0"/>
    <s v="NA"/>
    <n v="11425"/>
    <s v="Pave"/>
    <s v="NA"/>
    <s v="IR1"/>
    <s v="Lvl"/>
    <s v="AllPub"/>
    <x v="2"/>
    <s v="Gtl"/>
    <x v="11"/>
    <s v="Norm"/>
    <s v="Norm"/>
    <x v="0"/>
    <x v="1"/>
    <n v="5"/>
    <n v="6"/>
    <n v="1954"/>
    <n v="1954"/>
    <x v="0"/>
    <s v="Gable"/>
    <s v="CompShg"/>
    <x v="4"/>
    <s v="BrkFace"/>
    <s v="None"/>
    <n v="0"/>
    <s v="TA"/>
    <s v="TA"/>
    <x v="1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x v="1"/>
    <n v="0"/>
    <n v="1"/>
    <n v="0"/>
    <n v="2"/>
    <x v="1"/>
    <n v="1"/>
    <x v="1"/>
    <n v="4"/>
    <s v="Typ"/>
    <n v="1"/>
    <s v="Gd"/>
    <s v="Attchd"/>
    <n v="1954"/>
    <s v="RFn"/>
    <n v="1"/>
    <n v="275"/>
    <s v="TA"/>
    <s v="TA"/>
    <s v="Y"/>
    <x v="0"/>
    <x v="0"/>
    <n v="0"/>
    <n v="120"/>
    <n v="0"/>
    <n v="0"/>
    <n v="0"/>
    <s v="NA"/>
    <n v="0"/>
    <s v="NA"/>
    <x v="0"/>
    <s v="NA"/>
    <n v="0"/>
    <x v="9"/>
    <x v="2"/>
    <s v="WD"/>
    <x v="0"/>
    <x v="0"/>
    <x v="193"/>
  </r>
  <r>
    <x v="817"/>
    <x v="1"/>
    <x v="0"/>
    <s v="NA"/>
    <n v="13265"/>
    <s v="Pave"/>
    <s v="NA"/>
    <s v="IR1"/>
    <s v="Lvl"/>
    <s v="AllPub"/>
    <x v="3"/>
    <s v="Gtl"/>
    <x v="4"/>
    <s v="Norm"/>
    <s v="Norm"/>
    <x v="0"/>
    <x v="1"/>
    <n v="8"/>
    <n v="5"/>
    <n v="2002"/>
    <n v="2002"/>
    <x v="0"/>
    <s v="Hip"/>
    <s v="CompShg"/>
    <x v="6"/>
    <s v="CmentBd"/>
    <s v="BrkFace"/>
    <n v="148"/>
    <s v="Gd"/>
    <s v="TA"/>
    <x v="0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x v="0"/>
    <n v="0"/>
    <n v="2"/>
    <n v="0"/>
    <n v="3"/>
    <x v="1"/>
    <n v="1"/>
    <x v="0"/>
    <n v="7"/>
    <s v="Typ"/>
    <n v="2"/>
    <s v="Gd"/>
    <s v="Attchd"/>
    <n v="2002"/>
    <s v="RFn"/>
    <n v="3"/>
    <n v="857"/>
    <s v="TA"/>
    <s v="TA"/>
    <s v="Y"/>
    <x v="196"/>
    <x v="1"/>
    <n v="59"/>
    <n v="0"/>
    <n v="0"/>
    <n v="0"/>
    <n v="0"/>
    <s v="NA"/>
    <n v="0"/>
    <s v="NA"/>
    <x v="0"/>
    <s v="NA"/>
    <n v="0"/>
    <x v="9"/>
    <x v="0"/>
    <s v="WD"/>
    <x v="0"/>
    <x v="0"/>
    <x v="473"/>
  </r>
  <r>
    <x v="818"/>
    <x v="10"/>
    <x v="0"/>
    <n v="80"/>
    <n v="8816"/>
    <s v="Pave"/>
    <s v="NA"/>
    <s v="Reg"/>
    <s v="Lvl"/>
    <s v="AllPub"/>
    <x v="0"/>
    <s v="Gtl"/>
    <x v="19"/>
    <s v="Norm"/>
    <s v="Norm"/>
    <x v="0"/>
    <x v="5"/>
    <n v="6"/>
    <n v="7"/>
    <n v="1971"/>
    <n v="1971"/>
    <x v="0"/>
    <s v="Gable"/>
    <s v="CompShg"/>
    <x v="3"/>
    <s v="HdBoard"/>
    <s v="BrkFace"/>
    <n v="80"/>
    <s v="TA"/>
    <s v="TA"/>
    <x v="1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x v="0"/>
    <n v="0"/>
    <n v="1"/>
    <n v="0"/>
    <n v="3"/>
    <x v="1"/>
    <n v="1"/>
    <x v="1"/>
    <n v="6"/>
    <s v="Typ"/>
    <n v="0"/>
    <s v="NA"/>
    <s v="Attchd"/>
    <n v="1971"/>
    <s v="Unf"/>
    <n v="2"/>
    <n v="440"/>
    <s v="TA"/>
    <s v="TA"/>
    <s v="Y"/>
    <x v="0"/>
    <x v="0"/>
    <n v="0"/>
    <n v="0"/>
    <n v="0"/>
    <n v="0"/>
    <n v="0"/>
    <s v="NA"/>
    <n v="0"/>
    <s v="MnPrv"/>
    <x v="1"/>
    <s v="NA"/>
    <n v="0"/>
    <x v="11"/>
    <x v="4"/>
    <s v="WD"/>
    <x v="0"/>
    <x v="0"/>
    <x v="106"/>
  </r>
  <r>
    <x v="819"/>
    <x v="7"/>
    <x v="0"/>
    <n v="44"/>
    <n v="6371"/>
    <s v="Pave"/>
    <s v="NA"/>
    <s v="IR1"/>
    <s v="Lvl"/>
    <s v="AllPub"/>
    <x v="0"/>
    <s v="Gtl"/>
    <x v="10"/>
    <s v="Norm"/>
    <s v="Norm"/>
    <x v="3"/>
    <x v="1"/>
    <n v="7"/>
    <n v="5"/>
    <n v="2009"/>
    <n v="2010"/>
    <x v="1"/>
    <s v="Gable"/>
    <s v="CompShg"/>
    <x v="0"/>
    <s v="VinylSd"/>
    <s v="Stone"/>
    <n v="128"/>
    <s v="Gd"/>
    <s v="TA"/>
    <x v="0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x v="0"/>
    <n v="0"/>
    <n v="2"/>
    <n v="0"/>
    <n v="2"/>
    <x v="0"/>
    <n v="1"/>
    <x v="0"/>
    <n v="6"/>
    <s v="Typ"/>
    <n v="1"/>
    <s v="Gd"/>
    <s v="Attchd"/>
    <n v="2010"/>
    <s v="RFn"/>
    <n v="2"/>
    <n v="484"/>
    <s v="TA"/>
    <s v="TA"/>
    <s v="Y"/>
    <x v="2"/>
    <x v="1"/>
    <n v="35"/>
    <n v="0"/>
    <n v="0"/>
    <n v="0"/>
    <n v="0"/>
    <s v="NA"/>
    <n v="0"/>
    <s v="NA"/>
    <x v="0"/>
    <s v="NA"/>
    <n v="0"/>
    <x v="11"/>
    <x v="4"/>
    <s v="New"/>
    <x v="2"/>
    <x v="1"/>
    <x v="474"/>
  </r>
  <r>
    <x v="820"/>
    <x v="0"/>
    <x v="0"/>
    <n v="72"/>
    <n v="7226"/>
    <s v="Pave"/>
    <s v="NA"/>
    <s v="IR1"/>
    <s v="Lvl"/>
    <s v="AllPub"/>
    <x v="3"/>
    <s v="Gtl"/>
    <x v="0"/>
    <s v="Norm"/>
    <s v="Norm"/>
    <x v="0"/>
    <x v="0"/>
    <n v="7"/>
    <n v="5"/>
    <n v="2003"/>
    <n v="2003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x v="1"/>
    <n v="0"/>
    <n v="2"/>
    <n v="1"/>
    <n v="3"/>
    <x v="0"/>
    <n v="1"/>
    <x v="0"/>
    <n v="6"/>
    <s v="Typ"/>
    <n v="0"/>
    <s v="NA"/>
    <s v="Attchd"/>
    <n v="2003"/>
    <s v="RFn"/>
    <n v="2"/>
    <n v="595"/>
    <s v="TA"/>
    <s v="TA"/>
    <s v="Y"/>
    <x v="0"/>
    <x v="0"/>
    <n v="45"/>
    <n v="0"/>
    <n v="0"/>
    <n v="0"/>
    <n v="0"/>
    <s v="NA"/>
    <n v="0"/>
    <s v="NA"/>
    <x v="0"/>
    <s v="NA"/>
    <n v="0"/>
    <x v="11"/>
    <x v="0"/>
    <s v="WD"/>
    <x v="0"/>
    <x v="0"/>
    <x v="475"/>
  </r>
  <r>
    <x v="821"/>
    <x v="1"/>
    <x v="1"/>
    <n v="60"/>
    <n v="6000"/>
    <s v="Pave"/>
    <s v="Pave"/>
    <s v="Reg"/>
    <s v="Bnk"/>
    <s v="AllPub"/>
    <x v="0"/>
    <s v="Mod"/>
    <x v="7"/>
    <s v="Norm"/>
    <s v="Norm"/>
    <x v="1"/>
    <x v="1"/>
    <n v="4"/>
    <n v="4"/>
    <n v="1953"/>
    <n v="1953"/>
    <x v="0"/>
    <s v="Gable"/>
    <s v="CompShg"/>
    <x v="1"/>
    <s v="MetalSd"/>
    <s v="None"/>
    <n v="0"/>
    <s v="Fa"/>
    <s v="TA"/>
    <x v="1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x v="1"/>
    <n v="0"/>
    <n v="1"/>
    <n v="0"/>
    <n v="2"/>
    <x v="1"/>
    <n v="1"/>
    <x v="1"/>
    <n v="4"/>
    <s v="Min2"/>
    <n v="0"/>
    <s v="NA"/>
    <s v="Detchd"/>
    <n v="1974"/>
    <s v="Unf"/>
    <n v="2"/>
    <n v="576"/>
    <s v="TA"/>
    <s v="TA"/>
    <s v="Y"/>
    <x v="0"/>
    <x v="0"/>
    <n v="32"/>
    <n v="112"/>
    <n v="0"/>
    <n v="0"/>
    <n v="0"/>
    <s v="NA"/>
    <n v="0"/>
    <s v="NA"/>
    <x v="0"/>
    <s v="NA"/>
    <n v="0"/>
    <x v="0"/>
    <x v="3"/>
    <s v="WD"/>
    <x v="0"/>
    <x v="0"/>
    <x v="389"/>
  </r>
  <r>
    <x v="822"/>
    <x v="0"/>
    <x v="0"/>
    <s v="NA"/>
    <n v="12394"/>
    <s v="Pave"/>
    <s v="NA"/>
    <s v="IR1"/>
    <s v="Lvl"/>
    <s v="AllPub"/>
    <x v="2"/>
    <s v="Gtl"/>
    <x v="17"/>
    <s v="Norm"/>
    <s v="Norm"/>
    <x v="0"/>
    <x v="0"/>
    <n v="7"/>
    <n v="5"/>
    <n v="2003"/>
    <n v="2003"/>
    <x v="0"/>
    <s v="Gable"/>
    <s v="CompShg"/>
    <x v="0"/>
    <s v="VinylSd"/>
    <s v="None"/>
    <n v="0"/>
    <s v="Gd"/>
    <s v="TA"/>
    <x v="0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x v="1"/>
    <n v="0"/>
    <n v="2"/>
    <n v="1"/>
    <n v="3"/>
    <x v="0"/>
    <n v="1"/>
    <x v="0"/>
    <n v="7"/>
    <s v="Typ"/>
    <n v="1"/>
    <s v="Gd"/>
    <s v="BuiltIn"/>
    <n v="2003"/>
    <s v="Fin"/>
    <n v="2"/>
    <n v="433"/>
    <s v="TA"/>
    <s v="TA"/>
    <s v="Y"/>
    <x v="13"/>
    <x v="1"/>
    <n v="48"/>
    <n v="0"/>
    <n v="0"/>
    <n v="0"/>
    <n v="0"/>
    <s v="NA"/>
    <n v="0"/>
    <s v="NA"/>
    <x v="0"/>
    <s v="NA"/>
    <n v="0"/>
    <x v="4"/>
    <x v="1"/>
    <s v="WD"/>
    <x v="5"/>
    <x v="1"/>
    <x v="66"/>
  </r>
  <r>
    <x v="823"/>
    <x v="3"/>
    <x v="0"/>
    <n v="60"/>
    <n v="9900"/>
    <s v="Pave"/>
    <s v="NA"/>
    <s v="Reg"/>
    <s v="Lvl"/>
    <s v="AllPub"/>
    <x v="0"/>
    <s v="Gtl"/>
    <x v="23"/>
    <s v="Norm"/>
    <s v="Norm"/>
    <x v="0"/>
    <x v="2"/>
    <n v="6"/>
    <n v="7"/>
    <n v="1940"/>
    <n v="1950"/>
    <x v="1"/>
    <s v="Gable"/>
    <s v="CompShg"/>
    <x v="0"/>
    <s v="VinylSd"/>
    <s v="None"/>
    <n v="0"/>
    <s v="TA"/>
    <s v="TA"/>
    <x v="2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x v="1"/>
    <n v="0"/>
    <n v="2"/>
    <n v="0"/>
    <n v="3"/>
    <x v="1"/>
    <n v="1"/>
    <x v="1"/>
    <n v="7"/>
    <s v="Typ"/>
    <n v="1"/>
    <s v="Gd"/>
    <s v="Detchd"/>
    <n v="1940"/>
    <s v="Unf"/>
    <n v="1"/>
    <n v="240"/>
    <s v="TA"/>
    <s v="TA"/>
    <s v="Y"/>
    <x v="154"/>
    <x v="1"/>
    <n v="0"/>
    <n v="0"/>
    <n v="0"/>
    <n v="0"/>
    <n v="0"/>
    <s v="NA"/>
    <n v="0"/>
    <s v="GdWo"/>
    <x v="1"/>
    <s v="NA"/>
    <n v="0"/>
    <x v="9"/>
    <x v="3"/>
    <s v="WD"/>
    <x v="0"/>
    <x v="0"/>
    <x v="476"/>
  </r>
  <r>
    <x v="824"/>
    <x v="1"/>
    <x v="3"/>
    <n v="81"/>
    <n v="11216"/>
    <s v="Pave"/>
    <s v="NA"/>
    <s v="Reg"/>
    <s v="Lvl"/>
    <s v="AllPub"/>
    <x v="0"/>
    <s v="Gtl"/>
    <x v="5"/>
    <s v="Norm"/>
    <s v="Norm"/>
    <x v="0"/>
    <x v="1"/>
    <n v="8"/>
    <n v="5"/>
    <n v="2006"/>
    <n v="2006"/>
    <x v="0"/>
    <s v="Gable"/>
    <s v="CompShg"/>
    <x v="0"/>
    <s v="VinylSd"/>
    <s v="None"/>
    <n v="0"/>
    <s v="Gd"/>
    <s v="TA"/>
    <x v="0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x v="1"/>
    <n v="0"/>
    <n v="2"/>
    <n v="0"/>
    <n v="3"/>
    <x v="1"/>
    <n v="1"/>
    <x v="0"/>
    <n v="7"/>
    <s v="Typ"/>
    <n v="1"/>
    <s v="Gd"/>
    <s v="Attchd"/>
    <n v="2006"/>
    <s v="RFn"/>
    <n v="2"/>
    <n v="776"/>
    <s v="TA"/>
    <s v="TA"/>
    <s v="Y"/>
    <x v="0"/>
    <x v="0"/>
    <n v="140"/>
    <n v="0"/>
    <n v="0"/>
    <n v="0"/>
    <n v="0"/>
    <s v="NA"/>
    <n v="0"/>
    <s v="NA"/>
    <x v="0"/>
    <s v="NA"/>
    <n v="0"/>
    <x v="11"/>
    <x v="2"/>
    <s v="New"/>
    <x v="2"/>
    <x v="1"/>
    <x v="477"/>
  </r>
  <r>
    <x v="825"/>
    <x v="1"/>
    <x v="0"/>
    <n v="114"/>
    <n v="14803"/>
    <s v="Pave"/>
    <s v="NA"/>
    <s v="Reg"/>
    <s v="Lvl"/>
    <s v="AllPub"/>
    <x v="0"/>
    <s v="Gtl"/>
    <x v="10"/>
    <s v="PosN"/>
    <s v="PosN"/>
    <x v="0"/>
    <x v="1"/>
    <n v="10"/>
    <n v="5"/>
    <n v="2007"/>
    <n v="2008"/>
    <x v="1"/>
    <s v="Hip"/>
    <s v="CompShg"/>
    <x v="6"/>
    <s v="CmentBd"/>
    <s v="BrkFace"/>
    <n v="816"/>
    <s v="Ex"/>
    <s v="TA"/>
    <x v="0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x v="0"/>
    <n v="0"/>
    <n v="2"/>
    <n v="0"/>
    <n v="2"/>
    <x v="0"/>
    <n v="1"/>
    <x v="2"/>
    <n v="7"/>
    <s v="Typ"/>
    <n v="1"/>
    <s v="Gd"/>
    <s v="Attchd"/>
    <n v="2007"/>
    <s v="Fin"/>
    <n v="3"/>
    <n v="1220"/>
    <s v="TA"/>
    <s v="TA"/>
    <s v="Y"/>
    <x v="46"/>
    <x v="1"/>
    <n v="45"/>
    <n v="0"/>
    <n v="0"/>
    <n v="0"/>
    <n v="0"/>
    <s v="NA"/>
    <n v="0"/>
    <s v="NA"/>
    <x v="0"/>
    <s v="NA"/>
    <n v="0"/>
    <x v="11"/>
    <x v="0"/>
    <s v="New"/>
    <x v="2"/>
    <x v="1"/>
    <x v="51"/>
  </r>
  <r>
    <x v="826"/>
    <x v="5"/>
    <x v="1"/>
    <n v="50"/>
    <n v="6130"/>
    <s v="Pave"/>
    <s v="NA"/>
    <s v="Reg"/>
    <s v="Lvl"/>
    <s v="AllPub"/>
    <x v="0"/>
    <s v="Gtl"/>
    <x v="8"/>
    <s v="Norm"/>
    <s v="Norm"/>
    <x v="0"/>
    <x v="3"/>
    <n v="5"/>
    <n v="6"/>
    <n v="1924"/>
    <n v="1950"/>
    <x v="1"/>
    <s v="Gable"/>
    <s v="CompShg"/>
    <x v="1"/>
    <s v="MetalSd"/>
    <s v="None"/>
    <n v="0"/>
    <s v="TA"/>
    <s v="TA"/>
    <x v="2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x v="0"/>
    <n v="0"/>
    <n v="1"/>
    <n v="0"/>
    <n v="2"/>
    <x v="1"/>
    <n v="1"/>
    <x v="0"/>
    <n v="5"/>
    <s v="Typ"/>
    <n v="0"/>
    <s v="NA"/>
    <s v="NA"/>
    <s v="NA"/>
    <s v="NA"/>
    <n v="0"/>
    <n v="0"/>
    <s v="NA"/>
    <s v="NA"/>
    <s v="Y"/>
    <x v="0"/>
    <x v="0"/>
    <n v="0"/>
    <n v="116"/>
    <n v="0"/>
    <n v="0"/>
    <n v="0"/>
    <s v="NA"/>
    <n v="0"/>
    <s v="NA"/>
    <x v="0"/>
    <s v="NA"/>
    <n v="0"/>
    <x v="1"/>
    <x v="0"/>
    <s v="WD"/>
    <x v="0"/>
    <x v="0"/>
    <x v="129"/>
  </r>
  <r>
    <x v="827"/>
    <x v="1"/>
    <x v="0"/>
    <n v="65"/>
    <n v="8529"/>
    <s v="Pave"/>
    <s v="NA"/>
    <s v="IR1"/>
    <s v="Lvl"/>
    <s v="AllPub"/>
    <x v="0"/>
    <s v="Gtl"/>
    <x v="12"/>
    <s v="Norm"/>
    <s v="Norm"/>
    <x v="0"/>
    <x v="1"/>
    <n v="7"/>
    <n v="5"/>
    <n v="2001"/>
    <n v="2001"/>
    <x v="0"/>
    <s v="Gable"/>
    <s v="CompShg"/>
    <x v="0"/>
    <s v="VinylSd"/>
    <s v="None"/>
    <n v="0"/>
    <s v="Gd"/>
    <s v="TA"/>
    <x v="0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x v="1"/>
    <n v="0"/>
    <n v="2"/>
    <n v="0"/>
    <n v="3"/>
    <x v="1"/>
    <n v="1"/>
    <x v="0"/>
    <n v="6"/>
    <s v="Typ"/>
    <n v="1"/>
    <s v="TA"/>
    <s v="Attchd"/>
    <n v="2001"/>
    <s v="RFn"/>
    <n v="2"/>
    <n v="527"/>
    <s v="TA"/>
    <s v="TA"/>
    <s v="Y"/>
    <x v="197"/>
    <x v="1"/>
    <n v="39"/>
    <n v="0"/>
    <n v="0"/>
    <n v="0"/>
    <n v="0"/>
    <s v="NA"/>
    <n v="0"/>
    <s v="NA"/>
    <x v="0"/>
    <s v="NA"/>
    <n v="0"/>
    <x v="7"/>
    <x v="3"/>
    <s v="WD"/>
    <x v="0"/>
    <x v="0"/>
    <x v="430"/>
  </r>
  <r>
    <x v="828"/>
    <x v="0"/>
    <x v="0"/>
    <s v="NA"/>
    <n v="28698"/>
    <s v="Pave"/>
    <s v="NA"/>
    <s v="IR2"/>
    <s v="Low"/>
    <s v="AllPub"/>
    <x v="3"/>
    <s v="Sev"/>
    <x v="19"/>
    <s v="Norm"/>
    <s v="Norm"/>
    <x v="0"/>
    <x v="0"/>
    <n v="5"/>
    <n v="5"/>
    <n v="1967"/>
    <n v="1967"/>
    <x v="0"/>
    <s v="Flat"/>
    <s v="Tar&amp;Grv"/>
    <x v="7"/>
    <s v="Plywood"/>
    <s v="None"/>
    <n v="0"/>
    <s v="TA"/>
    <s v="TA"/>
    <x v="0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x v="1"/>
    <n v="1"/>
    <n v="2"/>
    <n v="1"/>
    <n v="3"/>
    <x v="0"/>
    <n v="1"/>
    <x v="1"/>
    <n v="7"/>
    <s v="Min2"/>
    <n v="0"/>
    <s v="NA"/>
    <s v="Attchd"/>
    <n v="1967"/>
    <s v="Fin"/>
    <n v="2"/>
    <n v="538"/>
    <s v="TA"/>
    <s v="TA"/>
    <s v="Y"/>
    <x v="198"/>
    <x v="1"/>
    <n v="0"/>
    <n v="0"/>
    <n v="0"/>
    <n v="225"/>
    <n v="0"/>
    <s v="NA"/>
    <n v="0"/>
    <s v="NA"/>
    <x v="0"/>
    <s v="NA"/>
    <n v="0"/>
    <x v="11"/>
    <x v="3"/>
    <s v="WD"/>
    <x v="1"/>
    <x v="1"/>
    <x v="68"/>
  </r>
  <r>
    <x v="829"/>
    <x v="11"/>
    <x v="3"/>
    <n v="24"/>
    <n v="2544"/>
    <s v="Pave"/>
    <s v="Pave"/>
    <s v="Reg"/>
    <s v="Lvl"/>
    <s v="AllPub"/>
    <x v="0"/>
    <s v="Gtl"/>
    <x v="5"/>
    <s v="Norm"/>
    <s v="Norm"/>
    <x v="4"/>
    <x v="0"/>
    <n v="7"/>
    <n v="5"/>
    <n v="2005"/>
    <n v="2005"/>
    <x v="0"/>
    <s v="Gable"/>
    <s v="CompShg"/>
    <x v="1"/>
    <s v="MetalSd"/>
    <s v="None"/>
    <n v="0"/>
    <s v="Gd"/>
    <s v="TA"/>
    <x v="0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x v="1"/>
    <n v="0"/>
    <n v="2"/>
    <n v="1"/>
    <n v="2"/>
    <x v="1"/>
    <n v="1"/>
    <x v="0"/>
    <n v="4"/>
    <s v="Typ"/>
    <n v="0"/>
    <s v="NA"/>
    <s v="Detchd"/>
    <n v="2005"/>
    <s v="RFn"/>
    <n v="2"/>
    <n v="480"/>
    <s v="TA"/>
    <s v="TA"/>
    <s v="Y"/>
    <x v="0"/>
    <x v="0"/>
    <n v="166"/>
    <n v="0"/>
    <n v="0"/>
    <n v="0"/>
    <n v="0"/>
    <s v="NA"/>
    <n v="0"/>
    <s v="NA"/>
    <x v="0"/>
    <s v="NA"/>
    <n v="0"/>
    <x v="9"/>
    <x v="2"/>
    <s v="WD"/>
    <x v="0"/>
    <x v="0"/>
    <x v="478"/>
  </r>
  <r>
    <x v="830"/>
    <x v="1"/>
    <x v="0"/>
    <n v="80"/>
    <n v="11900"/>
    <s v="Pave"/>
    <s v="NA"/>
    <s v="IR1"/>
    <s v="Lvl"/>
    <s v="AllPub"/>
    <x v="2"/>
    <s v="Gtl"/>
    <x v="11"/>
    <s v="Norm"/>
    <s v="Norm"/>
    <x v="0"/>
    <x v="1"/>
    <n v="6"/>
    <n v="5"/>
    <n v="1957"/>
    <n v="1957"/>
    <x v="0"/>
    <s v="Gable"/>
    <s v="CompShg"/>
    <x v="3"/>
    <s v="HdBoard"/>
    <s v="BrkFace"/>
    <n v="387"/>
    <s v="TA"/>
    <s v="TA"/>
    <x v="1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x v="0"/>
    <n v="0"/>
    <n v="1"/>
    <n v="1"/>
    <n v="3"/>
    <x v="1"/>
    <n v="1"/>
    <x v="1"/>
    <n v="6"/>
    <s v="Typ"/>
    <n v="2"/>
    <s v="Gd"/>
    <s v="Attchd"/>
    <n v="1957"/>
    <s v="RFn"/>
    <n v="2"/>
    <n v="458"/>
    <s v="TA"/>
    <s v="TA"/>
    <s v="Y"/>
    <x v="0"/>
    <x v="0"/>
    <n v="0"/>
    <n v="0"/>
    <n v="0"/>
    <n v="192"/>
    <n v="0"/>
    <s v="NA"/>
    <n v="0"/>
    <s v="NA"/>
    <x v="0"/>
    <s v="NA"/>
    <n v="0"/>
    <x v="11"/>
    <x v="0"/>
    <s v="WD"/>
    <x v="0"/>
    <x v="0"/>
    <x v="120"/>
  </r>
  <r>
    <x v="831"/>
    <x v="11"/>
    <x v="3"/>
    <n v="30"/>
    <n v="3180"/>
    <s v="Pave"/>
    <s v="Pave"/>
    <s v="Reg"/>
    <s v="Lvl"/>
    <s v="AllPub"/>
    <x v="0"/>
    <s v="Gtl"/>
    <x v="5"/>
    <s v="Norm"/>
    <s v="Norm"/>
    <x v="3"/>
    <x v="0"/>
    <n v="7"/>
    <n v="5"/>
    <n v="2005"/>
    <n v="2005"/>
    <x v="0"/>
    <s v="Gable"/>
    <s v="CompShg"/>
    <x v="1"/>
    <s v="MetalSd"/>
    <s v="None"/>
    <n v="0"/>
    <s v="TA"/>
    <s v="TA"/>
    <x v="0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x v="1"/>
    <n v="0"/>
    <n v="2"/>
    <n v="1"/>
    <n v="2"/>
    <x v="1"/>
    <n v="1"/>
    <x v="0"/>
    <n v="4"/>
    <s v="Typ"/>
    <n v="0"/>
    <s v="NA"/>
    <s v="Detchd"/>
    <n v="2005"/>
    <s v="RFn"/>
    <n v="2"/>
    <n v="480"/>
    <s v="TA"/>
    <s v="TA"/>
    <s v="Y"/>
    <x v="0"/>
    <x v="0"/>
    <n v="166"/>
    <n v="0"/>
    <n v="0"/>
    <n v="0"/>
    <n v="0"/>
    <s v="NA"/>
    <n v="0"/>
    <s v="NA"/>
    <x v="0"/>
    <s v="NA"/>
    <n v="0"/>
    <x v="11"/>
    <x v="2"/>
    <s v="WD"/>
    <x v="0"/>
    <x v="0"/>
    <x v="196"/>
  </r>
  <r>
    <x v="832"/>
    <x v="0"/>
    <x v="0"/>
    <n v="44"/>
    <n v="9548"/>
    <s v="Pave"/>
    <s v="NA"/>
    <s v="IR1"/>
    <s v="Lvl"/>
    <s v="AllPub"/>
    <x v="3"/>
    <s v="Gtl"/>
    <x v="0"/>
    <s v="Norm"/>
    <s v="Norm"/>
    <x v="0"/>
    <x v="0"/>
    <n v="7"/>
    <n v="6"/>
    <n v="2003"/>
    <n v="2003"/>
    <x v="0"/>
    <s v="Gable"/>
    <s v="CompShg"/>
    <x v="0"/>
    <s v="VinylSd"/>
    <s v="BrkFace"/>
    <n v="223"/>
    <s v="Gd"/>
    <s v="TA"/>
    <x v="0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x v="0"/>
    <n v="0"/>
    <n v="2"/>
    <n v="1"/>
    <n v="3"/>
    <x v="0"/>
    <n v="1"/>
    <x v="0"/>
    <n v="7"/>
    <s v="Typ"/>
    <n v="1"/>
    <s v="TA"/>
    <s v="Attchd"/>
    <n v="2003"/>
    <s v="RFn"/>
    <n v="2"/>
    <n v="613"/>
    <s v="TA"/>
    <s v="TA"/>
    <s v="Y"/>
    <x v="2"/>
    <x v="1"/>
    <n v="39"/>
    <n v="0"/>
    <n v="0"/>
    <n v="0"/>
    <n v="0"/>
    <s v="NA"/>
    <n v="0"/>
    <s v="NA"/>
    <x v="0"/>
    <s v="NA"/>
    <n v="0"/>
    <x v="8"/>
    <x v="4"/>
    <s v="WD"/>
    <x v="0"/>
    <x v="0"/>
    <x v="479"/>
  </r>
  <r>
    <x v="833"/>
    <x v="1"/>
    <x v="0"/>
    <n v="100"/>
    <n v="10004"/>
    <s v="Pave"/>
    <s v="NA"/>
    <s v="Reg"/>
    <s v="Lvl"/>
    <s v="AllPub"/>
    <x v="0"/>
    <s v="Gtl"/>
    <x v="11"/>
    <s v="Norm"/>
    <s v="Norm"/>
    <x v="0"/>
    <x v="1"/>
    <n v="6"/>
    <n v="6"/>
    <n v="1964"/>
    <n v="1964"/>
    <x v="0"/>
    <s v="Gable"/>
    <s v="CompShg"/>
    <x v="3"/>
    <s v="Plywood"/>
    <s v="BrkFace"/>
    <n v="180"/>
    <s v="TA"/>
    <s v="TA"/>
    <x v="1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x v="1"/>
    <n v="0"/>
    <n v="1"/>
    <n v="1"/>
    <n v="3"/>
    <x v="1"/>
    <n v="1"/>
    <x v="1"/>
    <n v="6"/>
    <s v="Typ"/>
    <n v="0"/>
    <s v="NA"/>
    <s v="Attchd"/>
    <n v="1964"/>
    <s v="RFn"/>
    <n v="2"/>
    <n v="472"/>
    <s v="TA"/>
    <s v="TA"/>
    <s v="Y"/>
    <x v="0"/>
    <x v="0"/>
    <n v="0"/>
    <n v="0"/>
    <n v="0"/>
    <n v="152"/>
    <n v="0"/>
    <s v="NA"/>
    <n v="0"/>
    <s v="NA"/>
    <x v="0"/>
    <s v="NA"/>
    <n v="0"/>
    <x v="0"/>
    <x v="3"/>
    <s v="WD"/>
    <x v="0"/>
    <x v="0"/>
    <x v="214"/>
  </r>
  <r>
    <x v="834"/>
    <x v="1"/>
    <x v="0"/>
    <n v="75"/>
    <n v="7875"/>
    <s v="Pave"/>
    <s v="NA"/>
    <s v="Reg"/>
    <s v="Lvl"/>
    <s v="AllPub"/>
    <x v="0"/>
    <s v="Gtl"/>
    <x v="11"/>
    <s v="Norm"/>
    <s v="Norm"/>
    <x v="0"/>
    <x v="1"/>
    <n v="5"/>
    <n v="6"/>
    <n v="1961"/>
    <n v="1961"/>
    <x v="0"/>
    <s v="Gable"/>
    <s v="CompShg"/>
    <x v="0"/>
    <s v="VinylSd"/>
    <s v="BrkFace"/>
    <n v="136"/>
    <s v="TA"/>
    <s v="TA"/>
    <x v="1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x v="0"/>
    <n v="0"/>
    <n v="1"/>
    <n v="0"/>
    <n v="3"/>
    <x v="1"/>
    <n v="1"/>
    <x v="1"/>
    <n v="6"/>
    <s v="Typ"/>
    <n v="0"/>
    <s v="NA"/>
    <s v="Attchd"/>
    <n v="1961"/>
    <s v="Unf"/>
    <n v="2"/>
    <n v="456"/>
    <s v="TA"/>
    <s v="TA"/>
    <s v="Y"/>
    <x v="0"/>
    <x v="0"/>
    <n v="0"/>
    <n v="0"/>
    <n v="0"/>
    <n v="0"/>
    <n v="0"/>
    <s v="NA"/>
    <n v="0"/>
    <s v="GdWo"/>
    <x v="1"/>
    <s v="NA"/>
    <n v="0"/>
    <x v="2"/>
    <x v="0"/>
    <s v="WD"/>
    <x v="0"/>
    <x v="0"/>
    <x v="480"/>
  </r>
  <r>
    <x v="835"/>
    <x v="1"/>
    <x v="0"/>
    <n v="60"/>
    <n v="9600"/>
    <s v="Pave"/>
    <s v="NA"/>
    <s v="Reg"/>
    <s v="Lvl"/>
    <s v="AllPub"/>
    <x v="0"/>
    <s v="Gtl"/>
    <x v="9"/>
    <s v="Norm"/>
    <s v="Norm"/>
    <x v="0"/>
    <x v="1"/>
    <n v="4"/>
    <n v="7"/>
    <n v="1950"/>
    <n v="1995"/>
    <x v="1"/>
    <s v="Gable"/>
    <s v="CompShg"/>
    <x v="0"/>
    <s v="HdBoard"/>
    <s v="None"/>
    <n v="0"/>
    <s v="TA"/>
    <s v="TA"/>
    <x v="1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x v="1"/>
    <n v="0"/>
    <n v="2"/>
    <n v="0"/>
    <n v="2"/>
    <x v="0"/>
    <n v="1"/>
    <x v="0"/>
    <n v="4"/>
    <s v="Min2"/>
    <n v="0"/>
    <s v="NA"/>
    <s v="Attchd"/>
    <n v="1996"/>
    <s v="Unf"/>
    <n v="2"/>
    <n v="436"/>
    <s v="TA"/>
    <s v="TA"/>
    <s v="Y"/>
    <x v="197"/>
    <x v="1"/>
    <n v="0"/>
    <n v="0"/>
    <n v="0"/>
    <n v="0"/>
    <n v="0"/>
    <s v="NA"/>
    <n v="0"/>
    <s v="NA"/>
    <x v="0"/>
    <s v="NA"/>
    <n v="0"/>
    <x v="0"/>
    <x v="4"/>
    <s v="WD"/>
    <x v="0"/>
    <x v="0"/>
    <x v="113"/>
  </r>
  <r>
    <x v="836"/>
    <x v="8"/>
    <x v="1"/>
    <n v="90"/>
    <n v="8100"/>
    <s v="Pave"/>
    <s v="Pave"/>
    <s v="Reg"/>
    <s v="Lvl"/>
    <s v="AllPub"/>
    <x v="0"/>
    <s v="Gtl"/>
    <x v="7"/>
    <s v="Norm"/>
    <s v="Norm"/>
    <x v="0"/>
    <x v="1"/>
    <n v="5"/>
    <n v="6"/>
    <n v="1948"/>
    <n v="1973"/>
    <x v="1"/>
    <s v="Gable"/>
    <s v="CompShg"/>
    <x v="0"/>
    <s v="VinylSd"/>
    <s v="None"/>
    <n v="0"/>
    <s v="TA"/>
    <s v="TA"/>
    <x v="2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x v="0"/>
    <n v="0"/>
    <n v="1"/>
    <n v="0"/>
    <n v="2"/>
    <x v="1"/>
    <n v="1"/>
    <x v="1"/>
    <n v="5"/>
    <s v="Min2"/>
    <n v="0"/>
    <s v="NA"/>
    <s v="Detchd"/>
    <n v="1948"/>
    <s v="Unf"/>
    <n v="2"/>
    <n v="812"/>
    <s v="TA"/>
    <s v="TA"/>
    <s v="Y"/>
    <x v="0"/>
    <x v="0"/>
    <n v="116"/>
    <n v="230"/>
    <n v="0"/>
    <n v="0"/>
    <n v="0"/>
    <s v="NA"/>
    <n v="0"/>
    <s v="GdWo"/>
    <x v="1"/>
    <s v="NA"/>
    <n v="0"/>
    <x v="11"/>
    <x v="1"/>
    <s v="COD"/>
    <x v="0"/>
    <x v="0"/>
    <x v="75"/>
  </r>
  <r>
    <x v="837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5"/>
    <n v="1973"/>
    <n v="1973"/>
    <x v="0"/>
    <s v="Gable"/>
    <s v="CompShg"/>
    <x v="3"/>
    <s v="HdBoard"/>
    <s v="BrkFace"/>
    <n v="158"/>
    <s v="TA"/>
    <s v="TA"/>
    <x v="1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x v="0"/>
    <n v="0"/>
    <n v="1"/>
    <n v="1"/>
    <n v="2"/>
    <x v="0"/>
    <n v="1"/>
    <x v="1"/>
    <n v="5"/>
    <s v="Typ"/>
    <n v="0"/>
    <s v="NA"/>
    <s v="Detchd"/>
    <n v="1973"/>
    <s v="Unf"/>
    <n v="1"/>
    <n v="264"/>
    <s v="TA"/>
    <s v="TA"/>
    <s v="Y"/>
    <x v="0"/>
    <x v="0"/>
    <n v="0"/>
    <n v="0"/>
    <n v="0"/>
    <n v="0"/>
    <n v="0"/>
    <s v="NA"/>
    <n v="0"/>
    <s v="NA"/>
    <x v="0"/>
    <s v="NA"/>
    <n v="0"/>
    <x v="6"/>
    <x v="0"/>
    <s v="WD"/>
    <x v="0"/>
    <x v="0"/>
    <x v="98"/>
  </r>
  <r>
    <x v="838"/>
    <x v="1"/>
    <x v="0"/>
    <n v="75"/>
    <n v="9525"/>
    <s v="Pave"/>
    <s v="NA"/>
    <s v="Reg"/>
    <s v="Lvl"/>
    <s v="AllPub"/>
    <x v="0"/>
    <s v="Gtl"/>
    <x v="0"/>
    <s v="Norm"/>
    <s v="Norm"/>
    <x v="0"/>
    <x v="1"/>
    <n v="5"/>
    <n v="6"/>
    <n v="1995"/>
    <n v="2006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x v="1"/>
    <n v="0"/>
    <n v="1"/>
    <n v="1"/>
    <n v="3"/>
    <x v="1"/>
    <n v="1"/>
    <x v="0"/>
    <n v="6"/>
    <s v="Typ"/>
    <n v="0"/>
    <s v="NA"/>
    <s v="Attchd"/>
    <n v="1999"/>
    <s v="Unf"/>
    <n v="1"/>
    <n v="352"/>
    <s v="TA"/>
    <s v="TA"/>
    <s v="Y"/>
    <x v="199"/>
    <x v="1"/>
    <n v="0"/>
    <n v="0"/>
    <n v="0"/>
    <n v="0"/>
    <n v="0"/>
    <s v="NA"/>
    <n v="0"/>
    <s v="NA"/>
    <x v="0"/>
    <s v="NA"/>
    <n v="0"/>
    <x v="11"/>
    <x v="0"/>
    <s v="WD"/>
    <x v="0"/>
    <x v="0"/>
    <x v="12"/>
  </r>
  <r>
    <x v="839"/>
    <x v="3"/>
    <x v="0"/>
    <n v="70"/>
    <n v="11767"/>
    <s v="Pave"/>
    <s v="NA"/>
    <s v="Reg"/>
    <s v="Lvl"/>
    <s v="AllPub"/>
    <x v="0"/>
    <s v="Gtl"/>
    <x v="15"/>
    <s v="Norm"/>
    <s v="Norm"/>
    <x v="0"/>
    <x v="2"/>
    <n v="5"/>
    <n v="6"/>
    <n v="1946"/>
    <n v="1995"/>
    <x v="1"/>
    <s v="Gable"/>
    <s v="CompShg"/>
    <x v="1"/>
    <s v="MetalSd"/>
    <s v="None"/>
    <n v="0"/>
    <s v="TA"/>
    <s v="TA"/>
    <x v="1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x v="1"/>
    <n v="0"/>
    <n v="1"/>
    <n v="0"/>
    <n v="3"/>
    <x v="1"/>
    <n v="1"/>
    <x v="1"/>
    <n v="6"/>
    <s v="Typ"/>
    <n v="0"/>
    <s v="NA"/>
    <s v="Detchd"/>
    <n v="1946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1"/>
    <x v="0"/>
    <s v="WD"/>
    <x v="0"/>
    <x v="0"/>
    <x v="431"/>
  </r>
  <r>
    <x v="840"/>
    <x v="2"/>
    <x v="4"/>
    <s v="NA"/>
    <n v="12155"/>
    <s v="Pave"/>
    <s v="NA"/>
    <s v="IR1"/>
    <s v="Lvl"/>
    <s v="AllPub"/>
    <x v="0"/>
    <s v="Gtl"/>
    <x v="23"/>
    <s v="Norm"/>
    <s v="Norm"/>
    <x v="0"/>
    <x v="0"/>
    <n v="6"/>
    <n v="8"/>
    <n v="1925"/>
    <n v="1950"/>
    <x v="1"/>
    <s v="Gable"/>
    <s v="CompShg"/>
    <x v="2"/>
    <s v="Wd Sdng"/>
    <s v="None"/>
    <n v="0"/>
    <s v="TA"/>
    <s v="TA"/>
    <x v="2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x v="1"/>
    <n v="0"/>
    <n v="2"/>
    <n v="0"/>
    <n v="4"/>
    <x v="1"/>
    <n v="1"/>
    <x v="3"/>
    <n v="7"/>
    <s v="Typ"/>
    <n v="0"/>
    <s v="NA"/>
    <s v="Detchd"/>
    <n v="1934"/>
    <s v="Unf"/>
    <n v="1"/>
    <n v="400"/>
    <s v="TA"/>
    <s v="TA"/>
    <s v="P"/>
    <x v="0"/>
    <x v="0"/>
    <n v="0"/>
    <n v="254"/>
    <n v="0"/>
    <n v="0"/>
    <n v="0"/>
    <s v="NA"/>
    <n v="0"/>
    <s v="NA"/>
    <x v="0"/>
    <s v="NA"/>
    <n v="0"/>
    <x v="10"/>
    <x v="0"/>
    <s v="WD"/>
    <x v="0"/>
    <x v="0"/>
    <x v="3"/>
  </r>
  <r>
    <x v="841"/>
    <x v="2"/>
    <x v="1"/>
    <n v="60"/>
    <n v="10440"/>
    <s v="Pave"/>
    <s v="Grvl"/>
    <s v="Reg"/>
    <s v="Lvl"/>
    <s v="AllPub"/>
    <x v="0"/>
    <s v="Gtl"/>
    <x v="7"/>
    <s v="Norm"/>
    <s v="Norm"/>
    <x v="0"/>
    <x v="0"/>
    <n v="5"/>
    <n v="8"/>
    <n v="1904"/>
    <n v="2002"/>
    <x v="1"/>
    <s v="Gable"/>
    <s v="CompShg"/>
    <x v="1"/>
    <s v="MetalSd"/>
    <s v="None"/>
    <n v="0"/>
    <s v="TA"/>
    <s v="TA"/>
    <x v="0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x v="1"/>
    <n v="0"/>
    <n v="2"/>
    <n v="0"/>
    <n v="3"/>
    <x v="1"/>
    <n v="1"/>
    <x v="0"/>
    <n v="8"/>
    <s v="Typ"/>
    <n v="1"/>
    <s v="Po"/>
    <s v="Detchd"/>
    <n v="1983"/>
    <s v="Unf"/>
    <n v="2"/>
    <n v="686"/>
    <s v="Gd"/>
    <s v="TA"/>
    <s v="P"/>
    <x v="200"/>
    <x v="1"/>
    <n v="78"/>
    <n v="68"/>
    <n v="0"/>
    <n v="0"/>
    <n v="0"/>
    <s v="NA"/>
    <n v="0"/>
    <s v="NA"/>
    <x v="0"/>
    <s v="NA"/>
    <n v="0"/>
    <x v="11"/>
    <x v="0"/>
    <s v="WD"/>
    <x v="0"/>
    <x v="0"/>
    <x v="248"/>
  </r>
  <r>
    <x v="842"/>
    <x v="10"/>
    <x v="0"/>
    <n v="82"/>
    <n v="9020"/>
    <s v="Pave"/>
    <s v="NA"/>
    <s v="Reg"/>
    <s v="Lvl"/>
    <s v="AllPub"/>
    <x v="0"/>
    <s v="Gtl"/>
    <x v="11"/>
    <s v="Norm"/>
    <s v="Norm"/>
    <x v="0"/>
    <x v="5"/>
    <n v="6"/>
    <n v="7"/>
    <n v="1966"/>
    <n v="1966"/>
    <x v="0"/>
    <s v="Gable"/>
    <s v="CompShg"/>
    <x v="3"/>
    <s v="HdBoard"/>
    <s v="BrkFace"/>
    <n v="183"/>
    <s v="TA"/>
    <s v="TA"/>
    <x v="1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x v="0"/>
    <n v="0"/>
    <n v="1"/>
    <n v="1"/>
    <n v="3"/>
    <x v="1"/>
    <n v="1"/>
    <x v="1"/>
    <n v="6"/>
    <s v="Typ"/>
    <n v="0"/>
    <s v="NA"/>
    <s v="Attchd"/>
    <n v="1966"/>
    <s v="RFn"/>
    <n v="2"/>
    <n v="490"/>
    <s v="Gd"/>
    <s v="Gd"/>
    <s v="Y"/>
    <x v="0"/>
    <x v="0"/>
    <n v="129"/>
    <n v="0"/>
    <n v="0"/>
    <n v="0"/>
    <n v="0"/>
    <s v="NA"/>
    <n v="0"/>
    <s v="GdPrv"/>
    <x v="1"/>
    <s v="NA"/>
    <n v="0"/>
    <x v="1"/>
    <x v="0"/>
    <s v="WD"/>
    <x v="0"/>
    <x v="0"/>
    <x v="481"/>
  </r>
  <r>
    <x v="843"/>
    <x v="6"/>
    <x v="0"/>
    <n v="80"/>
    <n v="8000"/>
    <s v="Pave"/>
    <s v="NA"/>
    <s v="Reg"/>
    <s v="Lvl"/>
    <s v="AllPub"/>
    <x v="2"/>
    <s v="Gtl"/>
    <x v="11"/>
    <s v="Artery"/>
    <s v="Norm"/>
    <x v="2"/>
    <x v="1"/>
    <n v="5"/>
    <n v="4"/>
    <n v="1961"/>
    <n v="1961"/>
    <x v="0"/>
    <s v="Gable"/>
    <s v="CompShg"/>
    <x v="4"/>
    <s v="BrkFace"/>
    <s v="None"/>
    <n v="0"/>
    <s v="TA"/>
    <s v="TA"/>
    <x v="1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x v="1"/>
    <n v="0"/>
    <n v="2"/>
    <n v="0"/>
    <n v="6"/>
    <x v="1"/>
    <n v="2"/>
    <x v="1"/>
    <n v="10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9"/>
    <x v="1"/>
    <s v="WD"/>
    <x v="0"/>
    <x v="0"/>
    <x v="42"/>
  </r>
  <r>
    <x v="844"/>
    <x v="3"/>
    <x v="1"/>
    <n v="100"/>
    <n v="12665"/>
    <s v="Pave"/>
    <s v="Grvl"/>
    <s v="IR1"/>
    <s v="Lvl"/>
    <s v="AllPub"/>
    <x v="0"/>
    <s v="Gtl"/>
    <x v="7"/>
    <s v="Artery"/>
    <s v="Norm"/>
    <x v="0"/>
    <x v="2"/>
    <n v="5"/>
    <n v="8"/>
    <n v="1915"/>
    <n v="1950"/>
    <x v="1"/>
    <s v="Gable"/>
    <s v="CompShg"/>
    <x v="2"/>
    <s v="Wd Sdng"/>
    <s v="None"/>
    <n v="0"/>
    <s v="TA"/>
    <s v="TA"/>
    <x v="2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x v="1"/>
    <n v="0"/>
    <n v="1"/>
    <n v="1"/>
    <n v="4"/>
    <x v="1"/>
    <n v="1"/>
    <x v="1"/>
    <n v="7"/>
    <s v="Typ"/>
    <n v="1"/>
    <s v="Gd"/>
    <s v="Detchd"/>
    <n v="1949"/>
    <s v="Unf"/>
    <n v="3"/>
    <n v="720"/>
    <s v="TA"/>
    <s v="TA"/>
    <s v="Y"/>
    <x v="201"/>
    <x v="1"/>
    <n v="0"/>
    <n v="194"/>
    <n v="0"/>
    <n v="0"/>
    <n v="0"/>
    <s v="NA"/>
    <n v="0"/>
    <s v="NA"/>
    <x v="0"/>
    <s v="NA"/>
    <n v="0"/>
    <x v="11"/>
    <x v="0"/>
    <s v="WD"/>
    <x v="0"/>
    <x v="0"/>
    <x v="110"/>
  </r>
  <r>
    <x v="845"/>
    <x v="9"/>
    <x v="0"/>
    <s v="NA"/>
    <n v="16647"/>
    <s v="Pave"/>
    <s v="NA"/>
    <s v="IR1"/>
    <s v="Lvl"/>
    <s v="AllPub"/>
    <x v="3"/>
    <s v="Gtl"/>
    <x v="9"/>
    <s v="RRAe"/>
    <s v="Norm"/>
    <x v="0"/>
    <x v="4"/>
    <n v="5"/>
    <n v="5"/>
    <n v="1975"/>
    <n v="1981"/>
    <x v="1"/>
    <s v="Gable"/>
    <s v="CompShg"/>
    <x v="3"/>
    <s v="HdBoard"/>
    <s v="None"/>
    <n v="0"/>
    <s v="TA"/>
    <s v="TA"/>
    <x v="1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x v="0"/>
    <n v="0"/>
    <n v="2"/>
    <n v="0"/>
    <n v="3"/>
    <x v="1"/>
    <n v="1"/>
    <x v="1"/>
    <n v="6"/>
    <s v="Min2"/>
    <n v="2"/>
    <s v="TA"/>
    <s v="Basment"/>
    <n v="1975"/>
    <s v="Fin"/>
    <n v="2"/>
    <n v="611"/>
    <s v="TA"/>
    <s v="TA"/>
    <s v="Y"/>
    <x v="0"/>
    <x v="0"/>
    <n v="0"/>
    <n v="0"/>
    <n v="0"/>
    <n v="0"/>
    <n v="0"/>
    <s v="NA"/>
    <n v="0"/>
    <s v="NA"/>
    <x v="0"/>
    <s v="NA"/>
    <n v="0"/>
    <x v="8"/>
    <x v="1"/>
    <s v="WD"/>
    <x v="0"/>
    <x v="0"/>
    <x v="118"/>
  </r>
  <r>
    <x v="846"/>
    <x v="0"/>
    <x v="0"/>
    <n v="75"/>
    <n v="9317"/>
    <s v="Pave"/>
    <s v="NA"/>
    <s v="Reg"/>
    <s v="Lvl"/>
    <s v="AllPub"/>
    <x v="0"/>
    <s v="Gtl"/>
    <x v="12"/>
    <s v="Norm"/>
    <s v="Norm"/>
    <x v="0"/>
    <x v="0"/>
    <n v="7"/>
    <n v="5"/>
    <n v="1993"/>
    <n v="1993"/>
    <x v="0"/>
    <s v="Gable"/>
    <s v="CompShg"/>
    <x v="3"/>
    <s v="HdBoard"/>
    <s v="BrkFace"/>
    <n v="137"/>
    <s v="Gd"/>
    <s v="TA"/>
    <x v="0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x v="0"/>
    <n v="0"/>
    <n v="2"/>
    <n v="1"/>
    <n v="3"/>
    <x v="0"/>
    <n v="1"/>
    <x v="0"/>
    <n v="7"/>
    <s v="Typ"/>
    <n v="1"/>
    <s v="TA"/>
    <s v="Attchd"/>
    <n v="1993"/>
    <s v="Unf"/>
    <n v="2"/>
    <n v="425"/>
    <s v="TA"/>
    <s v="TA"/>
    <s v="Y"/>
    <x v="202"/>
    <x v="1"/>
    <n v="72"/>
    <n v="192"/>
    <n v="0"/>
    <n v="0"/>
    <n v="0"/>
    <s v="NA"/>
    <n v="0"/>
    <s v="NA"/>
    <x v="0"/>
    <s v="NA"/>
    <n v="0"/>
    <x v="9"/>
    <x v="3"/>
    <s v="WD"/>
    <x v="0"/>
    <x v="0"/>
    <x v="423"/>
  </r>
  <r>
    <x v="847"/>
    <x v="1"/>
    <x v="0"/>
    <n v="36"/>
    <n v="15523"/>
    <s v="Pave"/>
    <s v="NA"/>
    <s v="IR1"/>
    <s v="Lvl"/>
    <s v="AllPub"/>
    <x v="3"/>
    <s v="Gtl"/>
    <x v="0"/>
    <s v="Norm"/>
    <s v="Norm"/>
    <x v="0"/>
    <x v="1"/>
    <n v="5"/>
    <n v="6"/>
    <n v="1972"/>
    <n v="1972"/>
    <x v="0"/>
    <s v="Gable"/>
    <s v="CompShg"/>
    <x v="3"/>
    <s v="Plywood"/>
    <s v="None"/>
    <n v="0"/>
    <s v="TA"/>
    <s v="TA"/>
    <x v="1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x v="0"/>
    <n v="0"/>
    <n v="1"/>
    <n v="0"/>
    <n v="3"/>
    <x v="1"/>
    <n v="1"/>
    <x v="1"/>
    <n v="5"/>
    <s v="Typ"/>
    <n v="1"/>
    <s v="Fa"/>
    <s v="Attchd"/>
    <n v="1972"/>
    <s v="Unf"/>
    <n v="1"/>
    <n v="338"/>
    <s v="TA"/>
    <s v="TA"/>
    <s v="Y"/>
    <x v="0"/>
    <x v="0"/>
    <n v="0"/>
    <n v="0"/>
    <n v="0"/>
    <n v="0"/>
    <n v="0"/>
    <s v="NA"/>
    <n v="0"/>
    <s v="NA"/>
    <x v="0"/>
    <s v="NA"/>
    <n v="0"/>
    <x v="5"/>
    <x v="3"/>
    <s v="WD"/>
    <x v="0"/>
    <x v="0"/>
    <x v="482"/>
  </r>
  <r>
    <x v="848"/>
    <x v="3"/>
    <x v="0"/>
    <n v="75"/>
    <n v="45600"/>
    <s v="Pave"/>
    <s v="NA"/>
    <s v="IR2"/>
    <s v="Bnk"/>
    <s v="AllPub"/>
    <x v="0"/>
    <s v="Gtl"/>
    <x v="19"/>
    <s v="Norm"/>
    <s v="Norm"/>
    <x v="0"/>
    <x v="2"/>
    <n v="6"/>
    <n v="8"/>
    <n v="1908"/>
    <n v="1997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x v="1"/>
    <n v="0"/>
    <n v="3"/>
    <n v="0"/>
    <n v="5"/>
    <x v="1"/>
    <n v="1"/>
    <x v="1"/>
    <n v="10"/>
    <s v="Typ"/>
    <n v="1"/>
    <s v="Gd"/>
    <s v="Detchd"/>
    <n v="1908"/>
    <s v="Unf"/>
    <n v="2"/>
    <n v="360"/>
    <s v="Fa"/>
    <s v="TA"/>
    <s v="Y"/>
    <x v="198"/>
    <x v="1"/>
    <n v="40"/>
    <n v="0"/>
    <n v="0"/>
    <n v="175"/>
    <n v="0"/>
    <s v="NA"/>
    <n v="0"/>
    <s v="NA"/>
    <x v="0"/>
    <s v="NA"/>
    <n v="0"/>
    <x v="2"/>
    <x v="0"/>
    <s v="WD"/>
    <x v="0"/>
    <x v="0"/>
    <x v="270"/>
  </r>
  <r>
    <x v="849"/>
    <x v="10"/>
    <x v="0"/>
    <n v="80"/>
    <n v="9600"/>
    <s v="Pave"/>
    <s v="NA"/>
    <s v="Reg"/>
    <s v="Lvl"/>
    <s v="AllPub"/>
    <x v="1"/>
    <s v="Gtl"/>
    <x v="1"/>
    <s v="Feedr"/>
    <s v="Norm"/>
    <x v="0"/>
    <x v="5"/>
    <n v="6"/>
    <n v="7"/>
    <n v="1976"/>
    <n v="1994"/>
    <x v="1"/>
    <s v="Hip"/>
    <s v="CompShg"/>
    <x v="7"/>
    <s v="Plywood"/>
    <s v="BrkFace"/>
    <n v="360"/>
    <s v="Gd"/>
    <s v="Gd"/>
    <x v="1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x v="1"/>
    <n v="0"/>
    <n v="2"/>
    <n v="1"/>
    <n v="3"/>
    <x v="0"/>
    <n v="1"/>
    <x v="1"/>
    <n v="7"/>
    <s v="Typ"/>
    <n v="1"/>
    <s v="TA"/>
    <s v="Attchd"/>
    <n v="1976"/>
    <s v="RFn"/>
    <n v="2"/>
    <n v="512"/>
    <s v="TA"/>
    <s v="TA"/>
    <s v="Y"/>
    <x v="19"/>
    <x v="1"/>
    <n v="100"/>
    <n v="0"/>
    <n v="0"/>
    <n v="0"/>
    <n v="0"/>
    <s v="NA"/>
    <n v="0"/>
    <s v="NA"/>
    <x v="0"/>
    <s v="NA"/>
    <n v="0"/>
    <x v="5"/>
    <x v="1"/>
    <s v="WD"/>
    <x v="0"/>
    <x v="0"/>
    <x v="313"/>
  </r>
  <r>
    <x v="850"/>
    <x v="7"/>
    <x v="1"/>
    <n v="36"/>
    <n v="4435"/>
    <s v="Pave"/>
    <s v="NA"/>
    <s v="Reg"/>
    <s v="Lvl"/>
    <s v="AllPub"/>
    <x v="0"/>
    <s v="Gtl"/>
    <x v="0"/>
    <s v="Norm"/>
    <s v="Norm"/>
    <x v="3"/>
    <x v="1"/>
    <n v="6"/>
    <n v="5"/>
    <n v="2003"/>
    <n v="2003"/>
    <x v="0"/>
    <s v="Gable"/>
    <s v="CompShg"/>
    <x v="0"/>
    <s v="VinylSd"/>
    <s v="BrkFace"/>
    <n v="170"/>
    <s v="Gd"/>
    <s v="TA"/>
    <x v="0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0"/>
    <s v="NA"/>
    <s v="Attchd"/>
    <n v="2003"/>
    <s v="Fin"/>
    <n v="2"/>
    <n v="420"/>
    <s v="TA"/>
    <s v="TA"/>
    <s v="Y"/>
    <x v="8"/>
    <x v="1"/>
    <n v="0"/>
    <n v="0"/>
    <n v="0"/>
    <n v="0"/>
    <n v="0"/>
    <s v="NA"/>
    <n v="0"/>
    <s v="NA"/>
    <x v="0"/>
    <s v="NA"/>
    <n v="0"/>
    <x v="6"/>
    <x v="1"/>
    <s v="WD"/>
    <x v="0"/>
    <x v="0"/>
    <x v="364"/>
  </r>
  <r>
    <x v="851"/>
    <x v="7"/>
    <x v="0"/>
    <s v="NA"/>
    <n v="3196"/>
    <s v="Pave"/>
    <s v="NA"/>
    <s v="Reg"/>
    <s v="Lvl"/>
    <s v="AllPub"/>
    <x v="0"/>
    <s v="Gtl"/>
    <x v="21"/>
    <s v="Norm"/>
    <s v="Norm"/>
    <x v="3"/>
    <x v="1"/>
    <n v="8"/>
    <n v="5"/>
    <n v="2003"/>
    <n v="2003"/>
    <x v="0"/>
    <s v="Gable"/>
    <s v="CompShg"/>
    <x v="0"/>
    <s v="VinylSd"/>
    <s v="BrkFace"/>
    <n v="40"/>
    <s v="Gd"/>
    <s v="TA"/>
    <x v="0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x v="1"/>
    <n v="0"/>
    <n v="2"/>
    <n v="0"/>
    <n v="2"/>
    <x v="0"/>
    <n v="1"/>
    <x v="0"/>
    <n v="7"/>
    <s v="Typ"/>
    <n v="1"/>
    <s v="TA"/>
    <s v="Attchd"/>
    <n v="2003"/>
    <s v="Fin"/>
    <n v="2"/>
    <n v="400"/>
    <s v="TA"/>
    <s v="TA"/>
    <s v="Y"/>
    <x v="76"/>
    <x v="1"/>
    <n v="20"/>
    <n v="0"/>
    <n v="0"/>
    <n v="0"/>
    <n v="0"/>
    <s v="NA"/>
    <n v="0"/>
    <s v="NA"/>
    <x v="0"/>
    <s v="NA"/>
    <n v="0"/>
    <x v="1"/>
    <x v="2"/>
    <s v="WD"/>
    <x v="0"/>
    <x v="0"/>
    <x v="141"/>
  </r>
  <r>
    <x v="852"/>
    <x v="12"/>
    <x v="0"/>
    <n v="53"/>
    <n v="7128"/>
    <s v="Pave"/>
    <s v="NA"/>
    <s v="Reg"/>
    <s v="Lvl"/>
    <s v="AllPub"/>
    <x v="0"/>
    <s v="Gtl"/>
    <x v="2"/>
    <s v="Norm"/>
    <s v="Norm"/>
    <x v="0"/>
    <x v="6"/>
    <n v="7"/>
    <n v="5"/>
    <n v="1941"/>
    <n v="1950"/>
    <x v="1"/>
    <s v="Gable"/>
    <s v="CompShg"/>
    <x v="1"/>
    <s v="MetalSd"/>
    <s v="None"/>
    <n v="0"/>
    <s v="TA"/>
    <s v="Gd"/>
    <x v="1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x v="1"/>
    <n v="0"/>
    <n v="2"/>
    <n v="0"/>
    <n v="4"/>
    <x v="1"/>
    <n v="1"/>
    <x v="1"/>
    <n v="7"/>
    <s v="Typ"/>
    <n v="2"/>
    <s v="Gd"/>
    <s v="Detchd"/>
    <n v="1941"/>
    <s v="Unf"/>
    <n v="1"/>
    <n v="240"/>
    <s v="TA"/>
    <s v="TA"/>
    <s v="Y"/>
    <x v="0"/>
    <x v="0"/>
    <n v="0"/>
    <n v="0"/>
    <n v="0"/>
    <n v="126"/>
    <n v="0"/>
    <s v="NA"/>
    <n v="0"/>
    <s v="MnPrv"/>
    <x v="1"/>
    <s v="NA"/>
    <n v="0"/>
    <x v="5"/>
    <x v="1"/>
    <s v="WD"/>
    <x v="0"/>
    <x v="0"/>
    <x v="323"/>
  </r>
  <r>
    <x v="853"/>
    <x v="10"/>
    <x v="0"/>
    <s v="NA"/>
    <n v="12095"/>
    <s v="Pave"/>
    <s v="NA"/>
    <s v="IR1"/>
    <s v="Lvl"/>
    <s v="AllPub"/>
    <x v="2"/>
    <s v="Gtl"/>
    <x v="11"/>
    <s v="Norm"/>
    <s v="Norm"/>
    <x v="0"/>
    <x v="5"/>
    <n v="6"/>
    <n v="6"/>
    <n v="1964"/>
    <n v="1964"/>
    <x v="0"/>
    <s v="Gable"/>
    <s v="CompShg"/>
    <x v="1"/>
    <s v="HdBoard"/>
    <s v="BrkFace"/>
    <n v="115"/>
    <s v="TA"/>
    <s v="Gd"/>
    <x v="1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x v="1"/>
    <n v="0"/>
    <n v="1"/>
    <n v="1"/>
    <n v="3"/>
    <x v="1"/>
    <n v="1"/>
    <x v="1"/>
    <n v="7"/>
    <s v="Typ"/>
    <n v="1"/>
    <s v="Fa"/>
    <s v="Attchd"/>
    <n v="1964"/>
    <s v="RFn"/>
    <n v="2"/>
    <n v="645"/>
    <s v="TA"/>
    <s v="TA"/>
    <s v="Y"/>
    <x v="40"/>
    <x v="1"/>
    <n v="0"/>
    <n v="0"/>
    <n v="0"/>
    <n v="0"/>
    <n v="0"/>
    <s v="NA"/>
    <n v="0"/>
    <s v="MnPrv"/>
    <x v="1"/>
    <s v="NA"/>
    <n v="0"/>
    <x v="5"/>
    <x v="3"/>
    <s v="WD"/>
    <x v="0"/>
    <x v="0"/>
    <x v="58"/>
  </r>
  <r>
    <x v="854"/>
    <x v="1"/>
    <x v="0"/>
    <n v="102"/>
    <n v="17920"/>
    <s v="Pave"/>
    <s v="NA"/>
    <s v="Reg"/>
    <s v="Lvl"/>
    <s v="AllPub"/>
    <x v="0"/>
    <s v="Gtl"/>
    <x v="9"/>
    <s v="Norm"/>
    <s v="Norm"/>
    <x v="0"/>
    <x v="1"/>
    <n v="5"/>
    <n v="4"/>
    <n v="1955"/>
    <n v="1974"/>
    <x v="1"/>
    <s v="Hip"/>
    <s v="CompShg"/>
    <x v="2"/>
    <s v="Plywood"/>
    <s v="None"/>
    <n v="0"/>
    <s v="TA"/>
    <s v="TA"/>
    <x v="1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x v="0"/>
    <n v="0"/>
    <n v="1"/>
    <n v="1"/>
    <n v="3"/>
    <x v="1"/>
    <n v="1"/>
    <x v="1"/>
    <n v="6"/>
    <s v="Typ"/>
    <n v="1"/>
    <s v="Gd"/>
    <s v="Attchd"/>
    <n v="1955"/>
    <s v="Unf"/>
    <n v="2"/>
    <n v="454"/>
    <s v="TA"/>
    <s v="TA"/>
    <s v="Y"/>
    <x v="0"/>
    <x v="0"/>
    <n v="418"/>
    <n v="0"/>
    <n v="0"/>
    <n v="312"/>
    <n v="0"/>
    <s v="NA"/>
    <n v="0"/>
    <s v="NA"/>
    <x v="0"/>
    <s v="NA"/>
    <n v="0"/>
    <x v="9"/>
    <x v="2"/>
    <s v="WD"/>
    <x v="1"/>
    <x v="1"/>
    <x v="40"/>
  </r>
  <r>
    <x v="855"/>
    <x v="1"/>
    <x v="0"/>
    <s v="NA"/>
    <n v="6897"/>
    <s v="Pave"/>
    <s v="NA"/>
    <s v="IR1"/>
    <s v="Lvl"/>
    <s v="AllPub"/>
    <x v="2"/>
    <s v="Gtl"/>
    <x v="9"/>
    <s v="Norm"/>
    <s v="Norm"/>
    <x v="0"/>
    <x v="1"/>
    <n v="5"/>
    <n v="8"/>
    <n v="1962"/>
    <n v="2010"/>
    <x v="1"/>
    <s v="Gable"/>
    <s v="CompShg"/>
    <x v="3"/>
    <s v="HdBoard"/>
    <s v="None"/>
    <n v="0"/>
    <s v="TA"/>
    <s v="Gd"/>
    <x v="1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x v="0"/>
    <n v="0"/>
    <n v="1"/>
    <n v="1"/>
    <n v="3"/>
    <x v="1"/>
    <n v="1"/>
    <x v="1"/>
    <n v="6"/>
    <s v="Typ"/>
    <n v="0"/>
    <s v="NA"/>
    <s v="Detchd"/>
    <n v="1962"/>
    <s v="Unf"/>
    <n v="1"/>
    <n v="260"/>
    <s v="TA"/>
    <s v="TA"/>
    <s v="Y"/>
    <x v="0"/>
    <x v="0"/>
    <n v="104"/>
    <n v="0"/>
    <n v="0"/>
    <n v="0"/>
    <n v="0"/>
    <s v="NA"/>
    <n v="0"/>
    <s v="NA"/>
    <x v="0"/>
    <s v="NA"/>
    <n v="0"/>
    <x v="7"/>
    <x v="4"/>
    <s v="WD"/>
    <x v="0"/>
    <x v="0"/>
    <x v="47"/>
  </r>
  <r>
    <x v="856"/>
    <x v="10"/>
    <x v="0"/>
    <s v="NA"/>
    <n v="10970"/>
    <s v="Pave"/>
    <s v="NA"/>
    <s v="IR1"/>
    <s v="Low"/>
    <s v="AllPub"/>
    <x v="0"/>
    <s v="Mod"/>
    <x v="0"/>
    <s v="Norm"/>
    <s v="Norm"/>
    <x v="0"/>
    <x v="5"/>
    <n v="6"/>
    <n v="6"/>
    <n v="1978"/>
    <n v="1978"/>
    <x v="0"/>
    <s v="Gable"/>
    <s v="CompShg"/>
    <x v="7"/>
    <s v="HdBoard"/>
    <s v="None"/>
    <n v="0"/>
    <s v="TA"/>
    <s v="TA"/>
    <x v="1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x v="0"/>
    <n v="0"/>
    <n v="1"/>
    <n v="0"/>
    <n v="3"/>
    <x v="1"/>
    <n v="1"/>
    <x v="1"/>
    <n v="5"/>
    <s v="Typ"/>
    <n v="0"/>
    <s v="NA"/>
    <s v="Detchd"/>
    <n v="1981"/>
    <s v="Unf"/>
    <n v="2"/>
    <n v="576"/>
    <s v="TA"/>
    <s v="Fa"/>
    <s v="Y"/>
    <x v="0"/>
    <x v="0"/>
    <n v="0"/>
    <n v="34"/>
    <n v="0"/>
    <n v="0"/>
    <n v="0"/>
    <s v="NA"/>
    <n v="0"/>
    <s v="MnPrv"/>
    <x v="1"/>
    <s v="NA"/>
    <n v="0"/>
    <x v="4"/>
    <x v="0"/>
    <s v="WD"/>
    <x v="0"/>
    <x v="0"/>
    <x v="257"/>
  </r>
  <r>
    <x v="857"/>
    <x v="0"/>
    <x v="0"/>
    <n v="65"/>
    <n v="8125"/>
    <s v="Pave"/>
    <s v="NA"/>
    <s v="Reg"/>
    <s v="Lvl"/>
    <s v="AllPub"/>
    <x v="0"/>
    <s v="Gtl"/>
    <x v="17"/>
    <s v="Norm"/>
    <s v="Norm"/>
    <x v="0"/>
    <x v="0"/>
    <n v="6"/>
    <n v="5"/>
    <n v="1994"/>
    <n v="1995"/>
    <x v="1"/>
    <s v="Gable"/>
    <s v="CompShg"/>
    <x v="3"/>
    <s v="HdBoard"/>
    <s v="None"/>
    <n v="0"/>
    <s v="TA"/>
    <s v="TA"/>
    <x v="0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x v="1"/>
    <n v="0"/>
    <n v="2"/>
    <n v="1"/>
    <n v="3"/>
    <x v="0"/>
    <n v="1"/>
    <x v="1"/>
    <n v="6"/>
    <s v="Typ"/>
    <n v="1"/>
    <s v="TA"/>
    <s v="Attchd"/>
    <n v="1994"/>
    <s v="Fin"/>
    <n v="2"/>
    <n v="343"/>
    <s v="TA"/>
    <s v="TA"/>
    <s v="Y"/>
    <x v="0"/>
    <x v="0"/>
    <n v="36"/>
    <n v="0"/>
    <n v="0"/>
    <n v="0"/>
    <n v="0"/>
    <s v="NA"/>
    <n v="0"/>
    <s v="NA"/>
    <x v="0"/>
    <s v="NA"/>
    <n v="0"/>
    <x v="10"/>
    <x v="3"/>
    <s v="WD"/>
    <x v="0"/>
    <x v="0"/>
    <x v="80"/>
  </r>
  <r>
    <x v="858"/>
    <x v="1"/>
    <x v="0"/>
    <n v="80"/>
    <n v="10400"/>
    <s v="Pave"/>
    <s v="NA"/>
    <s v="Reg"/>
    <s v="Lvl"/>
    <s v="AllPub"/>
    <x v="0"/>
    <s v="Gtl"/>
    <x v="6"/>
    <s v="Norm"/>
    <s v="Norm"/>
    <x v="0"/>
    <x v="1"/>
    <n v="7"/>
    <n v="5"/>
    <n v="1976"/>
    <n v="1976"/>
    <x v="0"/>
    <s v="Gable"/>
    <s v="CompShg"/>
    <x v="3"/>
    <s v="HdBoard"/>
    <s v="BrkFace"/>
    <n v="189"/>
    <s v="TA"/>
    <s v="TA"/>
    <x v="1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x v="1"/>
    <n v="0"/>
    <n v="2"/>
    <n v="0"/>
    <n v="3"/>
    <x v="1"/>
    <n v="1"/>
    <x v="1"/>
    <n v="6"/>
    <s v="Typ"/>
    <n v="1"/>
    <s v="TA"/>
    <s v="Attchd"/>
    <n v="1976"/>
    <s v="RFn"/>
    <n v="2"/>
    <n v="479"/>
    <s v="TA"/>
    <s v="TA"/>
    <s v="Y"/>
    <x v="0"/>
    <x v="0"/>
    <n v="0"/>
    <n v="0"/>
    <n v="0"/>
    <n v="0"/>
    <n v="0"/>
    <s v="NA"/>
    <n v="0"/>
    <s v="MnPrv"/>
    <x v="1"/>
    <s v="NA"/>
    <n v="0"/>
    <x v="11"/>
    <x v="3"/>
    <s v="WD"/>
    <x v="5"/>
    <x v="1"/>
    <x v="135"/>
  </r>
  <r>
    <x v="859"/>
    <x v="0"/>
    <x v="0"/>
    <s v="NA"/>
    <n v="11029"/>
    <s v="Pave"/>
    <s v="NA"/>
    <s v="IR1"/>
    <s v="Lvl"/>
    <s v="AllPub"/>
    <x v="2"/>
    <s v="Gtl"/>
    <x v="6"/>
    <s v="PosA"/>
    <s v="Norm"/>
    <x v="0"/>
    <x v="0"/>
    <n v="6"/>
    <n v="7"/>
    <n v="1968"/>
    <n v="1984"/>
    <x v="1"/>
    <s v="Gable"/>
    <s v="CompShg"/>
    <x v="3"/>
    <s v="HdBoard"/>
    <s v="BrkFace"/>
    <n v="220"/>
    <s v="TA"/>
    <s v="TA"/>
    <x v="1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x v="0"/>
    <n v="0"/>
    <n v="2"/>
    <n v="1"/>
    <n v="4"/>
    <x v="1"/>
    <n v="1"/>
    <x v="0"/>
    <n v="9"/>
    <s v="Typ"/>
    <n v="1"/>
    <s v="Gd"/>
    <s v="Attchd"/>
    <n v="1968"/>
    <s v="Unf"/>
    <n v="2"/>
    <n v="619"/>
    <s v="TA"/>
    <s v="TA"/>
    <s v="Y"/>
    <x v="0"/>
    <x v="0"/>
    <n v="65"/>
    <n v="0"/>
    <n v="0"/>
    <n v="222"/>
    <n v="0"/>
    <s v="NA"/>
    <n v="0"/>
    <s v="NA"/>
    <x v="0"/>
    <s v="NA"/>
    <n v="0"/>
    <x v="5"/>
    <x v="2"/>
    <s v="WD"/>
    <x v="0"/>
    <x v="0"/>
    <x v="4"/>
  </r>
  <r>
    <x v="860"/>
    <x v="3"/>
    <x v="0"/>
    <n v="55"/>
    <n v="7642"/>
    <s v="Pave"/>
    <s v="NA"/>
    <s v="Reg"/>
    <s v="Lvl"/>
    <s v="AllPub"/>
    <x v="2"/>
    <s v="Gtl"/>
    <x v="2"/>
    <s v="Norm"/>
    <s v="Norm"/>
    <x v="0"/>
    <x v="2"/>
    <n v="7"/>
    <n v="8"/>
    <n v="1918"/>
    <n v="1998"/>
    <x v="1"/>
    <s v="Gable"/>
    <s v="CompShg"/>
    <x v="2"/>
    <s v="Wd Sdng"/>
    <s v="None"/>
    <n v="0"/>
    <s v="Gd"/>
    <s v="TA"/>
    <x v="2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x v="1"/>
    <n v="0"/>
    <n v="1"/>
    <n v="1"/>
    <n v="3"/>
    <x v="1"/>
    <n v="1"/>
    <x v="0"/>
    <n v="7"/>
    <s v="Typ"/>
    <n v="1"/>
    <s v="Gd"/>
    <s v="Detchd"/>
    <n v="1925"/>
    <s v="Unf"/>
    <n v="1"/>
    <n v="216"/>
    <s v="TA"/>
    <s v="TA"/>
    <s v="Y"/>
    <x v="0"/>
    <x v="0"/>
    <n v="240"/>
    <n v="0"/>
    <n v="0"/>
    <n v="0"/>
    <n v="0"/>
    <s v="NA"/>
    <n v="0"/>
    <s v="GdPrv"/>
    <x v="1"/>
    <s v="NA"/>
    <n v="0"/>
    <x v="11"/>
    <x v="1"/>
    <s v="WD"/>
    <x v="0"/>
    <x v="0"/>
    <x v="483"/>
  </r>
  <r>
    <x v="861"/>
    <x v="4"/>
    <x v="0"/>
    <n v="75"/>
    <n v="11625"/>
    <s v="Pave"/>
    <s v="NA"/>
    <s v="Reg"/>
    <s v="Lvl"/>
    <s v="AllPub"/>
    <x v="0"/>
    <s v="Gtl"/>
    <x v="9"/>
    <s v="Norm"/>
    <s v="Norm"/>
    <x v="1"/>
    <x v="1"/>
    <n v="5"/>
    <n v="4"/>
    <n v="1965"/>
    <n v="1965"/>
    <x v="0"/>
    <s v="Hip"/>
    <s v="CompShg"/>
    <x v="7"/>
    <s v="HdBoard"/>
    <s v="None"/>
    <n v="0"/>
    <s v="TA"/>
    <s v="TA"/>
    <x v="0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x v="0"/>
    <n v="0"/>
    <n v="1"/>
    <n v="1"/>
    <n v="3"/>
    <x v="1"/>
    <n v="1"/>
    <x v="1"/>
    <n v="6"/>
    <s v="Typ"/>
    <n v="0"/>
    <s v="NA"/>
    <s v="Attchd"/>
    <n v="1965"/>
    <s v="Unf"/>
    <n v="2"/>
    <n v="504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364"/>
  </r>
  <r>
    <x v="862"/>
    <x v="1"/>
    <x v="0"/>
    <n v="81"/>
    <n v="9672"/>
    <s v="Pave"/>
    <s v="NA"/>
    <s v="Reg"/>
    <s v="Lvl"/>
    <s v="AllPub"/>
    <x v="2"/>
    <s v="Gtl"/>
    <x v="12"/>
    <s v="Norm"/>
    <s v="Norm"/>
    <x v="0"/>
    <x v="1"/>
    <n v="6"/>
    <n v="5"/>
    <n v="1984"/>
    <n v="1985"/>
    <x v="1"/>
    <s v="Hip"/>
    <s v="CompShg"/>
    <x v="3"/>
    <s v="Plywood"/>
    <s v="None"/>
    <n v="0"/>
    <s v="TA"/>
    <s v="TA"/>
    <x v="0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x v="1"/>
    <n v="0"/>
    <n v="2"/>
    <n v="0"/>
    <n v="3"/>
    <x v="1"/>
    <n v="1"/>
    <x v="1"/>
    <n v="6"/>
    <s v="Typ"/>
    <n v="0"/>
    <s v="NA"/>
    <s v="Attchd"/>
    <n v="1986"/>
    <s v="Unf"/>
    <n v="2"/>
    <n v="480"/>
    <s v="TA"/>
    <s v="TA"/>
    <s v="Y"/>
    <x v="0"/>
    <x v="0"/>
    <n v="0"/>
    <n v="0"/>
    <n v="0"/>
    <n v="0"/>
    <n v="0"/>
    <s v="NA"/>
    <n v="0"/>
    <s v="GdPrv"/>
    <x v="1"/>
    <s v="NA"/>
    <n v="0"/>
    <x v="1"/>
    <x v="4"/>
    <s v="WD"/>
    <x v="0"/>
    <x v="0"/>
    <x v="135"/>
  </r>
  <r>
    <x v="863"/>
    <x v="1"/>
    <x v="0"/>
    <n v="70"/>
    <n v="7931"/>
    <s v="Pave"/>
    <s v="NA"/>
    <s v="Reg"/>
    <s v="Lvl"/>
    <s v="AllPub"/>
    <x v="0"/>
    <s v="Gtl"/>
    <x v="11"/>
    <s v="Norm"/>
    <s v="Norm"/>
    <x v="0"/>
    <x v="1"/>
    <n v="5"/>
    <n v="5"/>
    <n v="1959"/>
    <n v="1959"/>
    <x v="0"/>
    <s v="Hip"/>
    <s v="CompShg"/>
    <x v="4"/>
    <s v="Plywood"/>
    <s v="None"/>
    <n v="0"/>
    <s v="TA"/>
    <s v="TA"/>
    <x v="1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x v="0"/>
    <n v="0"/>
    <n v="1"/>
    <n v="0"/>
    <n v="3"/>
    <x v="1"/>
    <n v="1"/>
    <x v="1"/>
    <n v="6"/>
    <s v="Typ"/>
    <n v="0"/>
    <s v="NA"/>
    <s v="Attchd"/>
    <n v="1959"/>
    <s v="Unf"/>
    <n v="1"/>
    <n v="672"/>
    <s v="TA"/>
    <s v="TA"/>
    <s v="Y"/>
    <x v="0"/>
    <x v="0"/>
    <n v="0"/>
    <n v="0"/>
    <n v="0"/>
    <n v="0"/>
    <n v="0"/>
    <s v="NA"/>
    <n v="0"/>
    <s v="GdPrv"/>
    <x v="1"/>
    <s v="NA"/>
    <n v="0"/>
    <x v="9"/>
    <x v="3"/>
    <s v="WD"/>
    <x v="0"/>
    <x v="0"/>
    <x v="316"/>
  </r>
  <r>
    <x v="864"/>
    <x v="1"/>
    <x v="3"/>
    <n v="72"/>
    <n v="8640"/>
    <s v="Pave"/>
    <s v="NA"/>
    <s v="Reg"/>
    <s v="Lvl"/>
    <s v="AllPub"/>
    <x v="0"/>
    <s v="Gtl"/>
    <x v="5"/>
    <s v="Norm"/>
    <s v="Norm"/>
    <x v="0"/>
    <x v="1"/>
    <n v="7"/>
    <n v="5"/>
    <n v="2007"/>
    <n v="2008"/>
    <x v="1"/>
    <s v="Gable"/>
    <s v="CompShg"/>
    <x v="0"/>
    <s v="VinylSd"/>
    <s v="None"/>
    <n v="0"/>
    <s v="Gd"/>
    <s v="TA"/>
    <x v="0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x v="1"/>
    <n v="0"/>
    <n v="2"/>
    <n v="0"/>
    <n v="3"/>
    <x v="1"/>
    <n v="1"/>
    <x v="0"/>
    <n v="6"/>
    <s v="Typ"/>
    <n v="0"/>
    <s v="NA"/>
    <s v="Attchd"/>
    <n v="2008"/>
    <s v="Fin"/>
    <n v="2"/>
    <n v="529"/>
    <s v="TA"/>
    <s v="TA"/>
    <s v="Y"/>
    <x v="0"/>
    <x v="0"/>
    <n v="140"/>
    <n v="0"/>
    <n v="0"/>
    <n v="0"/>
    <n v="0"/>
    <s v="NA"/>
    <n v="0"/>
    <s v="NA"/>
    <x v="0"/>
    <s v="NA"/>
    <n v="0"/>
    <x v="1"/>
    <x v="0"/>
    <s v="New"/>
    <x v="2"/>
    <x v="1"/>
    <x v="484"/>
  </r>
  <r>
    <x v="865"/>
    <x v="1"/>
    <x v="0"/>
    <s v="NA"/>
    <n v="8750"/>
    <s v="Pave"/>
    <s v="NA"/>
    <s v="IR1"/>
    <s v="Lvl"/>
    <s v="AllPub"/>
    <x v="0"/>
    <s v="Gtl"/>
    <x v="11"/>
    <s v="Norm"/>
    <s v="Norm"/>
    <x v="0"/>
    <x v="1"/>
    <n v="5"/>
    <n v="6"/>
    <n v="1970"/>
    <n v="1970"/>
    <x v="0"/>
    <s v="Gable"/>
    <s v="CompShg"/>
    <x v="1"/>
    <s v="MetalSd"/>
    <s v="BrkFace"/>
    <n v="76"/>
    <s v="TA"/>
    <s v="TA"/>
    <x v="1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x v="0"/>
    <n v="0"/>
    <n v="1"/>
    <n v="0"/>
    <n v="3"/>
    <x v="1"/>
    <n v="1"/>
    <x v="1"/>
    <n v="5"/>
    <s v="Typ"/>
    <n v="0"/>
    <s v="NA"/>
    <s v="Detchd"/>
    <n v="1973"/>
    <s v="Unf"/>
    <n v="2"/>
    <n v="902"/>
    <s v="TA"/>
    <s v="TA"/>
    <s v="Y"/>
    <x v="0"/>
    <x v="0"/>
    <n v="0"/>
    <n v="0"/>
    <n v="0"/>
    <n v="0"/>
    <n v="0"/>
    <s v="NA"/>
    <n v="0"/>
    <s v="MnPrv"/>
    <x v="1"/>
    <s v="NA"/>
    <n v="0"/>
    <x v="5"/>
    <x v="3"/>
    <s v="WD"/>
    <x v="0"/>
    <x v="0"/>
    <x v="157"/>
  </r>
  <r>
    <x v="866"/>
    <x v="1"/>
    <x v="0"/>
    <n v="67"/>
    <n v="10656"/>
    <s v="Pave"/>
    <s v="NA"/>
    <s v="IR1"/>
    <s v="HLS"/>
    <s v="AllPub"/>
    <x v="0"/>
    <s v="Gtl"/>
    <x v="16"/>
    <s v="Norm"/>
    <s v="Norm"/>
    <x v="0"/>
    <x v="1"/>
    <n v="8"/>
    <n v="5"/>
    <n v="2006"/>
    <n v="2007"/>
    <x v="1"/>
    <s v="Gable"/>
    <s v="CompShg"/>
    <x v="0"/>
    <s v="VinylSd"/>
    <s v="Stone"/>
    <n v="274"/>
    <s v="Gd"/>
    <s v="TA"/>
    <x v="0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x v="1"/>
    <n v="0"/>
    <n v="2"/>
    <n v="0"/>
    <n v="3"/>
    <x v="1"/>
    <n v="1"/>
    <x v="0"/>
    <n v="6"/>
    <s v="Typ"/>
    <n v="1"/>
    <s v="Gd"/>
    <s v="Attchd"/>
    <n v="2007"/>
    <s v="RFn"/>
    <n v="3"/>
    <n v="870"/>
    <s v="TA"/>
    <s v="TA"/>
    <s v="Y"/>
    <x v="2"/>
    <x v="1"/>
    <n v="80"/>
    <n v="0"/>
    <n v="0"/>
    <n v="0"/>
    <n v="0"/>
    <s v="NA"/>
    <n v="0"/>
    <s v="NA"/>
    <x v="0"/>
    <s v="NA"/>
    <n v="0"/>
    <x v="6"/>
    <x v="1"/>
    <s v="New"/>
    <x v="2"/>
    <x v="1"/>
    <x v="485"/>
  </r>
  <r>
    <x v="867"/>
    <x v="1"/>
    <x v="0"/>
    <n v="85"/>
    <n v="6970"/>
    <s v="Pave"/>
    <s v="NA"/>
    <s v="Reg"/>
    <s v="Lvl"/>
    <s v="AllPub"/>
    <x v="2"/>
    <s v="Gtl"/>
    <x v="9"/>
    <s v="Feedr"/>
    <s v="Norm"/>
    <x v="0"/>
    <x v="1"/>
    <n v="4"/>
    <n v="5"/>
    <n v="1961"/>
    <n v="1961"/>
    <x v="0"/>
    <s v="Gable"/>
    <s v="CompShg"/>
    <x v="0"/>
    <s v="VinylSd"/>
    <s v="None"/>
    <n v="0"/>
    <s v="TA"/>
    <s v="TA"/>
    <x v="1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x v="0"/>
    <n v="0"/>
    <n v="1"/>
    <n v="1"/>
    <n v="3"/>
    <x v="1"/>
    <n v="1"/>
    <x v="3"/>
    <n v="5"/>
    <s v="Typ"/>
    <n v="0"/>
    <s v="NA"/>
    <s v="Attchd"/>
    <n v="1961"/>
    <s v="RFn"/>
    <n v="2"/>
    <n v="544"/>
    <s v="TA"/>
    <s v="TA"/>
    <s v="Y"/>
    <x v="23"/>
    <x v="1"/>
    <n v="0"/>
    <n v="0"/>
    <n v="0"/>
    <n v="0"/>
    <n v="0"/>
    <s v="NA"/>
    <n v="0"/>
    <s v="NA"/>
    <x v="0"/>
    <s v="Shed"/>
    <n v="400"/>
    <x v="1"/>
    <x v="1"/>
    <s v="WD"/>
    <x v="0"/>
    <x v="0"/>
    <x v="275"/>
  </r>
  <r>
    <x v="868"/>
    <x v="0"/>
    <x v="0"/>
    <s v="NA"/>
    <n v="14762"/>
    <s v="Pave"/>
    <s v="NA"/>
    <s v="IR2"/>
    <s v="Lvl"/>
    <s v="AllPub"/>
    <x v="2"/>
    <s v="Gtl"/>
    <x v="17"/>
    <s v="Feedr"/>
    <s v="Norm"/>
    <x v="0"/>
    <x v="0"/>
    <n v="5"/>
    <n v="6"/>
    <n v="1948"/>
    <n v="1950"/>
    <x v="1"/>
    <s v="Gable"/>
    <s v="CompShg"/>
    <x v="7"/>
    <s v="Plywood"/>
    <s v="None"/>
    <n v="0"/>
    <s v="TA"/>
    <s v="TA"/>
    <x v="4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x v="1"/>
    <n v="0"/>
    <n v="2"/>
    <n v="0"/>
    <n v="2"/>
    <x v="0"/>
    <n v="1"/>
    <x v="1"/>
    <n v="7"/>
    <s v="Typ"/>
    <n v="1"/>
    <s v="TA"/>
    <s v="Attchd"/>
    <n v="1979"/>
    <s v="Unf"/>
    <n v="2"/>
    <n v="672"/>
    <s v="TA"/>
    <s v="TA"/>
    <s v="P"/>
    <x v="28"/>
    <x v="1"/>
    <n v="144"/>
    <n v="0"/>
    <n v="0"/>
    <n v="0"/>
    <n v="0"/>
    <s v="NA"/>
    <n v="0"/>
    <s v="NA"/>
    <x v="0"/>
    <s v="NA"/>
    <n v="0"/>
    <x v="1"/>
    <x v="2"/>
    <s v="WD"/>
    <x v="0"/>
    <x v="0"/>
    <x v="486"/>
  </r>
  <r>
    <x v="869"/>
    <x v="0"/>
    <x v="0"/>
    <n v="80"/>
    <n v="9938"/>
    <s v="Pave"/>
    <s v="NA"/>
    <s v="Reg"/>
    <s v="Lvl"/>
    <s v="AllPub"/>
    <x v="0"/>
    <s v="Gtl"/>
    <x v="12"/>
    <s v="Norm"/>
    <s v="Norm"/>
    <x v="0"/>
    <x v="0"/>
    <n v="7"/>
    <n v="5"/>
    <n v="1993"/>
    <n v="1994"/>
    <x v="1"/>
    <s v="Gable"/>
    <s v="CompShg"/>
    <x v="1"/>
    <s v="MetalSd"/>
    <s v="BrkFace"/>
    <n v="246"/>
    <s v="Gd"/>
    <s v="TA"/>
    <x v="0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x v="0"/>
    <n v="0"/>
    <n v="2"/>
    <n v="1"/>
    <n v="3"/>
    <x v="0"/>
    <n v="1"/>
    <x v="0"/>
    <n v="8"/>
    <s v="Typ"/>
    <n v="1"/>
    <s v="TA"/>
    <s v="Attchd"/>
    <n v="1993"/>
    <s v="Fin"/>
    <n v="2"/>
    <n v="574"/>
    <s v="TA"/>
    <s v="TA"/>
    <s v="Y"/>
    <x v="131"/>
    <x v="1"/>
    <n v="90"/>
    <n v="0"/>
    <n v="0"/>
    <n v="0"/>
    <n v="0"/>
    <s v="NA"/>
    <n v="0"/>
    <s v="GdPrv"/>
    <x v="1"/>
    <s v="NA"/>
    <n v="0"/>
    <x v="11"/>
    <x v="4"/>
    <s v="WD"/>
    <x v="0"/>
    <x v="0"/>
    <x v="440"/>
  </r>
  <r>
    <x v="870"/>
    <x v="1"/>
    <x v="0"/>
    <n v="60"/>
    <n v="6600"/>
    <s v="Pave"/>
    <s v="NA"/>
    <s v="Reg"/>
    <s v="Lvl"/>
    <s v="AllPub"/>
    <x v="0"/>
    <s v="Gtl"/>
    <x v="11"/>
    <s v="PosN"/>
    <s v="Norm"/>
    <x v="0"/>
    <x v="1"/>
    <n v="5"/>
    <n v="5"/>
    <n v="1962"/>
    <n v="1962"/>
    <x v="0"/>
    <s v="Hip"/>
    <s v="CompShg"/>
    <x v="1"/>
    <s v="MetalSd"/>
    <s v="None"/>
    <n v="0"/>
    <s v="TA"/>
    <s v="TA"/>
    <x v="1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x v="1"/>
    <n v="0"/>
    <n v="1"/>
    <n v="0"/>
    <n v="2"/>
    <x v="1"/>
    <n v="1"/>
    <x v="1"/>
    <n v="5"/>
    <s v="Typ"/>
    <n v="0"/>
    <s v="NA"/>
    <s v="Detchd"/>
    <n v="1962"/>
    <s v="Unf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5"/>
    <x v="3"/>
    <s v="WD"/>
    <x v="0"/>
    <x v="0"/>
    <x v="129"/>
  </r>
  <r>
    <x v="871"/>
    <x v="0"/>
    <x v="0"/>
    <n v="70"/>
    <n v="8750"/>
    <s v="Pave"/>
    <s v="NA"/>
    <s v="Reg"/>
    <s v="Lvl"/>
    <s v="AllPub"/>
    <x v="0"/>
    <s v="Gtl"/>
    <x v="0"/>
    <s v="Norm"/>
    <s v="Norm"/>
    <x v="0"/>
    <x v="0"/>
    <n v="6"/>
    <n v="5"/>
    <n v="1998"/>
    <n v="1998"/>
    <x v="0"/>
    <s v="Gable"/>
    <s v="CompShg"/>
    <x v="0"/>
    <s v="VinylSd"/>
    <s v="BrkFace"/>
    <n v="116"/>
    <s v="TA"/>
    <s v="TA"/>
    <x v="0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x v="1"/>
    <n v="0"/>
    <n v="2"/>
    <n v="1"/>
    <n v="3"/>
    <x v="0"/>
    <n v="1"/>
    <x v="0"/>
    <n v="7"/>
    <s v="Typ"/>
    <n v="0"/>
    <s v="NA"/>
    <s v="Attchd"/>
    <n v="1998"/>
    <s v="RFn"/>
    <n v="2"/>
    <n v="523"/>
    <s v="TA"/>
    <s v="TA"/>
    <s v="Y"/>
    <x v="0"/>
    <x v="0"/>
    <n v="77"/>
    <n v="0"/>
    <n v="0"/>
    <n v="0"/>
    <n v="0"/>
    <s v="NA"/>
    <n v="0"/>
    <s v="NA"/>
    <x v="0"/>
    <s v="NA"/>
    <n v="0"/>
    <x v="11"/>
    <x v="4"/>
    <s v="WD"/>
    <x v="0"/>
    <x v="0"/>
    <x v="487"/>
  </r>
  <r>
    <x v="872"/>
    <x v="1"/>
    <x v="0"/>
    <n v="74"/>
    <n v="8892"/>
    <s v="Pave"/>
    <s v="NA"/>
    <s v="Reg"/>
    <s v="Lvl"/>
    <s v="AllPub"/>
    <x v="2"/>
    <s v="Gtl"/>
    <x v="11"/>
    <s v="Norm"/>
    <s v="Norm"/>
    <x v="0"/>
    <x v="1"/>
    <n v="5"/>
    <n v="7"/>
    <n v="1953"/>
    <n v="1996"/>
    <x v="1"/>
    <s v="Gable"/>
    <s v="CompShg"/>
    <x v="5"/>
    <s v="Wd Shng"/>
    <s v="None"/>
    <n v="0"/>
    <s v="Gd"/>
    <s v="TA"/>
    <x v="5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x v="1"/>
    <n v="0"/>
    <n v="1"/>
    <n v="0"/>
    <n v="3"/>
    <x v="1"/>
    <n v="1"/>
    <x v="0"/>
    <n v="5"/>
    <s v="Typ"/>
    <n v="0"/>
    <s v="NA"/>
    <s v="Attchd"/>
    <n v="1953"/>
    <s v="Unf"/>
    <n v="2"/>
    <n v="414"/>
    <s v="TA"/>
    <s v="TA"/>
    <s v="Y"/>
    <x v="22"/>
    <x v="1"/>
    <n v="0"/>
    <n v="150"/>
    <n v="0"/>
    <n v="0"/>
    <n v="0"/>
    <s v="NA"/>
    <n v="0"/>
    <s v="GdWo"/>
    <x v="1"/>
    <s v="NA"/>
    <n v="0"/>
    <x v="4"/>
    <x v="0"/>
    <s v="WD"/>
    <x v="0"/>
    <x v="0"/>
    <x v="298"/>
  </r>
  <r>
    <x v="873"/>
    <x v="14"/>
    <x v="0"/>
    <n v="60"/>
    <n v="12144"/>
    <s v="Pave"/>
    <s v="NA"/>
    <s v="Reg"/>
    <s v="Lvl"/>
    <s v="AllPub"/>
    <x v="0"/>
    <s v="Gtl"/>
    <x v="11"/>
    <s v="Norm"/>
    <s v="Norm"/>
    <x v="0"/>
    <x v="1"/>
    <n v="5"/>
    <n v="7"/>
    <n v="1949"/>
    <n v="1950"/>
    <x v="1"/>
    <s v="Gable"/>
    <s v="CompShg"/>
    <x v="3"/>
    <s v="HdBoard"/>
    <s v="None"/>
    <n v="0"/>
    <s v="Gd"/>
    <s v="TA"/>
    <x v="1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x v="1"/>
    <n v="0"/>
    <n v="1"/>
    <n v="0"/>
    <n v="3"/>
    <x v="1"/>
    <n v="1"/>
    <x v="1"/>
    <n v="6"/>
    <s v="Typ"/>
    <n v="1"/>
    <s v="Gd"/>
    <s v="Attchd"/>
    <n v="1949"/>
    <s v="Unf"/>
    <n v="1"/>
    <n v="288"/>
    <s v="TA"/>
    <s v="TA"/>
    <s v="Y"/>
    <x v="0"/>
    <x v="0"/>
    <n v="28"/>
    <n v="0"/>
    <n v="0"/>
    <n v="0"/>
    <n v="0"/>
    <s v="NA"/>
    <n v="0"/>
    <s v="NA"/>
    <x v="0"/>
    <s v="Othr"/>
    <n v="0"/>
    <x v="2"/>
    <x v="3"/>
    <s v="WD"/>
    <x v="0"/>
    <x v="0"/>
    <x v="325"/>
  </r>
  <r>
    <x v="874"/>
    <x v="3"/>
    <x v="1"/>
    <n v="52"/>
    <n v="5720"/>
    <s v="Pave"/>
    <s v="NA"/>
    <s v="Reg"/>
    <s v="Lvl"/>
    <s v="AllPub"/>
    <x v="0"/>
    <s v="Gtl"/>
    <x v="7"/>
    <s v="Artery"/>
    <s v="Norm"/>
    <x v="0"/>
    <x v="2"/>
    <n v="5"/>
    <n v="6"/>
    <n v="1941"/>
    <n v="1950"/>
    <x v="1"/>
    <s v="Gable"/>
    <s v="CompShg"/>
    <x v="2"/>
    <s v="Wd Sdng"/>
    <s v="None"/>
    <n v="0"/>
    <s v="TA"/>
    <s v="TA"/>
    <x v="1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x v="1"/>
    <n v="0"/>
    <n v="1"/>
    <n v="1"/>
    <n v="3"/>
    <x v="1"/>
    <n v="1"/>
    <x v="1"/>
    <n v="5"/>
    <s v="Typ"/>
    <n v="0"/>
    <s v="NA"/>
    <s v="Detchd"/>
    <n v="1941"/>
    <s v="Unf"/>
    <n v="1"/>
    <n v="200"/>
    <s v="TA"/>
    <s v="TA"/>
    <s v="Y"/>
    <x v="203"/>
    <x v="1"/>
    <n v="0"/>
    <n v="0"/>
    <n v="0"/>
    <n v="0"/>
    <n v="0"/>
    <s v="NA"/>
    <n v="0"/>
    <s v="NA"/>
    <x v="0"/>
    <s v="NA"/>
    <n v="0"/>
    <x v="5"/>
    <x v="3"/>
    <s v="WD"/>
    <x v="1"/>
    <x v="1"/>
    <x v="488"/>
  </r>
  <r>
    <x v="875"/>
    <x v="0"/>
    <x v="3"/>
    <n v="75"/>
    <n v="9000"/>
    <s v="Pave"/>
    <s v="NA"/>
    <s v="Reg"/>
    <s v="Lvl"/>
    <s v="AllPub"/>
    <x v="0"/>
    <s v="Gtl"/>
    <x v="5"/>
    <s v="Norm"/>
    <s v="Norm"/>
    <x v="0"/>
    <x v="0"/>
    <n v="8"/>
    <n v="5"/>
    <n v="2007"/>
    <n v="2007"/>
    <x v="0"/>
    <s v="Gable"/>
    <s v="CompShg"/>
    <x v="6"/>
    <s v="CmentBd"/>
    <s v="None"/>
    <n v="0"/>
    <s v="Gd"/>
    <s v="TA"/>
    <x v="0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x v="1"/>
    <n v="0"/>
    <n v="2"/>
    <n v="1"/>
    <n v="4"/>
    <x v="1"/>
    <n v="1"/>
    <x v="2"/>
    <n v="11"/>
    <s v="Typ"/>
    <n v="1"/>
    <s v="Gd"/>
    <s v="BuiltIn"/>
    <n v="2007"/>
    <s v="Fin"/>
    <n v="2"/>
    <n v="550"/>
    <s v="TA"/>
    <s v="TA"/>
    <s v="Y"/>
    <x v="94"/>
    <x v="1"/>
    <n v="364"/>
    <n v="0"/>
    <n v="0"/>
    <n v="0"/>
    <n v="0"/>
    <s v="NA"/>
    <n v="0"/>
    <s v="NA"/>
    <x v="0"/>
    <s v="NA"/>
    <n v="0"/>
    <x v="5"/>
    <x v="1"/>
    <s v="New"/>
    <x v="2"/>
    <x v="1"/>
    <x v="489"/>
  </r>
  <r>
    <x v="876"/>
    <x v="1"/>
    <x v="0"/>
    <n v="94"/>
    <n v="25286"/>
    <s v="Pave"/>
    <s v="NA"/>
    <s v="Reg"/>
    <s v="HLS"/>
    <s v="AllPub"/>
    <x v="0"/>
    <s v="Mod"/>
    <x v="4"/>
    <s v="Norm"/>
    <s v="Norm"/>
    <x v="0"/>
    <x v="1"/>
    <n v="4"/>
    <n v="5"/>
    <n v="1963"/>
    <n v="1963"/>
    <x v="0"/>
    <s v="Gable"/>
    <s v="CompShg"/>
    <x v="3"/>
    <s v="Plywood"/>
    <s v="None"/>
    <n v="0"/>
    <s v="TA"/>
    <s v="TA"/>
    <x v="0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x v="0"/>
    <n v="0"/>
    <n v="1"/>
    <n v="0"/>
    <n v="3"/>
    <x v="1"/>
    <n v="1"/>
    <x v="1"/>
    <n v="5"/>
    <s v="Typ"/>
    <n v="0"/>
    <s v="NA"/>
    <s v="Attchd"/>
    <n v="1963"/>
    <s v="Unf"/>
    <n v="2"/>
    <n v="648"/>
    <s v="TA"/>
    <s v="TA"/>
    <s v="Y"/>
    <x v="0"/>
    <x v="0"/>
    <n v="0"/>
    <n v="0"/>
    <n v="0"/>
    <n v="0"/>
    <n v="0"/>
    <s v="NA"/>
    <n v="0"/>
    <s v="NA"/>
    <x v="0"/>
    <s v="NA"/>
    <n v="0"/>
    <x v="8"/>
    <x v="1"/>
    <s v="WD"/>
    <x v="0"/>
    <x v="0"/>
    <x v="490"/>
  </r>
  <r>
    <x v="877"/>
    <x v="0"/>
    <x v="0"/>
    <n v="74"/>
    <n v="8834"/>
    <s v="Pave"/>
    <s v="NA"/>
    <s v="Reg"/>
    <s v="Lvl"/>
    <s v="AllPub"/>
    <x v="0"/>
    <s v="Gtl"/>
    <x v="10"/>
    <s v="Norm"/>
    <s v="Norm"/>
    <x v="0"/>
    <x v="0"/>
    <n v="9"/>
    <n v="5"/>
    <n v="2004"/>
    <n v="2005"/>
    <x v="1"/>
    <s v="Hip"/>
    <s v="CompShg"/>
    <x v="0"/>
    <s v="VinylSd"/>
    <s v="Stone"/>
    <n v="216"/>
    <s v="Gd"/>
    <s v="TA"/>
    <x v="0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x v="0"/>
    <n v="0"/>
    <n v="2"/>
    <n v="1"/>
    <n v="4"/>
    <x v="1"/>
    <n v="1"/>
    <x v="2"/>
    <n v="10"/>
    <s v="Typ"/>
    <n v="1"/>
    <s v="Gd"/>
    <s v="Attchd"/>
    <n v="2004"/>
    <s v="Fin"/>
    <n v="3"/>
    <n v="738"/>
    <s v="TA"/>
    <s v="TA"/>
    <s v="Y"/>
    <x v="101"/>
    <x v="1"/>
    <n v="0"/>
    <n v="0"/>
    <n v="0"/>
    <n v="0"/>
    <n v="0"/>
    <s v="NA"/>
    <n v="0"/>
    <s v="NA"/>
    <x v="0"/>
    <s v="NA"/>
    <n v="0"/>
    <x v="11"/>
    <x v="3"/>
    <s v="WD"/>
    <x v="0"/>
    <x v="0"/>
    <x v="396"/>
  </r>
  <r>
    <x v="878"/>
    <x v="9"/>
    <x v="0"/>
    <n v="88"/>
    <n v="11782"/>
    <s v="Pave"/>
    <s v="NA"/>
    <s v="IR1"/>
    <s v="Lvl"/>
    <s v="AllPub"/>
    <x v="0"/>
    <s v="Gtl"/>
    <x v="9"/>
    <s v="Norm"/>
    <s v="Norm"/>
    <x v="0"/>
    <x v="4"/>
    <n v="5"/>
    <n v="7"/>
    <n v="1961"/>
    <n v="1995"/>
    <x v="1"/>
    <s v="Gable"/>
    <s v="CompShg"/>
    <x v="3"/>
    <s v="HdBoard"/>
    <s v="None"/>
    <n v="0"/>
    <s v="TA"/>
    <s v="TA"/>
    <x v="1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x v="0"/>
    <n v="0"/>
    <n v="1"/>
    <n v="0"/>
    <n v="3"/>
    <x v="1"/>
    <n v="1"/>
    <x v="0"/>
    <n v="6"/>
    <s v="Min2"/>
    <n v="0"/>
    <s v="NA"/>
    <s v="Detchd"/>
    <n v="1987"/>
    <s v="Unf"/>
    <n v="2"/>
    <n v="576"/>
    <s v="TA"/>
    <s v="TA"/>
    <s v="Y"/>
    <x v="2"/>
    <x v="1"/>
    <n v="0"/>
    <n v="0"/>
    <n v="0"/>
    <n v="0"/>
    <n v="0"/>
    <s v="NA"/>
    <n v="0"/>
    <s v="MnPrv"/>
    <x v="1"/>
    <s v="Shed"/>
    <n v="400"/>
    <x v="11"/>
    <x v="4"/>
    <s v="WD"/>
    <x v="0"/>
    <x v="0"/>
    <x v="181"/>
  </r>
  <r>
    <x v="879"/>
    <x v="1"/>
    <x v="0"/>
    <s v="NA"/>
    <n v="7000"/>
    <s v="Pave"/>
    <s v="NA"/>
    <s v="IR1"/>
    <s v="Lvl"/>
    <s v="AllPub"/>
    <x v="3"/>
    <s v="Gtl"/>
    <x v="0"/>
    <s v="Norm"/>
    <s v="Norm"/>
    <x v="0"/>
    <x v="1"/>
    <n v="5"/>
    <n v="8"/>
    <n v="1978"/>
    <n v="2005"/>
    <x v="1"/>
    <s v="Gable"/>
    <s v="CompShg"/>
    <x v="0"/>
    <s v="VinylSd"/>
    <s v="BrkFace"/>
    <n v="90"/>
    <s v="Gd"/>
    <s v="Gd"/>
    <x v="1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x v="0"/>
    <n v="0"/>
    <n v="1"/>
    <n v="0"/>
    <n v="3"/>
    <x v="1"/>
    <n v="1"/>
    <x v="1"/>
    <n v="6"/>
    <s v="Typ"/>
    <n v="0"/>
    <s v="NA"/>
    <s v="Attchd"/>
    <n v="1978"/>
    <s v="Unf"/>
    <n v="1"/>
    <n v="336"/>
    <s v="TA"/>
    <s v="TA"/>
    <s v="Y"/>
    <x v="0"/>
    <x v="0"/>
    <n v="0"/>
    <n v="0"/>
    <n v="0"/>
    <n v="0"/>
    <n v="0"/>
    <s v="NA"/>
    <n v="0"/>
    <s v="GdWo"/>
    <x v="1"/>
    <s v="NA"/>
    <n v="0"/>
    <x v="9"/>
    <x v="3"/>
    <s v="WD"/>
    <x v="0"/>
    <x v="0"/>
    <x v="73"/>
  </r>
  <r>
    <x v="880"/>
    <x v="1"/>
    <x v="0"/>
    <n v="60"/>
    <n v="7024"/>
    <s v="Pave"/>
    <s v="NA"/>
    <s v="Reg"/>
    <s v="Lvl"/>
    <s v="AllPub"/>
    <x v="0"/>
    <s v="Gtl"/>
    <x v="15"/>
    <s v="Norm"/>
    <s v="Norm"/>
    <x v="0"/>
    <x v="1"/>
    <n v="5"/>
    <n v="5"/>
    <n v="2005"/>
    <n v="2006"/>
    <x v="1"/>
    <s v="Gable"/>
    <s v="CompShg"/>
    <x v="0"/>
    <s v="VinylSd"/>
    <s v="None"/>
    <n v="0"/>
    <s v="TA"/>
    <s v="TA"/>
    <x v="0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x v="0"/>
    <n v="0"/>
    <n v="1"/>
    <n v="1"/>
    <n v="2"/>
    <x v="0"/>
    <n v="1"/>
    <x v="1"/>
    <n v="5"/>
    <s v="Typ"/>
    <n v="0"/>
    <s v="NA"/>
    <s v="Attchd"/>
    <n v="2005"/>
    <s v="Fin"/>
    <n v="2"/>
    <n v="450"/>
    <s v="TA"/>
    <s v="TA"/>
    <s v="Y"/>
    <x v="0"/>
    <x v="0"/>
    <n v="49"/>
    <n v="0"/>
    <n v="0"/>
    <n v="0"/>
    <n v="0"/>
    <s v="NA"/>
    <n v="0"/>
    <s v="NA"/>
    <x v="0"/>
    <s v="NA"/>
    <n v="0"/>
    <x v="11"/>
    <x v="1"/>
    <s v="WD"/>
    <x v="0"/>
    <x v="0"/>
    <x v="14"/>
  </r>
  <r>
    <x v="881"/>
    <x v="3"/>
    <x v="0"/>
    <n v="44"/>
    <n v="13758"/>
    <s v="Pave"/>
    <s v="NA"/>
    <s v="IR1"/>
    <s v="Lvl"/>
    <s v="AllPub"/>
    <x v="3"/>
    <s v="Gtl"/>
    <x v="16"/>
    <s v="Norm"/>
    <s v="Norm"/>
    <x v="0"/>
    <x v="2"/>
    <n v="7"/>
    <n v="5"/>
    <n v="1990"/>
    <n v="1991"/>
    <x v="1"/>
    <s v="Gable"/>
    <s v="CompShg"/>
    <x v="3"/>
    <s v="HdBoard"/>
    <s v="BrkFace"/>
    <n v="117"/>
    <s v="Gd"/>
    <s v="Gd"/>
    <x v="1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x v="1"/>
    <n v="0"/>
    <n v="2"/>
    <n v="1"/>
    <n v="3"/>
    <x v="0"/>
    <n v="1"/>
    <x v="0"/>
    <n v="7"/>
    <s v="Typ"/>
    <n v="1"/>
    <s v="TA"/>
    <s v="Attchd"/>
    <n v="1990"/>
    <s v="RFn"/>
    <n v="2"/>
    <n v="400"/>
    <s v="TA"/>
    <s v="TA"/>
    <s v="Y"/>
    <x v="23"/>
    <x v="1"/>
    <n v="36"/>
    <n v="0"/>
    <n v="0"/>
    <n v="0"/>
    <n v="0"/>
    <s v="NA"/>
    <n v="0"/>
    <s v="NA"/>
    <x v="0"/>
    <s v="NA"/>
    <n v="0"/>
    <x v="7"/>
    <x v="1"/>
    <s v="WD"/>
    <x v="0"/>
    <x v="0"/>
    <x v="229"/>
  </r>
  <r>
    <x v="882"/>
    <x v="0"/>
    <x v="0"/>
    <s v="NA"/>
    <n v="9636"/>
    <s v="Pave"/>
    <s v="NA"/>
    <s v="IR1"/>
    <s v="Lvl"/>
    <s v="AllPub"/>
    <x v="2"/>
    <s v="Gtl"/>
    <x v="17"/>
    <s v="Norm"/>
    <s v="Norm"/>
    <x v="0"/>
    <x v="0"/>
    <n v="6"/>
    <n v="5"/>
    <n v="1992"/>
    <n v="1993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x v="1"/>
    <n v="0"/>
    <n v="2"/>
    <n v="1"/>
    <n v="3"/>
    <x v="0"/>
    <n v="1"/>
    <x v="1"/>
    <n v="7"/>
    <s v="Typ"/>
    <n v="1"/>
    <s v="TA"/>
    <s v="BuiltIn"/>
    <n v="1993"/>
    <s v="RFn"/>
    <n v="2"/>
    <n v="389"/>
    <s v="TA"/>
    <s v="TA"/>
    <s v="Y"/>
    <x v="204"/>
    <x v="1"/>
    <n v="40"/>
    <n v="0"/>
    <n v="0"/>
    <n v="0"/>
    <n v="0"/>
    <s v="NA"/>
    <n v="0"/>
    <s v="MnPrv"/>
    <x v="1"/>
    <s v="NA"/>
    <n v="0"/>
    <x v="3"/>
    <x v="3"/>
    <s v="WD"/>
    <x v="0"/>
    <x v="0"/>
    <x v="94"/>
  </r>
  <r>
    <x v="883"/>
    <x v="12"/>
    <x v="0"/>
    <n v="60"/>
    <n v="6204"/>
    <s v="Pave"/>
    <s v="NA"/>
    <s v="Reg"/>
    <s v="Bnk"/>
    <s v="AllPub"/>
    <x v="0"/>
    <s v="Gtl"/>
    <x v="23"/>
    <s v="Norm"/>
    <s v="Norm"/>
    <x v="0"/>
    <x v="7"/>
    <n v="4"/>
    <n v="5"/>
    <n v="1912"/>
    <n v="1950"/>
    <x v="1"/>
    <s v="Gable"/>
    <s v="CompShg"/>
    <x v="2"/>
    <s v="Wd Sdng"/>
    <s v="None"/>
    <n v="0"/>
    <s v="Gd"/>
    <s v="TA"/>
    <x v="0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x v="0"/>
    <n v="0"/>
    <n v="1"/>
    <n v="0"/>
    <n v="5"/>
    <x v="1"/>
    <n v="1"/>
    <x v="1"/>
    <n v="10"/>
    <s v="Typ"/>
    <n v="0"/>
    <s v="NA"/>
    <s v="Detchd"/>
    <n v="1997"/>
    <s v="Unf"/>
    <n v="1"/>
    <n v="440"/>
    <s v="TA"/>
    <s v="Gd"/>
    <s v="Y"/>
    <x v="0"/>
    <x v="0"/>
    <n v="188"/>
    <n v="0"/>
    <n v="0"/>
    <n v="0"/>
    <n v="0"/>
    <s v="NA"/>
    <n v="0"/>
    <s v="NA"/>
    <x v="0"/>
    <s v="NA"/>
    <n v="0"/>
    <x v="10"/>
    <x v="2"/>
    <s v="WD"/>
    <x v="0"/>
    <x v="0"/>
    <x v="362"/>
  </r>
  <r>
    <x v="884"/>
    <x v="1"/>
    <x v="0"/>
    <n v="65"/>
    <n v="7150"/>
    <s v="Pave"/>
    <s v="NA"/>
    <s v="Reg"/>
    <s v="Lvl"/>
    <s v="AllPub"/>
    <x v="0"/>
    <s v="Gtl"/>
    <x v="11"/>
    <s v="Norm"/>
    <s v="Norm"/>
    <x v="0"/>
    <x v="1"/>
    <n v="5"/>
    <n v="5"/>
    <n v="1967"/>
    <n v="1967"/>
    <x v="0"/>
    <s v="Gable"/>
    <s v="CompShg"/>
    <x v="3"/>
    <s v="HdBoard"/>
    <s v="BrkFace"/>
    <n v="60"/>
    <s v="TA"/>
    <s v="TA"/>
    <x v="1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x v="1"/>
    <n v="0"/>
    <n v="1"/>
    <n v="0"/>
    <n v="3"/>
    <x v="1"/>
    <n v="1"/>
    <x v="1"/>
    <n v="5"/>
    <s v="Typ"/>
    <n v="0"/>
    <s v="NA"/>
    <s v="Attchd"/>
    <n v="1967"/>
    <s v="RFn"/>
    <n v="1"/>
    <n v="288"/>
    <s v="TA"/>
    <s v="TA"/>
    <s v="Y"/>
    <x v="0"/>
    <x v="0"/>
    <n v="0"/>
    <n v="0"/>
    <n v="0"/>
    <n v="0"/>
    <n v="0"/>
    <s v="NA"/>
    <n v="0"/>
    <s v="GdWo"/>
    <x v="1"/>
    <s v="NA"/>
    <n v="0"/>
    <x v="9"/>
    <x v="3"/>
    <s v="WD"/>
    <x v="0"/>
    <x v="0"/>
    <x v="98"/>
  </r>
  <r>
    <x v="885"/>
    <x v="7"/>
    <x v="3"/>
    <n v="50"/>
    <n v="5119"/>
    <s v="Pave"/>
    <s v="NA"/>
    <s v="IR1"/>
    <s v="Lvl"/>
    <s v="AllPub"/>
    <x v="3"/>
    <s v="Gtl"/>
    <x v="5"/>
    <s v="Norm"/>
    <s v="Norm"/>
    <x v="3"/>
    <x v="1"/>
    <n v="9"/>
    <n v="5"/>
    <n v="1999"/>
    <n v="2000"/>
    <x v="1"/>
    <s v="Gable"/>
    <s v="CompShg"/>
    <x v="1"/>
    <s v="MetalSd"/>
    <s v="BrkFace"/>
    <n v="60"/>
    <s v="Gd"/>
    <s v="TA"/>
    <x v="0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x v="0"/>
    <n v="0"/>
    <n v="2"/>
    <n v="0"/>
    <n v="2"/>
    <x v="0"/>
    <n v="1"/>
    <x v="0"/>
    <n v="5"/>
    <s v="Typ"/>
    <n v="1"/>
    <s v="TA"/>
    <s v="Attchd"/>
    <n v="1999"/>
    <s v="Fin"/>
    <n v="2"/>
    <n v="506"/>
    <s v="TA"/>
    <s v="TA"/>
    <s v="Y"/>
    <x v="205"/>
    <x v="1"/>
    <n v="65"/>
    <n v="0"/>
    <n v="0"/>
    <n v="0"/>
    <n v="0"/>
    <s v="NA"/>
    <n v="0"/>
    <s v="NA"/>
    <x v="0"/>
    <s v="NA"/>
    <n v="0"/>
    <x v="8"/>
    <x v="0"/>
    <s v="CWD"/>
    <x v="1"/>
    <x v="1"/>
    <x v="491"/>
  </r>
  <r>
    <x v="886"/>
    <x v="6"/>
    <x v="0"/>
    <n v="70"/>
    <n v="8393"/>
    <s v="Pave"/>
    <s v="NA"/>
    <s v="Reg"/>
    <s v="Lvl"/>
    <s v="AllPub"/>
    <x v="2"/>
    <s v="Gtl"/>
    <x v="11"/>
    <s v="Norm"/>
    <s v="Norm"/>
    <x v="2"/>
    <x v="1"/>
    <n v="5"/>
    <n v="5"/>
    <n v="1959"/>
    <n v="2005"/>
    <x v="1"/>
    <s v="Gable"/>
    <s v="CompShg"/>
    <x v="1"/>
    <s v="MetalSd"/>
    <s v="BrkFace"/>
    <n v="122"/>
    <s v="TA"/>
    <s v="TA"/>
    <x v="1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x v="1"/>
    <n v="0"/>
    <n v="2"/>
    <n v="0"/>
    <n v="4"/>
    <x v="1"/>
    <n v="2"/>
    <x v="1"/>
    <n v="8"/>
    <s v="Typ"/>
    <n v="0"/>
    <s v="NA"/>
    <s v="Attchd"/>
    <n v="2005"/>
    <s v="Fin"/>
    <n v="2"/>
    <n v="588"/>
    <s v="TA"/>
    <s v="TA"/>
    <s v="Y"/>
    <x v="206"/>
    <x v="1"/>
    <n v="54"/>
    <n v="0"/>
    <n v="0"/>
    <n v="0"/>
    <n v="0"/>
    <s v="NA"/>
    <n v="0"/>
    <s v="NA"/>
    <x v="0"/>
    <s v="NA"/>
    <n v="0"/>
    <x v="11"/>
    <x v="2"/>
    <s v="WD"/>
    <x v="5"/>
    <x v="1"/>
    <x v="35"/>
  </r>
  <r>
    <x v="887"/>
    <x v="3"/>
    <x v="0"/>
    <n v="59"/>
    <n v="16466"/>
    <s v="Pave"/>
    <s v="NA"/>
    <s v="IR1"/>
    <s v="Lvl"/>
    <s v="AllPub"/>
    <x v="0"/>
    <s v="Gtl"/>
    <x v="15"/>
    <s v="Norm"/>
    <s v="Norm"/>
    <x v="0"/>
    <x v="2"/>
    <n v="5"/>
    <n v="7"/>
    <n v="1955"/>
    <n v="1955"/>
    <x v="0"/>
    <s v="Gable"/>
    <s v="CompShg"/>
    <x v="1"/>
    <s v="MetalSd"/>
    <s v="None"/>
    <n v="0"/>
    <s v="TA"/>
    <s v="Gd"/>
    <x v="0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x v="1"/>
    <n v="0"/>
    <n v="1"/>
    <n v="1"/>
    <n v="3"/>
    <x v="1"/>
    <n v="1"/>
    <x v="1"/>
    <n v="8"/>
    <s v="Typ"/>
    <n v="0"/>
    <s v="NA"/>
    <s v="Attchd"/>
    <n v="1955"/>
    <s v="Unf"/>
    <n v="1"/>
    <n v="300"/>
    <s v="TA"/>
    <s v="TA"/>
    <s v="Y"/>
    <x v="207"/>
    <x v="1"/>
    <n v="0"/>
    <n v="0"/>
    <n v="0"/>
    <n v="265"/>
    <n v="0"/>
    <s v="NA"/>
    <n v="0"/>
    <s v="NA"/>
    <x v="0"/>
    <s v="NA"/>
    <n v="0"/>
    <x v="7"/>
    <x v="0"/>
    <s v="WD"/>
    <x v="0"/>
    <x v="0"/>
    <x v="467"/>
  </r>
  <r>
    <x v="888"/>
    <x v="1"/>
    <x v="0"/>
    <n v="95"/>
    <n v="15865"/>
    <s v="Pave"/>
    <s v="NA"/>
    <s v="IR1"/>
    <s v="Lvl"/>
    <s v="AllPub"/>
    <x v="0"/>
    <s v="Mod"/>
    <x v="11"/>
    <s v="Norm"/>
    <s v="Norm"/>
    <x v="0"/>
    <x v="1"/>
    <n v="8"/>
    <n v="6"/>
    <n v="1970"/>
    <n v="1970"/>
    <x v="0"/>
    <s v="Flat"/>
    <s v="Tar&amp;Grv"/>
    <x v="2"/>
    <s v="Wd Sdng"/>
    <s v="None"/>
    <n v="0"/>
    <s v="Gd"/>
    <s v="Gd"/>
    <x v="0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x v="0"/>
    <n v="0"/>
    <n v="2"/>
    <n v="0"/>
    <n v="4"/>
    <x v="1"/>
    <n v="1"/>
    <x v="0"/>
    <n v="8"/>
    <s v="Typ"/>
    <n v="1"/>
    <s v="TA"/>
    <s v="Attchd"/>
    <n v="1970"/>
    <s v="Unf"/>
    <n v="2"/>
    <n v="621"/>
    <s v="TA"/>
    <s v="TA"/>
    <s v="Y"/>
    <x v="89"/>
    <x v="1"/>
    <n v="207"/>
    <n v="0"/>
    <n v="0"/>
    <n v="224"/>
    <n v="0"/>
    <s v="NA"/>
    <n v="0"/>
    <s v="NA"/>
    <x v="0"/>
    <s v="NA"/>
    <n v="0"/>
    <x v="4"/>
    <x v="1"/>
    <s v="WD"/>
    <x v="0"/>
    <x v="0"/>
    <x v="356"/>
  </r>
  <r>
    <x v="889"/>
    <x v="1"/>
    <x v="0"/>
    <n v="128"/>
    <n v="12160"/>
    <s v="Pave"/>
    <s v="NA"/>
    <s v="Reg"/>
    <s v="Lvl"/>
    <s v="AllPub"/>
    <x v="0"/>
    <s v="Gtl"/>
    <x v="11"/>
    <s v="Feedr"/>
    <s v="Norm"/>
    <x v="0"/>
    <x v="1"/>
    <n v="6"/>
    <n v="4"/>
    <n v="1953"/>
    <n v="1953"/>
    <x v="0"/>
    <s v="Hip"/>
    <s v="CompShg"/>
    <x v="2"/>
    <s v="Wd Sdng"/>
    <s v="BrkFace"/>
    <n v="90"/>
    <s v="TA"/>
    <s v="TA"/>
    <x v="1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x v="0"/>
    <n v="0"/>
    <n v="1"/>
    <n v="0"/>
    <n v="2"/>
    <x v="1"/>
    <n v="1"/>
    <x v="1"/>
    <n v="6"/>
    <s v="Typ"/>
    <n v="1"/>
    <s v="TA"/>
    <s v="Attchd"/>
    <n v="1953"/>
    <s v="RFn"/>
    <n v="2"/>
    <n v="505"/>
    <s v="TA"/>
    <s v="TA"/>
    <s v="Y"/>
    <x v="0"/>
    <x v="0"/>
    <n v="0"/>
    <n v="0"/>
    <n v="162"/>
    <n v="0"/>
    <n v="0"/>
    <s v="NA"/>
    <n v="0"/>
    <s v="NA"/>
    <x v="0"/>
    <s v="NA"/>
    <n v="0"/>
    <x v="0"/>
    <x v="3"/>
    <s v="WD"/>
    <x v="0"/>
    <x v="0"/>
    <x v="287"/>
  </r>
  <r>
    <x v="890"/>
    <x v="3"/>
    <x v="0"/>
    <n v="60"/>
    <n v="8064"/>
    <s v="Pave"/>
    <s v="NA"/>
    <s v="Reg"/>
    <s v="Lvl"/>
    <s v="AllPub"/>
    <x v="2"/>
    <s v="Gtl"/>
    <x v="11"/>
    <s v="Artery"/>
    <s v="Norm"/>
    <x v="0"/>
    <x v="2"/>
    <n v="5"/>
    <n v="7"/>
    <n v="1949"/>
    <n v="2006"/>
    <x v="1"/>
    <s v="Gable"/>
    <s v="CompShg"/>
    <x v="1"/>
    <s v="MetalSd"/>
    <s v="None"/>
    <n v="0"/>
    <s v="TA"/>
    <s v="Gd"/>
    <x v="1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x v="1"/>
    <n v="0"/>
    <n v="1"/>
    <n v="0"/>
    <n v="3"/>
    <x v="1"/>
    <n v="1"/>
    <x v="1"/>
    <n v="6"/>
    <s v="Typ"/>
    <n v="1"/>
    <s v="Po"/>
    <s v="Detchd"/>
    <n v="2003"/>
    <s v="Unf"/>
    <n v="2"/>
    <n v="576"/>
    <s v="TA"/>
    <s v="TA"/>
    <s v="Y"/>
    <x v="0"/>
    <x v="0"/>
    <n v="0"/>
    <n v="0"/>
    <n v="0"/>
    <n v="0"/>
    <n v="0"/>
    <s v="NA"/>
    <n v="0"/>
    <s v="MnPrv"/>
    <x v="1"/>
    <s v="Shed"/>
    <n v="2000"/>
    <x v="9"/>
    <x v="1"/>
    <s v="WD"/>
    <x v="0"/>
    <x v="0"/>
    <x v="492"/>
  </r>
  <r>
    <x v="891"/>
    <x v="0"/>
    <x v="0"/>
    <n v="70"/>
    <n v="11184"/>
    <s v="Pave"/>
    <s v="NA"/>
    <s v="Reg"/>
    <s v="Lvl"/>
    <s v="AllPub"/>
    <x v="0"/>
    <s v="Gtl"/>
    <x v="9"/>
    <s v="Norm"/>
    <s v="Norm"/>
    <x v="0"/>
    <x v="0"/>
    <n v="6"/>
    <n v="5"/>
    <n v="1978"/>
    <n v="1978"/>
    <x v="0"/>
    <s v="Hip"/>
    <s v="CompShg"/>
    <x v="3"/>
    <s v="HdBoard"/>
    <s v="BrkFace"/>
    <n v="92"/>
    <s v="TA"/>
    <s v="TA"/>
    <x v="1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x v="1"/>
    <n v="0"/>
    <n v="2"/>
    <n v="1"/>
    <n v="3"/>
    <x v="0"/>
    <n v="1"/>
    <x v="1"/>
    <n v="7"/>
    <s v="Typ"/>
    <n v="1"/>
    <s v="TA"/>
    <s v="Attchd"/>
    <n v="1978"/>
    <s v="RFn"/>
    <n v="2"/>
    <n v="440"/>
    <s v="TA"/>
    <s v="TA"/>
    <s v="Y"/>
    <x v="208"/>
    <x v="1"/>
    <n v="0"/>
    <n v="0"/>
    <n v="0"/>
    <n v="0"/>
    <n v="0"/>
    <s v="NA"/>
    <n v="0"/>
    <s v="NA"/>
    <x v="0"/>
    <s v="NA"/>
    <n v="0"/>
    <x v="9"/>
    <x v="3"/>
    <s v="WD"/>
    <x v="0"/>
    <x v="0"/>
    <x v="54"/>
  </r>
  <r>
    <x v="892"/>
    <x v="1"/>
    <x v="0"/>
    <n v="70"/>
    <n v="8414"/>
    <s v="Pave"/>
    <s v="NA"/>
    <s v="Reg"/>
    <s v="Lvl"/>
    <s v="AllPub"/>
    <x v="0"/>
    <s v="Gtl"/>
    <x v="9"/>
    <s v="Norm"/>
    <s v="Norm"/>
    <x v="0"/>
    <x v="1"/>
    <n v="6"/>
    <n v="8"/>
    <n v="1963"/>
    <n v="2003"/>
    <x v="1"/>
    <s v="Hip"/>
    <s v="CompShg"/>
    <x v="3"/>
    <s v="HdBoard"/>
    <s v="None"/>
    <n v="0"/>
    <s v="TA"/>
    <s v="TA"/>
    <x v="1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x v="1"/>
    <n v="1"/>
    <n v="1"/>
    <n v="0"/>
    <n v="3"/>
    <x v="1"/>
    <n v="1"/>
    <x v="1"/>
    <n v="6"/>
    <s v="Typ"/>
    <n v="0"/>
    <s v="NA"/>
    <s v="Attchd"/>
    <n v="1963"/>
    <s v="RFn"/>
    <n v="1"/>
    <n v="264"/>
    <s v="TA"/>
    <s v="TA"/>
    <s v="Y"/>
    <x v="2"/>
    <x v="1"/>
    <n v="0"/>
    <n v="0"/>
    <n v="0"/>
    <n v="0"/>
    <n v="0"/>
    <s v="NA"/>
    <n v="0"/>
    <s v="MnPrv"/>
    <x v="1"/>
    <s v="NA"/>
    <n v="0"/>
    <x v="0"/>
    <x v="2"/>
    <s v="WD"/>
    <x v="0"/>
    <x v="0"/>
    <x v="493"/>
  </r>
  <r>
    <x v="893"/>
    <x v="1"/>
    <x v="0"/>
    <s v="NA"/>
    <n v="13284"/>
    <s v="Pave"/>
    <s v="NA"/>
    <s v="Reg"/>
    <s v="Lvl"/>
    <s v="AllPub"/>
    <x v="0"/>
    <s v="Gtl"/>
    <x v="9"/>
    <s v="PosN"/>
    <s v="Norm"/>
    <x v="0"/>
    <x v="1"/>
    <n v="5"/>
    <n v="5"/>
    <n v="1954"/>
    <n v="1954"/>
    <x v="0"/>
    <s v="Gable"/>
    <s v="CompShg"/>
    <x v="2"/>
    <s v="Plywood"/>
    <s v="None"/>
    <n v="0"/>
    <s v="TA"/>
    <s v="TA"/>
    <x v="0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x v="0"/>
    <n v="0"/>
    <n v="1"/>
    <n v="0"/>
    <n v="3"/>
    <x v="1"/>
    <n v="1"/>
    <x v="1"/>
    <n v="6"/>
    <s v="Typ"/>
    <n v="1"/>
    <s v="Gd"/>
    <s v="Attchd"/>
    <n v="1954"/>
    <s v="Unf"/>
    <n v="1"/>
    <n v="354"/>
    <s v="TA"/>
    <s v="TA"/>
    <s v="Y"/>
    <x v="209"/>
    <x v="1"/>
    <n v="116"/>
    <n v="0"/>
    <n v="0"/>
    <n v="0"/>
    <n v="0"/>
    <s v="NA"/>
    <n v="0"/>
    <s v="GdPrv"/>
    <x v="1"/>
    <s v="NA"/>
    <n v="0"/>
    <x v="11"/>
    <x v="0"/>
    <s v="WD"/>
    <x v="0"/>
    <x v="0"/>
    <x v="258"/>
  </r>
  <r>
    <x v="894"/>
    <x v="6"/>
    <x v="0"/>
    <n v="64"/>
    <n v="7018"/>
    <s v="Pave"/>
    <s v="NA"/>
    <s v="Reg"/>
    <s v="Bnk"/>
    <s v="AllPub"/>
    <x v="0"/>
    <s v="Gtl"/>
    <x v="12"/>
    <s v="Norm"/>
    <s v="Norm"/>
    <x v="2"/>
    <x v="1"/>
    <n v="5"/>
    <n v="5"/>
    <n v="1979"/>
    <n v="1979"/>
    <x v="0"/>
    <s v="Gable"/>
    <s v="CompShg"/>
    <x v="7"/>
    <s v="Plywoo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x v="1"/>
    <n v="0"/>
    <n v="2"/>
    <n v="0"/>
    <n v="4"/>
    <x v="1"/>
    <n v="2"/>
    <x v="1"/>
    <n v="8"/>
    <s v="Typ"/>
    <n v="0"/>
    <s v="NA"/>
    <s v="Attchd"/>
    <n v="1979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4"/>
    <x v="1"/>
    <x v="494"/>
  </r>
  <r>
    <x v="895"/>
    <x v="0"/>
    <x v="0"/>
    <n v="71"/>
    <n v="7056"/>
    <s v="Pave"/>
    <s v="NA"/>
    <s v="Reg"/>
    <s v="Lvl"/>
    <s v="AllPub"/>
    <x v="0"/>
    <s v="Gtl"/>
    <x v="11"/>
    <s v="Norm"/>
    <s v="Norm"/>
    <x v="0"/>
    <x v="0"/>
    <n v="6"/>
    <n v="5"/>
    <n v="1963"/>
    <n v="1963"/>
    <x v="0"/>
    <s v="Hip"/>
    <s v="CompShg"/>
    <x v="3"/>
    <s v="HdBoard"/>
    <s v="BrkFace"/>
    <n v="415"/>
    <s v="TA"/>
    <s v="TA"/>
    <x v="1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x v="0"/>
    <n v="0"/>
    <n v="1"/>
    <n v="1"/>
    <n v="4"/>
    <x v="1"/>
    <n v="1"/>
    <x v="1"/>
    <n v="8"/>
    <s v="Typ"/>
    <n v="1"/>
    <s v="TA"/>
    <s v="Attchd"/>
    <n v="1963"/>
    <s v="RFn"/>
    <n v="2"/>
    <n v="483"/>
    <s v="TA"/>
    <s v="TA"/>
    <s v="Y"/>
    <x v="0"/>
    <x v="0"/>
    <n v="50"/>
    <n v="0"/>
    <n v="0"/>
    <n v="0"/>
    <n v="0"/>
    <s v="NA"/>
    <n v="0"/>
    <s v="NA"/>
    <x v="0"/>
    <s v="NA"/>
    <n v="0"/>
    <x v="4"/>
    <x v="0"/>
    <s v="WD"/>
    <x v="0"/>
    <x v="0"/>
    <x v="3"/>
  </r>
  <r>
    <x v="896"/>
    <x v="8"/>
    <x v="1"/>
    <n v="50"/>
    <n v="8765"/>
    <s v="Pave"/>
    <s v="Grvl"/>
    <s v="Reg"/>
    <s v="Lvl"/>
    <s v="AllPub"/>
    <x v="0"/>
    <s v="Gtl"/>
    <x v="13"/>
    <s v="Norm"/>
    <s v="Norm"/>
    <x v="0"/>
    <x v="1"/>
    <n v="4"/>
    <n v="6"/>
    <n v="1936"/>
    <n v="1950"/>
    <x v="1"/>
    <s v="Gable"/>
    <s v="CompShg"/>
    <x v="2"/>
    <s v="Wd Sdng"/>
    <s v="None"/>
    <n v="0"/>
    <s v="TA"/>
    <s v="TA"/>
    <x v="2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x v="1"/>
    <n v="0"/>
    <n v="1"/>
    <n v="0"/>
    <n v="2"/>
    <x v="1"/>
    <n v="1"/>
    <x v="1"/>
    <n v="6"/>
    <s v="Typ"/>
    <n v="0"/>
    <s v="NA"/>
    <s v="Detchd"/>
    <n v="1936"/>
    <s v="Unf"/>
    <n v="1"/>
    <n v="327"/>
    <s v="TA"/>
    <s v="TA"/>
    <s v="Y"/>
    <x v="0"/>
    <x v="0"/>
    <n v="28"/>
    <n v="0"/>
    <n v="0"/>
    <n v="0"/>
    <n v="0"/>
    <s v="NA"/>
    <n v="0"/>
    <s v="NA"/>
    <x v="0"/>
    <s v="NA"/>
    <n v="0"/>
    <x v="7"/>
    <x v="2"/>
    <s v="WD"/>
    <x v="1"/>
    <x v="1"/>
    <x v="274"/>
  </r>
  <r>
    <x v="897"/>
    <x v="6"/>
    <x v="0"/>
    <n v="64"/>
    <n v="7018"/>
    <s v="Pave"/>
    <s v="NA"/>
    <s v="Reg"/>
    <s v="Lvl"/>
    <s v="AllPub"/>
    <x v="0"/>
    <s v="Gtl"/>
    <x v="12"/>
    <s v="Feedr"/>
    <s v="Norm"/>
    <x v="2"/>
    <x v="0"/>
    <n v="5"/>
    <n v="5"/>
    <n v="1979"/>
    <n v="1979"/>
    <x v="0"/>
    <s v="Gable"/>
    <s v="CompShg"/>
    <x v="7"/>
    <s v="Plywoo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x v="1"/>
    <n v="0"/>
    <n v="2"/>
    <n v="0"/>
    <n v="6"/>
    <x v="1"/>
    <n v="2"/>
    <x v="1"/>
    <n v="12"/>
    <s v="Typ"/>
    <n v="0"/>
    <s v="NA"/>
    <s v="Detchd"/>
    <n v="1979"/>
    <s v="Unf"/>
    <n v="2"/>
    <n v="528"/>
    <s v="TA"/>
    <s v="TA"/>
    <s v="Y"/>
    <x v="210"/>
    <x v="1"/>
    <n v="0"/>
    <n v="0"/>
    <n v="0"/>
    <n v="0"/>
    <n v="0"/>
    <s v="NA"/>
    <n v="0"/>
    <s v="NA"/>
    <x v="0"/>
    <s v="NA"/>
    <n v="0"/>
    <x v="11"/>
    <x v="3"/>
    <s v="WD"/>
    <x v="4"/>
    <x v="1"/>
    <x v="495"/>
  </r>
  <r>
    <x v="898"/>
    <x v="1"/>
    <x v="0"/>
    <n v="100"/>
    <n v="12919"/>
    <s v="Pave"/>
    <s v="NA"/>
    <s v="IR1"/>
    <s v="Lvl"/>
    <s v="AllPub"/>
    <x v="0"/>
    <s v="Gtl"/>
    <x v="10"/>
    <s v="Norm"/>
    <s v="Norm"/>
    <x v="0"/>
    <x v="1"/>
    <n v="9"/>
    <n v="5"/>
    <n v="2009"/>
    <n v="2010"/>
    <x v="1"/>
    <s v="Hip"/>
    <s v="CompShg"/>
    <x v="0"/>
    <s v="VinylSd"/>
    <s v="Stone"/>
    <n v="760"/>
    <s v="Ex"/>
    <s v="TA"/>
    <x v="0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x v="0"/>
    <n v="0"/>
    <n v="2"/>
    <n v="1"/>
    <n v="2"/>
    <x v="1"/>
    <n v="1"/>
    <x v="2"/>
    <n v="11"/>
    <s v="Typ"/>
    <n v="2"/>
    <s v="Gd"/>
    <s v="Attchd"/>
    <n v="2009"/>
    <s v="Fin"/>
    <n v="3"/>
    <n v="820"/>
    <s v="TA"/>
    <s v="TA"/>
    <s v="Y"/>
    <x v="0"/>
    <x v="0"/>
    <n v="67"/>
    <n v="0"/>
    <n v="0"/>
    <n v="0"/>
    <n v="0"/>
    <s v="NA"/>
    <n v="0"/>
    <s v="NA"/>
    <x v="0"/>
    <s v="NA"/>
    <n v="0"/>
    <x v="10"/>
    <x v="4"/>
    <s v="New"/>
    <x v="2"/>
    <x v="1"/>
    <x v="496"/>
  </r>
  <r>
    <x v="899"/>
    <x v="1"/>
    <x v="0"/>
    <n v="65"/>
    <n v="6993"/>
    <s v="Pave"/>
    <s v="NA"/>
    <s v="Reg"/>
    <s v="Lvl"/>
    <s v="AllPub"/>
    <x v="0"/>
    <s v="Gtl"/>
    <x v="9"/>
    <s v="Feedr"/>
    <s v="Norm"/>
    <x v="0"/>
    <x v="1"/>
    <n v="5"/>
    <n v="7"/>
    <n v="1961"/>
    <n v="1994"/>
    <x v="1"/>
    <s v="Gable"/>
    <s v="CompShg"/>
    <x v="3"/>
    <s v="Plywood"/>
    <s v="None"/>
    <n v="0"/>
    <s v="TA"/>
    <s v="TA"/>
    <x v="1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x v="1"/>
    <n v="0"/>
    <n v="1"/>
    <n v="0"/>
    <n v="3"/>
    <x v="1"/>
    <n v="1"/>
    <x v="1"/>
    <n v="6"/>
    <s v="Typ"/>
    <n v="1"/>
    <s v="TA"/>
    <s v="Attchd"/>
    <n v="1961"/>
    <s v="Unf"/>
    <n v="1"/>
    <n v="288"/>
    <s v="TA"/>
    <s v="T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152"/>
  </r>
  <r>
    <x v="900"/>
    <x v="1"/>
    <x v="0"/>
    <s v="NA"/>
    <n v="7340"/>
    <s v="Pave"/>
    <s v="NA"/>
    <s v="IR1"/>
    <s v="Lvl"/>
    <s v="AllPub"/>
    <x v="0"/>
    <s v="Gtl"/>
    <x v="11"/>
    <s v="Norm"/>
    <s v="Norm"/>
    <x v="0"/>
    <x v="1"/>
    <n v="4"/>
    <n v="6"/>
    <n v="1971"/>
    <n v="1971"/>
    <x v="0"/>
    <s v="Gable"/>
    <s v="CompShg"/>
    <x v="3"/>
    <s v="HdBoard"/>
    <s v="None"/>
    <n v="0"/>
    <s v="TA"/>
    <s v="TA"/>
    <x v="1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x v="1"/>
    <n v="0"/>
    <n v="1"/>
    <n v="0"/>
    <n v="2"/>
    <x v="1"/>
    <n v="1"/>
    <x v="1"/>
    <n v="4"/>
    <s v="Typ"/>
    <n v="0"/>
    <s v="NA"/>
    <s v="Detchd"/>
    <n v="1979"/>
    <s v="Unf"/>
    <n v="1"/>
    <n v="684"/>
    <s v="TA"/>
    <s v="TA"/>
    <s v="Y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50"/>
  </r>
  <r>
    <x v="901"/>
    <x v="1"/>
    <x v="0"/>
    <n v="64"/>
    <n v="8712"/>
    <s v="Pave"/>
    <s v="NA"/>
    <s v="IR1"/>
    <s v="Lvl"/>
    <s v="AllPub"/>
    <x v="0"/>
    <s v="Gtl"/>
    <x v="11"/>
    <s v="Norm"/>
    <s v="Norm"/>
    <x v="0"/>
    <x v="1"/>
    <n v="5"/>
    <n v="7"/>
    <n v="1957"/>
    <n v="2000"/>
    <x v="1"/>
    <s v="Hip"/>
    <s v="CompShg"/>
    <x v="1"/>
    <s v="MetalSd"/>
    <s v="None"/>
    <n v="0"/>
    <s v="TA"/>
    <s v="Gd"/>
    <x v="1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x v="0"/>
    <n v="0"/>
    <n v="1"/>
    <n v="0"/>
    <n v="2"/>
    <x v="1"/>
    <n v="1"/>
    <x v="1"/>
    <n v="5"/>
    <s v="Typ"/>
    <n v="0"/>
    <s v="NA"/>
    <s v="Detchd"/>
    <n v="1968"/>
    <s v="Unf"/>
    <n v="1"/>
    <n v="756"/>
    <s v="TA"/>
    <s v="T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36"/>
  </r>
  <r>
    <x v="902"/>
    <x v="0"/>
    <x v="0"/>
    <n v="63"/>
    <n v="7875"/>
    <s v="Pave"/>
    <s v="NA"/>
    <s v="Reg"/>
    <s v="Lvl"/>
    <s v="AllPub"/>
    <x v="0"/>
    <s v="Gtl"/>
    <x v="17"/>
    <s v="Norm"/>
    <s v="Norm"/>
    <x v="0"/>
    <x v="0"/>
    <n v="7"/>
    <n v="5"/>
    <n v="2003"/>
    <n v="2003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x v="1"/>
    <n v="0"/>
    <n v="2"/>
    <n v="1"/>
    <n v="3"/>
    <x v="0"/>
    <n v="1"/>
    <x v="0"/>
    <n v="8"/>
    <s v="Typ"/>
    <n v="1"/>
    <s v="Gd"/>
    <s v="Attchd"/>
    <n v="2003"/>
    <s v="Fin"/>
    <n v="2"/>
    <n v="393"/>
    <s v="TA"/>
    <s v="TA"/>
    <s v="Y"/>
    <x v="0"/>
    <x v="0"/>
    <n v="75"/>
    <n v="0"/>
    <n v="0"/>
    <n v="0"/>
    <n v="0"/>
    <s v="NA"/>
    <n v="0"/>
    <s v="NA"/>
    <x v="0"/>
    <s v="NA"/>
    <n v="0"/>
    <x v="9"/>
    <x v="2"/>
    <s v="WD"/>
    <x v="0"/>
    <x v="0"/>
    <x v="63"/>
  </r>
  <r>
    <x v="903"/>
    <x v="1"/>
    <x v="0"/>
    <n v="50"/>
    <n v="14859"/>
    <s v="Pave"/>
    <s v="NA"/>
    <s v="IR1"/>
    <s v="HLS"/>
    <s v="AllPub"/>
    <x v="3"/>
    <s v="Gtl"/>
    <x v="17"/>
    <s v="Norm"/>
    <s v="Norm"/>
    <x v="0"/>
    <x v="1"/>
    <n v="7"/>
    <n v="5"/>
    <n v="2006"/>
    <n v="2006"/>
    <x v="0"/>
    <s v="Hip"/>
    <s v="CompShg"/>
    <x v="0"/>
    <s v="VinylSd"/>
    <s v="BrkFace"/>
    <n v="27"/>
    <s v="Gd"/>
    <s v="TA"/>
    <x v="0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x v="1"/>
    <n v="0"/>
    <n v="2"/>
    <n v="0"/>
    <n v="3"/>
    <x v="1"/>
    <n v="1"/>
    <x v="0"/>
    <n v="7"/>
    <s v="Typ"/>
    <n v="1"/>
    <s v="Gd"/>
    <s v="Attchd"/>
    <n v="2006"/>
    <s v="RFn"/>
    <n v="3"/>
    <n v="690"/>
    <s v="TA"/>
    <s v="TA"/>
    <s v="Y"/>
    <x v="32"/>
    <x v="1"/>
    <n v="60"/>
    <n v="0"/>
    <n v="0"/>
    <n v="0"/>
    <n v="0"/>
    <s v="NA"/>
    <n v="0"/>
    <s v="NA"/>
    <x v="0"/>
    <s v="NA"/>
    <n v="0"/>
    <x v="5"/>
    <x v="2"/>
    <s v="New"/>
    <x v="2"/>
    <x v="1"/>
    <x v="270"/>
  </r>
  <r>
    <x v="904"/>
    <x v="1"/>
    <x v="0"/>
    <s v="NA"/>
    <n v="6173"/>
    <s v="Pave"/>
    <s v="NA"/>
    <s v="IR1"/>
    <s v="Lvl"/>
    <s v="AllPub"/>
    <x v="0"/>
    <s v="Gtl"/>
    <x v="9"/>
    <s v="Norm"/>
    <s v="Norm"/>
    <x v="0"/>
    <x v="1"/>
    <n v="5"/>
    <n v="6"/>
    <n v="1967"/>
    <n v="1967"/>
    <x v="0"/>
    <s v="Gable"/>
    <s v="CompShg"/>
    <x v="3"/>
    <s v="Wd Sdng"/>
    <s v="BrkFace"/>
    <n v="75"/>
    <s v="TA"/>
    <s v="TA"/>
    <x v="1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x v="1"/>
    <n v="0"/>
    <n v="1"/>
    <n v="0"/>
    <n v="3"/>
    <x v="1"/>
    <n v="1"/>
    <x v="1"/>
    <n v="6"/>
    <s v="Typ"/>
    <n v="0"/>
    <s v="NA"/>
    <s v="Attchd"/>
    <n v="1967"/>
    <s v="Unf"/>
    <n v="1"/>
    <n v="288"/>
    <s v="TA"/>
    <s v="TA"/>
    <s v="Y"/>
    <x v="0"/>
    <x v="0"/>
    <n v="0"/>
    <n v="0"/>
    <n v="0"/>
    <n v="0"/>
    <n v="0"/>
    <s v="NA"/>
    <n v="0"/>
    <s v="MnPrv"/>
    <x v="1"/>
    <s v="NA"/>
    <n v="0"/>
    <x v="5"/>
    <x v="1"/>
    <s v="WD"/>
    <x v="0"/>
    <x v="0"/>
    <x v="497"/>
  </r>
  <r>
    <x v="905"/>
    <x v="1"/>
    <x v="0"/>
    <n v="80"/>
    <n v="9920"/>
    <s v="Pave"/>
    <s v="NA"/>
    <s v="Reg"/>
    <s v="Lvl"/>
    <s v="AllPub"/>
    <x v="0"/>
    <s v="Gtl"/>
    <x v="11"/>
    <s v="Norm"/>
    <s v="Norm"/>
    <x v="0"/>
    <x v="1"/>
    <n v="5"/>
    <n v="5"/>
    <n v="1954"/>
    <n v="1954"/>
    <x v="0"/>
    <s v="Gable"/>
    <s v="CompShg"/>
    <x v="3"/>
    <s v="HdBoard"/>
    <s v="Stone"/>
    <n v="110"/>
    <s v="TA"/>
    <s v="TA"/>
    <x v="1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x v="0"/>
    <n v="0"/>
    <n v="1"/>
    <n v="0"/>
    <n v="3"/>
    <x v="1"/>
    <n v="1"/>
    <x v="1"/>
    <n v="6"/>
    <s v="Typ"/>
    <n v="0"/>
    <s v="NA"/>
    <s v="Attchd"/>
    <n v="1954"/>
    <s v="RFn"/>
    <n v="1"/>
    <n v="280"/>
    <s v="TA"/>
    <s v="TA"/>
    <s v="Y"/>
    <x v="0"/>
    <x v="0"/>
    <n v="0"/>
    <n v="164"/>
    <n v="0"/>
    <n v="0"/>
    <n v="0"/>
    <s v="NA"/>
    <n v="0"/>
    <s v="MnPrv"/>
    <x v="1"/>
    <s v="NA"/>
    <n v="0"/>
    <x v="0"/>
    <x v="4"/>
    <s v="WD"/>
    <x v="0"/>
    <x v="0"/>
    <x v="113"/>
  </r>
  <r>
    <x v="906"/>
    <x v="1"/>
    <x v="0"/>
    <n v="116"/>
    <n v="13501"/>
    <s v="Pave"/>
    <s v="NA"/>
    <s v="IR1"/>
    <s v="Lvl"/>
    <s v="AllPub"/>
    <x v="2"/>
    <s v="Gtl"/>
    <x v="5"/>
    <s v="Norm"/>
    <s v="Norm"/>
    <x v="0"/>
    <x v="1"/>
    <n v="8"/>
    <n v="5"/>
    <n v="2006"/>
    <n v="2006"/>
    <x v="0"/>
    <s v="Gable"/>
    <s v="CompShg"/>
    <x v="0"/>
    <s v="VinylSd"/>
    <s v="Stone"/>
    <n v="208"/>
    <s v="Gd"/>
    <s v="TA"/>
    <x v="0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x v="0"/>
    <n v="0"/>
    <n v="2"/>
    <n v="0"/>
    <n v="3"/>
    <x v="1"/>
    <n v="1"/>
    <x v="0"/>
    <n v="8"/>
    <s v="Typ"/>
    <n v="1"/>
    <s v="Gd"/>
    <s v="Attchd"/>
    <n v="2006"/>
    <s v="RFn"/>
    <n v="3"/>
    <n v="865"/>
    <s v="TA"/>
    <s v="TA"/>
    <s v="Y"/>
    <x v="0"/>
    <x v="0"/>
    <n v="60"/>
    <n v="0"/>
    <n v="0"/>
    <n v="0"/>
    <n v="0"/>
    <s v="NA"/>
    <n v="0"/>
    <s v="NA"/>
    <x v="0"/>
    <s v="NA"/>
    <n v="0"/>
    <x v="11"/>
    <x v="1"/>
    <s v="WD"/>
    <x v="0"/>
    <x v="0"/>
    <x v="498"/>
  </r>
  <r>
    <x v="907"/>
    <x v="3"/>
    <x v="0"/>
    <n v="86"/>
    <n v="11500"/>
    <s v="Pave"/>
    <s v="NA"/>
    <s v="IR1"/>
    <s v="Lvl"/>
    <s v="AllPub"/>
    <x v="0"/>
    <s v="Gtl"/>
    <x v="2"/>
    <s v="Norm"/>
    <s v="Norm"/>
    <x v="0"/>
    <x v="2"/>
    <n v="7"/>
    <n v="7"/>
    <n v="1936"/>
    <n v="1987"/>
    <x v="1"/>
    <s v="Gable"/>
    <s v="CompShg"/>
    <x v="4"/>
    <s v="BrkFace"/>
    <s v="None"/>
    <n v="0"/>
    <s v="Gd"/>
    <s v="TA"/>
    <x v="1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x v="1"/>
    <n v="0"/>
    <n v="1"/>
    <n v="1"/>
    <n v="3"/>
    <x v="1"/>
    <n v="1"/>
    <x v="0"/>
    <n v="6"/>
    <s v="Typ"/>
    <n v="1"/>
    <s v="Gd"/>
    <s v="Attchd"/>
    <n v="1936"/>
    <s v="Fin"/>
    <n v="1"/>
    <n v="180"/>
    <s v="Fa"/>
    <s v="TA"/>
    <s v="Y"/>
    <x v="0"/>
    <x v="0"/>
    <n v="0"/>
    <n v="0"/>
    <n v="0"/>
    <n v="322"/>
    <n v="0"/>
    <s v="NA"/>
    <n v="0"/>
    <s v="NA"/>
    <x v="0"/>
    <s v="NA"/>
    <n v="0"/>
    <x v="11"/>
    <x v="2"/>
    <s v="WD"/>
    <x v="0"/>
    <x v="0"/>
    <x v="4"/>
  </r>
  <r>
    <x v="908"/>
    <x v="1"/>
    <x v="0"/>
    <s v="NA"/>
    <n v="8885"/>
    <s v="Pave"/>
    <s v="NA"/>
    <s v="IR1"/>
    <s v="Low"/>
    <s v="AllPub"/>
    <x v="0"/>
    <s v="Mod"/>
    <x v="4"/>
    <s v="Norm"/>
    <s v="Norm"/>
    <x v="0"/>
    <x v="1"/>
    <n v="5"/>
    <n v="5"/>
    <n v="1983"/>
    <n v="1983"/>
    <x v="0"/>
    <s v="Gable"/>
    <s v="CompShg"/>
    <x v="3"/>
    <s v="HdBoard"/>
    <s v="None"/>
    <n v="0"/>
    <s v="TA"/>
    <s v="TA"/>
    <x v="1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x v="0"/>
    <n v="0"/>
    <n v="1"/>
    <n v="0"/>
    <n v="2"/>
    <x v="1"/>
    <n v="1"/>
    <x v="1"/>
    <n v="5"/>
    <s v="Typ"/>
    <n v="0"/>
    <s v="NA"/>
    <s v="Attchd"/>
    <n v="1983"/>
    <s v="Unf"/>
    <n v="2"/>
    <n v="484"/>
    <s v="TA"/>
    <s v="TA"/>
    <s v="Y"/>
    <x v="211"/>
    <x v="1"/>
    <n v="0"/>
    <n v="0"/>
    <n v="0"/>
    <n v="0"/>
    <n v="0"/>
    <s v="NA"/>
    <n v="0"/>
    <s v="MnPrv"/>
    <x v="1"/>
    <s v="NA"/>
    <n v="0"/>
    <x v="11"/>
    <x v="2"/>
    <s v="WD"/>
    <x v="0"/>
    <x v="0"/>
    <x v="213"/>
  </r>
  <r>
    <x v="909"/>
    <x v="0"/>
    <x v="0"/>
    <n v="149"/>
    <n v="12589"/>
    <s v="Pave"/>
    <s v="NA"/>
    <s v="IR2"/>
    <s v="Lvl"/>
    <s v="AllPub"/>
    <x v="0"/>
    <s v="Gtl"/>
    <x v="17"/>
    <s v="Norm"/>
    <s v="Norm"/>
    <x v="0"/>
    <x v="0"/>
    <n v="6"/>
    <n v="5"/>
    <n v="2005"/>
    <n v="2005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x v="1"/>
    <n v="0"/>
    <n v="2"/>
    <n v="1"/>
    <n v="3"/>
    <x v="0"/>
    <n v="1"/>
    <x v="0"/>
    <n v="8"/>
    <s v="Typ"/>
    <n v="1"/>
    <s v="Gd"/>
    <s v="Attchd"/>
    <n v="2005"/>
    <s v="Fin"/>
    <n v="2"/>
    <n v="390"/>
    <s v="TA"/>
    <s v="TA"/>
    <s v="Y"/>
    <x v="192"/>
    <x v="1"/>
    <n v="24"/>
    <n v="0"/>
    <n v="0"/>
    <n v="0"/>
    <n v="0"/>
    <s v="NA"/>
    <n v="0"/>
    <s v="NA"/>
    <x v="0"/>
    <s v="NA"/>
    <n v="0"/>
    <x v="11"/>
    <x v="3"/>
    <s v="WD"/>
    <x v="0"/>
    <x v="0"/>
    <x v="80"/>
  </r>
  <r>
    <x v="910"/>
    <x v="6"/>
    <x v="0"/>
    <n v="80"/>
    <n v="11600"/>
    <s v="Pave"/>
    <s v="NA"/>
    <s v="Reg"/>
    <s v="Lvl"/>
    <s v="AllPub"/>
    <x v="2"/>
    <s v="Gtl"/>
    <x v="11"/>
    <s v="Feedr"/>
    <s v="Norm"/>
    <x v="2"/>
    <x v="0"/>
    <n v="5"/>
    <n v="5"/>
    <n v="1960"/>
    <n v="1960"/>
    <x v="0"/>
    <s v="Gable"/>
    <s v="CompShg"/>
    <x v="1"/>
    <s v="MetalSd"/>
    <s v="BrkFace"/>
    <n v="361"/>
    <s v="TA"/>
    <s v="TA"/>
    <x v="1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x v="1"/>
    <n v="0"/>
    <n v="2"/>
    <n v="0"/>
    <n v="5"/>
    <x v="1"/>
    <n v="2"/>
    <x v="1"/>
    <n v="12"/>
    <s v="Typ"/>
    <n v="0"/>
    <s v="NA"/>
    <s v="Detchd"/>
    <n v="1960"/>
    <s v="Unf"/>
    <n v="2"/>
    <n v="480"/>
    <s v="TA"/>
    <s v="TA"/>
    <s v="Y"/>
    <x v="0"/>
    <x v="0"/>
    <n v="0"/>
    <n v="0"/>
    <n v="0"/>
    <n v="0"/>
    <n v="0"/>
    <s v="NA"/>
    <n v="0"/>
    <s v="NA"/>
    <x v="0"/>
    <s v="NA"/>
    <n v="0"/>
    <x v="8"/>
    <x v="4"/>
    <s v="WD"/>
    <x v="0"/>
    <x v="0"/>
    <x v="499"/>
  </r>
  <r>
    <x v="911"/>
    <x v="1"/>
    <x v="0"/>
    <s v="NA"/>
    <n v="9286"/>
    <s v="Pave"/>
    <s v="NA"/>
    <s v="IR1"/>
    <s v="Lvl"/>
    <s v="AllPub"/>
    <x v="3"/>
    <s v="Mod"/>
    <x v="0"/>
    <s v="Norm"/>
    <s v="Norm"/>
    <x v="0"/>
    <x v="1"/>
    <n v="5"/>
    <n v="7"/>
    <n v="1977"/>
    <n v="1989"/>
    <x v="1"/>
    <s v="Gable"/>
    <s v="CompShg"/>
    <x v="3"/>
    <s v="Plywood"/>
    <s v="None"/>
    <n v="0"/>
    <s v="TA"/>
    <s v="TA"/>
    <x v="1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x v="1"/>
    <n v="0"/>
    <n v="1"/>
    <n v="1"/>
    <n v="3"/>
    <x v="1"/>
    <n v="1"/>
    <x v="0"/>
    <n v="5"/>
    <s v="Typ"/>
    <n v="0"/>
    <s v="NA"/>
    <s v="Detchd"/>
    <n v="1978"/>
    <s v="Unf"/>
    <n v="1"/>
    <n v="252"/>
    <s v="TA"/>
    <s v="TA"/>
    <s v="Y"/>
    <x v="212"/>
    <x v="1"/>
    <n v="0"/>
    <n v="0"/>
    <n v="0"/>
    <n v="0"/>
    <n v="0"/>
    <s v="NA"/>
    <n v="0"/>
    <s v="NA"/>
    <x v="0"/>
    <s v="NA"/>
    <n v="0"/>
    <x v="4"/>
    <x v="3"/>
    <s v="WD"/>
    <x v="0"/>
    <x v="0"/>
    <x v="463"/>
  </r>
  <r>
    <x v="912"/>
    <x v="8"/>
    <x v="1"/>
    <n v="51"/>
    <n v="6120"/>
    <s v="Pave"/>
    <s v="NA"/>
    <s v="Reg"/>
    <s v="Lvl"/>
    <s v="AllPub"/>
    <x v="0"/>
    <s v="Gtl"/>
    <x v="8"/>
    <s v="Norm"/>
    <s v="Norm"/>
    <x v="0"/>
    <x v="1"/>
    <n v="5"/>
    <n v="7"/>
    <n v="1925"/>
    <n v="1950"/>
    <x v="1"/>
    <s v="Gable"/>
    <s v="CompShg"/>
    <x v="1"/>
    <s v="MetalSd"/>
    <s v="None"/>
    <n v="0"/>
    <s v="TA"/>
    <s v="TA"/>
    <x v="2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x v="1"/>
    <n v="0"/>
    <n v="1"/>
    <n v="0"/>
    <n v="3"/>
    <x v="1"/>
    <n v="1"/>
    <x v="1"/>
    <n v="6"/>
    <s v="Min1"/>
    <n v="0"/>
    <s v="NA"/>
    <s v="Detchd"/>
    <n v="1925"/>
    <s v="Unf"/>
    <n v="1"/>
    <n v="450"/>
    <s v="TA"/>
    <s v="TA"/>
    <s v="Y"/>
    <x v="0"/>
    <x v="0"/>
    <n v="0"/>
    <n v="112"/>
    <n v="0"/>
    <n v="120"/>
    <n v="0"/>
    <s v="NA"/>
    <n v="0"/>
    <s v="MnPrv"/>
    <x v="1"/>
    <s v="Shed"/>
    <n v="620"/>
    <x v="9"/>
    <x v="2"/>
    <s v="WD"/>
    <x v="1"/>
    <x v="1"/>
    <x v="209"/>
  </r>
  <r>
    <x v="913"/>
    <x v="6"/>
    <x v="4"/>
    <n v="82"/>
    <n v="6270"/>
    <s v="Pave"/>
    <s v="NA"/>
    <s v="Reg"/>
    <s v="HLS"/>
    <s v="AllPub"/>
    <x v="0"/>
    <s v="Gtl"/>
    <x v="2"/>
    <s v="Norm"/>
    <s v="Norm"/>
    <x v="2"/>
    <x v="0"/>
    <n v="5"/>
    <n v="6"/>
    <n v="1949"/>
    <n v="1950"/>
    <x v="1"/>
    <s v="Gable"/>
    <s v="CompShg"/>
    <x v="1"/>
    <s v="MetalSd"/>
    <s v="None"/>
    <n v="0"/>
    <s v="TA"/>
    <s v="TA"/>
    <x v="1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x v="1"/>
    <n v="0"/>
    <n v="2"/>
    <n v="0"/>
    <n v="4"/>
    <x v="1"/>
    <n v="2"/>
    <x v="1"/>
    <n v="8"/>
    <s v="Typ"/>
    <n v="0"/>
    <s v="NA"/>
    <s v="2Types"/>
    <n v="1949"/>
    <s v="Unf"/>
    <n v="3"/>
    <n v="871"/>
    <s v="TA"/>
    <s v="TA"/>
    <s v="Y"/>
    <x v="0"/>
    <x v="0"/>
    <n v="0"/>
    <n v="0"/>
    <n v="0"/>
    <n v="0"/>
    <n v="0"/>
    <s v="NA"/>
    <n v="0"/>
    <s v="NA"/>
    <x v="0"/>
    <s v="NA"/>
    <n v="0"/>
    <x v="5"/>
    <x v="1"/>
    <s v="WD"/>
    <x v="0"/>
    <x v="0"/>
    <x v="35"/>
  </r>
  <r>
    <x v="914"/>
    <x v="11"/>
    <x v="3"/>
    <n v="30"/>
    <n v="3000"/>
    <s v="Pave"/>
    <s v="Pave"/>
    <s v="Reg"/>
    <s v="Lvl"/>
    <s v="AllPub"/>
    <x v="0"/>
    <s v="Gtl"/>
    <x v="5"/>
    <s v="Norm"/>
    <s v="Norm"/>
    <x v="3"/>
    <x v="0"/>
    <n v="6"/>
    <n v="5"/>
    <n v="2009"/>
    <n v="2009"/>
    <x v="0"/>
    <s v="Gable"/>
    <s v="CompShg"/>
    <x v="0"/>
    <s v="VinylSd"/>
    <s v="Stone"/>
    <n v="76"/>
    <s v="Gd"/>
    <s v="TA"/>
    <x v="0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x v="1"/>
    <n v="0"/>
    <n v="2"/>
    <n v="1"/>
    <n v="2"/>
    <x v="1"/>
    <n v="1"/>
    <x v="0"/>
    <n v="4"/>
    <s v="Typ"/>
    <n v="0"/>
    <s v="NA"/>
    <s v="Detchd"/>
    <n v="2009"/>
    <s v="RFn"/>
    <n v="2"/>
    <n v="528"/>
    <s v="TA"/>
    <s v="TA"/>
    <s v="Y"/>
    <x v="0"/>
    <x v="0"/>
    <n v="234"/>
    <n v="0"/>
    <n v="0"/>
    <n v="0"/>
    <n v="0"/>
    <s v="NA"/>
    <n v="0"/>
    <s v="NA"/>
    <x v="0"/>
    <s v="NA"/>
    <n v="0"/>
    <x v="11"/>
    <x v="3"/>
    <s v="New"/>
    <x v="2"/>
    <x v="1"/>
    <x v="500"/>
  </r>
  <r>
    <x v="915"/>
    <x v="11"/>
    <x v="1"/>
    <n v="21"/>
    <n v="2001"/>
    <s v="Pave"/>
    <s v="NA"/>
    <s v="Reg"/>
    <s v="Lvl"/>
    <s v="AllPub"/>
    <x v="0"/>
    <s v="Gtl"/>
    <x v="14"/>
    <s v="Norm"/>
    <s v="Norm"/>
    <x v="4"/>
    <x v="0"/>
    <n v="4"/>
    <n v="5"/>
    <n v="1970"/>
    <n v="1970"/>
    <x v="0"/>
    <s v="Gable"/>
    <s v="CompShg"/>
    <x v="6"/>
    <s v="CmentBd"/>
    <s v="BrkFace"/>
    <n v="80"/>
    <s v="TA"/>
    <s v="TA"/>
    <x v="1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x v="1"/>
    <n v="0"/>
    <n v="1"/>
    <n v="1"/>
    <n v="3"/>
    <x v="1"/>
    <n v="1"/>
    <x v="1"/>
    <n v="6"/>
    <s v="Typ"/>
    <n v="0"/>
    <s v="NA"/>
    <s v="Attchd"/>
    <n v="1970"/>
    <s v="Unf"/>
    <n v="1"/>
    <n v="286"/>
    <s v="TA"/>
    <s v="TA"/>
    <s v="Y"/>
    <x v="0"/>
    <x v="0"/>
    <n v="0"/>
    <n v="0"/>
    <n v="0"/>
    <n v="0"/>
    <n v="0"/>
    <s v="NA"/>
    <n v="0"/>
    <s v="NA"/>
    <x v="0"/>
    <s v="NA"/>
    <n v="0"/>
    <x v="8"/>
    <x v="1"/>
    <s v="WD"/>
    <x v="0"/>
    <x v="0"/>
    <x v="501"/>
  </r>
  <r>
    <x v="916"/>
    <x v="1"/>
    <x v="2"/>
    <n v="50"/>
    <n v="9000"/>
    <s v="Pave"/>
    <s v="NA"/>
    <s v="Reg"/>
    <s v="Lvl"/>
    <s v="AllPub"/>
    <x v="0"/>
    <s v="Gtl"/>
    <x v="13"/>
    <s v="Norm"/>
    <s v="Norm"/>
    <x v="0"/>
    <x v="1"/>
    <n v="2"/>
    <n v="3"/>
    <n v="1949"/>
    <n v="1950"/>
    <x v="1"/>
    <s v="Gable"/>
    <s v="CompShg"/>
    <x v="8"/>
    <s v="AsbShng"/>
    <s v="None"/>
    <n v="0"/>
    <s v="TA"/>
    <s v="TA"/>
    <x v="1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x v="0"/>
    <n v="0"/>
    <n v="0"/>
    <n v="0"/>
    <n v="1"/>
    <x v="1"/>
    <n v="1"/>
    <x v="1"/>
    <n v="4"/>
    <s v="Typ"/>
    <n v="0"/>
    <s v="NA"/>
    <s v="Detchd"/>
    <n v="1958"/>
    <s v="Unf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4"/>
    <x v="2"/>
    <s v="WD"/>
    <x v="1"/>
    <x v="1"/>
    <x v="502"/>
  </r>
  <r>
    <x v="917"/>
    <x v="1"/>
    <x v="0"/>
    <s v="NA"/>
    <n v="17140"/>
    <s v="Pave"/>
    <s v="NA"/>
    <s v="Reg"/>
    <s v="Lvl"/>
    <s v="AllPub"/>
    <x v="0"/>
    <s v="Gtl"/>
    <x v="15"/>
    <s v="Norm"/>
    <s v="Norm"/>
    <x v="0"/>
    <x v="1"/>
    <n v="4"/>
    <n v="6"/>
    <n v="1956"/>
    <n v="1956"/>
    <x v="0"/>
    <s v="Gable"/>
    <s v="CompShg"/>
    <x v="0"/>
    <s v="VinylSd"/>
    <s v="None"/>
    <n v="0"/>
    <s v="TA"/>
    <s v="TA"/>
    <x v="1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x v="1"/>
    <n v="0"/>
    <n v="1"/>
    <n v="0"/>
    <n v="3"/>
    <x v="1"/>
    <n v="1"/>
    <x v="1"/>
    <n v="6"/>
    <s v="Typ"/>
    <n v="0"/>
    <s v="NA"/>
    <s v="Attchd"/>
    <n v="1956"/>
    <s v="RFn"/>
    <n v="1"/>
    <n v="284"/>
    <s v="TA"/>
    <s v="TA"/>
    <s v="Y"/>
    <x v="0"/>
    <x v="0"/>
    <n v="0"/>
    <n v="0"/>
    <n v="0"/>
    <n v="0"/>
    <n v="0"/>
    <s v="NA"/>
    <n v="0"/>
    <s v="NA"/>
    <x v="0"/>
    <s v="NA"/>
    <n v="0"/>
    <x v="7"/>
    <x v="3"/>
    <s v="WD"/>
    <x v="0"/>
    <x v="0"/>
    <x v="152"/>
  </r>
  <r>
    <x v="918"/>
    <x v="0"/>
    <x v="0"/>
    <n v="103"/>
    <n v="13125"/>
    <s v="Pave"/>
    <s v="NA"/>
    <s v="IR1"/>
    <s v="Lvl"/>
    <s v="AllPub"/>
    <x v="2"/>
    <s v="Gtl"/>
    <x v="12"/>
    <s v="Norm"/>
    <s v="Norm"/>
    <x v="0"/>
    <x v="0"/>
    <n v="7"/>
    <n v="5"/>
    <n v="1991"/>
    <n v="1991"/>
    <x v="0"/>
    <s v="Gable"/>
    <s v="CompShg"/>
    <x v="3"/>
    <s v="HdBoard"/>
    <s v="None"/>
    <n v="0"/>
    <s v="Gd"/>
    <s v="TA"/>
    <x v="0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x v="0"/>
    <n v="0"/>
    <n v="2"/>
    <n v="1"/>
    <n v="4"/>
    <x v="1"/>
    <n v="1"/>
    <x v="0"/>
    <n v="8"/>
    <s v="Typ"/>
    <n v="1"/>
    <s v="TA"/>
    <s v="Attchd"/>
    <n v="1991"/>
    <s v="RFn"/>
    <n v="3"/>
    <n v="833"/>
    <s v="TA"/>
    <s v="TA"/>
    <s v="Y"/>
    <x v="143"/>
    <x v="1"/>
    <n v="192"/>
    <n v="224"/>
    <n v="0"/>
    <n v="0"/>
    <n v="0"/>
    <s v="NA"/>
    <n v="0"/>
    <s v="GdPrv"/>
    <x v="1"/>
    <s v="NA"/>
    <n v="0"/>
    <x v="6"/>
    <x v="1"/>
    <s v="WD"/>
    <x v="0"/>
    <x v="0"/>
    <x v="503"/>
  </r>
  <r>
    <x v="919"/>
    <x v="1"/>
    <x v="0"/>
    <n v="87"/>
    <n v="11029"/>
    <s v="Pave"/>
    <s v="NA"/>
    <s v="IR1"/>
    <s v="Lvl"/>
    <s v="AllPub"/>
    <x v="2"/>
    <s v="Gtl"/>
    <x v="11"/>
    <s v="Norm"/>
    <s v="Norm"/>
    <x v="0"/>
    <x v="1"/>
    <n v="6"/>
    <n v="8"/>
    <n v="1958"/>
    <n v="2002"/>
    <x v="1"/>
    <s v="Hip"/>
    <s v="CompShg"/>
    <x v="1"/>
    <s v="MetalSd"/>
    <s v="None"/>
    <n v="0"/>
    <s v="Ex"/>
    <s v="TA"/>
    <x v="1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x v="0"/>
    <n v="0"/>
    <n v="1"/>
    <n v="0"/>
    <n v="3"/>
    <x v="1"/>
    <n v="1"/>
    <x v="1"/>
    <n v="6"/>
    <s v="Min1"/>
    <n v="1"/>
    <s v="TA"/>
    <s v="Attchd"/>
    <n v="1990"/>
    <s v="Unf"/>
    <n v="2"/>
    <n v="601"/>
    <s v="TA"/>
    <s v="TA"/>
    <s v="Y"/>
    <x v="0"/>
    <x v="0"/>
    <n v="51"/>
    <n v="0"/>
    <n v="0"/>
    <n v="190"/>
    <n v="0"/>
    <s v="NA"/>
    <n v="0"/>
    <s v="NA"/>
    <x v="0"/>
    <s v="NA"/>
    <n v="0"/>
    <x v="1"/>
    <x v="0"/>
    <s v="WD"/>
    <x v="0"/>
    <x v="0"/>
    <x v="504"/>
  </r>
  <r>
    <x v="920"/>
    <x v="0"/>
    <x v="0"/>
    <n v="70"/>
    <n v="8462"/>
    <s v="Pave"/>
    <s v="NA"/>
    <s v="IR1"/>
    <s v="Lvl"/>
    <s v="AllPub"/>
    <x v="0"/>
    <s v="Gtl"/>
    <x v="12"/>
    <s v="Norm"/>
    <s v="Norm"/>
    <x v="0"/>
    <x v="0"/>
    <n v="6"/>
    <n v="5"/>
    <n v="1994"/>
    <n v="1994"/>
    <x v="0"/>
    <s v="Gable"/>
    <s v="CompShg"/>
    <x v="3"/>
    <s v="HdBoard"/>
    <s v="BrkFace"/>
    <n v="105"/>
    <s v="Gd"/>
    <s v="Gd"/>
    <x v="0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x v="1"/>
    <n v="1"/>
    <n v="2"/>
    <n v="1"/>
    <n v="3"/>
    <x v="0"/>
    <n v="1"/>
    <x v="0"/>
    <n v="7"/>
    <s v="Typ"/>
    <n v="0"/>
    <s v="NA"/>
    <s v="Attchd"/>
    <n v="1994"/>
    <s v="RFn"/>
    <n v="2"/>
    <n v="471"/>
    <s v="TA"/>
    <s v="TA"/>
    <s v="Y"/>
    <x v="33"/>
    <x v="1"/>
    <n v="87"/>
    <n v="0"/>
    <n v="0"/>
    <n v="0"/>
    <n v="0"/>
    <s v="NA"/>
    <n v="0"/>
    <s v="NA"/>
    <x v="0"/>
    <s v="NA"/>
    <n v="0"/>
    <x v="9"/>
    <x v="1"/>
    <s v="WD"/>
    <x v="0"/>
    <x v="0"/>
    <x v="203"/>
  </r>
  <r>
    <x v="921"/>
    <x v="6"/>
    <x v="0"/>
    <n v="67"/>
    <n v="8777"/>
    <s v="Pave"/>
    <s v="NA"/>
    <s v="Reg"/>
    <s v="Lvl"/>
    <s v="AllPub"/>
    <x v="0"/>
    <s v="Gtl"/>
    <x v="15"/>
    <s v="Feedr"/>
    <s v="Norm"/>
    <x v="2"/>
    <x v="2"/>
    <n v="5"/>
    <n v="7"/>
    <n v="1900"/>
    <n v="2003"/>
    <x v="1"/>
    <s v="Gable"/>
    <s v="CompShg"/>
    <x v="1"/>
    <s v="MetalSd"/>
    <s v="None"/>
    <n v="0"/>
    <s v="TA"/>
    <s v="TA"/>
    <x v="1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x v="2"/>
    <n v="0"/>
    <n v="2"/>
    <n v="2"/>
    <n v="4"/>
    <x v="0"/>
    <n v="2"/>
    <x v="1"/>
    <n v="9"/>
    <s v="Typ"/>
    <n v="0"/>
    <s v="NA"/>
    <s v="NA"/>
    <s v="NA"/>
    <s v="NA"/>
    <n v="0"/>
    <n v="0"/>
    <s v="NA"/>
    <s v="NA"/>
    <s v="N"/>
    <x v="0"/>
    <x v="0"/>
    <n v="70"/>
    <n v="0"/>
    <n v="0"/>
    <n v="0"/>
    <n v="0"/>
    <s v="NA"/>
    <n v="0"/>
    <s v="GdPrv"/>
    <x v="1"/>
    <s v="NA"/>
    <n v="0"/>
    <x v="2"/>
    <x v="0"/>
    <s v="WD"/>
    <x v="0"/>
    <x v="0"/>
    <x v="505"/>
  </r>
  <r>
    <x v="922"/>
    <x v="1"/>
    <x v="0"/>
    <n v="65"/>
    <n v="10237"/>
    <s v="Pave"/>
    <s v="NA"/>
    <s v="Reg"/>
    <s v="Lvl"/>
    <s v="AllPub"/>
    <x v="0"/>
    <s v="Gtl"/>
    <x v="17"/>
    <s v="RRAn"/>
    <s v="Norm"/>
    <x v="0"/>
    <x v="1"/>
    <n v="6"/>
    <n v="5"/>
    <n v="2005"/>
    <n v="2006"/>
    <x v="1"/>
    <s v="Gable"/>
    <s v="CompShg"/>
    <x v="0"/>
    <s v="VinylSd"/>
    <s v="None"/>
    <n v="0"/>
    <s v="Gd"/>
    <s v="TA"/>
    <x v="0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x v="1"/>
    <n v="0"/>
    <n v="2"/>
    <n v="0"/>
    <n v="3"/>
    <x v="1"/>
    <n v="1"/>
    <x v="0"/>
    <n v="6"/>
    <s v="Typ"/>
    <n v="1"/>
    <s v="Gd"/>
    <s v="Attchd"/>
    <n v="2005"/>
    <s v="Fin"/>
    <n v="2"/>
    <n v="397"/>
    <s v="TA"/>
    <s v="TA"/>
    <s v="Y"/>
    <x v="13"/>
    <x v="1"/>
    <n v="0"/>
    <n v="0"/>
    <n v="23"/>
    <n v="0"/>
    <n v="0"/>
    <s v="NA"/>
    <n v="0"/>
    <s v="NA"/>
    <x v="0"/>
    <s v="NA"/>
    <n v="0"/>
    <x v="4"/>
    <x v="2"/>
    <s v="New"/>
    <x v="2"/>
    <x v="1"/>
    <x v="506"/>
  </r>
  <r>
    <x v="923"/>
    <x v="7"/>
    <x v="0"/>
    <n v="50"/>
    <n v="8012"/>
    <s v="Pave"/>
    <s v="NA"/>
    <s v="Reg"/>
    <s v="Lvl"/>
    <s v="AllPub"/>
    <x v="0"/>
    <s v="Gtl"/>
    <x v="12"/>
    <s v="Norm"/>
    <s v="Norm"/>
    <x v="3"/>
    <x v="1"/>
    <n v="6"/>
    <n v="5"/>
    <n v="1993"/>
    <n v="1994"/>
    <x v="1"/>
    <s v="Gable"/>
    <s v="CompShg"/>
    <x v="7"/>
    <s v="Plywood"/>
    <s v="None"/>
    <n v="0"/>
    <s v="Gd"/>
    <s v="TA"/>
    <x v="0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x v="0"/>
    <n v="0"/>
    <n v="2"/>
    <n v="0"/>
    <n v="2"/>
    <x v="0"/>
    <n v="1"/>
    <x v="0"/>
    <n v="5"/>
    <s v="Typ"/>
    <n v="1"/>
    <s v="Fa"/>
    <s v="Attchd"/>
    <n v="1993"/>
    <s v="RFn"/>
    <n v="2"/>
    <n v="533"/>
    <s v="TA"/>
    <s v="TA"/>
    <s v="Y"/>
    <x v="0"/>
    <x v="0"/>
    <n v="69"/>
    <n v="0"/>
    <n v="0"/>
    <n v="0"/>
    <n v="0"/>
    <s v="NA"/>
    <n v="0"/>
    <s v="NA"/>
    <x v="0"/>
    <s v="NA"/>
    <n v="0"/>
    <x v="9"/>
    <x v="0"/>
    <s v="WD"/>
    <x v="0"/>
    <x v="0"/>
    <x v="507"/>
  </r>
  <r>
    <x v="924"/>
    <x v="1"/>
    <x v="0"/>
    <n v="79"/>
    <n v="10240"/>
    <s v="Pave"/>
    <s v="NA"/>
    <s v="Reg"/>
    <s v="Lvl"/>
    <s v="AllPub"/>
    <x v="0"/>
    <s v="Gtl"/>
    <x v="6"/>
    <s v="Norm"/>
    <s v="Norm"/>
    <x v="0"/>
    <x v="1"/>
    <n v="6"/>
    <n v="6"/>
    <n v="1980"/>
    <n v="1980"/>
    <x v="0"/>
    <s v="Gable"/>
    <s v="CompShg"/>
    <x v="7"/>
    <s v="Plywood"/>
    <s v="BrkFace"/>
    <n v="157"/>
    <s v="TA"/>
    <s v="Gd"/>
    <x v="1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x v="0"/>
    <n v="0"/>
    <n v="2"/>
    <n v="0"/>
    <n v="3"/>
    <x v="1"/>
    <n v="1"/>
    <x v="1"/>
    <n v="7"/>
    <s v="Typ"/>
    <n v="1"/>
    <s v="TA"/>
    <s v="Attchd"/>
    <n v="1980"/>
    <s v="Unf"/>
    <n v="2"/>
    <n v="612"/>
    <s v="TA"/>
    <s v="TA"/>
    <s v="Y"/>
    <x v="213"/>
    <x v="1"/>
    <n v="131"/>
    <n v="0"/>
    <n v="0"/>
    <n v="0"/>
    <n v="0"/>
    <s v="NA"/>
    <n v="0"/>
    <s v="NA"/>
    <x v="0"/>
    <s v="NA"/>
    <n v="0"/>
    <x v="1"/>
    <x v="2"/>
    <s v="WD"/>
    <x v="0"/>
    <x v="0"/>
    <x v="27"/>
  </r>
  <r>
    <x v="925"/>
    <x v="1"/>
    <x v="0"/>
    <s v="NA"/>
    <n v="15611"/>
    <s v="Pave"/>
    <s v="NA"/>
    <s v="IR1"/>
    <s v="Lvl"/>
    <s v="AllPub"/>
    <x v="2"/>
    <s v="Gtl"/>
    <x v="6"/>
    <s v="Norm"/>
    <s v="Norm"/>
    <x v="0"/>
    <x v="1"/>
    <n v="5"/>
    <n v="6"/>
    <n v="1977"/>
    <n v="1977"/>
    <x v="0"/>
    <s v="Gable"/>
    <s v="CompShg"/>
    <x v="0"/>
    <s v="VinylSd"/>
    <s v="None"/>
    <n v="0"/>
    <s v="TA"/>
    <s v="TA"/>
    <x v="0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x v="1"/>
    <n v="1"/>
    <n v="2"/>
    <n v="0"/>
    <n v="3"/>
    <x v="1"/>
    <n v="1"/>
    <x v="2"/>
    <n v="6"/>
    <s v="Typ"/>
    <n v="0"/>
    <s v="NA"/>
    <s v="Attchd"/>
    <n v="1977"/>
    <s v="RFn"/>
    <n v="2"/>
    <n v="540"/>
    <s v="TA"/>
    <s v="TA"/>
    <s v="Y"/>
    <x v="40"/>
    <x v="1"/>
    <n v="0"/>
    <n v="0"/>
    <n v="0"/>
    <n v="0"/>
    <n v="0"/>
    <s v="NA"/>
    <n v="0"/>
    <s v="NA"/>
    <x v="0"/>
    <s v="NA"/>
    <n v="0"/>
    <x v="10"/>
    <x v="0"/>
    <s v="WD"/>
    <x v="1"/>
    <x v="1"/>
    <x v="216"/>
  </r>
  <r>
    <x v="926"/>
    <x v="0"/>
    <x v="0"/>
    <n v="93"/>
    <n v="11999"/>
    <s v="Pave"/>
    <s v="NA"/>
    <s v="Reg"/>
    <s v="Lvl"/>
    <s v="AllPub"/>
    <x v="0"/>
    <s v="Gtl"/>
    <x v="10"/>
    <s v="Norm"/>
    <s v="Norm"/>
    <x v="0"/>
    <x v="0"/>
    <n v="8"/>
    <n v="5"/>
    <n v="2003"/>
    <n v="2004"/>
    <x v="1"/>
    <s v="Hip"/>
    <s v="CompShg"/>
    <x v="0"/>
    <s v="VinylSd"/>
    <s v="BrkFace"/>
    <n v="340"/>
    <s v="Gd"/>
    <s v="TA"/>
    <x v="0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x v="1"/>
    <n v="0"/>
    <n v="2"/>
    <n v="1"/>
    <n v="4"/>
    <x v="1"/>
    <n v="1"/>
    <x v="2"/>
    <n v="10"/>
    <s v="Typ"/>
    <n v="1"/>
    <s v="Gd"/>
    <s v="BuiltIn"/>
    <n v="2003"/>
    <s v="Fin"/>
    <n v="3"/>
    <n v="656"/>
    <s v="TA"/>
    <s v="TA"/>
    <s v="Y"/>
    <x v="63"/>
    <x v="1"/>
    <n v="100"/>
    <n v="0"/>
    <n v="0"/>
    <n v="0"/>
    <n v="0"/>
    <s v="NA"/>
    <n v="0"/>
    <s v="NA"/>
    <x v="0"/>
    <s v="NA"/>
    <n v="0"/>
    <x v="1"/>
    <x v="1"/>
    <s v="WD"/>
    <x v="0"/>
    <x v="0"/>
    <x v="408"/>
  </r>
  <r>
    <x v="927"/>
    <x v="0"/>
    <x v="0"/>
    <s v="NA"/>
    <n v="9900"/>
    <s v="Pave"/>
    <s v="NA"/>
    <s v="Reg"/>
    <s v="Lvl"/>
    <s v="AllPub"/>
    <x v="0"/>
    <s v="Gtl"/>
    <x v="6"/>
    <s v="Feedr"/>
    <s v="Norm"/>
    <x v="0"/>
    <x v="0"/>
    <n v="7"/>
    <n v="5"/>
    <n v="1968"/>
    <n v="1968"/>
    <x v="0"/>
    <s v="Gable"/>
    <s v="CompShg"/>
    <x v="1"/>
    <s v="MetalSd"/>
    <s v="BrkFace"/>
    <n v="342"/>
    <s v="TA"/>
    <s v="TA"/>
    <x v="1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x v="1"/>
    <n v="0"/>
    <n v="2"/>
    <n v="1"/>
    <n v="4"/>
    <x v="1"/>
    <n v="1"/>
    <x v="1"/>
    <n v="9"/>
    <s v="Typ"/>
    <n v="1"/>
    <s v="Gd"/>
    <s v="Attchd"/>
    <n v="1968"/>
    <s v="RFn"/>
    <n v="2"/>
    <n v="486"/>
    <s v="TA"/>
    <s v="TA"/>
    <s v="Y"/>
    <x v="0"/>
    <x v="0"/>
    <n v="43"/>
    <n v="0"/>
    <n v="0"/>
    <n v="0"/>
    <n v="0"/>
    <s v="NA"/>
    <n v="0"/>
    <s v="GdPrv"/>
    <x v="1"/>
    <s v="NA"/>
    <n v="0"/>
    <x v="7"/>
    <x v="0"/>
    <s v="WD"/>
    <x v="0"/>
    <x v="0"/>
    <x v="105"/>
  </r>
  <r>
    <x v="928"/>
    <x v="1"/>
    <x v="0"/>
    <s v="NA"/>
    <n v="11838"/>
    <s v="Pave"/>
    <s v="NA"/>
    <s v="Reg"/>
    <s v="Lvl"/>
    <s v="AllPub"/>
    <x v="0"/>
    <s v="Gtl"/>
    <x v="0"/>
    <s v="Norm"/>
    <s v="Norm"/>
    <x v="0"/>
    <x v="1"/>
    <n v="8"/>
    <n v="5"/>
    <n v="2001"/>
    <n v="2001"/>
    <x v="0"/>
    <s v="Hip"/>
    <s v="CompShg"/>
    <x v="0"/>
    <s v="VinylSd"/>
    <s v="None"/>
    <n v="0"/>
    <s v="Gd"/>
    <s v="TA"/>
    <x v="0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x v="1"/>
    <n v="0"/>
    <n v="2"/>
    <n v="0"/>
    <n v="3"/>
    <x v="1"/>
    <n v="1"/>
    <x v="2"/>
    <n v="7"/>
    <s v="Typ"/>
    <n v="1"/>
    <s v="TA"/>
    <s v="Attchd"/>
    <n v="2001"/>
    <s v="RFn"/>
    <n v="2"/>
    <n v="522"/>
    <s v="TA"/>
    <s v="TA"/>
    <s v="Y"/>
    <x v="214"/>
    <x v="1"/>
    <n v="151"/>
    <n v="0"/>
    <n v="0"/>
    <n v="0"/>
    <n v="0"/>
    <s v="NA"/>
    <n v="0"/>
    <s v="NA"/>
    <x v="0"/>
    <s v="NA"/>
    <n v="0"/>
    <x v="11"/>
    <x v="3"/>
    <s v="WD"/>
    <x v="0"/>
    <x v="0"/>
    <x v="435"/>
  </r>
  <r>
    <x v="929"/>
    <x v="0"/>
    <x v="0"/>
    <s v="NA"/>
    <n v="13006"/>
    <s v="Pave"/>
    <s v="NA"/>
    <s v="IR1"/>
    <s v="Lvl"/>
    <s v="AllPub"/>
    <x v="2"/>
    <s v="Gtl"/>
    <x v="17"/>
    <s v="Norm"/>
    <s v="Norm"/>
    <x v="0"/>
    <x v="0"/>
    <n v="7"/>
    <n v="5"/>
    <n v="1997"/>
    <n v="1997"/>
    <x v="0"/>
    <s v="Gable"/>
    <s v="CompShg"/>
    <x v="3"/>
    <s v="HdBoard"/>
    <s v="BrkFace"/>
    <n v="285"/>
    <s v="TA"/>
    <s v="TA"/>
    <x v="0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x v="1"/>
    <n v="0"/>
    <n v="2"/>
    <n v="1"/>
    <n v="4"/>
    <x v="1"/>
    <n v="1"/>
    <x v="0"/>
    <n v="8"/>
    <s v="Typ"/>
    <n v="1"/>
    <s v="TA"/>
    <s v="BuiltIn"/>
    <n v="1997"/>
    <s v="Fin"/>
    <n v="2"/>
    <n v="642"/>
    <s v="TA"/>
    <s v="TA"/>
    <s v="Y"/>
    <x v="0"/>
    <x v="0"/>
    <n v="0"/>
    <n v="0"/>
    <n v="0"/>
    <n v="0"/>
    <n v="0"/>
    <s v="NA"/>
    <n v="0"/>
    <s v="NA"/>
    <x v="0"/>
    <s v="NA"/>
    <n v="0"/>
    <x v="6"/>
    <x v="2"/>
    <s v="WD"/>
    <x v="0"/>
    <x v="0"/>
    <x v="285"/>
  </r>
  <r>
    <x v="930"/>
    <x v="1"/>
    <x v="0"/>
    <n v="73"/>
    <n v="8925"/>
    <s v="Pave"/>
    <s v="NA"/>
    <s v="IR1"/>
    <s v="HLS"/>
    <s v="AllPub"/>
    <x v="0"/>
    <s v="Gtl"/>
    <x v="16"/>
    <s v="Norm"/>
    <s v="Norm"/>
    <x v="0"/>
    <x v="1"/>
    <n v="8"/>
    <n v="5"/>
    <n v="2007"/>
    <n v="2007"/>
    <x v="0"/>
    <s v="Gable"/>
    <s v="CompShg"/>
    <x v="0"/>
    <s v="VinylSd"/>
    <s v="None"/>
    <n v="0"/>
    <s v="Gd"/>
    <s v="TA"/>
    <x v="0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x v="1"/>
    <n v="0"/>
    <n v="2"/>
    <n v="0"/>
    <n v="3"/>
    <x v="1"/>
    <n v="1"/>
    <x v="0"/>
    <n v="7"/>
    <s v="Typ"/>
    <n v="0"/>
    <s v="NA"/>
    <s v="Attchd"/>
    <n v="2007"/>
    <s v="Fin"/>
    <n v="3"/>
    <n v="610"/>
    <s v="TA"/>
    <s v="TA"/>
    <s v="Y"/>
    <x v="13"/>
    <x v="1"/>
    <n v="18"/>
    <n v="0"/>
    <n v="0"/>
    <n v="0"/>
    <n v="0"/>
    <s v="NA"/>
    <n v="0"/>
    <s v="NA"/>
    <x v="0"/>
    <s v="NA"/>
    <n v="0"/>
    <x v="9"/>
    <x v="3"/>
    <s v="WD"/>
    <x v="0"/>
    <x v="0"/>
    <x v="203"/>
  </r>
  <r>
    <x v="931"/>
    <x v="1"/>
    <x v="0"/>
    <n v="70"/>
    <n v="9100"/>
    <s v="Pave"/>
    <s v="NA"/>
    <s v="Reg"/>
    <s v="Lvl"/>
    <s v="AllPub"/>
    <x v="0"/>
    <s v="Gtl"/>
    <x v="11"/>
    <s v="Norm"/>
    <s v="Norm"/>
    <x v="0"/>
    <x v="1"/>
    <n v="5"/>
    <n v="6"/>
    <n v="1965"/>
    <n v="1965"/>
    <x v="0"/>
    <s v="Gable"/>
    <s v="CompShg"/>
    <x v="0"/>
    <s v="VinylSd"/>
    <s v="None"/>
    <n v="0"/>
    <s v="TA"/>
    <s v="TA"/>
    <x v="1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x v="1"/>
    <n v="1"/>
    <n v="1"/>
    <n v="0"/>
    <n v="2"/>
    <x v="1"/>
    <n v="1"/>
    <x v="1"/>
    <n v="5"/>
    <s v="Typ"/>
    <n v="0"/>
    <s v="NA"/>
    <s v="Detchd"/>
    <n v="1965"/>
    <s v="Unf"/>
    <n v="1"/>
    <n v="429"/>
    <s v="TA"/>
    <s v="TA"/>
    <s v="Y"/>
    <x v="0"/>
    <x v="0"/>
    <n v="0"/>
    <n v="0"/>
    <n v="0"/>
    <n v="0"/>
    <n v="0"/>
    <s v="NA"/>
    <n v="0"/>
    <s v="GdWo"/>
    <x v="1"/>
    <s v="NA"/>
    <n v="0"/>
    <x v="9"/>
    <x v="3"/>
    <s v="WD"/>
    <x v="0"/>
    <x v="0"/>
    <x v="508"/>
  </r>
  <r>
    <x v="932"/>
    <x v="1"/>
    <x v="0"/>
    <n v="84"/>
    <n v="11670"/>
    <s v="Pave"/>
    <s v="NA"/>
    <s v="IR1"/>
    <s v="Lvl"/>
    <s v="AllPub"/>
    <x v="2"/>
    <s v="Gtl"/>
    <x v="5"/>
    <s v="RRNn"/>
    <s v="Norm"/>
    <x v="0"/>
    <x v="1"/>
    <n v="9"/>
    <n v="5"/>
    <n v="2006"/>
    <n v="2006"/>
    <x v="0"/>
    <s v="Hip"/>
    <s v="CompShg"/>
    <x v="0"/>
    <s v="ImStucc"/>
    <s v="Stone"/>
    <n v="302"/>
    <s v="Ex"/>
    <s v="TA"/>
    <x v="0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x v="1"/>
    <n v="0"/>
    <n v="2"/>
    <n v="0"/>
    <n v="3"/>
    <x v="1"/>
    <n v="1"/>
    <x v="2"/>
    <n v="8"/>
    <s v="Typ"/>
    <n v="1"/>
    <s v="Gd"/>
    <s v="Attchd"/>
    <n v="2006"/>
    <s v="Fin"/>
    <n v="3"/>
    <n v="788"/>
    <s v="TA"/>
    <s v="TA"/>
    <s v="Y"/>
    <x v="0"/>
    <x v="0"/>
    <n v="191"/>
    <n v="0"/>
    <n v="0"/>
    <n v="0"/>
    <n v="0"/>
    <s v="NA"/>
    <n v="0"/>
    <s v="NA"/>
    <x v="0"/>
    <s v="NA"/>
    <n v="0"/>
    <x v="10"/>
    <x v="1"/>
    <s v="WD"/>
    <x v="0"/>
    <x v="0"/>
    <x v="107"/>
  </r>
  <r>
    <x v="933"/>
    <x v="1"/>
    <x v="0"/>
    <n v="63"/>
    <n v="8487"/>
    <s v="Pave"/>
    <s v="NA"/>
    <s v="Reg"/>
    <s v="Lvl"/>
    <s v="AllPub"/>
    <x v="1"/>
    <s v="Gtl"/>
    <x v="0"/>
    <s v="Norm"/>
    <s v="Norm"/>
    <x v="0"/>
    <x v="1"/>
    <n v="7"/>
    <n v="5"/>
    <n v="2004"/>
    <n v="2004"/>
    <x v="0"/>
    <s v="Gable"/>
    <s v="CompShg"/>
    <x v="0"/>
    <s v="VinylSd"/>
    <s v="BrkFace"/>
    <n v="210"/>
    <s v="Gd"/>
    <s v="TA"/>
    <x v="0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x v="1"/>
    <n v="0"/>
    <n v="2"/>
    <n v="0"/>
    <n v="3"/>
    <x v="1"/>
    <n v="1"/>
    <x v="0"/>
    <n v="6"/>
    <s v="Typ"/>
    <n v="0"/>
    <s v="NA"/>
    <s v="Attchd"/>
    <n v="2004"/>
    <s v="RFn"/>
    <n v="2"/>
    <n v="570"/>
    <s v="TA"/>
    <s v="TA"/>
    <s v="Y"/>
    <x v="2"/>
    <x v="1"/>
    <n v="36"/>
    <n v="0"/>
    <n v="0"/>
    <n v="0"/>
    <n v="0"/>
    <s v="NA"/>
    <n v="0"/>
    <s v="NA"/>
    <x v="0"/>
    <s v="NA"/>
    <n v="0"/>
    <x v="5"/>
    <x v="3"/>
    <s v="WD"/>
    <x v="0"/>
    <x v="0"/>
    <x v="100"/>
  </r>
  <r>
    <x v="934"/>
    <x v="1"/>
    <x v="0"/>
    <n v="313"/>
    <n v="27650"/>
    <s v="Pave"/>
    <s v="NA"/>
    <s v="IR2"/>
    <s v="HLS"/>
    <s v="AllPub"/>
    <x v="0"/>
    <s v="Mod"/>
    <x v="11"/>
    <s v="PosA"/>
    <s v="Norm"/>
    <x v="0"/>
    <x v="1"/>
    <n v="7"/>
    <n v="7"/>
    <n v="1960"/>
    <n v="2007"/>
    <x v="1"/>
    <s v="Flat"/>
    <s v="Tar&amp;Grv"/>
    <x v="2"/>
    <s v="Wd Sdng"/>
    <s v="None"/>
    <n v="0"/>
    <s v="TA"/>
    <s v="TA"/>
    <x v="1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x v="0"/>
    <n v="0"/>
    <n v="2"/>
    <n v="0"/>
    <n v="4"/>
    <x v="1"/>
    <n v="1"/>
    <x v="0"/>
    <n v="9"/>
    <s v="Typ"/>
    <n v="1"/>
    <s v="Gd"/>
    <s v="Attchd"/>
    <n v="1960"/>
    <s v="RFn"/>
    <n v="2"/>
    <n v="505"/>
    <s v="TA"/>
    <s v="TA"/>
    <s v="Y"/>
    <x v="0"/>
    <x v="0"/>
    <n v="0"/>
    <n v="0"/>
    <n v="0"/>
    <n v="0"/>
    <n v="0"/>
    <s v="NA"/>
    <n v="0"/>
    <s v="NA"/>
    <x v="0"/>
    <s v="NA"/>
    <n v="0"/>
    <x v="6"/>
    <x v="0"/>
    <s v="WD"/>
    <x v="0"/>
    <x v="0"/>
    <x v="234"/>
  </r>
  <r>
    <x v="935"/>
    <x v="8"/>
    <x v="0"/>
    <n v="52"/>
    <n v="5825"/>
    <s v="Pave"/>
    <s v="NA"/>
    <s v="IR1"/>
    <s v="Lvl"/>
    <s v="AllPub"/>
    <x v="0"/>
    <s v="Gtl"/>
    <x v="8"/>
    <s v="Norm"/>
    <s v="Norm"/>
    <x v="0"/>
    <x v="1"/>
    <n v="4"/>
    <n v="5"/>
    <n v="1926"/>
    <n v="1953"/>
    <x v="1"/>
    <s v="Gable"/>
    <s v="CompShg"/>
    <x v="1"/>
    <s v="MetalSd"/>
    <s v="BrkFace"/>
    <n v="108"/>
    <s v="TA"/>
    <s v="Gd"/>
    <x v="0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x v="1"/>
    <n v="0"/>
    <n v="1"/>
    <n v="0"/>
    <n v="1"/>
    <x v="0"/>
    <n v="1"/>
    <x v="1"/>
    <n v="5"/>
    <s v="Typ"/>
    <n v="0"/>
    <s v="NA"/>
    <s v="Detchd"/>
    <n v="1953"/>
    <s v="Unf"/>
    <n v="2"/>
    <n v="528"/>
    <s v="TA"/>
    <s v="TA"/>
    <s v="Y"/>
    <x v="0"/>
    <x v="0"/>
    <n v="0"/>
    <n v="32"/>
    <n v="0"/>
    <n v="0"/>
    <n v="0"/>
    <s v="NA"/>
    <n v="0"/>
    <s v="NA"/>
    <x v="0"/>
    <s v="NA"/>
    <n v="0"/>
    <x v="11"/>
    <x v="2"/>
    <s v="WD"/>
    <x v="0"/>
    <x v="0"/>
    <x v="295"/>
  </r>
  <r>
    <x v="936"/>
    <x v="1"/>
    <x v="0"/>
    <n v="67"/>
    <n v="10083"/>
    <s v="Pave"/>
    <s v="NA"/>
    <s v="Reg"/>
    <s v="Lvl"/>
    <s v="AllPub"/>
    <x v="0"/>
    <s v="Gtl"/>
    <x v="12"/>
    <s v="Norm"/>
    <s v="Norm"/>
    <x v="0"/>
    <x v="1"/>
    <n v="7"/>
    <n v="5"/>
    <n v="2003"/>
    <n v="2003"/>
    <x v="0"/>
    <s v="Gable"/>
    <s v="CompShg"/>
    <x v="0"/>
    <s v="VinylSd"/>
    <s v="NA"/>
    <s v="NA"/>
    <s v="Gd"/>
    <s v="TA"/>
    <x v="0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x v="0"/>
    <n v="0"/>
    <n v="2"/>
    <n v="0"/>
    <n v="2"/>
    <x v="0"/>
    <n v="1"/>
    <x v="0"/>
    <n v="5"/>
    <s v="Typ"/>
    <n v="0"/>
    <s v="NA"/>
    <s v="Attchd"/>
    <n v="2003"/>
    <s v="RFn"/>
    <n v="2"/>
    <n v="555"/>
    <s v="TA"/>
    <s v="TA"/>
    <s v="Y"/>
    <x v="0"/>
    <x v="0"/>
    <n v="41"/>
    <n v="0"/>
    <n v="0"/>
    <n v="0"/>
    <n v="0"/>
    <s v="NA"/>
    <n v="0"/>
    <s v="NA"/>
    <x v="0"/>
    <s v="NA"/>
    <n v="0"/>
    <x v="5"/>
    <x v="3"/>
    <s v="WD"/>
    <x v="0"/>
    <x v="0"/>
    <x v="509"/>
  </r>
  <r>
    <x v="937"/>
    <x v="0"/>
    <x v="0"/>
    <n v="75"/>
    <n v="9675"/>
    <s v="Pave"/>
    <s v="NA"/>
    <s v="Reg"/>
    <s v="Lvl"/>
    <s v="AllPub"/>
    <x v="0"/>
    <s v="Gtl"/>
    <x v="5"/>
    <s v="Norm"/>
    <s v="Norm"/>
    <x v="0"/>
    <x v="0"/>
    <n v="7"/>
    <n v="5"/>
    <n v="2005"/>
    <n v="2005"/>
    <x v="0"/>
    <s v="Gable"/>
    <s v="CompShg"/>
    <x v="0"/>
    <s v="VinylSd"/>
    <s v="None"/>
    <n v="0"/>
    <s v="Gd"/>
    <s v="TA"/>
    <x v="0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x v="1"/>
    <n v="0"/>
    <n v="2"/>
    <n v="1"/>
    <n v="3"/>
    <x v="0"/>
    <n v="1"/>
    <x v="0"/>
    <n v="8"/>
    <s v="Typ"/>
    <n v="1"/>
    <s v="Gd"/>
    <s v="Attchd"/>
    <n v="2005"/>
    <s v="RFn"/>
    <n v="2"/>
    <n v="689"/>
    <s v="TA"/>
    <s v="TA"/>
    <s v="Y"/>
    <x v="0"/>
    <x v="0"/>
    <n v="48"/>
    <n v="0"/>
    <n v="0"/>
    <n v="0"/>
    <n v="0"/>
    <s v="NA"/>
    <n v="0"/>
    <s v="NA"/>
    <x v="0"/>
    <s v="NA"/>
    <n v="0"/>
    <x v="0"/>
    <x v="3"/>
    <s v="WD"/>
    <x v="0"/>
    <x v="0"/>
    <x v="510"/>
  </r>
  <r>
    <x v="938"/>
    <x v="0"/>
    <x v="0"/>
    <n v="73"/>
    <n v="8760"/>
    <s v="Pave"/>
    <s v="NA"/>
    <s v="Reg"/>
    <s v="Lvl"/>
    <s v="AllPub"/>
    <x v="0"/>
    <s v="Gtl"/>
    <x v="0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x v="1"/>
    <n v="0"/>
    <n v="2"/>
    <n v="1"/>
    <n v="3"/>
    <x v="0"/>
    <n v="1"/>
    <x v="0"/>
    <n v="7"/>
    <s v="Typ"/>
    <n v="0"/>
    <s v="NA"/>
    <s v="Attchd"/>
    <n v="2006"/>
    <s v="RFn"/>
    <n v="3"/>
    <n v="868"/>
    <s v="TA"/>
    <s v="TA"/>
    <s v="Y"/>
    <x v="0"/>
    <x v="0"/>
    <n v="90"/>
    <n v="0"/>
    <n v="0"/>
    <n v="0"/>
    <n v="0"/>
    <s v="NA"/>
    <n v="0"/>
    <s v="NA"/>
    <x v="0"/>
    <s v="NA"/>
    <n v="0"/>
    <x v="5"/>
    <x v="2"/>
    <s v="New"/>
    <x v="2"/>
    <x v="1"/>
    <x v="511"/>
  </r>
  <r>
    <x v="939"/>
    <x v="2"/>
    <x v="0"/>
    <s v="NA"/>
    <n v="24090"/>
    <s v="Pave"/>
    <s v="NA"/>
    <s v="Reg"/>
    <s v="Lvl"/>
    <s v="AllPub"/>
    <x v="0"/>
    <s v="Gtl"/>
    <x v="19"/>
    <s v="Norm"/>
    <s v="Norm"/>
    <x v="0"/>
    <x v="0"/>
    <n v="7"/>
    <n v="7"/>
    <n v="1940"/>
    <n v="1950"/>
    <x v="1"/>
    <s v="Gable"/>
    <s v="CompShg"/>
    <x v="1"/>
    <s v="MetalSd"/>
    <s v="None"/>
    <n v="0"/>
    <s v="TA"/>
    <s v="Gd"/>
    <x v="1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x v="1"/>
    <n v="0"/>
    <n v="2"/>
    <n v="0"/>
    <n v="4"/>
    <x v="1"/>
    <n v="1"/>
    <x v="1"/>
    <n v="10"/>
    <s v="Typ"/>
    <n v="2"/>
    <s v="TA"/>
    <s v="Attchd"/>
    <n v="1940"/>
    <s v="Unf"/>
    <n v="1"/>
    <n v="349"/>
    <s v="TA"/>
    <s v="TA"/>
    <s v="Y"/>
    <x v="215"/>
    <x v="1"/>
    <n v="0"/>
    <n v="318"/>
    <n v="0"/>
    <n v="0"/>
    <n v="0"/>
    <s v="NA"/>
    <n v="0"/>
    <s v="NA"/>
    <x v="0"/>
    <s v="NA"/>
    <n v="0"/>
    <x v="11"/>
    <x v="4"/>
    <s v="COD"/>
    <x v="0"/>
    <x v="0"/>
    <x v="512"/>
  </r>
  <r>
    <x v="940"/>
    <x v="6"/>
    <x v="0"/>
    <n v="55"/>
    <n v="12640"/>
    <s v="Pave"/>
    <s v="NA"/>
    <s v="IR1"/>
    <s v="Lvl"/>
    <s v="AllPub"/>
    <x v="0"/>
    <s v="Gtl"/>
    <x v="4"/>
    <s v="Norm"/>
    <s v="Norm"/>
    <x v="2"/>
    <x v="1"/>
    <n v="6"/>
    <n v="5"/>
    <n v="1976"/>
    <n v="1976"/>
    <x v="0"/>
    <s v="Gable"/>
    <s v="CompShg"/>
    <x v="7"/>
    <s v="Plywood"/>
    <s v="None"/>
    <n v="0"/>
    <s v="TA"/>
    <s v="TA"/>
    <x v="1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x v="1"/>
    <n v="0"/>
    <n v="2"/>
    <n v="0"/>
    <n v="4"/>
    <x v="1"/>
    <n v="2"/>
    <x v="1"/>
    <n v="8"/>
    <s v="Typ"/>
    <n v="0"/>
    <s v="NA"/>
    <s v="Attchd"/>
    <n v="1976"/>
    <s v="Unf"/>
    <n v="2"/>
    <n v="574"/>
    <s v="TA"/>
    <s v="TA"/>
    <s v="Y"/>
    <x v="3"/>
    <x v="1"/>
    <n v="0"/>
    <n v="0"/>
    <n v="0"/>
    <n v="0"/>
    <n v="0"/>
    <s v="NA"/>
    <n v="0"/>
    <s v="NA"/>
    <x v="0"/>
    <s v="NA"/>
    <n v="0"/>
    <x v="9"/>
    <x v="2"/>
    <s v="WD"/>
    <x v="0"/>
    <x v="0"/>
    <x v="513"/>
  </r>
  <r>
    <x v="941"/>
    <x v="0"/>
    <x v="0"/>
    <s v="NA"/>
    <n v="8755"/>
    <s v="Pave"/>
    <s v="NA"/>
    <s v="IR1"/>
    <s v="Lvl"/>
    <s v="AllPub"/>
    <x v="1"/>
    <s v="Gtl"/>
    <x v="17"/>
    <s v="RRNn"/>
    <s v="Norm"/>
    <x v="0"/>
    <x v="0"/>
    <n v="7"/>
    <n v="5"/>
    <n v="1999"/>
    <n v="1999"/>
    <x v="0"/>
    <s v="Gable"/>
    <s v="CompShg"/>
    <x v="0"/>
    <s v="VinylSd"/>
    <s v="BrkFace"/>
    <n v="298"/>
    <s v="Gd"/>
    <s v="TA"/>
    <x v="0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x v="0"/>
    <n v="0"/>
    <n v="2"/>
    <n v="1"/>
    <n v="3"/>
    <x v="0"/>
    <n v="1"/>
    <x v="0"/>
    <n v="8"/>
    <s v="Typ"/>
    <n v="1"/>
    <s v="TA"/>
    <s v="BuiltIn"/>
    <n v="1999"/>
    <s v="RFn"/>
    <n v="2"/>
    <n v="390"/>
    <s v="TA"/>
    <s v="TA"/>
    <s v="Y"/>
    <x v="0"/>
    <x v="0"/>
    <n v="0"/>
    <n v="0"/>
    <n v="168"/>
    <n v="0"/>
    <n v="0"/>
    <s v="NA"/>
    <n v="0"/>
    <s v="GdPrv"/>
    <x v="1"/>
    <s v="NA"/>
    <n v="0"/>
    <x v="11"/>
    <x v="3"/>
    <s v="WD"/>
    <x v="0"/>
    <x v="0"/>
    <x v="89"/>
  </r>
  <r>
    <x v="942"/>
    <x v="6"/>
    <x v="0"/>
    <n v="42"/>
    <n v="7711"/>
    <s v="Pave"/>
    <s v="NA"/>
    <s v="IR1"/>
    <s v="Lvl"/>
    <s v="AllPub"/>
    <x v="0"/>
    <s v="Gtl"/>
    <x v="15"/>
    <s v="Norm"/>
    <s v="Norm"/>
    <x v="2"/>
    <x v="1"/>
    <n v="4"/>
    <n v="3"/>
    <n v="1977"/>
    <n v="1977"/>
    <x v="0"/>
    <s v="Gable"/>
    <s v="CompShg"/>
    <x v="1"/>
    <s v="MetalSd"/>
    <s v="None"/>
    <n v="0"/>
    <s v="TA"/>
    <s v="TA"/>
    <x v="0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x v="2"/>
    <n v="0"/>
    <n v="2"/>
    <n v="0"/>
    <n v="4"/>
    <x v="1"/>
    <n v="2"/>
    <x v="1"/>
    <n v="8"/>
    <s v="Typ"/>
    <n v="0"/>
    <s v="NA"/>
    <s v="NA"/>
    <s v="NA"/>
    <s v="NA"/>
    <n v="0"/>
    <n v="0"/>
    <s v="NA"/>
    <s v="NA"/>
    <s v="N"/>
    <x v="216"/>
    <x v="1"/>
    <n v="0"/>
    <n v="0"/>
    <n v="0"/>
    <n v="0"/>
    <n v="0"/>
    <s v="NA"/>
    <n v="0"/>
    <s v="NA"/>
    <x v="0"/>
    <s v="NA"/>
    <n v="0"/>
    <x v="5"/>
    <x v="1"/>
    <s v="Oth"/>
    <x v="1"/>
    <x v="1"/>
    <x v="115"/>
  </r>
  <r>
    <x v="943"/>
    <x v="6"/>
    <x v="0"/>
    <n v="100"/>
    <n v="25000"/>
    <s v="Pave"/>
    <s v="NA"/>
    <s v="Reg"/>
    <s v="Low"/>
    <s v="AllPub"/>
    <x v="0"/>
    <s v="Gtl"/>
    <x v="4"/>
    <s v="Norm"/>
    <s v="Norm"/>
    <x v="2"/>
    <x v="1"/>
    <n v="5"/>
    <n v="4"/>
    <n v="1967"/>
    <n v="1967"/>
    <x v="0"/>
    <s v="Gable"/>
    <s v="CompShg"/>
    <x v="3"/>
    <s v="Plywood"/>
    <s v="None"/>
    <n v="0"/>
    <s v="TA"/>
    <s v="TA"/>
    <x v="1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x v="1"/>
    <n v="0"/>
    <n v="2"/>
    <n v="0"/>
    <n v="4"/>
    <x v="1"/>
    <n v="2"/>
    <x v="1"/>
    <n v="8"/>
    <s v="Typ"/>
    <n v="0"/>
    <s v="NA"/>
    <s v="Attchd"/>
    <n v="1967"/>
    <s v="Unf"/>
    <n v="2"/>
    <n v="576"/>
    <s v="TA"/>
    <s v="TA"/>
    <s v="P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5"/>
  </r>
  <r>
    <x v="944"/>
    <x v="1"/>
    <x v="0"/>
    <s v="NA"/>
    <n v="14375"/>
    <s v="Pave"/>
    <s v="NA"/>
    <s v="IR1"/>
    <s v="Lvl"/>
    <s v="NoSeWa"/>
    <x v="3"/>
    <s v="Gtl"/>
    <x v="16"/>
    <s v="Norm"/>
    <s v="Norm"/>
    <x v="0"/>
    <x v="5"/>
    <n v="6"/>
    <n v="6"/>
    <n v="1958"/>
    <n v="1958"/>
    <x v="0"/>
    <s v="Gable"/>
    <s v="CompShg"/>
    <x v="3"/>
    <s v="HdBoard"/>
    <s v="BrkFace"/>
    <n v="541"/>
    <s v="TA"/>
    <s v="TA"/>
    <x v="1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x v="1"/>
    <n v="1"/>
    <n v="1"/>
    <n v="0"/>
    <n v="3"/>
    <x v="1"/>
    <n v="1"/>
    <x v="0"/>
    <n v="7"/>
    <s v="Typ"/>
    <n v="1"/>
    <s v="Gd"/>
    <s v="Basment"/>
    <n v="1958"/>
    <s v="RFn"/>
    <n v="2"/>
    <n v="525"/>
    <s v="TA"/>
    <s v="TA"/>
    <s v="Y"/>
    <x v="0"/>
    <x v="0"/>
    <n v="118"/>
    <n v="0"/>
    <n v="0"/>
    <n v="233"/>
    <n v="0"/>
    <s v="NA"/>
    <n v="0"/>
    <s v="NA"/>
    <x v="0"/>
    <s v="NA"/>
    <n v="0"/>
    <x v="8"/>
    <x v="3"/>
    <s v="COD"/>
    <x v="1"/>
    <x v="1"/>
    <x v="381"/>
  </r>
  <r>
    <x v="945"/>
    <x v="3"/>
    <x v="1"/>
    <n v="98"/>
    <n v="8820"/>
    <s v="Pave"/>
    <s v="NA"/>
    <s v="Reg"/>
    <s v="Lvl"/>
    <s v="AllPub"/>
    <x v="2"/>
    <s v="Gtl"/>
    <x v="7"/>
    <s v="Norm"/>
    <s v="Norm"/>
    <x v="0"/>
    <x v="2"/>
    <n v="5"/>
    <n v="6"/>
    <n v="1890"/>
    <n v="1996"/>
    <x v="1"/>
    <s v="Hip"/>
    <s v="CompShg"/>
    <x v="0"/>
    <s v="VinylSd"/>
    <s v="None"/>
    <n v="0"/>
    <s v="TA"/>
    <s v="TA"/>
    <x v="2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x v="1"/>
    <n v="0"/>
    <n v="1"/>
    <n v="0"/>
    <n v="2"/>
    <x v="1"/>
    <n v="1"/>
    <x v="1"/>
    <n v="7"/>
    <s v="Typ"/>
    <n v="0"/>
    <s v="NA"/>
    <s v="Detchd"/>
    <n v="1963"/>
    <s v="Unf"/>
    <n v="2"/>
    <n v="456"/>
    <s v="TA"/>
    <s v="TA"/>
    <s v="Y"/>
    <x v="10"/>
    <x v="1"/>
    <n v="0"/>
    <n v="244"/>
    <n v="0"/>
    <n v="0"/>
    <n v="0"/>
    <s v="NA"/>
    <n v="0"/>
    <s v="MnWw"/>
    <x v="1"/>
    <s v="NA"/>
    <n v="0"/>
    <x v="2"/>
    <x v="3"/>
    <s v="WD"/>
    <x v="0"/>
    <x v="0"/>
    <x v="57"/>
  </r>
  <r>
    <x v="946"/>
    <x v="10"/>
    <x v="0"/>
    <n v="70"/>
    <n v="8163"/>
    <s v="Pave"/>
    <s v="NA"/>
    <s v="Reg"/>
    <s v="Lvl"/>
    <s v="AllPub"/>
    <x v="0"/>
    <s v="Gtl"/>
    <x v="11"/>
    <s v="Norm"/>
    <s v="Norm"/>
    <x v="0"/>
    <x v="5"/>
    <n v="5"/>
    <n v="6"/>
    <n v="1959"/>
    <n v="1959"/>
    <x v="0"/>
    <s v="Gable"/>
    <s v="CompShg"/>
    <x v="3"/>
    <s v="HdBoard"/>
    <s v="BrkFace"/>
    <n v="128"/>
    <s v="TA"/>
    <s v="Gd"/>
    <x v="1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x v="0"/>
    <n v="0"/>
    <n v="1"/>
    <n v="0"/>
    <n v="3"/>
    <x v="1"/>
    <n v="1"/>
    <x v="1"/>
    <n v="6"/>
    <s v="Typ"/>
    <n v="1"/>
    <s v="TA"/>
    <s v="Attchd"/>
    <n v="1959"/>
    <s v="RFn"/>
    <n v="1"/>
    <n v="796"/>
    <s v="TA"/>
    <s v="TA"/>
    <s v="Y"/>
    <x v="217"/>
    <x v="1"/>
    <n v="0"/>
    <n v="0"/>
    <n v="0"/>
    <n v="0"/>
    <n v="0"/>
    <s v="NA"/>
    <n v="0"/>
    <s v="NA"/>
    <x v="0"/>
    <s v="NA"/>
    <n v="0"/>
    <x v="10"/>
    <x v="2"/>
    <s v="WD"/>
    <x v="0"/>
    <x v="0"/>
    <x v="5"/>
  </r>
  <r>
    <x v="947"/>
    <x v="1"/>
    <x v="0"/>
    <n v="85"/>
    <n v="14536"/>
    <s v="Pave"/>
    <s v="NA"/>
    <s v="Reg"/>
    <s v="Lvl"/>
    <s v="AllPub"/>
    <x v="0"/>
    <s v="Gtl"/>
    <x v="16"/>
    <s v="Norm"/>
    <s v="Norm"/>
    <x v="0"/>
    <x v="1"/>
    <n v="8"/>
    <n v="5"/>
    <n v="2002"/>
    <n v="2003"/>
    <x v="1"/>
    <s v="Hip"/>
    <s v="CompShg"/>
    <x v="0"/>
    <s v="VinylSd"/>
    <s v="BrkFace"/>
    <n v="236"/>
    <s v="Gd"/>
    <s v="TA"/>
    <x v="0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x v="0"/>
    <n v="0"/>
    <n v="2"/>
    <n v="0"/>
    <n v="3"/>
    <x v="1"/>
    <n v="1"/>
    <x v="0"/>
    <n v="9"/>
    <s v="Typ"/>
    <n v="1"/>
    <s v="Gd"/>
    <s v="Attchd"/>
    <n v="2002"/>
    <s v="Fin"/>
    <n v="3"/>
    <n v="808"/>
    <s v="TA"/>
    <s v="TA"/>
    <s v="Y"/>
    <x v="0"/>
    <x v="0"/>
    <n v="252"/>
    <n v="0"/>
    <n v="0"/>
    <n v="0"/>
    <n v="0"/>
    <s v="NA"/>
    <n v="0"/>
    <s v="NA"/>
    <x v="0"/>
    <s v="NA"/>
    <n v="0"/>
    <x v="6"/>
    <x v="1"/>
    <s v="WD"/>
    <x v="0"/>
    <x v="0"/>
    <x v="228"/>
  </r>
  <r>
    <x v="948"/>
    <x v="0"/>
    <x v="0"/>
    <n v="65"/>
    <n v="14006"/>
    <s v="Pave"/>
    <s v="NA"/>
    <s v="IR1"/>
    <s v="Lvl"/>
    <s v="AllPub"/>
    <x v="0"/>
    <s v="Gtl"/>
    <x v="0"/>
    <s v="Norm"/>
    <s v="Norm"/>
    <x v="0"/>
    <x v="0"/>
    <n v="7"/>
    <n v="5"/>
    <n v="2002"/>
    <n v="2002"/>
    <x v="0"/>
    <s v="Gable"/>
    <s v="CompShg"/>
    <x v="0"/>
    <s v="VinylSd"/>
    <s v="BrkFace"/>
    <n v="144"/>
    <s v="Gd"/>
    <s v="TA"/>
    <x v="0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x v="1"/>
    <n v="0"/>
    <n v="2"/>
    <n v="1"/>
    <n v="3"/>
    <x v="0"/>
    <n v="1"/>
    <x v="0"/>
    <n v="7"/>
    <s v="Typ"/>
    <n v="1"/>
    <s v="TA"/>
    <s v="Attchd"/>
    <n v="2002"/>
    <s v="RFn"/>
    <n v="2"/>
    <n v="474"/>
    <s v="TA"/>
    <s v="TA"/>
    <s v="Y"/>
    <x v="32"/>
    <x v="1"/>
    <n v="96"/>
    <n v="0"/>
    <n v="0"/>
    <n v="0"/>
    <n v="0"/>
    <s v="NA"/>
    <n v="0"/>
    <s v="NA"/>
    <x v="0"/>
    <s v="NA"/>
    <n v="0"/>
    <x v="0"/>
    <x v="2"/>
    <s v="WD"/>
    <x v="0"/>
    <x v="0"/>
    <x v="180"/>
  </r>
  <r>
    <x v="949"/>
    <x v="1"/>
    <x v="0"/>
    <n v="78"/>
    <n v="9360"/>
    <s v="Pave"/>
    <s v="NA"/>
    <s v="Reg"/>
    <s v="Lvl"/>
    <s v="AllPub"/>
    <x v="0"/>
    <s v="Gtl"/>
    <x v="6"/>
    <s v="Norm"/>
    <s v="Norm"/>
    <x v="0"/>
    <x v="1"/>
    <n v="6"/>
    <n v="7"/>
    <n v="1972"/>
    <n v="2006"/>
    <x v="1"/>
    <s v="Hip"/>
    <s v="CompShg"/>
    <x v="7"/>
    <s v="Plywood"/>
    <s v="None"/>
    <n v="0"/>
    <s v="TA"/>
    <s v="TA"/>
    <x v="1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x v="0"/>
    <n v="0"/>
    <n v="1"/>
    <n v="1"/>
    <n v="3"/>
    <x v="1"/>
    <n v="1"/>
    <x v="0"/>
    <n v="5"/>
    <s v="Typ"/>
    <n v="1"/>
    <s v="TA"/>
    <s v="Attchd"/>
    <n v="1972"/>
    <s v="RFn"/>
    <n v="2"/>
    <n v="676"/>
    <s v="TA"/>
    <s v="TA"/>
    <s v="Y"/>
    <x v="0"/>
    <x v="0"/>
    <n v="0"/>
    <n v="0"/>
    <n v="0"/>
    <n v="0"/>
    <n v="0"/>
    <s v="NA"/>
    <n v="0"/>
    <s v="NA"/>
    <x v="0"/>
    <s v="NA"/>
    <n v="0"/>
    <x v="10"/>
    <x v="4"/>
    <s v="WD"/>
    <x v="0"/>
    <x v="0"/>
    <x v="514"/>
  </r>
  <r>
    <x v="950"/>
    <x v="1"/>
    <x v="0"/>
    <n v="60"/>
    <n v="7200"/>
    <s v="Pave"/>
    <s v="NA"/>
    <s v="Reg"/>
    <s v="Lvl"/>
    <s v="AllPub"/>
    <x v="0"/>
    <s v="Gtl"/>
    <x v="11"/>
    <s v="Norm"/>
    <s v="Norm"/>
    <x v="0"/>
    <x v="1"/>
    <n v="5"/>
    <n v="8"/>
    <n v="1950"/>
    <n v="2002"/>
    <x v="1"/>
    <s v="Gable"/>
    <s v="CompShg"/>
    <x v="0"/>
    <s v="VinylSd"/>
    <s v="None"/>
    <n v="0"/>
    <s v="TA"/>
    <s v="TA"/>
    <x v="1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x v="0"/>
    <n v="0"/>
    <n v="1"/>
    <n v="0"/>
    <n v="3"/>
    <x v="1"/>
    <n v="1"/>
    <x v="0"/>
    <n v="5"/>
    <s v="Typ"/>
    <n v="0"/>
    <s v="NA"/>
    <s v="Detchd"/>
    <n v="1980"/>
    <s v="RFn"/>
    <n v="2"/>
    <n v="720"/>
    <s v="TA"/>
    <s v="TA"/>
    <s v="Y"/>
    <x v="218"/>
    <x v="1"/>
    <n v="0"/>
    <n v="0"/>
    <n v="0"/>
    <n v="0"/>
    <n v="0"/>
    <s v="NA"/>
    <n v="0"/>
    <s v="NA"/>
    <x v="0"/>
    <s v="NA"/>
    <n v="0"/>
    <x v="9"/>
    <x v="1"/>
    <s v="WD"/>
    <x v="0"/>
    <x v="0"/>
    <x v="275"/>
  </r>
  <r>
    <x v="951"/>
    <x v="1"/>
    <x v="4"/>
    <n v="60"/>
    <n v="7800"/>
    <s v="Pave"/>
    <s v="NA"/>
    <s v="Reg"/>
    <s v="Lvl"/>
    <s v="AllPub"/>
    <x v="2"/>
    <s v="Gtl"/>
    <x v="12"/>
    <s v="Norm"/>
    <s v="Norm"/>
    <x v="0"/>
    <x v="1"/>
    <n v="5"/>
    <n v="5"/>
    <n v="1965"/>
    <n v="1965"/>
    <x v="0"/>
    <s v="Gable"/>
    <s v="CompShg"/>
    <x v="0"/>
    <s v="VinylSd"/>
    <s v="None"/>
    <n v="0"/>
    <s v="TA"/>
    <s v="TA"/>
    <x v="1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x v="0"/>
    <n v="0"/>
    <n v="1"/>
    <n v="0"/>
    <n v="3"/>
    <x v="1"/>
    <n v="1"/>
    <x v="1"/>
    <n v="6"/>
    <s v="Typ"/>
    <n v="0"/>
    <s v="NA"/>
    <s v="Detchd"/>
    <n v="1979"/>
    <s v="Unf"/>
    <n v="1"/>
    <n v="300"/>
    <s v="TA"/>
    <s v="TA"/>
    <s v="Y"/>
    <x v="219"/>
    <x v="1"/>
    <n v="0"/>
    <n v="0"/>
    <n v="0"/>
    <n v="0"/>
    <n v="0"/>
    <s v="NA"/>
    <n v="0"/>
    <s v="MnPrv"/>
    <x v="1"/>
    <s v="NA"/>
    <n v="0"/>
    <x v="9"/>
    <x v="2"/>
    <s v="WD"/>
    <x v="1"/>
    <x v="1"/>
    <x v="225"/>
  </r>
  <r>
    <x v="952"/>
    <x v="9"/>
    <x v="0"/>
    <n v="60"/>
    <n v="7200"/>
    <s v="Pave"/>
    <s v="NA"/>
    <s v="Reg"/>
    <s v="Lvl"/>
    <s v="AllPub"/>
    <x v="0"/>
    <s v="Gtl"/>
    <x v="0"/>
    <s v="Norm"/>
    <s v="Norm"/>
    <x v="0"/>
    <x v="4"/>
    <n v="5"/>
    <n v="8"/>
    <n v="1972"/>
    <n v="2003"/>
    <x v="1"/>
    <s v="Gable"/>
    <s v="CompShg"/>
    <x v="5"/>
    <s v="HdBoard"/>
    <s v="None"/>
    <n v="0"/>
    <s v="TA"/>
    <s v="Gd"/>
    <x v="1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x v="1"/>
    <n v="1"/>
    <n v="1"/>
    <n v="0"/>
    <n v="2"/>
    <x v="1"/>
    <n v="1"/>
    <x v="1"/>
    <n v="5"/>
    <s v="Typ"/>
    <n v="0"/>
    <s v="NA"/>
    <s v="Detchd"/>
    <n v="1974"/>
    <s v="Fin"/>
    <n v="1"/>
    <n v="396"/>
    <s v="TA"/>
    <s v="TA"/>
    <s v="Y"/>
    <x v="2"/>
    <x v="1"/>
    <n v="0"/>
    <n v="0"/>
    <n v="0"/>
    <n v="0"/>
    <n v="0"/>
    <s v="NA"/>
    <n v="0"/>
    <s v="MnPrv"/>
    <x v="1"/>
    <s v="NA"/>
    <n v="0"/>
    <x v="7"/>
    <x v="3"/>
    <s v="WD"/>
    <x v="0"/>
    <x v="0"/>
    <x v="87"/>
  </r>
  <r>
    <x v="953"/>
    <x v="0"/>
    <x v="0"/>
    <s v="NA"/>
    <n v="11075"/>
    <s v="Pave"/>
    <s v="NA"/>
    <s v="IR1"/>
    <s v="Lvl"/>
    <s v="AllPub"/>
    <x v="0"/>
    <s v="Mod"/>
    <x v="4"/>
    <s v="Norm"/>
    <s v="Norm"/>
    <x v="0"/>
    <x v="0"/>
    <n v="5"/>
    <n v="4"/>
    <n v="1969"/>
    <n v="1969"/>
    <x v="0"/>
    <s v="Gable"/>
    <s v="CompShg"/>
    <x v="3"/>
    <s v="HdBoard"/>
    <s v="BrkFace"/>
    <n v="232"/>
    <s v="TA"/>
    <s v="TA"/>
    <x v="1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x v="1"/>
    <n v="1"/>
    <n v="2"/>
    <n v="1"/>
    <n v="4"/>
    <x v="1"/>
    <n v="1"/>
    <x v="1"/>
    <n v="7"/>
    <s v="Min2"/>
    <n v="1"/>
    <s v="Po"/>
    <s v="Attchd"/>
    <n v="1969"/>
    <s v="RFn"/>
    <n v="2"/>
    <n v="530"/>
    <s v="TA"/>
    <s v="TA"/>
    <s v="Y"/>
    <x v="220"/>
    <x v="1"/>
    <n v="189"/>
    <n v="0"/>
    <n v="0"/>
    <n v="0"/>
    <n v="0"/>
    <s v="NA"/>
    <n v="0"/>
    <s v="MnPrv"/>
    <x v="1"/>
    <s v="Shed"/>
    <n v="400"/>
    <x v="2"/>
    <x v="0"/>
    <s v="WD"/>
    <x v="0"/>
    <x v="0"/>
    <x v="515"/>
  </r>
  <r>
    <x v="954"/>
    <x v="6"/>
    <x v="0"/>
    <n v="35"/>
    <n v="9400"/>
    <s v="Pave"/>
    <s v="NA"/>
    <s v="IR1"/>
    <s v="Lvl"/>
    <s v="AllPub"/>
    <x v="3"/>
    <s v="Gtl"/>
    <x v="15"/>
    <s v="Norm"/>
    <s v="Norm"/>
    <x v="2"/>
    <x v="4"/>
    <n v="6"/>
    <n v="5"/>
    <n v="1975"/>
    <n v="1975"/>
    <x v="0"/>
    <s v="Flat"/>
    <s v="Tar&amp;Grv"/>
    <x v="5"/>
    <s v="Plywood"/>
    <s v="BrkFace"/>
    <n v="250"/>
    <s v="TA"/>
    <s v="TA"/>
    <x v="1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x v="1"/>
    <n v="2"/>
    <n v="2"/>
    <n v="0"/>
    <n v="4"/>
    <x v="1"/>
    <n v="0"/>
    <x v="1"/>
    <n v="4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4"/>
    <x v="2"/>
    <s v="WD"/>
    <x v="3"/>
    <x v="1"/>
    <x v="136"/>
  </r>
  <r>
    <x v="955"/>
    <x v="6"/>
    <x v="4"/>
    <n v="82"/>
    <n v="7136"/>
    <s v="Pave"/>
    <s v="NA"/>
    <s v="IR1"/>
    <s v="HLS"/>
    <s v="AllPub"/>
    <x v="0"/>
    <s v="Gtl"/>
    <x v="2"/>
    <s v="Norm"/>
    <s v="Norm"/>
    <x v="2"/>
    <x v="0"/>
    <n v="6"/>
    <n v="6"/>
    <n v="1946"/>
    <n v="1950"/>
    <x v="1"/>
    <s v="Gable"/>
    <s v="CompShg"/>
    <x v="1"/>
    <s v="MetalSd"/>
    <s v="BrkFace"/>
    <n v="423"/>
    <s v="TA"/>
    <s v="TA"/>
    <x v="1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x v="1"/>
    <n v="0"/>
    <n v="2"/>
    <n v="0"/>
    <n v="4"/>
    <x v="1"/>
    <n v="2"/>
    <x v="1"/>
    <n v="8"/>
    <s v="Typ"/>
    <n v="0"/>
    <s v="NA"/>
    <s v="Attchd"/>
    <n v="1946"/>
    <s v="Unf"/>
    <n v="2"/>
    <n v="492"/>
    <s v="TA"/>
    <s v="TA"/>
    <s v="Y"/>
    <x v="0"/>
    <x v="0"/>
    <n v="0"/>
    <n v="0"/>
    <n v="0"/>
    <n v="0"/>
    <n v="0"/>
    <s v="NA"/>
    <n v="0"/>
    <s v="NA"/>
    <x v="0"/>
    <s v="NA"/>
    <n v="0"/>
    <x v="5"/>
    <x v="1"/>
    <s v="WD"/>
    <x v="0"/>
    <x v="0"/>
    <x v="35"/>
  </r>
  <r>
    <x v="956"/>
    <x v="11"/>
    <x v="1"/>
    <n v="24"/>
    <n v="1300"/>
    <s v="Pave"/>
    <s v="NA"/>
    <s v="Reg"/>
    <s v="Lvl"/>
    <s v="AllPub"/>
    <x v="0"/>
    <s v="Gtl"/>
    <x v="24"/>
    <s v="Norm"/>
    <s v="Norm"/>
    <x v="3"/>
    <x v="0"/>
    <n v="6"/>
    <n v="6"/>
    <n v="1980"/>
    <n v="1980"/>
    <x v="0"/>
    <s v="Gable"/>
    <s v="CompShg"/>
    <x v="1"/>
    <s v="MetalSd"/>
    <s v="None"/>
    <n v="0"/>
    <s v="TA"/>
    <s v="TA"/>
    <x v="1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x v="1"/>
    <n v="0"/>
    <n v="1"/>
    <n v="1"/>
    <n v="2"/>
    <x v="0"/>
    <n v="1"/>
    <x v="1"/>
    <n v="5"/>
    <s v="Typ"/>
    <n v="1"/>
    <s v="TA"/>
    <s v="Attchd"/>
    <n v="1980"/>
    <s v="Fin"/>
    <n v="2"/>
    <n v="462"/>
    <s v="TA"/>
    <s v="TA"/>
    <s v="Y"/>
    <x v="196"/>
    <x v="1"/>
    <n v="0"/>
    <n v="0"/>
    <n v="0"/>
    <n v="0"/>
    <n v="0"/>
    <s v="NA"/>
    <n v="0"/>
    <s v="GdPrv"/>
    <x v="1"/>
    <s v="NA"/>
    <n v="0"/>
    <x v="1"/>
    <x v="3"/>
    <s v="WD"/>
    <x v="0"/>
    <x v="0"/>
    <x v="310"/>
  </r>
  <r>
    <x v="957"/>
    <x v="1"/>
    <x v="0"/>
    <n v="70"/>
    <n v="7420"/>
    <s v="Pave"/>
    <s v="NA"/>
    <s v="Reg"/>
    <s v="Lvl"/>
    <s v="AllPub"/>
    <x v="0"/>
    <s v="Gtl"/>
    <x v="9"/>
    <s v="Norm"/>
    <s v="Norm"/>
    <x v="0"/>
    <x v="1"/>
    <n v="5"/>
    <n v="5"/>
    <n v="1962"/>
    <n v="1962"/>
    <x v="0"/>
    <s v="Hip"/>
    <s v="CompShg"/>
    <x v="1"/>
    <s v="MetalSd"/>
    <s v="None"/>
    <n v="0"/>
    <s v="TA"/>
    <s v="TA"/>
    <x v="1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x v="1"/>
    <n v="0"/>
    <n v="1"/>
    <n v="0"/>
    <n v="3"/>
    <x v="1"/>
    <n v="1"/>
    <x v="1"/>
    <n v="6"/>
    <s v="Typ"/>
    <n v="0"/>
    <s v="NA"/>
    <s v="Detchd"/>
    <n v="1977"/>
    <s v="Fin"/>
    <n v="2"/>
    <n v="576"/>
    <s v="TA"/>
    <s v="TA"/>
    <s v="Y"/>
    <x v="0"/>
    <x v="0"/>
    <n v="0"/>
    <n v="0"/>
    <n v="0"/>
    <n v="0"/>
    <n v="0"/>
    <s v="NA"/>
    <n v="0"/>
    <s v="NA"/>
    <x v="0"/>
    <s v="NA"/>
    <n v="0"/>
    <x v="7"/>
    <x v="1"/>
    <s v="WD"/>
    <x v="0"/>
    <x v="0"/>
    <x v="15"/>
  </r>
  <r>
    <x v="958"/>
    <x v="1"/>
    <x v="0"/>
    <n v="65"/>
    <n v="8450"/>
    <s v="Pave"/>
    <s v="NA"/>
    <s v="Reg"/>
    <s v="Lvl"/>
    <s v="AllPub"/>
    <x v="0"/>
    <s v="Gtl"/>
    <x v="0"/>
    <s v="Norm"/>
    <s v="Norm"/>
    <x v="0"/>
    <x v="1"/>
    <n v="7"/>
    <n v="5"/>
    <n v="2003"/>
    <n v="2003"/>
    <x v="0"/>
    <s v="Gable"/>
    <s v="CompShg"/>
    <x v="0"/>
    <s v="VinylSd"/>
    <s v="None"/>
    <n v="0"/>
    <s v="Gd"/>
    <s v="TA"/>
    <x v="0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x v="0"/>
    <n v="0"/>
    <n v="2"/>
    <n v="0"/>
    <n v="3"/>
    <x v="1"/>
    <n v="1"/>
    <x v="0"/>
    <n v="6"/>
    <s v="Typ"/>
    <n v="0"/>
    <s v="NA"/>
    <s v="Attchd"/>
    <n v="2003"/>
    <s v="RFn"/>
    <n v="2"/>
    <n v="531"/>
    <s v="TA"/>
    <s v="TA"/>
    <s v="Y"/>
    <x v="0"/>
    <x v="0"/>
    <n v="39"/>
    <n v="0"/>
    <n v="0"/>
    <n v="0"/>
    <n v="0"/>
    <s v="NA"/>
    <n v="0"/>
    <s v="NA"/>
    <x v="0"/>
    <s v="NA"/>
    <n v="0"/>
    <x v="4"/>
    <x v="1"/>
    <s v="WD"/>
    <x v="0"/>
    <x v="0"/>
    <x v="68"/>
  </r>
  <r>
    <x v="959"/>
    <x v="11"/>
    <x v="3"/>
    <n v="24"/>
    <n v="2572"/>
    <s v="Pave"/>
    <s v="NA"/>
    <s v="Reg"/>
    <s v="Lvl"/>
    <s v="AllPub"/>
    <x v="1"/>
    <s v="Gtl"/>
    <x v="5"/>
    <s v="Norm"/>
    <s v="Norm"/>
    <x v="4"/>
    <x v="0"/>
    <n v="7"/>
    <n v="5"/>
    <n v="1999"/>
    <n v="1999"/>
    <x v="0"/>
    <s v="Hip"/>
    <s v="CompShg"/>
    <x v="1"/>
    <s v="MetalSd"/>
    <s v="None"/>
    <n v="0"/>
    <s v="Gd"/>
    <s v="TA"/>
    <x v="0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x v="0"/>
    <n v="0"/>
    <n v="2"/>
    <n v="1"/>
    <n v="3"/>
    <x v="0"/>
    <n v="1"/>
    <x v="0"/>
    <n v="6"/>
    <s v="Typ"/>
    <n v="0"/>
    <s v="NA"/>
    <s v="Detchd"/>
    <n v="1999"/>
    <s v="Unf"/>
    <n v="2"/>
    <n v="484"/>
    <s v="TA"/>
    <s v="TA"/>
    <s v="Y"/>
    <x v="0"/>
    <x v="0"/>
    <n v="44"/>
    <n v="0"/>
    <n v="0"/>
    <n v="0"/>
    <n v="0"/>
    <s v="NA"/>
    <n v="0"/>
    <s v="NA"/>
    <x v="0"/>
    <s v="NA"/>
    <n v="0"/>
    <x v="1"/>
    <x v="4"/>
    <s v="WD"/>
    <x v="0"/>
    <x v="0"/>
    <x v="106"/>
  </r>
  <r>
    <x v="960"/>
    <x v="1"/>
    <x v="0"/>
    <n v="50"/>
    <n v="7207"/>
    <s v="Pave"/>
    <s v="NA"/>
    <s v="IR1"/>
    <s v="Lvl"/>
    <s v="AllPub"/>
    <x v="0"/>
    <s v="Gtl"/>
    <x v="8"/>
    <s v="Norm"/>
    <s v="Norm"/>
    <x v="0"/>
    <x v="1"/>
    <n v="5"/>
    <n v="7"/>
    <n v="1958"/>
    <n v="2008"/>
    <x v="1"/>
    <s v="Gable"/>
    <s v="CompShg"/>
    <x v="2"/>
    <s v="Plywood"/>
    <s v="None"/>
    <n v="0"/>
    <s v="TA"/>
    <s v="Gd"/>
    <x v="1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x v="0"/>
    <n v="0"/>
    <n v="1"/>
    <n v="0"/>
    <n v="2"/>
    <x v="1"/>
    <n v="1"/>
    <x v="1"/>
    <n v="4"/>
    <s v="Typ"/>
    <n v="0"/>
    <s v="NA"/>
    <s v="NA"/>
    <s v="NA"/>
    <s v="NA"/>
    <n v="0"/>
    <n v="0"/>
    <s v="NA"/>
    <s v="NA"/>
    <s v="Y"/>
    <x v="221"/>
    <x v="1"/>
    <n v="0"/>
    <n v="0"/>
    <n v="0"/>
    <n v="0"/>
    <n v="0"/>
    <s v="NA"/>
    <n v="0"/>
    <s v="NA"/>
    <x v="0"/>
    <s v="NA"/>
    <n v="0"/>
    <x v="0"/>
    <x v="4"/>
    <s v="WD"/>
    <x v="0"/>
    <x v="0"/>
    <x v="516"/>
  </r>
  <r>
    <x v="961"/>
    <x v="0"/>
    <x v="0"/>
    <s v="NA"/>
    <n v="12227"/>
    <s v="Pave"/>
    <s v="NA"/>
    <s v="IR1"/>
    <s v="Lvl"/>
    <s v="AllPub"/>
    <x v="2"/>
    <s v="Gtl"/>
    <x v="6"/>
    <s v="PosN"/>
    <s v="Norm"/>
    <x v="0"/>
    <x v="0"/>
    <n v="6"/>
    <n v="7"/>
    <n v="1977"/>
    <n v="1995"/>
    <x v="1"/>
    <s v="Gable"/>
    <s v="CompShg"/>
    <x v="3"/>
    <s v="HdBoard"/>
    <s v="BrkFace"/>
    <n v="424"/>
    <s v="TA"/>
    <s v="Gd"/>
    <x v="1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x v="0"/>
    <n v="0"/>
    <n v="2"/>
    <n v="1"/>
    <n v="4"/>
    <x v="1"/>
    <n v="1"/>
    <x v="1"/>
    <n v="11"/>
    <s v="Typ"/>
    <n v="1"/>
    <s v="TA"/>
    <s v="Attchd"/>
    <n v="1977"/>
    <s v="Fin"/>
    <n v="2"/>
    <n v="619"/>
    <s v="TA"/>
    <s v="TA"/>
    <s v="Y"/>
    <x v="222"/>
    <x v="1"/>
    <n v="282"/>
    <n v="0"/>
    <n v="0"/>
    <n v="0"/>
    <n v="0"/>
    <s v="NA"/>
    <n v="0"/>
    <s v="NA"/>
    <x v="0"/>
    <s v="NA"/>
    <n v="0"/>
    <x v="9"/>
    <x v="0"/>
    <s v="WD"/>
    <x v="0"/>
    <x v="0"/>
    <x v="347"/>
  </r>
  <r>
    <x v="962"/>
    <x v="11"/>
    <x v="0"/>
    <n v="24"/>
    <n v="2308"/>
    <s v="Pave"/>
    <s v="NA"/>
    <s v="Reg"/>
    <s v="Lvl"/>
    <s v="AllPub"/>
    <x v="2"/>
    <s v="Gtl"/>
    <x v="20"/>
    <s v="Norm"/>
    <s v="Norm"/>
    <x v="3"/>
    <x v="0"/>
    <n v="6"/>
    <n v="6"/>
    <n v="1976"/>
    <n v="1976"/>
    <x v="0"/>
    <s v="Gable"/>
    <s v="CompShg"/>
    <x v="7"/>
    <s v="Brk Cmn"/>
    <s v="None"/>
    <n v="0"/>
    <s v="TA"/>
    <s v="TA"/>
    <x v="1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x v="0"/>
    <n v="0"/>
    <n v="2"/>
    <n v="1"/>
    <n v="3"/>
    <x v="0"/>
    <n v="1"/>
    <x v="0"/>
    <n v="7"/>
    <s v="Typ"/>
    <n v="1"/>
    <s v="TA"/>
    <s v="Detchd"/>
    <n v="1976"/>
    <s v="Unf"/>
    <n v="2"/>
    <n v="440"/>
    <s v="TA"/>
    <s v="TA"/>
    <s v="Y"/>
    <x v="10"/>
    <x v="1"/>
    <n v="0"/>
    <n v="0"/>
    <n v="0"/>
    <n v="0"/>
    <n v="0"/>
    <s v="NA"/>
    <n v="0"/>
    <s v="NA"/>
    <x v="0"/>
    <s v="NA"/>
    <n v="0"/>
    <x v="9"/>
    <x v="1"/>
    <s v="WD"/>
    <x v="0"/>
    <x v="0"/>
    <x v="106"/>
  </r>
  <r>
    <x v="963"/>
    <x v="1"/>
    <x v="0"/>
    <n v="122"/>
    <n v="11923"/>
    <s v="Pave"/>
    <s v="NA"/>
    <s v="IR1"/>
    <s v="Lvl"/>
    <s v="AllPub"/>
    <x v="2"/>
    <s v="Gtl"/>
    <x v="0"/>
    <s v="Norm"/>
    <s v="Norm"/>
    <x v="0"/>
    <x v="1"/>
    <n v="9"/>
    <n v="5"/>
    <n v="2007"/>
    <n v="2007"/>
    <x v="0"/>
    <s v="Gable"/>
    <s v="CompShg"/>
    <x v="0"/>
    <s v="VinylSd"/>
    <s v="None"/>
    <n v="0"/>
    <s v="Gd"/>
    <s v="TA"/>
    <x v="0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x v="1"/>
    <n v="0"/>
    <n v="2"/>
    <n v="0"/>
    <n v="2"/>
    <x v="0"/>
    <n v="1"/>
    <x v="2"/>
    <n v="7"/>
    <s v="Typ"/>
    <n v="0"/>
    <s v="NA"/>
    <s v="Attchd"/>
    <n v="2007"/>
    <s v="Fin"/>
    <n v="2"/>
    <n v="702"/>
    <s v="TA"/>
    <s v="TA"/>
    <s v="Y"/>
    <x v="16"/>
    <x v="1"/>
    <n v="136"/>
    <n v="0"/>
    <n v="0"/>
    <n v="0"/>
    <n v="0"/>
    <s v="NA"/>
    <n v="0"/>
    <s v="NA"/>
    <x v="0"/>
    <s v="NA"/>
    <n v="0"/>
    <x v="1"/>
    <x v="3"/>
    <s v="WD"/>
    <x v="0"/>
    <x v="0"/>
    <x v="142"/>
  </r>
  <r>
    <x v="964"/>
    <x v="0"/>
    <x v="0"/>
    <n v="80"/>
    <n v="11316"/>
    <s v="Pave"/>
    <s v="NA"/>
    <s v="Reg"/>
    <s v="Lvl"/>
    <s v="AllPub"/>
    <x v="2"/>
    <s v="Gtl"/>
    <x v="16"/>
    <s v="Norm"/>
    <s v="Norm"/>
    <x v="0"/>
    <x v="0"/>
    <n v="7"/>
    <n v="5"/>
    <n v="2002"/>
    <n v="2003"/>
    <x v="1"/>
    <s v="Gable"/>
    <s v="CompShg"/>
    <x v="0"/>
    <s v="VinylSd"/>
    <s v="BrkFace"/>
    <n v="44"/>
    <s v="Gd"/>
    <s v="TA"/>
    <x v="0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x v="0"/>
    <n v="0"/>
    <n v="2"/>
    <n v="1"/>
    <n v="4"/>
    <x v="1"/>
    <n v="1"/>
    <x v="0"/>
    <n v="8"/>
    <s v="Typ"/>
    <n v="1"/>
    <s v="Gd"/>
    <s v="BuiltIn"/>
    <n v="2002"/>
    <s v="Fin"/>
    <n v="2"/>
    <n v="510"/>
    <s v="TA"/>
    <s v="TA"/>
    <s v="Y"/>
    <x v="0"/>
    <x v="0"/>
    <n v="40"/>
    <n v="0"/>
    <n v="0"/>
    <n v="0"/>
    <n v="0"/>
    <s v="NA"/>
    <n v="0"/>
    <s v="NA"/>
    <x v="0"/>
    <s v="NA"/>
    <n v="0"/>
    <x v="0"/>
    <x v="4"/>
    <s v="WD"/>
    <x v="0"/>
    <x v="0"/>
    <x v="517"/>
  </r>
  <r>
    <x v="965"/>
    <x v="0"/>
    <x v="0"/>
    <n v="65"/>
    <n v="10237"/>
    <s v="Pave"/>
    <s v="NA"/>
    <s v="Reg"/>
    <s v="Lvl"/>
    <s v="AllPub"/>
    <x v="0"/>
    <s v="Gtl"/>
    <x v="17"/>
    <s v="RRAn"/>
    <s v="Norm"/>
    <x v="0"/>
    <x v="0"/>
    <n v="6"/>
    <n v="5"/>
    <n v="2005"/>
    <n v="2007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x v="1"/>
    <n v="0"/>
    <n v="2"/>
    <n v="1"/>
    <n v="3"/>
    <x v="0"/>
    <n v="1"/>
    <x v="0"/>
    <n v="8"/>
    <s v="Typ"/>
    <n v="1"/>
    <s v="Gd"/>
    <s v="Attchd"/>
    <n v="2005"/>
    <s v="Fin"/>
    <n v="2"/>
    <n v="393"/>
    <s v="TA"/>
    <s v="TA"/>
    <s v="Y"/>
    <x v="0"/>
    <x v="0"/>
    <n v="72"/>
    <n v="0"/>
    <n v="0"/>
    <n v="0"/>
    <n v="0"/>
    <s v="NA"/>
    <n v="0"/>
    <s v="NA"/>
    <x v="0"/>
    <s v="NA"/>
    <n v="0"/>
    <x v="9"/>
    <x v="1"/>
    <s v="New"/>
    <x v="2"/>
    <x v="1"/>
    <x v="518"/>
  </r>
  <r>
    <x v="966"/>
    <x v="3"/>
    <x v="0"/>
    <n v="130"/>
    <n v="9600"/>
    <s v="Pave"/>
    <s v="NA"/>
    <s v="IR1"/>
    <s v="HLS"/>
    <s v="AllPub"/>
    <x v="0"/>
    <s v="Gtl"/>
    <x v="2"/>
    <s v="Norm"/>
    <s v="Norm"/>
    <x v="0"/>
    <x v="2"/>
    <n v="5"/>
    <n v="7"/>
    <n v="1940"/>
    <n v="1950"/>
    <x v="1"/>
    <s v="Gable"/>
    <s v="CompShg"/>
    <x v="1"/>
    <s v="MetalSd"/>
    <s v="None"/>
    <n v="0"/>
    <s v="Gd"/>
    <s v="Gd"/>
    <x v="2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x v="0"/>
    <n v="0"/>
    <n v="1"/>
    <n v="1"/>
    <n v="2"/>
    <x v="0"/>
    <n v="1"/>
    <x v="1"/>
    <n v="7"/>
    <s v="Min2"/>
    <n v="2"/>
    <s v="TA"/>
    <s v="Detchd"/>
    <n v="1940"/>
    <s v="Unf"/>
    <n v="1"/>
    <n v="256"/>
    <s v="TA"/>
    <s v="TA"/>
    <s v="Y"/>
    <x v="0"/>
    <x v="0"/>
    <n v="70"/>
    <n v="0"/>
    <n v="0"/>
    <n v="0"/>
    <n v="0"/>
    <s v="NA"/>
    <n v="0"/>
    <s v="NA"/>
    <x v="0"/>
    <s v="NA"/>
    <n v="0"/>
    <x v="11"/>
    <x v="3"/>
    <s v="WD"/>
    <x v="0"/>
    <x v="0"/>
    <x v="39"/>
  </r>
  <r>
    <x v="967"/>
    <x v="1"/>
    <x v="0"/>
    <s v="NA"/>
    <n v="7390"/>
    <s v="Pave"/>
    <s v="NA"/>
    <s v="IR1"/>
    <s v="Lvl"/>
    <s v="AllPub"/>
    <x v="0"/>
    <s v="Gtl"/>
    <x v="11"/>
    <s v="Norm"/>
    <s v="Norm"/>
    <x v="0"/>
    <x v="1"/>
    <n v="5"/>
    <n v="7"/>
    <n v="1955"/>
    <n v="1955"/>
    <x v="0"/>
    <s v="Hip"/>
    <s v="CompShg"/>
    <x v="2"/>
    <s v="Wd Sdng"/>
    <s v="BrkFace"/>
    <n v="151"/>
    <s v="TA"/>
    <s v="TA"/>
    <x v="1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x v="0"/>
    <n v="0"/>
    <n v="1"/>
    <n v="0"/>
    <n v="3"/>
    <x v="1"/>
    <n v="1"/>
    <x v="1"/>
    <n v="6"/>
    <s v="Typ"/>
    <n v="0"/>
    <s v="NA"/>
    <s v="Attchd"/>
    <n v="1955"/>
    <s v="Unf"/>
    <n v="1"/>
    <n v="260"/>
    <s v="TA"/>
    <s v="TA"/>
    <s v="Y"/>
    <x v="0"/>
    <x v="0"/>
    <n v="0"/>
    <n v="0"/>
    <n v="0"/>
    <n v="0"/>
    <n v="0"/>
    <s v="NA"/>
    <n v="0"/>
    <s v="NA"/>
    <x v="0"/>
    <s v="NA"/>
    <n v="0"/>
    <x v="9"/>
    <x v="0"/>
    <s v="WD"/>
    <x v="0"/>
    <x v="0"/>
    <x v="152"/>
  </r>
  <r>
    <x v="968"/>
    <x v="3"/>
    <x v="1"/>
    <n v="50"/>
    <n v="5925"/>
    <s v="Pave"/>
    <s v="NA"/>
    <s v="Reg"/>
    <s v="Lvl"/>
    <s v="AllPub"/>
    <x v="0"/>
    <s v="Gtl"/>
    <x v="7"/>
    <s v="Norm"/>
    <s v="Norm"/>
    <x v="0"/>
    <x v="2"/>
    <n v="3"/>
    <n v="6"/>
    <n v="1910"/>
    <n v="1950"/>
    <x v="1"/>
    <s v="Gable"/>
    <s v="CompShg"/>
    <x v="0"/>
    <s v="VinylSd"/>
    <s v="None"/>
    <n v="0"/>
    <s v="TA"/>
    <s v="TA"/>
    <x v="2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x v="1"/>
    <n v="0"/>
    <n v="1"/>
    <n v="0"/>
    <n v="2"/>
    <x v="1"/>
    <n v="1"/>
    <x v="1"/>
    <n v="6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GdWo"/>
    <x v="1"/>
    <s v="NA"/>
    <n v="0"/>
    <x v="1"/>
    <x v="3"/>
    <s v="WD"/>
    <x v="1"/>
    <x v="1"/>
    <x v="519"/>
  </r>
  <r>
    <x v="969"/>
    <x v="4"/>
    <x v="0"/>
    <n v="75"/>
    <n v="10382"/>
    <s v="Pave"/>
    <s v="NA"/>
    <s v="Reg"/>
    <s v="Lvl"/>
    <s v="AllPub"/>
    <x v="0"/>
    <s v="Gtl"/>
    <x v="11"/>
    <s v="Norm"/>
    <s v="Norm"/>
    <x v="1"/>
    <x v="5"/>
    <n v="6"/>
    <n v="5"/>
    <n v="1958"/>
    <n v="1958"/>
    <x v="0"/>
    <s v="Hip"/>
    <s v="CompShg"/>
    <x v="3"/>
    <s v="HdBoard"/>
    <s v="BrkFace"/>
    <n v="105"/>
    <s v="TA"/>
    <s v="Fa"/>
    <x v="1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x v="0"/>
    <n v="0"/>
    <n v="1"/>
    <n v="0"/>
    <n v="2"/>
    <x v="1"/>
    <n v="1"/>
    <x v="1"/>
    <n v="6"/>
    <s v="Typ"/>
    <n v="0"/>
    <s v="NA"/>
    <s v="Attchd"/>
    <n v="1958"/>
    <s v="RFn"/>
    <n v="1"/>
    <n v="264"/>
    <s v="TA"/>
    <s v="TA"/>
    <s v="Y"/>
    <x v="0"/>
    <x v="0"/>
    <n v="0"/>
    <n v="0"/>
    <n v="0"/>
    <n v="0"/>
    <n v="0"/>
    <s v="NA"/>
    <n v="0"/>
    <s v="NA"/>
    <x v="0"/>
    <s v="NA"/>
    <n v="0"/>
    <x v="10"/>
    <x v="2"/>
    <s v="ConLD"/>
    <x v="0"/>
    <x v="0"/>
    <x v="3"/>
  </r>
  <r>
    <x v="970"/>
    <x v="3"/>
    <x v="0"/>
    <n v="60"/>
    <n v="10800"/>
    <s v="Pave"/>
    <s v="NA"/>
    <s v="Reg"/>
    <s v="Lvl"/>
    <s v="AllPub"/>
    <x v="0"/>
    <s v="Gtl"/>
    <x v="11"/>
    <s v="Norm"/>
    <s v="Norm"/>
    <x v="0"/>
    <x v="2"/>
    <n v="4"/>
    <n v="4"/>
    <n v="1949"/>
    <n v="1950"/>
    <x v="1"/>
    <s v="Gable"/>
    <s v="CompShg"/>
    <x v="8"/>
    <s v="AsbShng"/>
    <s v="None"/>
    <n v="0"/>
    <s v="TA"/>
    <s v="TA"/>
    <x v="1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x v="1"/>
    <n v="0"/>
    <n v="1"/>
    <n v="1"/>
    <n v="4"/>
    <x v="1"/>
    <n v="1"/>
    <x v="1"/>
    <n v="6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3"/>
    <x v="2"/>
    <s v="WD"/>
    <x v="1"/>
    <x v="1"/>
    <x v="152"/>
  </r>
  <r>
    <x v="971"/>
    <x v="11"/>
    <x v="0"/>
    <n v="36"/>
    <n v="2268"/>
    <s v="Pave"/>
    <s v="NA"/>
    <s v="Reg"/>
    <s v="Lvl"/>
    <s v="AllPub"/>
    <x v="0"/>
    <s v="Gtl"/>
    <x v="10"/>
    <s v="Norm"/>
    <s v="Norm"/>
    <x v="4"/>
    <x v="0"/>
    <n v="7"/>
    <n v="5"/>
    <n v="2003"/>
    <n v="2004"/>
    <x v="1"/>
    <s v="Gable"/>
    <s v="CompShg"/>
    <x v="0"/>
    <s v="Wd Shng"/>
    <s v="Stone"/>
    <n v="106"/>
    <s v="Gd"/>
    <s v="TA"/>
    <x v="0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x v="1"/>
    <n v="0"/>
    <n v="2"/>
    <n v="0"/>
    <n v="2"/>
    <x v="0"/>
    <n v="1"/>
    <x v="0"/>
    <n v="6"/>
    <s v="Typ"/>
    <n v="0"/>
    <s v="NA"/>
    <s v="BuiltIn"/>
    <n v="2003"/>
    <s v="RFn"/>
    <n v="2"/>
    <n v="474"/>
    <s v="TA"/>
    <s v="TA"/>
    <s v="Y"/>
    <x v="0"/>
    <x v="0"/>
    <n v="27"/>
    <n v="0"/>
    <n v="0"/>
    <n v="0"/>
    <n v="0"/>
    <s v="NA"/>
    <n v="0"/>
    <s v="NA"/>
    <x v="0"/>
    <s v="NA"/>
    <n v="0"/>
    <x v="9"/>
    <x v="3"/>
    <s v="WD"/>
    <x v="0"/>
    <x v="0"/>
    <x v="151"/>
  </r>
  <r>
    <x v="972"/>
    <x v="7"/>
    <x v="0"/>
    <n v="55"/>
    <n v="7892"/>
    <s v="Pave"/>
    <s v="NA"/>
    <s v="Reg"/>
    <s v="Lvl"/>
    <s v="AllPub"/>
    <x v="0"/>
    <s v="Gtl"/>
    <x v="12"/>
    <s v="Norm"/>
    <s v="Norm"/>
    <x v="3"/>
    <x v="1"/>
    <n v="6"/>
    <n v="5"/>
    <n v="1979"/>
    <n v="1979"/>
    <x v="0"/>
    <s v="Gable"/>
    <s v="CompShg"/>
    <x v="7"/>
    <s v="Plywood"/>
    <s v="None"/>
    <n v="0"/>
    <s v="TA"/>
    <s v="TA"/>
    <x v="1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x v="1"/>
    <n v="0"/>
    <n v="2"/>
    <n v="0"/>
    <n v="2"/>
    <x v="0"/>
    <n v="1"/>
    <x v="1"/>
    <n v="5"/>
    <s v="Typ"/>
    <n v="1"/>
    <s v="TA"/>
    <s v="Attchd"/>
    <n v="1979"/>
    <s v="Unf"/>
    <n v="1"/>
    <n v="264"/>
    <s v="TA"/>
    <s v="TA"/>
    <s v="Y"/>
    <x v="168"/>
    <x v="1"/>
    <n v="0"/>
    <n v="0"/>
    <n v="0"/>
    <n v="0"/>
    <n v="0"/>
    <s v="NA"/>
    <n v="0"/>
    <s v="NA"/>
    <x v="0"/>
    <s v="NA"/>
    <n v="0"/>
    <x v="7"/>
    <x v="4"/>
    <s v="WD"/>
    <x v="0"/>
    <x v="0"/>
    <x v="520"/>
  </r>
  <r>
    <x v="973"/>
    <x v="1"/>
    <x v="3"/>
    <n v="95"/>
    <n v="11639"/>
    <s v="Pave"/>
    <s v="NA"/>
    <s v="Reg"/>
    <s v="Lvl"/>
    <s v="AllPub"/>
    <x v="2"/>
    <s v="Gtl"/>
    <x v="5"/>
    <s v="Norm"/>
    <s v="Norm"/>
    <x v="0"/>
    <x v="1"/>
    <n v="7"/>
    <n v="5"/>
    <n v="2007"/>
    <n v="2008"/>
    <x v="1"/>
    <s v="Gable"/>
    <s v="CompShg"/>
    <x v="6"/>
    <s v="CmentBd"/>
    <s v="NA"/>
    <s v="NA"/>
    <s v="Gd"/>
    <s v="TA"/>
    <x v="0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x v="1"/>
    <n v="0"/>
    <n v="2"/>
    <n v="0"/>
    <n v="3"/>
    <x v="1"/>
    <n v="1"/>
    <x v="0"/>
    <n v="6"/>
    <s v="Typ"/>
    <n v="0"/>
    <s v="NA"/>
    <s v="Attchd"/>
    <n v="2007"/>
    <s v="Fin"/>
    <n v="2"/>
    <n v="480"/>
    <s v="TA"/>
    <s v="TA"/>
    <s v="Y"/>
    <x v="0"/>
    <x v="0"/>
    <n v="120"/>
    <n v="0"/>
    <n v="0"/>
    <n v="0"/>
    <n v="0"/>
    <s v="NA"/>
    <n v="0"/>
    <s v="NA"/>
    <x v="0"/>
    <s v="NA"/>
    <n v="0"/>
    <x v="3"/>
    <x v="0"/>
    <s v="New"/>
    <x v="2"/>
    <x v="1"/>
    <x v="521"/>
  </r>
  <r>
    <x v="974"/>
    <x v="2"/>
    <x v="0"/>
    <n v="60"/>
    <n v="11414"/>
    <s v="Pave"/>
    <s v="NA"/>
    <s v="IR1"/>
    <s v="Lvl"/>
    <s v="AllPub"/>
    <x v="2"/>
    <s v="Gtl"/>
    <x v="8"/>
    <s v="RRAn"/>
    <s v="Feedr"/>
    <x v="0"/>
    <x v="0"/>
    <n v="7"/>
    <n v="8"/>
    <n v="1910"/>
    <n v="1993"/>
    <x v="1"/>
    <s v="Gable"/>
    <s v="CompShg"/>
    <x v="3"/>
    <s v="HdBoard"/>
    <s v="None"/>
    <n v="0"/>
    <s v="TA"/>
    <s v="Gd"/>
    <x v="2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x v="1"/>
    <n v="0"/>
    <n v="1"/>
    <n v="0"/>
    <n v="3"/>
    <x v="1"/>
    <n v="1"/>
    <x v="0"/>
    <n v="8"/>
    <s v="Typ"/>
    <n v="0"/>
    <s v="NA"/>
    <s v="Detchd"/>
    <n v="1997"/>
    <s v="Unf"/>
    <n v="2"/>
    <n v="532"/>
    <s v="TA"/>
    <s v="TA"/>
    <s v="Y"/>
    <x v="223"/>
    <x v="1"/>
    <n v="135"/>
    <n v="0"/>
    <n v="0"/>
    <n v="0"/>
    <n v="0"/>
    <s v="NA"/>
    <n v="0"/>
    <s v="GdPrv"/>
    <x v="1"/>
    <s v="NA"/>
    <n v="0"/>
    <x v="4"/>
    <x v="3"/>
    <s v="WD"/>
    <x v="0"/>
    <x v="0"/>
    <x v="522"/>
  </r>
  <r>
    <x v="975"/>
    <x v="11"/>
    <x v="3"/>
    <s v="NA"/>
    <n v="2651"/>
    <s v="Pave"/>
    <s v="NA"/>
    <s v="Reg"/>
    <s v="Lvl"/>
    <s v="AllPub"/>
    <x v="1"/>
    <s v="Gtl"/>
    <x v="5"/>
    <s v="Norm"/>
    <s v="Norm"/>
    <x v="4"/>
    <x v="0"/>
    <n v="7"/>
    <n v="5"/>
    <n v="2000"/>
    <n v="2000"/>
    <x v="0"/>
    <s v="Gable"/>
    <s v="CompShg"/>
    <x v="1"/>
    <s v="MetalSd"/>
    <s v="None"/>
    <n v="0"/>
    <s v="Gd"/>
    <s v="TA"/>
    <x v="0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x v="0"/>
    <n v="0"/>
    <n v="2"/>
    <n v="1"/>
    <n v="3"/>
    <x v="0"/>
    <n v="1"/>
    <x v="0"/>
    <n v="6"/>
    <s v="Typ"/>
    <n v="0"/>
    <s v="NA"/>
    <s v="Detchd"/>
    <n v="2000"/>
    <s v="Unf"/>
    <n v="2"/>
    <n v="490"/>
    <s v="TA"/>
    <s v="TA"/>
    <s v="Y"/>
    <x v="224"/>
    <x v="1"/>
    <n v="50"/>
    <n v="0"/>
    <n v="0"/>
    <n v="0"/>
    <n v="0"/>
    <s v="NA"/>
    <n v="0"/>
    <s v="NA"/>
    <x v="0"/>
    <s v="NA"/>
    <n v="0"/>
    <x v="7"/>
    <x v="2"/>
    <s v="WD"/>
    <x v="0"/>
    <x v="0"/>
    <x v="258"/>
  </r>
  <r>
    <x v="976"/>
    <x v="8"/>
    <x v="0"/>
    <n v="51"/>
    <n v="5900"/>
    <s v="Pave"/>
    <s v="NA"/>
    <s v="IR1"/>
    <s v="Bnk"/>
    <s v="AllPub"/>
    <x v="0"/>
    <s v="Gtl"/>
    <x v="8"/>
    <s v="Norm"/>
    <s v="Norm"/>
    <x v="0"/>
    <x v="1"/>
    <n v="4"/>
    <n v="7"/>
    <n v="1923"/>
    <n v="1958"/>
    <x v="1"/>
    <s v="Gable"/>
    <s v="CompShg"/>
    <x v="2"/>
    <s v="Wd Sdng"/>
    <s v="None"/>
    <n v="0"/>
    <s v="TA"/>
    <s v="TA"/>
    <x v="0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x v="1"/>
    <n v="0"/>
    <n v="1"/>
    <n v="0"/>
    <n v="2"/>
    <x v="1"/>
    <n v="1"/>
    <x v="3"/>
    <n v="4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5"/>
    <x v="2"/>
    <s v="WD"/>
    <x v="0"/>
    <x v="0"/>
    <x v="523"/>
  </r>
  <r>
    <x v="977"/>
    <x v="7"/>
    <x v="3"/>
    <n v="35"/>
    <n v="4274"/>
    <s v="Pave"/>
    <s v="Pave"/>
    <s v="IR1"/>
    <s v="Lvl"/>
    <s v="AllPub"/>
    <x v="0"/>
    <s v="Gtl"/>
    <x v="5"/>
    <s v="Norm"/>
    <s v="Norm"/>
    <x v="3"/>
    <x v="1"/>
    <n v="7"/>
    <n v="5"/>
    <n v="2006"/>
    <n v="2007"/>
    <x v="1"/>
    <s v="Gable"/>
    <s v="CompShg"/>
    <x v="0"/>
    <s v="VinylSd"/>
    <s v="NA"/>
    <s v="NA"/>
    <s v="Gd"/>
    <s v="TA"/>
    <x v="0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x v="0"/>
    <n v="0"/>
    <n v="1"/>
    <n v="1"/>
    <n v="1"/>
    <x v="1"/>
    <n v="1"/>
    <x v="0"/>
    <n v="4"/>
    <s v="Typ"/>
    <n v="0"/>
    <s v="NA"/>
    <s v="Attchd"/>
    <n v="2007"/>
    <s v="Fin"/>
    <n v="2"/>
    <n v="569"/>
    <s v="TA"/>
    <s v="TA"/>
    <s v="Y"/>
    <x v="0"/>
    <x v="0"/>
    <n v="116"/>
    <n v="0"/>
    <n v="0"/>
    <n v="0"/>
    <n v="0"/>
    <s v="NA"/>
    <n v="0"/>
    <s v="NA"/>
    <x v="0"/>
    <s v="NA"/>
    <n v="0"/>
    <x v="6"/>
    <x v="1"/>
    <s v="New"/>
    <x v="2"/>
    <x v="1"/>
    <x v="302"/>
  </r>
  <r>
    <x v="978"/>
    <x v="1"/>
    <x v="0"/>
    <n v="68"/>
    <n v="9450"/>
    <s v="Pave"/>
    <s v="NA"/>
    <s v="Reg"/>
    <s v="Bnk"/>
    <s v="AllPub"/>
    <x v="0"/>
    <s v="Mod"/>
    <x v="15"/>
    <s v="Norm"/>
    <s v="Norm"/>
    <x v="0"/>
    <x v="1"/>
    <n v="4"/>
    <n v="5"/>
    <n v="1954"/>
    <n v="1954"/>
    <x v="0"/>
    <s v="Gable"/>
    <s v="CompShg"/>
    <x v="1"/>
    <s v="MetalSd"/>
    <s v="None"/>
    <n v="0"/>
    <s v="TA"/>
    <s v="TA"/>
    <x v="1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x v="1"/>
    <n v="0"/>
    <n v="1"/>
    <n v="0"/>
    <n v="3"/>
    <x v="1"/>
    <n v="1"/>
    <x v="1"/>
    <n v="5"/>
    <s v="Typ"/>
    <n v="0"/>
    <s v="NA"/>
    <s v="Detchd"/>
    <n v="1999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1"/>
    <x v="1"/>
    <s v="WD"/>
    <x v="1"/>
    <x v="1"/>
    <x v="50"/>
  </r>
  <r>
    <x v="979"/>
    <x v="1"/>
    <x v="0"/>
    <n v="80"/>
    <n v="8816"/>
    <s v="Pave"/>
    <s v="NA"/>
    <s v="Reg"/>
    <s v="Lvl"/>
    <s v="AllPub"/>
    <x v="2"/>
    <s v="Gtl"/>
    <x v="9"/>
    <s v="Feedr"/>
    <s v="Norm"/>
    <x v="0"/>
    <x v="1"/>
    <n v="5"/>
    <n v="6"/>
    <n v="1963"/>
    <n v="1963"/>
    <x v="0"/>
    <s v="Gable"/>
    <s v="CompShg"/>
    <x v="0"/>
    <s v="VinylSd"/>
    <s v="None"/>
    <n v="0"/>
    <s v="TA"/>
    <s v="TA"/>
    <x v="0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x v="0"/>
    <n v="0"/>
    <n v="1"/>
    <n v="0"/>
    <n v="3"/>
    <x v="1"/>
    <n v="1"/>
    <x v="1"/>
    <n v="5"/>
    <s v="Typ"/>
    <n v="0"/>
    <s v="NA"/>
    <s v="Detchd"/>
    <n v="1963"/>
    <s v="Unf"/>
    <n v="2"/>
    <n v="480"/>
    <s v="TA"/>
    <s v="TA"/>
    <s v="Y"/>
    <x v="0"/>
    <x v="0"/>
    <n v="80"/>
    <n v="0"/>
    <n v="0"/>
    <n v="0"/>
    <n v="0"/>
    <s v="NA"/>
    <n v="0"/>
    <s v="MnPrv"/>
    <x v="1"/>
    <s v="NA"/>
    <n v="0"/>
    <x v="11"/>
    <x v="3"/>
    <s v="WD"/>
    <x v="0"/>
    <x v="0"/>
    <x v="19"/>
  </r>
  <r>
    <x v="980"/>
    <x v="9"/>
    <x v="0"/>
    <s v="NA"/>
    <n v="12122"/>
    <s v="Pave"/>
    <s v="NA"/>
    <s v="IR1"/>
    <s v="Lvl"/>
    <s v="AllPub"/>
    <x v="2"/>
    <s v="Gtl"/>
    <x v="11"/>
    <s v="Norm"/>
    <s v="Norm"/>
    <x v="0"/>
    <x v="4"/>
    <n v="7"/>
    <n v="9"/>
    <n v="1961"/>
    <n v="2007"/>
    <x v="1"/>
    <s v="Gable"/>
    <s v="CompShg"/>
    <x v="6"/>
    <s v="CmentBd"/>
    <s v="Stone"/>
    <n v="210"/>
    <s v="Ex"/>
    <s v="TA"/>
    <x v="1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x v="0"/>
    <n v="0"/>
    <n v="1"/>
    <n v="0"/>
    <n v="3"/>
    <x v="1"/>
    <n v="1"/>
    <x v="2"/>
    <n v="6"/>
    <s v="Typ"/>
    <n v="0"/>
    <s v="NA"/>
    <s v="Attchd"/>
    <n v="1961"/>
    <s v="RFn"/>
    <n v="2"/>
    <n v="588"/>
    <s v="TA"/>
    <s v="TA"/>
    <s v="Y"/>
    <x v="32"/>
    <x v="1"/>
    <n v="76"/>
    <n v="0"/>
    <n v="0"/>
    <n v="0"/>
    <n v="0"/>
    <s v="NA"/>
    <n v="0"/>
    <s v="NA"/>
    <x v="0"/>
    <s v="NA"/>
    <n v="0"/>
    <x v="9"/>
    <x v="0"/>
    <s v="WD"/>
    <x v="0"/>
    <x v="0"/>
    <x v="524"/>
  </r>
  <r>
    <x v="981"/>
    <x v="0"/>
    <x v="0"/>
    <n v="98"/>
    <n v="12203"/>
    <s v="Pave"/>
    <s v="NA"/>
    <s v="IR1"/>
    <s v="Lvl"/>
    <s v="AllPub"/>
    <x v="2"/>
    <s v="Gtl"/>
    <x v="3"/>
    <s v="Norm"/>
    <s v="Norm"/>
    <x v="0"/>
    <x v="0"/>
    <n v="8"/>
    <n v="5"/>
    <n v="1998"/>
    <n v="1999"/>
    <x v="1"/>
    <s v="Hip"/>
    <s v="CompShg"/>
    <x v="0"/>
    <s v="VinylSd"/>
    <s v="BrkFace"/>
    <n v="975"/>
    <s v="Gd"/>
    <s v="TA"/>
    <x v="0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x v="0"/>
    <n v="0"/>
    <n v="2"/>
    <n v="1"/>
    <n v="4"/>
    <x v="1"/>
    <n v="1"/>
    <x v="0"/>
    <n v="8"/>
    <s v="Typ"/>
    <n v="1"/>
    <s v="TA"/>
    <s v="Attchd"/>
    <n v="1998"/>
    <s v="Fin"/>
    <n v="3"/>
    <n v="676"/>
    <s v="TA"/>
    <s v="TA"/>
    <s v="Y"/>
    <x v="85"/>
    <x v="1"/>
    <n v="0"/>
    <n v="0"/>
    <n v="0"/>
    <n v="0"/>
    <n v="0"/>
    <s v="NA"/>
    <n v="0"/>
    <s v="NA"/>
    <x v="0"/>
    <s v="NA"/>
    <n v="0"/>
    <x v="9"/>
    <x v="3"/>
    <s v="WD"/>
    <x v="0"/>
    <x v="0"/>
    <x v="525"/>
  </r>
  <r>
    <x v="982"/>
    <x v="1"/>
    <x v="0"/>
    <n v="43"/>
    <n v="3182"/>
    <s v="Pave"/>
    <s v="NA"/>
    <s v="Reg"/>
    <s v="Lvl"/>
    <s v="AllPub"/>
    <x v="0"/>
    <s v="Gtl"/>
    <x v="21"/>
    <s v="Norm"/>
    <s v="Norm"/>
    <x v="0"/>
    <x v="1"/>
    <n v="7"/>
    <n v="5"/>
    <n v="2007"/>
    <n v="2007"/>
    <x v="0"/>
    <s v="Gable"/>
    <s v="CompShg"/>
    <x v="0"/>
    <s v="VinylSd"/>
    <s v="BrkFace"/>
    <n v="16"/>
    <s v="Gd"/>
    <s v="TA"/>
    <x v="0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x v="1"/>
    <n v="0"/>
    <n v="2"/>
    <n v="0"/>
    <n v="2"/>
    <x v="0"/>
    <n v="1"/>
    <x v="0"/>
    <n v="6"/>
    <s v="Typ"/>
    <n v="1"/>
    <s v="Gd"/>
    <s v="Attchd"/>
    <n v="2007"/>
    <s v="Fin"/>
    <n v="2"/>
    <n v="388"/>
    <s v="TA"/>
    <s v="TA"/>
    <s v="Y"/>
    <x v="13"/>
    <x v="1"/>
    <n v="16"/>
    <n v="0"/>
    <n v="0"/>
    <n v="0"/>
    <n v="0"/>
    <s v="NA"/>
    <n v="0"/>
    <s v="NA"/>
    <x v="0"/>
    <s v="NA"/>
    <n v="0"/>
    <x v="10"/>
    <x v="0"/>
    <s v="WD"/>
    <x v="0"/>
    <x v="0"/>
    <x v="526"/>
  </r>
  <r>
    <x v="983"/>
    <x v="0"/>
    <x v="0"/>
    <s v="NA"/>
    <n v="11250"/>
    <s v="Pave"/>
    <s v="NA"/>
    <s v="Reg"/>
    <s v="Lvl"/>
    <s v="AllPub"/>
    <x v="2"/>
    <s v="Gtl"/>
    <x v="0"/>
    <s v="Norm"/>
    <s v="Norm"/>
    <x v="0"/>
    <x v="0"/>
    <n v="8"/>
    <n v="5"/>
    <n v="2002"/>
    <n v="2002"/>
    <x v="0"/>
    <s v="Gable"/>
    <s v="CompShg"/>
    <x v="6"/>
    <s v="CmentBd"/>
    <s v="None"/>
    <n v="0"/>
    <s v="Gd"/>
    <s v="TA"/>
    <x v="0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x v="1"/>
    <n v="0"/>
    <n v="2"/>
    <n v="1"/>
    <n v="4"/>
    <x v="1"/>
    <n v="1"/>
    <x v="0"/>
    <n v="9"/>
    <s v="Typ"/>
    <n v="1"/>
    <s v="Gd"/>
    <s v="Attchd"/>
    <n v="2002"/>
    <s v="Unf"/>
    <n v="2"/>
    <n v="779"/>
    <s v="TA"/>
    <s v="TA"/>
    <s v="Y"/>
    <x v="0"/>
    <x v="0"/>
    <n v="0"/>
    <n v="0"/>
    <n v="0"/>
    <n v="0"/>
    <n v="0"/>
    <s v="NA"/>
    <n v="0"/>
    <s v="NA"/>
    <x v="0"/>
    <s v="NA"/>
    <n v="0"/>
    <x v="1"/>
    <x v="0"/>
    <s v="WD"/>
    <x v="0"/>
    <x v="0"/>
    <x v="527"/>
  </r>
  <r>
    <x v="984"/>
    <x v="6"/>
    <x v="0"/>
    <n v="75"/>
    <n v="10125"/>
    <s v="Pave"/>
    <s v="NA"/>
    <s v="Reg"/>
    <s v="Lvl"/>
    <s v="AllPub"/>
    <x v="0"/>
    <s v="Gtl"/>
    <x v="4"/>
    <s v="Norm"/>
    <s v="Norm"/>
    <x v="2"/>
    <x v="2"/>
    <n v="5"/>
    <n v="5"/>
    <n v="1977"/>
    <n v="1977"/>
    <x v="0"/>
    <s v="Gable"/>
    <s v="CompShg"/>
    <x v="7"/>
    <s v="Plywood"/>
    <s v="None"/>
    <n v="0"/>
    <s v="TA"/>
    <s v="TA"/>
    <x v="1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x v="1"/>
    <n v="0"/>
    <n v="2"/>
    <n v="0"/>
    <n v="4"/>
    <x v="1"/>
    <n v="2"/>
    <x v="0"/>
    <n v="8"/>
    <s v="Typ"/>
    <n v="0"/>
    <s v="NA"/>
    <s v="Attchd"/>
    <n v="1977"/>
    <s v="Unf"/>
    <n v="2"/>
    <n v="539"/>
    <s v="TA"/>
    <s v="TA"/>
    <s v="Y"/>
    <x v="0"/>
    <x v="0"/>
    <n v="0"/>
    <n v="0"/>
    <n v="0"/>
    <n v="0"/>
    <n v="0"/>
    <s v="NA"/>
    <n v="0"/>
    <s v="NA"/>
    <x v="0"/>
    <s v="NA"/>
    <n v="0"/>
    <x v="5"/>
    <x v="3"/>
    <s v="COD"/>
    <x v="0"/>
    <x v="0"/>
    <x v="288"/>
  </r>
  <r>
    <x v="985"/>
    <x v="4"/>
    <x v="0"/>
    <n v="68"/>
    <n v="10880"/>
    <s v="Pave"/>
    <s v="NA"/>
    <s v="Reg"/>
    <s v="Lvl"/>
    <s v="AllPub"/>
    <x v="0"/>
    <s v="Gtl"/>
    <x v="15"/>
    <s v="Norm"/>
    <s v="Norm"/>
    <x v="1"/>
    <x v="1"/>
    <n v="5"/>
    <n v="5"/>
    <n v="1950"/>
    <n v="1950"/>
    <x v="0"/>
    <s v="Gable"/>
    <s v="CompShg"/>
    <x v="1"/>
    <s v="MetalSd"/>
    <s v="None"/>
    <n v="0"/>
    <s v="TA"/>
    <s v="TA"/>
    <x v="1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x v="0"/>
    <n v="0"/>
    <n v="1"/>
    <n v="0"/>
    <n v="3"/>
    <x v="1"/>
    <n v="1"/>
    <x v="1"/>
    <n v="5"/>
    <s v="Typ"/>
    <n v="0"/>
    <s v="NA"/>
    <s v="Detchd"/>
    <n v="1950"/>
    <s v="Unf"/>
    <n v="1"/>
    <n v="240"/>
    <s v="TA"/>
    <s v="TA"/>
    <s v="Y"/>
    <x v="0"/>
    <x v="0"/>
    <n v="48"/>
    <n v="0"/>
    <n v="0"/>
    <n v="0"/>
    <n v="0"/>
    <s v="NA"/>
    <n v="0"/>
    <s v="NA"/>
    <x v="0"/>
    <s v="NA"/>
    <n v="0"/>
    <x v="5"/>
    <x v="0"/>
    <s v="ConLD"/>
    <x v="0"/>
    <x v="0"/>
    <x v="122"/>
  </r>
  <r>
    <x v="986"/>
    <x v="3"/>
    <x v="1"/>
    <n v="59"/>
    <n v="5310"/>
    <s v="Pave"/>
    <s v="NA"/>
    <s v="Reg"/>
    <s v="Lvl"/>
    <s v="AllPub"/>
    <x v="2"/>
    <s v="Gtl"/>
    <x v="7"/>
    <s v="Feedr"/>
    <s v="Norm"/>
    <x v="0"/>
    <x v="2"/>
    <n v="6"/>
    <n v="8"/>
    <n v="1910"/>
    <n v="2003"/>
    <x v="1"/>
    <s v="Hip"/>
    <s v="CompShg"/>
    <x v="0"/>
    <s v="VinylSd"/>
    <s v="None"/>
    <n v="0"/>
    <s v="TA"/>
    <s v="Gd"/>
    <x v="1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x v="1"/>
    <n v="0"/>
    <n v="1"/>
    <n v="0"/>
    <n v="2"/>
    <x v="1"/>
    <n v="1"/>
    <x v="0"/>
    <n v="5"/>
    <s v="Typ"/>
    <n v="0"/>
    <s v="NA"/>
    <s v="Attchd"/>
    <n v="1950"/>
    <s v="Unf"/>
    <n v="1"/>
    <n v="255"/>
    <s v="Fa"/>
    <s v="TA"/>
    <s v="Y"/>
    <x v="225"/>
    <x v="1"/>
    <n v="0"/>
    <n v="0"/>
    <n v="0"/>
    <n v="0"/>
    <n v="0"/>
    <s v="NA"/>
    <n v="0"/>
    <s v="NA"/>
    <x v="0"/>
    <s v="NA"/>
    <n v="0"/>
    <x v="11"/>
    <x v="2"/>
    <s v="WD"/>
    <x v="0"/>
    <x v="0"/>
    <x v="528"/>
  </r>
  <r>
    <x v="987"/>
    <x v="1"/>
    <x v="0"/>
    <n v="83"/>
    <n v="10159"/>
    <s v="Pave"/>
    <s v="NA"/>
    <s v="IR1"/>
    <s v="Lvl"/>
    <s v="AllPub"/>
    <x v="0"/>
    <s v="Gtl"/>
    <x v="10"/>
    <s v="Norm"/>
    <s v="Norm"/>
    <x v="0"/>
    <x v="1"/>
    <n v="9"/>
    <n v="5"/>
    <n v="2009"/>
    <n v="2010"/>
    <x v="1"/>
    <s v="Hip"/>
    <s v="CompShg"/>
    <x v="0"/>
    <s v="VinylSd"/>
    <s v="Stone"/>
    <n v="450"/>
    <s v="Ex"/>
    <s v="TA"/>
    <x v="0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x v="0"/>
    <n v="0"/>
    <n v="2"/>
    <n v="1"/>
    <n v="3"/>
    <x v="0"/>
    <n v="1"/>
    <x v="2"/>
    <n v="8"/>
    <s v="Typ"/>
    <n v="1"/>
    <s v="Gd"/>
    <s v="Attchd"/>
    <n v="2010"/>
    <s v="Fin"/>
    <n v="3"/>
    <n v="606"/>
    <s v="TA"/>
    <s v="TA"/>
    <s v="Y"/>
    <x v="23"/>
    <x v="1"/>
    <n v="95"/>
    <n v="0"/>
    <n v="0"/>
    <n v="0"/>
    <n v="0"/>
    <s v="NA"/>
    <n v="0"/>
    <s v="NA"/>
    <x v="0"/>
    <s v="NA"/>
    <n v="0"/>
    <x v="7"/>
    <x v="4"/>
    <s v="New"/>
    <x v="2"/>
    <x v="1"/>
    <x v="529"/>
  </r>
  <r>
    <x v="988"/>
    <x v="0"/>
    <x v="0"/>
    <s v="NA"/>
    <n v="12046"/>
    <s v="Pave"/>
    <s v="NA"/>
    <s v="IR1"/>
    <s v="Lvl"/>
    <s v="AllPub"/>
    <x v="0"/>
    <s v="Gtl"/>
    <x v="6"/>
    <s v="Norm"/>
    <s v="Norm"/>
    <x v="0"/>
    <x v="0"/>
    <n v="6"/>
    <n v="6"/>
    <n v="1976"/>
    <n v="1976"/>
    <x v="0"/>
    <s v="Gable"/>
    <s v="CompShg"/>
    <x v="7"/>
    <s v="Plywood"/>
    <s v="BrkFace"/>
    <n v="298"/>
    <s v="TA"/>
    <s v="TA"/>
    <x v="1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x v="1"/>
    <n v="0"/>
    <n v="2"/>
    <n v="1"/>
    <n v="4"/>
    <x v="1"/>
    <n v="1"/>
    <x v="0"/>
    <n v="8"/>
    <s v="Typ"/>
    <n v="1"/>
    <s v="TA"/>
    <s v="Attchd"/>
    <n v="1976"/>
    <s v="Fin"/>
    <n v="2"/>
    <n v="551"/>
    <s v="TA"/>
    <s v="TA"/>
    <s v="Y"/>
    <x v="0"/>
    <x v="0"/>
    <n v="224"/>
    <n v="0"/>
    <n v="0"/>
    <n v="0"/>
    <n v="0"/>
    <s v="NA"/>
    <n v="0"/>
    <s v="NA"/>
    <x v="0"/>
    <s v="NA"/>
    <n v="0"/>
    <x v="11"/>
    <x v="1"/>
    <s v="WD"/>
    <x v="0"/>
    <x v="0"/>
    <x v="530"/>
  </r>
  <r>
    <x v="989"/>
    <x v="0"/>
    <x v="3"/>
    <n v="65"/>
    <n v="8125"/>
    <s v="Pave"/>
    <s v="NA"/>
    <s v="Reg"/>
    <s v="Lvl"/>
    <s v="AllPub"/>
    <x v="0"/>
    <s v="Gtl"/>
    <x v="5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x v="1"/>
    <n v="0"/>
    <n v="2"/>
    <n v="1"/>
    <n v="3"/>
    <x v="0"/>
    <n v="1"/>
    <x v="0"/>
    <n v="6"/>
    <s v="Typ"/>
    <n v="0"/>
    <s v="NA"/>
    <s v="Attchd"/>
    <n v="2006"/>
    <s v="RFn"/>
    <n v="2"/>
    <n v="614"/>
    <s v="TA"/>
    <s v="TA"/>
    <s v="Y"/>
    <x v="0"/>
    <x v="0"/>
    <n v="50"/>
    <n v="0"/>
    <n v="0"/>
    <n v="0"/>
    <n v="0"/>
    <s v="NA"/>
    <n v="0"/>
    <s v="NA"/>
    <x v="0"/>
    <s v="NA"/>
    <n v="0"/>
    <x v="5"/>
    <x v="2"/>
    <s v="New"/>
    <x v="2"/>
    <x v="1"/>
    <x v="531"/>
  </r>
  <r>
    <x v="990"/>
    <x v="0"/>
    <x v="0"/>
    <n v="82"/>
    <n v="9452"/>
    <s v="Pave"/>
    <s v="NA"/>
    <s v="Reg"/>
    <s v="Lvl"/>
    <s v="AllPub"/>
    <x v="0"/>
    <s v="Gtl"/>
    <x v="3"/>
    <s v="Norm"/>
    <s v="Norm"/>
    <x v="0"/>
    <x v="0"/>
    <n v="8"/>
    <n v="5"/>
    <n v="1997"/>
    <n v="1998"/>
    <x v="1"/>
    <s v="Gable"/>
    <s v="CompShg"/>
    <x v="0"/>
    <s v="VinylSd"/>
    <s v="BrkFace"/>
    <n v="423"/>
    <s v="Gd"/>
    <s v="TA"/>
    <x v="0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x v="0"/>
    <n v="0"/>
    <n v="2"/>
    <n v="1"/>
    <n v="3"/>
    <x v="0"/>
    <n v="1"/>
    <x v="0"/>
    <n v="7"/>
    <s v="Typ"/>
    <n v="1"/>
    <s v="TA"/>
    <s v="Attchd"/>
    <n v="1997"/>
    <s v="Fin"/>
    <n v="3"/>
    <n v="870"/>
    <s v="TA"/>
    <s v="TA"/>
    <s v="Y"/>
    <x v="0"/>
    <x v="0"/>
    <n v="70"/>
    <n v="0"/>
    <n v="0"/>
    <n v="0"/>
    <n v="0"/>
    <s v="NA"/>
    <n v="0"/>
    <s v="NA"/>
    <x v="0"/>
    <s v="NA"/>
    <n v="0"/>
    <x v="11"/>
    <x v="2"/>
    <s v="WD"/>
    <x v="0"/>
    <x v="0"/>
    <x v="532"/>
  </r>
  <r>
    <x v="991"/>
    <x v="2"/>
    <x v="1"/>
    <n v="121"/>
    <n v="17671"/>
    <s v="Pave"/>
    <s v="Grvl"/>
    <s v="Reg"/>
    <s v="Lvl"/>
    <s v="AllPub"/>
    <x v="2"/>
    <s v="Gtl"/>
    <x v="7"/>
    <s v="Artery"/>
    <s v="Norm"/>
    <x v="0"/>
    <x v="0"/>
    <n v="8"/>
    <n v="9"/>
    <n v="1882"/>
    <n v="1986"/>
    <x v="1"/>
    <s v="Gable"/>
    <s v="CompShg"/>
    <x v="2"/>
    <s v="Wd Sdng"/>
    <s v="None"/>
    <n v="0"/>
    <s v="Gd"/>
    <s v="Gd"/>
    <x v="2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x v="1"/>
    <n v="0"/>
    <n v="1"/>
    <n v="1"/>
    <n v="4"/>
    <x v="1"/>
    <n v="1"/>
    <x v="0"/>
    <n v="8"/>
    <s v="Typ"/>
    <n v="1"/>
    <s v="Gd"/>
    <s v="Attchd"/>
    <n v="1925"/>
    <s v="Unf"/>
    <n v="2"/>
    <n v="424"/>
    <s v="TA"/>
    <s v="TA"/>
    <s v="P"/>
    <x v="0"/>
    <x v="0"/>
    <n v="169"/>
    <n v="0"/>
    <n v="0"/>
    <n v="0"/>
    <n v="0"/>
    <s v="NA"/>
    <n v="0"/>
    <s v="NA"/>
    <x v="0"/>
    <s v="NA"/>
    <n v="0"/>
    <x v="6"/>
    <x v="3"/>
    <s v="WD"/>
    <x v="0"/>
    <x v="0"/>
    <x v="282"/>
  </r>
  <r>
    <x v="992"/>
    <x v="0"/>
    <x v="0"/>
    <n v="80"/>
    <n v="9760"/>
    <s v="Pave"/>
    <s v="NA"/>
    <s v="Reg"/>
    <s v="Lvl"/>
    <s v="AllPub"/>
    <x v="0"/>
    <s v="Mod"/>
    <x v="11"/>
    <s v="Norm"/>
    <s v="Norm"/>
    <x v="0"/>
    <x v="0"/>
    <n v="6"/>
    <n v="8"/>
    <n v="1964"/>
    <n v="1993"/>
    <x v="1"/>
    <s v="Hip"/>
    <s v="CompShg"/>
    <x v="2"/>
    <s v="Wd Sdng"/>
    <s v="BrkFace"/>
    <n v="340"/>
    <s v="TA"/>
    <s v="TA"/>
    <x v="1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x v="1"/>
    <n v="0"/>
    <n v="2"/>
    <n v="1"/>
    <n v="3"/>
    <x v="0"/>
    <n v="1"/>
    <x v="0"/>
    <n v="7"/>
    <s v="Typ"/>
    <n v="1"/>
    <s v="Fa"/>
    <s v="Attchd"/>
    <n v="1964"/>
    <s v="RFn"/>
    <n v="2"/>
    <n v="440"/>
    <s v="TA"/>
    <s v="TA"/>
    <s v="Y"/>
    <x v="53"/>
    <x v="1"/>
    <n v="42"/>
    <n v="0"/>
    <n v="0"/>
    <n v="0"/>
    <n v="0"/>
    <s v="NA"/>
    <n v="0"/>
    <s v="MnWw"/>
    <x v="1"/>
    <s v="NA"/>
    <n v="0"/>
    <x v="9"/>
    <x v="1"/>
    <s v="WD"/>
    <x v="0"/>
    <x v="0"/>
    <x v="313"/>
  </r>
  <r>
    <x v="993"/>
    <x v="0"/>
    <x v="0"/>
    <n v="68"/>
    <n v="8846"/>
    <s v="Pave"/>
    <s v="NA"/>
    <s v="Reg"/>
    <s v="Lvl"/>
    <s v="AllPub"/>
    <x v="0"/>
    <s v="Gtl"/>
    <x v="0"/>
    <s v="Norm"/>
    <s v="Norm"/>
    <x v="0"/>
    <x v="0"/>
    <n v="6"/>
    <n v="5"/>
    <n v="2005"/>
    <n v="2006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x v="1"/>
    <n v="0"/>
    <n v="2"/>
    <n v="1"/>
    <n v="3"/>
    <x v="0"/>
    <n v="1"/>
    <x v="0"/>
    <n v="6"/>
    <s v="Typ"/>
    <n v="0"/>
    <s v="NA"/>
    <s v="Attchd"/>
    <n v="2005"/>
    <s v="RFn"/>
    <n v="2"/>
    <n v="564"/>
    <s v="TA"/>
    <s v="TA"/>
    <s v="Y"/>
    <x v="0"/>
    <x v="0"/>
    <n v="35"/>
    <n v="0"/>
    <n v="0"/>
    <n v="0"/>
    <n v="0"/>
    <s v="NA"/>
    <n v="0"/>
    <s v="NA"/>
    <x v="0"/>
    <s v="NA"/>
    <n v="0"/>
    <x v="5"/>
    <x v="2"/>
    <s v="New"/>
    <x v="2"/>
    <x v="1"/>
    <x v="533"/>
  </r>
  <r>
    <x v="994"/>
    <x v="1"/>
    <x v="0"/>
    <n v="96"/>
    <n v="12456"/>
    <s v="Pave"/>
    <s v="NA"/>
    <s v="Reg"/>
    <s v="Lvl"/>
    <s v="AllPub"/>
    <x v="1"/>
    <s v="Gtl"/>
    <x v="10"/>
    <s v="Norm"/>
    <s v="Norm"/>
    <x v="0"/>
    <x v="1"/>
    <n v="10"/>
    <n v="5"/>
    <n v="2006"/>
    <n v="2007"/>
    <x v="1"/>
    <s v="Hip"/>
    <s v="CompShg"/>
    <x v="6"/>
    <s v="CmentBd"/>
    <s v="Stone"/>
    <n v="230"/>
    <s v="Ex"/>
    <s v="TA"/>
    <x v="0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x v="0"/>
    <n v="0"/>
    <n v="2"/>
    <n v="0"/>
    <n v="3"/>
    <x v="1"/>
    <n v="1"/>
    <x v="2"/>
    <n v="7"/>
    <s v="Typ"/>
    <n v="1"/>
    <s v="Gd"/>
    <s v="Attchd"/>
    <n v="2008"/>
    <s v="Fin"/>
    <n v="3"/>
    <n v="786"/>
    <s v="TA"/>
    <s v="TA"/>
    <s v="Y"/>
    <x v="74"/>
    <x v="1"/>
    <n v="48"/>
    <n v="0"/>
    <n v="0"/>
    <n v="0"/>
    <n v="0"/>
    <s v="NA"/>
    <n v="0"/>
    <s v="NA"/>
    <x v="0"/>
    <s v="NA"/>
    <n v="0"/>
    <x v="9"/>
    <x v="3"/>
    <s v="WD"/>
    <x v="0"/>
    <x v="0"/>
    <x v="534"/>
  </r>
  <r>
    <x v="995"/>
    <x v="3"/>
    <x v="0"/>
    <n v="51"/>
    <n v="4712"/>
    <s v="Pave"/>
    <s v="NA"/>
    <s v="IR1"/>
    <s v="Lvl"/>
    <s v="AllPub"/>
    <x v="0"/>
    <s v="Mod"/>
    <x v="8"/>
    <s v="Feedr"/>
    <s v="Norm"/>
    <x v="0"/>
    <x v="2"/>
    <n v="4"/>
    <n v="7"/>
    <n v="1946"/>
    <n v="1950"/>
    <x v="1"/>
    <s v="Gable"/>
    <s v="CompShg"/>
    <x v="1"/>
    <s v="MetalSd"/>
    <s v="None"/>
    <n v="0"/>
    <s v="TA"/>
    <s v="TA"/>
    <x v="1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x v="0"/>
    <n v="0"/>
    <n v="1"/>
    <n v="1"/>
    <n v="3"/>
    <x v="1"/>
    <n v="1"/>
    <x v="1"/>
    <n v="5"/>
    <s v="Typ"/>
    <n v="0"/>
    <s v="NA"/>
    <s v="Detchd"/>
    <n v="1946"/>
    <s v="Unf"/>
    <n v="1"/>
    <n v="305"/>
    <s v="TA"/>
    <s v="TA"/>
    <s v="Y"/>
    <x v="0"/>
    <x v="0"/>
    <n v="57"/>
    <n v="0"/>
    <n v="0"/>
    <n v="63"/>
    <n v="0"/>
    <s v="NA"/>
    <n v="0"/>
    <s v="MnPrv"/>
    <x v="1"/>
    <s v="NA"/>
    <n v="0"/>
    <x v="5"/>
    <x v="2"/>
    <s v="WD"/>
    <x v="1"/>
    <x v="1"/>
    <x v="535"/>
  </r>
  <r>
    <x v="996"/>
    <x v="1"/>
    <x v="0"/>
    <s v="NA"/>
    <n v="10659"/>
    <s v="Pave"/>
    <s v="NA"/>
    <s v="IR1"/>
    <s v="Lvl"/>
    <s v="AllPub"/>
    <x v="0"/>
    <s v="Gtl"/>
    <x v="11"/>
    <s v="Norm"/>
    <s v="Norm"/>
    <x v="0"/>
    <x v="1"/>
    <n v="5"/>
    <n v="6"/>
    <n v="1961"/>
    <n v="1961"/>
    <x v="0"/>
    <s v="Hip"/>
    <s v="CompShg"/>
    <x v="2"/>
    <s v="Wd Sdng"/>
    <s v="None"/>
    <n v="0"/>
    <s v="TA"/>
    <s v="TA"/>
    <x v="1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x v="0"/>
    <n v="0"/>
    <n v="1"/>
    <n v="0"/>
    <n v="3"/>
    <x v="1"/>
    <n v="1"/>
    <x v="1"/>
    <n v="6"/>
    <s v="Typ"/>
    <n v="0"/>
    <s v="NA"/>
    <s v="Attchd"/>
    <n v="1961"/>
    <s v="Unf"/>
    <n v="1"/>
    <n v="368"/>
    <s v="TA"/>
    <s v="TA"/>
    <s v="Y"/>
    <x v="0"/>
    <x v="0"/>
    <n v="319"/>
    <n v="0"/>
    <n v="0"/>
    <n v="0"/>
    <n v="0"/>
    <s v="NA"/>
    <n v="0"/>
    <s v="NA"/>
    <x v="0"/>
    <s v="NA"/>
    <n v="0"/>
    <x v="8"/>
    <x v="2"/>
    <s v="COD"/>
    <x v="0"/>
    <x v="0"/>
    <x v="73"/>
  </r>
  <r>
    <x v="997"/>
    <x v="1"/>
    <x v="0"/>
    <s v="NA"/>
    <n v="11717"/>
    <s v="Pave"/>
    <s v="NA"/>
    <s v="IR1"/>
    <s v="Lvl"/>
    <s v="AllPub"/>
    <x v="0"/>
    <s v="Gtl"/>
    <x v="6"/>
    <s v="PosA"/>
    <s v="Norm"/>
    <x v="0"/>
    <x v="1"/>
    <n v="6"/>
    <n v="6"/>
    <n v="1970"/>
    <n v="1970"/>
    <x v="0"/>
    <s v="Hip"/>
    <s v="CompShg"/>
    <x v="3"/>
    <s v="HdBoard"/>
    <s v="BrkFace"/>
    <n v="571"/>
    <s v="TA"/>
    <s v="TA"/>
    <x v="1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x v="1"/>
    <n v="0"/>
    <n v="2"/>
    <n v="0"/>
    <n v="2"/>
    <x v="0"/>
    <n v="1"/>
    <x v="1"/>
    <n v="6"/>
    <s v="Typ"/>
    <n v="1"/>
    <s v="TA"/>
    <s v="Attchd"/>
    <n v="1970"/>
    <s v="RFn"/>
    <n v="2"/>
    <n v="615"/>
    <s v="TA"/>
    <s v="TA"/>
    <s v="Y"/>
    <x v="226"/>
    <x v="1"/>
    <n v="0"/>
    <n v="0"/>
    <n v="0"/>
    <n v="0"/>
    <n v="0"/>
    <s v="NA"/>
    <n v="0"/>
    <s v="NA"/>
    <x v="0"/>
    <s v="NA"/>
    <n v="0"/>
    <x v="0"/>
    <x v="3"/>
    <s v="WD"/>
    <x v="0"/>
    <x v="0"/>
    <x v="68"/>
  </r>
  <r>
    <x v="998"/>
    <x v="8"/>
    <x v="1"/>
    <n v="60"/>
    <n v="9786"/>
    <s v="Pave"/>
    <s v="NA"/>
    <s v="Reg"/>
    <s v="Lvl"/>
    <s v="AllPub"/>
    <x v="0"/>
    <s v="Gtl"/>
    <x v="13"/>
    <s v="Norm"/>
    <s v="Norm"/>
    <x v="0"/>
    <x v="1"/>
    <n v="3"/>
    <n v="4"/>
    <n v="1922"/>
    <n v="1950"/>
    <x v="1"/>
    <s v="Hip"/>
    <s v="CompShg"/>
    <x v="2"/>
    <s v="Wd Sdng"/>
    <s v="None"/>
    <n v="0"/>
    <s v="TA"/>
    <s v="TA"/>
    <x v="2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x v="1"/>
    <n v="0"/>
    <n v="1"/>
    <n v="0"/>
    <n v="3"/>
    <x v="1"/>
    <n v="1"/>
    <x v="1"/>
    <n v="6"/>
    <s v="Typ"/>
    <n v="1"/>
    <s v="Gd"/>
    <s v="Detchd"/>
    <n v="1922"/>
    <s v="Unf"/>
    <n v="1"/>
    <n v="210"/>
    <s v="TA"/>
    <s v="Fa"/>
    <s v="P"/>
    <x v="0"/>
    <x v="0"/>
    <n v="100"/>
    <n v="48"/>
    <n v="0"/>
    <n v="0"/>
    <n v="0"/>
    <s v="NA"/>
    <n v="0"/>
    <s v="NA"/>
    <x v="0"/>
    <s v="NA"/>
    <n v="0"/>
    <x v="1"/>
    <x v="2"/>
    <s v="WD"/>
    <x v="0"/>
    <x v="0"/>
    <x v="71"/>
  </r>
  <r>
    <x v="999"/>
    <x v="1"/>
    <x v="0"/>
    <n v="64"/>
    <n v="6762"/>
    <s v="Pave"/>
    <s v="NA"/>
    <s v="Reg"/>
    <s v="Lvl"/>
    <s v="AllPub"/>
    <x v="0"/>
    <s v="Gtl"/>
    <x v="0"/>
    <s v="Norm"/>
    <s v="Norm"/>
    <x v="0"/>
    <x v="1"/>
    <n v="7"/>
    <n v="5"/>
    <n v="2006"/>
    <n v="2006"/>
    <x v="0"/>
    <s v="Gable"/>
    <s v="CompShg"/>
    <x v="0"/>
    <s v="VinylSd"/>
    <s v="Stone"/>
    <n v="24"/>
    <s v="Gd"/>
    <s v="TA"/>
    <x v="0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x v="0"/>
    <n v="0"/>
    <n v="2"/>
    <n v="0"/>
    <n v="2"/>
    <x v="0"/>
    <n v="1"/>
    <x v="0"/>
    <n v="6"/>
    <s v="Typ"/>
    <n v="0"/>
    <s v="NA"/>
    <s v="Attchd"/>
    <n v="2006"/>
    <s v="RFn"/>
    <n v="2"/>
    <n v="632"/>
    <s v="TA"/>
    <s v="TA"/>
    <s v="Y"/>
    <x v="47"/>
    <x v="1"/>
    <n v="61"/>
    <n v="0"/>
    <n v="0"/>
    <n v="0"/>
    <n v="0"/>
    <s v="NA"/>
    <n v="0"/>
    <s v="NA"/>
    <x v="0"/>
    <s v="NA"/>
    <n v="0"/>
    <x v="0"/>
    <x v="4"/>
    <s v="WD"/>
    <x v="0"/>
    <x v="0"/>
    <x v="536"/>
  </r>
  <r>
    <x v="1000"/>
    <x v="1"/>
    <x v="0"/>
    <n v="74"/>
    <n v="10206"/>
    <s v="Pave"/>
    <s v="NA"/>
    <s v="Reg"/>
    <s v="Lvl"/>
    <s v="AllPub"/>
    <x v="2"/>
    <s v="Gtl"/>
    <x v="15"/>
    <s v="Norm"/>
    <s v="Norm"/>
    <x v="0"/>
    <x v="1"/>
    <n v="3"/>
    <n v="3"/>
    <n v="1952"/>
    <n v="1952"/>
    <x v="0"/>
    <s v="Flat"/>
    <s v="Tar&amp;Grv"/>
    <x v="10"/>
    <s v="Brk Cmn"/>
    <s v="None"/>
    <n v="0"/>
    <s v="TA"/>
    <s v="TA"/>
    <x v="4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x v="1"/>
    <n v="0"/>
    <n v="1"/>
    <n v="0"/>
    <n v="2"/>
    <x v="1"/>
    <n v="1"/>
    <x v="3"/>
    <n v="4"/>
    <s v="Min1"/>
    <n v="0"/>
    <s v="NA"/>
    <s v="Detchd"/>
    <n v="1956"/>
    <s v="Unf"/>
    <n v="2"/>
    <n v="528"/>
    <s v="TA"/>
    <s v="Fa"/>
    <s v="Y"/>
    <x v="0"/>
    <x v="0"/>
    <n v="0"/>
    <n v="0"/>
    <n v="0"/>
    <n v="0"/>
    <n v="0"/>
    <s v="NA"/>
    <n v="0"/>
    <s v="NA"/>
    <x v="0"/>
    <s v="NA"/>
    <n v="0"/>
    <x v="9"/>
    <x v="3"/>
    <s v="WD"/>
    <x v="0"/>
    <x v="0"/>
    <x v="38"/>
  </r>
  <r>
    <x v="1001"/>
    <x v="8"/>
    <x v="0"/>
    <n v="60"/>
    <n v="5400"/>
    <s v="Pave"/>
    <s v="NA"/>
    <s v="Reg"/>
    <s v="Lvl"/>
    <s v="AllPub"/>
    <x v="2"/>
    <s v="Gtl"/>
    <x v="7"/>
    <s v="Norm"/>
    <s v="Norm"/>
    <x v="0"/>
    <x v="1"/>
    <n v="5"/>
    <n v="6"/>
    <n v="1920"/>
    <n v="1950"/>
    <x v="1"/>
    <s v="Gable"/>
    <s v="CompShg"/>
    <x v="2"/>
    <s v="Wd Sdng"/>
    <s v="None"/>
    <n v="0"/>
    <s v="TA"/>
    <s v="TA"/>
    <x v="2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x v="1"/>
    <n v="0"/>
    <n v="1"/>
    <n v="0"/>
    <n v="2"/>
    <x v="1"/>
    <n v="1"/>
    <x v="2"/>
    <n v="4"/>
    <s v="Typ"/>
    <n v="0"/>
    <s v="NA"/>
    <s v="Detchd"/>
    <n v="1920"/>
    <s v="Unf"/>
    <n v="1"/>
    <n v="216"/>
    <s v="Fa"/>
    <s v="TA"/>
    <s v="N"/>
    <x v="0"/>
    <x v="0"/>
    <n v="20"/>
    <n v="94"/>
    <n v="0"/>
    <n v="0"/>
    <n v="0"/>
    <s v="NA"/>
    <n v="0"/>
    <s v="NA"/>
    <x v="0"/>
    <s v="NA"/>
    <n v="0"/>
    <x v="8"/>
    <x v="1"/>
    <s v="WD"/>
    <x v="1"/>
    <x v="1"/>
    <x v="324"/>
  </r>
  <r>
    <x v="1002"/>
    <x v="1"/>
    <x v="0"/>
    <n v="75"/>
    <n v="11957"/>
    <s v="Pave"/>
    <s v="NA"/>
    <s v="IR1"/>
    <s v="Lvl"/>
    <s v="AllPub"/>
    <x v="0"/>
    <s v="Gtl"/>
    <x v="5"/>
    <s v="RRAn"/>
    <s v="Norm"/>
    <x v="0"/>
    <x v="1"/>
    <n v="8"/>
    <n v="5"/>
    <n v="2006"/>
    <n v="2006"/>
    <x v="0"/>
    <s v="Gable"/>
    <s v="CompShg"/>
    <x v="0"/>
    <s v="VinylSd"/>
    <s v="BrkFace"/>
    <n v="53"/>
    <s v="Gd"/>
    <s v="TA"/>
    <x v="0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x v="1"/>
    <n v="0"/>
    <n v="2"/>
    <n v="0"/>
    <n v="3"/>
    <x v="1"/>
    <n v="1"/>
    <x v="0"/>
    <n v="7"/>
    <s v="Typ"/>
    <n v="1"/>
    <s v="Gd"/>
    <s v="Attchd"/>
    <n v="2006"/>
    <s v="RFn"/>
    <n v="3"/>
    <n v="824"/>
    <s v="TA"/>
    <s v="TA"/>
    <s v="Y"/>
    <x v="32"/>
    <x v="1"/>
    <n v="104"/>
    <n v="0"/>
    <n v="0"/>
    <n v="0"/>
    <n v="0"/>
    <s v="NA"/>
    <n v="0"/>
    <s v="NA"/>
    <x v="0"/>
    <s v="NA"/>
    <n v="0"/>
    <x v="9"/>
    <x v="0"/>
    <s v="WD"/>
    <x v="0"/>
    <x v="0"/>
    <x v="537"/>
  </r>
  <r>
    <x v="1003"/>
    <x v="6"/>
    <x v="0"/>
    <s v="NA"/>
    <n v="11500"/>
    <s v="Pave"/>
    <s v="NA"/>
    <s v="IR1"/>
    <s v="Lvl"/>
    <s v="AllPub"/>
    <x v="2"/>
    <s v="Gtl"/>
    <x v="6"/>
    <s v="Feedr"/>
    <s v="RRAn"/>
    <x v="2"/>
    <x v="1"/>
    <n v="5"/>
    <n v="6"/>
    <n v="1976"/>
    <n v="1976"/>
    <x v="0"/>
    <s v="Gable"/>
    <s v="CompShg"/>
    <x v="0"/>
    <s v="VinylSd"/>
    <s v="BrkFace"/>
    <n v="164"/>
    <s v="TA"/>
    <s v="TA"/>
    <x v="1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x v="1"/>
    <n v="0"/>
    <n v="2"/>
    <n v="0"/>
    <n v="4"/>
    <x v="1"/>
    <n v="2"/>
    <x v="1"/>
    <n v="8"/>
    <s v="Typ"/>
    <n v="0"/>
    <s v="NA"/>
    <s v="Detchd"/>
    <n v="1976"/>
    <s v="Unf"/>
    <n v="2"/>
    <n v="528"/>
    <s v="TA"/>
    <s v="TA"/>
    <s v="Y"/>
    <x v="0"/>
    <x v="0"/>
    <n v="0"/>
    <n v="0"/>
    <n v="0"/>
    <n v="0"/>
    <n v="0"/>
    <s v="NA"/>
    <n v="0"/>
    <s v="NA"/>
    <x v="0"/>
    <s v="NA"/>
    <n v="0"/>
    <x v="11"/>
    <x v="1"/>
    <s v="WD"/>
    <x v="0"/>
    <x v="0"/>
    <x v="538"/>
  </r>
  <r>
    <x v="1004"/>
    <x v="7"/>
    <x v="0"/>
    <n v="43"/>
    <n v="3182"/>
    <s v="Pave"/>
    <s v="NA"/>
    <s v="Reg"/>
    <s v="Lvl"/>
    <s v="AllPub"/>
    <x v="0"/>
    <s v="Gtl"/>
    <x v="21"/>
    <s v="Norm"/>
    <s v="Norm"/>
    <x v="3"/>
    <x v="1"/>
    <n v="7"/>
    <n v="5"/>
    <n v="2005"/>
    <n v="2006"/>
    <x v="1"/>
    <s v="Gable"/>
    <s v="CompShg"/>
    <x v="0"/>
    <s v="VinylSd"/>
    <s v="BrkFace"/>
    <n v="16"/>
    <s v="Gd"/>
    <s v="TA"/>
    <x v="0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x v="1"/>
    <n v="0"/>
    <n v="2"/>
    <n v="0"/>
    <n v="1"/>
    <x v="1"/>
    <n v="1"/>
    <x v="0"/>
    <n v="7"/>
    <s v="Typ"/>
    <n v="1"/>
    <s v="Gd"/>
    <s v="Attchd"/>
    <n v="2005"/>
    <s v="Fin"/>
    <n v="2"/>
    <n v="457"/>
    <s v="TA"/>
    <s v="TA"/>
    <s v="Y"/>
    <x v="131"/>
    <x v="1"/>
    <n v="0"/>
    <n v="0"/>
    <n v="0"/>
    <n v="0"/>
    <n v="0"/>
    <s v="NA"/>
    <n v="0"/>
    <s v="NA"/>
    <x v="0"/>
    <s v="NA"/>
    <n v="0"/>
    <x v="1"/>
    <x v="3"/>
    <s v="WD"/>
    <x v="0"/>
    <x v="0"/>
    <x v="111"/>
  </r>
  <r>
    <x v="1005"/>
    <x v="10"/>
    <x v="0"/>
    <n v="65"/>
    <n v="8385"/>
    <s v="Pave"/>
    <s v="NA"/>
    <s v="Reg"/>
    <s v="Lvl"/>
    <s v="AllPub"/>
    <x v="0"/>
    <s v="Gtl"/>
    <x v="0"/>
    <s v="Norm"/>
    <s v="Norm"/>
    <x v="0"/>
    <x v="5"/>
    <n v="5"/>
    <n v="8"/>
    <n v="1977"/>
    <n v="1977"/>
    <x v="0"/>
    <s v="Gable"/>
    <s v="CompShg"/>
    <x v="3"/>
    <s v="HdBoard"/>
    <s v="BrkFace"/>
    <n v="220"/>
    <s v="Gd"/>
    <s v="TA"/>
    <x v="1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x v="1"/>
    <n v="0"/>
    <n v="2"/>
    <n v="0"/>
    <n v="3"/>
    <x v="1"/>
    <n v="1"/>
    <x v="1"/>
    <n v="6"/>
    <s v="Typ"/>
    <n v="0"/>
    <s v="NA"/>
    <s v="Attchd"/>
    <n v="1977"/>
    <s v="Unf"/>
    <n v="1"/>
    <n v="328"/>
    <s v="TA"/>
    <s v="TA"/>
    <s v="Y"/>
    <x v="59"/>
    <x v="1"/>
    <n v="0"/>
    <n v="0"/>
    <n v="0"/>
    <n v="0"/>
    <n v="0"/>
    <s v="NA"/>
    <n v="0"/>
    <s v="NA"/>
    <x v="0"/>
    <s v="NA"/>
    <n v="0"/>
    <x v="6"/>
    <x v="0"/>
    <s v="WD"/>
    <x v="0"/>
    <x v="0"/>
    <x v="219"/>
  </r>
  <r>
    <x v="1006"/>
    <x v="1"/>
    <x v="0"/>
    <s v="NA"/>
    <n v="12155"/>
    <s v="Pave"/>
    <s v="NA"/>
    <s v="IR3"/>
    <s v="Lvl"/>
    <s v="AllPub"/>
    <x v="0"/>
    <s v="Gtl"/>
    <x v="11"/>
    <s v="PosN"/>
    <s v="Norm"/>
    <x v="0"/>
    <x v="1"/>
    <n v="6"/>
    <n v="3"/>
    <n v="1970"/>
    <n v="1970"/>
    <x v="0"/>
    <s v="Gable"/>
    <s v="CompShg"/>
    <x v="7"/>
    <s v="Plywood"/>
    <s v="None"/>
    <n v="0"/>
    <s v="TA"/>
    <s v="TA"/>
    <x v="1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x v="1"/>
    <n v="1"/>
    <n v="2"/>
    <n v="0"/>
    <n v="3"/>
    <x v="1"/>
    <n v="1"/>
    <x v="1"/>
    <n v="7"/>
    <s v="Typ"/>
    <n v="1"/>
    <s v="TA"/>
    <s v="Attchd"/>
    <n v="1970"/>
    <s v="Unf"/>
    <n v="2"/>
    <n v="484"/>
    <s v="TA"/>
    <s v="TA"/>
    <s v="Y"/>
    <x v="0"/>
    <x v="0"/>
    <n v="0"/>
    <n v="0"/>
    <n v="0"/>
    <n v="147"/>
    <n v="0"/>
    <s v="NA"/>
    <n v="0"/>
    <s v="NA"/>
    <x v="0"/>
    <s v="NA"/>
    <n v="0"/>
    <x v="10"/>
    <x v="1"/>
    <s v="WD"/>
    <x v="0"/>
    <x v="0"/>
    <x v="86"/>
  </r>
  <r>
    <x v="1007"/>
    <x v="11"/>
    <x v="1"/>
    <n v="21"/>
    <n v="2217"/>
    <s v="Pave"/>
    <s v="NA"/>
    <s v="Reg"/>
    <s v="Lvl"/>
    <s v="AllPub"/>
    <x v="0"/>
    <s v="Gtl"/>
    <x v="14"/>
    <s v="Norm"/>
    <s v="Norm"/>
    <x v="3"/>
    <x v="0"/>
    <n v="4"/>
    <n v="4"/>
    <n v="1970"/>
    <n v="1970"/>
    <x v="0"/>
    <s v="Gable"/>
    <s v="CompShg"/>
    <x v="6"/>
    <s v="CmentBd"/>
    <s v="None"/>
    <n v="0"/>
    <s v="TA"/>
    <s v="TA"/>
    <x v="1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x v="1"/>
    <n v="0"/>
    <n v="1"/>
    <n v="1"/>
    <n v="3"/>
    <x v="1"/>
    <n v="1"/>
    <x v="1"/>
    <n v="6"/>
    <s v="Typ"/>
    <n v="0"/>
    <s v="NA"/>
    <s v="Attchd"/>
    <n v="1970"/>
    <s v="RFn"/>
    <n v="1"/>
    <n v="286"/>
    <s v="TA"/>
    <s v="TA"/>
    <s v="Y"/>
    <x v="66"/>
    <x v="1"/>
    <n v="0"/>
    <n v="0"/>
    <n v="0"/>
    <n v="0"/>
    <n v="0"/>
    <s v="NA"/>
    <n v="0"/>
    <s v="NA"/>
    <x v="0"/>
    <s v="NA"/>
    <n v="0"/>
    <x v="5"/>
    <x v="3"/>
    <s v="WD"/>
    <x v="0"/>
    <x v="0"/>
    <x v="209"/>
  </r>
  <r>
    <x v="1008"/>
    <x v="1"/>
    <x v="0"/>
    <n v="43"/>
    <n v="12118"/>
    <s v="Pave"/>
    <s v="NA"/>
    <s v="IR1"/>
    <s v="Lvl"/>
    <s v="AllPub"/>
    <x v="3"/>
    <s v="Gtl"/>
    <x v="4"/>
    <s v="Norm"/>
    <s v="Norm"/>
    <x v="0"/>
    <x v="1"/>
    <n v="7"/>
    <n v="5"/>
    <n v="2004"/>
    <n v="2005"/>
    <x v="1"/>
    <s v="Hip"/>
    <s v="CompShg"/>
    <x v="0"/>
    <s v="VinylSd"/>
    <s v="Stone"/>
    <n v="108"/>
    <s v="Gd"/>
    <s v="TA"/>
    <x v="0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x v="1"/>
    <n v="0"/>
    <n v="2"/>
    <n v="0"/>
    <n v="3"/>
    <x v="1"/>
    <n v="1"/>
    <x v="0"/>
    <n v="7"/>
    <s v="Typ"/>
    <n v="1"/>
    <s v="Gd"/>
    <s v="Attchd"/>
    <n v="2004"/>
    <s v="Fin"/>
    <n v="2"/>
    <n v="550"/>
    <s v="TA"/>
    <s v="TA"/>
    <s v="Y"/>
    <x v="13"/>
    <x v="1"/>
    <n v="48"/>
    <n v="0"/>
    <n v="0"/>
    <n v="180"/>
    <n v="0"/>
    <s v="NA"/>
    <n v="0"/>
    <s v="NA"/>
    <x v="0"/>
    <s v="NA"/>
    <n v="0"/>
    <x v="7"/>
    <x v="3"/>
    <s v="WD"/>
    <x v="0"/>
    <x v="0"/>
    <x v="270"/>
  </r>
  <r>
    <x v="1009"/>
    <x v="3"/>
    <x v="0"/>
    <n v="60"/>
    <n v="6000"/>
    <s v="Pave"/>
    <s v="NA"/>
    <s v="Reg"/>
    <s v="Lvl"/>
    <s v="AllPub"/>
    <x v="0"/>
    <s v="Gtl"/>
    <x v="23"/>
    <s v="Norm"/>
    <s v="Norm"/>
    <x v="0"/>
    <x v="2"/>
    <n v="5"/>
    <n v="5"/>
    <n v="1926"/>
    <n v="1950"/>
    <x v="1"/>
    <s v="Gable"/>
    <s v="CompShg"/>
    <x v="2"/>
    <s v="Wd Sdng"/>
    <s v="None"/>
    <n v="0"/>
    <s v="TA"/>
    <s v="Fa"/>
    <x v="2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x v="1"/>
    <n v="0"/>
    <n v="2"/>
    <n v="0"/>
    <n v="4"/>
    <x v="1"/>
    <n v="1"/>
    <x v="1"/>
    <n v="7"/>
    <s v="Typ"/>
    <n v="0"/>
    <s v="NA"/>
    <s v="NA"/>
    <s v="NA"/>
    <s v="NA"/>
    <n v="0"/>
    <n v="0"/>
    <s v="NA"/>
    <s v="NA"/>
    <s v="P"/>
    <x v="0"/>
    <x v="0"/>
    <n v="0"/>
    <n v="138"/>
    <n v="0"/>
    <n v="0"/>
    <n v="0"/>
    <s v="NA"/>
    <n v="0"/>
    <s v="NA"/>
    <x v="0"/>
    <s v="NA"/>
    <n v="0"/>
    <x v="11"/>
    <x v="2"/>
    <s v="WD"/>
    <x v="0"/>
    <x v="0"/>
    <x v="452"/>
  </r>
  <r>
    <x v="1010"/>
    <x v="3"/>
    <x v="0"/>
    <n v="115"/>
    <n v="21286"/>
    <s v="Pave"/>
    <s v="NA"/>
    <s v="Reg"/>
    <s v="Lvl"/>
    <s v="AllPub"/>
    <x v="0"/>
    <s v="Gtl"/>
    <x v="9"/>
    <s v="Norm"/>
    <s v="Norm"/>
    <x v="0"/>
    <x v="2"/>
    <n v="5"/>
    <n v="5"/>
    <n v="1948"/>
    <n v="1950"/>
    <x v="1"/>
    <s v="Gable"/>
    <s v="CompShg"/>
    <x v="2"/>
    <s v="Wd Sdng"/>
    <s v="None"/>
    <n v="0"/>
    <s v="TA"/>
    <s v="TA"/>
    <x v="1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x v="1"/>
    <n v="0"/>
    <n v="2"/>
    <n v="0"/>
    <n v="4"/>
    <x v="1"/>
    <n v="1"/>
    <x v="1"/>
    <n v="7"/>
    <s v="Typ"/>
    <n v="1"/>
    <s v="Gd"/>
    <s v="Attchd"/>
    <n v="1948"/>
    <s v="Unf"/>
    <n v="1"/>
    <n v="312"/>
    <s v="TA"/>
    <s v="TA"/>
    <s v="Y"/>
    <x v="0"/>
    <x v="0"/>
    <n v="0"/>
    <n v="108"/>
    <n v="0"/>
    <n v="0"/>
    <n v="0"/>
    <s v="NA"/>
    <n v="0"/>
    <s v="NA"/>
    <x v="0"/>
    <s v="NA"/>
    <n v="0"/>
    <x v="5"/>
    <x v="0"/>
    <s v="WD"/>
    <x v="0"/>
    <x v="0"/>
    <x v="152"/>
  </r>
  <r>
    <x v="1011"/>
    <x v="6"/>
    <x v="0"/>
    <n v="75"/>
    <n v="9825"/>
    <s v="Pave"/>
    <s v="NA"/>
    <s v="Reg"/>
    <s v="Lvl"/>
    <s v="AllPub"/>
    <x v="0"/>
    <s v="Gtl"/>
    <x v="15"/>
    <s v="Norm"/>
    <s v="Norm"/>
    <x v="2"/>
    <x v="1"/>
    <n v="5"/>
    <n v="5"/>
    <n v="1965"/>
    <n v="1965"/>
    <x v="0"/>
    <s v="Hip"/>
    <s v="CompShg"/>
    <x v="11"/>
    <s v="AsphShn"/>
    <s v="None"/>
    <n v="0"/>
    <s v="TA"/>
    <s v="TA"/>
    <x v="1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x v="1"/>
    <n v="0"/>
    <n v="2"/>
    <n v="0"/>
    <n v="4"/>
    <x v="1"/>
    <n v="2"/>
    <x v="1"/>
    <n v="8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1"/>
    <x v="4"/>
    <s v="WD"/>
    <x v="0"/>
    <x v="0"/>
    <x v="98"/>
  </r>
  <r>
    <x v="1012"/>
    <x v="2"/>
    <x v="0"/>
    <n v="55"/>
    <n v="10592"/>
    <s v="Pave"/>
    <s v="NA"/>
    <s v="Reg"/>
    <s v="Lvl"/>
    <s v="AllPub"/>
    <x v="0"/>
    <s v="Gtl"/>
    <x v="2"/>
    <s v="Norm"/>
    <s v="Norm"/>
    <x v="0"/>
    <x v="0"/>
    <n v="6"/>
    <n v="7"/>
    <n v="1923"/>
    <n v="1996"/>
    <x v="1"/>
    <s v="Hip"/>
    <s v="CompShg"/>
    <x v="2"/>
    <s v="Wd Sdng"/>
    <s v="None"/>
    <n v="0"/>
    <s v="TA"/>
    <s v="Gd"/>
    <x v="0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x v="1"/>
    <n v="0"/>
    <n v="1"/>
    <n v="1"/>
    <n v="3"/>
    <x v="1"/>
    <n v="1"/>
    <x v="0"/>
    <n v="7"/>
    <s v="Typ"/>
    <n v="2"/>
    <s v="TA"/>
    <s v="Detchd"/>
    <n v="1923"/>
    <s v="Unf"/>
    <n v="1"/>
    <n v="180"/>
    <s v="TA"/>
    <s v="TA"/>
    <s v="Y"/>
    <x v="124"/>
    <x v="1"/>
    <n v="0"/>
    <n v="112"/>
    <n v="0"/>
    <n v="53"/>
    <n v="0"/>
    <s v="NA"/>
    <n v="0"/>
    <s v="NA"/>
    <x v="0"/>
    <s v="NA"/>
    <n v="0"/>
    <x v="5"/>
    <x v="1"/>
    <s v="WD"/>
    <x v="0"/>
    <x v="0"/>
    <x v="258"/>
  </r>
  <r>
    <x v="1013"/>
    <x v="8"/>
    <x v="1"/>
    <n v="60"/>
    <n v="7200"/>
    <s v="Pave"/>
    <s v="NA"/>
    <s v="Reg"/>
    <s v="Lvl"/>
    <s v="AllPub"/>
    <x v="0"/>
    <s v="Gtl"/>
    <x v="7"/>
    <s v="Norm"/>
    <s v="Norm"/>
    <x v="0"/>
    <x v="1"/>
    <n v="5"/>
    <n v="4"/>
    <n v="1910"/>
    <n v="2006"/>
    <x v="1"/>
    <s v="Hip"/>
    <s v="CompShg"/>
    <x v="1"/>
    <s v="Stucco"/>
    <s v="None"/>
    <n v="0"/>
    <s v="TA"/>
    <s v="TA"/>
    <x v="2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x v="0"/>
    <n v="0"/>
    <n v="1"/>
    <n v="0"/>
    <n v="2"/>
    <x v="1"/>
    <n v="1"/>
    <x v="1"/>
    <n v="4"/>
    <s v="Maj2"/>
    <n v="0"/>
    <s v="NA"/>
    <s v="Detchd"/>
    <n v="1956"/>
    <s v="Unf"/>
    <n v="1"/>
    <n v="280"/>
    <s v="TA"/>
    <s v="TA"/>
    <s v="Y"/>
    <x v="0"/>
    <x v="0"/>
    <n v="30"/>
    <n v="226"/>
    <n v="0"/>
    <n v="0"/>
    <n v="0"/>
    <s v="NA"/>
    <n v="0"/>
    <s v="NA"/>
    <x v="0"/>
    <s v="NA"/>
    <n v="0"/>
    <x v="11"/>
    <x v="3"/>
    <s v="WD"/>
    <x v="0"/>
    <x v="0"/>
    <x v="82"/>
  </r>
  <r>
    <x v="1014"/>
    <x v="1"/>
    <x v="0"/>
    <n v="60"/>
    <n v="11664"/>
    <s v="Pave"/>
    <s v="NA"/>
    <s v="Reg"/>
    <s v="Lvl"/>
    <s v="AllPub"/>
    <x v="0"/>
    <s v="Gtl"/>
    <x v="11"/>
    <s v="Artery"/>
    <s v="Norm"/>
    <x v="0"/>
    <x v="1"/>
    <n v="6"/>
    <n v="5"/>
    <n v="1948"/>
    <n v="1950"/>
    <x v="1"/>
    <s v="Gable"/>
    <s v="CompShg"/>
    <x v="1"/>
    <s v="MetalSd"/>
    <s v="BrkFace"/>
    <n v="206"/>
    <s v="TA"/>
    <s v="TA"/>
    <x v="1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x v="1"/>
    <n v="0"/>
    <n v="1"/>
    <n v="0"/>
    <n v="2"/>
    <x v="1"/>
    <n v="1"/>
    <x v="1"/>
    <n v="5"/>
    <s v="Typ"/>
    <n v="1"/>
    <s v="Gd"/>
    <s v="Detchd"/>
    <n v="1948"/>
    <s v="Unf"/>
    <n v="1"/>
    <n v="240"/>
    <s v="TA"/>
    <s v="TA"/>
    <s v="Y"/>
    <x v="0"/>
    <x v="0"/>
    <n v="130"/>
    <n v="0"/>
    <n v="0"/>
    <n v="0"/>
    <n v="0"/>
    <s v="NA"/>
    <n v="0"/>
    <s v="NA"/>
    <x v="0"/>
    <s v="NA"/>
    <n v="0"/>
    <x v="6"/>
    <x v="1"/>
    <s v="WD"/>
    <x v="0"/>
    <x v="0"/>
    <x v="539"/>
  </r>
  <r>
    <x v="1015"/>
    <x v="0"/>
    <x v="0"/>
    <n v="70"/>
    <n v="8400"/>
    <s v="Pave"/>
    <s v="NA"/>
    <s v="Reg"/>
    <s v="Lvl"/>
    <s v="AllPub"/>
    <x v="0"/>
    <s v="Gtl"/>
    <x v="6"/>
    <s v="Norm"/>
    <s v="Norm"/>
    <x v="0"/>
    <x v="0"/>
    <n v="8"/>
    <n v="6"/>
    <n v="2001"/>
    <n v="2001"/>
    <x v="0"/>
    <s v="Gable"/>
    <s v="CompShg"/>
    <x v="0"/>
    <s v="VinylSd"/>
    <s v="None"/>
    <n v="0"/>
    <s v="Gd"/>
    <s v="TA"/>
    <x v="0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x v="0"/>
    <n v="0"/>
    <n v="2"/>
    <n v="1"/>
    <n v="3"/>
    <x v="0"/>
    <n v="1"/>
    <x v="0"/>
    <n v="6"/>
    <s v="Typ"/>
    <n v="0"/>
    <s v="NA"/>
    <s v="Attchd"/>
    <n v="2001"/>
    <s v="Fin"/>
    <n v="2"/>
    <n v="528"/>
    <s v="TA"/>
    <s v="TA"/>
    <s v="Y"/>
    <x v="0"/>
    <x v="0"/>
    <n v="45"/>
    <n v="0"/>
    <n v="0"/>
    <n v="0"/>
    <n v="0"/>
    <s v="NA"/>
    <n v="0"/>
    <s v="NA"/>
    <x v="0"/>
    <s v="NA"/>
    <n v="0"/>
    <x v="6"/>
    <x v="3"/>
    <s v="WD"/>
    <x v="0"/>
    <x v="0"/>
    <x v="540"/>
  </r>
  <r>
    <x v="1016"/>
    <x v="1"/>
    <x v="0"/>
    <n v="73"/>
    <n v="11883"/>
    <s v="Pave"/>
    <s v="NA"/>
    <s v="Reg"/>
    <s v="Lvl"/>
    <s v="AllPub"/>
    <x v="0"/>
    <s v="Gtl"/>
    <x v="0"/>
    <s v="Norm"/>
    <s v="Norm"/>
    <x v="0"/>
    <x v="1"/>
    <n v="7"/>
    <n v="5"/>
    <n v="1996"/>
    <n v="1996"/>
    <x v="0"/>
    <s v="Hip"/>
    <s v="CompShg"/>
    <x v="0"/>
    <s v="VinylSd"/>
    <s v="BrkFace"/>
    <n v="196"/>
    <s v="Gd"/>
    <s v="TA"/>
    <x v="0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x v="0"/>
    <n v="0"/>
    <n v="2"/>
    <n v="0"/>
    <n v="3"/>
    <x v="1"/>
    <n v="1"/>
    <x v="0"/>
    <n v="6"/>
    <s v="Typ"/>
    <n v="1"/>
    <s v="TA"/>
    <s v="Attchd"/>
    <n v="1996"/>
    <s v="Fin"/>
    <n v="2"/>
    <n v="478"/>
    <s v="TA"/>
    <s v="TA"/>
    <s v="Y"/>
    <x v="27"/>
    <x v="1"/>
    <n v="66"/>
    <n v="0"/>
    <n v="0"/>
    <n v="0"/>
    <n v="0"/>
    <s v="NA"/>
    <n v="0"/>
    <s v="NA"/>
    <x v="0"/>
    <s v="NA"/>
    <n v="0"/>
    <x v="11"/>
    <x v="3"/>
    <s v="WD"/>
    <x v="0"/>
    <x v="0"/>
    <x v="541"/>
  </r>
  <r>
    <x v="1017"/>
    <x v="7"/>
    <x v="0"/>
    <s v="NA"/>
    <n v="5814"/>
    <s v="Pave"/>
    <s v="NA"/>
    <s v="IR1"/>
    <s v="Lvl"/>
    <s v="AllPub"/>
    <x v="3"/>
    <s v="Gtl"/>
    <x v="18"/>
    <s v="Norm"/>
    <s v="Norm"/>
    <x v="3"/>
    <x v="1"/>
    <n v="8"/>
    <n v="5"/>
    <n v="1984"/>
    <n v="1984"/>
    <x v="0"/>
    <s v="Gable"/>
    <s v="CompShg"/>
    <x v="3"/>
    <s v="HdBoard"/>
    <s v="None"/>
    <n v="0"/>
    <s v="Gd"/>
    <s v="TA"/>
    <x v="1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x v="0"/>
    <n v="0"/>
    <n v="1"/>
    <n v="0"/>
    <n v="1"/>
    <x v="0"/>
    <n v="1"/>
    <x v="0"/>
    <n v="4"/>
    <s v="Typ"/>
    <n v="1"/>
    <s v="Ex"/>
    <s v="Attchd"/>
    <n v="1984"/>
    <s v="RFn"/>
    <n v="2"/>
    <n v="565"/>
    <s v="TA"/>
    <s v="TA"/>
    <s v="Y"/>
    <x v="227"/>
    <x v="1"/>
    <n v="0"/>
    <n v="0"/>
    <n v="0"/>
    <n v="0"/>
    <n v="0"/>
    <s v="NA"/>
    <n v="0"/>
    <s v="NA"/>
    <x v="0"/>
    <s v="NA"/>
    <n v="0"/>
    <x v="5"/>
    <x v="3"/>
    <s v="COD"/>
    <x v="1"/>
    <x v="1"/>
    <x v="229"/>
  </r>
  <r>
    <x v="1018"/>
    <x v="10"/>
    <x v="0"/>
    <s v="NA"/>
    <n v="10784"/>
    <s v="Pave"/>
    <s v="NA"/>
    <s v="IR1"/>
    <s v="Lvl"/>
    <s v="AllPub"/>
    <x v="1"/>
    <s v="Gtl"/>
    <x v="17"/>
    <s v="Norm"/>
    <s v="Norm"/>
    <x v="0"/>
    <x v="5"/>
    <n v="7"/>
    <n v="5"/>
    <n v="1991"/>
    <n v="1992"/>
    <x v="1"/>
    <s v="Gable"/>
    <s v="CompShg"/>
    <x v="3"/>
    <s v="HdBoard"/>
    <s v="BrkFace"/>
    <n v="76"/>
    <s v="Gd"/>
    <s v="TA"/>
    <x v="0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x v="1"/>
    <n v="0"/>
    <n v="2"/>
    <n v="1"/>
    <n v="3"/>
    <x v="0"/>
    <n v="1"/>
    <x v="0"/>
    <n v="7"/>
    <s v="Typ"/>
    <n v="1"/>
    <s v="TA"/>
    <s v="Attchd"/>
    <n v="1991"/>
    <s v="RFn"/>
    <n v="2"/>
    <n v="402"/>
    <s v="TA"/>
    <s v="TA"/>
    <s v="Y"/>
    <x v="211"/>
    <x v="1"/>
    <n v="0"/>
    <n v="0"/>
    <n v="0"/>
    <n v="0"/>
    <n v="0"/>
    <s v="NA"/>
    <n v="0"/>
    <s v="NA"/>
    <x v="0"/>
    <s v="NA"/>
    <n v="0"/>
    <x v="1"/>
    <x v="1"/>
    <s v="WD"/>
    <x v="0"/>
    <x v="0"/>
    <x v="39"/>
  </r>
  <r>
    <x v="1019"/>
    <x v="7"/>
    <x v="0"/>
    <n v="43"/>
    <n v="3013"/>
    <s v="Pave"/>
    <s v="NA"/>
    <s v="Reg"/>
    <s v="Lvl"/>
    <s v="AllPub"/>
    <x v="0"/>
    <s v="Gtl"/>
    <x v="21"/>
    <s v="Norm"/>
    <s v="Norm"/>
    <x v="3"/>
    <x v="1"/>
    <n v="7"/>
    <n v="5"/>
    <n v="2005"/>
    <n v="2005"/>
    <x v="0"/>
    <s v="Gable"/>
    <s v="CompShg"/>
    <x v="0"/>
    <s v="VinylSd"/>
    <s v="BrkFace"/>
    <n v="145"/>
    <s v="Gd"/>
    <s v="TA"/>
    <x v="0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x v="1"/>
    <n v="0"/>
    <n v="2"/>
    <n v="0"/>
    <n v="2"/>
    <x v="0"/>
    <n v="1"/>
    <x v="0"/>
    <n v="6"/>
    <s v="Typ"/>
    <n v="1"/>
    <s v="Gd"/>
    <s v="Attchd"/>
    <n v="2005"/>
    <s v="Fin"/>
    <n v="2"/>
    <n v="440"/>
    <s v="TA"/>
    <s v="TA"/>
    <s v="Y"/>
    <x v="103"/>
    <x v="1"/>
    <n v="20"/>
    <n v="0"/>
    <n v="0"/>
    <n v="0"/>
    <n v="0"/>
    <s v="NA"/>
    <n v="0"/>
    <s v="NA"/>
    <x v="0"/>
    <s v="NA"/>
    <n v="0"/>
    <x v="7"/>
    <x v="2"/>
    <s v="WD"/>
    <x v="0"/>
    <x v="0"/>
    <x v="542"/>
  </r>
  <r>
    <x v="1020"/>
    <x v="1"/>
    <x v="0"/>
    <n v="60"/>
    <n v="7024"/>
    <s v="Pave"/>
    <s v="NA"/>
    <s v="Reg"/>
    <s v="Lvl"/>
    <s v="AllPub"/>
    <x v="0"/>
    <s v="Gtl"/>
    <x v="15"/>
    <s v="Norm"/>
    <s v="Norm"/>
    <x v="0"/>
    <x v="1"/>
    <n v="4"/>
    <n v="5"/>
    <n v="2005"/>
    <n v="2005"/>
    <x v="0"/>
    <s v="Gable"/>
    <s v="CompShg"/>
    <x v="0"/>
    <s v="VinylSd"/>
    <s v="None"/>
    <n v="0"/>
    <s v="TA"/>
    <s v="TA"/>
    <x v="0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x v="0"/>
    <n v="0"/>
    <n v="1"/>
    <n v="1"/>
    <n v="2"/>
    <x v="0"/>
    <n v="1"/>
    <x v="0"/>
    <n v="5"/>
    <s v="Typ"/>
    <n v="0"/>
    <s v="NA"/>
    <s v="Attchd"/>
    <n v="2005"/>
    <s v="Fin"/>
    <n v="2"/>
    <n v="451"/>
    <s v="TA"/>
    <s v="TA"/>
    <s v="Y"/>
    <x v="228"/>
    <x v="1"/>
    <n v="64"/>
    <n v="0"/>
    <n v="0"/>
    <n v="0"/>
    <n v="0"/>
    <s v="NA"/>
    <n v="0"/>
    <s v="NA"/>
    <x v="0"/>
    <s v="NA"/>
    <n v="0"/>
    <x v="11"/>
    <x v="0"/>
    <s v="WD"/>
    <x v="0"/>
    <x v="0"/>
    <x v="105"/>
  </r>
  <r>
    <x v="1021"/>
    <x v="1"/>
    <x v="0"/>
    <n v="64"/>
    <n v="7406"/>
    <s v="Pave"/>
    <s v="NA"/>
    <s v="Reg"/>
    <s v="Lvl"/>
    <s v="AllPub"/>
    <x v="0"/>
    <s v="Gtl"/>
    <x v="0"/>
    <s v="Norm"/>
    <s v="Norm"/>
    <x v="0"/>
    <x v="1"/>
    <n v="7"/>
    <n v="5"/>
    <n v="2006"/>
    <n v="2006"/>
    <x v="0"/>
    <s v="Gable"/>
    <s v="CompShg"/>
    <x v="0"/>
    <s v="VinylSd"/>
    <s v="Stone"/>
    <n v="84"/>
    <s v="Gd"/>
    <s v="TA"/>
    <x v="0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x v="0"/>
    <n v="0"/>
    <n v="2"/>
    <n v="0"/>
    <n v="2"/>
    <x v="0"/>
    <n v="1"/>
    <x v="0"/>
    <n v="6"/>
    <s v="Typ"/>
    <n v="0"/>
    <s v="NA"/>
    <s v="Attchd"/>
    <n v="2006"/>
    <s v="RFn"/>
    <n v="2"/>
    <n v="632"/>
    <s v="TA"/>
    <s v="TA"/>
    <s v="Y"/>
    <x v="47"/>
    <x v="1"/>
    <n v="54"/>
    <n v="0"/>
    <n v="0"/>
    <n v="0"/>
    <n v="0"/>
    <s v="NA"/>
    <n v="0"/>
    <s v="NA"/>
    <x v="0"/>
    <s v="NA"/>
    <n v="0"/>
    <x v="9"/>
    <x v="2"/>
    <s v="New"/>
    <x v="2"/>
    <x v="1"/>
    <x v="543"/>
  </r>
  <r>
    <x v="1022"/>
    <x v="3"/>
    <x v="1"/>
    <n v="52"/>
    <n v="9439"/>
    <s v="Pave"/>
    <s v="NA"/>
    <s v="Reg"/>
    <s v="Lvl"/>
    <s v="AllPub"/>
    <x v="0"/>
    <s v="Gtl"/>
    <x v="7"/>
    <s v="Norm"/>
    <s v="Norm"/>
    <x v="0"/>
    <x v="2"/>
    <n v="5"/>
    <n v="5"/>
    <n v="1930"/>
    <n v="1950"/>
    <x v="1"/>
    <s v="Gable"/>
    <s v="CompShg"/>
    <x v="2"/>
    <s v="Wd Sdng"/>
    <s v="None"/>
    <n v="0"/>
    <s v="TA"/>
    <s v="TA"/>
    <x v="1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x v="1"/>
    <n v="0"/>
    <n v="1"/>
    <n v="0"/>
    <n v="2"/>
    <x v="1"/>
    <n v="1"/>
    <x v="1"/>
    <n v="6"/>
    <s v="Typ"/>
    <n v="0"/>
    <s v="NA"/>
    <s v="Detchd"/>
    <n v="1957"/>
    <s v="Unf"/>
    <n v="1"/>
    <n v="160"/>
    <s v="Fa"/>
    <s v="Fa"/>
    <s v="Y"/>
    <x v="0"/>
    <x v="0"/>
    <n v="0"/>
    <n v="192"/>
    <n v="0"/>
    <n v="0"/>
    <n v="0"/>
    <s v="NA"/>
    <n v="0"/>
    <s v="NA"/>
    <x v="0"/>
    <s v="NA"/>
    <n v="0"/>
    <x v="10"/>
    <x v="1"/>
    <s v="WD"/>
    <x v="0"/>
    <x v="0"/>
    <x v="114"/>
  </r>
  <r>
    <x v="1023"/>
    <x v="7"/>
    <x v="0"/>
    <n v="43"/>
    <n v="3182"/>
    <s v="Pave"/>
    <s v="NA"/>
    <s v="Reg"/>
    <s v="Lvl"/>
    <s v="AllPub"/>
    <x v="0"/>
    <s v="Gtl"/>
    <x v="21"/>
    <s v="Norm"/>
    <s v="Norm"/>
    <x v="3"/>
    <x v="1"/>
    <n v="7"/>
    <n v="5"/>
    <n v="2005"/>
    <n v="2006"/>
    <x v="1"/>
    <s v="Gable"/>
    <s v="CompShg"/>
    <x v="0"/>
    <s v="VinylSd"/>
    <s v="BrkFace"/>
    <n v="14"/>
    <s v="Gd"/>
    <s v="TA"/>
    <x v="0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x v="1"/>
    <n v="0"/>
    <n v="2"/>
    <n v="0"/>
    <n v="2"/>
    <x v="0"/>
    <n v="1"/>
    <x v="0"/>
    <n v="7"/>
    <s v="Typ"/>
    <n v="1"/>
    <s v="Gd"/>
    <s v="Attchd"/>
    <n v="2005"/>
    <s v="Fin"/>
    <n v="2"/>
    <n v="437"/>
    <s v="TA"/>
    <s v="TA"/>
    <s v="Y"/>
    <x v="131"/>
    <x v="1"/>
    <n v="20"/>
    <n v="0"/>
    <n v="0"/>
    <n v="0"/>
    <n v="0"/>
    <s v="NA"/>
    <n v="0"/>
    <s v="NA"/>
    <x v="0"/>
    <s v="NA"/>
    <n v="0"/>
    <x v="1"/>
    <x v="0"/>
    <s v="WD"/>
    <x v="0"/>
    <x v="0"/>
    <x v="272"/>
  </r>
  <r>
    <x v="1024"/>
    <x v="1"/>
    <x v="0"/>
    <s v="NA"/>
    <n v="15498"/>
    <s v="Pave"/>
    <s v="NA"/>
    <s v="IR1"/>
    <s v="Lvl"/>
    <s v="AllPub"/>
    <x v="2"/>
    <s v="Gtl"/>
    <x v="16"/>
    <s v="Norm"/>
    <s v="Norm"/>
    <x v="0"/>
    <x v="1"/>
    <n v="8"/>
    <n v="6"/>
    <n v="1976"/>
    <n v="1976"/>
    <x v="0"/>
    <s v="Hip"/>
    <s v="WdShake"/>
    <x v="12"/>
    <s v="HdBoard"/>
    <s v="None"/>
    <n v="0"/>
    <s v="Gd"/>
    <s v="TA"/>
    <x v="1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x v="0"/>
    <n v="0"/>
    <n v="2"/>
    <n v="0"/>
    <n v="2"/>
    <x v="0"/>
    <n v="1"/>
    <x v="0"/>
    <n v="10"/>
    <s v="Typ"/>
    <n v="1"/>
    <s v="Gd"/>
    <s v="Attchd"/>
    <n v="1976"/>
    <s v="Fin"/>
    <n v="2"/>
    <n v="665"/>
    <s v="TA"/>
    <s v="TA"/>
    <s v="Y"/>
    <x v="0"/>
    <x v="0"/>
    <n v="72"/>
    <n v="174"/>
    <n v="0"/>
    <n v="0"/>
    <n v="0"/>
    <s v="NA"/>
    <n v="0"/>
    <s v="NA"/>
    <x v="0"/>
    <s v="NA"/>
    <n v="0"/>
    <x v="1"/>
    <x v="0"/>
    <s v="COD"/>
    <x v="1"/>
    <x v="1"/>
    <x v="544"/>
  </r>
  <r>
    <x v="1025"/>
    <x v="1"/>
    <x v="0"/>
    <n v="70"/>
    <n v="7700"/>
    <s v="Pave"/>
    <s v="NA"/>
    <s v="Reg"/>
    <s v="Lvl"/>
    <s v="AllPub"/>
    <x v="2"/>
    <s v="Gtl"/>
    <x v="0"/>
    <s v="Norm"/>
    <s v="Norm"/>
    <x v="0"/>
    <x v="1"/>
    <n v="5"/>
    <n v="5"/>
    <n v="1972"/>
    <n v="1972"/>
    <x v="0"/>
    <s v="Gable"/>
    <s v="CompShg"/>
    <x v="0"/>
    <s v="VinylSd"/>
    <s v="None"/>
    <n v="0"/>
    <s v="TA"/>
    <s v="TA"/>
    <x v="1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x v="0"/>
    <n v="0"/>
    <n v="1"/>
    <n v="0"/>
    <n v="3"/>
    <x v="1"/>
    <n v="1"/>
    <x v="1"/>
    <n v="5"/>
    <s v="Typ"/>
    <n v="0"/>
    <s v="NA"/>
    <s v="Detchd"/>
    <n v="1980"/>
    <s v="Unf"/>
    <n v="2"/>
    <n v="461"/>
    <s v="TA"/>
    <s v="TA"/>
    <s v="Y"/>
    <x v="124"/>
    <x v="1"/>
    <n v="0"/>
    <n v="0"/>
    <n v="0"/>
    <n v="0"/>
    <n v="0"/>
    <s v="NA"/>
    <n v="0"/>
    <s v="MnPrv"/>
    <x v="1"/>
    <s v="NA"/>
    <n v="0"/>
    <x v="10"/>
    <x v="1"/>
    <s v="WD"/>
    <x v="0"/>
    <x v="0"/>
    <x v="353"/>
  </r>
  <r>
    <x v="1026"/>
    <x v="1"/>
    <x v="0"/>
    <n v="73"/>
    <n v="9300"/>
    <s v="Pave"/>
    <s v="NA"/>
    <s v="Reg"/>
    <s v="Lvl"/>
    <s v="AllPub"/>
    <x v="0"/>
    <s v="Gtl"/>
    <x v="11"/>
    <s v="Feedr"/>
    <s v="Norm"/>
    <x v="0"/>
    <x v="1"/>
    <n v="5"/>
    <n v="5"/>
    <n v="1960"/>
    <n v="1960"/>
    <x v="0"/>
    <s v="Gable"/>
    <s v="CompShg"/>
    <x v="1"/>
    <s v="HdBoard"/>
    <s v="BrkFace"/>
    <n v="324"/>
    <s v="TA"/>
    <s v="TA"/>
    <x v="1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x v="0"/>
    <n v="0"/>
    <n v="1"/>
    <n v="0"/>
    <n v="3"/>
    <x v="1"/>
    <n v="1"/>
    <x v="1"/>
    <n v="6"/>
    <s v="Typ"/>
    <n v="2"/>
    <s v="Gd"/>
    <s v="Attchd"/>
    <n v="1960"/>
    <s v="Unf"/>
    <n v="2"/>
    <n v="461"/>
    <s v="TA"/>
    <s v="TA"/>
    <s v="Y"/>
    <x v="0"/>
    <x v="0"/>
    <n v="0"/>
    <n v="0"/>
    <n v="0"/>
    <n v="143"/>
    <n v="0"/>
    <s v="NA"/>
    <n v="0"/>
    <s v="NA"/>
    <x v="0"/>
    <s v="NA"/>
    <n v="0"/>
    <x v="7"/>
    <x v="4"/>
    <s v="WD"/>
    <x v="0"/>
    <x v="0"/>
    <x v="522"/>
  </r>
  <r>
    <x v="1027"/>
    <x v="1"/>
    <x v="0"/>
    <n v="71"/>
    <n v="9520"/>
    <s v="Pave"/>
    <s v="NA"/>
    <s v="IR1"/>
    <s v="HLS"/>
    <s v="AllPub"/>
    <x v="0"/>
    <s v="Gtl"/>
    <x v="16"/>
    <s v="Norm"/>
    <s v="Norm"/>
    <x v="0"/>
    <x v="1"/>
    <n v="8"/>
    <n v="5"/>
    <n v="2007"/>
    <n v="2008"/>
    <x v="1"/>
    <s v="Gable"/>
    <s v="CompShg"/>
    <x v="0"/>
    <s v="VinylSd"/>
    <s v="Stone"/>
    <n v="338"/>
    <s v="Gd"/>
    <s v="TA"/>
    <x v="0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x v="0"/>
    <n v="0"/>
    <n v="2"/>
    <n v="0"/>
    <n v="3"/>
    <x v="1"/>
    <n v="1"/>
    <x v="0"/>
    <n v="7"/>
    <s v="Typ"/>
    <n v="1"/>
    <s v="Gd"/>
    <s v="Attchd"/>
    <n v="2008"/>
    <s v="RFn"/>
    <n v="3"/>
    <n v="800"/>
    <s v="TA"/>
    <s v="TA"/>
    <s v="Y"/>
    <x v="2"/>
    <x v="1"/>
    <n v="44"/>
    <n v="0"/>
    <n v="0"/>
    <n v="0"/>
    <n v="0"/>
    <s v="NA"/>
    <n v="0"/>
    <s v="NA"/>
    <x v="0"/>
    <s v="NA"/>
    <n v="0"/>
    <x v="7"/>
    <x v="0"/>
    <s v="New"/>
    <x v="2"/>
    <x v="1"/>
    <x v="545"/>
  </r>
  <r>
    <x v="1028"/>
    <x v="3"/>
    <x v="0"/>
    <n v="79"/>
    <n v="9492"/>
    <s v="Pave"/>
    <s v="NA"/>
    <s v="Reg"/>
    <s v="Lvl"/>
    <s v="AllPub"/>
    <x v="0"/>
    <s v="Gtl"/>
    <x v="11"/>
    <s v="Artery"/>
    <s v="Norm"/>
    <x v="0"/>
    <x v="2"/>
    <n v="5"/>
    <n v="5"/>
    <n v="1941"/>
    <n v="1950"/>
    <x v="1"/>
    <s v="Gable"/>
    <s v="CompShg"/>
    <x v="5"/>
    <s v="Wd Shng"/>
    <s v="None"/>
    <n v="0"/>
    <s v="TA"/>
    <s v="TA"/>
    <x v="1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x v="0"/>
    <n v="0"/>
    <n v="1"/>
    <n v="0"/>
    <n v="3"/>
    <x v="1"/>
    <n v="1"/>
    <x v="1"/>
    <n v="6"/>
    <s v="Typ"/>
    <n v="1"/>
    <s v="Gd"/>
    <s v="Attchd"/>
    <n v="1941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7"/>
    <x v="1"/>
    <s v="WD"/>
    <x v="0"/>
    <x v="0"/>
    <x v="123"/>
  </r>
  <r>
    <x v="1029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7"/>
    <n v="1972"/>
    <n v="1972"/>
    <x v="0"/>
    <s v="Gable"/>
    <s v="CompShg"/>
    <x v="3"/>
    <s v="HdBoard"/>
    <s v="BrkFace"/>
    <n v="281"/>
    <s v="TA"/>
    <s v="TA"/>
    <x v="1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x v="1"/>
    <n v="1"/>
    <n v="1"/>
    <n v="1"/>
    <n v="3"/>
    <x v="1"/>
    <n v="1"/>
    <x v="1"/>
    <n v="7"/>
    <s v="Typ"/>
    <n v="0"/>
    <s v="NA"/>
    <s v="Detchd"/>
    <n v="1972"/>
    <s v="Unf"/>
    <n v="1"/>
    <n v="264"/>
    <s v="TA"/>
    <s v="TA"/>
    <s v="Y"/>
    <x v="0"/>
    <x v="0"/>
    <n v="28"/>
    <n v="0"/>
    <n v="0"/>
    <n v="0"/>
    <n v="0"/>
    <s v="NA"/>
    <n v="0"/>
    <s v="NA"/>
    <x v="0"/>
    <s v="NA"/>
    <n v="0"/>
    <x v="1"/>
    <x v="2"/>
    <s v="WD"/>
    <x v="0"/>
    <x v="0"/>
    <x v="9"/>
  </r>
  <r>
    <x v="1030"/>
    <x v="4"/>
    <x v="4"/>
    <s v="NA"/>
    <n v="7082"/>
    <s v="Pave"/>
    <s v="NA"/>
    <s v="Reg"/>
    <s v="Lvl"/>
    <s v="AllPub"/>
    <x v="0"/>
    <s v="Gtl"/>
    <x v="23"/>
    <s v="Norm"/>
    <s v="Norm"/>
    <x v="1"/>
    <x v="0"/>
    <n v="5"/>
    <n v="8"/>
    <n v="1916"/>
    <n v="1995"/>
    <x v="1"/>
    <s v="Gable"/>
    <s v="CompShg"/>
    <x v="0"/>
    <s v="VinylSd"/>
    <s v="None"/>
    <n v="0"/>
    <s v="TA"/>
    <s v="TA"/>
    <x v="0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x v="1"/>
    <n v="0"/>
    <n v="2"/>
    <n v="0"/>
    <n v="5"/>
    <x v="1"/>
    <n v="2"/>
    <x v="1"/>
    <n v="10"/>
    <s v="Typ"/>
    <n v="0"/>
    <s v="NA"/>
    <s v="NA"/>
    <s v="NA"/>
    <s v="NA"/>
    <n v="0"/>
    <n v="0"/>
    <s v="NA"/>
    <s v="NA"/>
    <s v="N"/>
    <x v="0"/>
    <x v="0"/>
    <n v="0"/>
    <n v="228"/>
    <n v="0"/>
    <n v="0"/>
    <n v="0"/>
    <s v="NA"/>
    <n v="0"/>
    <s v="NA"/>
    <x v="0"/>
    <s v="NA"/>
    <n v="0"/>
    <x v="9"/>
    <x v="2"/>
    <s v="WD"/>
    <x v="0"/>
    <x v="0"/>
    <x v="39"/>
  </r>
  <r>
    <x v="1031"/>
    <x v="12"/>
    <x v="0"/>
    <n v="102"/>
    <n v="15863"/>
    <s v="Pave"/>
    <s v="NA"/>
    <s v="Reg"/>
    <s v="Lvl"/>
    <s v="AllPub"/>
    <x v="2"/>
    <s v="Gtl"/>
    <x v="23"/>
    <s v="Norm"/>
    <s v="Norm"/>
    <x v="0"/>
    <x v="7"/>
    <n v="7"/>
    <n v="3"/>
    <n v="1920"/>
    <n v="1970"/>
    <x v="1"/>
    <s v="Gable"/>
    <s v="CompShg"/>
    <x v="2"/>
    <s v="Plywood"/>
    <s v="None"/>
    <n v="0"/>
    <s v="TA"/>
    <s v="TA"/>
    <x v="2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x v="0"/>
    <n v="0"/>
    <n v="2"/>
    <n v="1"/>
    <n v="5"/>
    <x v="1"/>
    <n v="1"/>
    <x v="1"/>
    <n v="12"/>
    <s v="Typ"/>
    <n v="2"/>
    <s v="TA"/>
    <s v="Basment"/>
    <n v="1970"/>
    <s v="Fin"/>
    <n v="2"/>
    <n v="672"/>
    <s v="TA"/>
    <s v="TA"/>
    <s v="Y"/>
    <x v="229"/>
    <x v="1"/>
    <n v="63"/>
    <n v="0"/>
    <n v="0"/>
    <n v="0"/>
    <n v="0"/>
    <s v="NA"/>
    <n v="0"/>
    <s v="NA"/>
    <x v="0"/>
    <s v="NA"/>
    <n v="0"/>
    <x v="5"/>
    <x v="3"/>
    <s v="WD"/>
    <x v="0"/>
    <x v="0"/>
    <x v="531"/>
  </r>
  <r>
    <x v="1032"/>
    <x v="0"/>
    <x v="0"/>
    <s v="NA"/>
    <n v="14541"/>
    <s v="Pave"/>
    <s v="NA"/>
    <s v="IR1"/>
    <s v="Lvl"/>
    <s v="AllPub"/>
    <x v="2"/>
    <s v="Gtl"/>
    <x v="3"/>
    <s v="Norm"/>
    <s v="Norm"/>
    <x v="0"/>
    <x v="0"/>
    <n v="8"/>
    <n v="7"/>
    <n v="1993"/>
    <n v="1993"/>
    <x v="0"/>
    <s v="Gable"/>
    <s v="CompShg"/>
    <x v="1"/>
    <s v="MetalSd"/>
    <s v="None"/>
    <n v="0"/>
    <s v="Gd"/>
    <s v="Gd"/>
    <x v="0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x v="0"/>
    <n v="0"/>
    <n v="2"/>
    <n v="1"/>
    <n v="5"/>
    <x v="1"/>
    <n v="1"/>
    <x v="0"/>
    <n v="10"/>
    <s v="Typ"/>
    <n v="1"/>
    <s v="TA"/>
    <s v="Attchd"/>
    <n v="1993"/>
    <s v="RFn"/>
    <n v="3"/>
    <n v="796"/>
    <s v="TA"/>
    <s v="TA"/>
    <s v="Y"/>
    <x v="73"/>
    <x v="1"/>
    <n v="55"/>
    <n v="0"/>
    <n v="0"/>
    <n v="0"/>
    <n v="0"/>
    <s v="NA"/>
    <n v="0"/>
    <s v="NA"/>
    <x v="0"/>
    <s v="NA"/>
    <n v="0"/>
    <x v="6"/>
    <x v="2"/>
    <s v="WD"/>
    <x v="1"/>
    <x v="1"/>
    <x v="546"/>
  </r>
  <r>
    <x v="1033"/>
    <x v="1"/>
    <x v="0"/>
    <s v="NA"/>
    <n v="8125"/>
    <s v="Pave"/>
    <s v="NA"/>
    <s v="Reg"/>
    <s v="Lvl"/>
    <s v="AllPub"/>
    <x v="0"/>
    <s v="Gtl"/>
    <x v="0"/>
    <s v="Norm"/>
    <s v="Norm"/>
    <x v="0"/>
    <x v="1"/>
    <n v="7"/>
    <n v="5"/>
    <n v="2002"/>
    <n v="2002"/>
    <x v="0"/>
    <s v="Gable"/>
    <s v="CompShg"/>
    <x v="0"/>
    <s v="VinylSd"/>
    <s v="Stone"/>
    <n v="295"/>
    <s v="Gd"/>
    <s v="TA"/>
    <x v="0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x v="0"/>
    <n v="0"/>
    <n v="2"/>
    <n v="0"/>
    <n v="3"/>
    <x v="1"/>
    <n v="1"/>
    <x v="0"/>
    <n v="6"/>
    <s v="Typ"/>
    <n v="0"/>
    <s v="NA"/>
    <s v="Attchd"/>
    <n v="2002"/>
    <s v="Unf"/>
    <n v="3"/>
    <n v="900"/>
    <s v="TA"/>
    <s v="TA"/>
    <s v="Y"/>
    <x v="0"/>
    <x v="0"/>
    <n v="136"/>
    <n v="0"/>
    <n v="0"/>
    <n v="0"/>
    <n v="0"/>
    <s v="NA"/>
    <n v="0"/>
    <s v="NA"/>
    <x v="0"/>
    <s v="NA"/>
    <n v="0"/>
    <x v="0"/>
    <x v="2"/>
    <s v="WD"/>
    <x v="0"/>
    <x v="0"/>
    <x v="22"/>
  </r>
  <r>
    <x v="1034"/>
    <x v="8"/>
    <x v="0"/>
    <n v="50"/>
    <n v="6305"/>
    <s v="Pave"/>
    <s v="NA"/>
    <s v="Reg"/>
    <s v="Bnk"/>
    <s v="AllPub"/>
    <x v="0"/>
    <s v="Gtl"/>
    <x v="2"/>
    <s v="Norm"/>
    <s v="Norm"/>
    <x v="0"/>
    <x v="1"/>
    <n v="5"/>
    <n v="7"/>
    <n v="1938"/>
    <n v="1950"/>
    <x v="1"/>
    <s v="Gable"/>
    <s v="CompShg"/>
    <x v="1"/>
    <s v="MetalSd"/>
    <s v="None"/>
    <n v="0"/>
    <s v="TA"/>
    <s v="Gd"/>
    <x v="0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x v="1"/>
    <n v="0"/>
    <n v="1"/>
    <n v="0"/>
    <n v="2"/>
    <x v="1"/>
    <n v="1"/>
    <x v="3"/>
    <n v="5"/>
    <s v="Typ"/>
    <n v="1"/>
    <s v="Gd"/>
    <s v="Basment"/>
    <n v="1938"/>
    <s v="Unf"/>
    <n v="1"/>
    <n v="240"/>
    <s v="Fa"/>
    <s v="TA"/>
    <s v="Y"/>
    <x v="0"/>
    <x v="0"/>
    <n v="0"/>
    <n v="0"/>
    <n v="0"/>
    <n v="0"/>
    <n v="0"/>
    <s v="NA"/>
    <n v="0"/>
    <s v="MnPrv"/>
    <x v="1"/>
    <s v="NA"/>
    <n v="0"/>
    <x v="11"/>
    <x v="1"/>
    <s v="WD"/>
    <x v="0"/>
    <x v="0"/>
    <x v="547"/>
  </r>
  <r>
    <x v="1035"/>
    <x v="1"/>
    <x v="0"/>
    <s v="NA"/>
    <n v="11500"/>
    <s v="Pave"/>
    <s v="NA"/>
    <s v="IR1"/>
    <s v="Lvl"/>
    <s v="AllPub"/>
    <x v="3"/>
    <s v="Gtl"/>
    <x v="15"/>
    <s v="Norm"/>
    <s v="Norm"/>
    <x v="0"/>
    <x v="1"/>
    <n v="4"/>
    <n v="3"/>
    <n v="1957"/>
    <n v="1957"/>
    <x v="0"/>
    <s v="Gable"/>
    <s v="CompShg"/>
    <x v="2"/>
    <s v="Wd Sdng"/>
    <s v="None"/>
    <n v="0"/>
    <s v="TA"/>
    <s v="Gd"/>
    <x v="4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x v="1"/>
    <n v="0"/>
    <n v="1"/>
    <n v="0"/>
    <n v="3"/>
    <x v="1"/>
    <n v="1"/>
    <x v="1"/>
    <n v="5"/>
    <s v="Typ"/>
    <n v="0"/>
    <s v="NA"/>
    <s v="Detchd"/>
    <n v="1957"/>
    <s v="Unf"/>
    <n v="1"/>
    <n v="290"/>
    <s v="TA"/>
    <s v="TA"/>
    <s v="N"/>
    <x v="230"/>
    <x v="1"/>
    <n v="0"/>
    <n v="0"/>
    <n v="0"/>
    <n v="0"/>
    <n v="0"/>
    <s v="NA"/>
    <n v="0"/>
    <s v="NA"/>
    <x v="0"/>
    <s v="NA"/>
    <n v="0"/>
    <x v="8"/>
    <x v="3"/>
    <s v="WD"/>
    <x v="0"/>
    <x v="0"/>
    <x v="548"/>
  </r>
  <r>
    <x v="1036"/>
    <x v="1"/>
    <x v="0"/>
    <n v="89"/>
    <n v="12898"/>
    <s v="Pave"/>
    <s v="NA"/>
    <s v="IR1"/>
    <s v="HLS"/>
    <s v="AllPub"/>
    <x v="0"/>
    <s v="Gtl"/>
    <x v="16"/>
    <s v="Norm"/>
    <s v="Norm"/>
    <x v="0"/>
    <x v="1"/>
    <n v="9"/>
    <n v="5"/>
    <n v="2007"/>
    <n v="2008"/>
    <x v="1"/>
    <s v="Hip"/>
    <s v="CompShg"/>
    <x v="0"/>
    <s v="VinylSd"/>
    <s v="Stone"/>
    <n v="70"/>
    <s v="Gd"/>
    <s v="TA"/>
    <x v="0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x v="0"/>
    <n v="0"/>
    <n v="2"/>
    <n v="0"/>
    <n v="2"/>
    <x v="0"/>
    <n v="1"/>
    <x v="2"/>
    <n v="6"/>
    <s v="Typ"/>
    <n v="1"/>
    <s v="Ex"/>
    <s v="Attchd"/>
    <n v="2008"/>
    <s v="Fin"/>
    <n v="3"/>
    <n v="912"/>
    <s v="TA"/>
    <s v="TA"/>
    <s v="Y"/>
    <x v="184"/>
    <x v="1"/>
    <n v="0"/>
    <n v="0"/>
    <n v="0"/>
    <n v="0"/>
    <n v="0"/>
    <s v="NA"/>
    <n v="0"/>
    <s v="NA"/>
    <x v="0"/>
    <s v="NA"/>
    <n v="0"/>
    <x v="2"/>
    <x v="3"/>
    <s v="WD"/>
    <x v="0"/>
    <x v="0"/>
    <x v="549"/>
  </r>
  <r>
    <x v="1037"/>
    <x v="0"/>
    <x v="0"/>
    <s v="NA"/>
    <n v="9240"/>
    <s v="Pave"/>
    <s v="NA"/>
    <s v="Reg"/>
    <s v="Lvl"/>
    <s v="AllPub"/>
    <x v="0"/>
    <s v="Gtl"/>
    <x v="0"/>
    <s v="Norm"/>
    <s v="Norm"/>
    <x v="0"/>
    <x v="0"/>
    <n v="8"/>
    <n v="5"/>
    <n v="2001"/>
    <n v="2002"/>
    <x v="1"/>
    <s v="Gable"/>
    <s v="CompShg"/>
    <x v="0"/>
    <s v="VinylSd"/>
    <s v="BrkFace"/>
    <n v="396"/>
    <s v="Gd"/>
    <s v="TA"/>
    <x v="0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x v="1"/>
    <n v="0"/>
    <n v="2"/>
    <n v="1"/>
    <n v="3"/>
    <x v="0"/>
    <n v="1"/>
    <x v="0"/>
    <n v="7"/>
    <s v="Typ"/>
    <n v="1"/>
    <s v="TA"/>
    <s v="BuiltIn"/>
    <n v="2001"/>
    <s v="Fin"/>
    <n v="2"/>
    <n v="905"/>
    <s v="TA"/>
    <s v="TA"/>
    <s v="Y"/>
    <x v="0"/>
    <x v="0"/>
    <n v="45"/>
    <n v="0"/>
    <n v="0"/>
    <n v="189"/>
    <n v="0"/>
    <s v="NA"/>
    <n v="0"/>
    <s v="NA"/>
    <x v="0"/>
    <s v="NA"/>
    <n v="0"/>
    <x v="2"/>
    <x v="0"/>
    <s v="WD"/>
    <x v="0"/>
    <x v="0"/>
    <x v="544"/>
  </r>
  <r>
    <x v="1038"/>
    <x v="11"/>
    <x v="1"/>
    <n v="21"/>
    <n v="1533"/>
    <s v="Pave"/>
    <s v="NA"/>
    <s v="Reg"/>
    <s v="Lvl"/>
    <s v="AllPub"/>
    <x v="0"/>
    <s v="Gtl"/>
    <x v="14"/>
    <s v="Norm"/>
    <s v="Norm"/>
    <x v="4"/>
    <x v="0"/>
    <n v="4"/>
    <n v="6"/>
    <n v="1970"/>
    <n v="2008"/>
    <x v="1"/>
    <s v="Gable"/>
    <s v="CompShg"/>
    <x v="6"/>
    <s v="CmentBd"/>
    <s v="None"/>
    <n v="0"/>
    <s v="TA"/>
    <s v="TA"/>
    <x v="1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x v="1"/>
    <n v="0"/>
    <n v="1"/>
    <n v="1"/>
    <n v="3"/>
    <x v="1"/>
    <n v="1"/>
    <x v="1"/>
    <n v="6"/>
    <s v="Typ"/>
    <n v="1"/>
    <s v="T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176"/>
  </r>
  <r>
    <x v="1039"/>
    <x v="13"/>
    <x v="1"/>
    <n v="21"/>
    <n v="1477"/>
    <s v="Pave"/>
    <s v="NA"/>
    <s v="Reg"/>
    <s v="Lvl"/>
    <s v="AllPub"/>
    <x v="0"/>
    <s v="Gtl"/>
    <x v="14"/>
    <s v="Norm"/>
    <s v="Norm"/>
    <x v="3"/>
    <x v="4"/>
    <n v="4"/>
    <n v="4"/>
    <n v="1970"/>
    <n v="1970"/>
    <x v="0"/>
    <s v="Gable"/>
    <s v="CompShg"/>
    <x v="6"/>
    <s v="CmentBd"/>
    <s v="None"/>
    <n v="0"/>
    <s v="TA"/>
    <s v="TA"/>
    <x v="1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x v="0"/>
    <n v="0"/>
    <n v="1"/>
    <n v="0"/>
    <n v="1"/>
    <x v="0"/>
    <n v="1"/>
    <x v="1"/>
    <n v="3"/>
    <s v="Typ"/>
    <n v="0"/>
    <s v="NA"/>
    <s v="Attchd"/>
    <n v="1970"/>
    <s v="Unf"/>
    <n v="1"/>
    <n v="286"/>
    <s v="TA"/>
    <s v="TA"/>
    <s v="Y"/>
    <x v="0"/>
    <x v="0"/>
    <n v="0"/>
    <n v="0"/>
    <n v="0"/>
    <n v="0"/>
    <n v="0"/>
    <s v="NA"/>
    <n v="0"/>
    <s v="NA"/>
    <x v="0"/>
    <s v="NA"/>
    <n v="0"/>
    <x v="7"/>
    <x v="3"/>
    <s v="WD"/>
    <x v="0"/>
    <x v="0"/>
    <x v="65"/>
  </r>
  <r>
    <x v="1040"/>
    <x v="1"/>
    <x v="0"/>
    <n v="88"/>
    <n v="13125"/>
    <s v="Pave"/>
    <s v="NA"/>
    <s v="Reg"/>
    <s v="Lvl"/>
    <s v="AllPub"/>
    <x v="2"/>
    <s v="Gtl"/>
    <x v="9"/>
    <s v="Norm"/>
    <s v="Norm"/>
    <x v="0"/>
    <x v="1"/>
    <n v="5"/>
    <n v="4"/>
    <n v="1957"/>
    <n v="2000"/>
    <x v="1"/>
    <s v="Gable"/>
    <s v="CompShg"/>
    <x v="2"/>
    <s v="Wd Sdng"/>
    <s v="BrkCmn"/>
    <n v="67"/>
    <s v="TA"/>
    <s v="TA"/>
    <x v="1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x v="0"/>
    <n v="0"/>
    <n v="2"/>
    <n v="0"/>
    <n v="3"/>
    <x v="1"/>
    <n v="1"/>
    <x v="1"/>
    <n v="8"/>
    <s v="Maj1"/>
    <n v="1"/>
    <s v="TA"/>
    <s v="Attchd"/>
    <n v="1957"/>
    <s v="RFn"/>
    <n v="2"/>
    <n v="484"/>
    <s v="TA"/>
    <s v="TA"/>
    <s v="Y"/>
    <x v="0"/>
    <x v="0"/>
    <n v="0"/>
    <n v="0"/>
    <n v="0"/>
    <n v="0"/>
    <n v="0"/>
    <s v="NA"/>
    <n v="0"/>
    <s v="GdPrv"/>
    <x v="1"/>
    <s v="NA"/>
    <n v="0"/>
    <x v="8"/>
    <x v="2"/>
    <s v="WD"/>
    <x v="0"/>
    <x v="0"/>
    <x v="106"/>
  </r>
  <r>
    <x v="1041"/>
    <x v="0"/>
    <x v="0"/>
    <s v="NA"/>
    <n v="9130"/>
    <s v="Pave"/>
    <s v="NA"/>
    <s v="Reg"/>
    <s v="Lvl"/>
    <s v="AllPub"/>
    <x v="0"/>
    <s v="Gtl"/>
    <x v="6"/>
    <s v="Feedr"/>
    <s v="Norm"/>
    <x v="0"/>
    <x v="0"/>
    <n v="6"/>
    <n v="8"/>
    <n v="1966"/>
    <n v="2000"/>
    <x v="1"/>
    <s v="Hip"/>
    <s v="CompShg"/>
    <x v="3"/>
    <s v="HdBoard"/>
    <s v="BrkFace"/>
    <n v="252"/>
    <s v="TA"/>
    <s v="TA"/>
    <x v="1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x v="1"/>
    <n v="1"/>
    <n v="1"/>
    <n v="1"/>
    <n v="4"/>
    <x v="1"/>
    <n v="1"/>
    <x v="0"/>
    <n v="7"/>
    <s v="Typ"/>
    <n v="0"/>
    <s v="NA"/>
    <s v="Attchd"/>
    <n v="1966"/>
    <s v="Unf"/>
    <n v="2"/>
    <n v="484"/>
    <s v="TA"/>
    <s v="TA"/>
    <s v="Y"/>
    <x v="0"/>
    <x v="0"/>
    <n v="40"/>
    <n v="0"/>
    <n v="0"/>
    <n v="0"/>
    <n v="0"/>
    <s v="NA"/>
    <n v="0"/>
    <s v="NA"/>
    <x v="0"/>
    <s v="NA"/>
    <n v="0"/>
    <x v="9"/>
    <x v="0"/>
    <s v="WD"/>
    <x v="0"/>
    <x v="0"/>
    <x v="151"/>
  </r>
  <r>
    <x v="1042"/>
    <x v="7"/>
    <x v="0"/>
    <n v="34"/>
    <n v="5381"/>
    <s v="Pave"/>
    <s v="NA"/>
    <s v="IR1"/>
    <s v="Lvl"/>
    <s v="AllPub"/>
    <x v="0"/>
    <s v="Gtl"/>
    <x v="10"/>
    <s v="Norm"/>
    <s v="Norm"/>
    <x v="4"/>
    <x v="1"/>
    <n v="6"/>
    <n v="5"/>
    <n v="2005"/>
    <n v="2005"/>
    <x v="0"/>
    <s v="Gable"/>
    <s v="CompShg"/>
    <x v="0"/>
    <s v="VinylSd"/>
    <s v="Stone"/>
    <n v="135"/>
    <s v="Gd"/>
    <s v="TA"/>
    <x v="0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x v="0"/>
    <n v="0"/>
    <n v="2"/>
    <n v="0"/>
    <n v="1"/>
    <x v="1"/>
    <n v="1"/>
    <x v="0"/>
    <n v="5"/>
    <s v="Typ"/>
    <n v="1"/>
    <s v="Gd"/>
    <s v="Attchd"/>
    <n v="2005"/>
    <s v="RFn"/>
    <n v="2"/>
    <n v="624"/>
    <s v="TA"/>
    <s v="TA"/>
    <s v="Y"/>
    <x v="231"/>
    <x v="1"/>
    <n v="63"/>
    <n v="0"/>
    <n v="0"/>
    <n v="0"/>
    <n v="0"/>
    <s v="NA"/>
    <n v="0"/>
    <s v="NA"/>
    <x v="0"/>
    <s v="NA"/>
    <n v="0"/>
    <x v="5"/>
    <x v="3"/>
    <s v="WD"/>
    <x v="0"/>
    <x v="0"/>
    <x v="420"/>
  </r>
  <r>
    <x v="1043"/>
    <x v="0"/>
    <x v="0"/>
    <n v="86"/>
    <n v="11839"/>
    <s v="Pave"/>
    <s v="NA"/>
    <s v="Reg"/>
    <s v="Lvl"/>
    <s v="AllPub"/>
    <x v="0"/>
    <s v="Gtl"/>
    <x v="12"/>
    <s v="Norm"/>
    <s v="Norm"/>
    <x v="0"/>
    <x v="0"/>
    <n v="7"/>
    <n v="5"/>
    <n v="1990"/>
    <n v="1990"/>
    <x v="0"/>
    <s v="Hip"/>
    <s v="CompShg"/>
    <x v="3"/>
    <s v="HdBoard"/>
    <s v="BrkFace"/>
    <n v="99"/>
    <s v="TA"/>
    <s v="TA"/>
    <x v="0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x v="0"/>
    <n v="0"/>
    <n v="2"/>
    <n v="1"/>
    <n v="4"/>
    <x v="1"/>
    <n v="1"/>
    <x v="0"/>
    <n v="10"/>
    <s v="Typ"/>
    <n v="1"/>
    <s v="Ex"/>
    <s v="Attchd"/>
    <n v="1990"/>
    <s v="Unf"/>
    <n v="2"/>
    <n v="514"/>
    <s v="TA"/>
    <s v="TA"/>
    <s v="Y"/>
    <x v="2"/>
    <x v="1"/>
    <n v="121"/>
    <n v="0"/>
    <n v="0"/>
    <n v="0"/>
    <n v="0"/>
    <s v="NA"/>
    <n v="0"/>
    <s v="NA"/>
    <x v="0"/>
    <s v="NA"/>
    <n v="0"/>
    <x v="1"/>
    <x v="0"/>
    <s v="WD"/>
    <x v="0"/>
    <x v="0"/>
    <x v="550"/>
  </r>
  <r>
    <x v="1044"/>
    <x v="1"/>
    <x v="0"/>
    <n v="80"/>
    <n v="9600"/>
    <s v="Pave"/>
    <s v="NA"/>
    <s v="Reg"/>
    <s v="Lvl"/>
    <s v="AllPub"/>
    <x v="0"/>
    <s v="Gtl"/>
    <x v="6"/>
    <s v="PosN"/>
    <s v="Norm"/>
    <x v="0"/>
    <x v="1"/>
    <n v="8"/>
    <n v="5"/>
    <n v="1981"/>
    <n v="1981"/>
    <x v="0"/>
    <s v="Hip"/>
    <s v="WdShngl"/>
    <x v="4"/>
    <s v="BrkFace"/>
    <s v="None"/>
    <n v="0"/>
    <s v="Gd"/>
    <s v="TA"/>
    <x v="0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x v="0"/>
    <n v="0"/>
    <n v="2"/>
    <n v="1"/>
    <n v="4"/>
    <x v="1"/>
    <n v="1"/>
    <x v="0"/>
    <n v="9"/>
    <s v="Typ"/>
    <n v="1"/>
    <s v="Gd"/>
    <s v="Attchd"/>
    <n v="1981"/>
    <s v="Fin"/>
    <n v="2"/>
    <n v="542"/>
    <s v="TA"/>
    <s v="TA"/>
    <s v="Y"/>
    <x v="232"/>
    <x v="1"/>
    <n v="120"/>
    <n v="0"/>
    <n v="0"/>
    <n v="0"/>
    <n v="0"/>
    <s v="NA"/>
    <n v="0"/>
    <s v="MnPrv"/>
    <x v="1"/>
    <s v="NA"/>
    <n v="0"/>
    <x v="9"/>
    <x v="3"/>
    <s v="WD"/>
    <x v="0"/>
    <x v="0"/>
    <x v="551"/>
  </r>
  <r>
    <x v="1045"/>
    <x v="1"/>
    <x v="0"/>
    <s v="NA"/>
    <n v="13680"/>
    <s v="Pave"/>
    <s v="NA"/>
    <s v="IR1"/>
    <s v="Lvl"/>
    <s v="AllPub"/>
    <x v="3"/>
    <s v="Gtl"/>
    <x v="15"/>
    <s v="Norm"/>
    <s v="Norm"/>
    <x v="0"/>
    <x v="1"/>
    <n v="3"/>
    <n v="5"/>
    <n v="1955"/>
    <n v="1955"/>
    <x v="0"/>
    <s v="Hip"/>
    <s v="CompShg"/>
    <x v="4"/>
    <s v="Wd Sdng"/>
    <s v="None"/>
    <n v="0"/>
    <s v="TA"/>
    <s v="TA"/>
    <x v="4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x v="1"/>
    <n v="0"/>
    <n v="2"/>
    <n v="0"/>
    <n v="4"/>
    <x v="1"/>
    <n v="1"/>
    <x v="1"/>
    <n v="8"/>
    <s v="Min2"/>
    <n v="1"/>
    <s v="Gd"/>
    <s v="Attchd"/>
    <n v="1955"/>
    <s v="Unf"/>
    <n v="2"/>
    <n v="452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552"/>
  </r>
  <r>
    <x v="1046"/>
    <x v="0"/>
    <x v="0"/>
    <n v="85"/>
    <n v="16056"/>
    <s v="Pave"/>
    <s v="NA"/>
    <s v="IR1"/>
    <s v="Lvl"/>
    <s v="AllPub"/>
    <x v="0"/>
    <s v="Gtl"/>
    <x v="18"/>
    <s v="Norm"/>
    <s v="Norm"/>
    <x v="0"/>
    <x v="0"/>
    <n v="9"/>
    <n v="5"/>
    <n v="2005"/>
    <n v="2006"/>
    <x v="1"/>
    <s v="Hip"/>
    <s v="CompShg"/>
    <x v="6"/>
    <s v="CmentBd"/>
    <s v="Stone"/>
    <n v="208"/>
    <s v="Gd"/>
    <s v="TA"/>
    <x v="0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x v="1"/>
    <n v="0"/>
    <n v="3"/>
    <n v="1"/>
    <n v="4"/>
    <x v="0"/>
    <n v="1"/>
    <x v="2"/>
    <n v="11"/>
    <s v="Typ"/>
    <n v="1"/>
    <s v="Gd"/>
    <s v="BuiltIn"/>
    <n v="2005"/>
    <s v="Fin"/>
    <n v="3"/>
    <n v="716"/>
    <s v="TA"/>
    <s v="TA"/>
    <s v="Y"/>
    <x v="233"/>
    <x v="1"/>
    <n v="108"/>
    <n v="0"/>
    <n v="0"/>
    <n v="0"/>
    <n v="0"/>
    <s v="NA"/>
    <n v="0"/>
    <s v="NA"/>
    <x v="0"/>
    <s v="NA"/>
    <n v="0"/>
    <x v="9"/>
    <x v="2"/>
    <s v="New"/>
    <x v="2"/>
    <x v="1"/>
    <x v="553"/>
  </r>
  <r>
    <x v="1047"/>
    <x v="1"/>
    <x v="0"/>
    <n v="57"/>
    <n v="9245"/>
    <s v="Pave"/>
    <s v="NA"/>
    <s v="IR2"/>
    <s v="Lvl"/>
    <s v="AllPub"/>
    <x v="0"/>
    <s v="Gtl"/>
    <x v="0"/>
    <s v="Norm"/>
    <s v="Norm"/>
    <x v="0"/>
    <x v="1"/>
    <n v="5"/>
    <n v="5"/>
    <n v="1994"/>
    <n v="1995"/>
    <x v="1"/>
    <s v="Gable"/>
    <s v="CompShg"/>
    <x v="0"/>
    <s v="VinylSd"/>
    <s v="None"/>
    <n v="0"/>
    <s v="TA"/>
    <s v="TA"/>
    <x v="0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x v="1"/>
    <n v="1"/>
    <n v="1"/>
    <n v="0"/>
    <n v="3"/>
    <x v="1"/>
    <n v="1"/>
    <x v="1"/>
    <n v="5"/>
    <s v="Typ"/>
    <n v="0"/>
    <s v="NA"/>
    <s v="Detchd"/>
    <n v="1996"/>
    <s v="Unf"/>
    <n v="2"/>
    <n v="672"/>
    <s v="TA"/>
    <s v="TA"/>
    <s v="Y"/>
    <x v="0"/>
    <x v="0"/>
    <n v="0"/>
    <n v="0"/>
    <n v="0"/>
    <n v="0"/>
    <n v="0"/>
    <s v="NA"/>
    <n v="0"/>
    <s v="NA"/>
    <x v="0"/>
    <s v="NA"/>
    <n v="0"/>
    <x v="0"/>
    <x v="0"/>
    <s v="WD"/>
    <x v="0"/>
    <x v="0"/>
    <x v="35"/>
  </r>
  <r>
    <x v="1048"/>
    <x v="1"/>
    <x v="0"/>
    <n v="100"/>
    <n v="21750"/>
    <s v="Pave"/>
    <s v="NA"/>
    <s v="Reg"/>
    <s v="Lvl"/>
    <s v="AllPub"/>
    <x v="0"/>
    <s v="Gtl"/>
    <x v="4"/>
    <s v="Norm"/>
    <s v="Norm"/>
    <x v="0"/>
    <x v="1"/>
    <n v="5"/>
    <n v="4"/>
    <n v="1960"/>
    <n v="2006"/>
    <x v="1"/>
    <s v="Hip"/>
    <s v="CompShg"/>
    <x v="3"/>
    <s v="HdBoard"/>
    <s v="BrkFace"/>
    <n v="75"/>
    <s v="TA"/>
    <s v="Fa"/>
    <x v="4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x v="1"/>
    <n v="0"/>
    <n v="1"/>
    <n v="0"/>
    <n v="3"/>
    <x v="1"/>
    <n v="1"/>
    <x v="1"/>
    <n v="9"/>
    <s v="Min1"/>
    <n v="1"/>
    <s v="TA"/>
    <s v="Attchd"/>
    <n v="1960"/>
    <s v="Unf"/>
    <n v="2"/>
    <n v="336"/>
    <s v="TA"/>
    <s v="TA"/>
    <s v="Y"/>
    <x v="0"/>
    <x v="0"/>
    <n v="0"/>
    <n v="0"/>
    <n v="0"/>
    <n v="0"/>
    <n v="0"/>
    <s v="NA"/>
    <n v="0"/>
    <s v="GdPrv"/>
    <x v="1"/>
    <s v="NA"/>
    <n v="0"/>
    <x v="6"/>
    <x v="3"/>
    <s v="WD"/>
    <x v="0"/>
    <x v="0"/>
    <x v="99"/>
  </r>
  <r>
    <x v="1049"/>
    <x v="1"/>
    <x v="0"/>
    <n v="60"/>
    <n v="11100"/>
    <s v="Pave"/>
    <s v="NA"/>
    <s v="Reg"/>
    <s v="Low"/>
    <s v="AllPub"/>
    <x v="0"/>
    <s v="Gtl"/>
    <x v="15"/>
    <s v="Norm"/>
    <s v="Norm"/>
    <x v="0"/>
    <x v="1"/>
    <n v="4"/>
    <n v="7"/>
    <n v="1946"/>
    <n v="2006"/>
    <x v="1"/>
    <s v="Gable"/>
    <s v="CompShg"/>
    <x v="1"/>
    <s v="MetalSd"/>
    <s v="None"/>
    <n v="0"/>
    <s v="TA"/>
    <s v="TA"/>
    <x v="1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x v="1"/>
    <n v="0"/>
    <n v="1"/>
    <n v="0"/>
    <n v="2"/>
    <x v="1"/>
    <n v="1"/>
    <x v="0"/>
    <n v="6"/>
    <s v="Typ"/>
    <n v="0"/>
    <s v="NA"/>
    <s v="Detchd"/>
    <n v="1946"/>
    <s v="Unf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1"/>
    <x v="1"/>
    <x v="554"/>
  </r>
  <r>
    <x v="1050"/>
    <x v="1"/>
    <x v="0"/>
    <n v="73"/>
    <n v="8993"/>
    <s v="Pave"/>
    <s v="NA"/>
    <s v="IR1"/>
    <s v="Lvl"/>
    <s v="AllPub"/>
    <x v="0"/>
    <s v="Gtl"/>
    <x v="17"/>
    <s v="Norm"/>
    <s v="Norm"/>
    <x v="0"/>
    <x v="1"/>
    <n v="7"/>
    <n v="5"/>
    <n v="2007"/>
    <n v="2007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x v="1"/>
    <n v="0"/>
    <n v="2"/>
    <n v="0"/>
    <n v="3"/>
    <x v="1"/>
    <n v="1"/>
    <x v="0"/>
    <n v="6"/>
    <s v="Typ"/>
    <n v="0"/>
    <s v="NA"/>
    <s v="Attchd"/>
    <n v="2007"/>
    <s v="Fin"/>
    <n v="2"/>
    <n v="436"/>
    <s v="TA"/>
    <s v="TA"/>
    <s v="Y"/>
    <x v="0"/>
    <x v="0"/>
    <n v="22"/>
    <n v="0"/>
    <n v="0"/>
    <n v="0"/>
    <n v="0"/>
    <s v="NA"/>
    <n v="0"/>
    <s v="NA"/>
    <x v="0"/>
    <s v="NA"/>
    <n v="0"/>
    <x v="5"/>
    <x v="1"/>
    <s v="New"/>
    <x v="2"/>
    <x v="1"/>
    <x v="555"/>
  </r>
  <r>
    <x v="1051"/>
    <x v="1"/>
    <x v="0"/>
    <n v="103"/>
    <n v="11175"/>
    <s v="Pave"/>
    <s v="NA"/>
    <s v="IR1"/>
    <s v="Lvl"/>
    <s v="AllPub"/>
    <x v="2"/>
    <s v="Gtl"/>
    <x v="0"/>
    <s v="Norm"/>
    <s v="Norm"/>
    <x v="0"/>
    <x v="1"/>
    <n v="7"/>
    <n v="5"/>
    <n v="2007"/>
    <n v="2007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x v="1"/>
    <n v="0"/>
    <n v="2"/>
    <n v="0"/>
    <n v="3"/>
    <x v="1"/>
    <n v="1"/>
    <x v="0"/>
    <n v="6"/>
    <s v="Typ"/>
    <n v="1"/>
    <s v="Gd"/>
    <s v="Attchd"/>
    <n v="2007"/>
    <s v="Fin"/>
    <n v="2"/>
    <n v="440"/>
    <s v="TA"/>
    <s v="TA"/>
    <s v="Y"/>
    <x v="0"/>
    <x v="0"/>
    <n v="20"/>
    <n v="0"/>
    <n v="0"/>
    <n v="0"/>
    <n v="0"/>
    <s v="NA"/>
    <n v="0"/>
    <s v="NA"/>
    <x v="0"/>
    <s v="NA"/>
    <n v="0"/>
    <x v="4"/>
    <x v="1"/>
    <s v="New"/>
    <x v="2"/>
    <x v="1"/>
    <x v="556"/>
  </r>
  <r>
    <x v="1052"/>
    <x v="0"/>
    <x v="0"/>
    <n v="100"/>
    <n v="9500"/>
    <s v="Pave"/>
    <s v="NA"/>
    <s v="Reg"/>
    <s v="Lvl"/>
    <s v="AllPub"/>
    <x v="2"/>
    <s v="Gtl"/>
    <x v="11"/>
    <s v="Artery"/>
    <s v="Norm"/>
    <x v="0"/>
    <x v="0"/>
    <n v="6"/>
    <n v="6"/>
    <n v="1964"/>
    <n v="1978"/>
    <x v="1"/>
    <s v="Gable"/>
    <s v="CompShg"/>
    <x v="0"/>
    <s v="VinylSd"/>
    <s v="BrkCmn"/>
    <n v="272"/>
    <s v="TA"/>
    <s v="TA"/>
    <x v="1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x v="1"/>
    <n v="1"/>
    <n v="1"/>
    <n v="1"/>
    <n v="4"/>
    <x v="1"/>
    <n v="1"/>
    <x v="1"/>
    <n v="9"/>
    <s v="Typ"/>
    <n v="1"/>
    <s v="TA"/>
    <s v="Attchd"/>
    <n v="1964"/>
    <s v="RFn"/>
    <n v="2"/>
    <n v="540"/>
    <s v="TA"/>
    <s v="TA"/>
    <s v="Y"/>
    <x v="0"/>
    <x v="0"/>
    <n v="52"/>
    <n v="0"/>
    <n v="0"/>
    <n v="0"/>
    <n v="0"/>
    <s v="NA"/>
    <n v="0"/>
    <s v="GdPrv"/>
    <x v="1"/>
    <s v="NA"/>
    <n v="0"/>
    <x v="11"/>
    <x v="1"/>
    <s v="WD"/>
    <x v="0"/>
    <x v="0"/>
    <x v="258"/>
  </r>
  <r>
    <x v="1053"/>
    <x v="1"/>
    <x v="0"/>
    <n v="68"/>
    <n v="8562"/>
    <s v="Pave"/>
    <s v="NA"/>
    <s v="Reg"/>
    <s v="Lvl"/>
    <s v="AllPub"/>
    <x v="0"/>
    <s v="Mod"/>
    <x v="15"/>
    <s v="Norm"/>
    <s v="Norm"/>
    <x v="0"/>
    <x v="1"/>
    <n v="5"/>
    <n v="6"/>
    <n v="1957"/>
    <n v="2002"/>
    <x v="1"/>
    <s v="Hip"/>
    <s v="CompShg"/>
    <x v="3"/>
    <s v="HdBoard"/>
    <s v="Stone"/>
    <n v="145"/>
    <s v="TA"/>
    <s v="TA"/>
    <x v="1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x v="1"/>
    <n v="0"/>
    <n v="1"/>
    <n v="0"/>
    <n v="4"/>
    <x v="1"/>
    <n v="1"/>
    <x v="1"/>
    <n v="7"/>
    <s v="Min2"/>
    <n v="1"/>
    <s v="Gd"/>
    <s v="Basment"/>
    <n v="1957"/>
    <s v="Unf"/>
    <n v="1"/>
    <n v="364"/>
    <s v="TA"/>
    <s v="TA"/>
    <s v="Y"/>
    <x v="61"/>
    <x v="1"/>
    <n v="78"/>
    <n v="0"/>
    <n v="0"/>
    <n v="0"/>
    <n v="0"/>
    <s v="NA"/>
    <n v="0"/>
    <s v="NA"/>
    <x v="0"/>
    <s v="NA"/>
    <n v="0"/>
    <x v="1"/>
    <x v="4"/>
    <s v="WD"/>
    <x v="0"/>
    <x v="0"/>
    <x v="469"/>
  </r>
  <r>
    <x v="1054"/>
    <x v="0"/>
    <x v="0"/>
    <n v="90"/>
    <n v="11367"/>
    <s v="Pave"/>
    <s v="NA"/>
    <s v="Reg"/>
    <s v="Lvl"/>
    <s v="AllPub"/>
    <x v="2"/>
    <s v="Gtl"/>
    <x v="0"/>
    <s v="Norm"/>
    <s v="Norm"/>
    <x v="0"/>
    <x v="0"/>
    <n v="8"/>
    <n v="5"/>
    <n v="2002"/>
    <n v="2002"/>
    <x v="0"/>
    <s v="Gable"/>
    <s v="CompShg"/>
    <x v="0"/>
    <s v="VinylSd"/>
    <s v="BrkFace"/>
    <n v="210"/>
    <s v="Gd"/>
    <s v="TA"/>
    <x v="0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x v="0"/>
    <n v="0"/>
    <n v="2"/>
    <n v="1"/>
    <n v="3"/>
    <x v="0"/>
    <n v="1"/>
    <x v="0"/>
    <n v="7"/>
    <s v="Typ"/>
    <n v="1"/>
    <s v="Gd"/>
    <s v="Attchd"/>
    <n v="2002"/>
    <s v="Fin"/>
    <n v="2"/>
    <n v="586"/>
    <s v="TA"/>
    <s v="TA"/>
    <s v="Y"/>
    <x v="234"/>
    <x v="1"/>
    <n v="60"/>
    <n v="0"/>
    <n v="0"/>
    <n v="0"/>
    <n v="0"/>
    <s v="NA"/>
    <n v="0"/>
    <s v="NA"/>
    <x v="0"/>
    <s v="NA"/>
    <n v="0"/>
    <x v="6"/>
    <x v="2"/>
    <s v="WD"/>
    <x v="0"/>
    <x v="0"/>
    <x v="498"/>
  </r>
  <r>
    <x v="1055"/>
    <x v="1"/>
    <x v="0"/>
    <n v="104"/>
    <n v="11361"/>
    <s v="Pave"/>
    <s v="NA"/>
    <s v="Reg"/>
    <s v="Lvl"/>
    <s v="AllPub"/>
    <x v="0"/>
    <s v="Gtl"/>
    <x v="6"/>
    <s v="Norm"/>
    <s v="Norm"/>
    <x v="0"/>
    <x v="1"/>
    <n v="6"/>
    <n v="5"/>
    <n v="1976"/>
    <n v="1976"/>
    <x v="0"/>
    <s v="Gable"/>
    <s v="CompShg"/>
    <x v="7"/>
    <s v="Plywood"/>
    <s v="BrkFace"/>
    <n v="160"/>
    <s v="TA"/>
    <s v="TA"/>
    <x v="1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x v="1"/>
    <n v="1"/>
    <n v="2"/>
    <n v="0"/>
    <n v="3"/>
    <x v="1"/>
    <n v="1"/>
    <x v="1"/>
    <n v="7"/>
    <s v="Typ"/>
    <n v="1"/>
    <s v="TA"/>
    <s v="Attchd"/>
    <n v="1976"/>
    <s v="Fin"/>
    <n v="2"/>
    <n v="478"/>
    <s v="TA"/>
    <s v="TA"/>
    <s v="Y"/>
    <x v="0"/>
    <x v="0"/>
    <n v="0"/>
    <n v="0"/>
    <n v="0"/>
    <n v="189"/>
    <n v="0"/>
    <s v="NA"/>
    <n v="0"/>
    <s v="MnPrv"/>
    <x v="1"/>
    <s v="NA"/>
    <n v="0"/>
    <x v="1"/>
    <x v="0"/>
    <s v="COD"/>
    <x v="1"/>
    <x v="1"/>
    <x v="63"/>
  </r>
  <r>
    <x v="1056"/>
    <x v="7"/>
    <x v="0"/>
    <n v="43"/>
    <n v="7052"/>
    <s v="Pave"/>
    <s v="NA"/>
    <s v="IR1"/>
    <s v="Lvl"/>
    <s v="AllPub"/>
    <x v="0"/>
    <s v="Gtl"/>
    <x v="10"/>
    <s v="Norm"/>
    <s v="Norm"/>
    <x v="3"/>
    <x v="1"/>
    <n v="7"/>
    <n v="5"/>
    <n v="2005"/>
    <n v="2005"/>
    <x v="0"/>
    <s v="Gable"/>
    <s v="CompShg"/>
    <x v="0"/>
    <s v="VinylSd"/>
    <s v="Stone"/>
    <n v="240"/>
    <s v="Gd"/>
    <s v="TA"/>
    <x v="0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x v="0"/>
    <n v="0"/>
    <n v="2"/>
    <n v="0"/>
    <n v="2"/>
    <x v="0"/>
    <n v="1"/>
    <x v="0"/>
    <n v="6"/>
    <s v="Typ"/>
    <n v="1"/>
    <s v="Gd"/>
    <s v="Attchd"/>
    <n v="2005"/>
    <s v="RFn"/>
    <n v="2"/>
    <n v="484"/>
    <s v="TA"/>
    <s v="TA"/>
    <s v="Y"/>
    <x v="2"/>
    <x v="1"/>
    <n v="36"/>
    <n v="0"/>
    <n v="0"/>
    <n v="0"/>
    <n v="0"/>
    <s v="NA"/>
    <n v="0"/>
    <s v="NA"/>
    <x v="0"/>
    <s v="NA"/>
    <n v="0"/>
    <x v="11"/>
    <x v="2"/>
    <s v="WD"/>
    <x v="0"/>
    <x v="0"/>
    <x v="557"/>
  </r>
  <r>
    <x v="1057"/>
    <x v="0"/>
    <x v="0"/>
    <s v="NA"/>
    <n v="29959"/>
    <s v="Pave"/>
    <s v="NA"/>
    <s v="IR2"/>
    <s v="Lvl"/>
    <s v="AllPub"/>
    <x v="1"/>
    <s v="Gtl"/>
    <x v="3"/>
    <s v="Norm"/>
    <s v="Norm"/>
    <x v="0"/>
    <x v="0"/>
    <n v="7"/>
    <n v="6"/>
    <n v="1994"/>
    <n v="1994"/>
    <x v="0"/>
    <s v="Gable"/>
    <s v="CompShg"/>
    <x v="3"/>
    <s v="HdBoard"/>
    <s v="None"/>
    <n v="0"/>
    <s v="Gd"/>
    <s v="TA"/>
    <x v="0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x v="1"/>
    <n v="0"/>
    <n v="2"/>
    <n v="1"/>
    <n v="3"/>
    <x v="0"/>
    <n v="1"/>
    <x v="0"/>
    <n v="7"/>
    <s v="Typ"/>
    <n v="1"/>
    <s v="Gd"/>
    <s v="BuiltIn"/>
    <n v="1994"/>
    <s v="Fin"/>
    <n v="2"/>
    <n v="467"/>
    <s v="TA"/>
    <s v="TA"/>
    <s v="Y"/>
    <x v="23"/>
    <x v="1"/>
    <n v="98"/>
    <n v="0"/>
    <n v="0"/>
    <n v="0"/>
    <n v="0"/>
    <s v="NA"/>
    <n v="0"/>
    <s v="NA"/>
    <x v="0"/>
    <s v="NA"/>
    <n v="0"/>
    <x v="8"/>
    <x v="3"/>
    <s v="WD"/>
    <x v="0"/>
    <x v="0"/>
    <x v="348"/>
  </r>
  <r>
    <x v="1058"/>
    <x v="0"/>
    <x v="0"/>
    <n v="96"/>
    <n v="11308"/>
    <s v="Pave"/>
    <s v="NA"/>
    <s v="IR1"/>
    <s v="Lvl"/>
    <s v="AllPub"/>
    <x v="0"/>
    <s v="Gtl"/>
    <x v="10"/>
    <s v="Norm"/>
    <s v="Norm"/>
    <x v="0"/>
    <x v="0"/>
    <n v="9"/>
    <n v="5"/>
    <n v="2008"/>
    <n v="2008"/>
    <x v="0"/>
    <s v="Gable"/>
    <s v="CompShg"/>
    <x v="0"/>
    <s v="VinylSd"/>
    <s v="Stone"/>
    <n v="154"/>
    <s v="Ex"/>
    <s v="TA"/>
    <x v="0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x v="0"/>
    <n v="0"/>
    <n v="2"/>
    <n v="1"/>
    <n v="3"/>
    <x v="0"/>
    <n v="1"/>
    <x v="2"/>
    <n v="10"/>
    <s v="Typ"/>
    <n v="1"/>
    <s v="Gd"/>
    <s v="Attchd"/>
    <n v="2008"/>
    <s v="Fin"/>
    <n v="3"/>
    <n v="836"/>
    <s v="TA"/>
    <s v="TA"/>
    <s v="Y"/>
    <x v="0"/>
    <x v="0"/>
    <n v="102"/>
    <n v="0"/>
    <n v="0"/>
    <n v="0"/>
    <n v="0"/>
    <s v="NA"/>
    <n v="0"/>
    <s v="NA"/>
    <x v="0"/>
    <s v="NA"/>
    <n v="0"/>
    <x v="9"/>
    <x v="3"/>
    <s v="WD"/>
    <x v="0"/>
    <x v="0"/>
    <x v="414"/>
  </r>
  <r>
    <x v="1059"/>
    <x v="3"/>
    <x v="0"/>
    <s v="NA"/>
    <n v="11275"/>
    <s v="Pave"/>
    <s v="NA"/>
    <s v="IR1"/>
    <s v="HLS"/>
    <s v="AllPub"/>
    <x v="2"/>
    <s v="Mod"/>
    <x v="2"/>
    <s v="Norm"/>
    <s v="Norm"/>
    <x v="0"/>
    <x v="2"/>
    <n v="6"/>
    <n v="7"/>
    <n v="1932"/>
    <n v="1950"/>
    <x v="1"/>
    <s v="Gable"/>
    <s v="CompShg"/>
    <x v="1"/>
    <s v="MetalSd"/>
    <s v="BrkFace"/>
    <n v="480"/>
    <s v="TA"/>
    <s v="TA"/>
    <x v="1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x v="1"/>
    <n v="0"/>
    <n v="1"/>
    <n v="1"/>
    <n v="3"/>
    <x v="1"/>
    <n v="1"/>
    <x v="1"/>
    <n v="7"/>
    <s v="Typ"/>
    <n v="1"/>
    <s v="Gd"/>
    <s v="Detchd"/>
    <n v="1977"/>
    <s v="Unf"/>
    <n v="2"/>
    <n v="432"/>
    <s v="TA"/>
    <s v="Fa"/>
    <s v="Y"/>
    <x v="0"/>
    <x v="0"/>
    <n v="0"/>
    <n v="19"/>
    <n v="0"/>
    <n v="0"/>
    <n v="0"/>
    <s v="NA"/>
    <n v="0"/>
    <s v="NA"/>
    <x v="0"/>
    <s v="NA"/>
    <n v="0"/>
    <x v="10"/>
    <x v="1"/>
    <s v="WD"/>
    <x v="0"/>
    <x v="0"/>
    <x v="117"/>
  </r>
  <r>
    <x v="1060"/>
    <x v="7"/>
    <x v="0"/>
    <n v="41"/>
    <n v="4920"/>
    <s v="Pave"/>
    <s v="NA"/>
    <s v="Reg"/>
    <s v="Lvl"/>
    <s v="AllPub"/>
    <x v="0"/>
    <s v="Gtl"/>
    <x v="18"/>
    <s v="Norm"/>
    <s v="Norm"/>
    <x v="3"/>
    <x v="1"/>
    <n v="8"/>
    <n v="5"/>
    <n v="2001"/>
    <n v="2001"/>
    <x v="0"/>
    <s v="Gable"/>
    <s v="CompShg"/>
    <x v="6"/>
    <s v="CmentBd"/>
    <s v="None"/>
    <n v="0"/>
    <s v="Gd"/>
    <s v="TA"/>
    <x v="0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x v="0"/>
    <n v="0"/>
    <n v="2"/>
    <n v="0"/>
    <n v="2"/>
    <x v="0"/>
    <n v="1"/>
    <x v="0"/>
    <n v="6"/>
    <s v="Typ"/>
    <n v="0"/>
    <s v="NA"/>
    <s v="Attchd"/>
    <n v="2001"/>
    <s v="Fin"/>
    <n v="2"/>
    <n v="582"/>
    <s v="TA"/>
    <s v="TA"/>
    <s v="Y"/>
    <x v="0"/>
    <x v="0"/>
    <n v="0"/>
    <n v="170"/>
    <n v="0"/>
    <n v="0"/>
    <n v="0"/>
    <s v="NA"/>
    <n v="0"/>
    <s v="NA"/>
    <x v="0"/>
    <s v="NA"/>
    <n v="0"/>
    <x v="7"/>
    <x v="4"/>
    <s v="WD"/>
    <x v="0"/>
    <x v="0"/>
    <x v="268"/>
  </r>
  <r>
    <x v="1061"/>
    <x v="8"/>
    <x v="2"/>
    <n v="120"/>
    <n v="18000"/>
    <s v="Grvl"/>
    <s v="NA"/>
    <s v="Reg"/>
    <s v="Low"/>
    <s v="AllPub"/>
    <x v="0"/>
    <s v="Gtl"/>
    <x v="13"/>
    <s v="Norm"/>
    <s v="Norm"/>
    <x v="0"/>
    <x v="1"/>
    <n v="3"/>
    <n v="4"/>
    <n v="1935"/>
    <n v="1950"/>
    <x v="1"/>
    <s v="Gable"/>
    <s v="CompShg"/>
    <x v="1"/>
    <s v="MetalSd"/>
    <s v="None"/>
    <n v="0"/>
    <s v="Fa"/>
    <s v="TA"/>
    <x v="1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x v="1"/>
    <n v="0"/>
    <n v="1"/>
    <n v="0"/>
    <n v="2"/>
    <x v="1"/>
    <n v="1"/>
    <x v="1"/>
    <n v="6"/>
    <s v="Typ"/>
    <n v="0"/>
    <s v="NA"/>
    <s v="Detchd"/>
    <n v="1994"/>
    <s v="RFn"/>
    <n v="3"/>
    <n v="1248"/>
    <s v="TA"/>
    <s v="TA"/>
    <s v="Y"/>
    <x v="0"/>
    <x v="0"/>
    <n v="20"/>
    <n v="0"/>
    <n v="0"/>
    <n v="0"/>
    <n v="0"/>
    <s v="NA"/>
    <n v="0"/>
    <s v="NA"/>
    <x v="0"/>
    <s v="Shed"/>
    <n v="560"/>
    <x v="5"/>
    <x v="0"/>
    <s v="ConLD"/>
    <x v="0"/>
    <x v="0"/>
    <x v="271"/>
  </r>
  <r>
    <x v="1062"/>
    <x v="4"/>
    <x v="1"/>
    <n v="85"/>
    <n v="13600"/>
    <s v="Pave"/>
    <s v="Grvl"/>
    <s v="Reg"/>
    <s v="Lvl"/>
    <s v="AllPub"/>
    <x v="0"/>
    <s v="Gtl"/>
    <x v="7"/>
    <s v="Norm"/>
    <s v="Norm"/>
    <x v="1"/>
    <x v="0"/>
    <n v="5"/>
    <n v="5"/>
    <n v="1900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x v="1"/>
    <n v="0"/>
    <n v="2"/>
    <n v="0"/>
    <n v="5"/>
    <x v="1"/>
    <n v="2"/>
    <x v="1"/>
    <n v="10"/>
    <s v="Min2"/>
    <n v="0"/>
    <s v="NA"/>
    <s v="Detchd"/>
    <n v="1945"/>
    <s v="Unf"/>
    <n v="2"/>
    <n v="560"/>
    <s v="TA"/>
    <s v="TA"/>
    <s v="Y"/>
    <x v="0"/>
    <x v="0"/>
    <n v="57"/>
    <n v="0"/>
    <n v="0"/>
    <n v="0"/>
    <n v="0"/>
    <s v="NA"/>
    <n v="0"/>
    <s v="NA"/>
    <x v="0"/>
    <s v="NA"/>
    <n v="0"/>
    <x v="2"/>
    <x v="1"/>
    <s v="WD"/>
    <x v="0"/>
    <x v="0"/>
    <x v="17"/>
  </r>
  <r>
    <x v="1063"/>
    <x v="8"/>
    <x v="1"/>
    <n v="50"/>
    <n v="6000"/>
    <s v="Pave"/>
    <s v="NA"/>
    <s v="Reg"/>
    <s v="Lvl"/>
    <s v="AllPub"/>
    <x v="0"/>
    <s v="Gtl"/>
    <x v="7"/>
    <s v="Artery"/>
    <s v="Norm"/>
    <x v="0"/>
    <x v="1"/>
    <n v="6"/>
    <n v="6"/>
    <n v="1925"/>
    <n v="1980"/>
    <x v="1"/>
    <s v="Gable"/>
    <s v="CompShg"/>
    <x v="1"/>
    <s v="MetalSd"/>
    <s v="None"/>
    <n v="0"/>
    <s v="TA"/>
    <s v="Gd"/>
    <x v="2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x v="1"/>
    <n v="0"/>
    <n v="1"/>
    <n v="0"/>
    <n v="2"/>
    <x v="1"/>
    <n v="1"/>
    <x v="0"/>
    <n v="5"/>
    <s v="Typ"/>
    <n v="1"/>
    <s v="Gd"/>
    <s v="Detchd"/>
    <n v="1976"/>
    <s v="Unf"/>
    <n v="2"/>
    <n v="440"/>
    <s v="TA"/>
    <s v="TA"/>
    <s v="Y"/>
    <x v="41"/>
    <x v="1"/>
    <n v="120"/>
    <n v="0"/>
    <n v="0"/>
    <n v="0"/>
    <n v="0"/>
    <s v="NA"/>
    <n v="0"/>
    <s v="MnPrv"/>
    <x v="1"/>
    <s v="NA"/>
    <n v="0"/>
    <x v="9"/>
    <x v="2"/>
    <s v="WD"/>
    <x v="0"/>
    <x v="0"/>
    <x v="191"/>
  </r>
  <r>
    <x v="1064"/>
    <x v="1"/>
    <x v="0"/>
    <s v="NA"/>
    <n v="11000"/>
    <s v="Pave"/>
    <s v="NA"/>
    <s v="IR1"/>
    <s v="Lvl"/>
    <s v="AllPub"/>
    <x v="3"/>
    <s v="Gtl"/>
    <x v="11"/>
    <s v="Norm"/>
    <s v="Norm"/>
    <x v="0"/>
    <x v="1"/>
    <n v="5"/>
    <n v="6"/>
    <n v="1966"/>
    <n v="1966"/>
    <x v="0"/>
    <s v="Gable"/>
    <s v="CompShg"/>
    <x v="7"/>
    <s v="Plywood"/>
    <s v="BrkFace"/>
    <n v="200"/>
    <s v="TA"/>
    <s v="TA"/>
    <x v="1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x v="1"/>
    <n v="0"/>
    <n v="1"/>
    <n v="1"/>
    <n v="3"/>
    <x v="1"/>
    <n v="1"/>
    <x v="1"/>
    <n v="6"/>
    <s v="Typ"/>
    <n v="1"/>
    <s v="Po"/>
    <s v="Attchd"/>
    <n v="1966"/>
    <s v="RFn"/>
    <n v="2"/>
    <n v="480"/>
    <s v="TA"/>
    <s v="TA"/>
    <s v="Y"/>
    <x v="0"/>
    <x v="0"/>
    <n v="58"/>
    <n v="0"/>
    <n v="0"/>
    <n v="0"/>
    <n v="0"/>
    <s v="NA"/>
    <n v="0"/>
    <s v="MnPrv"/>
    <x v="1"/>
    <s v="NA"/>
    <n v="0"/>
    <x v="6"/>
    <x v="3"/>
    <s v="WD"/>
    <x v="0"/>
    <x v="0"/>
    <x v="23"/>
  </r>
  <r>
    <x v="1065"/>
    <x v="0"/>
    <x v="0"/>
    <n v="80"/>
    <n v="14000"/>
    <s v="Pave"/>
    <s v="NA"/>
    <s v="Reg"/>
    <s v="Lvl"/>
    <s v="AllPub"/>
    <x v="0"/>
    <s v="Mod"/>
    <x v="19"/>
    <s v="Norm"/>
    <s v="Norm"/>
    <x v="0"/>
    <x v="0"/>
    <n v="7"/>
    <n v="5"/>
    <n v="1996"/>
    <n v="1997"/>
    <x v="1"/>
    <s v="Gable"/>
    <s v="CompShg"/>
    <x v="2"/>
    <s v="Wd Sdng"/>
    <s v="None"/>
    <n v="0"/>
    <s v="Gd"/>
    <s v="TA"/>
    <x v="0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x v="0"/>
    <n v="0"/>
    <n v="2"/>
    <n v="1"/>
    <n v="3"/>
    <x v="0"/>
    <n v="1"/>
    <x v="0"/>
    <n v="7"/>
    <s v="Typ"/>
    <n v="0"/>
    <s v="NA"/>
    <s v="Attchd"/>
    <n v="1996"/>
    <s v="RFn"/>
    <n v="2"/>
    <n v="533"/>
    <s v="TA"/>
    <s v="TA"/>
    <s v="Y"/>
    <x v="117"/>
    <x v="1"/>
    <n v="44"/>
    <n v="0"/>
    <n v="0"/>
    <n v="0"/>
    <n v="0"/>
    <s v="NA"/>
    <n v="0"/>
    <s v="NA"/>
    <x v="0"/>
    <s v="NA"/>
    <n v="0"/>
    <x v="7"/>
    <x v="4"/>
    <s v="WD"/>
    <x v="0"/>
    <x v="0"/>
    <x v="558"/>
  </r>
  <r>
    <x v="1066"/>
    <x v="0"/>
    <x v="0"/>
    <n v="59"/>
    <n v="7837"/>
    <s v="Pave"/>
    <s v="NA"/>
    <s v="IR1"/>
    <s v="Lvl"/>
    <s v="AllPub"/>
    <x v="0"/>
    <s v="Gtl"/>
    <x v="17"/>
    <s v="Norm"/>
    <s v="Norm"/>
    <x v="0"/>
    <x v="0"/>
    <n v="6"/>
    <n v="7"/>
    <n v="1993"/>
    <n v="1994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x v="1"/>
    <n v="0"/>
    <n v="2"/>
    <n v="1"/>
    <n v="3"/>
    <x v="0"/>
    <n v="1"/>
    <x v="1"/>
    <n v="7"/>
    <s v="Typ"/>
    <n v="1"/>
    <s v="TA"/>
    <s v="Attchd"/>
    <n v="1993"/>
    <s v="RFn"/>
    <n v="2"/>
    <n v="380"/>
    <s v="TA"/>
    <s v="TA"/>
    <s v="Y"/>
    <x v="0"/>
    <x v="0"/>
    <n v="40"/>
    <n v="0"/>
    <n v="0"/>
    <n v="0"/>
    <n v="0"/>
    <s v="NA"/>
    <n v="0"/>
    <s v="NA"/>
    <x v="0"/>
    <s v="NA"/>
    <n v="0"/>
    <x v="1"/>
    <x v="3"/>
    <s v="WD"/>
    <x v="0"/>
    <x v="0"/>
    <x v="94"/>
  </r>
  <r>
    <x v="1067"/>
    <x v="0"/>
    <x v="0"/>
    <n v="80"/>
    <n v="9760"/>
    <s v="Pave"/>
    <s v="NA"/>
    <s v="Reg"/>
    <s v="Lvl"/>
    <s v="AllPub"/>
    <x v="0"/>
    <s v="Mod"/>
    <x v="11"/>
    <s v="Norm"/>
    <s v="Norm"/>
    <x v="0"/>
    <x v="0"/>
    <n v="6"/>
    <n v="6"/>
    <n v="1964"/>
    <n v="1964"/>
    <x v="0"/>
    <s v="Gable"/>
    <s v="CompShg"/>
    <x v="3"/>
    <s v="HdBoard"/>
    <s v="BrkFace"/>
    <n v="360"/>
    <s v="TA"/>
    <s v="TA"/>
    <x v="1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x v="0"/>
    <n v="0"/>
    <n v="1"/>
    <n v="1"/>
    <n v="4"/>
    <x v="1"/>
    <n v="1"/>
    <x v="1"/>
    <n v="7"/>
    <s v="Typ"/>
    <n v="0"/>
    <s v="NA"/>
    <s v="Attchd"/>
    <n v="1964"/>
    <s v="RFn"/>
    <n v="2"/>
    <n v="442"/>
    <s v="TA"/>
    <s v="TA"/>
    <s v="Y"/>
    <x v="157"/>
    <x v="1"/>
    <n v="128"/>
    <n v="0"/>
    <n v="0"/>
    <n v="189"/>
    <n v="0"/>
    <s v="NA"/>
    <n v="0"/>
    <s v="NA"/>
    <x v="0"/>
    <s v="NA"/>
    <n v="0"/>
    <x v="11"/>
    <x v="0"/>
    <s v="WD"/>
    <x v="0"/>
    <x v="0"/>
    <x v="559"/>
  </r>
  <r>
    <x v="1068"/>
    <x v="11"/>
    <x v="1"/>
    <n v="42"/>
    <n v="3964"/>
    <s v="Pave"/>
    <s v="NA"/>
    <s v="Reg"/>
    <s v="Lvl"/>
    <s v="AllPub"/>
    <x v="0"/>
    <s v="Gtl"/>
    <x v="14"/>
    <s v="Norm"/>
    <s v="Norm"/>
    <x v="3"/>
    <x v="0"/>
    <n v="6"/>
    <n v="4"/>
    <n v="1973"/>
    <n v="1973"/>
    <x v="0"/>
    <s v="Gable"/>
    <s v="CompShg"/>
    <x v="6"/>
    <s v="CmentBd"/>
    <s v="None"/>
    <n v="0"/>
    <s v="TA"/>
    <s v="TA"/>
    <x v="1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x v="0"/>
    <n v="0"/>
    <n v="2"/>
    <n v="1"/>
    <n v="5"/>
    <x v="1"/>
    <n v="1"/>
    <x v="1"/>
    <n v="10"/>
    <s v="Maj1"/>
    <n v="1"/>
    <s v="Gd"/>
    <s v="Attchd"/>
    <n v="1973"/>
    <s v="Fin"/>
    <n v="2"/>
    <n v="576"/>
    <s v="TA"/>
    <s v="TA"/>
    <s v="Y"/>
    <x v="235"/>
    <x v="1"/>
    <n v="20"/>
    <n v="0"/>
    <n v="0"/>
    <n v="0"/>
    <n v="0"/>
    <s v="NA"/>
    <n v="0"/>
    <s v="GdPrv"/>
    <x v="1"/>
    <s v="NA"/>
    <n v="0"/>
    <x v="11"/>
    <x v="2"/>
    <s v="WD"/>
    <x v="0"/>
    <x v="0"/>
    <x v="560"/>
  </r>
  <r>
    <x v="1069"/>
    <x v="5"/>
    <x v="0"/>
    <n v="60"/>
    <n v="9600"/>
    <s v="Pave"/>
    <s v="NA"/>
    <s v="Reg"/>
    <s v="Lvl"/>
    <s v="AllPub"/>
    <x v="0"/>
    <s v="Gtl"/>
    <x v="11"/>
    <s v="Norm"/>
    <s v="Norm"/>
    <x v="0"/>
    <x v="3"/>
    <n v="5"/>
    <n v="7"/>
    <n v="1949"/>
    <n v="2003"/>
    <x v="1"/>
    <s v="Gable"/>
    <s v="CompShg"/>
    <x v="1"/>
    <s v="MetalSd"/>
    <s v="None"/>
    <n v="0"/>
    <s v="TA"/>
    <s v="TA"/>
    <x v="1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x v="1"/>
    <n v="1"/>
    <n v="1"/>
    <n v="0"/>
    <n v="2"/>
    <x v="1"/>
    <n v="1"/>
    <x v="0"/>
    <n v="4"/>
    <s v="Typ"/>
    <n v="0"/>
    <s v="NA"/>
    <s v="Detchd"/>
    <n v="1985"/>
    <s v="Unf"/>
    <n v="2"/>
    <n v="576"/>
    <s v="TA"/>
    <s v="TA"/>
    <s v="Y"/>
    <x v="0"/>
    <x v="0"/>
    <n v="0"/>
    <n v="0"/>
    <n v="0"/>
    <n v="0"/>
    <n v="0"/>
    <s v="NA"/>
    <n v="0"/>
    <s v="NA"/>
    <x v="0"/>
    <s v="NA"/>
    <n v="0"/>
    <x v="1"/>
    <x v="1"/>
    <s v="WD"/>
    <x v="0"/>
    <x v="0"/>
    <x v="152"/>
  </r>
  <r>
    <x v="1070"/>
    <x v="1"/>
    <x v="0"/>
    <n v="72"/>
    <n v="10152"/>
    <s v="Pave"/>
    <s v="NA"/>
    <s v="Reg"/>
    <s v="Lvl"/>
    <s v="AllPub"/>
    <x v="0"/>
    <s v="Gtl"/>
    <x v="11"/>
    <s v="Norm"/>
    <s v="Norm"/>
    <x v="0"/>
    <x v="1"/>
    <n v="5"/>
    <n v="5"/>
    <n v="1956"/>
    <n v="1956"/>
    <x v="0"/>
    <s v="Hip"/>
    <s v="CompShg"/>
    <x v="1"/>
    <s v="MetalSd"/>
    <s v="BrkFace"/>
    <n v="120"/>
    <s v="TA"/>
    <s v="TA"/>
    <x v="1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x v="0"/>
    <n v="0"/>
    <n v="1"/>
    <n v="0"/>
    <n v="3"/>
    <x v="1"/>
    <n v="1"/>
    <x v="1"/>
    <n v="6"/>
    <s v="Typ"/>
    <n v="0"/>
    <s v="NA"/>
    <s v="Attchd"/>
    <n v="1956"/>
    <s v="Unf"/>
    <n v="1"/>
    <n v="286"/>
    <s v="TA"/>
    <s v="TA"/>
    <s v="Y"/>
    <x v="0"/>
    <x v="0"/>
    <n v="20"/>
    <n v="0"/>
    <n v="0"/>
    <n v="192"/>
    <n v="0"/>
    <s v="NA"/>
    <n v="0"/>
    <s v="NA"/>
    <x v="0"/>
    <s v="NA"/>
    <n v="0"/>
    <x v="11"/>
    <x v="1"/>
    <s v="WD"/>
    <x v="0"/>
    <x v="0"/>
    <x v="152"/>
  </r>
  <r>
    <x v="1071"/>
    <x v="0"/>
    <x v="0"/>
    <n v="78"/>
    <n v="11700"/>
    <s v="Pave"/>
    <s v="NA"/>
    <s v="Reg"/>
    <s v="Lvl"/>
    <s v="AllPub"/>
    <x v="0"/>
    <s v="Gtl"/>
    <x v="6"/>
    <s v="RRAn"/>
    <s v="Norm"/>
    <x v="0"/>
    <x v="0"/>
    <n v="6"/>
    <n v="6"/>
    <n v="1968"/>
    <n v="1968"/>
    <x v="0"/>
    <s v="Gable"/>
    <s v="CompShg"/>
    <x v="1"/>
    <s v="MetalSd"/>
    <s v="None"/>
    <n v="0"/>
    <s v="TA"/>
    <s v="TA"/>
    <x v="1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x v="1"/>
    <n v="0"/>
    <n v="1"/>
    <n v="1"/>
    <n v="4"/>
    <x v="1"/>
    <n v="1"/>
    <x v="1"/>
    <n v="8"/>
    <s v="Typ"/>
    <n v="0"/>
    <s v="NA"/>
    <s v="Attchd"/>
    <n v="1968"/>
    <s v="Unf"/>
    <n v="2"/>
    <n v="441"/>
    <s v="TA"/>
    <s v="T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23"/>
  </r>
  <r>
    <x v="1072"/>
    <x v="3"/>
    <x v="0"/>
    <n v="50"/>
    <n v="7585"/>
    <s v="Pave"/>
    <s v="NA"/>
    <s v="Reg"/>
    <s v="Lvl"/>
    <s v="AllPub"/>
    <x v="0"/>
    <s v="Gtl"/>
    <x v="15"/>
    <s v="Artery"/>
    <s v="Norm"/>
    <x v="0"/>
    <x v="2"/>
    <n v="5"/>
    <n v="3"/>
    <n v="1948"/>
    <n v="1950"/>
    <x v="1"/>
    <s v="Gable"/>
    <s v="CompShg"/>
    <x v="1"/>
    <s v="MetalSd"/>
    <s v="None"/>
    <n v="0"/>
    <s v="TA"/>
    <s v="TA"/>
    <x v="1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x v="0"/>
    <n v="1"/>
    <n v="1"/>
    <n v="0"/>
    <n v="4"/>
    <x v="1"/>
    <n v="1"/>
    <x v="1"/>
    <n v="7"/>
    <s v="Typ"/>
    <n v="1"/>
    <s v="TA"/>
    <s v="Detchd"/>
    <n v="1954"/>
    <s v="Unf"/>
    <n v="1"/>
    <n v="280"/>
    <s v="TA"/>
    <s v="TA"/>
    <s v="P"/>
    <x v="0"/>
    <x v="0"/>
    <n v="0"/>
    <n v="0"/>
    <n v="0"/>
    <n v="0"/>
    <n v="0"/>
    <s v="NA"/>
    <n v="0"/>
    <s v="NA"/>
    <x v="0"/>
    <s v="NA"/>
    <n v="0"/>
    <x v="5"/>
    <x v="2"/>
    <s v="WD"/>
    <x v="0"/>
    <x v="0"/>
    <x v="561"/>
  </r>
  <r>
    <x v="1073"/>
    <x v="0"/>
    <x v="0"/>
    <n v="75"/>
    <n v="7950"/>
    <s v="Pave"/>
    <s v="NA"/>
    <s v="IR1"/>
    <s v="Bnk"/>
    <s v="AllPub"/>
    <x v="2"/>
    <s v="Gtl"/>
    <x v="15"/>
    <s v="Norm"/>
    <s v="Norm"/>
    <x v="0"/>
    <x v="0"/>
    <n v="6"/>
    <n v="6"/>
    <n v="1977"/>
    <n v="1977"/>
    <x v="0"/>
    <s v="Hip"/>
    <s v="CompShg"/>
    <x v="3"/>
    <s v="Plywood"/>
    <s v="BrkFace"/>
    <n v="140"/>
    <s v="TA"/>
    <s v="TA"/>
    <x v="1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x v="1"/>
    <n v="0"/>
    <n v="1"/>
    <n v="1"/>
    <n v="3"/>
    <x v="1"/>
    <n v="1"/>
    <x v="1"/>
    <n v="6"/>
    <s v="Typ"/>
    <n v="0"/>
    <s v="NA"/>
    <s v="Attchd"/>
    <n v="1977"/>
    <s v="Fin"/>
    <n v="2"/>
    <n v="440"/>
    <s v="TA"/>
    <s v="TA"/>
    <s v="Y"/>
    <x v="228"/>
    <x v="1"/>
    <n v="0"/>
    <n v="0"/>
    <n v="0"/>
    <n v="0"/>
    <n v="0"/>
    <s v="NA"/>
    <n v="0"/>
    <s v="MnPrv"/>
    <x v="1"/>
    <s v="NA"/>
    <n v="0"/>
    <x v="9"/>
    <x v="3"/>
    <s v="WD"/>
    <x v="0"/>
    <x v="0"/>
    <x v="432"/>
  </r>
  <r>
    <x v="1074"/>
    <x v="1"/>
    <x v="0"/>
    <n v="74"/>
    <n v="8556"/>
    <s v="Pave"/>
    <s v="NA"/>
    <s v="Reg"/>
    <s v="Lvl"/>
    <s v="AllPub"/>
    <x v="0"/>
    <s v="Gtl"/>
    <x v="0"/>
    <s v="Norm"/>
    <s v="Norm"/>
    <x v="0"/>
    <x v="1"/>
    <n v="7"/>
    <n v="5"/>
    <n v="2006"/>
    <n v="2006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x v="1"/>
    <n v="0"/>
    <n v="2"/>
    <n v="0"/>
    <n v="2"/>
    <x v="0"/>
    <n v="1"/>
    <x v="0"/>
    <n v="5"/>
    <s v="Typ"/>
    <n v="0"/>
    <s v="NA"/>
    <s v="Attchd"/>
    <n v="2006"/>
    <s v="RFn"/>
    <n v="3"/>
    <n v="826"/>
    <s v="TA"/>
    <s v="TA"/>
    <s v="Y"/>
    <x v="8"/>
    <x v="1"/>
    <n v="93"/>
    <n v="0"/>
    <n v="0"/>
    <n v="0"/>
    <n v="0"/>
    <s v="NA"/>
    <n v="0"/>
    <s v="NA"/>
    <x v="0"/>
    <s v="NA"/>
    <n v="0"/>
    <x v="1"/>
    <x v="1"/>
    <s v="WD"/>
    <x v="0"/>
    <x v="0"/>
    <x v="543"/>
  </r>
  <r>
    <x v="1075"/>
    <x v="2"/>
    <x v="0"/>
    <n v="75"/>
    <n v="13125"/>
    <s v="Pave"/>
    <s v="NA"/>
    <s v="Reg"/>
    <s v="Lvl"/>
    <s v="AllPub"/>
    <x v="0"/>
    <s v="Gtl"/>
    <x v="2"/>
    <s v="Norm"/>
    <s v="Norm"/>
    <x v="0"/>
    <x v="0"/>
    <n v="7"/>
    <n v="6"/>
    <n v="1940"/>
    <n v="1984"/>
    <x v="1"/>
    <s v="Gable"/>
    <s v="CompShg"/>
    <x v="2"/>
    <s v="Wd Sdng"/>
    <s v="None"/>
    <n v="0"/>
    <s v="TA"/>
    <s v="TA"/>
    <x v="1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x v="1"/>
    <n v="0"/>
    <n v="1"/>
    <n v="1"/>
    <n v="3"/>
    <x v="1"/>
    <n v="1"/>
    <x v="1"/>
    <n v="6"/>
    <s v="Typ"/>
    <n v="2"/>
    <s v="Gd"/>
    <s v="Attchd"/>
    <n v="1940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9"/>
    <x v="1"/>
    <s v="CWD"/>
    <x v="0"/>
    <x v="0"/>
    <x v="61"/>
  </r>
  <r>
    <x v="1076"/>
    <x v="3"/>
    <x v="0"/>
    <n v="60"/>
    <n v="10800"/>
    <s v="Pave"/>
    <s v="Grvl"/>
    <s v="Reg"/>
    <s v="Lvl"/>
    <s v="AllPub"/>
    <x v="0"/>
    <s v="Gtl"/>
    <x v="7"/>
    <s v="Norm"/>
    <s v="Norm"/>
    <x v="0"/>
    <x v="2"/>
    <n v="5"/>
    <n v="8"/>
    <n v="1936"/>
    <n v="1989"/>
    <x v="1"/>
    <s v="Gable"/>
    <s v="CompShg"/>
    <x v="2"/>
    <s v="Wd Sdng"/>
    <s v="None"/>
    <n v="0"/>
    <s v="TA"/>
    <s v="TA"/>
    <x v="1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x v="1"/>
    <n v="1"/>
    <n v="2"/>
    <n v="0"/>
    <n v="3"/>
    <x v="1"/>
    <n v="1"/>
    <x v="0"/>
    <n v="7"/>
    <s v="Min1"/>
    <n v="1"/>
    <s v="TA"/>
    <s v="Attchd"/>
    <n v="1950"/>
    <s v="Unf"/>
    <n v="2"/>
    <n v="566"/>
    <s v="TA"/>
    <s v="TA"/>
    <s v="Y"/>
    <x v="236"/>
    <x v="1"/>
    <n v="21"/>
    <n v="0"/>
    <n v="0"/>
    <n v="0"/>
    <n v="0"/>
    <s v="NA"/>
    <n v="0"/>
    <s v="NA"/>
    <x v="0"/>
    <s v="Shed"/>
    <n v="500"/>
    <x v="7"/>
    <x v="2"/>
    <s v="WD"/>
    <x v="0"/>
    <x v="0"/>
    <x v="40"/>
  </r>
  <r>
    <x v="1077"/>
    <x v="1"/>
    <x v="0"/>
    <s v="NA"/>
    <n v="15870"/>
    <s v="Pave"/>
    <s v="NA"/>
    <s v="IR1"/>
    <s v="Lvl"/>
    <s v="AllPub"/>
    <x v="2"/>
    <s v="Gtl"/>
    <x v="11"/>
    <s v="Norm"/>
    <s v="Norm"/>
    <x v="0"/>
    <x v="1"/>
    <n v="5"/>
    <n v="5"/>
    <n v="1969"/>
    <n v="1969"/>
    <x v="0"/>
    <s v="Gable"/>
    <s v="CompShg"/>
    <x v="0"/>
    <s v="Plywood"/>
    <s v="None"/>
    <n v="0"/>
    <s v="TA"/>
    <s v="TA"/>
    <x v="1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x v="0"/>
    <n v="0"/>
    <n v="1"/>
    <n v="0"/>
    <n v="3"/>
    <x v="1"/>
    <n v="1"/>
    <x v="1"/>
    <n v="6"/>
    <s v="Typ"/>
    <n v="0"/>
    <s v="NA"/>
    <s v="Attchd"/>
    <n v="1969"/>
    <s v="Fin"/>
    <n v="1"/>
    <n v="299"/>
    <s v="TA"/>
    <s v="TA"/>
    <s v="Y"/>
    <x v="11"/>
    <x v="1"/>
    <n v="32"/>
    <n v="0"/>
    <n v="0"/>
    <n v="0"/>
    <n v="0"/>
    <s v="NA"/>
    <n v="0"/>
    <s v="NA"/>
    <x v="0"/>
    <s v="NA"/>
    <n v="0"/>
    <x v="10"/>
    <x v="2"/>
    <s v="WD"/>
    <x v="1"/>
    <x v="1"/>
    <x v="562"/>
  </r>
  <r>
    <x v="1078"/>
    <x v="7"/>
    <x v="1"/>
    <n v="37"/>
    <n v="4435"/>
    <s v="Pave"/>
    <s v="NA"/>
    <s v="Reg"/>
    <s v="Lvl"/>
    <s v="AllPub"/>
    <x v="0"/>
    <s v="Gtl"/>
    <x v="0"/>
    <s v="Norm"/>
    <s v="Norm"/>
    <x v="3"/>
    <x v="1"/>
    <n v="6"/>
    <n v="5"/>
    <n v="2004"/>
    <n v="2004"/>
    <x v="0"/>
    <s v="Gable"/>
    <s v="CompShg"/>
    <x v="0"/>
    <s v="VinylSd"/>
    <s v="BrkFace"/>
    <n v="169"/>
    <s v="Gd"/>
    <s v="TA"/>
    <x v="0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1"/>
    <s v="Gd"/>
    <s v="Attchd"/>
    <n v="2004"/>
    <s v="RFn"/>
    <n v="2"/>
    <n v="420"/>
    <s v="TA"/>
    <s v="TA"/>
    <s v="Y"/>
    <x v="8"/>
    <x v="1"/>
    <n v="0"/>
    <n v="0"/>
    <n v="0"/>
    <n v="0"/>
    <n v="0"/>
    <s v="NA"/>
    <n v="0"/>
    <s v="NA"/>
    <x v="0"/>
    <s v="NA"/>
    <n v="0"/>
    <x v="1"/>
    <x v="2"/>
    <s v="WD"/>
    <x v="0"/>
    <x v="0"/>
    <x v="563"/>
  </r>
  <r>
    <x v="1079"/>
    <x v="1"/>
    <x v="0"/>
    <n v="65"/>
    <n v="8775"/>
    <s v="Pave"/>
    <s v="NA"/>
    <s v="Reg"/>
    <s v="Lvl"/>
    <s v="AllPub"/>
    <x v="0"/>
    <s v="Gtl"/>
    <x v="0"/>
    <s v="Norm"/>
    <s v="Norm"/>
    <x v="0"/>
    <x v="1"/>
    <n v="5"/>
    <n v="5"/>
    <n v="1994"/>
    <n v="1994"/>
    <x v="0"/>
    <s v="Gable"/>
    <s v="CompShg"/>
    <x v="0"/>
    <s v="VinylSd"/>
    <s v="None"/>
    <n v="0"/>
    <s v="TA"/>
    <s v="TA"/>
    <x v="0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x v="1"/>
    <n v="0"/>
    <n v="1"/>
    <n v="0"/>
    <n v="3"/>
    <x v="1"/>
    <n v="1"/>
    <x v="1"/>
    <n v="5"/>
    <s v="Typ"/>
    <n v="0"/>
    <s v="NA"/>
    <s v="Attchd"/>
    <n v="1996"/>
    <s v="Unf"/>
    <n v="1"/>
    <n v="299"/>
    <s v="TA"/>
    <s v="TA"/>
    <s v="Y"/>
    <x v="0"/>
    <x v="0"/>
    <n v="64"/>
    <n v="0"/>
    <n v="0"/>
    <n v="0"/>
    <n v="0"/>
    <s v="NA"/>
    <n v="0"/>
    <s v="NA"/>
    <x v="0"/>
    <s v="NA"/>
    <n v="0"/>
    <x v="7"/>
    <x v="1"/>
    <s v="WD"/>
    <x v="0"/>
    <x v="0"/>
    <x v="288"/>
  </r>
  <r>
    <x v="1080"/>
    <x v="1"/>
    <x v="0"/>
    <n v="80"/>
    <n v="11040"/>
    <s v="Pave"/>
    <s v="NA"/>
    <s v="Reg"/>
    <s v="Lvl"/>
    <s v="AllPub"/>
    <x v="0"/>
    <s v="Gtl"/>
    <x v="6"/>
    <s v="Norm"/>
    <s v="Norm"/>
    <x v="0"/>
    <x v="1"/>
    <n v="6"/>
    <n v="7"/>
    <n v="1971"/>
    <n v="2004"/>
    <x v="1"/>
    <s v="Gable"/>
    <s v="CompShg"/>
    <x v="0"/>
    <s v="VinylSd"/>
    <s v="BrkFace"/>
    <n v="144"/>
    <s v="Gd"/>
    <s v="Gd"/>
    <x v="1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x v="1"/>
    <n v="1"/>
    <n v="2"/>
    <n v="0"/>
    <n v="3"/>
    <x v="1"/>
    <n v="1"/>
    <x v="0"/>
    <n v="5"/>
    <s v="Typ"/>
    <n v="0"/>
    <s v="NA"/>
    <s v="Attchd"/>
    <n v="1971"/>
    <s v="RFn"/>
    <n v="2"/>
    <n v="528"/>
    <s v="TA"/>
    <s v="TA"/>
    <s v="Y"/>
    <x v="237"/>
    <x v="1"/>
    <n v="0"/>
    <n v="0"/>
    <n v="216"/>
    <n v="0"/>
    <n v="0"/>
    <s v="NA"/>
    <n v="0"/>
    <s v="NA"/>
    <x v="0"/>
    <s v="NA"/>
    <n v="0"/>
    <x v="4"/>
    <x v="0"/>
    <s v="COD"/>
    <x v="1"/>
    <x v="1"/>
    <x v="35"/>
  </r>
  <r>
    <x v="1081"/>
    <x v="1"/>
    <x v="0"/>
    <n v="75"/>
    <n v="7500"/>
    <s v="Pave"/>
    <s v="NA"/>
    <s v="Reg"/>
    <s v="Lvl"/>
    <s v="AllPub"/>
    <x v="2"/>
    <s v="Gtl"/>
    <x v="9"/>
    <s v="Feedr"/>
    <s v="Norm"/>
    <x v="0"/>
    <x v="1"/>
    <n v="5"/>
    <n v="5"/>
    <n v="1963"/>
    <n v="1963"/>
    <x v="0"/>
    <s v="Gable"/>
    <s v="CompShg"/>
    <x v="3"/>
    <s v="HdBoard"/>
    <s v="None"/>
    <n v="0"/>
    <s v="TA"/>
    <s v="TA"/>
    <x v="1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x v="0"/>
    <n v="0"/>
    <n v="1"/>
    <n v="1"/>
    <n v="3"/>
    <x v="1"/>
    <n v="1"/>
    <x v="1"/>
    <n v="5"/>
    <s v="Typ"/>
    <n v="0"/>
    <s v="NA"/>
    <s v="Attchd"/>
    <n v="1963"/>
    <s v="Fin"/>
    <n v="1"/>
    <n v="308"/>
    <s v="TA"/>
    <s v="TA"/>
    <s v="Y"/>
    <x v="0"/>
    <x v="0"/>
    <n v="0"/>
    <n v="220"/>
    <n v="0"/>
    <n v="0"/>
    <n v="0"/>
    <s v="NA"/>
    <n v="0"/>
    <s v="MnPrv"/>
    <x v="1"/>
    <s v="NA"/>
    <n v="0"/>
    <x v="11"/>
    <x v="4"/>
    <s v="WD"/>
    <x v="0"/>
    <x v="0"/>
    <x v="325"/>
  </r>
  <r>
    <x v="1082"/>
    <x v="1"/>
    <x v="0"/>
    <n v="70"/>
    <n v="8749"/>
    <s v="Pave"/>
    <s v="NA"/>
    <s v="Reg"/>
    <s v="Lvl"/>
    <s v="AllPub"/>
    <x v="0"/>
    <s v="Gtl"/>
    <x v="0"/>
    <s v="Norm"/>
    <s v="Norm"/>
    <x v="0"/>
    <x v="1"/>
    <n v="7"/>
    <n v="5"/>
    <n v="2002"/>
    <n v="2002"/>
    <x v="0"/>
    <s v="Gable"/>
    <s v="CompShg"/>
    <x v="0"/>
    <s v="VinylSd"/>
    <s v="BrkFace"/>
    <n v="100"/>
    <s v="Gd"/>
    <s v="TA"/>
    <x v="0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x v="1"/>
    <n v="0"/>
    <n v="2"/>
    <n v="0"/>
    <n v="3"/>
    <x v="1"/>
    <n v="1"/>
    <x v="0"/>
    <n v="6"/>
    <s v="Typ"/>
    <n v="1"/>
    <s v="Gd"/>
    <s v="Attchd"/>
    <n v="2002"/>
    <s v="RFn"/>
    <n v="2"/>
    <n v="527"/>
    <s v="TA"/>
    <s v="TA"/>
    <s v="Y"/>
    <x v="2"/>
    <x v="1"/>
    <n v="39"/>
    <n v="0"/>
    <n v="0"/>
    <n v="0"/>
    <n v="0"/>
    <s v="NA"/>
    <n v="0"/>
    <s v="NA"/>
    <x v="0"/>
    <s v="NA"/>
    <n v="0"/>
    <x v="2"/>
    <x v="1"/>
    <s v="WD"/>
    <x v="0"/>
    <x v="0"/>
    <x v="156"/>
  </r>
  <r>
    <x v="1083"/>
    <x v="1"/>
    <x v="0"/>
    <n v="80"/>
    <n v="8800"/>
    <s v="Pave"/>
    <s v="NA"/>
    <s v="Reg"/>
    <s v="Lvl"/>
    <s v="AllPub"/>
    <x v="0"/>
    <s v="Gtl"/>
    <x v="11"/>
    <s v="Norm"/>
    <s v="Norm"/>
    <x v="0"/>
    <x v="1"/>
    <n v="6"/>
    <n v="6"/>
    <n v="1964"/>
    <n v="1964"/>
    <x v="0"/>
    <s v="Hip"/>
    <s v="CompShg"/>
    <x v="3"/>
    <s v="HdBoard"/>
    <s v="BrkFace"/>
    <n v="425"/>
    <s v="TA"/>
    <s v="TA"/>
    <x v="1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x v="0"/>
    <n v="0"/>
    <n v="1"/>
    <n v="0"/>
    <n v="3"/>
    <x v="1"/>
    <n v="1"/>
    <x v="1"/>
    <n v="6"/>
    <s v="Typ"/>
    <n v="2"/>
    <s v="Gd"/>
    <s v="Attchd"/>
    <n v="1964"/>
    <s v="RFn"/>
    <n v="1"/>
    <n v="461"/>
    <s v="TA"/>
    <s v="TA"/>
    <s v="Y"/>
    <x v="0"/>
    <x v="0"/>
    <n v="116"/>
    <n v="0"/>
    <n v="0"/>
    <n v="0"/>
    <n v="0"/>
    <s v="NA"/>
    <n v="0"/>
    <s v="MnPrv"/>
    <x v="1"/>
    <s v="Shed"/>
    <n v="700"/>
    <x v="10"/>
    <x v="2"/>
    <s v="WD"/>
    <x v="0"/>
    <x v="0"/>
    <x v="39"/>
  </r>
  <r>
    <x v="1084"/>
    <x v="0"/>
    <x v="0"/>
    <s v="NA"/>
    <n v="13031"/>
    <s v="Pave"/>
    <s v="NA"/>
    <s v="IR2"/>
    <s v="Lvl"/>
    <s v="AllPub"/>
    <x v="2"/>
    <s v="Gtl"/>
    <x v="17"/>
    <s v="Norm"/>
    <s v="Norm"/>
    <x v="0"/>
    <x v="0"/>
    <n v="6"/>
    <n v="5"/>
    <n v="1995"/>
    <n v="1996"/>
    <x v="1"/>
    <s v="Gable"/>
    <s v="CompShg"/>
    <x v="3"/>
    <s v="HdBoard"/>
    <s v="None"/>
    <n v="0"/>
    <s v="TA"/>
    <s v="TA"/>
    <x v="0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x v="1"/>
    <n v="0"/>
    <n v="2"/>
    <n v="1"/>
    <n v="3"/>
    <x v="0"/>
    <n v="1"/>
    <x v="1"/>
    <n v="6"/>
    <s v="Typ"/>
    <n v="1"/>
    <s v="TA"/>
    <s v="Attchd"/>
    <n v="1995"/>
    <s v="Fin"/>
    <n v="2"/>
    <n v="409"/>
    <s v="TA"/>
    <s v="TA"/>
    <s v="Y"/>
    <x v="187"/>
    <x v="1"/>
    <n v="44"/>
    <n v="0"/>
    <n v="0"/>
    <n v="0"/>
    <n v="0"/>
    <s v="NA"/>
    <n v="0"/>
    <s v="NA"/>
    <x v="0"/>
    <s v="NA"/>
    <n v="0"/>
    <x v="9"/>
    <x v="2"/>
    <s v="WD"/>
    <x v="0"/>
    <x v="0"/>
    <x v="229"/>
  </r>
  <r>
    <x v="1085"/>
    <x v="9"/>
    <x v="0"/>
    <n v="73"/>
    <n v="9069"/>
    <s v="Pave"/>
    <s v="NA"/>
    <s v="Reg"/>
    <s v="Lvl"/>
    <s v="AllPub"/>
    <x v="0"/>
    <s v="Gtl"/>
    <x v="12"/>
    <s v="Norm"/>
    <s v="Norm"/>
    <x v="0"/>
    <x v="4"/>
    <n v="6"/>
    <n v="6"/>
    <n v="1992"/>
    <n v="1992"/>
    <x v="0"/>
    <s v="Gable"/>
    <s v="CompShg"/>
    <x v="3"/>
    <s v="HdBoard"/>
    <s v="None"/>
    <n v="0"/>
    <s v="TA"/>
    <s v="TA"/>
    <x v="0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x v="0"/>
    <n v="0"/>
    <n v="1"/>
    <n v="0"/>
    <n v="2"/>
    <x v="1"/>
    <n v="1"/>
    <x v="0"/>
    <n v="5"/>
    <s v="Typ"/>
    <n v="0"/>
    <s v="NA"/>
    <s v="Attchd"/>
    <n v="1992"/>
    <s v="Unf"/>
    <n v="2"/>
    <n v="564"/>
    <s v="TA"/>
    <s v="TA"/>
    <s v="Y"/>
    <x v="28"/>
    <x v="1"/>
    <n v="0"/>
    <n v="0"/>
    <n v="0"/>
    <n v="0"/>
    <n v="0"/>
    <s v="NA"/>
    <n v="0"/>
    <s v="NA"/>
    <x v="0"/>
    <s v="NA"/>
    <n v="0"/>
    <x v="7"/>
    <x v="4"/>
    <s v="WD"/>
    <x v="0"/>
    <x v="0"/>
    <x v="257"/>
  </r>
  <r>
    <x v="1086"/>
    <x v="11"/>
    <x v="1"/>
    <s v="NA"/>
    <n v="1974"/>
    <s v="Pave"/>
    <s v="NA"/>
    <s v="Reg"/>
    <s v="Lvl"/>
    <s v="AllPub"/>
    <x v="0"/>
    <s v="Gtl"/>
    <x v="14"/>
    <s v="Norm"/>
    <s v="Norm"/>
    <x v="3"/>
    <x v="0"/>
    <n v="4"/>
    <n v="5"/>
    <n v="1973"/>
    <n v="1973"/>
    <x v="0"/>
    <s v="Gable"/>
    <s v="CompShg"/>
    <x v="6"/>
    <s v="CmentBd"/>
    <s v="None"/>
    <n v="0"/>
    <s v="TA"/>
    <s v="TA"/>
    <x v="1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x v="1"/>
    <n v="0"/>
    <n v="1"/>
    <n v="1"/>
    <n v="3"/>
    <x v="1"/>
    <n v="1"/>
    <x v="1"/>
    <n v="6"/>
    <s v="Typ"/>
    <n v="0"/>
    <s v="NA"/>
    <s v="Attchd"/>
    <n v="1973"/>
    <s v="RFn"/>
    <n v="1"/>
    <n v="286"/>
    <s v="TA"/>
    <s v="TA"/>
    <s v="Y"/>
    <x v="28"/>
    <x v="1"/>
    <n v="96"/>
    <n v="0"/>
    <n v="0"/>
    <n v="0"/>
    <n v="0"/>
    <s v="NA"/>
    <n v="0"/>
    <s v="NA"/>
    <x v="0"/>
    <s v="NA"/>
    <n v="0"/>
    <x v="1"/>
    <x v="4"/>
    <s v="WD"/>
    <x v="0"/>
    <x v="0"/>
    <x v="564"/>
  </r>
  <r>
    <x v="1087"/>
    <x v="0"/>
    <x v="3"/>
    <n v="85"/>
    <n v="10574"/>
    <s v="Pave"/>
    <s v="NA"/>
    <s v="Reg"/>
    <s v="Lvl"/>
    <s v="AllPub"/>
    <x v="0"/>
    <s v="Gtl"/>
    <x v="5"/>
    <s v="Norm"/>
    <s v="Norm"/>
    <x v="0"/>
    <x v="0"/>
    <n v="8"/>
    <n v="5"/>
    <n v="2005"/>
    <n v="2006"/>
    <x v="1"/>
    <s v="Gable"/>
    <s v="CompShg"/>
    <x v="0"/>
    <s v="VinylSd"/>
    <s v="None"/>
    <n v="0"/>
    <s v="Gd"/>
    <s v="TA"/>
    <x v="0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x v="1"/>
    <n v="0"/>
    <n v="2"/>
    <n v="1"/>
    <n v="3"/>
    <x v="0"/>
    <n v="1"/>
    <x v="0"/>
    <n v="9"/>
    <s v="Typ"/>
    <n v="1"/>
    <s v="Gd"/>
    <s v="Attchd"/>
    <n v="2005"/>
    <s v="RFn"/>
    <n v="3"/>
    <n v="1043"/>
    <s v="TA"/>
    <s v="TA"/>
    <s v="Y"/>
    <x v="9"/>
    <x v="1"/>
    <n v="50"/>
    <n v="0"/>
    <n v="0"/>
    <n v="0"/>
    <n v="0"/>
    <s v="NA"/>
    <n v="0"/>
    <s v="NA"/>
    <x v="0"/>
    <s v="NA"/>
    <n v="0"/>
    <x v="1"/>
    <x v="3"/>
    <s v="WD"/>
    <x v="0"/>
    <x v="0"/>
    <x v="565"/>
  </r>
  <r>
    <x v="1088"/>
    <x v="11"/>
    <x v="1"/>
    <n v="24"/>
    <n v="2522"/>
    <s v="Pave"/>
    <s v="NA"/>
    <s v="Reg"/>
    <s v="Lvl"/>
    <s v="AllPub"/>
    <x v="0"/>
    <s v="Gtl"/>
    <x v="15"/>
    <s v="Norm"/>
    <s v="Norm"/>
    <x v="4"/>
    <x v="0"/>
    <n v="7"/>
    <n v="5"/>
    <n v="2004"/>
    <n v="2004"/>
    <x v="0"/>
    <s v="Gable"/>
    <s v="CompShg"/>
    <x v="0"/>
    <s v="VinylSd"/>
    <s v="Stone"/>
    <n v="50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1"/>
    <n v="0"/>
    <n v="2"/>
    <n v="0"/>
    <n v="3"/>
    <x v="1"/>
    <n v="1"/>
    <x v="0"/>
    <n v="7"/>
    <s v="Maj1"/>
    <n v="0"/>
    <s v="NA"/>
    <s v="Detchd"/>
    <n v="2004"/>
    <s v="Unf"/>
    <n v="2"/>
    <n v="380"/>
    <s v="TA"/>
    <s v="TA"/>
    <s v="Y"/>
    <x v="0"/>
    <x v="0"/>
    <n v="40"/>
    <n v="0"/>
    <n v="0"/>
    <n v="0"/>
    <n v="0"/>
    <s v="NA"/>
    <n v="0"/>
    <s v="NA"/>
    <x v="0"/>
    <s v="NA"/>
    <n v="0"/>
    <x v="7"/>
    <x v="2"/>
    <s v="WD"/>
    <x v="0"/>
    <x v="0"/>
    <x v="381"/>
  </r>
  <r>
    <x v="1089"/>
    <x v="7"/>
    <x v="3"/>
    <n v="37"/>
    <n v="3316"/>
    <s v="Pave"/>
    <s v="Pave"/>
    <s v="IR1"/>
    <s v="Lvl"/>
    <s v="AllPub"/>
    <x v="0"/>
    <s v="Gtl"/>
    <x v="5"/>
    <s v="Norm"/>
    <s v="Norm"/>
    <x v="3"/>
    <x v="1"/>
    <n v="8"/>
    <n v="5"/>
    <n v="2005"/>
    <n v="2005"/>
    <x v="0"/>
    <s v="Gable"/>
    <s v="CompShg"/>
    <x v="1"/>
    <s v="MetalSd"/>
    <s v="None"/>
    <n v="0"/>
    <s v="Gd"/>
    <s v="TA"/>
    <x v="0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x v="0"/>
    <n v="0"/>
    <n v="1"/>
    <n v="1"/>
    <n v="1"/>
    <x v="1"/>
    <n v="1"/>
    <x v="0"/>
    <n v="4"/>
    <s v="Typ"/>
    <n v="1"/>
    <s v="Gd"/>
    <s v="Attchd"/>
    <n v="2005"/>
    <s v="Fin"/>
    <n v="2"/>
    <n v="550"/>
    <s v="TA"/>
    <s v="TA"/>
    <s v="Y"/>
    <x v="0"/>
    <x v="0"/>
    <n v="84"/>
    <n v="0"/>
    <n v="0"/>
    <n v="0"/>
    <n v="0"/>
    <s v="NA"/>
    <n v="0"/>
    <s v="NA"/>
    <x v="0"/>
    <s v="NA"/>
    <n v="0"/>
    <x v="7"/>
    <x v="2"/>
    <s v="WD"/>
    <x v="0"/>
    <x v="0"/>
    <x v="531"/>
  </r>
  <r>
    <x v="1090"/>
    <x v="6"/>
    <x v="0"/>
    <n v="60"/>
    <n v="8544"/>
    <s v="Pave"/>
    <s v="NA"/>
    <s v="Reg"/>
    <s v="Lvl"/>
    <s v="AllPub"/>
    <x v="2"/>
    <s v="Gtl"/>
    <x v="11"/>
    <s v="Norm"/>
    <s v="Norm"/>
    <x v="2"/>
    <x v="1"/>
    <n v="3"/>
    <n v="4"/>
    <n v="1950"/>
    <n v="1950"/>
    <x v="0"/>
    <s v="Gable"/>
    <s v="CompShg"/>
    <x v="4"/>
    <s v="BrkFace"/>
    <s v="None"/>
    <n v="0"/>
    <s v="TA"/>
    <s v="TA"/>
    <x v="4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x v="1"/>
    <n v="0"/>
    <n v="2"/>
    <n v="0"/>
    <n v="2"/>
    <x v="0"/>
    <n v="2"/>
    <x v="1"/>
    <n v="6"/>
    <s v="Typ"/>
    <n v="0"/>
    <s v="NA"/>
    <s v="Detchd"/>
    <n v="1987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566"/>
  </r>
  <r>
    <x v="1091"/>
    <x v="11"/>
    <x v="3"/>
    <n v="24"/>
    <n v="2160"/>
    <s v="Pave"/>
    <s v="Pave"/>
    <s v="Reg"/>
    <s v="Lvl"/>
    <s v="AllPub"/>
    <x v="0"/>
    <s v="Gtl"/>
    <x v="5"/>
    <s v="Norm"/>
    <s v="Norm"/>
    <x v="4"/>
    <x v="0"/>
    <n v="7"/>
    <n v="5"/>
    <n v="1999"/>
    <n v="2000"/>
    <x v="1"/>
    <s v="Gable"/>
    <s v="CompShg"/>
    <x v="1"/>
    <s v="MetalSd"/>
    <s v="BrkFace"/>
    <n v="212"/>
    <s v="Gd"/>
    <s v="TA"/>
    <x v="0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x v="0"/>
    <n v="0"/>
    <n v="2"/>
    <n v="1"/>
    <n v="2"/>
    <x v="1"/>
    <n v="1"/>
    <x v="0"/>
    <n v="4"/>
    <s v="Typ"/>
    <n v="0"/>
    <s v="NA"/>
    <s v="Detchd"/>
    <n v="1999"/>
    <s v="Unf"/>
    <n v="2"/>
    <n v="462"/>
    <s v="TA"/>
    <s v="TA"/>
    <s v="Y"/>
    <x v="0"/>
    <x v="0"/>
    <n v="48"/>
    <n v="0"/>
    <n v="0"/>
    <n v="0"/>
    <n v="0"/>
    <s v="NA"/>
    <n v="0"/>
    <s v="NA"/>
    <x v="0"/>
    <s v="NA"/>
    <n v="0"/>
    <x v="10"/>
    <x v="0"/>
    <s v="WD"/>
    <x v="0"/>
    <x v="0"/>
    <x v="39"/>
  </r>
  <r>
    <x v="1092"/>
    <x v="3"/>
    <x v="0"/>
    <n v="60"/>
    <n v="8400"/>
    <s v="Pave"/>
    <s v="NA"/>
    <s v="Reg"/>
    <s v="Bnk"/>
    <s v="AllPub"/>
    <x v="0"/>
    <s v="Gtl"/>
    <x v="23"/>
    <s v="Norm"/>
    <s v="Norm"/>
    <x v="0"/>
    <x v="2"/>
    <n v="6"/>
    <n v="5"/>
    <n v="1925"/>
    <n v="1950"/>
    <x v="1"/>
    <s v="Gable"/>
    <s v="CompShg"/>
    <x v="1"/>
    <s v="MetalSd"/>
    <s v="None"/>
    <n v="0"/>
    <s v="TA"/>
    <s v="TA"/>
    <x v="0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x v="1"/>
    <n v="0"/>
    <n v="2"/>
    <n v="0"/>
    <n v="4"/>
    <x v="1"/>
    <n v="1"/>
    <x v="1"/>
    <n v="7"/>
    <s v="Typ"/>
    <n v="1"/>
    <s v="Gd"/>
    <s v="Detchd"/>
    <n v="1925"/>
    <s v="Unf"/>
    <n v="2"/>
    <n v="576"/>
    <s v="TA"/>
    <s v="TA"/>
    <s v="Y"/>
    <x v="204"/>
    <x v="1"/>
    <n v="0"/>
    <n v="128"/>
    <n v="0"/>
    <n v="0"/>
    <n v="0"/>
    <s v="NA"/>
    <n v="0"/>
    <s v="NA"/>
    <x v="0"/>
    <s v="NA"/>
    <n v="0"/>
    <x v="11"/>
    <x v="0"/>
    <s v="WD"/>
    <x v="0"/>
    <x v="0"/>
    <x v="73"/>
  </r>
  <r>
    <x v="1093"/>
    <x v="1"/>
    <x v="0"/>
    <n v="71"/>
    <n v="9230"/>
    <s v="Pave"/>
    <s v="NA"/>
    <s v="Reg"/>
    <s v="Lvl"/>
    <s v="AllPub"/>
    <x v="2"/>
    <s v="Gtl"/>
    <x v="11"/>
    <s v="Feedr"/>
    <s v="Norm"/>
    <x v="0"/>
    <x v="1"/>
    <n v="5"/>
    <n v="8"/>
    <n v="1965"/>
    <n v="1998"/>
    <x v="1"/>
    <s v="Hip"/>
    <s v="CompShg"/>
    <x v="1"/>
    <s v="MetalSd"/>
    <s v="BrkFace"/>
    <n v="166"/>
    <s v="TA"/>
    <s v="TA"/>
    <x v="1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x v="0"/>
    <n v="0"/>
    <n v="1"/>
    <n v="1"/>
    <n v="1"/>
    <x v="1"/>
    <n v="1"/>
    <x v="0"/>
    <n v="6"/>
    <s v="Typ"/>
    <n v="0"/>
    <s v="NA"/>
    <s v="Detchd"/>
    <n v="1977"/>
    <s v="Unf"/>
    <n v="2"/>
    <n v="884"/>
    <s v="TA"/>
    <s v="TA"/>
    <s v="Y"/>
    <x v="0"/>
    <x v="0"/>
    <n v="64"/>
    <n v="0"/>
    <n v="0"/>
    <n v="0"/>
    <n v="0"/>
    <s v="NA"/>
    <n v="0"/>
    <s v="MnPrv"/>
    <x v="1"/>
    <s v="NA"/>
    <n v="0"/>
    <x v="4"/>
    <x v="2"/>
    <s v="WD"/>
    <x v="0"/>
    <x v="0"/>
    <x v="363"/>
  </r>
  <r>
    <x v="1094"/>
    <x v="1"/>
    <x v="0"/>
    <n v="74"/>
    <n v="5868"/>
    <s v="Pave"/>
    <s v="NA"/>
    <s v="Reg"/>
    <s v="Lvl"/>
    <s v="AllPub"/>
    <x v="0"/>
    <s v="Gtl"/>
    <x v="11"/>
    <s v="Norm"/>
    <s v="Norm"/>
    <x v="0"/>
    <x v="1"/>
    <n v="5"/>
    <n v="7"/>
    <n v="1956"/>
    <n v="2000"/>
    <x v="1"/>
    <s v="Gable"/>
    <s v="CompShg"/>
    <x v="1"/>
    <s v="MetalSd"/>
    <s v="None"/>
    <n v="0"/>
    <s v="TA"/>
    <s v="TA"/>
    <x v="1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x v="0"/>
    <n v="0"/>
    <n v="1"/>
    <n v="0"/>
    <n v="2"/>
    <x v="1"/>
    <n v="1"/>
    <x v="1"/>
    <n v="4"/>
    <s v="Typ"/>
    <n v="0"/>
    <s v="NA"/>
    <s v="Attchd"/>
    <n v="1956"/>
    <s v="Fin"/>
    <n v="1"/>
    <n v="308"/>
    <s v="TA"/>
    <s v="TA"/>
    <s v="Y"/>
    <x v="0"/>
    <x v="0"/>
    <n v="0"/>
    <n v="80"/>
    <n v="0"/>
    <n v="160"/>
    <n v="0"/>
    <s v="NA"/>
    <n v="0"/>
    <s v="NA"/>
    <x v="0"/>
    <s v="NA"/>
    <n v="0"/>
    <x v="1"/>
    <x v="4"/>
    <s v="WD"/>
    <x v="0"/>
    <x v="0"/>
    <x v="275"/>
  </r>
  <r>
    <x v="1095"/>
    <x v="1"/>
    <x v="0"/>
    <n v="78"/>
    <n v="9317"/>
    <s v="Pave"/>
    <s v="NA"/>
    <s v="IR1"/>
    <s v="Lvl"/>
    <s v="AllPub"/>
    <x v="0"/>
    <s v="Gtl"/>
    <x v="0"/>
    <s v="Norm"/>
    <s v="Norm"/>
    <x v="0"/>
    <x v="1"/>
    <n v="6"/>
    <n v="5"/>
    <n v="2006"/>
    <n v="2006"/>
    <x v="0"/>
    <s v="Gable"/>
    <s v="CompShg"/>
    <x v="0"/>
    <s v="VinylSd"/>
    <s v="None"/>
    <n v="0"/>
    <s v="Gd"/>
    <s v="TA"/>
    <x v="0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x v="1"/>
    <n v="0"/>
    <n v="2"/>
    <n v="0"/>
    <n v="3"/>
    <x v="1"/>
    <n v="1"/>
    <x v="0"/>
    <n v="6"/>
    <s v="Typ"/>
    <n v="1"/>
    <s v="Gd"/>
    <s v="Attchd"/>
    <n v="2006"/>
    <s v="RFn"/>
    <n v="2"/>
    <n v="440"/>
    <s v="TA"/>
    <s v="TA"/>
    <s v="Y"/>
    <x v="0"/>
    <x v="0"/>
    <n v="22"/>
    <n v="0"/>
    <n v="0"/>
    <n v="0"/>
    <n v="0"/>
    <s v="NA"/>
    <n v="0"/>
    <s v="NA"/>
    <x v="0"/>
    <s v="NA"/>
    <n v="0"/>
    <x v="10"/>
    <x v="1"/>
    <s v="WD"/>
    <x v="0"/>
    <x v="0"/>
    <x v="567"/>
  </r>
  <r>
    <x v="1096"/>
    <x v="2"/>
    <x v="1"/>
    <n v="60"/>
    <n v="6882"/>
    <s v="Pave"/>
    <s v="NA"/>
    <s v="Reg"/>
    <s v="Lvl"/>
    <s v="AllPub"/>
    <x v="0"/>
    <s v="Gtl"/>
    <x v="13"/>
    <s v="Norm"/>
    <s v="Norm"/>
    <x v="0"/>
    <x v="0"/>
    <n v="6"/>
    <n v="7"/>
    <n v="1914"/>
    <n v="2006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x v="1"/>
    <n v="0"/>
    <n v="1"/>
    <n v="1"/>
    <n v="3"/>
    <x v="1"/>
    <n v="1"/>
    <x v="0"/>
    <n v="7"/>
    <s v="Typ"/>
    <n v="0"/>
    <s v="NA"/>
    <s v="NA"/>
    <s v="NA"/>
    <s v="NA"/>
    <n v="0"/>
    <n v="0"/>
    <s v="NA"/>
    <s v="NA"/>
    <s v="Y"/>
    <x v="229"/>
    <x v="1"/>
    <n v="0"/>
    <n v="115"/>
    <n v="0"/>
    <n v="0"/>
    <n v="0"/>
    <s v="NA"/>
    <n v="0"/>
    <s v="NA"/>
    <x v="0"/>
    <s v="NA"/>
    <n v="0"/>
    <x v="10"/>
    <x v="1"/>
    <s v="WD"/>
    <x v="0"/>
    <x v="0"/>
    <x v="47"/>
  </r>
  <r>
    <x v="1097"/>
    <x v="7"/>
    <x v="0"/>
    <s v="NA"/>
    <n v="3696"/>
    <s v="Pave"/>
    <s v="NA"/>
    <s v="Reg"/>
    <s v="Lvl"/>
    <s v="AllPub"/>
    <x v="0"/>
    <s v="Gtl"/>
    <x v="18"/>
    <s v="Norm"/>
    <s v="Norm"/>
    <x v="3"/>
    <x v="1"/>
    <n v="8"/>
    <n v="5"/>
    <n v="1986"/>
    <n v="1986"/>
    <x v="0"/>
    <s v="Gable"/>
    <s v="CompShg"/>
    <x v="3"/>
    <s v="HdBoard"/>
    <s v="None"/>
    <n v="0"/>
    <s v="Gd"/>
    <s v="TA"/>
    <x v="1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x v="1"/>
    <n v="0"/>
    <n v="1"/>
    <n v="1"/>
    <n v="2"/>
    <x v="0"/>
    <n v="1"/>
    <x v="0"/>
    <n v="5"/>
    <s v="Typ"/>
    <n v="0"/>
    <s v="NA"/>
    <s v="Attchd"/>
    <n v="1987"/>
    <s v="RFn"/>
    <n v="2"/>
    <n v="461"/>
    <s v="TA"/>
    <s v="TA"/>
    <s v="Y"/>
    <x v="0"/>
    <x v="0"/>
    <n v="74"/>
    <n v="137"/>
    <n v="0"/>
    <n v="0"/>
    <n v="0"/>
    <s v="NA"/>
    <n v="0"/>
    <s v="NA"/>
    <x v="0"/>
    <s v="NA"/>
    <n v="0"/>
    <x v="4"/>
    <x v="1"/>
    <s v="WD"/>
    <x v="0"/>
    <x v="0"/>
    <x v="40"/>
  </r>
  <r>
    <x v="1098"/>
    <x v="3"/>
    <x v="1"/>
    <n v="50"/>
    <n v="6000"/>
    <s v="Pave"/>
    <s v="NA"/>
    <s v="Reg"/>
    <s v="Lvl"/>
    <s v="AllPub"/>
    <x v="0"/>
    <s v="Gtl"/>
    <x v="8"/>
    <s v="Norm"/>
    <s v="Norm"/>
    <x v="0"/>
    <x v="2"/>
    <n v="4"/>
    <n v="6"/>
    <n v="1936"/>
    <n v="1950"/>
    <x v="1"/>
    <s v="Gable"/>
    <s v="CompShg"/>
    <x v="1"/>
    <s v="MetalSd"/>
    <s v="None"/>
    <n v="0"/>
    <s v="TA"/>
    <s v="TA"/>
    <x v="2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x v="1"/>
    <n v="0"/>
    <n v="1"/>
    <n v="0"/>
    <n v="3"/>
    <x v="1"/>
    <n v="1"/>
    <x v="1"/>
    <n v="6"/>
    <s v="Typ"/>
    <n v="0"/>
    <s v="NA"/>
    <s v="Detchd"/>
    <n v="1936"/>
    <s v="Unf"/>
    <n v="1"/>
    <n v="240"/>
    <s v="TA"/>
    <s v="TA"/>
    <s v="Y"/>
    <x v="0"/>
    <x v="0"/>
    <n v="0"/>
    <n v="0"/>
    <n v="0"/>
    <n v="0"/>
    <n v="0"/>
    <s v="NA"/>
    <n v="0"/>
    <s v="NA"/>
    <x v="0"/>
    <s v="NA"/>
    <n v="0"/>
    <x v="9"/>
    <x v="3"/>
    <s v="WD"/>
    <x v="0"/>
    <x v="0"/>
    <x v="113"/>
  </r>
  <r>
    <x v="1099"/>
    <x v="1"/>
    <x v="0"/>
    <n v="82"/>
    <n v="11880"/>
    <s v="Pave"/>
    <s v="NA"/>
    <s v="IR1"/>
    <s v="Lvl"/>
    <s v="AllPub"/>
    <x v="0"/>
    <s v="Gtl"/>
    <x v="6"/>
    <s v="RRAn"/>
    <s v="Norm"/>
    <x v="0"/>
    <x v="1"/>
    <n v="7"/>
    <n v="5"/>
    <n v="1978"/>
    <n v="1978"/>
    <x v="0"/>
    <s v="Gable"/>
    <s v="CompShg"/>
    <x v="7"/>
    <s v="Plywood"/>
    <s v="BrkFace"/>
    <n v="206"/>
    <s v="TA"/>
    <s v="TA"/>
    <x v="1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x v="1"/>
    <n v="0"/>
    <n v="2"/>
    <n v="0"/>
    <n v="3"/>
    <x v="1"/>
    <n v="1"/>
    <x v="1"/>
    <n v="7"/>
    <s v="Typ"/>
    <n v="1"/>
    <s v="TA"/>
    <s v="Attchd"/>
    <n v="1978"/>
    <s v="RFn"/>
    <n v="2"/>
    <n v="478"/>
    <s v="TA"/>
    <s v="TA"/>
    <s v="Y"/>
    <x v="0"/>
    <x v="0"/>
    <n v="0"/>
    <n v="0"/>
    <n v="0"/>
    <n v="0"/>
    <n v="0"/>
    <s v="NA"/>
    <n v="0"/>
    <s v="NA"/>
    <x v="0"/>
    <s v="NA"/>
    <n v="0"/>
    <x v="7"/>
    <x v="3"/>
    <s v="COD"/>
    <x v="1"/>
    <x v="1"/>
    <x v="14"/>
  </r>
  <r>
    <x v="1100"/>
    <x v="8"/>
    <x v="0"/>
    <n v="60"/>
    <n v="8400"/>
    <s v="Pave"/>
    <s v="NA"/>
    <s v="Reg"/>
    <s v="Bnk"/>
    <s v="AllPub"/>
    <x v="0"/>
    <s v="Gtl"/>
    <x v="23"/>
    <s v="Norm"/>
    <s v="Norm"/>
    <x v="0"/>
    <x v="1"/>
    <n v="2"/>
    <n v="5"/>
    <n v="1920"/>
    <n v="1950"/>
    <x v="1"/>
    <s v="Gable"/>
    <s v="CompShg"/>
    <x v="2"/>
    <s v="Wd Sdng"/>
    <s v="None"/>
    <n v="0"/>
    <s v="TA"/>
    <s v="TA"/>
    <x v="1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x v="1"/>
    <n v="0"/>
    <n v="1"/>
    <n v="0"/>
    <n v="1"/>
    <x v="0"/>
    <n v="1"/>
    <x v="3"/>
    <n v="3"/>
    <s v="Typ"/>
    <n v="0"/>
    <s v="NA"/>
    <s v="Detchd"/>
    <n v="1930"/>
    <s v="Unf"/>
    <n v="1"/>
    <n v="246"/>
    <s v="TA"/>
    <s v="TA"/>
    <s v="N"/>
    <x v="0"/>
    <x v="0"/>
    <n v="0"/>
    <n v="0"/>
    <n v="0"/>
    <n v="0"/>
    <n v="0"/>
    <s v="NA"/>
    <n v="0"/>
    <s v="NA"/>
    <x v="0"/>
    <s v="NA"/>
    <n v="0"/>
    <x v="8"/>
    <x v="3"/>
    <s v="WD"/>
    <x v="0"/>
    <x v="0"/>
    <x v="284"/>
  </r>
  <r>
    <x v="1101"/>
    <x v="1"/>
    <x v="0"/>
    <n v="61"/>
    <n v="9758"/>
    <s v="Pave"/>
    <s v="NA"/>
    <s v="IR1"/>
    <s v="Lvl"/>
    <s v="AllPub"/>
    <x v="0"/>
    <s v="Gtl"/>
    <x v="11"/>
    <s v="Norm"/>
    <s v="Norm"/>
    <x v="0"/>
    <x v="1"/>
    <n v="5"/>
    <n v="5"/>
    <n v="1971"/>
    <n v="1971"/>
    <x v="0"/>
    <s v="Gable"/>
    <s v="CompShg"/>
    <x v="3"/>
    <s v="MetalSd"/>
    <s v="None"/>
    <n v="0"/>
    <s v="TA"/>
    <s v="TA"/>
    <x v="1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x v="1"/>
    <n v="0"/>
    <n v="1"/>
    <n v="0"/>
    <n v="3"/>
    <x v="1"/>
    <n v="1"/>
    <x v="1"/>
    <n v="5"/>
    <s v="Typ"/>
    <n v="0"/>
    <s v="NA"/>
    <s v="Detchd"/>
    <n v="1981"/>
    <s v="Unf"/>
    <n v="1"/>
    <n v="280"/>
    <s v="TA"/>
    <s v="TA"/>
    <s v="Y"/>
    <x v="0"/>
    <x v="0"/>
    <n v="0"/>
    <n v="0"/>
    <n v="0"/>
    <n v="0"/>
    <n v="0"/>
    <s v="NA"/>
    <n v="0"/>
    <s v="NA"/>
    <x v="0"/>
    <s v="NA"/>
    <n v="0"/>
    <x v="9"/>
    <x v="1"/>
    <s v="WD"/>
    <x v="0"/>
    <x v="0"/>
    <x v="303"/>
  </r>
  <r>
    <x v="1102"/>
    <x v="1"/>
    <x v="0"/>
    <n v="70"/>
    <n v="7000"/>
    <s v="Pave"/>
    <s v="NA"/>
    <s v="Reg"/>
    <s v="Lvl"/>
    <s v="AllPub"/>
    <x v="0"/>
    <s v="Gtl"/>
    <x v="11"/>
    <s v="Norm"/>
    <s v="Norm"/>
    <x v="0"/>
    <x v="1"/>
    <n v="5"/>
    <n v="7"/>
    <n v="1960"/>
    <n v="2002"/>
    <x v="1"/>
    <s v="Gable"/>
    <s v="CompShg"/>
    <x v="2"/>
    <s v="Wd Sdng"/>
    <s v="BrkFace"/>
    <n v="45"/>
    <s v="TA"/>
    <s v="TA"/>
    <x v="1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x v="1"/>
    <n v="0"/>
    <n v="1"/>
    <n v="0"/>
    <n v="2"/>
    <x v="1"/>
    <n v="1"/>
    <x v="1"/>
    <n v="6"/>
    <s v="Typ"/>
    <n v="0"/>
    <s v="NA"/>
    <s v="Attchd"/>
    <n v="1960"/>
    <s v="RFn"/>
    <n v="1"/>
    <n v="254"/>
    <s v="TA"/>
    <s v="TA"/>
    <s v="Y"/>
    <x v="0"/>
    <x v="0"/>
    <n v="16"/>
    <n v="0"/>
    <n v="0"/>
    <n v="0"/>
    <n v="0"/>
    <s v="NA"/>
    <n v="0"/>
    <s v="MnWw"/>
    <x v="1"/>
    <s v="NA"/>
    <n v="0"/>
    <x v="7"/>
    <x v="1"/>
    <s v="WD"/>
    <x v="5"/>
    <x v="1"/>
    <x v="152"/>
  </r>
  <r>
    <x v="1103"/>
    <x v="1"/>
    <x v="0"/>
    <n v="79"/>
    <n v="8910"/>
    <s v="Pave"/>
    <s v="NA"/>
    <s v="Reg"/>
    <s v="Lvl"/>
    <s v="AllPub"/>
    <x v="2"/>
    <s v="Gtl"/>
    <x v="11"/>
    <s v="Norm"/>
    <s v="Norm"/>
    <x v="0"/>
    <x v="1"/>
    <n v="6"/>
    <n v="6"/>
    <n v="1959"/>
    <n v="1959"/>
    <x v="0"/>
    <s v="Hip"/>
    <s v="CompShg"/>
    <x v="4"/>
    <s v="BrkFace"/>
    <s v="None"/>
    <n v="0"/>
    <s v="TA"/>
    <s v="TA"/>
    <x v="1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x v="1"/>
    <n v="1"/>
    <n v="1"/>
    <n v="0"/>
    <n v="3"/>
    <x v="1"/>
    <n v="1"/>
    <x v="1"/>
    <n v="6"/>
    <s v="Typ"/>
    <n v="1"/>
    <s v="Fa"/>
    <s v="BuiltIn"/>
    <n v="1954"/>
    <s v="Fin"/>
    <n v="2"/>
    <n v="539"/>
    <s v="TA"/>
    <s v="TA"/>
    <s v="Y"/>
    <x v="0"/>
    <x v="0"/>
    <n v="0"/>
    <n v="192"/>
    <n v="0"/>
    <n v="0"/>
    <n v="0"/>
    <s v="NA"/>
    <n v="0"/>
    <s v="NA"/>
    <x v="0"/>
    <s v="NA"/>
    <n v="0"/>
    <x v="9"/>
    <x v="2"/>
    <s v="WD"/>
    <x v="0"/>
    <x v="0"/>
    <x v="432"/>
  </r>
  <r>
    <x v="1104"/>
    <x v="11"/>
    <x v="1"/>
    <n v="24"/>
    <n v="2016"/>
    <s v="Pave"/>
    <s v="NA"/>
    <s v="Reg"/>
    <s v="Lvl"/>
    <s v="AllPub"/>
    <x v="0"/>
    <s v="Gtl"/>
    <x v="22"/>
    <s v="Norm"/>
    <s v="Norm"/>
    <x v="3"/>
    <x v="0"/>
    <n v="5"/>
    <n v="5"/>
    <n v="1970"/>
    <n v="1970"/>
    <x v="0"/>
    <s v="Gable"/>
    <s v="CompShg"/>
    <x v="3"/>
    <s v="HdBoard"/>
    <s v="BrkFace"/>
    <n v="304"/>
    <s v="TA"/>
    <s v="TA"/>
    <x v="1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x v="1"/>
    <n v="0"/>
    <n v="2"/>
    <n v="1"/>
    <n v="3"/>
    <x v="0"/>
    <n v="1"/>
    <x v="1"/>
    <n v="6"/>
    <s v="Typ"/>
    <n v="0"/>
    <s v="NA"/>
    <s v="Detchd"/>
    <n v="1970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7"/>
    <x v="1"/>
    <s v="WD"/>
    <x v="0"/>
    <x v="0"/>
    <x v="179"/>
  </r>
  <r>
    <x v="1105"/>
    <x v="0"/>
    <x v="0"/>
    <n v="98"/>
    <n v="12256"/>
    <s v="Pave"/>
    <s v="NA"/>
    <s v="IR1"/>
    <s v="Lvl"/>
    <s v="AllPub"/>
    <x v="2"/>
    <s v="Gtl"/>
    <x v="3"/>
    <s v="Norm"/>
    <s v="Norm"/>
    <x v="0"/>
    <x v="0"/>
    <n v="8"/>
    <n v="5"/>
    <n v="1994"/>
    <n v="1995"/>
    <x v="1"/>
    <s v="Gable"/>
    <s v="CompShg"/>
    <x v="3"/>
    <s v="HdBoard"/>
    <s v="BrkFace"/>
    <n v="362"/>
    <s v="Gd"/>
    <s v="TA"/>
    <x v="0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x v="0"/>
    <n v="0"/>
    <n v="2"/>
    <n v="1"/>
    <n v="3"/>
    <x v="0"/>
    <n v="1"/>
    <x v="0"/>
    <n v="9"/>
    <s v="Typ"/>
    <n v="2"/>
    <s v="TA"/>
    <s v="Attchd"/>
    <n v="1994"/>
    <s v="RFn"/>
    <n v="2"/>
    <n v="712"/>
    <s v="TA"/>
    <s v="TA"/>
    <s v="Y"/>
    <x v="230"/>
    <x v="1"/>
    <n v="32"/>
    <n v="0"/>
    <n v="0"/>
    <n v="0"/>
    <n v="0"/>
    <s v="NA"/>
    <n v="0"/>
    <s v="NA"/>
    <x v="0"/>
    <s v="NA"/>
    <n v="0"/>
    <x v="7"/>
    <x v="4"/>
    <s v="WD"/>
    <x v="0"/>
    <x v="0"/>
    <x v="357"/>
  </r>
  <r>
    <x v="1106"/>
    <x v="1"/>
    <x v="0"/>
    <n v="114"/>
    <n v="10357"/>
    <s v="Pave"/>
    <s v="NA"/>
    <s v="IR1"/>
    <s v="Lvl"/>
    <s v="AllPub"/>
    <x v="2"/>
    <s v="Gtl"/>
    <x v="12"/>
    <s v="Feedr"/>
    <s v="Norm"/>
    <x v="0"/>
    <x v="1"/>
    <n v="7"/>
    <n v="5"/>
    <n v="1990"/>
    <n v="1991"/>
    <x v="1"/>
    <s v="Hip"/>
    <s v="CompShg"/>
    <x v="3"/>
    <s v="HdBoard"/>
    <s v="None"/>
    <n v="0"/>
    <s v="Gd"/>
    <s v="TA"/>
    <x v="0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x v="0"/>
    <n v="0"/>
    <n v="2"/>
    <n v="0"/>
    <n v="3"/>
    <x v="1"/>
    <n v="1"/>
    <x v="0"/>
    <n v="6"/>
    <s v="Typ"/>
    <n v="1"/>
    <s v="TA"/>
    <s v="Attchd"/>
    <n v="1990"/>
    <s v="Fin"/>
    <n v="2"/>
    <n v="719"/>
    <s v="TA"/>
    <s v="TA"/>
    <s v="Y"/>
    <x v="0"/>
    <x v="0"/>
    <n v="244"/>
    <n v="0"/>
    <n v="0"/>
    <n v="0"/>
    <n v="0"/>
    <s v="NA"/>
    <n v="0"/>
    <s v="NA"/>
    <x v="0"/>
    <s v="NA"/>
    <n v="0"/>
    <x v="1"/>
    <x v="1"/>
    <s v="WD"/>
    <x v="0"/>
    <x v="0"/>
    <x v="31"/>
  </r>
  <r>
    <x v="1107"/>
    <x v="0"/>
    <x v="0"/>
    <n v="168"/>
    <n v="23257"/>
    <s v="Pave"/>
    <s v="NA"/>
    <s v="IR3"/>
    <s v="HLS"/>
    <s v="AllPub"/>
    <x v="3"/>
    <s v="Gtl"/>
    <x v="17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x v="1"/>
    <n v="0"/>
    <n v="2"/>
    <n v="1"/>
    <n v="3"/>
    <x v="0"/>
    <n v="1"/>
    <x v="0"/>
    <n v="9"/>
    <s v="Typ"/>
    <n v="1"/>
    <s v="Gd"/>
    <s v="BuiltIn"/>
    <n v="2006"/>
    <s v="RFn"/>
    <n v="2"/>
    <n v="422"/>
    <s v="TA"/>
    <s v="TA"/>
    <s v="Y"/>
    <x v="0"/>
    <x v="0"/>
    <n v="100"/>
    <n v="0"/>
    <n v="0"/>
    <n v="0"/>
    <n v="0"/>
    <s v="NA"/>
    <n v="0"/>
    <s v="NA"/>
    <x v="0"/>
    <s v="NA"/>
    <n v="0"/>
    <x v="2"/>
    <x v="2"/>
    <s v="New"/>
    <x v="2"/>
    <x v="1"/>
    <x v="568"/>
  </r>
  <r>
    <x v="1108"/>
    <x v="0"/>
    <x v="0"/>
    <s v="NA"/>
    <n v="8063"/>
    <s v="Pave"/>
    <s v="NA"/>
    <s v="Reg"/>
    <s v="Lvl"/>
    <s v="AllPub"/>
    <x v="0"/>
    <s v="Gtl"/>
    <x v="17"/>
    <s v="Norm"/>
    <s v="Norm"/>
    <x v="0"/>
    <x v="0"/>
    <n v="6"/>
    <n v="5"/>
    <n v="2000"/>
    <n v="2000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x v="1"/>
    <n v="0"/>
    <n v="2"/>
    <n v="1"/>
    <n v="3"/>
    <x v="0"/>
    <n v="1"/>
    <x v="1"/>
    <n v="7"/>
    <s v="Typ"/>
    <n v="1"/>
    <s v="TA"/>
    <s v="Attchd"/>
    <n v="2000"/>
    <s v="RFn"/>
    <n v="2"/>
    <n v="463"/>
    <s v="TA"/>
    <s v="TA"/>
    <s v="Y"/>
    <x v="13"/>
    <x v="1"/>
    <n v="48"/>
    <n v="0"/>
    <n v="0"/>
    <n v="0"/>
    <n v="0"/>
    <s v="NA"/>
    <n v="0"/>
    <s v="NA"/>
    <x v="0"/>
    <s v="NA"/>
    <n v="0"/>
    <x v="6"/>
    <x v="1"/>
    <s v="WD"/>
    <x v="1"/>
    <x v="1"/>
    <x v="111"/>
  </r>
  <r>
    <x v="1109"/>
    <x v="1"/>
    <x v="0"/>
    <n v="107"/>
    <n v="11362"/>
    <s v="Pave"/>
    <s v="NA"/>
    <s v="IR1"/>
    <s v="Lvl"/>
    <s v="AllPub"/>
    <x v="0"/>
    <s v="Gtl"/>
    <x v="10"/>
    <s v="Norm"/>
    <s v="Norm"/>
    <x v="0"/>
    <x v="1"/>
    <n v="8"/>
    <n v="5"/>
    <n v="2004"/>
    <n v="2005"/>
    <x v="1"/>
    <s v="Gable"/>
    <s v="CompShg"/>
    <x v="1"/>
    <s v="MetalSd"/>
    <s v="Stone"/>
    <n v="42"/>
    <s v="Gd"/>
    <s v="TA"/>
    <x v="0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x v="0"/>
    <n v="0"/>
    <n v="2"/>
    <n v="0"/>
    <n v="3"/>
    <x v="1"/>
    <n v="1"/>
    <x v="0"/>
    <n v="7"/>
    <s v="Typ"/>
    <n v="1"/>
    <s v="Gd"/>
    <s v="Attchd"/>
    <n v="2004"/>
    <s v="Fin"/>
    <n v="3"/>
    <n v="862"/>
    <s v="TA"/>
    <s v="TA"/>
    <s v="Y"/>
    <x v="118"/>
    <x v="1"/>
    <n v="185"/>
    <n v="0"/>
    <n v="0"/>
    <n v="0"/>
    <n v="0"/>
    <s v="NA"/>
    <n v="0"/>
    <s v="NA"/>
    <x v="0"/>
    <s v="NA"/>
    <n v="0"/>
    <x v="10"/>
    <x v="3"/>
    <s v="WD"/>
    <x v="0"/>
    <x v="0"/>
    <x v="255"/>
  </r>
  <r>
    <x v="1110"/>
    <x v="0"/>
    <x v="0"/>
    <s v="NA"/>
    <n v="8000"/>
    <s v="Pave"/>
    <s v="NA"/>
    <s v="Reg"/>
    <s v="Lvl"/>
    <s v="AllPub"/>
    <x v="0"/>
    <s v="Gtl"/>
    <x v="17"/>
    <s v="Norm"/>
    <s v="Norm"/>
    <x v="0"/>
    <x v="0"/>
    <n v="6"/>
    <n v="5"/>
    <n v="1995"/>
    <n v="1996"/>
    <x v="1"/>
    <s v="Gable"/>
    <s v="CompShg"/>
    <x v="3"/>
    <s v="HdBoard"/>
    <s v="None"/>
    <n v="0"/>
    <s v="TA"/>
    <s v="TA"/>
    <x v="0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x v="0"/>
    <n v="0"/>
    <n v="2"/>
    <n v="1"/>
    <n v="3"/>
    <x v="0"/>
    <n v="1"/>
    <x v="1"/>
    <n v="8"/>
    <s v="Typ"/>
    <n v="1"/>
    <s v="TA"/>
    <s v="Attchd"/>
    <n v="1995"/>
    <s v="Fin"/>
    <n v="2"/>
    <n v="431"/>
    <s v="TA"/>
    <s v="TA"/>
    <s v="Y"/>
    <x v="42"/>
    <x v="1"/>
    <n v="84"/>
    <n v="0"/>
    <n v="0"/>
    <n v="0"/>
    <n v="0"/>
    <s v="NA"/>
    <n v="0"/>
    <s v="NA"/>
    <x v="0"/>
    <s v="NA"/>
    <n v="0"/>
    <x v="11"/>
    <x v="0"/>
    <s v="WD"/>
    <x v="0"/>
    <x v="0"/>
    <x v="304"/>
  </r>
  <r>
    <x v="1111"/>
    <x v="0"/>
    <x v="0"/>
    <n v="80"/>
    <n v="10480"/>
    <s v="Pave"/>
    <s v="NA"/>
    <s v="Reg"/>
    <s v="Lvl"/>
    <s v="AllPub"/>
    <x v="0"/>
    <s v="Gtl"/>
    <x v="6"/>
    <s v="Norm"/>
    <s v="Norm"/>
    <x v="0"/>
    <x v="0"/>
    <n v="7"/>
    <n v="6"/>
    <n v="1976"/>
    <n v="1976"/>
    <x v="0"/>
    <s v="Hip"/>
    <s v="CompShg"/>
    <x v="7"/>
    <s v="Plywood"/>
    <s v="BrkFace"/>
    <n v="660"/>
    <s v="TA"/>
    <s v="TA"/>
    <x v="1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x v="1"/>
    <n v="0"/>
    <n v="2"/>
    <n v="1"/>
    <n v="4"/>
    <x v="1"/>
    <n v="1"/>
    <x v="1"/>
    <n v="8"/>
    <s v="Typ"/>
    <n v="1"/>
    <s v="Gd"/>
    <s v="Attchd"/>
    <n v="1976"/>
    <s v="RFn"/>
    <n v="2"/>
    <n v="483"/>
    <s v="TA"/>
    <s v="TA"/>
    <s v="Y"/>
    <x v="0"/>
    <x v="0"/>
    <n v="69"/>
    <n v="0"/>
    <n v="0"/>
    <n v="0"/>
    <n v="0"/>
    <s v="NA"/>
    <n v="0"/>
    <s v="NA"/>
    <x v="0"/>
    <s v="NA"/>
    <n v="0"/>
    <x v="2"/>
    <x v="0"/>
    <s v="WD"/>
    <x v="0"/>
    <x v="0"/>
    <x v="93"/>
  </r>
  <r>
    <x v="1112"/>
    <x v="1"/>
    <x v="0"/>
    <n v="73"/>
    <n v="7100"/>
    <s v="Pave"/>
    <s v="NA"/>
    <s v="IR1"/>
    <s v="Lvl"/>
    <s v="AllPub"/>
    <x v="2"/>
    <s v="Gtl"/>
    <x v="11"/>
    <s v="Norm"/>
    <s v="Norm"/>
    <x v="0"/>
    <x v="1"/>
    <n v="5"/>
    <n v="7"/>
    <n v="1957"/>
    <n v="1957"/>
    <x v="0"/>
    <s v="Gable"/>
    <s v="CompShg"/>
    <x v="5"/>
    <s v="Wd Shng"/>
    <s v="None"/>
    <n v="0"/>
    <s v="TA"/>
    <s v="TA"/>
    <x v="1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x v="0"/>
    <n v="0"/>
    <n v="1"/>
    <n v="0"/>
    <n v="2"/>
    <x v="1"/>
    <n v="1"/>
    <x v="1"/>
    <n v="5"/>
    <s v="Typ"/>
    <n v="0"/>
    <s v="NA"/>
    <s v="Detchd"/>
    <n v="1957"/>
    <s v="Unf"/>
    <n v="1"/>
    <n v="308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8"/>
  </r>
  <r>
    <x v="1113"/>
    <x v="1"/>
    <x v="0"/>
    <n v="66"/>
    <n v="8923"/>
    <s v="Pave"/>
    <s v="NA"/>
    <s v="Reg"/>
    <s v="Lvl"/>
    <s v="AllPub"/>
    <x v="0"/>
    <s v="Gtl"/>
    <x v="11"/>
    <s v="Norm"/>
    <s v="Norm"/>
    <x v="0"/>
    <x v="1"/>
    <n v="5"/>
    <n v="7"/>
    <n v="1953"/>
    <n v="2006"/>
    <x v="1"/>
    <s v="Gable"/>
    <s v="CompShg"/>
    <x v="2"/>
    <s v="Wd Sdng"/>
    <s v="None"/>
    <n v="0"/>
    <s v="TA"/>
    <s v="TA"/>
    <x v="1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x v="0"/>
    <n v="0"/>
    <n v="1"/>
    <n v="0"/>
    <n v="2"/>
    <x v="1"/>
    <n v="1"/>
    <x v="0"/>
    <n v="6"/>
    <s v="Typ"/>
    <n v="0"/>
    <s v="NA"/>
    <s v="Attchd"/>
    <n v="1953"/>
    <s v="Unf"/>
    <n v="1"/>
    <n v="240"/>
    <s v="TA"/>
    <s v="TA"/>
    <s v="Y"/>
    <x v="0"/>
    <x v="0"/>
    <n v="18"/>
    <n v="0"/>
    <n v="0"/>
    <n v="0"/>
    <n v="0"/>
    <s v="NA"/>
    <n v="0"/>
    <s v="NA"/>
    <x v="0"/>
    <s v="NA"/>
    <n v="0"/>
    <x v="1"/>
    <x v="1"/>
    <s v="WD"/>
    <x v="0"/>
    <x v="0"/>
    <x v="569"/>
  </r>
  <r>
    <x v="1114"/>
    <x v="1"/>
    <x v="0"/>
    <n v="90"/>
    <n v="5400"/>
    <s v="Pave"/>
    <s v="NA"/>
    <s v="Reg"/>
    <s v="Lvl"/>
    <s v="AllPub"/>
    <x v="0"/>
    <s v="Gtl"/>
    <x v="7"/>
    <s v="Norm"/>
    <s v="Norm"/>
    <x v="0"/>
    <x v="1"/>
    <n v="5"/>
    <n v="7"/>
    <n v="1954"/>
    <n v="2000"/>
    <x v="1"/>
    <s v="Gable"/>
    <s v="CompShg"/>
    <x v="1"/>
    <s v="MetalSd"/>
    <s v="None"/>
    <n v="0"/>
    <s v="TA"/>
    <s v="Gd"/>
    <x v="1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x v="1"/>
    <n v="0"/>
    <n v="1"/>
    <n v="0"/>
    <n v="2"/>
    <x v="1"/>
    <n v="1"/>
    <x v="0"/>
    <n v="4"/>
    <s v="Typ"/>
    <n v="0"/>
    <s v="NA"/>
    <s v="Detchd"/>
    <n v="1955"/>
    <s v="Unf"/>
    <n v="1"/>
    <n v="326"/>
    <s v="TA"/>
    <s v="TA"/>
    <s v="Y"/>
    <x v="0"/>
    <x v="0"/>
    <n v="0"/>
    <n v="0"/>
    <n v="0"/>
    <n v="0"/>
    <n v="0"/>
    <s v="NA"/>
    <n v="0"/>
    <s v="MnPrv"/>
    <x v="1"/>
    <s v="NA"/>
    <n v="0"/>
    <x v="5"/>
    <x v="2"/>
    <s v="WD"/>
    <x v="0"/>
    <x v="0"/>
    <x v="528"/>
  </r>
  <r>
    <x v="1115"/>
    <x v="1"/>
    <x v="0"/>
    <n v="93"/>
    <n v="12085"/>
    <s v="Pave"/>
    <s v="NA"/>
    <s v="Reg"/>
    <s v="Lvl"/>
    <s v="AllPub"/>
    <x v="0"/>
    <s v="Gtl"/>
    <x v="10"/>
    <s v="Norm"/>
    <s v="Norm"/>
    <x v="0"/>
    <x v="1"/>
    <n v="8"/>
    <n v="5"/>
    <n v="2007"/>
    <n v="2007"/>
    <x v="0"/>
    <s v="Hip"/>
    <s v="CompShg"/>
    <x v="0"/>
    <s v="VinylSd"/>
    <s v="Stone"/>
    <n v="328"/>
    <s v="Gd"/>
    <s v="TA"/>
    <x v="0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x v="0"/>
    <n v="0"/>
    <n v="2"/>
    <n v="0"/>
    <n v="3"/>
    <x v="1"/>
    <n v="1"/>
    <x v="2"/>
    <n v="7"/>
    <s v="Typ"/>
    <n v="1"/>
    <s v="Gd"/>
    <s v="Attchd"/>
    <n v="2007"/>
    <s v="RFn"/>
    <n v="3"/>
    <n v="928"/>
    <s v="TA"/>
    <s v="TA"/>
    <s v="Y"/>
    <x v="0"/>
    <x v="0"/>
    <n v="0"/>
    <n v="0"/>
    <n v="0"/>
    <n v="0"/>
    <n v="0"/>
    <s v="NA"/>
    <n v="0"/>
    <s v="NA"/>
    <x v="0"/>
    <s v="NA"/>
    <n v="0"/>
    <x v="6"/>
    <x v="1"/>
    <s v="New"/>
    <x v="2"/>
    <x v="1"/>
    <x v="189"/>
  </r>
  <r>
    <x v="1116"/>
    <x v="10"/>
    <x v="0"/>
    <s v="NA"/>
    <n v="7750"/>
    <s v="Pave"/>
    <s v="NA"/>
    <s v="Reg"/>
    <s v="Lvl"/>
    <s v="AllPub"/>
    <x v="0"/>
    <s v="Gtl"/>
    <x v="17"/>
    <s v="Norm"/>
    <s v="Norm"/>
    <x v="0"/>
    <x v="5"/>
    <n v="8"/>
    <n v="5"/>
    <n v="2002"/>
    <n v="2002"/>
    <x v="0"/>
    <s v="Hip"/>
    <s v="CompShg"/>
    <x v="0"/>
    <s v="VinylSd"/>
    <s v="None"/>
    <n v="0"/>
    <s v="Gd"/>
    <s v="TA"/>
    <x v="0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x v="0"/>
    <n v="0"/>
    <n v="2"/>
    <n v="1"/>
    <n v="3"/>
    <x v="0"/>
    <n v="1"/>
    <x v="0"/>
    <n v="7"/>
    <s v="Typ"/>
    <n v="1"/>
    <s v="TA"/>
    <s v="BuiltIn"/>
    <n v="2002"/>
    <s v="Fin"/>
    <n v="2"/>
    <n v="527"/>
    <s v="TA"/>
    <s v="TA"/>
    <s v="Y"/>
    <x v="28"/>
    <x v="1"/>
    <n v="0"/>
    <n v="0"/>
    <n v="0"/>
    <n v="0"/>
    <n v="0"/>
    <s v="NA"/>
    <n v="0"/>
    <s v="NA"/>
    <x v="0"/>
    <s v="NA"/>
    <n v="0"/>
    <x v="10"/>
    <x v="3"/>
    <s v="WD"/>
    <x v="0"/>
    <x v="0"/>
    <x v="570"/>
  </r>
  <r>
    <x v="1117"/>
    <x v="1"/>
    <x v="0"/>
    <n v="57"/>
    <n v="9764"/>
    <s v="Pave"/>
    <s v="NA"/>
    <s v="IR1"/>
    <s v="Lvl"/>
    <s v="AllPub"/>
    <x v="1"/>
    <s v="Gtl"/>
    <x v="9"/>
    <s v="Feedr"/>
    <s v="Norm"/>
    <x v="0"/>
    <x v="1"/>
    <n v="5"/>
    <n v="7"/>
    <n v="1967"/>
    <n v="2003"/>
    <x v="1"/>
    <s v="Gable"/>
    <s v="CompShg"/>
    <x v="0"/>
    <s v="VinylSd"/>
    <s v="None"/>
    <n v="0"/>
    <s v="TA"/>
    <s v="TA"/>
    <x v="1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x v="0"/>
    <n v="0"/>
    <n v="1"/>
    <n v="0"/>
    <n v="3"/>
    <x v="1"/>
    <n v="1"/>
    <x v="0"/>
    <n v="5"/>
    <s v="Typ"/>
    <n v="0"/>
    <s v="NA"/>
    <s v="Attchd"/>
    <n v="1967"/>
    <s v="RFn"/>
    <n v="2"/>
    <n v="450"/>
    <s v="TA"/>
    <s v="TA"/>
    <s v="Y"/>
    <x v="0"/>
    <x v="0"/>
    <n v="0"/>
    <n v="0"/>
    <n v="0"/>
    <n v="0"/>
    <n v="0"/>
    <s v="NA"/>
    <n v="0"/>
    <s v="NA"/>
    <x v="0"/>
    <s v="NA"/>
    <n v="0"/>
    <x v="1"/>
    <x v="0"/>
    <s v="WD"/>
    <x v="0"/>
    <x v="0"/>
    <x v="52"/>
  </r>
  <r>
    <x v="1118"/>
    <x v="10"/>
    <x v="0"/>
    <n v="85"/>
    <n v="13825"/>
    <s v="Pave"/>
    <s v="NA"/>
    <s v="Reg"/>
    <s v="Lvl"/>
    <s v="AllPub"/>
    <x v="0"/>
    <s v="Gtl"/>
    <x v="9"/>
    <s v="Norm"/>
    <s v="Norm"/>
    <x v="0"/>
    <x v="5"/>
    <n v="5"/>
    <n v="6"/>
    <n v="1958"/>
    <n v="1987"/>
    <x v="1"/>
    <s v="Gable"/>
    <s v="CompShg"/>
    <x v="1"/>
    <s v="MetalSd"/>
    <s v="None"/>
    <n v="0"/>
    <s v="TA"/>
    <s v="Gd"/>
    <x v="1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x v="1"/>
    <n v="1"/>
    <n v="1"/>
    <n v="0"/>
    <n v="3"/>
    <x v="1"/>
    <n v="1"/>
    <x v="1"/>
    <n v="6"/>
    <s v="Min2"/>
    <n v="0"/>
    <s v="NA"/>
    <s v="BuiltIn"/>
    <n v="1958"/>
    <s v="RFn"/>
    <n v="1"/>
    <n v="300"/>
    <s v="TA"/>
    <s v="TA"/>
    <s v="Y"/>
    <x v="62"/>
    <x v="1"/>
    <n v="34"/>
    <n v="0"/>
    <n v="0"/>
    <n v="0"/>
    <n v="0"/>
    <s v="NA"/>
    <n v="0"/>
    <s v="NA"/>
    <x v="0"/>
    <s v="NA"/>
    <n v="0"/>
    <x v="3"/>
    <x v="0"/>
    <s v="WD"/>
    <x v="0"/>
    <x v="0"/>
    <x v="3"/>
  </r>
  <r>
    <x v="1119"/>
    <x v="1"/>
    <x v="0"/>
    <n v="70"/>
    <n v="7560"/>
    <s v="Pave"/>
    <s v="NA"/>
    <s v="Reg"/>
    <s v="Lvl"/>
    <s v="AllPub"/>
    <x v="0"/>
    <s v="Gtl"/>
    <x v="11"/>
    <s v="Norm"/>
    <s v="Norm"/>
    <x v="0"/>
    <x v="1"/>
    <n v="5"/>
    <n v="5"/>
    <n v="1959"/>
    <n v="1959"/>
    <x v="0"/>
    <s v="Gable"/>
    <s v="CompShg"/>
    <x v="4"/>
    <s v="Wd Sdng"/>
    <s v="None"/>
    <n v="0"/>
    <s v="TA"/>
    <s v="TA"/>
    <x v="1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x v="1"/>
    <n v="0"/>
    <n v="1"/>
    <n v="0"/>
    <n v="3"/>
    <x v="1"/>
    <n v="1"/>
    <x v="1"/>
    <n v="6"/>
    <s v="Typ"/>
    <n v="0"/>
    <s v="NA"/>
    <s v="Attchd"/>
    <n v="1959"/>
    <s v="RFn"/>
    <n v="1"/>
    <n v="286"/>
    <s v="TA"/>
    <s v="TA"/>
    <s v="Y"/>
    <x v="8"/>
    <x v="1"/>
    <n v="0"/>
    <n v="252"/>
    <n v="0"/>
    <n v="0"/>
    <n v="0"/>
    <s v="NA"/>
    <n v="0"/>
    <s v="GdWo"/>
    <x v="1"/>
    <s v="NA"/>
    <n v="0"/>
    <x v="9"/>
    <x v="2"/>
    <s v="WD"/>
    <x v="0"/>
    <x v="0"/>
    <x v="571"/>
  </r>
  <r>
    <x v="1120"/>
    <x v="8"/>
    <x v="1"/>
    <n v="59"/>
    <n v="8263"/>
    <s v="Pave"/>
    <s v="NA"/>
    <s v="Reg"/>
    <s v="Bnk"/>
    <s v="AllPub"/>
    <x v="0"/>
    <s v="Mod"/>
    <x v="13"/>
    <s v="Norm"/>
    <s v="Norm"/>
    <x v="0"/>
    <x v="1"/>
    <n v="6"/>
    <n v="5"/>
    <n v="1920"/>
    <n v="1950"/>
    <x v="1"/>
    <s v="Gable"/>
    <s v="CompShg"/>
    <x v="4"/>
    <s v="BrkFace"/>
    <s v="None"/>
    <n v="0"/>
    <s v="TA"/>
    <s v="TA"/>
    <x v="2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x v="1"/>
    <n v="0"/>
    <n v="1"/>
    <n v="0"/>
    <n v="2"/>
    <x v="1"/>
    <n v="1"/>
    <x v="1"/>
    <n v="6"/>
    <s v="Typ"/>
    <n v="1"/>
    <s v="Gd"/>
    <s v="Detchd"/>
    <n v="1920"/>
    <s v="Unf"/>
    <n v="1"/>
    <n v="308"/>
    <s v="TA"/>
    <s v="TA"/>
    <s v="Y"/>
    <x v="0"/>
    <x v="0"/>
    <n v="22"/>
    <n v="112"/>
    <n v="0"/>
    <n v="0"/>
    <n v="0"/>
    <s v="NA"/>
    <n v="0"/>
    <s v="MnPrv"/>
    <x v="1"/>
    <s v="NA"/>
    <n v="0"/>
    <x v="1"/>
    <x v="1"/>
    <s v="WD"/>
    <x v="0"/>
    <x v="0"/>
    <x v="572"/>
  </r>
  <r>
    <x v="1121"/>
    <x v="1"/>
    <x v="0"/>
    <n v="84"/>
    <n v="10084"/>
    <s v="Pave"/>
    <s v="NA"/>
    <s v="Reg"/>
    <s v="Lvl"/>
    <s v="AllPub"/>
    <x v="0"/>
    <s v="Gtl"/>
    <x v="0"/>
    <s v="Norm"/>
    <s v="Norm"/>
    <x v="0"/>
    <x v="1"/>
    <n v="7"/>
    <n v="5"/>
    <n v="2005"/>
    <n v="2006"/>
    <x v="1"/>
    <s v="Gable"/>
    <s v="CompShg"/>
    <x v="0"/>
    <s v="VinylSd"/>
    <s v="BrkFace"/>
    <n v="196"/>
    <s v="Gd"/>
    <s v="TA"/>
    <x v="0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x v="1"/>
    <n v="0"/>
    <n v="2"/>
    <n v="0"/>
    <n v="3"/>
    <x v="1"/>
    <n v="1"/>
    <x v="0"/>
    <n v="7"/>
    <s v="Typ"/>
    <n v="0"/>
    <s v="NA"/>
    <s v="Attchd"/>
    <n v="2005"/>
    <s v="RFn"/>
    <n v="3"/>
    <n v="782"/>
    <s v="TA"/>
    <s v="TA"/>
    <s v="Y"/>
    <x v="32"/>
    <x v="1"/>
    <n v="20"/>
    <n v="0"/>
    <n v="0"/>
    <n v="0"/>
    <n v="0"/>
    <s v="NA"/>
    <n v="0"/>
    <s v="NA"/>
    <x v="0"/>
    <s v="NA"/>
    <n v="0"/>
    <x v="9"/>
    <x v="2"/>
    <s v="New"/>
    <x v="2"/>
    <x v="1"/>
    <x v="573"/>
  </r>
  <r>
    <x v="1122"/>
    <x v="1"/>
    <x v="0"/>
    <s v="NA"/>
    <n v="8926"/>
    <s v="Pave"/>
    <s v="NA"/>
    <s v="IR1"/>
    <s v="Lvl"/>
    <s v="AllPub"/>
    <x v="2"/>
    <s v="Gtl"/>
    <x v="15"/>
    <s v="Norm"/>
    <s v="Norm"/>
    <x v="0"/>
    <x v="1"/>
    <n v="4"/>
    <n v="3"/>
    <n v="1956"/>
    <n v="1956"/>
    <x v="0"/>
    <s v="Gable"/>
    <s v="CompShg"/>
    <x v="8"/>
    <s v="AsbShng"/>
    <s v="None"/>
    <n v="0"/>
    <s v="TA"/>
    <s v="TA"/>
    <x v="1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x v="1"/>
    <n v="0"/>
    <n v="1"/>
    <n v="0"/>
    <n v="3"/>
    <x v="1"/>
    <n v="1"/>
    <x v="1"/>
    <n v="5"/>
    <s v="Typ"/>
    <n v="0"/>
    <s v="NA"/>
    <s v="Basment"/>
    <n v="1956"/>
    <s v="Unf"/>
    <n v="1"/>
    <n v="288"/>
    <s v="TA"/>
    <s v="TA"/>
    <s v="Y"/>
    <x v="111"/>
    <x v="1"/>
    <n v="0"/>
    <n v="0"/>
    <n v="0"/>
    <n v="160"/>
    <n v="0"/>
    <s v="NA"/>
    <n v="0"/>
    <s v="MnPrv"/>
    <x v="1"/>
    <s v="NA"/>
    <n v="0"/>
    <x v="4"/>
    <x v="3"/>
    <s v="COD"/>
    <x v="1"/>
    <x v="1"/>
    <x v="162"/>
  </r>
  <r>
    <x v="1123"/>
    <x v="1"/>
    <x v="0"/>
    <n v="50"/>
    <n v="9405"/>
    <s v="Pave"/>
    <s v="NA"/>
    <s v="Reg"/>
    <s v="Lvl"/>
    <s v="AllPub"/>
    <x v="0"/>
    <s v="Gtl"/>
    <x v="15"/>
    <s v="Norm"/>
    <s v="Norm"/>
    <x v="0"/>
    <x v="1"/>
    <n v="5"/>
    <n v="9"/>
    <n v="1947"/>
    <n v="2008"/>
    <x v="1"/>
    <s v="Hip"/>
    <s v="CompShg"/>
    <x v="0"/>
    <s v="VinylSd"/>
    <s v="None"/>
    <n v="0"/>
    <s v="TA"/>
    <s v="Ex"/>
    <x v="1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x v="1"/>
    <n v="1"/>
    <n v="1"/>
    <n v="0"/>
    <n v="2"/>
    <x v="1"/>
    <n v="1"/>
    <x v="1"/>
    <n v="4"/>
    <s v="Typ"/>
    <n v="0"/>
    <s v="NA"/>
    <s v="NA"/>
    <s v="NA"/>
    <s v="NA"/>
    <n v="0"/>
    <n v="0"/>
    <s v="NA"/>
    <s v="NA"/>
    <s v="Y"/>
    <x v="0"/>
    <x v="0"/>
    <n v="200"/>
    <n v="0"/>
    <n v="0"/>
    <n v="0"/>
    <n v="0"/>
    <s v="NA"/>
    <n v="0"/>
    <s v="NA"/>
    <x v="0"/>
    <s v="NA"/>
    <n v="0"/>
    <x v="11"/>
    <x v="3"/>
    <s v="WD"/>
    <x v="0"/>
    <x v="0"/>
    <x v="9"/>
  </r>
  <r>
    <x v="1124"/>
    <x v="10"/>
    <x v="0"/>
    <s v="NA"/>
    <n v="9125"/>
    <s v="Pave"/>
    <s v="NA"/>
    <s v="IR1"/>
    <s v="Lvl"/>
    <s v="AllPub"/>
    <x v="0"/>
    <s v="Gtl"/>
    <x v="17"/>
    <s v="Norm"/>
    <s v="Norm"/>
    <x v="0"/>
    <x v="5"/>
    <n v="7"/>
    <n v="5"/>
    <n v="1992"/>
    <n v="1992"/>
    <x v="0"/>
    <s v="Gable"/>
    <s v="CompShg"/>
    <x v="3"/>
    <s v="HdBoard"/>
    <s v="BrkFace"/>
    <n v="170"/>
    <s v="TA"/>
    <s v="TA"/>
    <x v="0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x v="1"/>
    <n v="0"/>
    <n v="2"/>
    <n v="1"/>
    <n v="3"/>
    <x v="0"/>
    <n v="1"/>
    <x v="0"/>
    <n v="7"/>
    <s v="Typ"/>
    <n v="1"/>
    <s v="TA"/>
    <s v="Attchd"/>
    <n v="1992"/>
    <s v="Fin"/>
    <n v="2"/>
    <n v="392"/>
    <s v="TA"/>
    <s v="TA"/>
    <s v="Y"/>
    <x v="13"/>
    <x v="1"/>
    <n v="25"/>
    <n v="0"/>
    <n v="0"/>
    <n v="0"/>
    <n v="0"/>
    <s v="NA"/>
    <n v="0"/>
    <s v="NA"/>
    <x v="0"/>
    <s v="NA"/>
    <n v="0"/>
    <x v="9"/>
    <x v="1"/>
    <s v="WD"/>
    <x v="0"/>
    <x v="0"/>
    <x v="574"/>
  </r>
  <r>
    <x v="1125"/>
    <x v="1"/>
    <x v="0"/>
    <n v="60"/>
    <n v="10434"/>
    <s v="Pave"/>
    <s v="NA"/>
    <s v="Reg"/>
    <s v="Lvl"/>
    <s v="AllPub"/>
    <x v="0"/>
    <s v="Gtl"/>
    <x v="11"/>
    <s v="Norm"/>
    <s v="Norm"/>
    <x v="0"/>
    <x v="1"/>
    <n v="4"/>
    <n v="5"/>
    <n v="1955"/>
    <n v="1955"/>
    <x v="0"/>
    <s v="Gable"/>
    <s v="CompShg"/>
    <x v="7"/>
    <s v="Plywood"/>
    <s v="None"/>
    <n v="0"/>
    <s v="TA"/>
    <s v="TA"/>
    <x v="1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x v="1"/>
    <n v="0"/>
    <n v="1"/>
    <n v="0"/>
    <n v="2"/>
    <x v="1"/>
    <n v="1"/>
    <x v="3"/>
    <n v="5"/>
    <s v="Typ"/>
    <n v="1"/>
    <s v="TA"/>
    <s v="Detchd"/>
    <n v="1977"/>
    <s v="Unf"/>
    <n v="2"/>
    <n v="672"/>
    <s v="Fa"/>
    <s v="Fa"/>
    <s v="Y"/>
    <x v="0"/>
    <x v="0"/>
    <n v="0"/>
    <n v="0"/>
    <n v="0"/>
    <n v="0"/>
    <n v="0"/>
    <s v="NA"/>
    <n v="0"/>
    <s v="NA"/>
    <x v="0"/>
    <s v="NA"/>
    <n v="0"/>
    <x v="6"/>
    <x v="3"/>
    <s v="WD"/>
    <x v="0"/>
    <x v="0"/>
    <x v="99"/>
  </r>
  <r>
    <x v="1126"/>
    <x v="7"/>
    <x v="0"/>
    <n v="53"/>
    <n v="3684"/>
    <s v="Pave"/>
    <s v="NA"/>
    <s v="Reg"/>
    <s v="Lvl"/>
    <s v="AllPub"/>
    <x v="0"/>
    <s v="Gtl"/>
    <x v="21"/>
    <s v="Norm"/>
    <s v="Norm"/>
    <x v="3"/>
    <x v="1"/>
    <n v="7"/>
    <n v="5"/>
    <n v="2007"/>
    <n v="2007"/>
    <x v="0"/>
    <s v="Hip"/>
    <s v="CompShg"/>
    <x v="0"/>
    <s v="VinylSd"/>
    <s v="BrkFace"/>
    <n v="130"/>
    <s v="Gd"/>
    <s v="TA"/>
    <x v="0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x v="1"/>
    <n v="0"/>
    <n v="2"/>
    <n v="0"/>
    <n v="2"/>
    <x v="0"/>
    <n v="1"/>
    <x v="0"/>
    <n v="7"/>
    <s v="Typ"/>
    <n v="1"/>
    <s v="TA"/>
    <s v="Attchd"/>
    <n v="2007"/>
    <s v="Fin"/>
    <n v="3"/>
    <n v="660"/>
    <s v="TA"/>
    <s v="TA"/>
    <s v="Y"/>
    <x v="76"/>
    <x v="1"/>
    <n v="20"/>
    <n v="0"/>
    <n v="0"/>
    <n v="0"/>
    <n v="0"/>
    <s v="NA"/>
    <n v="0"/>
    <s v="NA"/>
    <x v="0"/>
    <s v="NA"/>
    <n v="0"/>
    <x v="11"/>
    <x v="3"/>
    <s v="WD"/>
    <x v="0"/>
    <x v="0"/>
    <x v="80"/>
  </r>
  <r>
    <x v="1127"/>
    <x v="1"/>
    <x v="0"/>
    <n v="182"/>
    <n v="14572"/>
    <s v="Pave"/>
    <s v="NA"/>
    <s v="IR3"/>
    <s v="Lvl"/>
    <s v="AllPub"/>
    <x v="2"/>
    <s v="Gtl"/>
    <x v="17"/>
    <s v="Norm"/>
    <s v="Norm"/>
    <x v="0"/>
    <x v="1"/>
    <n v="7"/>
    <n v="5"/>
    <n v="2004"/>
    <n v="2004"/>
    <x v="0"/>
    <s v="Hip"/>
    <s v="CompShg"/>
    <x v="0"/>
    <s v="VinylSd"/>
    <s v="None"/>
    <n v="0"/>
    <s v="Gd"/>
    <s v="TA"/>
    <x v="0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x v="0"/>
    <n v="0"/>
    <n v="2"/>
    <n v="0"/>
    <n v="3"/>
    <x v="1"/>
    <n v="1"/>
    <x v="0"/>
    <n v="7"/>
    <s v="Typ"/>
    <n v="1"/>
    <s v="Gd"/>
    <s v="Attchd"/>
    <n v="2004"/>
    <s v="Fin"/>
    <n v="3"/>
    <n v="630"/>
    <s v="TA"/>
    <s v="TA"/>
    <s v="Y"/>
    <x v="32"/>
    <x v="1"/>
    <n v="36"/>
    <n v="0"/>
    <n v="0"/>
    <n v="0"/>
    <n v="0"/>
    <s v="NA"/>
    <n v="0"/>
    <s v="NA"/>
    <x v="0"/>
    <s v="NA"/>
    <n v="0"/>
    <x v="6"/>
    <x v="1"/>
    <s v="WD"/>
    <x v="5"/>
    <x v="1"/>
    <x v="575"/>
  </r>
  <r>
    <x v="1128"/>
    <x v="0"/>
    <x v="0"/>
    <n v="59"/>
    <n v="11796"/>
    <s v="Pave"/>
    <s v="NA"/>
    <s v="IR1"/>
    <s v="Lvl"/>
    <s v="AllPub"/>
    <x v="0"/>
    <s v="Gtl"/>
    <x v="17"/>
    <s v="Norm"/>
    <s v="Norm"/>
    <x v="0"/>
    <x v="0"/>
    <n v="7"/>
    <n v="5"/>
    <n v="2004"/>
    <n v="2005"/>
    <x v="1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x v="1"/>
    <n v="0"/>
    <n v="2"/>
    <n v="1"/>
    <n v="4"/>
    <x v="1"/>
    <n v="1"/>
    <x v="0"/>
    <n v="8"/>
    <s v="Typ"/>
    <n v="1"/>
    <s v="Gd"/>
    <s v="BuiltIn"/>
    <n v="2004"/>
    <s v="Fin"/>
    <n v="2"/>
    <n v="434"/>
    <s v="TA"/>
    <s v="TA"/>
    <s v="Y"/>
    <x v="13"/>
    <x v="1"/>
    <n v="48"/>
    <n v="0"/>
    <n v="0"/>
    <n v="0"/>
    <n v="0"/>
    <s v="NA"/>
    <n v="0"/>
    <s v="NA"/>
    <x v="0"/>
    <s v="NA"/>
    <n v="0"/>
    <x v="9"/>
    <x v="1"/>
    <s v="WD"/>
    <x v="0"/>
    <x v="0"/>
    <x v="141"/>
  </r>
  <r>
    <x v="1129"/>
    <x v="6"/>
    <x v="1"/>
    <n v="60"/>
    <n v="7200"/>
    <s v="Pave"/>
    <s v="Grvl"/>
    <s v="Reg"/>
    <s v="Lvl"/>
    <s v="AllPub"/>
    <x v="0"/>
    <s v="Gtl"/>
    <x v="7"/>
    <s v="Norm"/>
    <s v="Norm"/>
    <x v="2"/>
    <x v="4"/>
    <n v="5"/>
    <n v="5"/>
    <n v="1980"/>
    <n v="1980"/>
    <x v="0"/>
    <s v="Gable"/>
    <s v="CompShg"/>
    <x v="1"/>
    <s v="MetalSd"/>
    <s v="BrkFace"/>
    <n v="180"/>
    <s v="TA"/>
    <s v="TA"/>
    <x v="1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x v="0"/>
    <n v="0"/>
    <n v="1"/>
    <n v="0"/>
    <n v="2"/>
    <x v="1"/>
    <n v="1"/>
    <x v="1"/>
    <n v="4"/>
    <s v="Typ"/>
    <n v="0"/>
    <s v="NA"/>
    <s v="Detchd"/>
    <n v="1980"/>
    <s v="Unf"/>
    <n v="2"/>
    <n v="672"/>
    <s v="TA"/>
    <s v="TA"/>
    <s v="Y"/>
    <x v="17"/>
    <x v="1"/>
    <n v="0"/>
    <n v="0"/>
    <n v="0"/>
    <n v="0"/>
    <n v="0"/>
    <s v="NA"/>
    <n v="0"/>
    <s v="NA"/>
    <x v="0"/>
    <s v="NA"/>
    <n v="0"/>
    <x v="5"/>
    <x v="1"/>
    <s v="WD"/>
    <x v="0"/>
    <x v="0"/>
    <x v="3"/>
  </r>
  <r>
    <x v="1130"/>
    <x v="3"/>
    <x v="0"/>
    <n v="65"/>
    <n v="7804"/>
    <s v="Pave"/>
    <s v="NA"/>
    <s v="Reg"/>
    <s v="Lvl"/>
    <s v="AllPub"/>
    <x v="0"/>
    <s v="Gtl"/>
    <x v="23"/>
    <s v="Norm"/>
    <s v="Norm"/>
    <x v="0"/>
    <x v="2"/>
    <n v="4"/>
    <n v="3"/>
    <n v="1928"/>
    <n v="1950"/>
    <x v="1"/>
    <s v="Gable"/>
    <s v="CompShg"/>
    <x v="5"/>
    <s v="Plywood"/>
    <s v="None"/>
    <n v="0"/>
    <s v="TA"/>
    <s v="TA"/>
    <x v="2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x v="0"/>
    <n v="0"/>
    <n v="2"/>
    <n v="0"/>
    <n v="4"/>
    <x v="1"/>
    <n v="1"/>
    <x v="0"/>
    <n v="7"/>
    <s v="Min2"/>
    <n v="2"/>
    <s v="TA"/>
    <s v="Detchd"/>
    <n v="1981"/>
    <s v="Unf"/>
    <n v="2"/>
    <n v="576"/>
    <s v="TA"/>
    <s v="TA"/>
    <s v="Y"/>
    <x v="238"/>
    <x v="1"/>
    <n v="44"/>
    <n v="0"/>
    <n v="0"/>
    <n v="0"/>
    <n v="0"/>
    <s v="NA"/>
    <n v="0"/>
    <s v="MnPrv"/>
    <x v="1"/>
    <s v="NA"/>
    <n v="0"/>
    <x v="3"/>
    <x v="3"/>
    <s v="WD"/>
    <x v="0"/>
    <x v="0"/>
    <x v="152"/>
  </r>
  <r>
    <x v="1131"/>
    <x v="1"/>
    <x v="0"/>
    <n v="63"/>
    <n v="10712"/>
    <s v="Pave"/>
    <s v="NA"/>
    <s v="Reg"/>
    <s v="Lvl"/>
    <s v="AllPub"/>
    <x v="0"/>
    <s v="Gtl"/>
    <x v="4"/>
    <s v="Norm"/>
    <s v="Norm"/>
    <x v="0"/>
    <x v="1"/>
    <n v="5"/>
    <n v="5"/>
    <n v="1991"/>
    <n v="1992"/>
    <x v="1"/>
    <s v="Gable"/>
    <s v="CompShg"/>
    <x v="3"/>
    <s v="HdBoard"/>
    <s v="None"/>
    <n v="0"/>
    <s v="TA"/>
    <s v="TA"/>
    <x v="0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x v="1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28"/>
    <n v="0"/>
    <n v="0"/>
    <n v="0"/>
    <n v="0"/>
    <s v="NA"/>
    <n v="0"/>
    <s v="MnPrv"/>
    <x v="1"/>
    <s v="NA"/>
    <n v="0"/>
    <x v="2"/>
    <x v="1"/>
    <s v="Oth"/>
    <x v="1"/>
    <x v="1"/>
    <x v="437"/>
  </r>
  <r>
    <x v="1132"/>
    <x v="2"/>
    <x v="1"/>
    <n v="90"/>
    <n v="9900"/>
    <s v="Pave"/>
    <s v="NA"/>
    <s v="Reg"/>
    <s v="Lvl"/>
    <s v="AllPub"/>
    <x v="0"/>
    <s v="Gtl"/>
    <x v="7"/>
    <s v="Norm"/>
    <s v="Norm"/>
    <x v="0"/>
    <x v="0"/>
    <n v="6"/>
    <n v="4"/>
    <n v="1880"/>
    <n v="1950"/>
    <x v="1"/>
    <s v="Gable"/>
    <s v="CompShg"/>
    <x v="2"/>
    <s v="Wd Sdng"/>
    <s v="None"/>
    <n v="0"/>
    <s v="TA"/>
    <s v="TA"/>
    <x v="2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x v="1"/>
    <n v="0"/>
    <n v="2"/>
    <n v="0"/>
    <n v="5"/>
    <x v="1"/>
    <n v="1"/>
    <x v="3"/>
    <n v="8"/>
    <s v="Typ"/>
    <n v="0"/>
    <s v="NA"/>
    <s v="Detchd"/>
    <n v="1930"/>
    <s v="Unf"/>
    <n v="1"/>
    <n v="205"/>
    <s v="Fa"/>
    <s v="TA"/>
    <s v="N"/>
    <x v="0"/>
    <x v="0"/>
    <n v="48"/>
    <n v="0"/>
    <n v="0"/>
    <n v="0"/>
    <n v="0"/>
    <s v="NA"/>
    <n v="0"/>
    <s v="NA"/>
    <x v="0"/>
    <s v="NA"/>
    <n v="0"/>
    <x v="1"/>
    <x v="1"/>
    <s v="WD"/>
    <x v="0"/>
    <x v="0"/>
    <x v="508"/>
  </r>
  <r>
    <x v="1133"/>
    <x v="0"/>
    <x v="0"/>
    <n v="80"/>
    <n v="9828"/>
    <s v="Pave"/>
    <s v="NA"/>
    <s v="IR1"/>
    <s v="Lvl"/>
    <s v="AllPub"/>
    <x v="0"/>
    <s v="Gtl"/>
    <x v="12"/>
    <s v="Norm"/>
    <s v="Norm"/>
    <x v="0"/>
    <x v="0"/>
    <n v="8"/>
    <n v="5"/>
    <n v="1995"/>
    <n v="1995"/>
    <x v="0"/>
    <s v="Gable"/>
    <s v="CompShg"/>
    <x v="0"/>
    <s v="VinylSd"/>
    <s v="None"/>
    <n v="0"/>
    <s v="Gd"/>
    <s v="TA"/>
    <x v="0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x v="1"/>
    <n v="0"/>
    <n v="2"/>
    <n v="1"/>
    <n v="3"/>
    <x v="0"/>
    <n v="1"/>
    <x v="0"/>
    <n v="8"/>
    <s v="Typ"/>
    <n v="1"/>
    <s v="TA"/>
    <s v="Attchd"/>
    <n v="1995"/>
    <s v="RFn"/>
    <n v="2"/>
    <n v="466"/>
    <s v="TA"/>
    <s v="TA"/>
    <s v="Y"/>
    <x v="0"/>
    <x v="0"/>
    <n v="155"/>
    <n v="0"/>
    <n v="0"/>
    <n v="0"/>
    <n v="0"/>
    <s v="NA"/>
    <n v="0"/>
    <s v="NA"/>
    <x v="0"/>
    <s v="NA"/>
    <n v="0"/>
    <x v="11"/>
    <x v="3"/>
    <s v="WD"/>
    <x v="0"/>
    <x v="0"/>
    <x v="576"/>
  </r>
  <r>
    <x v="1134"/>
    <x v="0"/>
    <x v="0"/>
    <n v="57"/>
    <n v="8773"/>
    <s v="Pave"/>
    <s v="NA"/>
    <s v="IR1"/>
    <s v="HLS"/>
    <s v="AllPub"/>
    <x v="0"/>
    <s v="Gtl"/>
    <x v="17"/>
    <s v="Norm"/>
    <s v="Norm"/>
    <x v="0"/>
    <x v="0"/>
    <n v="6"/>
    <n v="5"/>
    <n v="1997"/>
    <n v="1997"/>
    <x v="0"/>
    <s v="Gable"/>
    <s v="CompShg"/>
    <x v="0"/>
    <s v="VinylSd"/>
    <s v="None"/>
    <n v="0"/>
    <s v="TA"/>
    <s v="TA"/>
    <x v="0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x v="1"/>
    <n v="0"/>
    <n v="2"/>
    <n v="1"/>
    <n v="3"/>
    <x v="0"/>
    <n v="1"/>
    <x v="1"/>
    <n v="7"/>
    <s v="Typ"/>
    <n v="1"/>
    <s v="TA"/>
    <s v="Attchd"/>
    <n v="1997"/>
    <s v="Fin"/>
    <n v="2"/>
    <n v="460"/>
    <s v="TA"/>
    <s v="TA"/>
    <s v="Y"/>
    <x v="13"/>
    <x v="1"/>
    <n v="38"/>
    <n v="0"/>
    <n v="0"/>
    <n v="0"/>
    <n v="0"/>
    <s v="NA"/>
    <n v="0"/>
    <s v="NA"/>
    <x v="0"/>
    <s v="NA"/>
    <n v="0"/>
    <x v="5"/>
    <x v="1"/>
    <s v="WD"/>
    <x v="0"/>
    <x v="0"/>
    <x v="486"/>
  </r>
  <r>
    <x v="1135"/>
    <x v="8"/>
    <x v="1"/>
    <n v="60"/>
    <n v="6180"/>
    <s v="Pave"/>
    <s v="NA"/>
    <s v="Reg"/>
    <s v="Lvl"/>
    <s v="AllPub"/>
    <x v="2"/>
    <s v="Gtl"/>
    <x v="8"/>
    <s v="Norm"/>
    <s v="Norm"/>
    <x v="0"/>
    <x v="1"/>
    <n v="6"/>
    <n v="5"/>
    <n v="1926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x v="1"/>
    <n v="0"/>
    <n v="1"/>
    <n v="0"/>
    <n v="2"/>
    <x v="1"/>
    <n v="1"/>
    <x v="1"/>
    <n v="5"/>
    <s v="Typ"/>
    <n v="1"/>
    <s v="Gd"/>
    <s v="Detchd"/>
    <n v="1926"/>
    <s v="Unf"/>
    <n v="1"/>
    <n v="180"/>
    <s v="TA"/>
    <s v="TA"/>
    <s v="Y"/>
    <x v="0"/>
    <x v="0"/>
    <n v="128"/>
    <n v="0"/>
    <n v="0"/>
    <n v="0"/>
    <n v="0"/>
    <s v="NA"/>
    <n v="0"/>
    <s v="NA"/>
    <x v="0"/>
    <s v="NA"/>
    <n v="0"/>
    <x v="1"/>
    <x v="1"/>
    <s v="WD"/>
    <x v="0"/>
    <x v="0"/>
    <x v="452"/>
  </r>
  <r>
    <x v="1136"/>
    <x v="3"/>
    <x v="0"/>
    <n v="80"/>
    <n v="9600"/>
    <s v="Pave"/>
    <s v="NA"/>
    <s v="Reg"/>
    <s v="Lvl"/>
    <s v="AllPub"/>
    <x v="0"/>
    <s v="Gtl"/>
    <x v="11"/>
    <s v="Norm"/>
    <s v="Norm"/>
    <x v="0"/>
    <x v="2"/>
    <n v="6"/>
    <n v="5"/>
    <n v="1950"/>
    <n v="1950"/>
    <x v="0"/>
    <s v="Gable"/>
    <s v="CompShg"/>
    <x v="0"/>
    <s v="VinylSd"/>
    <s v="None"/>
    <n v="0"/>
    <s v="TA"/>
    <s v="TA"/>
    <x v="1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x v="1"/>
    <n v="0"/>
    <n v="1"/>
    <n v="0"/>
    <n v="3"/>
    <x v="1"/>
    <n v="1"/>
    <x v="1"/>
    <n v="6"/>
    <s v="Typ"/>
    <n v="0"/>
    <s v="NA"/>
    <s v="Attchd"/>
    <n v="1950"/>
    <s v="Unf"/>
    <n v="1"/>
    <n v="288"/>
    <s v="TA"/>
    <s v="TA"/>
    <s v="Y"/>
    <x v="0"/>
    <x v="0"/>
    <n v="0"/>
    <n v="96"/>
    <n v="0"/>
    <n v="0"/>
    <n v="0"/>
    <s v="NA"/>
    <n v="0"/>
    <s v="NA"/>
    <x v="0"/>
    <s v="NA"/>
    <n v="0"/>
    <x v="7"/>
    <x v="0"/>
    <s v="WD"/>
    <x v="1"/>
    <x v="1"/>
    <x v="239"/>
  </r>
  <r>
    <x v="1137"/>
    <x v="3"/>
    <x v="0"/>
    <n v="54"/>
    <n v="6342"/>
    <s v="Pave"/>
    <s v="NA"/>
    <s v="Reg"/>
    <s v="Lvl"/>
    <s v="AllPub"/>
    <x v="0"/>
    <s v="Gtl"/>
    <x v="9"/>
    <s v="Feedr"/>
    <s v="Norm"/>
    <x v="0"/>
    <x v="2"/>
    <n v="5"/>
    <n v="8"/>
    <n v="1875"/>
    <n v="1996"/>
    <x v="1"/>
    <s v="Gable"/>
    <s v="CompShg"/>
    <x v="0"/>
    <s v="VinylSd"/>
    <s v="None"/>
    <n v="0"/>
    <s v="TA"/>
    <s v="Gd"/>
    <x v="1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x v="1"/>
    <n v="0"/>
    <n v="1"/>
    <n v="0"/>
    <n v="2"/>
    <x v="1"/>
    <n v="1"/>
    <x v="1"/>
    <n v="6"/>
    <s v="Typ"/>
    <n v="0"/>
    <s v="NA"/>
    <s v="NA"/>
    <s v="NA"/>
    <s v="NA"/>
    <n v="0"/>
    <n v="0"/>
    <s v="NA"/>
    <s v="NA"/>
    <s v="N"/>
    <x v="0"/>
    <x v="0"/>
    <n v="0"/>
    <n v="176"/>
    <n v="0"/>
    <n v="0"/>
    <n v="0"/>
    <s v="NA"/>
    <n v="0"/>
    <s v="NA"/>
    <x v="0"/>
    <s v="NA"/>
    <n v="0"/>
    <x v="1"/>
    <x v="4"/>
    <s v="WD"/>
    <x v="0"/>
    <x v="0"/>
    <x v="577"/>
  </r>
  <r>
    <x v="1138"/>
    <x v="1"/>
    <x v="0"/>
    <s v="NA"/>
    <n v="9819"/>
    <s v="Pave"/>
    <s v="NA"/>
    <s v="IR1"/>
    <s v="Lvl"/>
    <s v="AllPub"/>
    <x v="0"/>
    <s v="Mod"/>
    <x v="4"/>
    <s v="Norm"/>
    <s v="Norm"/>
    <x v="0"/>
    <x v="1"/>
    <n v="6"/>
    <n v="5"/>
    <n v="1977"/>
    <n v="1977"/>
    <x v="0"/>
    <s v="Gable"/>
    <s v="CompShg"/>
    <x v="7"/>
    <s v="ImStucc"/>
    <s v="None"/>
    <n v="0"/>
    <s v="TA"/>
    <s v="TA"/>
    <x v="0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x v="0"/>
    <n v="0"/>
    <n v="2"/>
    <n v="0"/>
    <n v="2"/>
    <x v="0"/>
    <n v="1"/>
    <x v="0"/>
    <n v="5"/>
    <s v="Typ"/>
    <n v="2"/>
    <s v="TA"/>
    <s v="Attchd"/>
    <n v="1977"/>
    <s v="RFn"/>
    <n v="2"/>
    <n v="714"/>
    <s v="TA"/>
    <s v="TA"/>
    <s v="Y"/>
    <x v="121"/>
    <x v="1"/>
    <n v="32"/>
    <n v="0"/>
    <n v="0"/>
    <n v="0"/>
    <n v="0"/>
    <s v="NA"/>
    <n v="0"/>
    <s v="NA"/>
    <x v="0"/>
    <s v="NA"/>
    <n v="0"/>
    <x v="1"/>
    <x v="3"/>
    <s v="WD"/>
    <x v="0"/>
    <x v="0"/>
    <x v="420"/>
  </r>
  <r>
    <x v="1139"/>
    <x v="8"/>
    <x v="0"/>
    <n v="98"/>
    <n v="8731"/>
    <s v="Pave"/>
    <s v="NA"/>
    <s v="IR1"/>
    <s v="Lvl"/>
    <s v="AllPub"/>
    <x v="0"/>
    <s v="Gtl"/>
    <x v="8"/>
    <s v="Norm"/>
    <s v="Norm"/>
    <x v="0"/>
    <x v="1"/>
    <n v="5"/>
    <n v="5"/>
    <n v="1920"/>
    <n v="1950"/>
    <x v="1"/>
    <s v="Gable"/>
    <s v="CompShg"/>
    <x v="9"/>
    <s v="Stucco"/>
    <s v="None"/>
    <n v="0"/>
    <s v="TA"/>
    <s v="Fa"/>
    <x v="2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x v="1"/>
    <n v="0"/>
    <n v="1"/>
    <n v="0"/>
    <n v="3"/>
    <x v="1"/>
    <n v="1"/>
    <x v="1"/>
    <n v="6"/>
    <s v="Maj1"/>
    <n v="1"/>
    <s v="Gd"/>
    <s v="Detchd"/>
    <n v="1972"/>
    <s v="Unf"/>
    <n v="2"/>
    <n v="495"/>
    <s v="TA"/>
    <s v="TA"/>
    <s v="Y"/>
    <x v="0"/>
    <x v="0"/>
    <n v="0"/>
    <n v="216"/>
    <n v="0"/>
    <n v="126"/>
    <n v="0"/>
    <s v="NA"/>
    <n v="0"/>
    <s v="NA"/>
    <x v="0"/>
    <s v="NA"/>
    <n v="0"/>
    <x v="1"/>
    <x v="1"/>
    <s v="WD"/>
    <x v="0"/>
    <x v="0"/>
    <x v="12"/>
  </r>
  <r>
    <x v="1140"/>
    <x v="1"/>
    <x v="0"/>
    <n v="60"/>
    <n v="7350"/>
    <s v="Pave"/>
    <s v="NA"/>
    <s v="Reg"/>
    <s v="Lvl"/>
    <s v="AllPub"/>
    <x v="2"/>
    <s v="Gtl"/>
    <x v="11"/>
    <s v="Norm"/>
    <s v="Norm"/>
    <x v="0"/>
    <x v="1"/>
    <n v="5"/>
    <n v="7"/>
    <n v="1951"/>
    <n v="1951"/>
    <x v="0"/>
    <s v="Gable"/>
    <s v="CompShg"/>
    <x v="3"/>
    <s v="HdBoard"/>
    <s v="None"/>
    <n v="0"/>
    <s v="TA"/>
    <s v="TA"/>
    <x v="1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x v="0"/>
    <n v="0"/>
    <n v="1"/>
    <n v="0"/>
    <n v="2"/>
    <x v="1"/>
    <n v="1"/>
    <x v="1"/>
    <n v="4"/>
    <s v="Typ"/>
    <n v="0"/>
    <s v="NA"/>
    <s v="Detchd"/>
    <n v="1988"/>
    <s v="Unf"/>
    <n v="2"/>
    <n v="840"/>
    <s v="TA"/>
    <s v="TA"/>
    <s v="Y"/>
    <x v="0"/>
    <x v="0"/>
    <n v="0"/>
    <n v="0"/>
    <n v="0"/>
    <n v="0"/>
    <n v="0"/>
    <s v="NA"/>
    <n v="0"/>
    <s v="NA"/>
    <x v="0"/>
    <s v="NA"/>
    <n v="0"/>
    <x v="11"/>
    <x v="0"/>
    <s v="COD"/>
    <x v="1"/>
    <x v="1"/>
    <x v="19"/>
  </r>
  <r>
    <x v="1141"/>
    <x v="0"/>
    <x v="0"/>
    <s v="NA"/>
    <n v="10304"/>
    <s v="Pave"/>
    <s v="NA"/>
    <s v="IR1"/>
    <s v="Lvl"/>
    <s v="AllPub"/>
    <x v="3"/>
    <s v="Gtl"/>
    <x v="6"/>
    <s v="PosN"/>
    <s v="Norm"/>
    <x v="0"/>
    <x v="0"/>
    <n v="5"/>
    <n v="7"/>
    <n v="1976"/>
    <n v="1976"/>
    <x v="0"/>
    <s v="Gable"/>
    <s v="CompShg"/>
    <x v="7"/>
    <s v="Plywood"/>
    <s v="BrkFace"/>
    <n v="44"/>
    <s v="TA"/>
    <s v="Gd"/>
    <x v="1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x v="0"/>
    <n v="0"/>
    <n v="2"/>
    <n v="1"/>
    <n v="4"/>
    <x v="1"/>
    <n v="1"/>
    <x v="0"/>
    <n v="9"/>
    <s v="Typ"/>
    <n v="1"/>
    <s v="TA"/>
    <s v="Attchd"/>
    <n v="1976"/>
    <s v="Unf"/>
    <n v="2"/>
    <n v="484"/>
    <s v="TA"/>
    <s v="TA"/>
    <s v="Y"/>
    <x v="239"/>
    <x v="1"/>
    <n v="96"/>
    <n v="0"/>
    <n v="0"/>
    <n v="0"/>
    <n v="0"/>
    <s v="NA"/>
    <n v="0"/>
    <s v="NA"/>
    <x v="0"/>
    <s v="NA"/>
    <n v="0"/>
    <x v="4"/>
    <x v="3"/>
    <s v="WD"/>
    <x v="0"/>
    <x v="0"/>
    <x v="514"/>
  </r>
  <r>
    <x v="1142"/>
    <x v="0"/>
    <x v="0"/>
    <n v="77"/>
    <n v="9965"/>
    <s v="Pave"/>
    <s v="NA"/>
    <s v="Reg"/>
    <s v="Lvl"/>
    <s v="AllPub"/>
    <x v="0"/>
    <s v="Gtl"/>
    <x v="0"/>
    <s v="Norm"/>
    <s v="Norm"/>
    <x v="0"/>
    <x v="0"/>
    <n v="8"/>
    <n v="5"/>
    <n v="2006"/>
    <n v="2007"/>
    <x v="1"/>
    <s v="Hip"/>
    <s v="CompShg"/>
    <x v="0"/>
    <s v="VinylSd"/>
    <s v="Stone"/>
    <n v="340"/>
    <s v="Gd"/>
    <s v="TA"/>
    <x v="0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x v="0"/>
    <n v="0"/>
    <n v="3"/>
    <n v="0"/>
    <n v="4"/>
    <x v="1"/>
    <n v="1"/>
    <x v="0"/>
    <n v="11"/>
    <s v="Typ"/>
    <n v="1"/>
    <s v="TA"/>
    <s v="BuiltIn"/>
    <n v="2006"/>
    <s v="RFn"/>
    <n v="3"/>
    <n v="1052"/>
    <s v="TA"/>
    <s v="TA"/>
    <s v="Y"/>
    <x v="118"/>
    <x v="1"/>
    <n v="144"/>
    <n v="0"/>
    <n v="0"/>
    <n v="0"/>
    <n v="0"/>
    <s v="NA"/>
    <n v="0"/>
    <s v="NA"/>
    <x v="0"/>
    <s v="NA"/>
    <n v="0"/>
    <x v="7"/>
    <x v="1"/>
    <s v="New"/>
    <x v="2"/>
    <x v="1"/>
    <x v="578"/>
  </r>
  <r>
    <x v="1143"/>
    <x v="1"/>
    <x v="0"/>
    <s v="NA"/>
    <n v="9000"/>
    <s v="Pave"/>
    <s v="NA"/>
    <s v="Reg"/>
    <s v="Lvl"/>
    <s v="AllPub"/>
    <x v="0"/>
    <s v="Gtl"/>
    <x v="9"/>
    <s v="Norm"/>
    <s v="Norm"/>
    <x v="0"/>
    <x v="1"/>
    <n v="5"/>
    <n v="3"/>
    <n v="1959"/>
    <n v="1959"/>
    <x v="0"/>
    <s v="Gable"/>
    <s v="CompShg"/>
    <x v="2"/>
    <s v="Plywood"/>
    <s v="None"/>
    <n v="0"/>
    <s v="TA"/>
    <s v="TA"/>
    <x v="1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x v="1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24"/>
    <n v="0"/>
    <n v="0"/>
    <n v="0"/>
    <n v="0"/>
    <s v="NA"/>
    <n v="0"/>
    <s v="NA"/>
    <x v="0"/>
    <s v="NA"/>
    <n v="0"/>
    <x v="9"/>
    <x v="0"/>
    <s v="WD"/>
    <x v="0"/>
    <x v="0"/>
    <x v="65"/>
  </r>
  <r>
    <x v="1144"/>
    <x v="4"/>
    <x v="0"/>
    <n v="60"/>
    <n v="12180"/>
    <s v="Pave"/>
    <s v="NA"/>
    <s v="Reg"/>
    <s v="Lvl"/>
    <s v="AllPub"/>
    <x v="0"/>
    <s v="Gtl"/>
    <x v="15"/>
    <s v="Norm"/>
    <s v="Norm"/>
    <x v="1"/>
    <x v="2"/>
    <n v="4"/>
    <n v="4"/>
    <n v="1941"/>
    <n v="1950"/>
    <x v="1"/>
    <s v="Gable"/>
    <s v="CompShg"/>
    <x v="1"/>
    <s v="MetalSd"/>
    <s v="None"/>
    <n v="0"/>
    <s v="TA"/>
    <s v="Fa"/>
    <x v="2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x v="0"/>
    <n v="0"/>
    <n v="1"/>
    <n v="0"/>
    <n v="2"/>
    <x v="1"/>
    <n v="1"/>
    <x v="3"/>
    <n v="5"/>
    <s v="Typ"/>
    <n v="0"/>
    <s v="NA"/>
    <s v="Detchd"/>
    <n v="1941"/>
    <s v="Unf"/>
    <n v="1"/>
    <n v="280"/>
    <s v="TA"/>
    <s v="TA"/>
    <s v="Y"/>
    <x v="0"/>
    <x v="0"/>
    <n v="0"/>
    <n v="0"/>
    <n v="0"/>
    <n v="0"/>
    <n v="0"/>
    <s v="NA"/>
    <n v="0"/>
    <s v="MnPrv"/>
    <x v="1"/>
    <s v="NA"/>
    <n v="0"/>
    <x v="9"/>
    <x v="4"/>
    <s v="WD"/>
    <x v="0"/>
    <x v="0"/>
    <x v="65"/>
  </r>
  <r>
    <x v="1145"/>
    <x v="3"/>
    <x v="1"/>
    <n v="52"/>
    <n v="6240"/>
    <s v="Pave"/>
    <s v="NA"/>
    <s v="Reg"/>
    <s v="Lvl"/>
    <s v="AllPub"/>
    <x v="0"/>
    <s v="Gtl"/>
    <x v="8"/>
    <s v="Norm"/>
    <s v="Norm"/>
    <x v="0"/>
    <x v="2"/>
    <n v="5"/>
    <n v="6"/>
    <n v="1928"/>
    <n v="1950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x v="1"/>
    <n v="0"/>
    <n v="1"/>
    <n v="0"/>
    <n v="3"/>
    <x v="1"/>
    <n v="1"/>
    <x v="1"/>
    <n v="8"/>
    <s v="Typ"/>
    <n v="1"/>
    <s v="Gd"/>
    <s v="Detchd"/>
    <n v="1928"/>
    <s v="Unf"/>
    <n v="1"/>
    <n v="225"/>
    <s v="TA"/>
    <s v="TA"/>
    <s v="Y"/>
    <x v="0"/>
    <x v="0"/>
    <n v="0"/>
    <n v="0"/>
    <n v="0"/>
    <n v="0"/>
    <n v="0"/>
    <s v="NA"/>
    <n v="0"/>
    <s v="NA"/>
    <x v="0"/>
    <s v="NA"/>
    <n v="0"/>
    <x v="5"/>
    <x v="2"/>
    <s v="WD"/>
    <x v="5"/>
    <x v="1"/>
    <x v="16"/>
  </r>
  <r>
    <x v="1146"/>
    <x v="1"/>
    <x v="0"/>
    <s v="NA"/>
    <n v="11200"/>
    <s v="Pave"/>
    <s v="NA"/>
    <s v="Reg"/>
    <s v="Lvl"/>
    <s v="AllPub"/>
    <x v="0"/>
    <s v="Gtl"/>
    <x v="12"/>
    <s v="Norm"/>
    <s v="Norm"/>
    <x v="0"/>
    <x v="1"/>
    <n v="6"/>
    <n v="5"/>
    <n v="1985"/>
    <n v="1985"/>
    <x v="0"/>
    <s v="Gable"/>
    <s v="CompShg"/>
    <x v="2"/>
    <s v="Wd Shng"/>
    <s v="BrkFace"/>
    <n v="85"/>
    <s v="Gd"/>
    <s v="TA"/>
    <x v="1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x v="0"/>
    <n v="0"/>
    <n v="2"/>
    <n v="0"/>
    <n v="3"/>
    <x v="1"/>
    <n v="1"/>
    <x v="0"/>
    <n v="5"/>
    <s v="Typ"/>
    <n v="1"/>
    <s v="TA"/>
    <s v="Attchd"/>
    <n v="1985"/>
    <s v="Unf"/>
    <n v="2"/>
    <n v="403"/>
    <s v="TA"/>
    <s v="TA"/>
    <s v="Y"/>
    <x v="180"/>
    <x v="1"/>
    <n v="26"/>
    <n v="0"/>
    <n v="0"/>
    <n v="0"/>
    <n v="0"/>
    <s v="NA"/>
    <n v="0"/>
    <s v="NA"/>
    <x v="0"/>
    <s v="NA"/>
    <n v="0"/>
    <x v="1"/>
    <x v="2"/>
    <s v="WD"/>
    <x v="0"/>
    <x v="0"/>
    <x v="63"/>
  </r>
  <r>
    <x v="1147"/>
    <x v="2"/>
    <x v="0"/>
    <n v="75"/>
    <n v="12000"/>
    <s v="Pave"/>
    <s v="NA"/>
    <s v="Reg"/>
    <s v="Bnk"/>
    <s v="AllPub"/>
    <x v="0"/>
    <s v="Gtl"/>
    <x v="2"/>
    <s v="Norm"/>
    <s v="Norm"/>
    <x v="0"/>
    <x v="0"/>
    <n v="7"/>
    <n v="7"/>
    <n v="1941"/>
    <n v="1950"/>
    <x v="1"/>
    <s v="Gable"/>
    <s v="CompShg"/>
    <x v="1"/>
    <s v="MetalSd"/>
    <s v="None"/>
    <n v="0"/>
    <s v="TA"/>
    <s v="TA"/>
    <x v="1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x v="1"/>
    <n v="0"/>
    <n v="1"/>
    <n v="1"/>
    <n v="3"/>
    <x v="1"/>
    <n v="1"/>
    <x v="3"/>
    <n v="7"/>
    <s v="Typ"/>
    <n v="1"/>
    <s v="Gd"/>
    <s v="Attchd"/>
    <n v="1941"/>
    <s v="Unf"/>
    <n v="1"/>
    <n v="234"/>
    <s v="TA"/>
    <s v="TA"/>
    <s v="Y"/>
    <x v="0"/>
    <x v="0"/>
    <n v="0"/>
    <n v="0"/>
    <n v="0"/>
    <n v="0"/>
    <n v="0"/>
    <s v="NA"/>
    <n v="0"/>
    <s v="NA"/>
    <x v="0"/>
    <s v="NA"/>
    <n v="0"/>
    <x v="9"/>
    <x v="3"/>
    <s v="WD"/>
    <x v="0"/>
    <x v="0"/>
    <x v="579"/>
  </r>
  <r>
    <x v="1148"/>
    <x v="3"/>
    <x v="1"/>
    <s v="NA"/>
    <n v="5700"/>
    <s v="Pave"/>
    <s v="NA"/>
    <s v="Reg"/>
    <s v="Lvl"/>
    <s v="AllPub"/>
    <x v="0"/>
    <s v="Gtl"/>
    <x v="7"/>
    <s v="Norm"/>
    <s v="Norm"/>
    <x v="0"/>
    <x v="2"/>
    <n v="7"/>
    <n v="7"/>
    <n v="1926"/>
    <n v="1950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x v="1"/>
    <n v="0"/>
    <n v="1"/>
    <n v="0"/>
    <n v="2"/>
    <x v="1"/>
    <n v="1"/>
    <x v="1"/>
    <n v="5"/>
    <s v="Typ"/>
    <n v="1"/>
    <s v="Gd"/>
    <s v="Detchd"/>
    <n v="1982"/>
    <s v="Unf"/>
    <n v="1"/>
    <n v="288"/>
    <s v="TA"/>
    <s v="TA"/>
    <s v="Y"/>
    <x v="0"/>
    <x v="0"/>
    <n v="0"/>
    <n v="176"/>
    <n v="0"/>
    <n v="0"/>
    <n v="0"/>
    <s v="NA"/>
    <n v="0"/>
    <s v="NA"/>
    <x v="0"/>
    <s v="NA"/>
    <n v="0"/>
    <x v="5"/>
    <x v="0"/>
    <s v="WD"/>
    <x v="0"/>
    <x v="0"/>
    <x v="580"/>
  </r>
  <r>
    <x v="1149"/>
    <x v="2"/>
    <x v="1"/>
    <n v="50"/>
    <n v="9000"/>
    <s v="Pave"/>
    <s v="NA"/>
    <s v="Reg"/>
    <s v="Lvl"/>
    <s v="AllPub"/>
    <x v="0"/>
    <s v="Gtl"/>
    <x v="7"/>
    <s v="Artery"/>
    <s v="Norm"/>
    <x v="0"/>
    <x v="0"/>
    <n v="7"/>
    <n v="9"/>
    <n v="1920"/>
    <n v="1988"/>
    <x v="1"/>
    <s v="Hip"/>
    <s v="CompShg"/>
    <x v="0"/>
    <s v="VinylSd"/>
    <s v="None"/>
    <n v="0"/>
    <s v="TA"/>
    <s v="Gd"/>
    <x v="0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x v="1"/>
    <n v="1"/>
    <n v="1"/>
    <n v="0"/>
    <n v="3"/>
    <x v="1"/>
    <n v="1"/>
    <x v="1"/>
    <n v="7"/>
    <s v="Typ"/>
    <n v="0"/>
    <s v="NA"/>
    <s v="Detchd"/>
    <n v="1930"/>
    <s v="Unf"/>
    <n v="2"/>
    <n v="324"/>
    <s v="TA"/>
    <s v="TA"/>
    <s v="Y"/>
    <x v="0"/>
    <x v="0"/>
    <n v="0"/>
    <n v="0"/>
    <n v="0"/>
    <n v="0"/>
    <n v="0"/>
    <s v="NA"/>
    <n v="0"/>
    <s v="NA"/>
    <x v="0"/>
    <s v="NA"/>
    <n v="0"/>
    <x v="9"/>
    <x v="3"/>
    <s v="WD"/>
    <x v="0"/>
    <x v="0"/>
    <x v="5"/>
  </r>
  <r>
    <x v="1150"/>
    <x v="1"/>
    <x v="0"/>
    <n v="57"/>
    <n v="8280"/>
    <s v="Pave"/>
    <s v="NA"/>
    <s v="IR1"/>
    <s v="Lvl"/>
    <s v="AllPub"/>
    <x v="0"/>
    <s v="Gtl"/>
    <x v="11"/>
    <s v="Norm"/>
    <s v="Norm"/>
    <x v="0"/>
    <x v="1"/>
    <n v="6"/>
    <n v="5"/>
    <n v="1950"/>
    <n v="1950"/>
    <x v="0"/>
    <s v="Gable"/>
    <s v="CompShg"/>
    <x v="4"/>
    <s v="BrkFace"/>
    <s v="None"/>
    <n v="0"/>
    <s v="TA"/>
    <s v="TA"/>
    <x v="1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x v="1"/>
    <n v="0"/>
    <n v="1"/>
    <n v="0"/>
    <n v="2"/>
    <x v="1"/>
    <n v="1"/>
    <x v="0"/>
    <n v="4"/>
    <s v="Typ"/>
    <n v="1"/>
    <s v="Gd"/>
    <s v="Attchd"/>
    <n v="1950"/>
    <s v="Unf"/>
    <n v="1"/>
    <n v="306"/>
    <s v="TA"/>
    <s v="TA"/>
    <s v="Y"/>
    <x v="0"/>
    <x v="0"/>
    <n v="0"/>
    <n v="214"/>
    <n v="0"/>
    <n v="0"/>
    <n v="0"/>
    <s v="NA"/>
    <n v="0"/>
    <s v="GdPrv"/>
    <x v="1"/>
    <s v="NA"/>
    <n v="0"/>
    <x v="6"/>
    <x v="1"/>
    <s v="WD"/>
    <x v="0"/>
    <x v="0"/>
    <x v="310"/>
  </r>
  <r>
    <x v="1151"/>
    <x v="1"/>
    <x v="0"/>
    <n v="134"/>
    <n v="17755"/>
    <s v="Pave"/>
    <s v="NA"/>
    <s v="Reg"/>
    <s v="Lvl"/>
    <s v="AllPub"/>
    <x v="0"/>
    <s v="Gtl"/>
    <x v="15"/>
    <s v="Norm"/>
    <s v="Norm"/>
    <x v="0"/>
    <x v="1"/>
    <n v="5"/>
    <n v="4"/>
    <n v="1959"/>
    <n v="1959"/>
    <x v="0"/>
    <s v="Gable"/>
    <s v="CompShg"/>
    <x v="3"/>
    <s v="Plywood"/>
    <s v="BrkFace"/>
    <n v="132"/>
    <s v="TA"/>
    <s v="TA"/>
    <x v="1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x v="1"/>
    <n v="0"/>
    <n v="1"/>
    <n v="1"/>
    <n v="3"/>
    <x v="1"/>
    <n v="1"/>
    <x v="3"/>
    <n v="6"/>
    <s v="Typ"/>
    <n v="2"/>
    <s v="Gd"/>
    <s v="Attchd"/>
    <n v="1959"/>
    <s v="Fin"/>
    <n v="2"/>
    <n v="528"/>
    <s v="TA"/>
    <s v="TA"/>
    <s v="Y"/>
    <x v="0"/>
    <x v="0"/>
    <n v="140"/>
    <n v="0"/>
    <n v="0"/>
    <n v="100"/>
    <n v="0"/>
    <s v="NA"/>
    <n v="0"/>
    <s v="NA"/>
    <x v="0"/>
    <s v="NA"/>
    <n v="0"/>
    <x v="6"/>
    <x v="2"/>
    <s v="WD"/>
    <x v="0"/>
    <x v="0"/>
    <x v="219"/>
  </r>
  <r>
    <x v="1152"/>
    <x v="1"/>
    <x v="0"/>
    <n v="90"/>
    <n v="14115"/>
    <s v="Pave"/>
    <s v="NA"/>
    <s v="IR1"/>
    <s v="Lvl"/>
    <s v="AllPub"/>
    <x v="0"/>
    <s v="Gtl"/>
    <x v="2"/>
    <s v="Norm"/>
    <s v="Norm"/>
    <x v="0"/>
    <x v="1"/>
    <n v="6"/>
    <n v="7"/>
    <n v="1956"/>
    <n v="2004"/>
    <x v="1"/>
    <s v="Gable"/>
    <s v="CompShg"/>
    <x v="12"/>
    <s v="Stone"/>
    <s v="None"/>
    <n v="0"/>
    <s v="TA"/>
    <s v="TA"/>
    <x v="0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x v="1"/>
    <n v="0"/>
    <n v="1"/>
    <n v="0"/>
    <n v="2"/>
    <x v="1"/>
    <n v="1"/>
    <x v="2"/>
    <n v="6"/>
    <s v="Typ"/>
    <n v="1"/>
    <s v="Gd"/>
    <s v="Attchd"/>
    <n v="1956"/>
    <s v="Fin"/>
    <n v="2"/>
    <n v="470"/>
    <s v="TA"/>
    <s v="TA"/>
    <s v="Y"/>
    <x v="0"/>
    <x v="0"/>
    <n v="0"/>
    <n v="280"/>
    <n v="0"/>
    <n v="0"/>
    <n v="0"/>
    <s v="NA"/>
    <n v="0"/>
    <s v="NA"/>
    <x v="0"/>
    <s v="NA"/>
    <n v="0"/>
    <x v="9"/>
    <x v="2"/>
    <s v="WD"/>
    <x v="1"/>
    <x v="1"/>
    <x v="22"/>
  </r>
  <r>
    <x v="1153"/>
    <x v="8"/>
    <x v="1"/>
    <s v="NA"/>
    <n v="5890"/>
    <s v="Pave"/>
    <s v="NA"/>
    <s v="Reg"/>
    <s v="Lvl"/>
    <s v="AllPub"/>
    <x v="2"/>
    <s v="Gtl"/>
    <x v="13"/>
    <s v="Norm"/>
    <s v="Norm"/>
    <x v="0"/>
    <x v="1"/>
    <n v="6"/>
    <n v="8"/>
    <n v="1930"/>
    <n v="2007"/>
    <x v="1"/>
    <s v="Gable"/>
    <s v="CompShg"/>
    <x v="2"/>
    <s v="Wd Sdng"/>
    <s v="None"/>
    <n v="0"/>
    <s v="Gd"/>
    <s v="Gd"/>
    <x v="2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x v="1"/>
    <n v="0"/>
    <n v="1"/>
    <n v="0"/>
    <n v="2"/>
    <x v="1"/>
    <n v="1"/>
    <x v="1"/>
    <n v="5"/>
    <s v="Typ"/>
    <n v="0"/>
    <s v="NA"/>
    <s v="Detchd"/>
    <n v="2002"/>
    <s v="Unf"/>
    <n v="1"/>
    <n v="432"/>
    <s v="TA"/>
    <s v="TA"/>
    <s v="Y"/>
    <x v="0"/>
    <x v="0"/>
    <n v="0"/>
    <n v="96"/>
    <n v="0"/>
    <n v="0"/>
    <n v="0"/>
    <s v="NA"/>
    <n v="0"/>
    <s v="NA"/>
    <x v="0"/>
    <s v="NA"/>
    <n v="0"/>
    <x v="11"/>
    <x v="0"/>
    <s v="WD"/>
    <x v="0"/>
    <x v="0"/>
    <x v="200"/>
  </r>
  <r>
    <x v="1154"/>
    <x v="0"/>
    <x v="0"/>
    <s v="NA"/>
    <n v="13700"/>
    <s v="Pave"/>
    <s v="NA"/>
    <s v="IR1"/>
    <s v="Lvl"/>
    <s v="AllPub"/>
    <x v="0"/>
    <s v="Gtl"/>
    <x v="11"/>
    <s v="Norm"/>
    <s v="Norm"/>
    <x v="0"/>
    <x v="0"/>
    <n v="7"/>
    <n v="6"/>
    <n v="1965"/>
    <n v="1988"/>
    <x v="1"/>
    <s v="Gable"/>
    <s v="CompShg"/>
    <x v="0"/>
    <s v="VinylSd"/>
    <s v="Stone"/>
    <n v="288"/>
    <s v="TA"/>
    <s v="TA"/>
    <x v="1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x v="1"/>
    <n v="0"/>
    <n v="1"/>
    <n v="2"/>
    <n v="4"/>
    <x v="1"/>
    <n v="1"/>
    <x v="0"/>
    <n v="8"/>
    <s v="Typ"/>
    <n v="2"/>
    <s v="Gd"/>
    <s v="Attchd"/>
    <n v="1965"/>
    <s v="Unf"/>
    <n v="2"/>
    <n v="492"/>
    <s v="TA"/>
    <s v="TA"/>
    <s v="Y"/>
    <x v="69"/>
    <x v="1"/>
    <n v="84"/>
    <n v="0"/>
    <n v="0"/>
    <n v="273"/>
    <n v="0"/>
    <s v="NA"/>
    <n v="0"/>
    <s v="GdPrv"/>
    <x v="1"/>
    <s v="NA"/>
    <n v="0"/>
    <x v="1"/>
    <x v="0"/>
    <s v="WD"/>
    <x v="0"/>
    <x v="0"/>
    <x v="581"/>
  </r>
  <r>
    <x v="1155"/>
    <x v="1"/>
    <x v="0"/>
    <n v="90"/>
    <n v="10768"/>
    <s v="Pave"/>
    <s v="NA"/>
    <s v="IR1"/>
    <s v="Lvl"/>
    <s v="AllPub"/>
    <x v="2"/>
    <s v="Gtl"/>
    <x v="1"/>
    <s v="Norm"/>
    <s v="Norm"/>
    <x v="0"/>
    <x v="1"/>
    <n v="5"/>
    <n v="8"/>
    <n v="1976"/>
    <n v="2004"/>
    <x v="1"/>
    <s v="Gable"/>
    <s v="CompShg"/>
    <x v="7"/>
    <s v="Plywood"/>
    <s v="None"/>
    <n v="0"/>
    <s v="Gd"/>
    <s v="Gd"/>
    <x v="1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x v="0"/>
    <n v="0"/>
    <n v="2"/>
    <n v="0"/>
    <n v="3"/>
    <x v="1"/>
    <n v="1"/>
    <x v="0"/>
    <n v="6"/>
    <s v="Typ"/>
    <n v="1"/>
    <s v="Fa"/>
    <s v="Attchd"/>
    <n v="1976"/>
    <s v="RFn"/>
    <n v="2"/>
    <n v="528"/>
    <s v="TA"/>
    <s v="TA"/>
    <s v="Y"/>
    <x v="0"/>
    <x v="0"/>
    <n v="21"/>
    <n v="0"/>
    <n v="0"/>
    <n v="180"/>
    <n v="0"/>
    <s v="NA"/>
    <n v="0"/>
    <s v="NA"/>
    <x v="0"/>
    <s v="NA"/>
    <n v="0"/>
    <x v="9"/>
    <x v="1"/>
    <s v="WD"/>
    <x v="0"/>
    <x v="0"/>
    <x v="582"/>
  </r>
  <r>
    <x v="1156"/>
    <x v="10"/>
    <x v="0"/>
    <n v="85"/>
    <n v="9350"/>
    <s v="Pave"/>
    <s v="NA"/>
    <s v="Reg"/>
    <s v="Lvl"/>
    <s v="AllPub"/>
    <x v="0"/>
    <s v="Gtl"/>
    <x v="11"/>
    <s v="Norm"/>
    <s v="Norm"/>
    <x v="0"/>
    <x v="5"/>
    <n v="5"/>
    <n v="8"/>
    <n v="1965"/>
    <n v="1999"/>
    <x v="1"/>
    <s v="Gable"/>
    <s v="CompShg"/>
    <x v="4"/>
    <s v="BrkFace"/>
    <s v="None"/>
    <n v="0"/>
    <s v="TA"/>
    <s v="Gd"/>
    <x v="0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x v="1"/>
    <n v="1"/>
    <n v="2"/>
    <n v="0"/>
    <n v="3"/>
    <x v="1"/>
    <n v="1"/>
    <x v="0"/>
    <n v="6"/>
    <s v="Typ"/>
    <n v="1"/>
    <s v="Gd"/>
    <s v="Attchd"/>
    <n v="1965"/>
    <s v="RFn"/>
    <n v="2"/>
    <n v="502"/>
    <s v="TA"/>
    <s v="TA"/>
    <s v="Y"/>
    <x v="0"/>
    <x v="0"/>
    <n v="92"/>
    <n v="0"/>
    <n v="96"/>
    <n v="0"/>
    <n v="0"/>
    <s v="NA"/>
    <n v="0"/>
    <s v="MnPrv"/>
    <x v="1"/>
    <s v="NA"/>
    <n v="0"/>
    <x v="4"/>
    <x v="0"/>
    <s v="WD"/>
    <x v="0"/>
    <x v="0"/>
    <x v="31"/>
  </r>
  <r>
    <x v="1157"/>
    <x v="7"/>
    <x v="0"/>
    <n v="34"/>
    <n v="5001"/>
    <s v="Pave"/>
    <s v="NA"/>
    <s v="IR1"/>
    <s v="Lvl"/>
    <s v="AllPub"/>
    <x v="0"/>
    <s v="Gtl"/>
    <x v="10"/>
    <s v="Norm"/>
    <s v="Norm"/>
    <x v="4"/>
    <x v="1"/>
    <n v="7"/>
    <n v="5"/>
    <n v="2007"/>
    <n v="2008"/>
    <x v="1"/>
    <s v="Gable"/>
    <s v="CompShg"/>
    <x v="0"/>
    <s v="VinylSd"/>
    <s v="Stone"/>
    <n v="166"/>
    <s v="Gd"/>
    <s v="TA"/>
    <x v="0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x v="0"/>
    <n v="0"/>
    <n v="2"/>
    <n v="0"/>
    <n v="2"/>
    <x v="0"/>
    <n v="1"/>
    <x v="0"/>
    <n v="6"/>
    <s v="Typ"/>
    <n v="1"/>
    <s v="Gd"/>
    <s v="Attchd"/>
    <n v="2008"/>
    <s v="RFn"/>
    <n v="2"/>
    <n v="626"/>
    <s v="TA"/>
    <s v="TA"/>
    <s v="Y"/>
    <x v="92"/>
    <x v="1"/>
    <n v="62"/>
    <n v="0"/>
    <n v="0"/>
    <n v="0"/>
    <n v="0"/>
    <s v="NA"/>
    <n v="0"/>
    <s v="NA"/>
    <x v="0"/>
    <s v="NA"/>
    <n v="0"/>
    <x v="9"/>
    <x v="3"/>
    <s v="WD"/>
    <x v="0"/>
    <x v="0"/>
    <x v="22"/>
  </r>
  <r>
    <x v="1158"/>
    <x v="1"/>
    <x v="0"/>
    <n v="92"/>
    <n v="11932"/>
    <s v="Pave"/>
    <s v="NA"/>
    <s v="Reg"/>
    <s v="Lvl"/>
    <s v="AllPub"/>
    <x v="1"/>
    <s v="Gtl"/>
    <x v="5"/>
    <s v="Feedr"/>
    <s v="Norm"/>
    <x v="0"/>
    <x v="1"/>
    <n v="8"/>
    <n v="5"/>
    <n v="2007"/>
    <n v="2008"/>
    <x v="1"/>
    <s v="Gable"/>
    <s v="CompShg"/>
    <x v="0"/>
    <s v="VinylSd"/>
    <s v="Stone"/>
    <n v="186"/>
    <s v="Gd"/>
    <s v="TA"/>
    <x v="0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x v="1"/>
    <n v="0"/>
    <n v="2"/>
    <n v="0"/>
    <n v="3"/>
    <x v="1"/>
    <n v="1"/>
    <x v="0"/>
    <n v="7"/>
    <s v="Typ"/>
    <n v="0"/>
    <s v="NA"/>
    <s v="Attchd"/>
    <n v="2008"/>
    <s v="RFn"/>
    <n v="3"/>
    <n v="830"/>
    <s v="TA"/>
    <s v="TA"/>
    <s v="Y"/>
    <x v="0"/>
    <x v="0"/>
    <n v="24"/>
    <n v="0"/>
    <n v="0"/>
    <n v="0"/>
    <n v="0"/>
    <s v="NA"/>
    <n v="0"/>
    <s v="NA"/>
    <x v="0"/>
    <s v="NA"/>
    <n v="0"/>
    <x v="11"/>
    <x v="0"/>
    <s v="ConLD"/>
    <x v="2"/>
    <x v="1"/>
    <x v="583"/>
  </r>
  <r>
    <x v="1159"/>
    <x v="0"/>
    <x v="0"/>
    <n v="76"/>
    <n v="9120"/>
    <s v="Pave"/>
    <s v="NA"/>
    <s v="Reg"/>
    <s v="Lvl"/>
    <s v="AllPub"/>
    <x v="0"/>
    <s v="Gtl"/>
    <x v="6"/>
    <s v="Norm"/>
    <s v="Norm"/>
    <x v="0"/>
    <x v="0"/>
    <n v="6"/>
    <n v="6"/>
    <n v="1974"/>
    <n v="1974"/>
    <x v="0"/>
    <s v="Hip"/>
    <s v="CompShg"/>
    <x v="3"/>
    <s v="HdBoard"/>
    <s v="BrkFace"/>
    <n v="270"/>
    <s v="Gd"/>
    <s v="TA"/>
    <x v="1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x v="1"/>
    <n v="0"/>
    <n v="2"/>
    <n v="1"/>
    <n v="4"/>
    <x v="1"/>
    <n v="1"/>
    <x v="0"/>
    <n v="8"/>
    <s v="Typ"/>
    <n v="1"/>
    <s v="TA"/>
    <s v="Attchd"/>
    <n v="1974"/>
    <s v="RFn"/>
    <n v="2"/>
    <n v="540"/>
    <s v="Gd"/>
    <s v="TA"/>
    <s v="Y"/>
    <x v="0"/>
    <x v="0"/>
    <n v="69"/>
    <n v="0"/>
    <n v="0"/>
    <n v="0"/>
    <n v="0"/>
    <s v="NA"/>
    <n v="0"/>
    <s v="NA"/>
    <x v="0"/>
    <s v="NA"/>
    <n v="0"/>
    <x v="9"/>
    <x v="0"/>
    <s v="WD"/>
    <x v="0"/>
    <x v="0"/>
    <x v="68"/>
  </r>
  <r>
    <x v="1160"/>
    <x v="11"/>
    <x v="0"/>
    <n v="24"/>
    <n v="2280"/>
    <s v="Pave"/>
    <s v="NA"/>
    <s v="Reg"/>
    <s v="Lvl"/>
    <s v="AllPub"/>
    <x v="0"/>
    <s v="Gtl"/>
    <x v="20"/>
    <s v="Norm"/>
    <s v="Norm"/>
    <x v="4"/>
    <x v="0"/>
    <n v="6"/>
    <n v="5"/>
    <n v="1978"/>
    <n v="1978"/>
    <x v="0"/>
    <s v="Gable"/>
    <s v="CompShg"/>
    <x v="7"/>
    <s v="Brk Cmn"/>
    <s v="None"/>
    <n v="0"/>
    <s v="TA"/>
    <s v="TA"/>
    <x v="1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x v="1"/>
    <n v="0"/>
    <n v="2"/>
    <n v="1"/>
    <n v="3"/>
    <x v="0"/>
    <n v="1"/>
    <x v="1"/>
    <n v="7"/>
    <s v="Typ"/>
    <n v="1"/>
    <s v="TA"/>
    <s v="Attchd"/>
    <n v="1978"/>
    <s v="Unf"/>
    <n v="2"/>
    <n v="440"/>
    <s v="TA"/>
    <s v="TA"/>
    <s v="Y"/>
    <x v="203"/>
    <x v="1"/>
    <n v="0"/>
    <n v="0"/>
    <n v="0"/>
    <n v="0"/>
    <n v="0"/>
    <s v="NA"/>
    <n v="0"/>
    <s v="NA"/>
    <x v="0"/>
    <s v="NA"/>
    <n v="0"/>
    <x v="9"/>
    <x v="4"/>
    <s v="WD"/>
    <x v="0"/>
    <x v="0"/>
    <x v="363"/>
  </r>
  <r>
    <x v="1161"/>
    <x v="1"/>
    <x v="0"/>
    <s v="NA"/>
    <n v="14778"/>
    <s v="Pave"/>
    <s v="NA"/>
    <s v="IR1"/>
    <s v="Low"/>
    <s v="AllPub"/>
    <x v="3"/>
    <s v="Gtl"/>
    <x v="2"/>
    <s v="PosN"/>
    <s v="Norm"/>
    <x v="0"/>
    <x v="1"/>
    <n v="6"/>
    <n v="7"/>
    <n v="1954"/>
    <n v="2006"/>
    <x v="1"/>
    <s v="Hip"/>
    <s v="CompShg"/>
    <x v="3"/>
    <s v="HdBoard"/>
    <s v="BrkFace"/>
    <n v="72"/>
    <s v="Gd"/>
    <s v="TA"/>
    <x v="1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x v="0"/>
    <n v="0"/>
    <n v="1"/>
    <n v="0"/>
    <n v="3"/>
    <x v="1"/>
    <n v="1"/>
    <x v="0"/>
    <n v="7"/>
    <s v="Typ"/>
    <n v="1"/>
    <s v="Gd"/>
    <s v="Detchd"/>
    <n v="1993"/>
    <s v="Unf"/>
    <n v="2"/>
    <n v="924"/>
    <s v="TA"/>
    <s v="TA"/>
    <s v="Y"/>
    <x v="71"/>
    <x v="1"/>
    <n v="0"/>
    <n v="0"/>
    <n v="216"/>
    <n v="0"/>
    <n v="0"/>
    <s v="NA"/>
    <n v="0"/>
    <s v="NA"/>
    <x v="0"/>
    <s v="NA"/>
    <n v="0"/>
    <x v="6"/>
    <x v="0"/>
    <s v="WD"/>
    <x v="0"/>
    <x v="0"/>
    <x v="474"/>
  </r>
  <r>
    <x v="1162"/>
    <x v="1"/>
    <x v="0"/>
    <n v="109"/>
    <n v="8724"/>
    <s v="Pave"/>
    <s v="NA"/>
    <s v="Reg"/>
    <s v="Lvl"/>
    <s v="AllPub"/>
    <x v="0"/>
    <s v="Gtl"/>
    <x v="9"/>
    <s v="Norm"/>
    <s v="Norm"/>
    <x v="0"/>
    <x v="1"/>
    <n v="5"/>
    <n v="5"/>
    <n v="1968"/>
    <n v="1968"/>
    <x v="0"/>
    <s v="Gable"/>
    <s v="CompShg"/>
    <x v="0"/>
    <s v="VinylSd"/>
    <s v="None"/>
    <n v="0"/>
    <s v="TA"/>
    <s v="TA"/>
    <x v="1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x v="1"/>
    <n v="0"/>
    <n v="1"/>
    <n v="0"/>
    <n v="3"/>
    <x v="1"/>
    <n v="1"/>
    <x v="1"/>
    <n v="5"/>
    <s v="Typ"/>
    <n v="1"/>
    <s v="Po"/>
    <s v="Attchd"/>
    <n v="1968"/>
    <s v="Fin"/>
    <n v="2"/>
    <n v="450"/>
    <s v="TA"/>
    <s v="TA"/>
    <s v="Y"/>
    <x v="0"/>
    <x v="0"/>
    <n v="0"/>
    <n v="0"/>
    <n v="0"/>
    <n v="0"/>
    <n v="0"/>
    <s v="NA"/>
    <n v="0"/>
    <s v="NA"/>
    <x v="0"/>
    <s v="NA"/>
    <n v="0"/>
    <x v="1"/>
    <x v="1"/>
    <s v="WD"/>
    <x v="0"/>
    <x v="0"/>
    <x v="275"/>
  </r>
  <r>
    <x v="1163"/>
    <x v="6"/>
    <x v="0"/>
    <n v="60"/>
    <n v="12900"/>
    <s v="Pave"/>
    <s v="NA"/>
    <s v="Reg"/>
    <s v="Lvl"/>
    <s v="AllPub"/>
    <x v="0"/>
    <s v="Gtl"/>
    <x v="9"/>
    <s v="Feedr"/>
    <s v="Norm"/>
    <x v="2"/>
    <x v="4"/>
    <n v="4"/>
    <n v="4"/>
    <n v="1969"/>
    <n v="1969"/>
    <x v="0"/>
    <s v="Gable"/>
    <s v="CompShg"/>
    <x v="7"/>
    <s v="Plywood"/>
    <s v="None"/>
    <n v="0"/>
    <s v="TA"/>
    <s v="TA"/>
    <x v="1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x v="2"/>
    <n v="0"/>
    <n v="0"/>
    <n v="2"/>
    <n v="0"/>
    <x v="1"/>
    <n v="2"/>
    <x v="1"/>
    <n v="6"/>
    <s v="Typ"/>
    <n v="0"/>
    <s v="NA"/>
    <s v="CarPort"/>
    <n v="1969"/>
    <s v="Unf"/>
    <n v="2"/>
    <n v="400"/>
    <s v="Fa"/>
    <s v="TA"/>
    <s v="Y"/>
    <x v="28"/>
    <x v="1"/>
    <n v="0"/>
    <n v="0"/>
    <n v="0"/>
    <n v="0"/>
    <n v="0"/>
    <s v="NA"/>
    <n v="0"/>
    <s v="NA"/>
    <x v="0"/>
    <s v="NA"/>
    <n v="0"/>
    <x v="8"/>
    <x v="0"/>
    <s v="WD"/>
    <x v="4"/>
    <x v="1"/>
    <x v="584"/>
  </r>
  <r>
    <x v="1164"/>
    <x v="10"/>
    <x v="0"/>
    <s v="NA"/>
    <n v="16157"/>
    <s v="Pave"/>
    <s v="NA"/>
    <s v="IR1"/>
    <s v="Lvl"/>
    <s v="AllPub"/>
    <x v="1"/>
    <s v="Gtl"/>
    <x v="1"/>
    <s v="Feedr"/>
    <s v="Norm"/>
    <x v="0"/>
    <x v="5"/>
    <n v="5"/>
    <n v="7"/>
    <n v="1978"/>
    <n v="1978"/>
    <x v="0"/>
    <s v="Gable"/>
    <s v="CompShg"/>
    <x v="7"/>
    <s v="Plywood"/>
    <s v="None"/>
    <n v="0"/>
    <s v="TA"/>
    <s v="TA"/>
    <x v="0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x v="0"/>
    <n v="0"/>
    <n v="1"/>
    <n v="1"/>
    <n v="2"/>
    <x v="0"/>
    <n v="1"/>
    <x v="0"/>
    <n v="5"/>
    <s v="Typ"/>
    <n v="1"/>
    <s v="TA"/>
    <s v="Attchd"/>
    <n v="1978"/>
    <s v="Unf"/>
    <n v="2"/>
    <n v="588"/>
    <s v="TA"/>
    <s v="TA"/>
    <s v="Y"/>
    <x v="23"/>
    <x v="1"/>
    <n v="180"/>
    <n v="0"/>
    <n v="0"/>
    <n v="0"/>
    <n v="0"/>
    <s v="NA"/>
    <n v="0"/>
    <s v="NA"/>
    <x v="0"/>
    <s v="NA"/>
    <n v="0"/>
    <x v="11"/>
    <x v="1"/>
    <s v="WD"/>
    <x v="0"/>
    <x v="0"/>
    <x v="543"/>
  </r>
  <r>
    <x v="1165"/>
    <x v="1"/>
    <x v="0"/>
    <n v="79"/>
    <n v="9541"/>
    <s v="Pave"/>
    <s v="NA"/>
    <s v="IR1"/>
    <s v="Lvl"/>
    <s v="AllPub"/>
    <x v="0"/>
    <s v="Gtl"/>
    <x v="10"/>
    <s v="Norm"/>
    <s v="Norm"/>
    <x v="0"/>
    <x v="1"/>
    <n v="7"/>
    <n v="5"/>
    <n v="2009"/>
    <n v="2009"/>
    <x v="0"/>
    <s v="Gable"/>
    <s v="CompShg"/>
    <x v="0"/>
    <s v="VinylSd"/>
    <s v="Stone"/>
    <n v="268"/>
    <s v="Gd"/>
    <s v="TA"/>
    <x v="0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x v="1"/>
    <n v="0"/>
    <n v="2"/>
    <n v="0"/>
    <n v="3"/>
    <x v="1"/>
    <n v="1"/>
    <x v="0"/>
    <n v="7"/>
    <s v="Typ"/>
    <n v="0"/>
    <s v="NA"/>
    <s v="Attchd"/>
    <n v="2009"/>
    <s v="RFn"/>
    <n v="2"/>
    <n v="644"/>
    <s v="TA"/>
    <s v="TA"/>
    <s v="Y"/>
    <x v="0"/>
    <x v="0"/>
    <n v="114"/>
    <n v="0"/>
    <n v="0"/>
    <n v="0"/>
    <n v="0"/>
    <s v="NA"/>
    <n v="0"/>
    <s v="NA"/>
    <x v="0"/>
    <s v="NA"/>
    <n v="0"/>
    <x v="2"/>
    <x v="3"/>
    <s v="New"/>
    <x v="2"/>
    <x v="1"/>
    <x v="585"/>
  </r>
  <r>
    <x v="1166"/>
    <x v="1"/>
    <x v="0"/>
    <n v="64"/>
    <n v="10475"/>
    <s v="Pave"/>
    <s v="NA"/>
    <s v="IR1"/>
    <s v="Lvl"/>
    <s v="AllPub"/>
    <x v="2"/>
    <s v="Gtl"/>
    <x v="0"/>
    <s v="Norm"/>
    <s v="Norm"/>
    <x v="0"/>
    <x v="1"/>
    <n v="8"/>
    <n v="5"/>
    <n v="2008"/>
    <n v="2008"/>
    <x v="0"/>
    <s v="Gable"/>
    <s v="CompShg"/>
    <x v="0"/>
    <s v="VinylSd"/>
    <s v="Stone"/>
    <n v="72"/>
    <s v="Gd"/>
    <s v="TA"/>
    <x v="0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x v="1"/>
    <n v="0"/>
    <n v="2"/>
    <n v="0"/>
    <n v="3"/>
    <x v="1"/>
    <n v="1"/>
    <x v="0"/>
    <n v="7"/>
    <s v="Typ"/>
    <n v="0"/>
    <s v="NA"/>
    <s v="Attchd"/>
    <n v="2008"/>
    <s v="RFn"/>
    <n v="3"/>
    <n v="776"/>
    <s v="TA"/>
    <s v="TA"/>
    <s v="Y"/>
    <x v="9"/>
    <x v="1"/>
    <n v="33"/>
    <n v="0"/>
    <n v="0"/>
    <n v="0"/>
    <n v="0"/>
    <s v="NA"/>
    <n v="0"/>
    <s v="NA"/>
    <x v="0"/>
    <s v="NA"/>
    <n v="0"/>
    <x v="0"/>
    <x v="4"/>
    <s v="WD"/>
    <x v="0"/>
    <x v="0"/>
    <x v="586"/>
  </r>
  <r>
    <x v="1167"/>
    <x v="0"/>
    <x v="0"/>
    <n v="58"/>
    <n v="10852"/>
    <s v="Pave"/>
    <s v="NA"/>
    <s v="IR1"/>
    <s v="Lvl"/>
    <s v="AllPub"/>
    <x v="0"/>
    <s v="Gtl"/>
    <x v="17"/>
    <s v="RRAn"/>
    <s v="Norm"/>
    <x v="0"/>
    <x v="0"/>
    <n v="6"/>
    <n v="5"/>
    <n v="2000"/>
    <n v="2000"/>
    <x v="0"/>
    <s v="Gable"/>
    <s v="CompShg"/>
    <x v="0"/>
    <s v="VinylSd"/>
    <s v="None"/>
    <n v="0"/>
    <s v="TA"/>
    <s v="TA"/>
    <x v="0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x v="0"/>
    <n v="0"/>
    <n v="2"/>
    <n v="1"/>
    <n v="3"/>
    <x v="0"/>
    <n v="1"/>
    <x v="1"/>
    <n v="7"/>
    <s v="Typ"/>
    <n v="1"/>
    <s v="TA"/>
    <s v="Attchd"/>
    <n v="2000"/>
    <s v="Fin"/>
    <n v="2"/>
    <n v="472"/>
    <s v="TA"/>
    <s v="TA"/>
    <s v="Y"/>
    <x v="0"/>
    <x v="0"/>
    <n v="38"/>
    <n v="0"/>
    <n v="0"/>
    <n v="0"/>
    <n v="0"/>
    <s v="NA"/>
    <n v="0"/>
    <s v="NA"/>
    <x v="0"/>
    <s v="NA"/>
    <n v="0"/>
    <x v="0"/>
    <x v="2"/>
    <s v="WD"/>
    <x v="0"/>
    <x v="0"/>
    <x v="151"/>
  </r>
  <r>
    <x v="1168"/>
    <x v="2"/>
    <x v="0"/>
    <n v="120"/>
    <n v="13728"/>
    <s v="Pave"/>
    <s v="NA"/>
    <s v="Reg"/>
    <s v="Lvl"/>
    <s v="AllPub"/>
    <x v="2"/>
    <s v="Gtl"/>
    <x v="15"/>
    <s v="Norm"/>
    <s v="Norm"/>
    <x v="0"/>
    <x v="0"/>
    <n v="6"/>
    <n v="7"/>
    <n v="1935"/>
    <n v="1986"/>
    <x v="1"/>
    <s v="Hip"/>
    <s v="CompShg"/>
    <x v="9"/>
    <s v="Stucco"/>
    <s v="None"/>
    <n v="0"/>
    <s v="TA"/>
    <s v="TA"/>
    <x v="1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x v="1"/>
    <n v="0"/>
    <n v="2"/>
    <n v="0"/>
    <n v="4"/>
    <x v="1"/>
    <n v="1"/>
    <x v="0"/>
    <n v="7"/>
    <s v="Typ"/>
    <n v="2"/>
    <s v="TA"/>
    <s v="Basment"/>
    <n v="1935"/>
    <s v="Unf"/>
    <n v="2"/>
    <n v="540"/>
    <s v="TA"/>
    <s v="TA"/>
    <s v="Y"/>
    <x v="0"/>
    <x v="0"/>
    <n v="0"/>
    <n v="0"/>
    <n v="0"/>
    <n v="90"/>
    <n v="0"/>
    <s v="NA"/>
    <n v="0"/>
    <s v="NA"/>
    <x v="0"/>
    <s v="NA"/>
    <n v="0"/>
    <x v="9"/>
    <x v="0"/>
    <s v="WD"/>
    <x v="0"/>
    <x v="0"/>
    <x v="127"/>
  </r>
  <r>
    <x v="1169"/>
    <x v="0"/>
    <x v="0"/>
    <n v="118"/>
    <n v="35760"/>
    <s v="Pave"/>
    <s v="NA"/>
    <s v="IR1"/>
    <s v="Lvl"/>
    <s v="AllPub"/>
    <x v="3"/>
    <s v="Gtl"/>
    <x v="3"/>
    <s v="Norm"/>
    <s v="Norm"/>
    <x v="0"/>
    <x v="0"/>
    <n v="10"/>
    <n v="5"/>
    <n v="1995"/>
    <n v="1996"/>
    <x v="1"/>
    <s v="Hip"/>
    <s v="CompShg"/>
    <x v="3"/>
    <s v="HdBoard"/>
    <s v="BrkFace"/>
    <n v="1378"/>
    <s v="Gd"/>
    <s v="Gd"/>
    <x v="0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x v="0"/>
    <n v="0"/>
    <n v="3"/>
    <n v="1"/>
    <n v="4"/>
    <x v="0"/>
    <n v="1"/>
    <x v="0"/>
    <n v="10"/>
    <s v="Typ"/>
    <n v="1"/>
    <s v="TA"/>
    <s v="Attchd"/>
    <n v="1995"/>
    <s v="Fin"/>
    <n v="3"/>
    <n v="807"/>
    <s v="TA"/>
    <s v="TA"/>
    <s v="Y"/>
    <x v="240"/>
    <x v="1"/>
    <n v="76"/>
    <n v="0"/>
    <n v="0"/>
    <n v="0"/>
    <n v="0"/>
    <s v="NA"/>
    <n v="0"/>
    <s v="NA"/>
    <x v="0"/>
    <s v="NA"/>
    <n v="0"/>
    <x v="9"/>
    <x v="2"/>
    <s v="WD"/>
    <x v="0"/>
    <x v="0"/>
    <x v="587"/>
  </r>
  <r>
    <x v="1170"/>
    <x v="10"/>
    <x v="0"/>
    <n v="76"/>
    <n v="9880"/>
    <s v="Pave"/>
    <s v="NA"/>
    <s v="Reg"/>
    <s v="Lvl"/>
    <s v="AllPub"/>
    <x v="0"/>
    <s v="Gtl"/>
    <x v="4"/>
    <s v="Norm"/>
    <s v="Norm"/>
    <x v="0"/>
    <x v="5"/>
    <n v="6"/>
    <n v="6"/>
    <n v="1977"/>
    <n v="1977"/>
    <x v="0"/>
    <s v="Gable"/>
    <s v="CompShg"/>
    <x v="7"/>
    <s v="Plywood"/>
    <s v="None"/>
    <n v="0"/>
    <s v="TA"/>
    <s v="TA"/>
    <x v="1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x v="0"/>
    <n v="0"/>
    <n v="1"/>
    <n v="0"/>
    <n v="3"/>
    <x v="1"/>
    <n v="1"/>
    <x v="1"/>
    <n v="6"/>
    <s v="Typ"/>
    <n v="1"/>
    <s v="Po"/>
    <s v="Attchd"/>
    <n v="1977"/>
    <s v="Fin"/>
    <n v="1"/>
    <n v="358"/>
    <s v="TA"/>
    <s v="TA"/>
    <s v="Y"/>
    <x v="18"/>
    <x v="1"/>
    <n v="0"/>
    <n v="0"/>
    <n v="0"/>
    <n v="0"/>
    <n v="576"/>
    <s v="Gd"/>
    <n v="1"/>
    <s v="GdPrv"/>
    <x v="1"/>
    <s v="NA"/>
    <n v="0"/>
    <x v="9"/>
    <x v="0"/>
    <s v="WD"/>
    <x v="0"/>
    <x v="0"/>
    <x v="118"/>
  </r>
  <r>
    <x v="1171"/>
    <x v="1"/>
    <x v="0"/>
    <n v="76"/>
    <n v="9120"/>
    <s v="Pave"/>
    <s v="NA"/>
    <s v="Reg"/>
    <s v="Lvl"/>
    <s v="AllPub"/>
    <x v="0"/>
    <s v="Gtl"/>
    <x v="11"/>
    <s v="Norm"/>
    <s v="Norm"/>
    <x v="0"/>
    <x v="1"/>
    <n v="6"/>
    <n v="6"/>
    <n v="1958"/>
    <n v="1958"/>
    <x v="0"/>
    <s v="Hip"/>
    <s v="CompShg"/>
    <x v="1"/>
    <s v="MetalSd"/>
    <s v="None"/>
    <n v="0"/>
    <s v="TA"/>
    <s v="TA"/>
    <x v="1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x v="0"/>
    <n v="0"/>
    <n v="1"/>
    <n v="0"/>
    <n v="3"/>
    <x v="1"/>
    <n v="1"/>
    <x v="1"/>
    <n v="6"/>
    <s v="Typ"/>
    <n v="1"/>
    <s v="TA"/>
    <s v="Attchd"/>
    <n v="1958"/>
    <s v="RFn"/>
    <n v="2"/>
    <n v="433"/>
    <s v="TA"/>
    <s v="TA"/>
    <s v="Y"/>
    <x v="0"/>
    <x v="0"/>
    <n v="0"/>
    <n v="0"/>
    <n v="0"/>
    <n v="288"/>
    <n v="0"/>
    <s v="NA"/>
    <n v="0"/>
    <s v="NA"/>
    <x v="0"/>
    <s v="Shed"/>
    <n v="1400"/>
    <x v="6"/>
    <x v="0"/>
    <s v="WD"/>
    <x v="0"/>
    <x v="0"/>
    <x v="143"/>
  </r>
  <r>
    <x v="1172"/>
    <x v="11"/>
    <x v="3"/>
    <n v="35"/>
    <n v="4017"/>
    <s v="Pave"/>
    <s v="Pave"/>
    <s v="IR1"/>
    <s v="Lvl"/>
    <s v="AllPub"/>
    <x v="0"/>
    <s v="Gtl"/>
    <x v="5"/>
    <s v="Norm"/>
    <s v="Norm"/>
    <x v="3"/>
    <x v="0"/>
    <n v="7"/>
    <n v="5"/>
    <n v="2006"/>
    <n v="2007"/>
    <x v="1"/>
    <s v="Gable"/>
    <s v="CompShg"/>
    <x v="1"/>
    <s v="MetalSd"/>
    <s v="None"/>
    <n v="0"/>
    <s v="Gd"/>
    <s v="TA"/>
    <x v="0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x v="1"/>
    <n v="0"/>
    <n v="2"/>
    <n v="1"/>
    <n v="2"/>
    <x v="1"/>
    <n v="1"/>
    <x v="0"/>
    <n v="5"/>
    <s v="Typ"/>
    <n v="0"/>
    <s v="NA"/>
    <s v="Detchd"/>
    <n v="2006"/>
    <s v="Fin"/>
    <n v="2"/>
    <n v="625"/>
    <s v="TA"/>
    <s v="TA"/>
    <s v="Y"/>
    <x v="0"/>
    <x v="0"/>
    <n v="54"/>
    <n v="0"/>
    <n v="0"/>
    <n v="0"/>
    <n v="0"/>
    <s v="NA"/>
    <n v="0"/>
    <s v="NA"/>
    <x v="0"/>
    <s v="NA"/>
    <n v="0"/>
    <x v="10"/>
    <x v="0"/>
    <s v="WD"/>
    <x v="0"/>
    <x v="0"/>
    <x v="588"/>
  </r>
  <r>
    <x v="1173"/>
    <x v="3"/>
    <x v="0"/>
    <n v="138"/>
    <n v="18030"/>
    <s v="Pave"/>
    <s v="NA"/>
    <s v="IR1"/>
    <s v="Bnk"/>
    <s v="AllPub"/>
    <x v="0"/>
    <s v="Gtl"/>
    <x v="19"/>
    <s v="Norm"/>
    <s v="Norm"/>
    <x v="0"/>
    <x v="2"/>
    <n v="5"/>
    <n v="6"/>
    <n v="1946"/>
    <n v="1994"/>
    <x v="1"/>
    <s v="Gable"/>
    <s v="CompShg"/>
    <x v="1"/>
    <s v="MetalSd"/>
    <s v="None"/>
    <n v="0"/>
    <s v="TA"/>
    <s v="TA"/>
    <x v="1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x v="1"/>
    <n v="0"/>
    <n v="3"/>
    <n v="0"/>
    <n v="3"/>
    <x v="0"/>
    <n v="1"/>
    <x v="2"/>
    <n v="12"/>
    <s v="Maj1"/>
    <n v="1"/>
    <s v="Gd"/>
    <s v="NA"/>
    <s v="NA"/>
    <s v="NA"/>
    <n v="0"/>
    <n v="0"/>
    <s v="NA"/>
    <s v="NA"/>
    <s v="Y"/>
    <x v="104"/>
    <x v="1"/>
    <n v="0"/>
    <n v="0"/>
    <n v="0"/>
    <n v="0"/>
    <n v="0"/>
    <s v="NA"/>
    <n v="0"/>
    <s v="MnPrv"/>
    <x v="1"/>
    <s v="NA"/>
    <n v="0"/>
    <x v="10"/>
    <x v="1"/>
    <s v="WD"/>
    <x v="0"/>
    <x v="0"/>
    <x v="487"/>
  </r>
  <r>
    <x v="1174"/>
    <x v="2"/>
    <x v="0"/>
    <n v="80"/>
    <n v="16560"/>
    <s v="Pave"/>
    <s v="NA"/>
    <s v="IR1"/>
    <s v="Lvl"/>
    <s v="AllPub"/>
    <x v="0"/>
    <s v="Gtl"/>
    <x v="2"/>
    <s v="Norm"/>
    <s v="Norm"/>
    <x v="0"/>
    <x v="0"/>
    <n v="6"/>
    <n v="8"/>
    <n v="1932"/>
    <n v="1950"/>
    <x v="1"/>
    <s v="Gable"/>
    <s v="CompShg"/>
    <x v="2"/>
    <s v="Wd Sdng"/>
    <s v="None"/>
    <n v="0"/>
    <s v="TA"/>
    <s v="TA"/>
    <x v="2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x v="1"/>
    <n v="0"/>
    <n v="2"/>
    <n v="1"/>
    <n v="4"/>
    <x v="1"/>
    <n v="1"/>
    <x v="1"/>
    <n v="9"/>
    <s v="Typ"/>
    <n v="1"/>
    <s v="Gd"/>
    <s v="Detchd"/>
    <n v="1932"/>
    <s v="Unf"/>
    <n v="2"/>
    <n v="360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142"/>
  </r>
  <r>
    <x v="1175"/>
    <x v="3"/>
    <x v="0"/>
    <n v="85"/>
    <n v="10678"/>
    <s v="Pave"/>
    <s v="NA"/>
    <s v="Reg"/>
    <s v="Lvl"/>
    <s v="AllPub"/>
    <x v="0"/>
    <s v="Gtl"/>
    <x v="3"/>
    <s v="Norm"/>
    <s v="Norm"/>
    <x v="0"/>
    <x v="2"/>
    <n v="8"/>
    <n v="5"/>
    <n v="1992"/>
    <n v="2000"/>
    <x v="1"/>
    <s v="Hip"/>
    <s v="CompShg"/>
    <x v="3"/>
    <s v="HdBoard"/>
    <s v="BrkFace"/>
    <n v="337"/>
    <s v="Gd"/>
    <s v="TA"/>
    <x v="0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x v="1"/>
    <n v="0"/>
    <n v="2"/>
    <n v="1"/>
    <n v="4"/>
    <x v="1"/>
    <n v="1"/>
    <x v="0"/>
    <n v="9"/>
    <s v="Typ"/>
    <n v="1"/>
    <s v="TA"/>
    <s v="Attchd"/>
    <n v="1992"/>
    <s v="Fin"/>
    <n v="2"/>
    <n v="541"/>
    <s v="TA"/>
    <s v="TA"/>
    <s v="Y"/>
    <x v="0"/>
    <x v="0"/>
    <n v="33"/>
    <n v="0"/>
    <n v="0"/>
    <n v="0"/>
    <n v="0"/>
    <s v="NA"/>
    <n v="0"/>
    <s v="NA"/>
    <x v="0"/>
    <s v="NA"/>
    <n v="0"/>
    <x v="7"/>
    <x v="1"/>
    <s v="WD"/>
    <x v="0"/>
    <x v="0"/>
    <x v="408"/>
  </r>
  <r>
    <x v="1176"/>
    <x v="1"/>
    <x v="0"/>
    <n v="37"/>
    <n v="6951"/>
    <s v="Pave"/>
    <s v="NA"/>
    <s v="IR1"/>
    <s v="Lvl"/>
    <s v="AllPub"/>
    <x v="3"/>
    <s v="Gtl"/>
    <x v="4"/>
    <s v="Norm"/>
    <s v="Norm"/>
    <x v="0"/>
    <x v="1"/>
    <n v="5"/>
    <n v="5"/>
    <n v="1984"/>
    <n v="1985"/>
    <x v="1"/>
    <s v="Gable"/>
    <s v="CompShg"/>
    <x v="3"/>
    <s v="Plywood"/>
    <s v="None"/>
    <n v="0"/>
    <s v="TA"/>
    <s v="TA"/>
    <x v="1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x v="0"/>
    <n v="0"/>
    <n v="1"/>
    <n v="0"/>
    <n v="3"/>
    <x v="1"/>
    <n v="1"/>
    <x v="1"/>
    <n v="5"/>
    <s v="Typ"/>
    <n v="0"/>
    <s v="NA"/>
    <s v="Attchd"/>
    <n v="1984"/>
    <s v="Unf"/>
    <n v="1"/>
    <n v="264"/>
    <s v="TA"/>
    <s v="TA"/>
    <s v="Y"/>
    <x v="241"/>
    <x v="1"/>
    <n v="0"/>
    <n v="0"/>
    <n v="0"/>
    <n v="0"/>
    <n v="0"/>
    <s v="NA"/>
    <n v="0"/>
    <s v="MnPrv"/>
    <x v="1"/>
    <s v="NA"/>
    <n v="0"/>
    <x v="4"/>
    <x v="0"/>
    <s v="WD"/>
    <x v="0"/>
    <x v="0"/>
    <x v="303"/>
  </r>
  <r>
    <x v="1177"/>
    <x v="3"/>
    <x v="1"/>
    <s v="NA"/>
    <n v="3950"/>
    <s v="Pave"/>
    <s v="Grvl"/>
    <s v="Reg"/>
    <s v="Bnk"/>
    <s v="AllPub"/>
    <x v="0"/>
    <s v="Gtl"/>
    <x v="7"/>
    <s v="Artery"/>
    <s v="Norm"/>
    <x v="0"/>
    <x v="2"/>
    <n v="6"/>
    <n v="8"/>
    <n v="1926"/>
    <n v="2004"/>
    <x v="1"/>
    <s v="Gable"/>
    <s v="CompShg"/>
    <x v="1"/>
    <s v="MetalSd"/>
    <s v="None"/>
    <n v="0"/>
    <s v="TA"/>
    <s v="TA"/>
    <x v="1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x v="1"/>
    <n v="0"/>
    <n v="1"/>
    <n v="0"/>
    <n v="3"/>
    <x v="1"/>
    <n v="1"/>
    <x v="1"/>
    <n v="5"/>
    <s v="Typ"/>
    <n v="0"/>
    <s v="NA"/>
    <s v="Detchd"/>
    <n v="1926"/>
    <s v="Unf"/>
    <n v="1"/>
    <n v="210"/>
    <s v="TA"/>
    <s v="TA"/>
    <s v="N"/>
    <x v="0"/>
    <x v="0"/>
    <n v="0"/>
    <n v="116"/>
    <n v="0"/>
    <n v="0"/>
    <n v="0"/>
    <s v="NA"/>
    <n v="0"/>
    <s v="NA"/>
    <x v="0"/>
    <s v="NA"/>
    <n v="0"/>
    <x v="3"/>
    <x v="3"/>
    <s v="WD"/>
    <x v="0"/>
    <x v="0"/>
    <x v="99"/>
  </r>
  <r>
    <x v="1178"/>
    <x v="3"/>
    <x v="0"/>
    <n v="54"/>
    <n v="7681"/>
    <s v="Pave"/>
    <s v="NA"/>
    <s v="IR1"/>
    <s v="Lvl"/>
    <s v="AllPub"/>
    <x v="1"/>
    <s v="Gtl"/>
    <x v="2"/>
    <s v="Norm"/>
    <s v="Norm"/>
    <x v="0"/>
    <x v="2"/>
    <n v="5"/>
    <n v="6"/>
    <n v="1921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x v="1"/>
    <n v="0"/>
    <n v="1"/>
    <n v="1"/>
    <n v="3"/>
    <x v="1"/>
    <n v="1"/>
    <x v="1"/>
    <n v="7"/>
    <s v="Typ"/>
    <n v="1"/>
    <s v="Gd"/>
    <s v="Detchd"/>
    <n v="1921"/>
    <s v="Unf"/>
    <n v="1"/>
    <n v="186"/>
    <s v="Fa"/>
    <s v="TA"/>
    <s v="Y"/>
    <x v="2"/>
    <x v="1"/>
    <n v="0"/>
    <n v="102"/>
    <n v="0"/>
    <n v="0"/>
    <n v="0"/>
    <s v="NA"/>
    <n v="0"/>
    <s v="NA"/>
    <x v="0"/>
    <s v="NA"/>
    <n v="0"/>
    <x v="9"/>
    <x v="3"/>
    <s v="WD"/>
    <x v="0"/>
    <x v="0"/>
    <x v="589"/>
  </r>
  <r>
    <x v="1179"/>
    <x v="1"/>
    <x v="0"/>
    <n v="77"/>
    <n v="8335"/>
    <s v="Pave"/>
    <s v="NA"/>
    <s v="Reg"/>
    <s v="Lvl"/>
    <s v="AllPub"/>
    <x v="2"/>
    <s v="Gtl"/>
    <x v="15"/>
    <s v="Norm"/>
    <s v="Norm"/>
    <x v="0"/>
    <x v="1"/>
    <n v="5"/>
    <n v="5"/>
    <n v="1954"/>
    <n v="1954"/>
    <x v="0"/>
    <s v="Gable"/>
    <s v="CompShg"/>
    <x v="2"/>
    <s v="Wd Sdng"/>
    <s v="None"/>
    <n v="0"/>
    <s v="TA"/>
    <s v="TA"/>
    <x v="4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x v="1"/>
    <n v="0"/>
    <n v="1"/>
    <n v="0"/>
    <n v="3"/>
    <x v="1"/>
    <n v="1"/>
    <x v="1"/>
    <n v="5"/>
    <s v="Min2"/>
    <n v="1"/>
    <s v="Gd"/>
    <s v="NA"/>
    <s v="NA"/>
    <s v="NA"/>
    <n v="0"/>
    <n v="0"/>
    <s v="NA"/>
    <s v="NA"/>
    <s v="N"/>
    <x v="0"/>
    <x v="0"/>
    <n v="36"/>
    <n v="190"/>
    <n v="0"/>
    <n v="0"/>
    <n v="0"/>
    <s v="NA"/>
    <n v="0"/>
    <s v="NA"/>
    <x v="0"/>
    <s v="NA"/>
    <n v="0"/>
    <x v="7"/>
    <x v="2"/>
    <s v="WD"/>
    <x v="0"/>
    <x v="0"/>
    <x v="389"/>
  </r>
  <r>
    <x v="1180"/>
    <x v="0"/>
    <x v="0"/>
    <s v="NA"/>
    <n v="11170"/>
    <s v="Pave"/>
    <s v="NA"/>
    <s v="IR2"/>
    <s v="Lvl"/>
    <s v="AllPub"/>
    <x v="2"/>
    <s v="Gtl"/>
    <x v="16"/>
    <s v="Norm"/>
    <s v="Norm"/>
    <x v="0"/>
    <x v="0"/>
    <n v="7"/>
    <n v="5"/>
    <n v="1990"/>
    <n v="1991"/>
    <x v="1"/>
    <s v="Gable"/>
    <s v="CompShg"/>
    <x v="1"/>
    <s v="MetalSd"/>
    <s v="None"/>
    <n v="0"/>
    <s v="TA"/>
    <s v="TA"/>
    <x v="3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x v="1"/>
    <n v="0"/>
    <n v="2"/>
    <n v="1"/>
    <n v="4"/>
    <x v="1"/>
    <n v="1"/>
    <x v="1"/>
    <n v="8"/>
    <s v="Typ"/>
    <n v="0"/>
    <s v="NA"/>
    <s v="Attchd"/>
    <n v="1990"/>
    <s v="Fin"/>
    <n v="2"/>
    <n v="693"/>
    <s v="TA"/>
    <s v="TA"/>
    <s v="Y"/>
    <x v="0"/>
    <x v="0"/>
    <n v="0"/>
    <n v="0"/>
    <n v="0"/>
    <n v="0"/>
    <n v="0"/>
    <s v="NA"/>
    <n v="0"/>
    <s v="GdPrv"/>
    <x v="1"/>
    <s v="NA"/>
    <n v="0"/>
    <x v="7"/>
    <x v="2"/>
    <s v="WD"/>
    <x v="0"/>
    <x v="0"/>
    <x v="4"/>
  </r>
  <r>
    <x v="1181"/>
    <x v="7"/>
    <x v="1"/>
    <n v="64"/>
    <n v="5587"/>
    <s v="Pave"/>
    <s v="NA"/>
    <s v="IR1"/>
    <s v="HLS"/>
    <s v="AllPub"/>
    <x v="0"/>
    <s v="Mod"/>
    <x v="2"/>
    <s v="Norm"/>
    <s v="Norm"/>
    <x v="3"/>
    <x v="1"/>
    <n v="8"/>
    <n v="5"/>
    <n v="2008"/>
    <n v="2008"/>
    <x v="0"/>
    <s v="Hip"/>
    <s v="CompShg"/>
    <x v="6"/>
    <s v="CmentBd"/>
    <s v="Stone"/>
    <n v="186"/>
    <s v="Ex"/>
    <s v="TA"/>
    <x v="0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x v="0"/>
    <n v="1"/>
    <n v="2"/>
    <n v="0"/>
    <n v="2"/>
    <x v="0"/>
    <n v="1"/>
    <x v="0"/>
    <n v="5"/>
    <s v="Typ"/>
    <n v="1"/>
    <s v="Gd"/>
    <s v="Attchd"/>
    <n v="2008"/>
    <s v="Fin"/>
    <n v="2"/>
    <n v="482"/>
    <s v="TA"/>
    <s v="TA"/>
    <s v="Y"/>
    <x v="242"/>
    <x v="1"/>
    <n v="53"/>
    <n v="0"/>
    <n v="153"/>
    <n v="0"/>
    <n v="0"/>
    <s v="NA"/>
    <n v="0"/>
    <s v="NA"/>
    <x v="0"/>
    <s v="NA"/>
    <n v="0"/>
    <x v="6"/>
    <x v="0"/>
    <s v="New"/>
    <x v="2"/>
    <x v="1"/>
    <x v="590"/>
  </r>
  <r>
    <x v="1182"/>
    <x v="0"/>
    <x v="0"/>
    <n v="160"/>
    <n v="15623"/>
    <s v="Pave"/>
    <s v="NA"/>
    <s v="IR1"/>
    <s v="Lvl"/>
    <s v="AllPub"/>
    <x v="2"/>
    <s v="Gtl"/>
    <x v="3"/>
    <s v="Norm"/>
    <s v="Norm"/>
    <x v="0"/>
    <x v="0"/>
    <n v="10"/>
    <n v="5"/>
    <n v="1996"/>
    <n v="1996"/>
    <x v="0"/>
    <s v="Hip"/>
    <s v="CompShg"/>
    <x v="2"/>
    <s v="ImStucc"/>
    <s v="None"/>
    <n v="0"/>
    <s v="Gd"/>
    <s v="TA"/>
    <x v="0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x v="0"/>
    <n v="0"/>
    <n v="3"/>
    <n v="1"/>
    <n v="4"/>
    <x v="0"/>
    <n v="1"/>
    <x v="2"/>
    <n v="10"/>
    <s v="Typ"/>
    <n v="2"/>
    <s v="TA"/>
    <s v="Attchd"/>
    <n v="1996"/>
    <s v="Fin"/>
    <n v="3"/>
    <n v="813"/>
    <s v="TA"/>
    <s v="TA"/>
    <s v="Y"/>
    <x v="12"/>
    <x v="1"/>
    <n v="78"/>
    <n v="0"/>
    <n v="0"/>
    <n v="0"/>
    <n v="555"/>
    <s v="Ex"/>
    <n v="1"/>
    <s v="MnPrv"/>
    <x v="1"/>
    <s v="NA"/>
    <n v="0"/>
    <x v="9"/>
    <x v="1"/>
    <s v="WD"/>
    <x v="1"/>
    <x v="1"/>
    <x v="591"/>
  </r>
  <r>
    <x v="1183"/>
    <x v="8"/>
    <x v="0"/>
    <n v="60"/>
    <n v="10800"/>
    <s v="Pave"/>
    <s v="Grvl"/>
    <s v="Reg"/>
    <s v="Lvl"/>
    <s v="AllPub"/>
    <x v="0"/>
    <s v="Gtl"/>
    <x v="7"/>
    <s v="Norm"/>
    <s v="Norm"/>
    <x v="0"/>
    <x v="1"/>
    <n v="5"/>
    <n v="6"/>
    <n v="1920"/>
    <n v="1950"/>
    <x v="1"/>
    <s v="Hip"/>
    <s v="CompShg"/>
    <x v="9"/>
    <s v="Stucco"/>
    <s v="None"/>
    <n v="0"/>
    <s v="TA"/>
    <s v="TA"/>
    <x v="2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x v="0"/>
    <n v="0"/>
    <n v="1"/>
    <n v="0"/>
    <n v="2"/>
    <x v="1"/>
    <n v="1"/>
    <x v="1"/>
    <n v="5"/>
    <s v="Typ"/>
    <n v="1"/>
    <s v="Gd"/>
    <s v="Detchd"/>
    <n v="1970"/>
    <s v="Unf"/>
    <n v="2"/>
    <n v="720"/>
    <s v="TA"/>
    <s v="TA"/>
    <s v="Y"/>
    <x v="243"/>
    <x v="1"/>
    <n v="0"/>
    <n v="0"/>
    <n v="0"/>
    <n v="0"/>
    <n v="0"/>
    <s v="NA"/>
    <n v="0"/>
    <s v="NA"/>
    <x v="0"/>
    <s v="NA"/>
    <n v="0"/>
    <x v="11"/>
    <x v="2"/>
    <s v="WD"/>
    <x v="0"/>
    <x v="0"/>
    <x v="149"/>
  </r>
  <r>
    <x v="1184"/>
    <x v="1"/>
    <x v="0"/>
    <n v="50"/>
    <n v="35133"/>
    <s v="Grvl"/>
    <s v="NA"/>
    <s v="Reg"/>
    <s v="Lvl"/>
    <s v="AllPub"/>
    <x v="0"/>
    <s v="Mod"/>
    <x v="16"/>
    <s v="Norm"/>
    <s v="Norm"/>
    <x v="0"/>
    <x v="1"/>
    <n v="5"/>
    <n v="4"/>
    <n v="1963"/>
    <n v="1963"/>
    <x v="0"/>
    <s v="Hip"/>
    <s v="CompShg"/>
    <x v="1"/>
    <s v="MetalSd"/>
    <s v="BrkFace"/>
    <n v="226"/>
    <s v="TA"/>
    <s v="TA"/>
    <x v="1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x v="0"/>
    <n v="0"/>
    <n v="1"/>
    <n v="1"/>
    <n v="3"/>
    <x v="1"/>
    <n v="1"/>
    <x v="1"/>
    <n v="5"/>
    <s v="Typ"/>
    <n v="2"/>
    <s v="TA"/>
    <s v="2Types"/>
    <n v="1963"/>
    <s v="RFn"/>
    <n v="3"/>
    <n v="995"/>
    <s v="TA"/>
    <s v="TA"/>
    <s v="Y"/>
    <x v="0"/>
    <x v="0"/>
    <n v="263"/>
    <n v="0"/>
    <n v="0"/>
    <n v="263"/>
    <n v="0"/>
    <s v="NA"/>
    <n v="0"/>
    <s v="NA"/>
    <x v="0"/>
    <s v="NA"/>
    <n v="0"/>
    <x v="1"/>
    <x v="1"/>
    <s v="WD"/>
    <x v="0"/>
    <x v="0"/>
    <x v="592"/>
  </r>
  <r>
    <x v="1185"/>
    <x v="3"/>
    <x v="0"/>
    <n v="60"/>
    <n v="9738"/>
    <s v="Pave"/>
    <s v="NA"/>
    <s v="Reg"/>
    <s v="Lvl"/>
    <s v="AllPub"/>
    <x v="0"/>
    <s v="Gtl"/>
    <x v="15"/>
    <s v="Norm"/>
    <s v="Norm"/>
    <x v="0"/>
    <x v="2"/>
    <n v="5"/>
    <n v="7"/>
    <n v="1924"/>
    <n v="1950"/>
    <x v="1"/>
    <s v="Gable"/>
    <s v="CompShg"/>
    <x v="8"/>
    <s v="AsbShng"/>
    <s v="None"/>
    <n v="0"/>
    <s v="TA"/>
    <s v="Gd"/>
    <x v="2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x v="0"/>
    <n v="0"/>
    <n v="1"/>
    <n v="0"/>
    <n v="4"/>
    <x v="1"/>
    <n v="1"/>
    <x v="1"/>
    <n v="7"/>
    <s v="Typ"/>
    <n v="0"/>
    <s v="NA"/>
    <s v="Attchd"/>
    <n v="1965"/>
    <s v="Unf"/>
    <n v="1"/>
    <n v="392"/>
    <s v="TA"/>
    <s v="TA"/>
    <s v="Y"/>
    <x v="0"/>
    <x v="0"/>
    <n v="0"/>
    <n v="236"/>
    <n v="0"/>
    <n v="0"/>
    <n v="0"/>
    <s v="NA"/>
    <n v="0"/>
    <s v="NA"/>
    <x v="0"/>
    <s v="NA"/>
    <n v="0"/>
    <x v="10"/>
    <x v="2"/>
    <s v="WD"/>
    <x v="0"/>
    <x v="0"/>
    <x v="593"/>
  </r>
  <r>
    <x v="1186"/>
    <x v="4"/>
    <x v="0"/>
    <n v="107"/>
    <n v="10615"/>
    <s v="Pave"/>
    <s v="NA"/>
    <s v="IR1"/>
    <s v="Bnk"/>
    <s v="AllPub"/>
    <x v="2"/>
    <s v="Mod"/>
    <x v="7"/>
    <s v="Artery"/>
    <s v="Artery"/>
    <x v="1"/>
    <x v="0"/>
    <n v="3"/>
    <n v="5"/>
    <n v="1900"/>
    <n v="1970"/>
    <x v="1"/>
    <s v="Gable"/>
    <s v="CompShg"/>
    <x v="3"/>
    <s v="HdBoard"/>
    <s v="None"/>
    <n v="0"/>
    <s v="TA"/>
    <s v="TA"/>
    <x v="1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x v="0"/>
    <n v="0"/>
    <n v="2"/>
    <n v="0"/>
    <n v="3"/>
    <x v="1"/>
    <n v="2"/>
    <x v="1"/>
    <n v="7"/>
    <s v="Typ"/>
    <n v="0"/>
    <s v="NA"/>
    <s v="CarPort"/>
    <n v="1920"/>
    <s v="Unf"/>
    <n v="2"/>
    <n v="420"/>
    <s v="Fa"/>
    <s v="Fa"/>
    <s v="Y"/>
    <x v="0"/>
    <x v="0"/>
    <n v="74"/>
    <n v="0"/>
    <n v="0"/>
    <n v="0"/>
    <n v="0"/>
    <s v="NA"/>
    <n v="0"/>
    <s v="NA"/>
    <x v="0"/>
    <s v="NA"/>
    <n v="0"/>
    <x v="5"/>
    <x v="3"/>
    <s v="WD"/>
    <x v="1"/>
    <x v="1"/>
    <x v="251"/>
  </r>
  <r>
    <x v="1187"/>
    <x v="1"/>
    <x v="0"/>
    <n v="89"/>
    <n v="12461"/>
    <s v="Pave"/>
    <s v="NA"/>
    <s v="Reg"/>
    <s v="Lvl"/>
    <s v="AllPub"/>
    <x v="2"/>
    <s v="Gtl"/>
    <x v="3"/>
    <s v="Norm"/>
    <s v="Norm"/>
    <x v="0"/>
    <x v="1"/>
    <n v="8"/>
    <n v="5"/>
    <n v="1994"/>
    <n v="1995"/>
    <x v="1"/>
    <s v="Gable"/>
    <s v="CompShg"/>
    <x v="13"/>
    <s v="ImStucc"/>
    <s v="None"/>
    <n v="0"/>
    <s v="Gd"/>
    <s v="TA"/>
    <x v="0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x v="0"/>
    <n v="0"/>
    <n v="2"/>
    <n v="0"/>
    <n v="2"/>
    <x v="0"/>
    <n v="1"/>
    <x v="0"/>
    <n v="5"/>
    <s v="Typ"/>
    <n v="1"/>
    <s v="Fa"/>
    <s v="Attchd"/>
    <n v="1994"/>
    <s v="RFn"/>
    <n v="3"/>
    <n v="757"/>
    <s v="TA"/>
    <s v="TA"/>
    <s v="Y"/>
    <x v="0"/>
    <x v="0"/>
    <n v="114"/>
    <n v="192"/>
    <n v="0"/>
    <n v="0"/>
    <n v="0"/>
    <s v="NA"/>
    <n v="0"/>
    <s v="GdPrv"/>
    <x v="1"/>
    <s v="NA"/>
    <n v="0"/>
    <x v="9"/>
    <x v="2"/>
    <s v="WD"/>
    <x v="0"/>
    <x v="0"/>
    <x v="594"/>
  </r>
  <r>
    <x v="1188"/>
    <x v="0"/>
    <x v="0"/>
    <n v="68"/>
    <n v="8935"/>
    <s v="Pave"/>
    <s v="NA"/>
    <s v="IR1"/>
    <s v="Lvl"/>
    <s v="AllPub"/>
    <x v="0"/>
    <s v="Gtl"/>
    <x v="0"/>
    <s v="Norm"/>
    <s v="Norm"/>
    <x v="0"/>
    <x v="0"/>
    <n v="7"/>
    <n v="5"/>
    <n v="2002"/>
    <n v="2002"/>
    <x v="0"/>
    <s v="Gable"/>
    <s v="CompShg"/>
    <x v="0"/>
    <s v="VinylSd"/>
    <s v="BrkFace"/>
    <n v="95"/>
    <s v="Gd"/>
    <s v="TA"/>
    <x v="0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x v="1"/>
    <n v="0"/>
    <n v="2"/>
    <n v="1"/>
    <n v="3"/>
    <x v="0"/>
    <n v="1"/>
    <x v="0"/>
    <n v="7"/>
    <s v="Typ"/>
    <n v="0"/>
    <s v="NA"/>
    <s v="Attchd"/>
    <n v="2002"/>
    <s v="RFn"/>
    <n v="2"/>
    <n v="493"/>
    <s v="TA"/>
    <s v="TA"/>
    <s v="Y"/>
    <x v="32"/>
    <x v="1"/>
    <n v="68"/>
    <n v="0"/>
    <n v="0"/>
    <n v="0"/>
    <n v="0"/>
    <s v="NA"/>
    <n v="0"/>
    <s v="NA"/>
    <x v="0"/>
    <s v="NA"/>
    <n v="0"/>
    <x v="9"/>
    <x v="3"/>
    <s v="WD"/>
    <x v="0"/>
    <x v="0"/>
    <x v="530"/>
  </r>
  <r>
    <x v="1189"/>
    <x v="0"/>
    <x v="0"/>
    <n v="60"/>
    <n v="7500"/>
    <s v="Pave"/>
    <s v="NA"/>
    <s v="Reg"/>
    <s v="Lvl"/>
    <s v="AllPub"/>
    <x v="0"/>
    <s v="Gtl"/>
    <x v="17"/>
    <s v="Norm"/>
    <s v="Norm"/>
    <x v="0"/>
    <x v="0"/>
    <n v="7"/>
    <n v="5"/>
    <n v="1999"/>
    <n v="1999"/>
    <x v="0"/>
    <s v="Gable"/>
    <s v="CompShg"/>
    <x v="0"/>
    <s v="VinylSd"/>
    <s v="None"/>
    <n v="0"/>
    <s v="TA"/>
    <s v="TA"/>
    <x v="0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x v="1"/>
    <n v="0"/>
    <n v="2"/>
    <n v="1"/>
    <n v="3"/>
    <x v="0"/>
    <n v="1"/>
    <x v="0"/>
    <n v="7"/>
    <s v="Typ"/>
    <n v="1"/>
    <s v="TA"/>
    <s v="Attchd"/>
    <n v="1999"/>
    <s v="Fin"/>
    <n v="2"/>
    <n v="442"/>
    <s v="TA"/>
    <s v="TA"/>
    <s v="Y"/>
    <x v="8"/>
    <x v="1"/>
    <n v="60"/>
    <n v="0"/>
    <n v="0"/>
    <n v="0"/>
    <n v="0"/>
    <s v="NA"/>
    <n v="0"/>
    <s v="NA"/>
    <x v="0"/>
    <s v="NA"/>
    <n v="0"/>
    <x v="11"/>
    <x v="4"/>
    <s v="WD"/>
    <x v="0"/>
    <x v="0"/>
    <x v="430"/>
  </r>
  <r>
    <x v="1190"/>
    <x v="4"/>
    <x v="0"/>
    <s v="NA"/>
    <n v="32463"/>
    <s v="Pave"/>
    <s v="NA"/>
    <s v="Reg"/>
    <s v="Low"/>
    <s v="AllPub"/>
    <x v="0"/>
    <s v="Mod"/>
    <x v="4"/>
    <s v="Norm"/>
    <s v="Norm"/>
    <x v="1"/>
    <x v="1"/>
    <n v="4"/>
    <n v="4"/>
    <n v="1961"/>
    <n v="1975"/>
    <x v="1"/>
    <s v="Gable"/>
    <s v="CompShg"/>
    <x v="1"/>
    <s v="MetalSd"/>
    <s v="Stone"/>
    <n v="149"/>
    <s v="TA"/>
    <s v="Gd"/>
    <x v="1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x v="0"/>
    <n v="0"/>
    <n v="1"/>
    <n v="0"/>
    <n v="3"/>
    <x v="1"/>
    <n v="1"/>
    <x v="1"/>
    <n v="7"/>
    <s v="Typ"/>
    <n v="1"/>
    <s v="TA"/>
    <s v="2Types"/>
    <n v="1975"/>
    <s v="Fin"/>
    <n v="4"/>
    <n v="1356"/>
    <s v="TA"/>
    <s v="TA"/>
    <s v="Y"/>
    <x v="244"/>
    <x v="1"/>
    <n v="0"/>
    <n v="0"/>
    <n v="0"/>
    <n v="0"/>
    <n v="0"/>
    <s v="NA"/>
    <n v="0"/>
    <s v="NA"/>
    <x v="0"/>
    <s v="NA"/>
    <n v="0"/>
    <x v="10"/>
    <x v="1"/>
    <s v="WD"/>
    <x v="0"/>
    <x v="0"/>
    <x v="282"/>
  </r>
  <r>
    <x v="1191"/>
    <x v="11"/>
    <x v="3"/>
    <n v="24"/>
    <n v="2645"/>
    <s v="Pave"/>
    <s v="Pave"/>
    <s v="Reg"/>
    <s v="Lvl"/>
    <s v="AllPub"/>
    <x v="0"/>
    <s v="Gtl"/>
    <x v="5"/>
    <s v="Norm"/>
    <s v="Norm"/>
    <x v="4"/>
    <x v="0"/>
    <n v="8"/>
    <n v="5"/>
    <n v="1999"/>
    <n v="2000"/>
    <x v="1"/>
    <s v="Gable"/>
    <s v="CompShg"/>
    <x v="1"/>
    <s v="MetalSd"/>
    <s v="BrkFace"/>
    <n v="456"/>
    <s v="Gd"/>
    <s v="TA"/>
    <x v="0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x v="1"/>
    <n v="0"/>
    <n v="2"/>
    <n v="1"/>
    <n v="2"/>
    <x v="1"/>
    <n v="1"/>
    <x v="0"/>
    <n v="5"/>
    <s v="Typ"/>
    <n v="0"/>
    <s v="NA"/>
    <s v="Detchd"/>
    <n v="1999"/>
    <s v="Unf"/>
    <n v="2"/>
    <n v="492"/>
    <s v="TA"/>
    <s v="TA"/>
    <s v="Y"/>
    <x v="127"/>
    <x v="1"/>
    <n v="0"/>
    <n v="0"/>
    <n v="0"/>
    <n v="0"/>
    <n v="0"/>
    <s v="NA"/>
    <n v="0"/>
    <s v="NA"/>
    <x v="0"/>
    <s v="NA"/>
    <n v="0"/>
    <x v="6"/>
    <x v="1"/>
    <s v="WD"/>
    <x v="0"/>
    <x v="0"/>
    <x v="80"/>
  </r>
  <r>
    <x v="1192"/>
    <x v="3"/>
    <x v="1"/>
    <n v="60"/>
    <n v="9600"/>
    <s v="Pave"/>
    <s v="Grvl"/>
    <s v="Reg"/>
    <s v="Lvl"/>
    <s v="AllPub"/>
    <x v="0"/>
    <s v="Gtl"/>
    <x v="7"/>
    <s v="Norm"/>
    <s v="Norm"/>
    <x v="0"/>
    <x v="2"/>
    <n v="5"/>
    <n v="8"/>
    <n v="1925"/>
    <n v="1994"/>
    <x v="1"/>
    <s v="Gambrel"/>
    <s v="CompShg"/>
    <x v="0"/>
    <s v="VinylSd"/>
    <s v="None"/>
    <n v="0"/>
    <s v="TA"/>
    <s v="TA"/>
    <x v="0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x v="1"/>
    <n v="0"/>
    <n v="1"/>
    <n v="0"/>
    <n v="3"/>
    <x v="1"/>
    <n v="1"/>
    <x v="0"/>
    <n v="6"/>
    <s v="Typ"/>
    <n v="0"/>
    <s v="NA"/>
    <s v="Detchd"/>
    <n v="1925"/>
    <s v="Unf"/>
    <n v="1"/>
    <n v="250"/>
    <s v="TA"/>
    <s v="Fa"/>
    <s v="P"/>
    <x v="0"/>
    <x v="0"/>
    <n v="0"/>
    <n v="84"/>
    <n v="0"/>
    <n v="0"/>
    <n v="0"/>
    <s v="NA"/>
    <n v="0"/>
    <s v="GdWo"/>
    <x v="1"/>
    <s v="NA"/>
    <n v="0"/>
    <x v="9"/>
    <x v="1"/>
    <s v="WD"/>
    <x v="0"/>
    <x v="0"/>
    <x v="122"/>
  </r>
  <r>
    <x v="1193"/>
    <x v="7"/>
    <x v="1"/>
    <s v="NA"/>
    <n v="4500"/>
    <s v="Pave"/>
    <s v="NA"/>
    <s v="Reg"/>
    <s v="Lvl"/>
    <s v="AllPub"/>
    <x v="1"/>
    <s v="Gtl"/>
    <x v="4"/>
    <s v="Norm"/>
    <s v="Norm"/>
    <x v="3"/>
    <x v="1"/>
    <n v="6"/>
    <n v="5"/>
    <n v="1999"/>
    <n v="1999"/>
    <x v="0"/>
    <s v="Hip"/>
    <s v="CompShg"/>
    <x v="0"/>
    <s v="VinylSd"/>
    <s v="BrkFace"/>
    <n v="425"/>
    <s v="TA"/>
    <s v="TA"/>
    <x v="0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x v="0"/>
    <n v="0"/>
    <n v="2"/>
    <n v="0"/>
    <n v="2"/>
    <x v="0"/>
    <n v="1"/>
    <x v="1"/>
    <n v="5"/>
    <s v="Typ"/>
    <n v="0"/>
    <s v="NA"/>
    <s v="Attchd"/>
    <n v="1999"/>
    <s v="Fin"/>
    <n v="2"/>
    <n v="402"/>
    <s v="TA"/>
    <s v="TA"/>
    <s v="Y"/>
    <x v="0"/>
    <x v="0"/>
    <n v="304"/>
    <n v="0"/>
    <n v="0"/>
    <n v="0"/>
    <n v="0"/>
    <s v="NA"/>
    <n v="0"/>
    <s v="NA"/>
    <x v="0"/>
    <s v="NA"/>
    <n v="0"/>
    <x v="11"/>
    <x v="3"/>
    <s v="WD"/>
    <x v="0"/>
    <x v="0"/>
    <x v="258"/>
  </r>
  <r>
    <x v="1194"/>
    <x v="0"/>
    <x v="0"/>
    <n v="80"/>
    <n v="9364"/>
    <s v="Pave"/>
    <s v="NA"/>
    <s v="Reg"/>
    <s v="Lvl"/>
    <s v="AllPub"/>
    <x v="2"/>
    <s v="Gtl"/>
    <x v="9"/>
    <s v="Norm"/>
    <s v="Norm"/>
    <x v="0"/>
    <x v="0"/>
    <n v="6"/>
    <n v="7"/>
    <n v="1969"/>
    <n v="1969"/>
    <x v="0"/>
    <s v="Gable"/>
    <s v="CompShg"/>
    <x v="3"/>
    <s v="HdBoard"/>
    <s v="Stone"/>
    <n v="143"/>
    <s v="TA"/>
    <s v="TA"/>
    <x v="1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x v="1"/>
    <n v="0"/>
    <n v="1"/>
    <n v="1"/>
    <n v="4"/>
    <x v="1"/>
    <n v="1"/>
    <x v="1"/>
    <n v="7"/>
    <s v="Typ"/>
    <n v="0"/>
    <s v="NA"/>
    <s v="Attchd"/>
    <n v="1969"/>
    <s v="Fin"/>
    <n v="1"/>
    <n v="299"/>
    <s v="TA"/>
    <s v="TA"/>
    <s v="Y"/>
    <x v="245"/>
    <x v="1"/>
    <n v="36"/>
    <n v="0"/>
    <n v="0"/>
    <n v="0"/>
    <n v="0"/>
    <s v="NA"/>
    <n v="0"/>
    <s v="MnPrv"/>
    <x v="1"/>
    <s v="NA"/>
    <n v="0"/>
    <x v="10"/>
    <x v="4"/>
    <s v="WD"/>
    <x v="0"/>
    <x v="0"/>
    <x v="58"/>
  </r>
  <r>
    <x v="1195"/>
    <x v="0"/>
    <x v="0"/>
    <n v="51"/>
    <n v="8029"/>
    <s v="Pave"/>
    <s v="NA"/>
    <s v="IR1"/>
    <s v="Lvl"/>
    <s v="AllPub"/>
    <x v="0"/>
    <s v="Gtl"/>
    <x v="17"/>
    <s v="Norm"/>
    <s v="Norm"/>
    <x v="0"/>
    <x v="0"/>
    <n v="6"/>
    <n v="5"/>
    <n v="2005"/>
    <n v="2005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2"/>
    <n v="1"/>
    <n v="3"/>
    <x v="0"/>
    <n v="1"/>
    <x v="0"/>
    <n v="8"/>
    <s v="Typ"/>
    <n v="0"/>
    <s v="NA"/>
    <s v="Attchd"/>
    <n v="2005"/>
    <s v="Fin"/>
    <n v="2"/>
    <n v="400"/>
    <s v="TA"/>
    <s v="TA"/>
    <s v="Y"/>
    <x v="13"/>
    <x v="1"/>
    <n v="24"/>
    <n v="0"/>
    <n v="0"/>
    <n v="0"/>
    <n v="0"/>
    <s v="NA"/>
    <n v="0"/>
    <s v="NA"/>
    <x v="0"/>
    <s v="NA"/>
    <n v="0"/>
    <x v="9"/>
    <x v="0"/>
    <s v="WD"/>
    <x v="0"/>
    <x v="0"/>
    <x v="105"/>
  </r>
  <r>
    <x v="1196"/>
    <x v="0"/>
    <x v="0"/>
    <n v="58"/>
    <n v="14054"/>
    <s v="Pave"/>
    <s v="NA"/>
    <s v="IR1"/>
    <s v="Lvl"/>
    <s v="AllPub"/>
    <x v="0"/>
    <s v="Gtl"/>
    <x v="17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x v="1"/>
    <n v="0"/>
    <n v="2"/>
    <n v="1"/>
    <n v="4"/>
    <x v="1"/>
    <n v="1"/>
    <x v="0"/>
    <n v="9"/>
    <s v="Typ"/>
    <n v="1"/>
    <s v="Gd"/>
    <s v="BuiltIn"/>
    <n v="2006"/>
    <s v="Fin"/>
    <n v="3"/>
    <n v="660"/>
    <s v="TA"/>
    <s v="TA"/>
    <s v="Y"/>
    <x v="13"/>
    <x v="1"/>
    <n v="17"/>
    <n v="0"/>
    <n v="0"/>
    <n v="0"/>
    <n v="0"/>
    <s v="NA"/>
    <n v="0"/>
    <s v="NA"/>
    <x v="0"/>
    <s v="NA"/>
    <n v="0"/>
    <x v="6"/>
    <x v="2"/>
    <s v="New"/>
    <x v="2"/>
    <x v="1"/>
    <x v="595"/>
  </r>
  <r>
    <x v="1197"/>
    <x v="12"/>
    <x v="1"/>
    <n v="65"/>
    <n v="8850"/>
    <s v="Pave"/>
    <s v="NA"/>
    <s v="IR1"/>
    <s v="Bnk"/>
    <s v="AllPub"/>
    <x v="2"/>
    <s v="Gtl"/>
    <x v="7"/>
    <s v="Norm"/>
    <s v="Norm"/>
    <x v="0"/>
    <x v="6"/>
    <n v="7"/>
    <n v="6"/>
    <n v="1916"/>
    <n v="1950"/>
    <x v="1"/>
    <s v="Gable"/>
    <s v="CompShg"/>
    <x v="1"/>
    <s v="MetalSd"/>
    <s v="None"/>
    <n v="0"/>
    <s v="TA"/>
    <s v="TA"/>
    <x v="2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x v="1"/>
    <n v="0"/>
    <n v="1"/>
    <n v="0"/>
    <n v="3"/>
    <x v="1"/>
    <n v="1"/>
    <x v="1"/>
    <n v="7"/>
    <s v="Typ"/>
    <n v="1"/>
    <s v="Gd"/>
    <s v="Detchd"/>
    <n v="1916"/>
    <s v="Unf"/>
    <n v="1"/>
    <n v="225"/>
    <s v="TA"/>
    <s v="TA"/>
    <s v="Y"/>
    <x v="0"/>
    <x v="0"/>
    <n v="0"/>
    <n v="330"/>
    <n v="0"/>
    <n v="0"/>
    <n v="0"/>
    <s v="NA"/>
    <n v="0"/>
    <s v="NA"/>
    <x v="0"/>
    <s v="NA"/>
    <n v="0"/>
    <x v="9"/>
    <x v="2"/>
    <s v="ConLw"/>
    <x v="0"/>
    <x v="0"/>
    <x v="12"/>
  </r>
  <r>
    <x v="1198"/>
    <x v="1"/>
    <x v="0"/>
    <n v="70"/>
    <n v="9100"/>
    <s v="Pave"/>
    <s v="NA"/>
    <s v="Reg"/>
    <s v="Lvl"/>
    <s v="AllPub"/>
    <x v="0"/>
    <s v="Gtl"/>
    <x v="0"/>
    <s v="Norm"/>
    <s v="Norm"/>
    <x v="0"/>
    <x v="1"/>
    <n v="7"/>
    <n v="5"/>
    <n v="2001"/>
    <n v="2001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x v="1"/>
    <n v="0"/>
    <n v="2"/>
    <n v="0"/>
    <n v="3"/>
    <x v="1"/>
    <n v="1"/>
    <x v="0"/>
    <n v="6"/>
    <s v="Typ"/>
    <n v="0"/>
    <s v="NA"/>
    <s v="Attchd"/>
    <n v="2001"/>
    <s v="RFn"/>
    <n v="2"/>
    <n v="573"/>
    <s v="TA"/>
    <s v="TA"/>
    <s v="Y"/>
    <x v="246"/>
    <x v="1"/>
    <n v="0"/>
    <n v="0"/>
    <n v="0"/>
    <n v="0"/>
    <n v="0"/>
    <s v="NA"/>
    <n v="0"/>
    <s v="NA"/>
    <x v="0"/>
    <s v="NA"/>
    <n v="0"/>
    <x v="11"/>
    <x v="3"/>
    <s v="WD"/>
    <x v="0"/>
    <x v="0"/>
    <x v="94"/>
  </r>
  <r>
    <x v="1199"/>
    <x v="1"/>
    <x v="0"/>
    <n v="75"/>
    <n v="11235"/>
    <s v="Pave"/>
    <s v="NA"/>
    <s v="Reg"/>
    <s v="Lvl"/>
    <s v="AllPub"/>
    <x v="0"/>
    <s v="Gtl"/>
    <x v="9"/>
    <s v="Norm"/>
    <s v="Norm"/>
    <x v="0"/>
    <x v="1"/>
    <n v="4"/>
    <n v="5"/>
    <n v="1963"/>
    <n v="1979"/>
    <x v="1"/>
    <s v="Gable"/>
    <s v="CompShg"/>
    <x v="3"/>
    <s v="HdBoard"/>
    <s v="BrkFace"/>
    <n v="51"/>
    <s v="TA"/>
    <s v="TA"/>
    <x v="1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x v="1"/>
    <n v="0"/>
    <n v="1"/>
    <n v="1"/>
    <n v="3"/>
    <x v="1"/>
    <n v="1"/>
    <x v="1"/>
    <n v="6"/>
    <s v="Typ"/>
    <n v="1"/>
    <s v="Po"/>
    <s v="Attchd"/>
    <n v="1974"/>
    <s v="Unf"/>
    <n v="2"/>
    <n v="459"/>
    <s v="TA"/>
    <s v="TA"/>
    <s v="Y"/>
    <x v="0"/>
    <x v="0"/>
    <n v="82"/>
    <n v="0"/>
    <n v="0"/>
    <n v="0"/>
    <n v="0"/>
    <s v="NA"/>
    <n v="0"/>
    <s v="NA"/>
    <x v="0"/>
    <s v="NA"/>
    <n v="0"/>
    <x v="4"/>
    <x v="2"/>
    <s v="WD"/>
    <x v="0"/>
    <x v="0"/>
    <x v="181"/>
  </r>
  <r>
    <x v="1200"/>
    <x v="1"/>
    <x v="0"/>
    <n v="71"/>
    <n v="9353"/>
    <s v="Pave"/>
    <s v="NA"/>
    <s v="Reg"/>
    <s v="Lvl"/>
    <s v="AllPub"/>
    <x v="0"/>
    <s v="Gtl"/>
    <x v="11"/>
    <s v="Norm"/>
    <s v="Norm"/>
    <x v="0"/>
    <x v="1"/>
    <n v="4"/>
    <n v="5"/>
    <n v="1970"/>
    <n v="1970"/>
    <x v="0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x v="1"/>
    <n v="0"/>
    <n v="1"/>
    <n v="0"/>
    <n v="3"/>
    <x v="1"/>
    <n v="1"/>
    <x v="1"/>
    <n v="5"/>
    <s v="Typ"/>
    <n v="0"/>
    <s v="NA"/>
    <s v="Attchd"/>
    <n v="1972"/>
    <s v="Unf"/>
    <n v="1"/>
    <n v="280"/>
    <s v="TA"/>
    <s v="TA"/>
    <s v="Y"/>
    <x v="0"/>
    <x v="0"/>
    <n v="0"/>
    <n v="0"/>
    <n v="0"/>
    <n v="0"/>
    <n v="0"/>
    <s v="NA"/>
    <n v="0"/>
    <s v="NA"/>
    <x v="0"/>
    <s v="Shed"/>
    <n v="0"/>
    <x v="9"/>
    <x v="2"/>
    <s v="Oth"/>
    <x v="1"/>
    <x v="1"/>
    <x v="596"/>
  </r>
  <r>
    <x v="1201"/>
    <x v="0"/>
    <x v="0"/>
    <n v="80"/>
    <n v="10400"/>
    <s v="Pave"/>
    <s v="NA"/>
    <s v="Reg"/>
    <s v="Lvl"/>
    <s v="AllPub"/>
    <x v="2"/>
    <s v="Gtl"/>
    <x v="0"/>
    <s v="Norm"/>
    <s v="Norm"/>
    <x v="0"/>
    <x v="0"/>
    <n v="7"/>
    <n v="5"/>
    <n v="1998"/>
    <n v="1998"/>
    <x v="0"/>
    <s v="Gable"/>
    <s v="CompShg"/>
    <x v="0"/>
    <s v="VinylSd"/>
    <s v="None"/>
    <n v="0"/>
    <s v="TA"/>
    <s v="TA"/>
    <x v="0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x v="1"/>
    <n v="0"/>
    <n v="2"/>
    <n v="1"/>
    <n v="3"/>
    <x v="0"/>
    <n v="1"/>
    <x v="0"/>
    <n v="6"/>
    <s v="Typ"/>
    <n v="0"/>
    <s v="NA"/>
    <s v="Attchd"/>
    <n v="1998"/>
    <s v="RFn"/>
    <n v="2"/>
    <n v="546"/>
    <s v="TA"/>
    <s v="TA"/>
    <s v="Y"/>
    <x v="166"/>
    <x v="1"/>
    <n v="36"/>
    <n v="0"/>
    <n v="0"/>
    <n v="0"/>
    <n v="0"/>
    <s v="NA"/>
    <n v="0"/>
    <s v="NA"/>
    <x v="0"/>
    <s v="NA"/>
    <n v="0"/>
    <x v="10"/>
    <x v="3"/>
    <s v="WD"/>
    <x v="0"/>
    <x v="0"/>
    <x v="399"/>
  </r>
  <r>
    <x v="1202"/>
    <x v="3"/>
    <x v="1"/>
    <n v="50"/>
    <n v="6000"/>
    <s v="Pave"/>
    <s v="NA"/>
    <s v="Reg"/>
    <s v="Lvl"/>
    <s v="AllPub"/>
    <x v="2"/>
    <s v="Gtl"/>
    <x v="8"/>
    <s v="Norm"/>
    <s v="Norm"/>
    <x v="0"/>
    <x v="2"/>
    <n v="5"/>
    <n v="8"/>
    <n v="1925"/>
    <n v="1997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x v="0"/>
    <n v="0"/>
    <n v="1"/>
    <n v="0"/>
    <n v="3"/>
    <x v="1"/>
    <n v="1"/>
    <x v="1"/>
    <n v="5"/>
    <s v="Typ"/>
    <n v="1"/>
    <s v="Fa"/>
    <s v="Detchd"/>
    <n v="1960"/>
    <s v="Unf"/>
    <n v="1"/>
    <n v="216"/>
    <s v="TA"/>
    <s v="TA"/>
    <s v="N"/>
    <x v="0"/>
    <x v="0"/>
    <n v="0"/>
    <n v="208"/>
    <n v="0"/>
    <n v="0"/>
    <n v="0"/>
    <s v="NA"/>
    <n v="0"/>
    <s v="NA"/>
    <x v="0"/>
    <s v="NA"/>
    <n v="0"/>
    <x v="1"/>
    <x v="3"/>
    <s v="WD"/>
    <x v="0"/>
    <x v="0"/>
    <x v="528"/>
  </r>
  <r>
    <x v="1203"/>
    <x v="1"/>
    <x v="0"/>
    <n v="75"/>
    <n v="9750"/>
    <s v="Pave"/>
    <s v="NA"/>
    <s v="Reg"/>
    <s v="Lvl"/>
    <s v="AllPub"/>
    <x v="0"/>
    <s v="Gtl"/>
    <x v="0"/>
    <s v="Norm"/>
    <s v="Norm"/>
    <x v="0"/>
    <x v="1"/>
    <n v="7"/>
    <n v="5"/>
    <n v="2000"/>
    <n v="2001"/>
    <x v="1"/>
    <s v="Gable"/>
    <s v="CompShg"/>
    <x v="0"/>
    <s v="VinylSd"/>
    <s v="BrkFace"/>
    <n v="171"/>
    <s v="Gd"/>
    <s v="TA"/>
    <x v="0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x v="1"/>
    <n v="0"/>
    <n v="2"/>
    <n v="0"/>
    <n v="3"/>
    <x v="1"/>
    <n v="1"/>
    <x v="0"/>
    <n v="6"/>
    <s v="Typ"/>
    <n v="1"/>
    <s v="TA"/>
    <s v="Attchd"/>
    <n v="2000"/>
    <s v="Unf"/>
    <n v="2"/>
    <n v="451"/>
    <s v="TA"/>
    <s v="TA"/>
    <s v="Y"/>
    <x v="34"/>
    <x v="1"/>
    <n v="234"/>
    <n v="0"/>
    <n v="0"/>
    <n v="0"/>
    <n v="0"/>
    <s v="NA"/>
    <n v="0"/>
    <s v="NA"/>
    <x v="0"/>
    <s v="NA"/>
    <n v="0"/>
    <x v="4"/>
    <x v="3"/>
    <s v="WD"/>
    <x v="0"/>
    <x v="0"/>
    <x v="423"/>
  </r>
  <r>
    <x v="1204"/>
    <x v="1"/>
    <x v="0"/>
    <n v="78"/>
    <n v="10140"/>
    <s v="Pave"/>
    <s v="NA"/>
    <s v="Reg"/>
    <s v="Lvl"/>
    <s v="AllPub"/>
    <x v="0"/>
    <s v="Gtl"/>
    <x v="6"/>
    <s v="Norm"/>
    <s v="Norm"/>
    <x v="0"/>
    <x v="1"/>
    <n v="5"/>
    <n v="6"/>
    <n v="1975"/>
    <n v="1975"/>
    <x v="0"/>
    <s v="Gable"/>
    <s v="CompShg"/>
    <x v="3"/>
    <s v="HdBoard"/>
    <s v="None"/>
    <n v="0"/>
    <s v="TA"/>
    <s v="TA"/>
    <x v="1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x v="0"/>
    <n v="0"/>
    <n v="1"/>
    <n v="1"/>
    <n v="3"/>
    <x v="1"/>
    <n v="1"/>
    <x v="1"/>
    <n v="6"/>
    <s v="Typ"/>
    <n v="0"/>
    <s v="NA"/>
    <s v="Attchd"/>
    <n v="1975"/>
    <s v="RFn"/>
    <n v="2"/>
    <n v="495"/>
    <s v="TA"/>
    <s v="TA"/>
    <s v="Y"/>
    <x v="0"/>
    <x v="0"/>
    <n v="88"/>
    <n v="0"/>
    <n v="0"/>
    <n v="0"/>
    <n v="0"/>
    <s v="NA"/>
    <n v="0"/>
    <s v="MnPrv"/>
    <x v="1"/>
    <s v="NA"/>
    <n v="0"/>
    <x v="9"/>
    <x v="2"/>
    <s v="WD"/>
    <x v="0"/>
    <x v="0"/>
    <x v="75"/>
  </r>
  <r>
    <x v="1205"/>
    <x v="1"/>
    <x v="0"/>
    <n v="90"/>
    <n v="14684"/>
    <s v="Pave"/>
    <s v="NA"/>
    <s v="IR1"/>
    <s v="Lvl"/>
    <s v="AllPub"/>
    <x v="3"/>
    <s v="Gtl"/>
    <x v="12"/>
    <s v="Norm"/>
    <s v="Norm"/>
    <x v="0"/>
    <x v="1"/>
    <n v="7"/>
    <n v="7"/>
    <n v="1990"/>
    <n v="1991"/>
    <x v="1"/>
    <s v="Hip"/>
    <s v="CompShg"/>
    <x v="3"/>
    <s v="HdBoard"/>
    <s v="BrkFace"/>
    <n v="234"/>
    <s v="Gd"/>
    <s v="TA"/>
    <x v="1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x v="1"/>
    <n v="0"/>
    <n v="2"/>
    <n v="0"/>
    <n v="3"/>
    <x v="1"/>
    <n v="1"/>
    <x v="0"/>
    <n v="7"/>
    <s v="Typ"/>
    <n v="1"/>
    <s v="TA"/>
    <s v="Attchd"/>
    <n v="1990"/>
    <s v="RFn"/>
    <n v="3"/>
    <n v="701"/>
    <s v="TA"/>
    <s v="TA"/>
    <s v="Y"/>
    <x v="247"/>
    <x v="1"/>
    <n v="70"/>
    <n v="0"/>
    <n v="0"/>
    <n v="0"/>
    <n v="0"/>
    <s v="NA"/>
    <n v="0"/>
    <s v="NA"/>
    <x v="0"/>
    <s v="NA"/>
    <n v="0"/>
    <x v="11"/>
    <x v="3"/>
    <s v="WD"/>
    <x v="0"/>
    <x v="0"/>
    <x v="597"/>
  </r>
  <r>
    <x v="1206"/>
    <x v="1"/>
    <x v="4"/>
    <s v="NA"/>
    <n v="8900"/>
    <s v="Pave"/>
    <s v="NA"/>
    <s v="Reg"/>
    <s v="Lvl"/>
    <s v="AllPub"/>
    <x v="0"/>
    <s v="Gtl"/>
    <x v="12"/>
    <s v="Norm"/>
    <s v="Norm"/>
    <x v="0"/>
    <x v="1"/>
    <n v="4"/>
    <n v="4"/>
    <n v="1966"/>
    <n v="1966"/>
    <x v="0"/>
    <s v="Gable"/>
    <s v="CompShg"/>
    <x v="3"/>
    <s v="HdBoard"/>
    <s v="None"/>
    <n v="0"/>
    <s v="TA"/>
    <s v="TA"/>
    <x v="1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x v="0"/>
    <n v="0"/>
    <n v="1"/>
    <n v="0"/>
    <n v="2"/>
    <x v="1"/>
    <n v="1"/>
    <x v="1"/>
    <n v="5"/>
    <s v="Typ"/>
    <n v="0"/>
    <s v="NA"/>
    <s v="Detchd"/>
    <n v="1966"/>
    <s v="Unf"/>
    <n v="1"/>
    <n v="384"/>
    <s v="TA"/>
    <s v="TA"/>
    <s v="Y"/>
    <x v="0"/>
    <x v="0"/>
    <n v="42"/>
    <n v="0"/>
    <n v="0"/>
    <n v="0"/>
    <n v="0"/>
    <s v="NA"/>
    <n v="0"/>
    <s v="MnPrv"/>
    <x v="1"/>
    <s v="NA"/>
    <n v="0"/>
    <x v="6"/>
    <x v="2"/>
    <s v="WD"/>
    <x v="0"/>
    <x v="0"/>
    <x v="172"/>
  </r>
  <r>
    <x v="1207"/>
    <x v="1"/>
    <x v="0"/>
    <n v="70"/>
    <n v="9135"/>
    <s v="Pave"/>
    <s v="NA"/>
    <s v="Reg"/>
    <s v="Lvl"/>
    <s v="AllPub"/>
    <x v="0"/>
    <s v="Gtl"/>
    <x v="0"/>
    <s v="Norm"/>
    <s v="Norm"/>
    <x v="0"/>
    <x v="1"/>
    <n v="6"/>
    <n v="5"/>
    <n v="2003"/>
    <n v="2003"/>
    <x v="0"/>
    <s v="Gable"/>
    <s v="CompShg"/>
    <x v="0"/>
    <s v="VinylSd"/>
    <s v="BrkFace"/>
    <n v="120"/>
    <s v="Gd"/>
    <s v="TA"/>
    <x v="0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x v="0"/>
    <n v="0"/>
    <n v="2"/>
    <n v="0"/>
    <n v="3"/>
    <x v="1"/>
    <n v="1"/>
    <x v="0"/>
    <n v="7"/>
    <s v="Typ"/>
    <n v="0"/>
    <s v="NA"/>
    <s v="Attchd"/>
    <n v="2003"/>
    <s v="RFn"/>
    <n v="2"/>
    <n v="544"/>
    <s v="TA"/>
    <s v="TA"/>
    <s v="Y"/>
    <x v="2"/>
    <x v="1"/>
    <n v="23"/>
    <n v="0"/>
    <n v="0"/>
    <n v="0"/>
    <n v="0"/>
    <s v="NA"/>
    <n v="0"/>
    <s v="NA"/>
    <x v="0"/>
    <s v="NA"/>
    <n v="0"/>
    <x v="1"/>
    <x v="2"/>
    <s v="WD"/>
    <x v="0"/>
    <x v="0"/>
    <x v="7"/>
  </r>
  <r>
    <x v="1208"/>
    <x v="1"/>
    <x v="0"/>
    <n v="70"/>
    <n v="7763"/>
    <s v="Pave"/>
    <s v="NA"/>
    <s v="Reg"/>
    <s v="Lvl"/>
    <s v="AllPub"/>
    <x v="0"/>
    <s v="Gtl"/>
    <x v="11"/>
    <s v="Norm"/>
    <s v="Norm"/>
    <x v="0"/>
    <x v="1"/>
    <n v="5"/>
    <n v="7"/>
    <n v="1962"/>
    <n v="1980"/>
    <x v="1"/>
    <s v="Gable"/>
    <s v="CompShg"/>
    <x v="1"/>
    <s v="MetalSd"/>
    <s v="None"/>
    <n v="0"/>
    <s v="TA"/>
    <s v="Gd"/>
    <x v="1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x v="0"/>
    <n v="0"/>
    <n v="1"/>
    <n v="0"/>
    <n v="3"/>
    <x v="1"/>
    <n v="1"/>
    <x v="1"/>
    <n v="6"/>
    <s v="Typ"/>
    <n v="0"/>
    <s v="NA"/>
    <s v="Detchd"/>
    <n v="1980"/>
    <s v="Unf"/>
    <n v="2"/>
    <n v="506"/>
    <s v="TA"/>
    <s v="TA"/>
    <s v="Y"/>
    <x v="0"/>
    <x v="0"/>
    <n v="0"/>
    <n v="0"/>
    <n v="0"/>
    <n v="0"/>
    <n v="0"/>
    <s v="NA"/>
    <n v="0"/>
    <s v="NA"/>
    <x v="0"/>
    <s v="NA"/>
    <n v="0"/>
    <x v="4"/>
    <x v="0"/>
    <s v="WD"/>
    <x v="0"/>
    <x v="0"/>
    <x v="3"/>
  </r>
  <r>
    <x v="1209"/>
    <x v="1"/>
    <x v="0"/>
    <n v="85"/>
    <n v="10182"/>
    <s v="Pave"/>
    <s v="NA"/>
    <s v="IR1"/>
    <s v="Lvl"/>
    <s v="AllPub"/>
    <x v="3"/>
    <s v="Gtl"/>
    <x v="5"/>
    <s v="RRNn"/>
    <s v="Norm"/>
    <x v="0"/>
    <x v="1"/>
    <n v="8"/>
    <n v="5"/>
    <n v="2006"/>
    <n v="2006"/>
    <x v="0"/>
    <s v="Hip"/>
    <s v="CompShg"/>
    <x v="0"/>
    <s v="VinylSd"/>
    <s v="Stone"/>
    <n v="420"/>
    <s v="Gd"/>
    <s v="TA"/>
    <x v="0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x v="0"/>
    <n v="0"/>
    <n v="2"/>
    <n v="0"/>
    <n v="3"/>
    <x v="1"/>
    <n v="1"/>
    <x v="0"/>
    <n v="8"/>
    <s v="Typ"/>
    <n v="1"/>
    <s v="Gd"/>
    <s v="Attchd"/>
    <n v="2006"/>
    <s v="RFn"/>
    <n v="2"/>
    <n v="500"/>
    <s v="TA"/>
    <s v="TA"/>
    <s v="Y"/>
    <x v="170"/>
    <x v="1"/>
    <n v="50"/>
    <n v="0"/>
    <n v="0"/>
    <n v="0"/>
    <n v="0"/>
    <s v="NA"/>
    <n v="0"/>
    <s v="NA"/>
    <x v="0"/>
    <s v="NA"/>
    <n v="0"/>
    <x v="1"/>
    <x v="2"/>
    <s v="New"/>
    <x v="2"/>
    <x v="1"/>
    <x v="178"/>
  </r>
  <r>
    <x v="1210"/>
    <x v="0"/>
    <x v="0"/>
    <n v="70"/>
    <n v="11218"/>
    <s v="Pave"/>
    <s v="NA"/>
    <s v="Reg"/>
    <s v="Lvl"/>
    <s v="AllPub"/>
    <x v="0"/>
    <s v="Gtl"/>
    <x v="12"/>
    <s v="Norm"/>
    <s v="Norm"/>
    <x v="0"/>
    <x v="0"/>
    <n v="6"/>
    <n v="5"/>
    <n v="1992"/>
    <n v="1992"/>
    <x v="0"/>
    <s v="Gable"/>
    <s v="CompShg"/>
    <x v="2"/>
    <s v="Wd Sdng"/>
    <s v="None"/>
    <n v="0"/>
    <s v="Gd"/>
    <s v="TA"/>
    <x v="0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x v="1"/>
    <n v="0"/>
    <n v="2"/>
    <n v="1"/>
    <n v="3"/>
    <x v="0"/>
    <n v="1"/>
    <x v="0"/>
    <n v="8"/>
    <s v="Typ"/>
    <n v="1"/>
    <s v="TA"/>
    <s v="Attchd"/>
    <n v="1992"/>
    <s v="RFn"/>
    <n v="2"/>
    <n v="462"/>
    <s v="TA"/>
    <s v="TA"/>
    <s v="Y"/>
    <x v="248"/>
    <x v="1"/>
    <n v="104"/>
    <n v="0"/>
    <n v="0"/>
    <n v="0"/>
    <n v="0"/>
    <s v="NA"/>
    <n v="0"/>
    <s v="GdPrv"/>
    <x v="1"/>
    <s v="Shed"/>
    <n v="400"/>
    <x v="1"/>
    <x v="4"/>
    <s v="WD"/>
    <x v="0"/>
    <x v="0"/>
    <x v="430"/>
  </r>
  <r>
    <x v="1211"/>
    <x v="3"/>
    <x v="0"/>
    <n v="152"/>
    <n v="12134"/>
    <s v="Pave"/>
    <s v="NA"/>
    <s v="IR1"/>
    <s v="Bnk"/>
    <s v="AllPub"/>
    <x v="0"/>
    <s v="Mod"/>
    <x v="17"/>
    <s v="Norm"/>
    <s v="Norm"/>
    <x v="0"/>
    <x v="2"/>
    <n v="8"/>
    <n v="7"/>
    <n v="1988"/>
    <n v="2005"/>
    <x v="1"/>
    <s v="Gable"/>
    <s v="CompShg"/>
    <x v="2"/>
    <s v="Wd Sdng"/>
    <s v="None"/>
    <n v="0"/>
    <s v="Gd"/>
    <s v="TA"/>
    <x v="3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x v="1"/>
    <n v="0"/>
    <n v="2"/>
    <n v="0"/>
    <n v="4"/>
    <x v="1"/>
    <n v="1"/>
    <x v="1"/>
    <n v="8"/>
    <s v="Typ"/>
    <n v="0"/>
    <s v="NA"/>
    <s v="Basment"/>
    <n v="1988"/>
    <s v="RFn"/>
    <n v="2"/>
    <n v="492"/>
    <s v="TA"/>
    <s v="TA"/>
    <s v="Y"/>
    <x v="249"/>
    <x v="1"/>
    <n v="12"/>
    <n v="0"/>
    <n v="0"/>
    <n v="0"/>
    <n v="0"/>
    <s v="NA"/>
    <n v="0"/>
    <s v="NA"/>
    <x v="0"/>
    <s v="NA"/>
    <n v="0"/>
    <x v="11"/>
    <x v="4"/>
    <s v="WD"/>
    <x v="0"/>
    <x v="0"/>
    <x v="323"/>
  </r>
  <r>
    <x v="1212"/>
    <x v="8"/>
    <x v="0"/>
    <n v="50"/>
    <n v="9340"/>
    <s v="Pave"/>
    <s v="NA"/>
    <s v="Reg"/>
    <s v="Lvl"/>
    <s v="AllPub"/>
    <x v="0"/>
    <s v="Gtl"/>
    <x v="15"/>
    <s v="Norm"/>
    <s v="Norm"/>
    <x v="0"/>
    <x v="1"/>
    <n v="4"/>
    <n v="6"/>
    <n v="1941"/>
    <n v="1950"/>
    <x v="1"/>
    <s v="Hip"/>
    <s v="CompShg"/>
    <x v="1"/>
    <s v="MetalSd"/>
    <s v="None"/>
    <n v="0"/>
    <s v="TA"/>
    <s v="TA"/>
    <x v="1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x v="0"/>
    <n v="0"/>
    <n v="1"/>
    <n v="0"/>
    <n v="2"/>
    <x v="1"/>
    <n v="1"/>
    <x v="1"/>
    <n v="4"/>
    <s v="Typ"/>
    <n v="0"/>
    <s v="NA"/>
    <s v="Attchd"/>
    <n v="1941"/>
    <s v="Unf"/>
    <n v="1"/>
    <n v="234"/>
    <s v="TA"/>
    <s v="TA"/>
    <s v="N"/>
    <x v="0"/>
    <x v="0"/>
    <n v="113"/>
    <n v="0"/>
    <n v="0"/>
    <n v="0"/>
    <n v="0"/>
    <s v="NA"/>
    <n v="0"/>
    <s v="NA"/>
    <x v="0"/>
    <s v="NA"/>
    <n v="0"/>
    <x v="5"/>
    <x v="3"/>
    <s v="WD"/>
    <x v="0"/>
    <x v="0"/>
    <x v="46"/>
  </r>
  <r>
    <x v="1213"/>
    <x v="10"/>
    <x v="0"/>
    <s v="NA"/>
    <n v="10246"/>
    <s v="Pave"/>
    <s v="NA"/>
    <s v="IR1"/>
    <s v="Lvl"/>
    <s v="AllPub"/>
    <x v="3"/>
    <s v="Gtl"/>
    <x v="9"/>
    <s v="Norm"/>
    <s v="Norm"/>
    <x v="0"/>
    <x v="5"/>
    <n v="4"/>
    <n v="9"/>
    <n v="1965"/>
    <n v="2001"/>
    <x v="1"/>
    <s v="Gable"/>
    <s v="CompShg"/>
    <x v="0"/>
    <s v="VinylSd"/>
    <s v="None"/>
    <n v="0"/>
    <s v="TA"/>
    <s v="Gd"/>
    <x v="1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x v="0"/>
    <n v="1"/>
    <n v="0"/>
    <n v="0"/>
    <n v="0"/>
    <x v="0"/>
    <n v="1"/>
    <x v="1"/>
    <n v="3"/>
    <s v="Typ"/>
    <n v="0"/>
    <s v="NA"/>
    <s v="Attchd"/>
    <n v="1965"/>
    <s v="Unf"/>
    <n v="1"/>
    <n v="364"/>
    <s v="TA"/>
    <s v="TA"/>
    <s v="Y"/>
    <x v="122"/>
    <x v="1"/>
    <n v="0"/>
    <n v="0"/>
    <n v="0"/>
    <n v="0"/>
    <n v="0"/>
    <s v="NA"/>
    <n v="0"/>
    <s v="NA"/>
    <x v="0"/>
    <s v="NA"/>
    <n v="0"/>
    <x v="1"/>
    <x v="2"/>
    <s v="WD"/>
    <x v="0"/>
    <x v="0"/>
    <x v="35"/>
  </r>
  <r>
    <x v="1214"/>
    <x v="9"/>
    <x v="0"/>
    <n v="69"/>
    <n v="10205"/>
    <s v="Pave"/>
    <s v="NA"/>
    <s v="IR1"/>
    <s v="Lvl"/>
    <s v="AllPub"/>
    <x v="0"/>
    <s v="Gtl"/>
    <x v="11"/>
    <s v="Norm"/>
    <s v="Norm"/>
    <x v="0"/>
    <x v="4"/>
    <n v="5"/>
    <n v="5"/>
    <n v="1962"/>
    <n v="1962"/>
    <x v="0"/>
    <s v="Gable"/>
    <s v="CompShg"/>
    <x v="1"/>
    <s v="MetalSd"/>
    <s v="None"/>
    <n v="0"/>
    <s v="TA"/>
    <s v="TA"/>
    <x v="1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x v="0"/>
    <n v="0"/>
    <n v="1"/>
    <n v="0"/>
    <n v="3"/>
    <x v="1"/>
    <n v="1"/>
    <x v="1"/>
    <n v="6"/>
    <s v="Typ"/>
    <n v="0"/>
    <s v="NA"/>
    <s v="Attchd"/>
    <n v="1962"/>
    <s v="Unf"/>
    <n v="1"/>
    <n v="300"/>
    <s v="TA"/>
    <s v="TA"/>
    <s v="Y"/>
    <x v="196"/>
    <x v="1"/>
    <n v="72"/>
    <n v="0"/>
    <n v="0"/>
    <n v="0"/>
    <n v="0"/>
    <s v="NA"/>
    <n v="0"/>
    <s v="NA"/>
    <x v="0"/>
    <s v="NA"/>
    <n v="0"/>
    <x v="1"/>
    <x v="2"/>
    <s v="WD"/>
    <x v="0"/>
    <x v="0"/>
    <x v="569"/>
  </r>
  <r>
    <x v="1215"/>
    <x v="1"/>
    <x v="0"/>
    <n v="99"/>
    <n v="7094"/>
    <s v="Pave"/>
    <s v="NA"/>
    <s v="IR1"/>
    <s v="Lvl"/>
    <s v="AllPub"/>
    <x v="0"/>
    <s v="Gtl"/>
    <x v="9"/>
    <s v="Norm"/>
    <s v="Norm"/>
    <x v="0"/>
    <x v="1"/>
    <n v="5"/>
    <n v="5"/>
    <n v="1966"/>
    <n v="1966"/>
    <x v="0"/>
    <s v="Gable"/>
    <s v="CompShg"/>
    <x v="0"/>
    <s v="VinylSd"/>
    <s v="None"/>
    <n v="0"/>
    <s v="TA"/>
    <s v="TA"/>
    <x v="1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x v="1"/>
    <n v="0"/>
    <n v="1"/>
    <n v="0"/>
    <n v="3"/>
    <x v="1"/>
    <n v="1"/>
    <x v="1"/>
    <n v="5"/>
    <s v="Typ"/>
    <n v="0"/>
    <s v="NA"/>
    <s v="Detchd"/>
    <n v="1966"/>
    <s v="RFn"/>
    <n v="1"/>
    <n v="384"/>
    <s v="TA"/>
    <s v="TA"/>
    <s v="Y"/>
    <x v="0"/>
    <x v="0"/>
    <n v="0"/>
    <n v="0"/>
    <n v="0"/>
    <n v="0"/>
    <n v="0"/>
    <s v="NA"/>
    <n v="0"/>
    <s v="MnPrv"/>
    <x v="1"/>
    <s v="NA"/>
    <n v="0"/>
    <x v="1"/>
    <x v="1"/>
    <s v="WD"/>
    <x v="0"/>
    <x v="0"/>
    <x v="122"/>
  </r>
  <r>
    <x v="1216"/>
    <x v="6"/>
    <x v="1"/>
    <n v="68"/>
    <n v="8930"/>
    <s v="Pave"/>
    <s v="NA"/>
    <s v="Reg"/>
    <s v="Lvl"/>
    <s v="AllPub"/>
    <x v="0"/>
    <s v="Gtl"/>
    <x v="9"/>
    <s v="RRAe"/>
    <s v="Norm"/>
    <x v="2"/>
    <x v="2"/>
    <n v="6"/>
    <n v="5"/>
    <n v="1978"/>
    <n v="1978"/>
    <x v="0"/>
    <s v="Gable"/>
    <s v="CompShg"/>
    <x v="0"/>
    <s v="VinylS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x v="1"/>
    <n v="0"/>
    <n v="2"/>
    <n v="0"/>
    <n v="4"/>
    <x v="1"/>
    <n v="2"/>
    <x v="1"/>
    <n v="8"/>
    <s v="Typ"/>
    <n v="0"/>
    <s v="NA"/>
    <s v="Attchd"/>
    <n v="1978"/>
    <s v="Unf"/>
    <n v="2"/>
    <n v="539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162"/>
  </r>
  <r>
    <x v="1217"/>
    <x v="1"/>
    <x v="3"/>
    <n v="72"/>
    <n v="8640"/>
    <s v="Pave"/>
    <s v="NA"/>
    <s v="Reg"/>
    <s v="Lvl"/>
    <s v="AllPub"/>
    <x v="0"/>
    <s v="Gtl"/>
    <x v="5"/>
    <s v="Norm"/>
    <s v="Norm"/>
    <x v="0"/>
    <x v="1"/>
    <n v="8"/>
    <n v="5"/>
    <n v="2009"/>
    <n v="2009"/>
    <x v="0"/>
    <s v="Gable"/>
    <s v="CompShg"/>
    <x v="6"/>
    <s v="CmentBd"/>
    <s v="Stone"/>
    <n v="72"/>
    <s v="Gd"/>
    <s v="TA"/>
    <x v="0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x v="0"/>
    <n v="0"/>
    <n v="2"/>
    <n v="0"/>
    <n v="3"/>
    <x v="1"/>
    <n v="1"/>
    <x v="0"/>
    <n v="6"/>
    <s v="Typ"/>
    <n v="0"/>
    <s v="NA"/>
    <s v="Attchd"/>
    <n v="2009"/>
    <s v="RFn"/>
    <n v="2"/>
    <n v="552"/>
    <s v="TA"/>
    <s v="TA"/>
    <s v="Y"/>
    <x v="107"/>
    <x v="1"/>
    <n v="112"/>
    <n v="0"/>
    <n v="0"/>
    <n v="0"/>
    <n v="0"/>
    <s v="NA"/>
    <n v="0"/>
    <s v="NA"/>
    <x v="0"/>
    <s v="NA"/>
    <n v="0"/>
    <x v="2"/>
    <x v="3"/>
    <s v="New"/>
    <x v="2"/>
    <x v="1"/>
    <x v="598"/>
  </r>
  <r>
    <x v="1218"/>
    <x v="3"/>
    <x v="1"/>
    <n v="52"/>
    <n v="6240"/>
    <s v="Pave"/>
    <s v="NA"/>
    <s v="Reg"/>
    <s v="Lvl"/>
    <s v="AllPub"/>
    <x v="0"/>
    <s v="Gtl"/>
    <x v="8"/>
    <s v="Norm"/>
    <s v="Norm"/>
    <x v="0"/>
    <x v="2"/>
    <n v="4"/>
    <n v="5"/>
    <n v="1947"/>
    <n v="1950"/>
    <x v="1"/>
    <s v="Gable"/>
    <s v="CompShg"/>
    <x v="8"/>
    <s v="AsbShng"/>
    <s v="None"/>
    <n v="0"/>
    <s v="TA"/>
    <s v="TA"/>
    <x v="4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x v="1"/>
    <n v="0"/>
    <n v="1"/>
    <n v="0"/>
    <n v="2"/>
    <x v="1"/>
    <n v="1"/>
    <x v="1"/>
    <n v="3"/>
    <s v="Typ"/>
    <n v="0"/>
    <s v="NA"/>
    <s v="NA"/>
    <s v="NA"/>
    <s v="NA"/>
    <n v="0"/>
    <n v="0"/>
    <s v="NA"/>
    <s v="NA"/>
    <s v="N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599"/>
  </r>
  <r>
    <x v="1219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6"/>
    <n v="5"/>
    <n v="1971"/>
    <n v="1971"/>
    <x v="0"/>
    <s v="Gable"/>
    <s v="CompShg"/>
    <x v="6"/>
    <s v="CmentBd"/>
    <s v="BrkFace"/>
    <n v="236"/>
    <s v="TA"/>
    <s v="TA"/>
    <x v="1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x v="1"/>
    <n v="0"/>
    <n v="1"/>
    <n v="1"/>
    <n v="3"/>
    <x v="1"/>
    <n v="1"/>
    <x v="1"/>
    <n v="7"/>
    <s v="Typ"/>
    <n v="0"/>
    <s v="NA"/>
    <s v="NA"/>
    <s v="NA"/>
    <s v="NA"/>
    <n v="0"/>
    <n v="0"/>
    <s v="NA"/>
    <s v="NA"/>
    <s v="N"/>
    <x v="102"/>
    <x v="1"/>
    <n v="0"/>
    <n v="0"/>
    <n v="0"/>
    <n v="0"/>
    <n v="0"/>
    <s v="NA"/>
    <n v="0"/>
    <s v="NA"/>
    <x v="0"/>
    <s v="NA"/>
    <n v="0"/>
    <x v="7"/>
    <x v="2"/>
    <s v="WD"/>
    <x v="1"/>
    <x v="1"/>
    <x v="561"/>
  </r>
  <r>
    <x v="1220"/>
    <x v="1"/>
    <x v="0"/>
    <n v="66"/>
    <n v="7800"/>
    <s v="Pave"/>
    <s v="NA"/>
    <s v="IR1"/>
    <s v="Lvl"/>
    <s v="AllPub"/>
    <x v="0"/>
    <s v="Gtl"/>
    <x v="11"/>
    <s v="Norm"/>
    <s v="Norm"/>
    <x v="0"/>
    <x v="1"/>
    <n v="5"/>
    <n v="5"/>
    <n v="1964"/>
    <n v="1964"/>
    <x v="0"/>
    <s v="Gable"/>
    <s v="CompShg"/>
    <x v="2"/>
    <s v="Wd Sdng"/>
    <s v="None"/>
    <n v="0"/>
    <s v="TA"/>
    <s v="TA"/>
    <x v="1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x v="1"/>
    <n v="0"/>
    <n v="1"/>
    <n v="0"/>
    <n v="2"/>
    <x v="1"/>
    <n v="1"/>
    <x v="1"/>
    <n v="5"/>
    <s v="Typ"/>
    <n v="0"/>
    <s v="NA"/>
    <s v="Attchd"/>
    <n v="1964"/>
    <s v="Unf"/>
    <n v="1"/>
    <n v="288"/>
    <s v="TA"/>
    <s v="TA"/>
    <s v="Y"/>
    <x v="0"/>
    <x v="0"/>
    <n v="0"/>
    <n v="0"/>
    <n v="0"/>
    <n v="0"/>
    <n v="0"/>
    <s v="NA"/>
    <n v="0"/>
    <s v="NA"/>
    <x v="0"/>
    <s v="NA"/>
    <n v="0"/>
    <x v="6"/>
    <x v="2"/>
    <s v="WD"/>
    <x v="1"/>
    <x v="1"/>
    <x v="99"/>
  </r>
  <r>
    <x v="1221"/>
    <x v="1"/>
    <x v="0"/>
    <n v="55"/>
    <n v="8250"/>
    <s v="Pave"/>
    <s v="NA"/>
    <s v="Reg"/>
    <s v="Lvl"/>
    <s v="AllPub"/>
    <x v="0"/>
    <s v="Gtl"/>
    <x v="9"/>
    <s v="Feedr"/>
    <s v="Norm"/>
    <x v="0"/>
    <x v="1"/>
    <n v="5"/>
    <n v="5"/>
    <n v="1968"/>
    <n v="1968"/>
    <x v="0"/>
    <s v="Hip"/>
    <s v="CompShg"/>
    <x v="3"/>
    <s v="HdBoard"/>
    <s v="None"/>
    <n v="0"/>
    <s v="TA"/>
    <s v="TA"/>
    <x v="1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x v="1"/>
    <n v="0"/>
    <n v="1"/>
    <n v="0"/>
    <n v="3"/>
    <x v="1"/>
    <n v="1"/>
    <x v="1"/>
    <n v="5"/>
    <s v="Typ"/>
    <n v="1"/>
    <s v="TA"/>
    <s v="Attchd"/>
    <n v="1968"/>
    <s v="Unf"/>
    <n v="1"/>
    <n v="322"/>
    <s v="TA"/>
    <s v="TA"/>
    <s v="Y"/>
    <x v="0"/>
    <x v="0"/>
    <n v="63"/>
    <n v="0"/>
    <n v="0"/>
    <n v="0"/>
    <n v="0"/>
    <s v="NA"/>
    <n v="0"/>
    <s v="NA"/>
    <x v="0"/>
    <s v="NA"/>
    <n v="0"/>
    <x v="5"/>
    <x v="0"/>
    <s v="WD"/>
    <x v="0"/>
    <x v="0"/>
    <x v="254"/>
  </r>
  <r>
    <x v="1222"/>
    <x v="3"/>
    <x v="0"/>
    <n v="78"/>
    <n v="10496"/>
    <s v="Pave"/>
    <s v="NA"/>
    <s v="Reg"/>
    <s v="Lvl"/>
    <s v="AllPub"/>
    <x v="0"/>
    <s v="Gtl"/>
    <x v="11"/>
    <s v="Artery"/>
    <s v="Norm"/>
    <x v="0"/>
    <x v="2"/>
    <n v="6"/>
    <n v="6"/>
    <n v="1949"/>
    <n v="1950"/>
    <x v="1"/>
    <s v="Gable"/>
    <s v="CompShg"/>
    <x v="2"/>
    <s v="Wd Sdng"/>
    <s v="BrkFace"/>
    <n v="320"/>
    <s v="TA"/>
    <s v="TA"/>
    <x v="1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x v="1"/>
    <n v="0"/>
    <n v="2"/>
    <n v="0"/>
    <n v="3"/>
    <x v="1"/>
    <n v="1"/>
    <x v="1"/>
    <n v="7"/>
    <s v="Typ"/>
    <n v="1"/>
    <s v="Gd"/>
    <s v="Attchd"/>
    <n v="1949"/>
    <s v="Unf"/>
    <n v="1"/>
    <n v="315"/>
    <s v="TA"/>
    <s v="TA"/>
    <s v="Y"/>
    <x v="0"/>
    <x v="0"/>
    <n v="0"/>
    <n v="0"/>
    <n v="0"/>
    <n v="0"/>
    <n v="0"/>
    <s v="NA"/>
    <n v="0"/>
    <s v="GdWo"/>
    <x v="1"/>
    <s v="NA"/>
    <n v="0"/>
    <x v="8"/>
    <x v="1"/>
    <s v="WD"/>
    <x v="0"/>
    <x v="0"/>
    <x v="5"/>
  </r>
  <r>
    <x v="1223"/>
    <x v="1"/>
    <x v="0"/>
    <n v="89"/>
    <n v="10680"/>
    <s v="Pave"/>
    <s v="NA"/>
    <s v="Reg"/>
    <s v="Lvl"/>
    <s v="AllPub"/>
    <x v="0"/>
    <s v="Gtl"/>
    <x v="11"/>
    <s v="Norm"/>
    <s v="Norm"/>
    <x v="0"/>
    <x v="1"/>
    <n v="5"/>
    <n v="3"/>
    <n v="1951"/>
    <n v="1951"/>
    <x v="0"/>
    <s v="Hip"/>
    <s v="CompShg"/>
    <x v="2"/>
    <s v="Wd Sdng"/>
    <s v="BrkFace"/>
    <n v="44"/>
    <s v="TA"/>
    <s v="TA"/>
    <x v="1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x v="1"/>
    <n v="0"/>
    <n v="2"/>
    <n v="0"/>
    <n v="4"/>
    <x v="1"/>
    <n v="1"/>
    <x v="1"/>
    <n v="7"/>
    <s v="Mod"/>
    <n v="0"/>
    <s v="NA"/>
    <s v="Detchd"/>
    <n v="1951"/>
    <s v="Unf"/>
    <n v="2"/>
    <n v="528"/>
    <s v="TA"/>
    <s v="TA"/>
    <s v="Y"/>
    <x v="0"/>
    <x v="0"/>
    <n v="30"/>
    <n v="0"/>
    <n v="0"/>
    <n v="0"/>
    <n v="0"/>
    <s v="NA"/>
    <n v="0"/>
    <s v="MnPrv"/>
    <x v="1"/>
    <s v="NA"/>
    <n v="0"/>
    <x v="4"/>
    <x v="2"/>
    <s v="WD"/>
    <x v="0"/>
    <x v="0"/>
    <x v="600"/>
  </r>
  <r>
    <x v="1224"/>
    <x v="0"/>
    <x v="0"/>
    <n v="60"/>
    <n v="15384"/>
    <s v="Pave"/>
    <s v="NA"/>
    <s v="IR1"/>
    <s v="Lvl"/>
    <s v="AllPub"/>
    <x v="0"/>
    <s v="Gtl"/>
    <x v="17"/>
    <s v="RRAn"/>
    <s v="Norm"/>
    <x v="0"/>
    <x v="0"/>
    <n v="7"/>
    <n v="5"/>
    <n v="2004"/>
    <n v="2005"/>
    <x v="1"/>
    <s v="Gable"/>
    <s v="CompShg"/>
    <x v="0"/>
    <s v="VinylSd"/>
    <s v="None"/>
    <n v="0"/>
    <s v="Gd"/>
    <s v="TA"/>
    <x v="0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x v="0"/>
    <n v="0"/>
    <n v="2"/>
    <n v="1"/>
    <n v="3"/>
    <x v="0"/>
    <n v="1"/>
    <x v="0"/>
    <n v="8"/>
    <s v="Typ"/>
    <n v="1"/>
    <s v="Gd"/>
    <s v="Attchd"/>
    <n v="2004"/>
    <s v="Fin"/>
    <n v="2"/>
    <n v="388"/>
    <s v="TA"/>
    <s v="TA"/>
    <s v="Y"/>
    <x v="13"/>
    <x v="1"/>
    <n v="75"/>
    <n v="0"/>
    <n v="0"/>
    <n v="0"/>
    <n v="0"/>
    <s v="NA"/>
    <n v="0"/>
    <s v="NA"/>
    <x v="0"/>
    <s v="NA"/>
    <n v="0"/>
    <x v="0"/>
    <x v="0"/>
    <s v="WD"/>
    <x v="0"/>
    <x v="0"/>
    <x v="144"/>
  </r>
  <r>
    <x v="1225"/>
    <x v="10"/>
    <x v="0"/>
    <n v="65"/>
    <n v="10482"/>
    <s v="Pave"/>
    <s v="NA"/>
    <s v="Reg"/>
    <s v="Lvl"/>
    <s v="AllPub"/>
    <x v="0"/>
    <s v="Gtl"/>
    <x v="11"/>
    <s v="Norm"/>
    <s v="Norm"/>
    <x v="0"/>
    <x v="5"/>
    <n v="6"/>
    <n v="8"/>
    <n v="1958"/>
    <n v="1958"/>
    <x v="0"/>
    <s v="Hip"/>
    <s v="CompShg"/>
    <x v="0"/>
    <s v="VinylSd"/>
    <s v="BrkFace"/>
    <n v="63"/>
    <s v="TA"/>
    <s v="Gd"/>
    <x v="1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x v="1"/>
    <n v="1"/>
    <n v="1"/>
    <n v="0"/>
    <n v="3"/>
    <x v="1"/>
    <n v="1"/>
    <x v="1"/>
    <n v="6"/>
    <s v="Typ"/>
    <n v="0"/>
    <s v="NA"/>
    <s v="Attchd"/>
    <n v="1958"/>
    <s v="RFn"/>
    <n v="1"/>
    <n v="264"/>
    <s v="TA"/>
    <s v="TA"/>
    <s v="Y"/>
    <x v="42"/>
    <x v="1"/>
    <n v="0"/>
    <n v="0"/>
    <n v="0"/>
    <n v="0"/>
    <n v="0"/>
    <s v="NA"/>
    <n v="0"/>
    <s v="MnWw"/>
    <x v="1"/>
    <s v="NA"/>
    <n v="0"/>
    <x v="11"/>
    <x v="1"/>
    <s v="WD"/>
    <x v="0"/>
    <x v="0"/>
    <x v="35"/>
  </r>
  <r>
    <x v="1226"/>
    <x v="0"/>
    <x v="0"/>
    <n v="86"/>
    <n v="14598"/>
    <s v="Pave"/>
    <s v="NA"/>
    <s v="IR1"/>
    <s v="Lvl"/>
    <s v="AllPub"/>
    <x v="3"/>
    <s v="Gtl"/>
    <x v="5"/>
    <s v="Feedr"/>
    <s v="Norm"/>
    <x v="0"/>
    <x v="0"/>
    <n v="6"/>
    <n v="5"/>
    <n v="2007"/>
    <n v="2007"/>
    <x v="0"/>
    <s v="Gable"/>
    <s v="CompShg"/>
    <x v="0"/>
    <s v="VinylSd"/>
    <s v="Stone"/>
    <n v="74"/>
    <s v="Gd"/>
    <s v="TA"/>
    <x v="0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x v="1"/>
    <n v="0"/>
    <n v="2"/>
    <n v="1"/>
    <n v="4"/>
    <x v="1"/>
    <n v="1"/>
    <x v="0"/>
    <n v="9"/>
    <s v="Typ"/>
    <n v="1"/>
    <s v="Gd"/>
    <s v="BuiltIn"/>
    <n v="2007"/>
    <s v="Fin"/>
    <n v="3"/>
    <n v="668"/>
    <s v="TA"/>
    <s v="TA"/>
    <s v="Y"/>
    <x v="13"/>
    <x v="1"/>
    <n v="18"/>
    <n v="0"/>
    <n v="0"/>
    <n v="0"/>
    <n v="0"/>
    <s v="NA"/>
    <n v="0"/>
    <s v="NA"/>
    <x v="0"/>
    <s v="NA"/>
    <n v="0"/>
    <x v="8"/>
    <x v="0"/>
    <s v="WD"/>
    <x v="0"/>
    <x v="0"/>
    <x v="89"/>
  </r>
  <r>
    <x v="1227"/>
    <x v="1"/>
    <x v="0"/>
    <n v="72"/>
    <n v="8872"/>
    <s v="Pave"/>
    <s v="NA"/>
    <s v="Reg"/>
    <s v="Lvl"/>
    <s v="AllPub"/>
    <x v="2"/>
    <s v="Gtl"/>
    <x v="11"/>
    <s v="Norm"/>
    <s v="Norm"/>
    <x v="0"/>
    <x v="1"/>
    <n v="5"/>
    <n v="8"/>
    <n v="1965"/>
    <n v="2008"/>
    <x v="1"/>
    <s v="Gable"/>
    <s v="CompShg"/>
    <x v="0"/>
    <s v="VinylSd"/>
    <s v="BrkFace"/>
    <n v="300"/>
    <s v="TA"/>
    <s v="TA"/>
    <x v="1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x v="0"/>
    <n v="0"/>
    <n v="1"/>
    <n v="0"/>
    <n v="2"/>
    <x v="1"/>
    <n v="1"/>
    <x v="0"/>
    <n v="5"/>
    <s v="Typ"/>
    <n v="0"/>
    <s v="NA"/>
    <s v="Detchd"/>
    <n v="1992"/>
    <s v="Unf"/>
    <n v="2"/>
    <n v="576"/>
    <s v="TA"/>
    <s v="TA"/>
    <s v="Y"/>
    <x v="0"/>
    <x v="0"/>
    <n v="240"/>
    <n v="0"/>
    <n v="0"/>
    <n v="0"/>
    <n v="0"/>
    <s v="NA"/>
    <n v="0"/>
    <s v="NA"/>
    <x v="0"/>
    <s v="NA"/>
    <n v="0"/>
    <x v="3"/>
    <x v="0"/>
    <s v="WD"/>
    <x v="0"/>
    <x v="0"/>
    <x v="257"/>
  </r>
  <r>
    <x v="1228"/>
    <x v="7"/>
    <x v="0"/>
    <n v="65"/>
    <n v="8769"/>
    <s v="Pave"/>
    <s v="NA"/>
    <s v="Reg"/>
    <s v="Lvl"/>
    <s v="AllPub"/>
    <x v="2"/>
    <s v="Gtl"/>
    <x v="10"/>
    <s v="Norm"/>
    <s v="Norm"/>
    <x v="3"/>
    <x v="1"/>
    <n v="9"/>
    <n v="5"/>
    <n v="2008"/>
    <n v="2008"/>
    <x v="0"/>
    <s v="Hip"/>
    <s v="CompShg"/>
    <x v="1"/>
    <s v="MetalSd"/>
    <s v="BrkFace"/>
    <n v="766"/>
    <s v="Ex"/>
    <s v="TA"/>
    <x v="0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x v="0"/>
    <n v="0"/>
    <n v="1"/>
    <n v="1"/>
    <n v="1"/>
    <x v="1"/>
    <n v="1"/>
    <x v="2"/>
    <n v="7"/>
    <s v="Typ"/>
    <n v="1"/>
    <s v="Gd"/>
    <s v="Attchd"/>
    <n v="2008"/>
    <s v="Fin"/>
    <n v="3"/>
    <n v="1052"/>
    <s v="TA"/>
    <s v="TA"/>
    <s v="Y"/>
    <x v="0"/>
    <x v="0"/>
    <n v="72"/>
    <n v="0"/>
    <n v="0"/>
    <n v="224"/>
    <n v="0"/>
    <s v="NA"/>
    <n v="0"/>
    <s v="NA"/>
    <x v="0"/>
    <s v="NA"/>
    <n v="0"/>
    <x v="4"/>
    <x v="0"/>
    <s v="New"/>
    <x v="2"/>
    <x v="1"/>
    <x v="601"/>
  </r>
  <r>
    <x v="1229"/>
    <x v="10"/>
    <x v="0"/>
    <n v="70"/>
    <n v="7910"/>
    <s v="Pave"/>
    <s v="NA"/>
    <s v="Reg"/>
    <s v="Lvl"/>
    <s v="AllPub"/>
    <x v="0"/>
    <s v="Gtl"/>
    <x v="11"/>
    <s v="Norm"/>
    <s v="Norm"/>
    <x v="0"/>
    <x v="5"/>
    <n v="5"/>
    <n v="5"/>
    <n v="1960"/>
    <n v="1960"/>
    <x v="0"/>
    <s v="Hip"/>
    <s v="CompShg"/>
    <x v="4"/>
    <s v="HdBoard"/>
    <s v="None"/>
    <n v="0"/>
    <s v="TA"/>
    <s v="TA"/>
    <x v="1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x v="1"/>
    <n v="0"/>
    <n v="2"/>
    <n v="0"/>
    <n v="4"/>
    <x v="1"/>
    <n v="1"/>
    <x v="1"/>
    <n v="7"/>
    <s v="Maj1"/>
    <n v="0"/>
    <s v="NA"/>
    <s v="Basment"/>
    <n v="1960"/>
    <s v="Unf"/>
    <n v="1"/>
    <n v="404"/>
    <s v="TA"/>
    <s v="TA"/>
    <s v="Y"/>
    <x v="0"/>
    <x v="0"/>
    <n v="0"/>
    <n v="0"/>
    <n v="0"/>
    <n v="0"/>
    <n v="0"/>
    <s v="NA"/>
    <n v="0"/>
    <s v="GdWo"/>
    <x v="1"/>
    <s v="NA"/>
    <n v="0"/>
    <x v="5"/>
    <x v="0"/>
    <s v="WD"/>
    <x v="0"/>
    <x v="0"/>
    <x v="47"/>
  </r>
  <r>
    <x v="1230"/>
    <x v="6"/>
    <x v="0"/>
    <s v="NA"/>
    <n v="18890"/>
    <s v="Pave"/>
    <s v="NA"/>
    <s v="IR1"/>
    <s v="Lvl"/>
    <s v="AllPub"/>
    <x v="0"/>
    <s v="Gtl"/>
    <x v="9"/>
    <s v="Feedr"/>
    <s v="RRAe"/>
    <x v="2"/>
    <x v="2"/>
    <n v="5"/>
    <n v="5"/>
    <n v="1977"/>
    <n v="1977"/>
    <x v="0"/>
    <s v="Shed"/>
    <s v="CompShg"/>
    <x v="7"/>
    <s v="Plywood"/>
    <s v="None"/>
    <n v="1"/>
    <s v="TA"/>
    <s v="TA"/>
    <x v="1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x v="1"/>
    <n v="0"/>
    <n v="2"/>
    <n v="2"/>
    <n v="4"/>
    <x v="0"/>
    <n v="2"/>
    <x v="1"/>
    <n v="12"/>
    <s v="Typ"/>
    <n v="1"/>
    <s v="TA"/>
    <s v="BuiltIn"/>
    <n v="1977"/>
    <s v="RFn"/>
    <n v="2"/>
    <n v="600"/>
    <s v="TA"/>
    <s v="TA"/>
    <s v="N"/>
    <x v="105"/>
    <x v="1"/>
    <n v="24"/>
    <n v="145"/>
    <n v="0"/>
    <n v="0"/>
    <n v="0"/>
    <s v="NA"/>
    <n v="0"/>
    <s v="NA"/>
    <x v="0"/>
    <s v="Gar2"/>
    <n v="8300"/>
    <x v="5"/>
    <x v="1"/>
    <s v="WD"/>
    <x v="0"/>
    <x v="0"/>
    <x v="100"/>
  </r>
  <r>
    <x v="1231"/>
    <x v="6"/>
    <x v="0"/>
    <n v="70"/>
    <n v="7728"/>
    <s v="Pave"/>
    <s v="NA"/>
    <s v="Reg"/>
    <s v="Lvl"/>
    <s v="AllPub"/>
    <x v="0"/>
    <s v="Gtl"/>
    <x v="11"/>
    <s v="Norm"/>
    <s v="Norm"/>
    <x v="2"/>
    <x v="5"/>
    <n v="5"/>
    <n v="6"/>
    <n v="1962"/>
    <n v="1962"/>
    <x v="0"/>
    <s v="Hip"/>
    <s v="CompShg"/>
    <x v="2"/>
    <s v="Wd Sdng"/>
    <s v="BrkFace"/>
    <n v="120"/>
    <s v="TA"/>
    <s v="TA"/>
    <x v="1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x v="0"/>
    <n v="0"/>
    <n v="1"/>
    <n v="0"/>
    <n v="3"/>
    <x v="1"/>
    <n v="1"/>
    <x v="1"/>
    <n v="6"/>
    <s v="Typ"/>
    <n v="0"/>
    <s v="NA"/>
    <s v="Attchd"/>
    <n v="1962"/>
    <s v="Unf"/>
    <n v="2"/>
    <n v="540"/>
    <s v="TA"/>
    <s v="TA"/>
    <s v="Y"/>
    <x v="0"/>
    <x v="0"/>
    <n v="18"/>
    <n v="0"/>
    <n v="0"/>
    <n v="0"/>
    <n v="0"/>
    <s v="NA"/>
    <n v="0"/>
    <s v="GdWo"/>
    <x v="1"/>
    <s v="NA"/>
    <n v="0"/>
    <x v="1"/>
    <x v="2"/>
    <s v="WD"/>
    <x v="0"/>
    <x v="0"/>
    <x v="316"/>
  </r>
  <r>
    <x v="1232"/>
    <x v="6"/>
    <x v="0"/>
    <n v="70"/>
    <n v="9842"/>
    <s v="Pave"/>
    <s v="NA"/>
    <s v="Reg"/>
    <s v="Lvl"/>
    <s v="AllPub"/>
    <x v="1"/>
    <s v="Gtl"/>
    <x v="11"/>
    <s v="Norm"/>
    <s v="Norm"/>
    <x v="2"/>
    <x v="1"/>
    <n v="4"/>
    <n v="5"/>
    <n v="1962"/>
    <n v="1962"/>
    <x v="0"/>
    <s v="Gable"/>
    <s v="CompShg"/>
    <x v="3"/>
    <s v="HdBoar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x v="1"/>
    <n v="0"/>
    <n v="2"/>
    <n v="0"/>
    <n v="2"/>
    <x v="0"/>
    <n v="2"/>
    <x v="1"/>
    <n v="6"/>
    <s v="Typ"/>
    <n v="0"/>
    <s v="NA"/>
    <s v="CarPort"/>
    <n v="1962"/>
    <s v="Unf"/>
    <n v="2"/>
    <n v="462"/>
    <s v="TA"/>
    <s v="TA"/>
    <s v="Y"/>
    <x v="0"/>
    <x v="0"/>
    <n v="0"/>
    <n v="0"/>
    <n v="0"/>
    <n v="0"/>
    <n v="0"/>
    <s v="NA"/>
    <n v="0"/>
    <s v="NA"/>
    <x v="0"/>
    <s v="NA"/>
    <n v="0"/>
    <x v="10"/>
    <x v="1"/>
    <s v="WD"/>
    <x v="0"/>
    <x v="0"/>
    <x v="602"/>
  </r>
  <r>
    <x v="1233"/>
    <x v="1"/>
    <x v="0"/>
    <s v="NA"/>
    <n v="12160"/>
    <s v="Pave"/>
    <s v="NA"/>
    <s v="IR1"/>
    <s v="Lvl"/>
    <s v="AllPub"/>
    <x v="0"/>
    <s v="Gtl"/>
    <x v="11"/>
    <s v="Norm"/>
    <s v="Norm"/>
    <x v="0"/>
    <x v="1"/>
    <n v="5"/>
    <n v="5"/>
    <n v="1959"/>
    <n v="1959"/>
    <x v="0"/>
    <s v="Hip"/>
    <s v="CompShg"/>
    <x v="7"/>
    <s v="Plywood"/>
    <s v="BrkFace"/>
    <n v="180"/>
    <s v="TA"/>
    <s v="TA"/>
    <x v="1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x v="0"/>
    <n v="0"/>
    <n v="1"/>
    <n v="0"/>
    <n v="3"/>
    <x v="1"/>
    <n v="1"/>
    <x v="1"/>
    <n v="6"/>
    <s v="Typ"/>
    <n v="0"/>
    <s v="NA"/>
    <s v="Attchd"/>
    <n v="1959"/>
    <s v="RFn"/>
    <n v="2"/>
    <n v="531"/>
    <s v="TA"/>
    <s v="TA"/>
    <s v="Y"/>
    <x v="0"/>
    <x v="0"/>
    <n v="0"/>
    <n v="0"/>
    <n v="0"/>
    <n v="0"/>
    <n v="0"/>
    <s v="NA"/>
    <n v="0"/>
    <s v="MnPrv"/>
    <x v="1"/>
    <s v="NA"/>
    <n v="0"/>
    <x v="1"/>
    <x v="4"/>
    <s v="COD"/>
    <x v="1"/>
    <x v="1"/>
    <x v="289"/>
  </r>
  <r>
    <x v="1234"/>
    <x v="2"/>
    <x v="4"/>
    <n v="55"/>
    <n v="8525"/>
    <s v="Pave"/>
    <s v="NA"/>
    <s v="Reg"/>
    <s v="Bnk"/>
    <s v="AllPub"/>
    <x v="0"/>
    <s v="Gtl"/>
    <x v="23"/>
    <s v="Norm"/>
    <s v="Norm"/>
    <x v="0"/>
    <x v="0"/>
    <n v="5"/>
    <n v="6"/>
    <n v="1911"/>
    <n v="1950"/>
    <x v="1"/>
    <s v="Gable"/>
    <s v="CompShg"/>
    <x v="1"/>
    <s v="MetalSd"/>
    <s v="None"/>
    <n v="0"/>
    <s v="TA"/>
    <s v="TA"/>
    <x v="0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x v="1"/>
    <n v="0"/>
    <n v="1"/>
    <n v="1"/>
    <n v="4"/>
    <x v="1"/>
    <n v="1"/>
    <x v="1"/>
    <n v="7"/>
    <s v="Typ"/>
    <n v="0"/>
    <s v="NA"/>
    <s v="NA"/>
    <s v="NA"/>
    <s v="NA"/>
    <n v="0"/>
    <n v="0"/>
    <s v="NA"/>
    <s v="NA"/>
    <s v="N"/>
    <x v="0"/>
    <x v="0"/>
    <n v="192"/>
    <n v="0"/>
    <n v="0"/>
    <n v="0"/>
    <n v="0"/>
    <s v="NA"/>
    <n v="0"/>
    <s v="NA"/>
    <x v="0"/>
    <s v="NA"/>
    <n v="0"/>
    <x v="6"/>
    <x v="0"/>
    <s v="WD"/>
    <x v="1"/>
    <x v="1"/>
    <x v="52"/>
  </r>
  <r>
    <x v="1235"/>
    <x v="2"/>
    <x v="0"/>
    <n v="96"/>
    <n v="13132"/>
    <s v="Pave"/>
    <s v="NA"/>
    <s v="Reg"/>
    <s v="Lvl"/>
    <s v="AllPub"/>
    <x v="0"/>
    <s v="Gtl"/>
    <x v="2"/>
    <s v="Norm"/>
    <s v="Norm"/>
    <x v="0"/>
    <x v="0"/>
    <n v="5"/>
    <n v="5"/>
    <n v="1914"/>
    <n v="1950"/>
    <x v="1"/>
    <s v="Gable"/>
    <s v="CompShg"/>
    <x v="2"/>
    <s v="Wd Sdng"/>
    <s v="None"/>
    <n v="0"/>
    <s v="TA"/>
    <s v="TA"/>
    <x v="2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x v="1"/>
    <n v="0"/>
    <n v="1"/>
    <n v="1"/>
    <n v="4"/>
    <x v="1"/>
    <n v="1"/>
    <x v="1"/>
    <n v="9"/>
    <s v="Typ"/>
    <n v="0"/>
    <s v="NA"/>
    <s v="Detchd"/>
    <n v="1914"/>
    <s v="Unf"/>
    <n v="1"/>
    <n v="180"/>
    <s v="Fa"/>
    <s v="Fa"/>
    <s v="N"/>
    <x v="18"/>
    <x v="1"/>
    <n v="40"/>
    <n v="0"/>
    <n v="0"/>
    <n v="0"/>
    <n v="0"/>
    <s v="NA"/>
    <n v="0"/>
    <s v="NA"/>
    <x v="0"/>
    <s v="NA"/>
    <n v="0"/>
    <x v="9"/>
    <x v="2"/>
    <s v="WD"/>
    <x v="0"/>
    <x v="0"/>
    <x v="603"/>
  </r>
  <r>
    <x v="1236"/>
    <x v="11"/>
    <x v="0"/>
    <n v="36"/>
    <n v="2628"/>
    <s v="Pave"/>
    <s v="NA"/>
    <s v="Reg"/>
    <s v="Lvl"/>
    <s v="AllPub"/>
    <x v="0"/>
    <s v="Gtl"/>
    <x v="10"/>
    <s v="Norm"/>
    <s v="Norm"/>
    <x v="4"/>
    <x v="0"/>
    <n v="7"/>
    <n v="5"/>
    <n v="2003"/>
    <n v="2003"/>
    <x v="0"/>
    <s v="Gable"/>
    <s v="CompShg"/>
    <x v="0"/>
    <s v="Wd Shng"/>
    <s v="Stone"/>
    <n v="106"/>
    <s v="Gd"/>
    <s v="TA"/>
    <x v="0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x v="1"/>
    <n v="0"/>
    <n v="2"/>
    <n v="1"/>
    <n v="2"/>
    <x v="1"/>
    <n v="1"/>
    <x v="0"/>
    <n v="6"/>
    <s v="Typ"/>
    <n v="0"/>
    <s v="NA"/>
    <s v="BuiltIn"/>
    <n v="2003"/>
    <s v="RFn"/>
    <n v="2"/>
    <n v="474"/>
    <s v="TA"/>
    <s v="TA"/>
    <s v="Y"/>
    <x v="0"/>
    <x v="0"/>
    <n v="27"/>
    <n v="0"/>
    <n v="0"/>
    <n v="0"/>
    <n v="0"/>
    <s v="NA"/>
    <n v="0"/>
    <s v="NA"/>
    <x v="0"/>
    <s v="NA"/>
    <n v="0"/>
    <x v="11"/>
    <x v="4"/>
    <s v="WD"/>
    <x v="0"/>
    <x v="0"/>
    <x v="198"/>
  </r>
  <r>
    <x v="1237"/>
    <x v="0"/>
    <x v="0"/>
    <n v="41"/>
    <n v="12393"/>
    <s v="Pave"/>
    <s v="NA"/>
    <s v="IR2"/>
    <s v="Lvl"/>
    <s v="AllPub"/>
    <x v="1"/>
    <s v="Gtl"/>
    <x v="0"/>
    <s v="Norm"/>
    <s v="Norm"/>
    <x v="0"/>
    <x v="0"/>
    <n v="7"/>
    <n v="5"/>
    <n v="2004"/>
    <n v="2005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x v="1"/>
    <n v="0"/>
    <n v="2"/>
    <n v="1"/>
    <n v="4"/>
    <x v="1"/>
    <n v="1"/>
    <x v="0"/>
    <n v="8"/>
    <s v="Typ"/>
    <n v="1"/>
    <s v="Gd"/>
    <s v="BuiltIn"/>
    <n v="2004"/>
    <s v="Fin"/>
    <n v="2"/>
    <n v="434"/>
    <s v="TA"/>
    <s v="TA"/>
    <s v="Y"/>
    <x v="13"/>
    <x v="1"/>
    <n v="48"/>
    <n v="0"/>
    <n v="0"/>
    <n v="0"/>
    <n v="0"/>
    <s v="NA"/>
    <n v="0"/>
    <s v="NA"/>
    <x v="0"/>
    <s v="NA"/>
    <n v="0"/>
    <x v="2"/>
    <x v="2"/>
    <s v="WD"/>
    <x v="0"/>
    <x v="0"/>
    <x v="530"/>
  </r>
  <r>
    <x v="1238"/>
    <x v="1"/>
    <x v="0"/>
    <n v="63"/>
    <n v="13072"/>
    <s v="Pave"/>
    <s v="NA"/>
    <s v="Reg"/>
    <s v="Lvl"/>
    <s v="AllPub"/>
    <x v="0"/>
    <s v="Gtl"/>
    <x v="12"/>
    <s v="RRAe"/>
    <s v="Norm"/>
    <x v="0"/>
    <x v="1"/>
    <n v="6"/>
    <n v="5"/>
    <n v="2005"/>
    <n v="2005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x v="1"/>
    <n v="0"/>
    <n v="1"/>
    <n v="1"/>
    <n v="3"/>
    <x v="1"/>
    <n v="1"/>
    <x v="1"/>
    <n v="6"/>
    <s v="Typ"/>
    <n v="0"/>
    <s v="NA"/>
    <s v="Detchd"/>
    <n v="2005"/>
    <s v="Unf"/>
    <n v="2"/>
    <n v="484"/>
    <s v="TA"/>
    <s v="TA"/>
    <s v="Y"/>
    <x v="0"/>
    <x v="0"/>
    <n v="0"/>
    <n v="0"/>
    <n v="0"/>
    <n v="0"/>
    <n v="0"/>
    <s v="NA"/>
    <n v="0"/>
    <s v="NA"/>
    <x v="0"/>
    <s v="NA"/>
    <n v="0"/>
    <x v="10"/>
    <x v="2"/>
    <s v="WD"/>
    <x v="1"/>
    <x v="1"/>
    <x v="215"/>
  </r>
  <r>
    <x v="1239"/>
    <x v="1"/>
    <x v="0"/>
    <n v="64"/>
    <n v="9037"/>
    <s v="Pave"/>
    <s v="NA"/>
    <s v="IR1"/>
    <s v="HLS"/>
    <s v="AllPub"/>
    <x v="0"/>
    <s v="Gtl"/>
    <x v="16"/>
    <s v="Norm"/>
    <s v="Norm"/>
    <x v="0"/>
    <x v="1"/>
    <n v="8"/>
    <n v="5"/>
    <n v="2006"/>
    <n v="2006"/>
    <x v="0"/>
    <s v="Hip"/>
    <s v="CompShg"/>
    <x v="0"/>
    <s v="VinylSd"/>
    <s v="BrkFace"/>
    <n v="32"/>
    <s v="Gd"/>
    <s v="TA"/>
    <x v="0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x v="1"/>
    <n v="0"/>
    <n v="2"/>
    <n v="0"/>
    <n v="2"/>
    <x v="0"/>
    <n v="1"/>
    <x v="2"/>
    <n v="6"/>
    <s v="Typ"/>
    <n v="1"/>
    <s v="Gd"/>
    <s v="Attchd"/>
    <n v="2006"/>
    <s v="RFn"/>
    <n v="2"/>
    <n v="472"/>
    <s v="TA"/>
    <s v="TA"/>
    <s v="Y"/>
    <x v="28"/>
    <x v="1"/>
    <n v="33"/>
    <n v="0"/>
    <n v="0"/>
    <n v="0"/>
    <n v="0"/>
    <s v="NA"/>
    <n v="0"/>
    <s v="NA"/>
    <x v="0"/>
    <s v="NA"/>
    <n v="0"/>
    <x v="3"/>
    <x v="1"/>
    <s v="WD"/>
    <x v="0"/>
    <x v="0"/>
    <x v="604"/>
  </r>
  <r>
    <x v="1240"/>
    <x v="0"/>
    <x v="0"/>
    <n v="65"/>
    <n v="8158"/>
    <s v="Pave"/>
    <s v="NA"/>
    <s v="Reg"/>
    <s v="Lvl"/>
    <s v="AllPub"/>
    <x v="0"/>
    <s v="Gtl"/>
    <x v="0"/>
    <s v="Norm"/>
    <s v="Norm"/>
    <x v="0"/>
    <x v="0"/>
    <n v="7"/>
    <n v="5"/>
    <n v="2003"/>
    <n v="2003"/>
    <x v="0"/>
    <s v="Gable"/>
    <s v="CompShg"/>
    <x v="0"/>
    <s v="VinylSd"/>
    <s v="BrkFace"/>
    <n v="252"/>
    <s v="Gd"/>
    <s v="TA"/>
    <x v="0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x v="0"/>
    <n v="0"/>
    <n v="2"/>
    <n v="1"/>
    <n v="3"/>
    <x v="0"/>
    <n v="1"/>
    <x v="0"/>
    <n v="8"/>
    <s v="Typ"/>
    <n v="0"/>
    <s v="NA"/>
    <s v="Attchd"/>
    <n v="2003"/>
    <s v="RFn"/>
    <n v="2"/>
    <n v="543"/>
    <s v="TA"/>
    <s v="TA"/>
    <s v="Y"/>
    <x v="0"/>
    <x v="0"/>
    <n v="63"/>
    <n v="0"/>
    <n v="0"/>
    <n v="0"/>
    <n v="0"/>
    <s v="NA"/>
    <n v="0"/>
    <s v="NA"/>
    <x v="0"/>
    <s v="NA"/>
    <n v="0"/>
    <x v="9"/>
    <x v="0"/>
    <s v="WD"/>
    <x v="0"/>
    <x v="0"/>
    <x v="472"/>
  </r>
  <r>
    <x v="1241"/>
    <x v="1"/>
    <x v="0"/>
    <n v="83"/>
    <n v="9849"/>
    <s v="Pave"/>
    <s v="NA"/>
    <s v="Reg"/>
    <s v="Lvl"/>
    <s v="AllPub"/>
    <x v="0"/>
    <s v="Gtl"/>
    <x v="5"/>
    <s v="Norm"/>
    <s v="Norm"/>
    <x v="0"/>
    <x v="1"/>
    <n v="7"/>
    <n v="6"/>
    <n v="2007"/>
    <n v="2007"/>
    <x v="0"/>
    <s v="Hip"/>
    <s v="CompShg"/>
    <x v="0"/>
    <s v="VinylSd"/>
    <s v="Stone"/>
    <n v="0"/>
    <s v="Gd"/>
    <s v="TA"/>
    <x v="0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x v="1"/>
    <n v="0"/>
    <n v="2"/>
    <n v="0"/>
    <n v="3"/>
    <x v="1"/>
    <n v="1"/>
    <x v="0"/>
    <n v="7"/>
    <s v="Typ"/>
    <n v="0"/>
    <s v="NA"/>
    <s v="Attchd"/>
    <n v="2007"/>
    <s v="RFn"/>
    <n v="3"/>
    <n v="954"/>
    <s v="TA"/>
    <s v="TA"/>
    <s v="Y"/>
    <x v="0"/>
    <x v="0"/>
    <n v="56"/>
    <n v="0"/>
    <n v="0"/>
    <n v="0"/>
    <n v="0"/>
    <s v="NA"/>
    <n v="0"/>
    <s v="NA"/>
    <x v="0"/>
    <s v="NA"/>
    <n v="0"/>
    <x v="11"/>
    <x v="1"/>
    <s v="New"/>
    <x v="2"/>
    <x v="1"/>
    <x v="605"/>
  </r>
  <r>
    <x v="1242"/>
    <x v="9"/>
    <x v="0"/>
    <n v="85"/>
    <n v="10625"/>
    <s v="Pave"/>
    <s v="NA"/>
    <s v="Reg"/>
    <s v="Lvl"/>
    <s v="AllPub"/>
    <x v="0"/>
    <s v="Gtl"/>
    <x v="6"/>
    <s v="Norm"/>
    <s v="Norm"/>
    <x v="0"/>
    <x v="4"/>
    <n v="7"/>
    <n v="6"/>
    <n v="1974"/>
    <n v="1974"/>
    <x v="0"/>
    <s v="Gable"/>
    <s v="CompShg"/>
    <x v="7"/>
    <s v="Plywood"/>
    <s v="BrkFace"/>
    <n v="81"/>
    <s v="TA"/>
    <s v="TA"/>
    <x v="1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x v="0"/>
    <n v="0"/>
    <n v="2"/>
    <n v="0"/>
    <n v="3"/>
    <x v="1"/>
    <n v="1"/>
    <x v="0"/>
    <n v="6"/>
    <s v="Typ"/>
    <n v="2"/>
    <s v="TA"/>
    <s v="Attchd"/>
    <n v="1974"/>
    <s v="RFn"/>
    <n v="2"/>
    <n v="528"/>
    <s v="TA"/>
    <s v="TA"/>
    <s v="Y"/>
    <x v="0"/>
    <x v="0"/>
    <n v="120"/>
    <n v="0"/>
    <n v="0"/>
    <n v="0"/>
    <n v="0"/>
    <s v="NA"/>
    <n v="0"/>
    <s v="MnPrv"/>
    <x v="1"/>
    <s v="NA"/>
    <n v="0"/>
    <x v="8"/>
    <x v="4"/>
    <s v="WD"/>
    <x v="5"/>
    <x v="1"/>
    <x v="40"/>
  </r>
  <r>
    <x v="1243"/>
    <x v="1"/>
    <x v="0"/>
    <n v="107"/>
    <n v="13891"/>
    <s v="Pave"/>
    <s v="NA"/>
    <s v="Reg"/>
    <s v="Lvl"/>
    <s v="AllPub"/>
    <x v="0"/>
    <s v="Gtl"/>
    <x v="10"/>
    <s v="Norm"/>
    <s v="Norm"/>
    <x v="0"/>
    <x v="1"/>
    <n v="10"/>
    <n v="5"/>
    <n v="2006"/>
    <n v="2006"/>
    <x v="0"/>
    <s v="Gable"/>
    <s v="CompShg"/>
    <x v="0"/>
    <s v="VinylSd"/>
    <s v="NA"/>
    <s v="NA"/>
    <s v="Ex"/>
    <s v="TA"/>
    <x v="0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x v="0"/>
    <n v="0"/>
    <n v="2"/>
    <n v="1"/>
    <n v="2"/>
    <x v="1"/>
    <n v="1"/>
    <x v="2"/>
    <n v="7"/>
    <s v="Typ"/>
    <n v="1"/>
    <s v="Gd"/>
    <s v="Attchd"/>
    <n v="2006"/>
    <s v="Fin"/>
    <n v="3"/>
    <n v="850"/>
    <s v="TA"/>
    <s v="TA"/>
    <s v="Y"/>
    <x v="74"/>
    <x v="1"/>
    <n v="229"/>
    <n v="0"/>
    <n v="0"/>
    <n v="0"/>
    <n v="0"/>
    <s v="NA"/>
    <n v="0"/>
    <s v="NA"/>
    <x v="0"/>
    <s v="NA"/>
    <n v="0"/>
    <x v="2"/>
    <x v="2"/>
    <s v="New"/>
    <x v="2"/>
    <x v="1"/>
    <x v="606"/>
  </r>
  <r>
    <x v="1244"/>
    <x v="2"/>
    <x v="0"/>
    <s v="NA"/>
    <n v="11435"/>
    <s v="Pave"/>
    <s v="NA"/>
    <s v="IR1"/>
    <s v="HLS"/>
    <s v="AllPub"/>
    <x v="2"/>
    <s v="Mod"/>
    <x v="2"/>
    <s v="Norm"/>
    <s v="Norm"/>
    <x v="0"/>
    <x v="0"/>
    <n v="8"/>
    <n v="7"/>
    <n v="1929"/>
    <n v="1950"/>
    <x v="1"/>
    <s v="Gable"/>
    <s v="CompShg"/>
    <x v="4"/>
    <s v="Stucco"/>
    <s v="None"/>
    <n v="0"/>
    <s v="TA"/>
    <s v="TA"/>
    <x v="0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x v="1"/>
    <n v="0"/>
    <n v="1"/>
    <n v="0"/>
    <n v="3"/>
    <x v="1"/>
    <n v="1"/>
    <x v="0"/>
    <n v="7"/>
    <s v="Typ"/>
    <n v="2"/>
    <s v="Gd"/>
    <s v="Detchd"/>
    <n v="1931"/>
    <s v="Unf"/>
    <n v="2"/>
    <n v="400"/>
    <s v="TA"/>
    <s v="T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22"/>
  </r>
  <r>
    <x v="1245"/>
    <x v="10"/>
    <x v="0"/>
    <n v="78"/>
    <n v="12090"/>
    <s v="Pave"/>
    <s v="NA"/>
    <s v="Reg"/>
    <s v="Lvl"/>
    <s v="AllPub"/>
    <x v="0"/>
    <s v="Gtl"/>
    <x v="6"/>
    <s v="Norm"/>
    <s v="Norm"/>
    <x v="0"/>
    <x v="5"/>
    <n v="6"/>
    <n v="7"/>
    <n v="1984"/>
    <n v="2003"/>
    <x v="1"/>
    <s v="Hip"/>
    <s v="CompShg"/>
    <x v="0"/>
    <s v="VinylSd"/>
    <s v="BrkFace"/>
    <n v="74"/>
    <s v="TA"/>
    <s v="TA"/>
    <x v="1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x v="1"/>
    <n v="0"/>
    <n v="3"/>
    <n v="1"/>
    <n v="3"/>
    <x v="1"/>
    <n v="1"/>
    <x v="1"/>
    <n v="7"/>
    <s v="Typ"/>
    <n v="1"/>
    <s v="TA"/>
    <s v="BuiltIn"/>
    <n v="1984"/>
    <s v="Fin"/>
    <n v="2"/>
    <n v="477"/>
    <s v="TA"/>
    <s v="TA"/>
    <s v="Y"/>
    <x v="142"/>
    <x v="1"/>
    <n v="112"/>
    <n v="0"/>
    <n v="0"/>
    <n v="147"/>
    <n v="0"/>
    <s v="NA"/>
    <n v="0"/>
    <s v="NA"/>
    <x v="0"/>
    <s v="NA"/>
    <n v="0"/>
    <x v="8"/>
    <x v="1"/>
    <s v="WD"/>
    <x v="1"/>
    <x v="1"/>
    <x v="94"/>
  </r>
  <r>
    <x v="1246"/>
    <x v="0"/>
    <x v="3"/>
    <n v="65"/>
    <n v="8125"/>
    <s v="Pave"/>
    <s v="NA"/>
    <s v="Reg"/>
    <s v="Lvl"/>
    <s v="AllPub"/>
    <x v="0"/>
    <s v="Gtl"/>
    <x v="5"/>
    <s v="Norm"/>
    <s v="Norm"/>
    <x v="0"/>
    <x v="0"/>
    <n v="7"/>
    <n v="5"/>
    <n v="2005"/>
    <n v="2006"/>
    <x v="1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x v="1"/>
    <n v="0"/>
    <n v="2"/>
    <n v="1"/>
    <n v="3"/>
    <x v="0"/>
    <n v="1"/>
    <x v="0"/>
    <n v="6"/>
    <s v="Typ"/>
    <n v="0"/>
    <s v="NA"/>
    <s v="Attchd"/>
    <n v="2005"/>
    <s v="RFn"/>
    <n v="2"/>
    <n v="615"/>
    <s v="TA"/>
    <s v="TA"/>
    <s v="Y"/>
    <x v="0"/>
    <x v="0"/>
    <n v="45"/>
    <n v="0"/>
    <n v="0"/>
    <n v="0"/>
    <n v="0"/>
    <s v="NA"/>
    <n v="0"/>
    <s v="NA"/>
    <x v="0"/>
    <s v="NA"/>
    <n v="0"/>
    <x v="10"/>
    <x v="2"/>
    <s v="New"/>
    <x v="2"/>
    <x v="1"/>
    <x v="607"/>
  </r>
  <r>
    <x v="1247"/>
    <x v="10"/>
    <x v="0"/>
    <s v="NA"/>
    <n v="12328"/>
    <s v="Pave"/>
    <s v="NA"/>
    <s v="IR1"/>
    <s v="Lvl"/>
    <s v="AllPub"/>
    <x v="0"/>
    <s v="Gtl"/>
    <x v="4"/>
    <s v="Norm"/>
    <s v="Norm"/>
    <x v="0"/>
    <x v="5"/>
    <n v="6"/>
    <n v="5"/>
    <n v="1976"/>
    <n v="1976"/>
    <x v="0"/>
    <s v="Gable"/>
    <s v="CompShg"/>
    <x v="3"/>
    <s v="HdBoard"/>
    <s v="BrkFace"/>
    <n v="335"/>
    <s v="TA"/>
    <s v="TA"/>
    <x v="1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x v="0"/>
    <n v="0"/>
    <n v="1"/>
    <n v="0"/>
    <n v="3"/>
    <x v="1"/>
    <n v="1"/>
    <x v="1"/>
    <n v="6"/>
    <s v="Typ"/>
    <n v="0"/>
    <s v="NA"/>
    <s v="Attchd"/>
    <n v="1976"/>
    <s v="Unf"/>
    <n v="3"/>
    <n v="888"/>
    <s v="TA"/>
    <s v="TA"/>
    <s v="Y"/>
    <x v="0"/>
    <x v="0"/>
    <n v="0"/>
    <n v="0"/>
    <n v="0"/>
    <n v="0"/>
    <n v="0"/>
    <s v="NA"/>
    <n v="0"/>
    <s v="NA"/>
    <x v="0"/>
    <s v="NA"/>
    <n v="0"/>
    <x v="1"/>
    <x v="4"/>
    <s v="WD"/>
    <x v="0"/>
    <x v="0"/>
    <x v="608"/>
  </r>
  <r>
    <x v="1248"/>
    <x v="12"/>
    <x v="1"/>
    <n v="60"/>
    <n v="9600"/>
    <s v="Pave"/>
    <s v="Grvl"/>
    <s v="Reg"/>
    <s v="Lvl"/>
    <s v="AllPub"/>
    <x v="0"/>
    <s v="Gtl"/>
    <x v="7"/>
    <s v="Norm"/>
    <s v="Norm"/>
    <x v="0"/>
    <x v="6"/>
    <n v="6"/>
    <n v="5"/>
    <n v="1917"/>
    <n v="1950"/>
    <x v="1"/>
    <s v="Gable"/>
    <s v="CompShg"/>
    <x v="8"/>
    <s v="AsbShng"/>
    <s v="None"/>
    <n v="0"/>
    <s v="TA"/>
    <s v="TA"/>
    <x v="2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x v="1"/>
    <n v="0"/>
    <n v="1"/>
    <n v="1"/>
    <n v="3"/>
    <x v="1"/>
    <n v="1"/>
    <x v="1"/>
    <n v="8"/>
    <s v="Typ"/>
    <n v="1"/>
    <s v="Gd"/>
    <s v="Detchd"/>
    <n v="1950"/>
    <s v="Unf"/>
    <n v="2"/>
    <n v="396"/>
    <s v="Fa"/>
    <s v="Fa"/>
    <s v="P"/>
    <x v="0"/>
    <x v="0"/>
    <n v="0"/>
    <n v="259"/>
    <n v="0"/>
    <n v="0"/>
    <n v="0"/>
    <s v="NA"/>
    <n v="0"/>
    <s v="NA"/>
    <x v="0"/>
    <s v="NA"/>
    <n v="0"/>
    <x v="7"/>
    <x v="0"/>
    <s v="WD"/>
    <x v="0"/>
    <x v="0"/>
    <x v="10"/>
  </r>
  <r>
    <x v="1249"/>
    <x v="1"/>
    <x v="0"/>
    <n v="60"/>
    <n v="7200"/>
    <s v="Pave"/>
    <s v="NA"/>
    <s v="Reg"/>
    <s v="Lvl"/>
    <s v="AllPub"/>
    <x v="0"/>
    <s v="Gtl"/>
    <x v="11"/>
    <s v="Norm"/>
    <s v="Norm"/>
    <x v="0"/>
    <x v="1"/>
    <n v="5"/>
    <n v="7"/>
    <n v="1950"/>
    <n v="1950"/>
    <x v="0"/>
    <s v="Gable"/>
    <s v="CompShg"/>
    <x v="1"/>
    <s v="MetalSd"/>
    <s v="None"/>
    <n v="0"/>
    <s v="TA"/>
    <s v="TA"/>
    <x v="1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x v="1"/>
    <n v="0"/>
    <n v="1"/>
    <n v="0"/>
    <n v="3"/>
    <x v="1"/>
    <n v="1"/>
    <x v="1"/>
    <n v="6"/>
    <s v="Typ"/>
    <n v="0"/>
    <s v="NA"/>
    <s v="Attchd"/>
    <n v="1950"/>
    <s v="Unf"/>
    <n v="1"/>
    <n v="276"/>
    <s v="TA"/>
    <s v="TA"/>
    <s v="Y"/>
    <x v="0"/>
    <x v="0"/>
    <n v="80"/>
    <n v="0"/>
    <n v="0"/>
    <n v="0"/>
    <n v="0"/>
    <s v="NA"/>
    <n v="0"/>
    <s v="NA"/>
    <x v="0"/>
    <s v="NA"/>
    <n v="0"/>
    <x v="1"/>
    <x v="1"/>
    <s v="WD"/>
    <x v="0"/>
    <x v="0"/>
    <x v="239"/>
  </r>
  <r>
    <x v="1250"/>
    <x v="1"/>
    <x v="0"/>
    <n v="93"/>
    <n v="11160"/>
    <s v="Pave"/>
    <s v="NA"/>
    <s v="Reg"/>
    <s v="Lvl"/>
    <s v="AllPub"/>
    <x v="2"/>
    <s v="Gtl"/>
    <x v="11"/>
    <s v="Norm"/>
    <s v="Norm"/>
    <x v="0"/>
    <x v="1"/>
    <n v="7"/>
    <n v="5"/>
    <n v="1968"/>
    <n v="1968"/>
    <x v="0"/>
    <s v="Hip"/>
    <s v="CompShg"/>
    <x v="4"/>
    <s v="BrkFace"/>
    <s v="None"/>
    <n v="0"/>
    <s v="Gd"/>
    <s v="TA"/>
    <x v="1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x v="0"/>
    <n v="0"/>
    <n v="2"/>
    <n v="1"/>
    <n v="3"/>
    <x v="0"/>
    <n v="1"/>
    <x v="2"/>
    <n v="8"/>
    <s v="Typ"/>
    <n v="2"/>
    <s v="TA"/>
    <s v="Attchd"/>
    <n v="1968"/>
    <s v="Fin"/>
    <n v="2"/>
    <n v="522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67"/>
  </r>
  <r>
    <x v="1251"/>
    <x v="7"/>
    <x v="0"/>
    <s v="NA"/>
    <n v="3136"/>
    <s v="Pave"/>
    <s v="NA"/>
    <s v="IR1"/>
    <s v="Lvl"/>
    <s v="AllPub"/>
    <x v="2"/>
    <s v="Gtl"/>
    <x v="10"/>
    <s v="Norm"/>
    <s v="Norm"/>
    <x v="3"/>
    <x v="1"/>
    <n v="7"/>
    <n v="5"/>
    <n v="2003"/>
    <n v="2003"/>
    <x v="0"/>
    <s v="Gable"/>
    <s v="CompShg"/>
    <x v="0"/>
    <s v="Wd Shng"/>
    <s v="Stone"/>
    <n v="163"/>
    <s v="Gd"/>
    <s v="TA"/>
    <x v="0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x v="1"/>
    <n v="0"/>
    <n v="2"/>
    <n v="0"/>
    <n v="2"/>
    <x v="0"/>
    <n v="1"/>
    <x v="0"/>
    <n v="6"/>
    <s v="Typ"/>
    <n v="1"/>
    <s v="Gd"/>
    <s v="Attchd"/>
    <n v="2003"/>
    <s v="RFn"/>
    <n v="2"/>
    <n v="478"/>
    <s v="TA"/>
    <s v="TA"/>
    <s v="Y"/>
    <x v="153"/>
    <x v="1"/>
    <n v="36"/>
    <n v="0"/>
    <n v="0"/>
    <n v="0"/>
    <n v="0"/>
    <s v="NA"/>
    <n v="0"/>
    <s v="NA"/>
    <x v="0"/>
    <s v="NA"/>
    <n v="0"/>
    <x v="10"/>
    <x v="2"/>
    <s v="WD"/>
    <x v="0"/>
    <x v="0"/>
    <x v="609"/>
  </r>
  <r>
    <x v="1252"/>
    <x v="1"/>
    <x v="0"/>
    <n v="62"/>
    <n v="9858"/>
    <s v="Pave"/>
    <s v="NA"/>
    <s v="Reg"/>
    <s v="Lvl"/>
    <s v="AllPub"/>
    <x v="0"/>
    <s v="Gtl"/>
    <x v="4"/>
    <s v="Norm"/>
    <s v="Norm"/>
    <x v="0"/>
    <x v="1"/>
    <n v="5"/>
    <n v="6"/>
    <n v="1968"/>
    <n v="1968"/>
    <x v="0"/>
    <s v="Gable"/>
    <s v="CompShg"/>
    <x v="3"/>
    <s v="HdBoard"/>
    <s v="None"/>
    <n v="0"/>
    <s v="TA"/>
    <s v="TA"/>
    <x v="1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x v="0"/>
    <n v="0"/>
    <n v="1"/>
    <n v="0"/>
    <n v="3"/>
    <x v="1"/>
    <n v="1"/>
    <x v="1"/>
    <n v="5"/>
    <s v="Typ"/>
    <n v="0"/>
    <s v="NA"/>
    <s v="Attchd"/>
    <n v="1968"/>
    <s v="RFn"/>
    <n v="1"/>
    <n v="288"/>
    <s v="TA"/>
    <s v="TA"/>
    <s v="Y"/>
    <x v="250"/>
    <x v="1"/>
    <n v="0"/>
    <n v="0"/>
    <n v="0"/>
    <n v="0"/>
    <n v="0"/>
    <s v="NA"/>
    <n v="0"/>
    <s v="GdWo"/>
    <x v="1"/>
    <s v="Shed"/>
    <n v="600"/>
    <x v="6"/>
    <x v="3"/>
    <s v="WD"/>
    <x v="0"/>
    <x v="0"/>
    <x v="52"/>
  </r>
  <r>
    <x v="1253"/>
    <x v="0"/>
    <x v="0"/>
    <s v="NA"/>
    <n v="17542"/>
    <s v="Pave"/>
    <s v="NA"/>
    <s v="IR1"/>
    <s v="Lvl"/>
    <s v="AllPub"/>
    <x v="0"/>
    <s v="Gtl"/>
    <x v="1"/>
    <s v="Norm"/>
    <s v="Norm"/>
    <x v="0"/>
    <x v="0"/>
    <n v="7"/>
    <n v="7"/>
    <n v="1974"/>
    <n v="2003"/>
    <x v="1"/>
    <s v="Gable"/>
    <s v="CompShg"/>
    <x v="2"/>
    <s v="Wd Sdng"/>
    <s v="None"/>
    <n v="0"/>
    <s v="Gd"/>
    <s v="TA"/>
    <x v="1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x v="0"/>
    <n v="0"/>
    <n v="2"/>
    <n v="1"/>
    <n v="3"/>
    <x v="0"/>
    <n v="1"/>
    <x v="0"/>
    <n v="9"/>
    <s v="Typ"/>
    <n v="2"/>
    <s v="Gd"/>
    <s v="Attchd"/>
    <n v="1974"/>
    <s v="RFn"/>
    <n v="2"/>
    <n v="518"/>
    <s v="TA"/>
    <s v="TA"/>
    <s v="Y"/>
    <x v="132"/>
    <x v="1"/>
    <n v="47"/>
    <n v="0"/>
    <n v="0"/>
    <n v="0"/>
    <n v="0"/>
    <s v="NA"/>
    <n v="0"/>
    <s v="MnPrv"/>
    <x v="1"/>
    <s v="NA"/>
    <n v="0"/>
    <x v="9"/>
    <x v="1"/>
    <s v="WD"/>
    <x v="0"/>
    <x v="0"/>
    <x v="610"/>
  </r>
  <r>
    <x v="1254"/>
    <x v="0"/>
    <x v="0"/>
    <n v="60"/>
    <n v="6931"/>
    <s v="Pave"/>
    <s v="NA"/>
    <s v="Reg"/>
    <s v="Lvl"/>
    <s v="AllPub"/>
    <x v="0"/>
    <s v="Gtl"/>
    <x v="15"/>
    <s v="Norm"/>
    <s v="Norm"/>
    <x v="0"/>
    <x v="0"/>
    <n v="7"/>
    <n v="5"/>
    <n v="2003"/>
    <n v="2004"/>
    <x v="1"/>
    <s v="Gable"/>
    <s v="CompShg"/>
    <x v="0"/>
    <s v="VinylSd"/>
    <s v="Stone"/>
    <n v="92"/>
    <s v="Gd"/>
    <s v="TA"/>
    <x v="0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x v="1"/>
    <n v="0"/>
    <n v="2"/>
    <n v="1"/>
    <n v="3"/>
    <x v="0"/>
    <n v="1"/>
    <x v="0"/>
    <n v="7"/>
    <s v="Typ"/>
    <n v="1"/>
    <s v="Gd"/>
    <s v="BuiltIn"/>
    <n v="2003"/>
    <s v="Fin"/>
    <n v="2"/>
    <n v="397"/>
    <s v="TA"/>
    <s v="TA"/>
    <s v="Y"/>
    <x v="56"/>
    <x v="1"/>
    <n v="128"/>
    <n v="0"/>
    <n v="0"/>
    <n v="0"/>
    <n v="0"/>
    <s v="NA"/>
    <n v="0"/>
    <s v="NA"/>
    <x v="0"/>
    <s v="NA"/>
    <n v="0"/>
    <x v="9"/>
    <x v="0"/>
    <s v="WD"/>
    <x v="0"/>
    <x v="0"/>
    <x v="611"/>
  </r>
  <r>
    <x v="1255"/>
    <x v="3"/>
    <x v="1"/>
    <n v="52"/>
    <n v="6240"/>
    <s v="Pave"/>
    <s v="NA"/>
    <s v="Reg"/>
    <s v="Lvl"/>
    <s v="AllPub"/>
    <x v="0"/>
    <s v="Gtl"/>
    <x v="8"/>
    <s v="Norm"/>
    <s v="Norm"/>
    <x v="0"/>
    <x v="2"/>
    <n v="6"/>
    <n v="6"/>
    <n v="1931"/>
    <n v="1950"/>
    <x v="1"/>
    <s v="Gable"/>
    <s v="CompShg"/>
    <x v="2"/>
    <s v="Wd Sdng"/>
    <s v="None"/>
    <n v="0"/>
    <s v="TA"/>
    <s v="TA"/>
    <x v="2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x v="1"/>
    <n v="0"/>
    <n v="1"/>
    <n v="0"/>
    <n v="3"/>
    <x v="1"/>
    <n v="1"/>
    <x v="1"/>
    <n v="6"/>
    <s v="Typ"/>
    <n v="1"/>
    <s v="Gd"/>
    <s v="Detchd"/>
    <n v="1978"/>
    <s v="Unf"/>
    <n v="1"/>
    <n v="560"/>
    <s v="TA"/>
    <s v="TA"/>
    <s v="Y"/>
    <x v="0"/>
    <x v="0"/>
    <n v="0"/>
    <n v="0"/>
    <n v="0"/>
    <n v="120"/>
    <n v="0"/>
    <s v="NA"/>
    <n v="0"/>
    <s v="NA"/>
    <x v="0"/>
    <s v="NA"/>
    <n v="0"/>
    <x v="6"/>
    <x v="1"/>
    <s v="WD"/>
    <x v="0"/>
    <x v="0"/>
    <x v="136"/>
  </r>
  <r>
    <x v="1256"/>
    <x v="1"/>
    <x v="0"/>
    <n v="91"/>
    <n v="14303"/>
    <s v="Pave"/>
    <s v="NA"/>
    <s v="IR1"/>
    <s v="Lvl"/>
    <s v="AllPub"/>
    <x v="2"/>
    <s v="Gtl"/>
    <x v="3"/>
    <s v="Norm"/>
    <s v="Norm"/>
    <x v="0"/>
    <x v="1"/>
    <n v="8"/>
    <n v="5"/>
    <n v="1994"/>
    <n v="1994"/>
    <x v="0"/>
    <s v="Hip"/>
    <s v="CompShg"/>
    <x v="3"/>
    <s v="HdBoard"/>
    <s v="BrkFace"/>
    <n v="554"/>
    <s v="Gd"/>
    <s v="TA"/>
    <x v="0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x v="0"/>
    <n v="0"/>
    <n v="2"/>
    <n v="0"/>
    <n v="2"/>
    <x v="0"/>
    <n v="1"/>
    <x v="0"/>
    <n v="7"/>
    <s v="Typ"/>
    <n v="1"/>
    <s v="TA"/>
    <s v="Attchd"/>
    <n v="1994"/>
    <s v="Fin"/>
    <n v="2"/>
    <n v="691"/>
    <s v="TA"/>
    <s v="TA"/>
    <s v="Y"/>
    <x v="88"/>
    <x v="1"/>
    <n v="36"/>
    <n v="0"/>
    <n v="0"/>
    <n v="0"/>
    <n v="0"/>
    <s v="NA"/>
    <n v="0"/>
    <s v="NA"/>
    <x v="0"/>
    <s v="NA"/>
    <n v="0"/>
    <x v="5"/>
    <x v="0"/>
    <s v="WD"/>
    <x v="0"/>
    <x v="0"/>
    <x v="612"/>
  </r>
  <r>
    <x v="1257"/>
    <x v="8"/>
    <x v="0"/>
    <n v="56"/>
    <n v="4060"/>
    <s v="Pave"/>
    <s v="NA"/>
    <s v="Reg"/>
    <s v="Lvl"/>
    <s v="AllPub"/>
    <x v="2"/>
    <s v="Gtl"/>
    <x v="15"/>
    <s v="Feedr"/>
    <s v="Norm"/>
    <x v="0"/>
    <x v="1"/>
    <n v="5"/>
    <n v="8"/>
    <n v="1922"/>
    <n v="1950"/>
    <x v="1"/>
    <s v="Gable"/>
    <s v="CompShg"/>
    <x v="2"/>
    <s v="Wd Sdng"/>
    <s v="None"/>
    <n v="0"/>
    <s v="TA"/>
    <s v="TA"/>
    <x v="0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x v="1"/>
    <n v="0"/>
    <n v="1"/>
    <n v="0"/>
    <n v="2"/>
    <x v="1"/>
    <n v="1"/>
    <x v="1"/>
    <n v="4"/>
    <s v="Typ"/>
    <n v="0"/>
    <s v="NA"/>
    <s v="NA"/>
    <s v="NA"/>
    <s v="NA"/>
    <n v="0"/>
    <n v="0"/>
    <s v="NA"/>
    <s v="NA"/>
    <s v="Y"/>
    <x v="0"/>
    <x v="0"/>
    <n v="96"/>
    <n v="0"/>
    <n v="0"/>
    <n v="0"/>
    <n v="0"/>
    <s v="NA"/>
    <n v="0"/>
    <s v="NA"/>
    <x v="0"/>
    <s v="NA"/>
    <n v="0"/>
    <x v="9"/>
    <x v="3"/>
    <s v="WD"/>
    <x v="0"/>
    <x v="0"/>
    <x v="613"/>
  </r>
  <r>
    <x v="1258"/>
    <x v="10"/>
    <x v="0"/>
    <n v="59"/>
    <n v="9587"/>
    <s v="Pave"/>
    <s v="NA"/>
    <s v="IR1"/>
    <s v="Lvl"/>
    <s v="AllPub"/>
    <x v="0"/>
    <s v="Gtl"/>
    <x v="17"/>
    <s v="Norm"/>
    <s v="Norm"/>
    <x v="0"/>
    <x v="5"/>
    <n v="7"/>
    <n v="5"/>
    <n v="2005"/>
    <n v="2005"/>
    <x v="0"/>
    <s v="Gable"/>
    <s v="CompShg"/>
    <x v="0"/>
    <s v="VinylSd"/>
    <s v="Stone"/>
    <n v="182"/>
    <s v="Gd"/>
    <s v="TA"/>
    <x v="0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x v="0"/>
    <n v="0"/>
    <n v="2"/>
    <n v="0"/>
    <n v="2"/>
    <x v="0"/>
    <n v="1"/>
    <x v="0"/>
    <n v="5"/>
    <s v="Typ"/>
    <n v="0"/>
    <s v="NA"/>
    <s v="Attchd"/>
    <n v="2005"/>
    <s v="Fin"/>
    <n v="2"/>
    <n v="400"/>
    <s v="TA"/>
    <s v="TA"/>
    <s v="Y"/>
    <x v="251"/>
    <x v="1"/>
    <n v="0"/>
    <n v="0"/>
    <n v="0"/>
    <n v="0"/>
    <n v="0"/>
    <s v="NA"/>
    <n v="0"/>
    <s v="NA"/>
    <x v="0"/>
    <s v="NA"/>
    <n v="0"/>
    <x v="9"/>
    <x v="0"/>
    <s v="WD"/>
    <x v="0"/>
    <x v="0"/>
    <x v="100"/>
  </r>
  <r>
    <x v="1259"/>
    <x v="1"/>
    <x v="0"/>
    <n v="65"/>
    <n v="9750"/>
    <s v="Pave"/>
    <s v="NA"/>
    <s v="Reg"/>
    <s v="Lvl"/>
    <s v="AllPub"/>
    <x v="1"/>
    <s v="Gtl"/>
    <x v="11"/>
    <s v="Norm"/>
    <s v="Norm"/>
    <x v="0"/>
    <x v="1"/>
    <n v="6"/>
    <n v="8"/>
    <n v="1969"/>
    <n v="1969"/>
    <x v="0"/>
    <s v="Gable"/>
    <s v="CompShg"/>
    <x v="3"/>
    <s v="HdBoard"/>
    <s v="None"/>
    <n v="0"/>
    <s v="TA"/>
    <s v="TA"/>
    <x v="1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x v="0"/>
    <n v="0"/>
    <n v="1"/>
    <n v="1"/>
    <n v="3"/>
    <x v="1"/>
    <n v="1"/>
    <x v="1"/>
    <n v="6"/>
    <s v="Typ"/>
    <n v="0"/>
    <s v="NA"/>
    <s v="Attchd"/>
    <n v="1969"/>
    <s v="Unf"/>
    <n v="2"/>
    <n v="460"/>
    <s v="TA"/>
    <s v="TA"/>
    <s v="Y"/>
    <x v="40"/>
    <x v="1"/>
    <n v="0"/>
    <n v="0"/>
    <n v="0"/>
    <n v="80"/>
    <n v="0"/>
    <s v="NA"/>
    <n v="0"/>
    <s v="NA"/>
    <x v="0"/>
    <s v="NA"/>
    <n v="0"/>
    <x v="9"/>
    <x v="0"/>
    <s v="WD"/>
    <x v="0"/>
    <x v="0"/>
    <x v="196"/>
  </r>
  <r>
    <x v="1260"/>
    <x v="0"/>
    <x v="0"/>
    <s v="NA"/>
    <n v="24682"/>
    <s v="Pave"/>
    <s v="NA"/>
    <s v="IR3"/>
    <s v="Lvl"/>
    <s v="AllPub"/>
    <x v="3"/>
    <s v="Gtl"/>
    <x v="17"/>
    <s v="RRAn"/>
    <s v="Norm"/>
    <x v="0"/>
    <x v="0"/>
    <n v="6"/>
    <n v="5"/>
    <n v="1999"/>
    <n v="1999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x v="1"/>
    <n v="0"/>
    <n v="2"/>
    <n v="1"/>
    <n v="3"/>
    <x v="0"/>
    <n v="1"/>
    <x v="1"/>
    <n v="7"/>
    <s v="Typ"/>
    <n v="1"/>
    <s v="TA"/>
    <s v="BuiltIn"/>
    <n v="1999"/>
    <s v="Fin"/>
    <n v="2"/>
    <n v="502"/>
    <s v="TA"/>
    <s v="TA"/>
    <s v="Y"/>
    <x v="0"/>
    <x v="0"/>
    <n v="103"/>
    <n v="0"/>
    <n v="0"/>
    <n v="0"/>
    <n v="0"/>
    <s v="NA"/>
    <n v="0"/>
    <s v="NA"/>
    <x v="0"/>
    <s v="NA"/>
    <n v="0"/>
    <x v="11"/>
    <x v="3"/>
    <s v="WD"/>
    <x v="0"/>
    <x v="0"/>
    <x v="111"/>
  </r>
  <r>
    <x v="1261"/>
    <x v="1"/>
    <x v="0"/>
    <n v="80"/>
    <n v="9600"/>
    <s v="Pave"/>
    <s v="NA"/>
    <s v="Reg"/>
    <s v="Lvl"/>
    <s v="AllPub"/>
    <x v="0"/>
    <s v="Gtl"/>
    <x v="11"/>
    <s v="Norm"/>
    <s v="Norm"/>
    <x v="0"/>
    <x v="1"/>
    <n v="5"/>
    <n v="6"/>
    <n v="1956"/>
    <n v="1956"/>
    <x v="0"/>
    <s v="Hip"/>
    <s v="CompShg"/>
    <x v="1"/>
    <s v="MetalSd"/>
    <s v="None"/>
    <n v="0"/>
    <s v="TA"/>
    <s v="TA"/>
    <x v="1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x v="1"/>
    <n v="0"/>
    <n v="1"/>
    <n v="0"/>
    <n v="2"/>
    <x v="1"/>
    <n v="1"/>
    <x v="1"/>
    <n v="5"/>
    <s v="Typ"/>
    <n v="0"/>
    <s v="NA"/>
    <s v="Attchd"/>
    <n v="1956"/>
    <s v="Unf"/>
    <n v="1"/>
    <n v="338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614"/>
  </r>
  <r>
    <x v="1262"/>
    <x v="3"/>
    <x v="0"/>
    <s v="NA"/>
    <n v="11250"/>
    <s v="Pave"/>
    <s v="NA"/>
    <s v="Reg"/>
    <s v="Lvl"/>
    <s v="AllPub"/>
    <x v="0"/>
    <s v="Gtl"/>
    <x v="19"/>
    <s v="Norm"/>
    <s v="Norm"/>
    <x v="0"/>
    <x v="2"/>
    <n v="4"/>
    <n v="5"/>
    <n v="1957"/>
    <n v="1989"/>
    <x v="1"/>
    <s v="Gable"/>
    <s v="CompShg"/>
    <x v="2"/>
    <s v="Wd Sdng"/>
    <s v="None"/>
    <n v="0"/>
    <s v="TA"/>
    <s v="TA"/>
    <x v="1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x v="0"/>
    <n v="0"/>
    <n v="1"/>
    <n v="0"/>
    <n v="5"/>
    <x v="1"/>
    <n v="1"/>
    <x v="1"/>
    <n v="8"/>
    <s v="Min2"/>
    <n v="2"/>
    <s v="TA"/>
    <s v="Attchd"/>
    <n v="1957"/>
    <s v="Unf"/>
    <n v="1"/>
    <n v="304"/>
    <s v="TA"/>
    <s v="TA"/>
    <s v="Y"/>
    <x v="28"/>
    <x v="1"/>
    <n v="0"/>
    <n v="0"/>
    <n v="0"/>
    <n v="0"/>
    <n v="0"/>
    <s v="NA"/>
    <n v="0"/>
    <s v="NA"/>
    <x v="0"/>
    <s v="NA"/>
    <n v="0"/>
    <x v="6"/>
    <x v="3"/>
    <s v="WD"/>
    <x v="0"/>
    <x v="0"/>
    <x v="457"/>
  </r>
  <r>
    <x v="1263"/>
    <x v="2"/>
    <x v="0"/>
    <n v="60"/>
    <n v="13515"/>
    <s v="Pave"/>
    <s v="Pave"/>
    <s v="Reg"/>
    <s v="Lvl"/>
    <s v="AllPub"/>
    <x v="0"/>
    <s v="Gtl"/>
    <x v="8"/>
    <s v="Norm"/>
    <s v="Norm"/>
    <x v="0"/>
    <x v="0"/>
    <n v="6"/>
    <n v="6"/>
    <n v="1919"/>
    <n v="1950"/>
    <x v="1"/>
    <s v="Gambrel"/>
    <s v="CompShg"/>
    <x v="2"/>
    <s v="Wd Sdng"/>
    <s v="None"/>
    <n v="0"/>
    <s v="TA"/>
    <s v="TA"/>
    <x v="0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x v="1"/>
    <n v="0"/>
    <n v="1"/>
    <n v="0"/>
    <n v="3"/>
    <x v="1"/>
    <n v="1"/>
    <x v="1"/>
    <n v="8"/>
    <s v="Typ"/>
    <n v="1"/>
    <s v="Gd"/>
    <s v="Detchd"/>
    <n v="1940"/>
    <s v="Unf"/>
    <n v="2"/>
    <n v="520"/>
    <s v="TA"/>
    <s v="TA"/>
    <s v="N"/>
    <x v="0"/>
    <x v="0"/>
    <n v="0"/>
    <n v="126"/>
    <n v="0"/>
    <n v="0"/>
    <n v="0"/>
    <s v="NA"/>
    <n v="0"/>
    <s v="GdPrv"/>
    <x v="1"/>
    <s v="NA"/>
    <n v="0"/>
    <x v="9"/>
    <x v="1"/>
    <s v="WD"/>
    <x v="0"/>
    <x v="0"/>
    <x v="53"/>
  </r>
  <r>
    <x v="1264"/>
    <x v="7"/>
    <x v="4"/>
    <n v="34"/>
    <n v="4060"/>
    <s v="Pave"/>
    <s v="NA"/>
    <s v="Reg"/>
    <s v="Lvl"/>
    <s v="AllPub"/>
    <x v="0"/>
    <s v="Gtl"/>
    <x v="11"/>
    <s v="Norm"/>
    <s v="Norm"/>
    <x v="3"/>
    <x v="1"/>
    <n v="6"/>
    <n v="5"/>
    <n v="1998"/>
    <n v="1999"/>
    <x v="1"/>
    <s v="Gable"/>
    <s v="CompShg"/>
    <x v="1"/>
    <s v="MetalSd"/>
    <s v="None"/>
    <n v="0"/>
    <s v="Gd"/>
    <s v="TA"/>
    <x v="0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x v="0"/>
    <n v="0"/>
    <n v="2"/>
    <n v="0"/>
    <n v="2"/>
    <x v="0"/>
    <n v="1"/>
    <x v="0"/>
    <n v="5"/>
    <s v="Typ"/>
    <n v="0"/>
    <s v="NA"/>
    <s v="Attchd"/>
    <n v="1998"/>
    <s v="Fin"/>
    <n v="2"/>
    <n v="511"/>
    <s v="TA"/>
    <s v="TA"/>
    <s v="Y"/>
    <x v="32"/>
    <x v="1"/>
    <n v="68"/>
    <n v="0"/>
    <n v="0"/>
    <n v="0"/>
    <n v="0"/>
    <s v="NA"/>
    <n v="0"/>
    <s v="NA"/>
    <x v="0"/>
    <s v="NA"/>
    <n v="0"/>
    <x v="5"/>
    <x v="0"/>
    <s v="COD"/>
    <x v="1"/>
    <x v="1"/>
    <x v="111"/>
  </r>
  <r>
    <x v="1265"/>
    <x v="11"/>
    <x v="3"/>
    <n v="35"/>
    <n v="3735"/>
    <s v="Pave"/>
    <s v="NA"/>
    <s v="Reg"/>
    <s v="Lvl"/>
    <s v="AllPub"/>
    <x v="4"/>
    <s v="Gtl"/>
    <x v="5"/>
    <s v="Norm"/>
    <s v="Norm"/>
    <x v="3"/>
    <x v="0"/>
    <n v="7"/>
    <n v="5"/>
    <n v="1999"/>
    <n v="1999"/>
    <x v="0"/>
    <s v="Hip"/>
    <s v="CompShg"/>
    <x v="1"/>
    <s v="MetalSd"/>
    <s v="BrkFace"/>
    <n v="218"/>
    <s v="Gd"/>
    <s v="TA"/>
    <x v="0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x v="0"/>
    <n v="0"/>
    <n v="2"/>
    <n v="1"/>
    <n v="3"/>
    <x v="0"/>
    <n v="1"/>
    <x v="0"/>
    <n v="6"/>
    <s v="Typ"/>
    <n v="0"/>
    <s v="NA"/>
    <s v="Detchd"/>
    <n v="1999"/>
    <s v="Unf"/>
    <n v="2"/>
    <n v="506"/>
    <s v="TA"/>
    <s v="TA"/>
    <s v="Y"/>
    <x v="0"/>
    <x v="0"/>
    <n v="34"/>
    <n v="0"/>
    <n v="0"/>
    <n v="0"/>
    <n v="0"/>
    <s v="NA"/>
    <n v="0"/>
    <s v="NA"/>
    <x v="0"/>
    <s v="NA"/>
    <n v="0"/>
    <x v="10"/>
    <x v="2"/>
    <s v="WD"/>
    <x v="0"/>
    <x v="0"/>
    <x v="615"/>
  </r>
  <r>
    <x v="1266"/>
    <x v="4"/>
    <x v="1"/>
    <n v="60"/>
    <n v="10120"/>
    <s v="Pave"/>
    <s v="NA"/>
    <s v="IR1"/>
    <s v="Bnk"/>
    <s v="AllPub"/>
    <x v="0"/>
    <s v="Gtl"/>
    <x v="7"/>
    <s v="Feedr"/>
    <s v="Norm"/>
    <x v="1"/>
    <x v="6"/>
    <n v="7"/>
    <n v="4"/>
    <n v="1910"/>
    <n v="1950"/>
    <x v="1"/>
    <s v="Hip"/>
    <s v="CompShg"/>
    <x v="2"/>
    <s v="Wd Sdng"/>
    <s v="None"/>
    <n v="0"/>
    <s v="Fa"/>
    <s v="TA"/>
    <x v="1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x v="1"/>
    <n v="0"/>
    <n v="1"/>
    <n v="1"/>
    <n v="4"/>
    <x v="1"/>
    <n v="2"/>
    <x v="1"/>
    <n v="9"/>
    <s v="Typ"/>
    <n v="1"/>
    <s v="Gd"/>
    <s v="Detchd"/>
    <n v="1960"/>
    <s v="Unf"/>
    <n v="1"/>
    <n v="308"/>
    <s v="TA"/>
    <s v="TA"/>
    <s v="N"/>
    <x v="0"/>
    <x v="0"/>
    <n v="0"/>
    <n v="264"/>
    <n v="0"/>
    <n v="0"/>
    <n v="0"/>
    <s v="NA"/>
    <n v="0"/>
    <s v="MnPrv"/>
    <x v="1"/>
    <s v="NA"/>
    <n v="0"/>
    <x v="8"/>
    <x v="1"/>
    <s v="WD"/>
    <x v="0"/>
    <x v="0"/>
    <x v="125"/>
  </r>
  <r>
    <x v="1267"/>
    <x v="1"/>
    <x v="0"/>
    <n v="89"/>
    <n v="13214"/>
    <s v="Pave"/>
    <s v="NA"/>
    <s v="IR1"/>
    <s v="HLS"/>
    <s v="AllPub"/>
    <x v="0"/>
    <s v="Gtl"/>
    <x v="16"/>
    <s v="Norm"/>
    <s v="Norm"/>
    <x v="0"/>
    <x v="1"/>
    <n v="9"/>
    <n v="5"/>
    <n v="2008"/>
    <n v="2009"/>
    <x v="1"/>
    <s v="Hip"/>
    <s v="CompShg"/>
    <x v="9"/>
    <s v="CmentBd"/>
    <s v="None"/>
    <n v="0"/>
    <s v="Ex"/>
    <s v="TA"/>
    <x v="0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x v="1"/>
    <n v="0"/>
    <n v="2"/>
    <n v="0"/>
    <n v="3"/>
    <x v="1"/>
    <n v="1"/>
    <x v="2"/>
    <n v="10"/>
    <s v="Typ"/>
    <n v="1"/>
    <s v="Gd"/>
    <s v="Attchd"/>
    <n v="2009"/>
    <s v="Fin"/>
    <n v="3"/>
    <n v="746"/>
    <s v="TA"/>
    <s v="TA"/>
    <s v="Y"/>
    <x v="32"/>
    <x v="1"/>
    <n v="76"/>
    <n v="0"/>
    <n v="0"/>
    <n v="0"/>
    <n v="0"/>
    <s v="NA"/>
    <n v="0"/>
    <s v="NA"/>
    <x v="0"/>
    <s v="NA"/>
    <n v="0"/>
    <x v="1"/>
    <x v="4"/>
    <s v="WD"/>
    <x v="0"/>
    <x v="0"/>
    <x v="616"/>
  </r>
  <r>
    <x v="1268"/>
    <x v="3"/>
    <x v="0"/>
    <s v="NA"/>
    <n v="14100"/>
    <s v="Pave"/>
    <s v="NA"/>
    <s v="IR1"/>
    <s v="Lvl"/>
    <s v="AllPub"/>
    <x v="0"/>
    <s v="Mod"/>
    <x v="2"/>
    <s v="Norm"/>
    <s v="Norm"/>
    <x v="0"/>
    <x v="2"/>
    <n v="8"/>
    <n v="9"/>
    <n v="1935"/>
    <n v="1997"/>
    <x v="1"/>
    <s v="Gable"/>
    <s v="CompShg"/>
    <x v="9"/>
    <s v="Stucco"/>
    <s v="BrkFace"/>
    <n v="632"/>
    <s v="TA"/>
    <s v="Gd"/>
    <x v="1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x v="1"/>
    <n v="0"/>
    <n v="3"/>
    <n v="1"/>
    <n v="4"/>
    <x v="0"/>
    <n v="1"/>
    <x v="0"/>
    <n v="11"/>
    <s v="Typ"/>
    <n v="2"/>
    <s v="Gd"/>
    <s v="BuiltIn"/>
    <n v="1982"/>
    <s v="Unf"/>
    <n v="3"/>
    <n v="1014"/>
    <s v="TA"/>
    <s v="TA"/>
    <s v="Y"/>
    <x v="252"/>
    <x v="1"/>
    <n v="12"/>
    <n v="0"/>
    <n v="0"/>
    <n v="0"/>
    <n v="0"/>
    <s v="NA"/>
    <n v="0"/>
    <s v="GdWo"/>
    <x v="1"/>
    <s v="NA"/>
    <n v="0"/>
    <x v="1"/>
    <x v="0"/>
    <s v="WD"/>
    <x v="0"/>
    <x v="0"/>
    <x v="617"/>
  </r>
  <r>
    <x v="1269"/>
    <x v="3"/>
    <x v="0"/>
    <n v="78"/>
    <n v="11344"/>
    <s v="Pave"/>
    <s v="NA"/>
    <s v="Reg"/>
    <s v="Lvl"/>
    <s v="AllPub"/>
    <x v="0"/>
    <s v="Gtl"/>
    <x v="11"/>
    <s v="Feedr"/>
    <s v="Norm"/>
    <x v="0"/>
    <x v="2"/>
    <n v="5"/>
    <n v="5"/>
    <n v="1958"/>
    <n v="1958"/>
    <x v="0"/>
    <s v="Gable"/>
    <s v="CompShg"/>
    <x v="1"/>
    <s v="MetalSd"/>
    <s v="BrkFace"/>
    <n v="180"/>
    <s v="TA"/>
    <s v="TA"/>
    <x v="1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x v="1"/>
    <n v="0"/>
    <n v="1"/>
    <n v="1"/>
    <n v="3"/>
    <x v="1"/>
    <n v="1"/>
    <x v="1"/>
    <n v="7"/>
    <s v="Typ"/>
    <n v="0"/>
    <s v="NA"/>
    <s v="Attchd"/>
    <n v="1958"/>
    <s v="Unf"/>
    <n v="1"/>
    <n v="315"/>
    <s v="TA"/>
    <s v="TA"/>
    <s v="Y"/>
    <x v="0"/>
    <x v="0"/>
    <n v="0"/>
    <n v="0"/>
    <n v="0"/>
    <n v="0"/>
    <n v="0"/>
    <s v="NA"/>
    <n v="0"/>
    <s v="GdWo"/>
    <x v="1"/>
    <s v="NA"/>
    <n v="0"/>
    <x v="9"/>
    <x v="1"/>
    <s v="WD"/>
    <x v="0"/>
    <x v="0"/>
    <x v="12"/>
  </r>
  <r>
    <x v="1270"/>
    <x v="14"/>
    <x v="0"/>
    <s v="NA"/>
    <n v="23595"/>
    <s v="Pave"/>
    <s v="NA"/>
    <s v="Reg"/>
    <s v="Low"/>
    <s v="AllPub"/>
    <x v="0"/>
    <s v="Sev"/>
    <x v="19"/>
    <s v="Norm"/>
    <s v="Norm"/>
    <x v="0"/>
    <x v="1"/>
    <n v="7"/>
    <n v="6"/>
    <n v="1979"/>
    <n v="1979"/>
    <x v="0"/>
    <s v="Shed"/>
    <s v="WdShake"/>
    <x v="7"/>
    <s v="Plywood"/>
    <s v="None"/>
    <n v="0"/>
    <s v="Gd"/>
    <s v="TA"/>
    <x v="0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x v="2"/>
    <n v="0"/>
    <n v="0"/>
    <n v="1"/>
    <n v="0"/>
    <x v="1"/>
    <n v="1"/>
    <x v="0"/>
    <n v="4"/>
    <s v="Typ"/>
    <n v="1"/>
    <s v="TA"/>
    <s v="Attchd"/>
    <n v="1979"/>
    <s v="Fin"/>
    <n v="2"/>
    <n v="586"/>
    <s v="TA"/>
    <s v="TA"/>
    <s v="Y"/>
    <x v="142"/>
    <x v="1"/>
    <n v="0"/>
    <n v="0"/>
    <n v="0"/>
    <n v="0"/>
    <n v="0"/>
    <s v="NA"/>
    <n v="0"/>
    <s v="NA"/>
    <x v="0"/>
    <s v="NA"/>
    <n v="0"/>
    <x v="7"/>
    <x v="4"/>
    <s v="WD"/>
    <x v="0"/>
    <x v="0"/>
    <x v="79"/>
  </r>
  <r>
    <x v="1271"/>
    <x v="1"/>
    <x v="0"/>
    <s v="NA"/>
    <n v="9156"/>
    <s v="Pave"/>
    <s v="NA"/>
    <s v="IR1"/>
    <s v="Lvl"/>
    <s v="AllPub"/>
    <x v="0"/>
    <s v="Gtl"/>
    <x v="6"/>
    <s v="PosN"/>
    <s v="Norm"/>
    <x v="0"/>
    <x v="1"/>
    <n v="6"/>
    <n v="7"/>
    <n v="1968"/>
    <n v="1968"/>
    <x v="0"/>
    <s v="Hip"/>
    <s v="CompShg"/>
    <x v="4"/>
    <s v="BrkFace"/>
    <s v="None"/>
    <n v="0"/>
    <s v="TA"/>
    <s v="TA"/>
    <x v="1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x v="1"/>
    <n v="0"/>
    <n v="2"/>
    <n v="0"/>
    <n v="3"/>
    <x v="1"/>
    <n v="1"/>
    <x v="0"/>
    <n v="7"/>
    <s v="Typ"/>
    <n v="1"/>
    <s v="Gd"/>
    <s v="Attchd"/>
    <n v="1968"/>
    <s v="RFn"/>
    <n v="2"/>
    <n v="462"/>
    <s v="TA"/>
    <s v="TA"/>
    <s v="Y"/>
    <x v="0"/>
    <x v="0"/>
    <n v="0"/>
    <n v="0"/>
    <n v="0"/>
    <n v="0"/>
    <n v="0"/>
    <s v="NA"/>
    <n v="0"/>
    <s v="NA"/>
    <x v="0"/>
    <s v="NA"/>
    <n v="0"/>
    <x v="5"/>
    <x v="3"/>
    <s v="WD"/>
    <x v="0"/>
    <x v="0"/>
    <x v="618"/>
  </r>
  <r>
    <x v="1272"/>
    <x v="1"/>
    <x v="0"/>
    <s v="NA"/>
    <n v="13526"/>
    <s v="Pave"/>
    <s v="NA"/>
    <s v="IR1"/>
    <s v="Lvl"/>
    <s v="AllPub"/>
    <x v="3"/>
    <s v="Gtl"/>
    <x v="9"/>
    <s v="Norm"/>
    <s v="Norm"/>
    <x v="0"/>
    <x v="1"/>
    <n v="5"/>
    <n v="6"/>
    <n v="1965"/>
    <n v="1965"/>
    <x v="0"/>
    <s v="Hip"/>
    <s v="CompShg"/>
    <x v="3"/>
    <s v="Plywood"/>
    <s v="BrkFace"/>
    <n v="114"/>
    <s v="TA"/>
    <s v="TA"/>
    <x v="1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x v="0"/>
    <n v="0"/>
    <n v="1"/>
    <n v="0"/>
    <n v="3"/>
    <x v="1"/>
    <n v="1"/>
    <x v="1"/>
    <n v="5"/>
    <s v="Typ"/>
    <n v="0"/>
    <s v="NA"/>
    <s v="Attchd"/>
    <n v="1965"/>
    <s v="Unf"/>
    <n v="1"/>
    <n v="288"/>
    <s v="TA"/>
    <s v="TA"/>
    <s v="Y"/>
    <x v="40"/>
    <x v="1"/>
    <n v="0"/>
    <n v="0"/>
    <n v="0"/>
    <n v="0"/>
    <n v="0"/>
    <s v="NA"/>
    <n v="0"/>
    <s v="MnPrv"/>
    <x v="1"/>
    <s v="NA"/>
    <n v="0"/>
    <x v="6"/>
    <x v="2"/>
    <s v="WD"/>
    <x v="0"/>
    <x v="0"/>
    <x v="193"/>
  </r>
  <r>
    <x v="1273"/>
    <x v="10"/>
    <x v="0"/>
    <n v="124"/>
    <n v="11512"/>
    <s v="Pave"/>
    <s v="NA"/>
    <s v="IR1"/>
    <s v="Lvl"/>
    <s v="AllPub"/>
    <x v="2"/>
    <s v="Gtl"/>
    <x v="15"/>
    <s v="Norm"/>
    <s v="Norm"/>
    <x v="0"/>
    <x v="5"/>
    <n v="6"/>
    <n v="7"/>
    <n v="1959"/>
    <n v="2006"/>
    <x v="1"/>
    <s v="Gable"/>
    <s v="CompShg"/>
    <x v="7"/>
    <s v="Plywood"/>
    <s v="BrkFace"/>
    <n v="84"/>
    <s v="TA"/>
    <s v="TA"/>
    <x v="1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x v="0"/>
    <n v="0"/>
    <n v="1"/>
    <n v="0"/>
    <n v="2"/>
    <x v="1"/>
    <n v="1"/>
    <x v="2"/>
    <n v="5"/>
    <s v="Typ"/>
    <n v="1"/>
    <s v="Gd"/>
    <s v="Basment"/>
    <n v="1959"/>
    <s v="RFn"/>
    <n v="1"/>
    <n v="312"/>
    <s v="TA"/>
    <s v="TA"/>
    <s v="Y"/>
    <x v="0"/>
    <x v="0"/>
    <n v="0"/>
    <n v="0"/>
    <n v="0"/>
    <n v="163"/>
    <n v="0"/>
    <s v="NA"/>
    <n v="0"/>
    <s v="GdPrv"/>
    <x v="1"/>
    <s v="NA"/>
    <n v="0"/>
    <x v="1"/>
    <x v="0"/>
    <s v="WD"/>
    <x v="0"/>
    <x v="0"/>
    <x v="48"/>
  </r>
  <r>
    <x v="1274"/>
    <x v="3"/>
    <x v="0"/>
    <n v="53"/>
    <n v="5362"/>
    <s v="Pave"/>
    <s v="NA"/>
    <s v="Reg"/>
    <s v="Lvl"/>
    <s v="AllPub"/>
    <x v="2"/>
    <s v="Gtl"/>
    <x v="2"/>
    <s v="Norm"/>
    <s v="Norm"/>
    <x v="0"/>
    <x v="2"/>
    <n v="5"/>
    <n v="6"/>
    <n v="1910"/>
    <n v="2003"/>
    <x v="1"/>
    <s v="Gable"/>
    <s v="CompShg"/>
    <x v="2"/>
    <s v="Wd Shng"/>
    <s v="None"/>
    <n v="0"/>
    <s v="TA"/>
    <s v="TA"/>
    <x v="0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x v="1"/>
    <n v="0"/>
    <n v="2"/>
    <n v="0"/>
    <n v="3"/>
    <x v="1"/>
    <n v="1"/>
    <x v="1"/>
    <n v="8"/>
    <s v="Typ"/>
    <n v="1"/>
    <s v="Gd"/>
    <s v="Detchd"/>
    <n v="1985"/>
    <s v="Unf"/>
    <n v="2"/>
    <n v="552"/>
    <s v="TA"/>
    <s v="TA"/>
    <s v="Y"/>
    <x v="253"/>
    <x v="1"/>
    <n v="0"/>
    <n v="81"/>
    <n v="0"/>
    <n v="0"/>
    <n v="0"/>
    <s v="NA"/>
    <n v="0"/>
    <s v="NA"/>
    <x v="0"/>
    <s v="NA"/>
    <n v="0"/>
    <x v="6"/>
    <x v="1"/>
    <s v="WD"/>
    <x v="0"/>
    <x v="0"/>
    <x v="19"/>
  </r>
  <r>
    <x v="1275"/>
    <x v="6"/>
    <x v="0"/>
    <n v="95"/>
    <n v="11345"/>
    <s v="Pave"/>
    <s v="NA"/>
    <s v="Reg"/>
    <s v="Lvl"/>
    <s v="AllPub"/>
    <x v="2"/>
    <s v="Gtl"/>
    <x v="11"/>
    <s v="Feedr"/>
    <s v="Norm"/>
    <x v="2"/>
    <x v="0"/>
    <n v="5"/>
    <n v="5"/>
    <n v="1948"/>
    <n v="1950"/>
    <x v="1"/>
    <s v="Gable"/>
    <s v="Roll"/>
    <x v="8"/>
    <s v="AsbShng"/>
    <s v="Stone"/>
    <n v="567"/>
    <s v="TA"/>
    <s v="TA"/>
    <x v="1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x v="1"/>
    <n v="0"/>
    <n v="2"/>
    <n v="0"/>
    <n v="4"/>
    <x v="1"/>
    <n v="2"/>
    <x v="1"/>
    <n v="10"/>
    <s v="Typ"/>
    <n v="0"/>
    <s v="NA"/>
    <s v="Detchd"/>
    <n v="1948"/>
    <s v="Unf"/>
    <n v="2"/>
    <n v="400"/>
    <s v="TA"/>
    <s v="Fa"/>
    <s v="Y"/>
    <x v="0"/>
    <x v="0"/>
    <n v="0"/>
    <n v="0"/>
    <n v="0"/>
    <n v="0"/>
    <n v="0"/>
    <s v="NA"/>
    <n v="0"/>
    <s v="NA"/>
    <x v="0"/>
    <s v="NA"/>
    <n v="0"/>
    <x v="9"/>
    <x v="1"/>
    <s v="WD"/>
    <x v="0"/>
    <x v="0"/>
    <x v="193"/>
  </r>
  <r>
    <x v="1276"/>
    <x v="0"/>
    <x v="0"/>
    <s v="NA"/>
    <n v="12936"/>
    <s v="Pave"/>
    <s v="NA"/>
    <s v="IR1"/>
    <s v="Lvl"/>
    <s v="AllPub"/>
    <x v="3"/>
    <s v="Gtl"/>
    <x v="6"/>
    <s v="Norm"/>
    <s v="Norm"/>
    <x v="0"/>
    <x v="0"/>
    <n v="6"/>
    <n v="6"/>
    <n v="1972"/>
    <n v="1972"/>
    <x v="0"/>
    <s v="Gable"/>
    <s v="CompShg"/>
    <x v="3"/>
    <s v="Plywood"/>
    <s v="None"/>
    <n v="0"/>
    <s v="TA"/>
    <s v="TA"/>
    <x v="1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x v="1"/>
    <n v="1"/>
    <n v="1"/>
    <n v="1"/>
    <n v="3"/>
    <x v="1"/>
    <n v="1"/>
    <x v="1"/>
    <n v="6"/>
    <s v="Typ"/>
    <n v="1"/>
    <s v="TA"/>
    <s v="Attchd"/>
    <n v="1972"/>
    <s v="Unf"/>
    <n v="2"/>
    <n v="497"/>
    <s v="TA"/>
    <s v="TA"/>
    <s v="Y"/>
    <x v="254"/>
    <x v="1"/>
    <n v="116"/>
    <n v="0"/>
    <n v="0"/>
    <n v="0"/>
    <n v="0"/>
    <s v="NA"/>
    <n v="0"/>
    <s v="NA"/>
    <x v="0"/>
    <s v="NA"/>
    <n v="0"/>
    <x v="3"/>
    <x v="3"/>
    <s v="WD"/>
    <x v="0"/>
    <x v="0"/>
    <x v="259"/>
  </r>
  <r>
    <x v="1277"/>
    <x v="10"/>
    <x v="0"/>
    <s v="NA"/>
    <n v="17871"/>
    <s v="Pave"/>
    <s v="NA"/>
    <s v="IR1"/>
    <s v="Lvl"/>
    <s v="AllPub"/>
    <x v="3"/>
    <s v="Gtl"/>
    <x v="6"/>
    <s v="Norm"/>
    <s v="Norm"/>
    <x v="0"/>
    <x v="5"/>
    <n v="6"/>
    <n v="5"/>
    <n v="1967"/>
    <n v="1976"/>
    <x v="1"/>
    <s v="Gable"/>
    <s v="CompShg"/>
    <x v="3"/>
    <s v="HdBoard"/>
    <s v="BrkFace"/>
    <n v="359"/>
    <s v="TA"/>
    <s v="TA"/>
    <x v="1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x v="0"/>
    <n v="0"/>
    <n v="1"/>
    <n v="1"/>
    <n v="3"/>
    <x v="1"/>
    <n v="1"/>
    <x v="1"/>
    <n v="7"/>
    <s v="Typ"/>
    <n v="1"/>
    <s v="Gd"/>
    <s v="Attchd"/>
    <n v="1967"/>
    <s v="RFn"/>
    <n v="2"/>
    <n v="480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399"/>
  </r>
  <r>
    <x v="1278"/>
    <x v="0"/>
    <x v="0"/>
    <n v="75"/>
    <n v="9473"/>
    <s v="Pave"/>
    <s v="NA"/>
    <s v="Reg"/>
    <s v="Lvl"/>
    <s v="AllPub"/>
    <x v="0"/>
    <s v="Gtl"/>
    <x v="0"/>
    <s v="Norm"/>
    <s v="Norm"/>
    <x v="0"/>
    <x v="0"/>
    <n v="8"/>
    <n v="5"/>
    <n v="2002"/>
    <n v="2002"/>
    <x v="0"/>
    <s v="Gable"/>
    <s v="CompShg"/>
    <x v="0"/>
    <s v="VinylSd"/>
    <s v="NA"/>
    <s v="NA"/>
    <s v="Gd"/>
    <s v="TA"/>
    <x v="0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x v="0"/>
    <n v="0"/>
    <n v="2"/>
    <n v="1"/>
    <n v="3"/>
    <x v="0"/>
    <n v="1"/>
    <x v="0"/>
    <n v="7"/>
    <s v="Typ"/>
    <n v="1"/>
    <s v="Gd"/>
    <s v="Attchd"/>
    <n v="2002"/>
    <s v="RFn"/>
    <n v="2"/>
    <n v="577"/>
    <s v="TA"/>
    <s v="TA"/>
    <s v="Y"/>
    <x v="0"/>
    <x v="0"/>
    <n v="211"/>
    <n v="0"/>
    <n v="0"/>
    <n v="0"/>
    <n v="0"/>
    <s v="NA"/>
    <n v="0"/>
    <s v="NA"/>
    <x v="0"/>
    <s v="NA"/>
    <n v="0"/>
    <x v="10"/>
    <x v="0"/>
    <s v="WD"/>
    <x v="0"/>
    <x v="0"/>
    <x v="479"/>
  </r>
  <r>
    <x v="1279"/>
    <x v="3"/>
    <x v="2"/>
    <n v="60"/>
    <n v="7500"/>
    <s v="Pave"/>
    <s v="NA"/>
    <s v="Reg"/>
    <s v="Lvl"/>
    <s v="AllPub"/>
    <x v="0"/>
    <s v="Gtl"/>
    <x v="13"/>
    <s v="Norm"/>
    <s v="Norm"/>
    <x v="0"/>
    <x v="2"/>
    <n v="4"/>
    <n v="4"/>
    <n v="1920"/>
    <n v="1950"/>
    <x v="1"/>
    <s v="Gable"/>
    <s v="CompShg"/>
    <x v="1"/>
    <s v="MetalSd"/>
    <s v="None"/>
    <n v="0"/>
    <s v="TA"/>
    <s v="Gd"/>
    <x v="1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x v="1"/>
    <n v="0"/>
    <n v="1"/>
    <n v="0"/>
    <n v="2"/>
    <x v="1"/>
    <n v="1"/>
    <x v="1"/>
    <n v="6"/>
    <s v="Typ"/>
    <n v="0"/>
    <s v="NA"/>
    <s v="Detchd"/>
    <n v="1980"/>
    <s v="RFn"/>
    <n v="2"/>
    <n v="528"/>
    <s v="TA"/>
    <s v="TA"/>
    <s v="Y"/>
    <x v="255"/>
    <x v="1"/>
    <n v="0"/>
    <n v="164"/>
    <n v="0"/>
    <n v="0"/>
    <n v="0"/>
    <s v="NA"/>
    <n v="0"/>
    <s v="NA"/>
    <x v="0"/>
    <s v="NA"/>
    <n v="0"/>
    <x v="7"/>
    <x v="4"/>
    <s v="COD"/>
    <x v="1"/>
    <x v="1"/>
    <x v="619"/>
  </r>
  <r>
    <x v="1280"/>
    <x v="1"/>
    <x v="0"/>
    <n v="67"/>
    <n v="9808"/>
    <s v="Pave"/>
    <s v="NA"/>
    <s v="IR1"/>
    <s v="Lvl"/>
    <s v="AllPub"/>
    <x v="0"/>
    <s v="Gtl"/>
    <x v="0"/>
    <s v="Norm"/>
    <s v="Norm"/>
    <x v="0"/>
    <x v="1"/>
    <n v="7"/>
    <n v="5"/>
    <n v="2002"/>
    <n v="2002"/>
    <x v="0"/>
    <s v="Gable"/>
    <s v="CompShg"/>
    <x v="0"/>
    <s v="VinylSd"/>
    <s v="BrkFace"/>
    <n v="110"/>
    <s v="Gd"/>
    <s v="TA"/>
    <x v="0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x v="0"/>
    <n v="0"/>
    <n v="2"/>
    <n v="0"/>
    <n v="3"/>
    <x v="1"/>
    <n v="1"/>
    <x v="0"/>
    <n v="6"/>
    <s v="Typ"/>
    <n v="0"/>
    <s v="NA"/>
    <s v="Attchd"/>
    <n v="2002"/>
    <s v="RFn"/>
    <n v="2"/>
    <n v="544"/>
    <s v="TA"/>
    <s v="TA"/>
    <s v="Y"/>
    <x v="0"/>
    <x v="0"/>
    <n v="72"/>
    <n v="0"/>
    <n v="0"/>
    <n v="0"/>
    <n v="0"/>
    <s v="NA"/>
    <n v="0"/>
    <s v="NA"/>
    <x v="0"/>
    <s v="NA"/>
    <n v="0"/>
    <x v="10"/>
    <x v="3"/>
    <s v="WD"/>
    <x v="0"/>
    <x v="0"/>
    <x v="540"/>
  </r>
  <r>
    <x v="1281"/>
    <x v="1"/>
    <x v="0"/>
    <n v="50"/>
    <n v="8049"/>
    <s v="Pave"/>
    <s v="NA"/>
    <s v="IR1"/>
    <s v="Lvl"/>
    <s v="AllPub"/>
    <x v="3"/>
    <s v="Gtl"/>
    <x v="16"/>
    <s v="Norm"/>
    <s v="Norm"/>
    <x v="0"/>
    <x v="1"/>
    <n v="7"/>
    <n v="5"/>
    <n v="1990"/>
    <n v="1990"/>
    <x v="0"/>
    <s v="Hip"/>
    <s v="CompShg"/>
    <x v="3"/>
    <s v="HdBoard"/>
    <s v="BrkFace"/>
    <n v="54"/>
    <s v="TA"/>
    <s v="TA"/>
    <x v="1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x v="0"/>
    <n v="0"/>
    <n v="2"/>
    <n v="0"/>
    <n v="2"/>
    <x v="0"/>
    <n v="1"/>
    <x v="1"/>
    <n v="6"/>
    <s v="Typ"/>
    <n v="1"/>
    <s v="TA"/>
    <s v="Attchd"/>
    <n v="1990"/>
    <s v="Fin"/>
    <n v="2"/>
    <n v="484"/>
    <s v="Gd"/>
    <s v="Gd"/>
    <s v="Y"/>
    <x v="0"/>
    <x v="0"/>
    <n v="58"/>
    <n v="0"/>
    <n v="0"/>
    <n v="90"/>
    <n v="0"/>
    <s v="NA"/>
    <n v="0"/>
    <s v="NA"/>
    <x v="0"/>
    <s v="NA"/>
    <n v="0"/>
    <x v="9"/>
    <x v="2"/>
    <s v="WD"/>
    <x v="0"/>
    <x v="0"/>
    <x v="63"/>
  </r>
  <r>
    <x v="1282"/>
    <x v="1"/>
    <x v="0"/>
    <n v="61"/>
    <n v="8800"/>
    <s v="Pave"/>
    <s v="NA"/>
    <s v="IR1"/>
    <s v="Lvl"/>
    <s v="AllPub"/>
    <x v="0"/>
    <s v="Gtl"/>
    <x v="0"/>
    <s v="Norm"/>
    <s v="Norm"/>
    <x v="0"/>
    <x v="1"/>
    <n v="5"/>
    <n v="7"/>
    <n v="1977"/>
    <n v="2008"/>
    <x v="1"/>
    <s v="Gable"/>
    <s v="CompShg"/>
    <x v="3"/>
    <s v="HdBoard"/>
    <s v="None"/>
    <n v="0"/>
    <s v="TA"/>
    <s v="TA"/>
    <x v="1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x v="1"/>
    <n v="0"/>
    <n v="2"/>
    <n v="0"/>
    <n v="3"/>
    <x v="1"/>
    <n v="1"/>
    <x v="0"/>
    <n v="5"/>
    <s v="Typ"/>
    <n v="0"/>
    <s v="NA"/>
    <s v="Detchd"/>
    <n v="1977"/>
    <s v="Unf"/>
    <n v="2"/>
    <n v="484"/>
    <s v="TA"/>
    <s v="TA"/>
    <s v="Y"/>
    <x v="0"/>
    <x v="0"/>
    <n v="0"/>
    <n v="0"/>
    <n v="0"/>
    <n v="288"/>
    <n v="0"/>
    <s v="NA"/>
    <n v="0"/>
    <s v="NA"/>
    <x v="0"/>
    <s v="NA"/>
    <n v="0"/>
    <x v="2"/>
    <x v="3"/>
    <s v="WD"/>
    <x v="0"/>
    <x v="0"/>
    <x v="620"/>
  </r>
  <r>
    <x v="1283"/>
    <x v="6"/>
    <x v="0"/>
    <n v="94"/>
    <n v="9400"/>
    <s v="Pave"/>
    <s v="NA"/>
    <s v="Reg"/>
    <s v="Low"/>
    <s v="AllPub"/>
    <x v="2"/>
    <s v="Gtl"/>
    <x v="4"/>
    <s v="Norm"/>
    <s v="Norm"/>
    <x v="2"/>
    <x v="0"/>
    <n v="6"/>
    <n v="5"/>
    <n v="1971"/>
    <n v="1971"/>
    <x v="0"/>
    <s v="Mansard"/>
    <s v="CompShg"/>
    <x v="1"/>
    <s v="Wd Shng"/>
    <s v="None"/>
    <n v="0"/>
    <s v="TA"/>
    <s v="TA"/>
    <x v="1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x v="1"/>
    <n v="0"/>
    <n v="2"/>
    <n v="2"/>
    <n v="4"/>
    <x v="0"/>
    <n v="2"/>
    <x v="1"/>
    <n v="8"/>
    <s v="Typ"/>
    <n v="0"/>
    <s v="NA"/>
    <s v="NA"/>
    <s v="NA"/>
    <s v="NA"/>
    <n v="0"/>
    <n v="0"/>
    <s v="NA"/>
    <s v="NA"/>
    <s v="Y"/>
    <x v="256"/>
    <x v="1"/>
    <n v="0"/>
    <n v="0"/>
    <n v="0"/>
    <n v="0"/>
    <n v="0"/>
    <s v="NA"/>
    <n v="0"/>
    <s v="NA"/>
    <x v="0"/>
    <s v="NA"/>
    <n v="0"/>
    <x v="7"/>
    <x v="4"/>
    <s v="WD"/>
    <x v="0"/>
    <x v="0"/>
    <x v="19"/>
  </r>
  <r>
    <x v="1284"/>
    <x v="3"/>
    <x v="0"/>
    <n v="50"/>
    <n v="9638"/>
    <s v="Pave"/>
    <s v="NA"/>
    <s v="Reg"/>
    <s v="Lvl"/>
    <s v="AllPub"/>
    <x v="0"/>
    <s v="Gtl"/>
    <x v="23"/>
    <s v="Feedr"/>
    <s v="Norm"/>
    <x v="0"/>
    <x v="2"/>
    <n v="6"/>
    <n v="7"/>
    <n v="1919"/>
    <n v="1990"/>
    <x v="1"/>
    <s v="Gable"/>
    <s v="CompShg"/>
    <x v="2"/>
    <s v="Wd Shng"/>
    <s v="None"/>
    <n v="0"/>
    <s v="TA"/>
    <s v="TA"/>
    <x v="0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x v="1"/>
    <n v="0"/>
    <n v="2"/>
    <n v="0"/>
    <n v="4"/>
    <x v="1"/>
    <n v="1"/>
    <x v="0"/>
    <n v="10"/>
    <s v="Min2"/>
    <n v="1"/>
    <s v="Gd"/>
    <s v="Detchd"/>
    <n v="1969"/>
    <s v="Unf"/>
    <n v="1"/>
    <n v="336"/>
    <s v="TA"/>
    <s v="TA"/>
    <s v="Y"/>
    <x v="206"/>
    <x v="1"/>
    <n v="0"/>
    <n v="42"/>
    <n v="0"/>
    <n v="116"/>
    <n v="0"/>
    <s v="NA"/>
    <n v="0"/>
    <s v="NA"/>
    <x v="0"/>
    <s v="NA"/>
    <n v="0"/>
    <x v="10"/>
    <x v="4"/>
    <s v="WD"/>
    <x v="0"/>
    <x v="0"/>
    <x v="486"/>
  </r>
  <r>
    <x v="1285"/>
    <x v="3"/>
    <x v="1"/>
    <n v="50"/>
    <n v="6000"/>
    <s v="Pave"/>
    <s v="NA"/>
    <s v="Reg"/>
    <s v="Lvl"/>
    <s v="AllPub"/>
    <x v="0"/>
    <s v="Gtl"/>
    <x v="8"/>
    <s v="Norm"/>
    <s v="Norm"/>
    <x v="0"/>
    <x v="2"/>
    <n v="6"/>
    <n v="6"/>
    <n v="1939"/>
    <n v="1950"/>
    <x v="1"/>
    <s v="Gable"/>
    <s v="CompShg"/>
    <x v="1"/>
    <s v="MetalSd"/>
    <s v="None"/>
    <n v="0"/>
    <s v="TA"/>
    <s v="Fa"/>
    <x v="1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x v="1"/>
    <n v="0"/>
    <n v="1"/>
    <n v="0"/>
    <n v="4"/>
    <x v="1"/>
    <n v="1"/>
    <x v="1"/>
    <n v="6"/>
    <s v="Typ"/>
    <n v="1"/>
    <s v="Gd"/>
    <s v="Detchd"/>
    <n v="1939"/>
    <s v="Unf"/>
    <n v="1"/>
    <n v="280"/>
    <s v="TA"/>
    <s v="TA"/>
    <s v="Y"/>
    <x v="257"/>
    <x v="1"/>
    <n v="0"/>
    <n v="0"/>
    <n v="0"/>
    <n v="0"/>
    <n v="0"/>
    <s v="NA"/>
    <n v="0"/>
    <s v="NA"/>
    <x v="0"/>
    <s v="NA"/>
    <n v="0"/>
    <x v="1"/>
    <x v="3"/>
    <s v="WD"/>
    <x v="0"/>
    <x v="0"/>
    <x v="316"/>
  </r>
  <r>
    <x v="1286"/>
    <x v="1"/>
    <x v="0"/>
    <s v="NA"/>
    <n v="9790"/>
    <s v="Pave"/>
    <s v="NA"/>
    <s v="Reg"/>
    <s v="Lvl"/>
    <s v="AllPub"/>
    <x v="0"/>
    <s v="Gtl"/>
    <x v="6"/>
    <s v="Feedr"/>
    <s v="Norm"/>
    <x v="0"/>
    <x v="1"/>
    <n v="6"/>
    <n v="5"/>
    <n v="1963"/>
    <n v="1963"/>
    <x v="0"/>
    <s v="Hip"/>
    <s v="CompShg"/>
    <x v="3"/>
    <s v="HdBoard"/>
    <s v="BrkFace"/>
    <n v="451"/>
    <s v="TA"/>
    <s v="TA"/>
    <x v="1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x v="0"/>
    <n v="0"/>
    <n v="1"/>
    <n v="1"/>
    <n v="3"/>
    <x v="1"/>
    <n v="1"/>
    <x v="1"/>
    <n v="6"/>
    <s v="Typ"/>
    <n v="2"/>
    <s v="Gd"/>
    <s v="Attchd"/>
    <n v="1963"/>
    <s v="Unf"/>
    <n v="2"/>
    <n v="528"/>
    <s v="TA"/>
    <s v="TA"/>
    <s v="Y"/>
    <x v="0"/>
    <x v="0"/>
    <n v="26"/>
    <n v="0"/>
    <n v="0"/>
    <n v="0"/>
    <n v="0"/>
    <s v="NA"/>
    <n v="0"/>
    <s v="NA"/>
    <x v="0"/>
    <s v="NA"/>
    <n v="0"/>
    <x v="11"/>
    <x v="4"/>
    <s v="WD"/>
    <x v="0"/>
    <x v="0"/>
    <x v="5"/>
  </r>
  <r>
    <x v="1287"/>
    <x v="1"/>
    <x v="0"/>
    <s v="NA"/>
    <n v="36500"/>
    <s v="Pave"/>
    <s v="NA"/>
    <s v="IR1"/>
    <s v="Low"/>
    <s v="AllPub"/>
    <x v="0"/>
    <s v="Mod"/>
    <x v="19"/>
    <s v="Norm"/>
    <s v="Norm"/>
    <x v="0"/>
    <x v="1"/>
    <n v="5"/>
    <n v="5"/>
    <n v="1964"/>
    <n v="1964"/>
    <x v="0"/>
    <s v="Gable"/>
    <s v="CompShg"/>
    <x v="2"/>
    <s v="Wd Sdng"/>
    <s v="BrkCmn"/>
    <n v="621"/>
    <s v="TA"/>
    <s v="Gd"/>
    <x v="1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x v="1"/>
    <n v="1"/>
    <n v="2"/>
    <n v="0"/>
    <n v="4"/>
    <x v="1"/>
    <n v="1"/>
    <x v="1"/>
    <n v="7"/>
    <s v="Typ"/>
    <n v="0"/>
    <s v="NA"/>
    <s v="Attchd"/>
    <n v="1964"/>
    <s v="Unf"/>
    <n v="2"/>
    <n v="390"/>
    <s v="TA"/>
    <s v="TA"/>
    <s v="N"/>
    <x v="23"/>
    <x v="1"/>
    <n v="198"/>
    <n v="0"/>
    <n v="0"/>
    <n v="0"/>
    <n v="0"/>
    <s v="NA"/>
    <n v="0"/>
    <s v="NA"/>
    <x v="0"/>
    <s v="NA"/>
    <n v="0"/>
    <x v="11"/>
    <x v="2"/>
    <s v="WD"/>
    <x v="0"/>
    <x v="0"/>
    <x v="100"/>
  </r>
  <r>
    <x v="1288"/>
    <x v="7"/>
    <x v="0"/>
    <n v="40"/>
    <n v="5664"/>
    <s v="Pave"/>
    <s v="NA"/>
    <s v="IR1"/>
    <s v="Lvl"/>
    <s v="AllPub"/>
    <x v="0"/>
    <s v="Gtl"/>
    <x v="18"/>
    <s v="Norm"/>
    <s v="Norm"/>
    <x v="3"/>
    <x v="1"/>
    <n v="8"/>
    <n v="5"/>
    <n v="2000"/>
    <n v="2000"/>
    <x v="0"/>
    <s v="Gable"/>
    <s v="CompShg"/>
    <x v="6"/>
    <s v="CmentBd"/>
    <s v="None"/>
    <n v="0"/>
    <s v="Gd"/>
    <s v="TA"/>
    <x v="0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x v="0"/>
    <n v="0"/>
    <n v="2"/>
    <n v="0"/>
    <n v="2"/>
    <x v="0"/>
    <n v="1"/>
    <x v="2"/>
    <n v="5"/>
    <s v="Typ"/>
    <n v="1"/>
    <s v="Ex"/>
    <s v="Attchd"/>
    <n v="2000"/>
    <s v="Fin"/>
    <n v="2"/>
    <n v="499"/>
    <s v="TA"/>
    <s v="TA"/>
    <s v="Y"/>
    <x v="251"/>
    <x v="1"/>
    <n v="59"/>
    <n v="0"/>
    <n v="0"/>
    <n v="0"/>
    <n v="0"/>
    <s v="NA"/>
    <n v="0"/>
    <s v="NA"/>
    <x v="0"/>
    <s v="NA"/>
    <n v="0"/>
    <x v="4"/>
    <x v="3"/>
    <s v="WD"/>
    <x v="0"/>
    <x v="0"/>
    <x v="551"/>
  </r>
  <r>
    <x v="1289"/>
    <x v="0"/>
    <x v="0"/>
    <n v="86"/>
    <n v="11065"/>
    <s v="Pave"/>
    <s v="NA"/>
    <s v="IR1"/>
    <s v="Lvl"/>
    <s v="AllPub"/>
    <x v="0"/>
    <s v="Gtl"/>
    <x v="10"/>
    <s v="Norm"/>
    <s v="Norm"/>
    <x v="0"/>
    <x v="0"/>
    <n v="8"/>
    <n v="5"/>
    <n v="2006"/>
    <n v="2006"/>
    <x v="0"/>
    <s v="Gable"/>
    <s v="CompShg"/>
    <x v="0"/>
    <s v="VinylSd"/>
    <s v="Stone"/>
    <n v="788"/>
    <s v="Gd"/>
    <s v="TA"/>
    <x v="0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x v="1"/>
    <n v="0"/>
    <n v="2"/>
    <n v="1"/>
    <n v="3"/>
    <x v="0"/>
    <n v="1"/>
    <x v="2"/>
    <n v="8"/>
    <s v="Typ"/>
    <n v="1"/>
    <s v="Gd"/>
    <s v="BuiltIn"/>
    <n v="2006"/>
    <s v="Fin"/>
    <n v="3"/>
    <n v="753"/>
    <s v="TA"/>
    <s v="TA"/>
    <s v="Y"/>
    <x v="258"/>
    <x v="1"/>
    <n v="74"/>
    <n v="0"/>
    <n v="0"/>
    <n v="0"/>
    <n v="0"/>
    <s v="NA"/>
    <n v="0"/>
    <s v="NA"/>
    <x v="0"/>
    <s v="NA"/>
    <n v="0"/>
    <x v="4"/>
    <x v="2"/>
    <s v="New"/>
    <x v="2"/>
    <x v="1"/>
    <x v="621"/>
  </r>
  <r>
    <x v="1290"/>
    <x v="10"/>
    <x v="0"/>
    <s v="NA"/>
    <n v="14112"/>
    <s v="Pave"/>
    <s v="NA"/>
    <s v="IR1"/>
    <s v="Lvl"/>
    <s v="AllPub"/>
    <x v="2"/>
    <s v="Gtl"/>
    <x v="11"/>
    <s v="Norm"/>
    <s v="Norm"/>
    <x v="0"/>
    <x v="5"/>
    <n v="5"/>
    <n v="7"/>
    <n v="1964"/>
    <n v="1964"/>
    <x v="0"/>
    <s v="Hip"/>
    <s v="CompShg"/>
    <x v="2"/>
    <s v="HdBoard"/>
    <s v="BrkFace"/>
    <n v="86"/>
    <s v="TA"/>
    <s v="TA"/>
    <x v="0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x v="0"/>
    <n v="0"/>
    <n v="1"/>
    <n v="0"/>
    <n v="3"/>
    <x v="1"/>
    <n v="1"/>
    <x v="1"/>
    <n v="6"/>
    <s v="Typ"/>
    <n v="1"/>
    <s v="Gd"/>
    <s v="Attchd"/>
    <n v="1964"/>
    <s v="RFn"/>
    <n v="2"/>
    <n v="484"/>
    <s v="TA"/>
    <s v="TA"/>
    <s v="Y"/>
    <x v="259"/>
    <x v="1"/>
    <n v="0"/>
    <n v="0"/>
    <n v="0"/>
    <n v="0"/>
    <n v="0"/>
    <s v="NA"/>
    <n v="0"/>
    <s v="NA"/>
    <x v="0"/>
    <s v="NA"/>
    <n v="0"/>
    <x v="7"/>
    <x v="4"/>
    <s v="WD"/>
    <x v="0"/>
    <x v="0"/>
    <x v="53"/>
  </r>
  <r>
    <x v="1291"/>
    <x v="11"/>
    <x v="1"/>
    <n v="21"/>
    <n v="1680"/>
    <s v="Pave"/>
    <s v="NA"/>
    <s v="Reg"/>
    <s v="Lvl"/>
    <s v="AllPub"/>
    <x v="0"/>
    <s v="Gtl"/>
    <x v="22"/>
    <s v="Norm"/>
    <s v="Norm"/>
    <x v="4"/>
    <x v="0"/>
    <n v="5"/>
    <n v="7"/>
    <n v="1972"/>
    <n v="1972"/>
    <x v="0"/>
    <s v="Gable"/>
    <s v="CompShg"/>
    <x v="6"/>
    <s v="CmentBd"/>
    <s v="BrkFace"/>
    <n v="268"/>
    <s v="TA"/>
    <s v="TA"/>
    <x v="1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x v="1"/>
    <n v="0"/>
    <n v="2"/>
    <n v="1"/>
    <n v="3"/>
    <x v="0"/>
    <n v="1"/>
    <x v="1"/>
    <n v="6"/>
    <s v="Typ"/>
    <n v="0"/>
    <s v="NA"/>
    <s v="Detchd"/>
    <n v="1972"/>
    <s v="Unf"/>
    <n v="1"/>
    <n v="264"/>
    <s v="TA"/>
    <s v="TA"/>
    <s v="Y"/>
    <x v="159"/>
    <x v="1"/>
    <n v="0"/>
    <n v="0"/>
    <n v="0"/>
    <n v="0"/>
    <n v="0"/>
    <s v="NA"/>
    <n v="0"/>
    <s v="NA"/>
    <x v="0"/>
    <s v="NA"/>
    <n v="0"/>
    <x v="0"/>
    <x v="3"/>
    <s v="WD"/>
    <x v="0"/>
    <x v="0"/>
    <x v="303"/>
  </r>
  <r>
    <x v="1292"/>
    <x v="2"/>
    <x v="1"/>
    <n v="60"/>
    <n v="6600"/>
    <s v="Pave"/>
    <s v="NA"/>
    <s v="Reg"/>
    <s v="Lvl"/>
    <s v="AllPub"/>
    <x v="2"/>
    <s v="Gtl"/>
    <x v="7"/>
    <s v="Norm"/>
    <s v="Norm"/>
    <x v="0"/>
    <x v="0"/>
    <n v="5"/>
    <n v="4"/>
    <n v="1892"/>
    <n v="1965"/>
    <x v="1"/>
    <s v="Gable"/>
    <s v="CompShg"/>
    <x v="2"/>
    <s v="Wd Sdng"/>
    <s v="None"/>
    <n v="0"/>
    <s v="TA"/>
    <s v="TA"/>
    <x v="5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x v="1"/>
    <n v="0"/>
    <n v="2"/>
    <n v="0"/>
    <n v="4"/>
    <x v="1"/>
    <n v="2"/>
    <x v="1"/>
    <n v="11"/>
    <s v="Min2"/>
    <n v="0"/>
    <s v="NA"/>
    <s v="Attchd"/>
    <n v="1985"/>
    <s v="RFn"/>
    <n v="1"/>
    <n v="432"/>
    <s v="TA"/>
    <s v="TA"/>
    <s v="Y"/>
    <x v="0"/>
    <x v="0"/>
    <n v="287"/>
    <n v="0"/>
    <n v="0"/>
    <n v="0"/>
    <n v="0"/>
    <s v="NA"/>
    <n v="0"/>
    <s v="NA"/>
    <x v="0"/>
    <s v="NA"/>
    <n v="0"/>
    <x v="3"/>
    <x v="3"/>
    <s v="WD"/>
    <x v="0"/>
    <x v="0"/>
    <x v="344"/>
  </r>
  <r>
    <x v="1293"/>
    <x v="0"/>
    <x v="0"/>
    <n v="78"/>
    <n v="10140"/>
    <s v="Pave"/>
    <s v="NA"/>
    <s v="Reg"/>
    <s v="Lvl"/>
    <s v="AllPub"/>
    <x v="0"/>
    <s v="Gtl"/>
    <x v="6"/>
    <s v="Norm"/>
    <s v="Norm"/>
    <x v="0"/>
    <x v="0"/>
    <n v="7"/>
    <n v="5"/>
    <n v="1976"/>
    <n v="1976"/>
    <x v="0"/>
    <s v="Gable"/>
    <s v="CompShg"/>
    <x v="3"/>
    <s v="HdBoard"/>
    <s v="None"/>
    <n v="0"/>
    <s v="TA"/>
    <s v="TA"/>
    <x v="0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x v="1"/>
    <n v="0"/>
    <n v="2"/>
    <n v="1"/>
    <n v="4"/>
    <x v="1"/>
    <n v="1"/>
    <x v="1"/>
    <n v="8"/>
    <s v="Typ"/>
    <n v="1"/>
    <s v="TA"/>
    <s v="Attchd"/>
    <n v="1976"/>
    <s v="RFn"/>
    <n v="2"/>
    <n v="528"/>
    <s v="TA"/>
    <s v="TA"/>
    <s v="Y"/>
    <x v="0"/>
    <x v="0"/>
    <n v="28"/>
    <n v="0"/>
    <n v="0"/>
    <n v="259"/>
    <n v="0"/>
    <s v="NA"/>
    <n v="0"/>
    <s v="GdWo"/>
    <x v="1"/>
    <s v="NA"/>
    <n v="0"/>
    <x v="10"/>
    <x v="2"/>
    <s v="WD"/>
    <x v="0"/>
    <x v="0"/>
    <x v="301"/>
  </r>
  <r>
    <x v="1294"/>
    <x v="1"/>
    <x v="0"/>
    <n v="60"/>
    <n v="8172"/>
    <s v="Pave"/>
    <s v="NA"/>
    <s v="Reg"/>
    <s v="Lvl"/>
    <s v="AllPub"/>
    <x v="0"/>
    <s v="Gtl"/>
    <x v="15"/>
    <s v="Norm"/>
    <s v="Norm"/>
    <x v="0"/>
    <x v="1"/>
    <n v="5"/>
    <n v="7"/>
    <n v="1955"/>
    <n v="1990"/>
    <x v="1"/>
    <s v="Hip"/>
    <s v="CompShg"/>
    <x v="5"/>
    <s v="Plywood"/>
    <s v="None"/>
    <n v="0"/>
    <s v="TA"/>
    <s v="TA"/>
    <x v="1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x v="0"/>
    <n v="0"/>
    <n v="1"/>
    <n v="0"/>
    <n v="2"/>
    <x v="1"/>
    <n v="1"/>
    <x v="1"/>
    <n v="5"/>
    <s v="Typ"/>
    <n v="0"/>
    <s v="NA"/>
    <s v="Detchd"/>
    <n v="1957"/>
    <s v="Unf"/>
    <n v="2"/>
    <n v="572"/>
    <s v="TA"/>
    <s v="TA"/>
    <s v="N"/>
    <x v="0"/>
    <x v="0"/>
    <n v="0"/>
    <n v="0"/>
    <n v="0"/>
    <n v="0"/>
    <n v="0"/>
    <s v="NA"/>
    <n v="0"/>
    <s v="NA"/>
    <x v="0"/>
    <s v="NA"/>
    <n v="0"/>
    <x v="7"/>
    <x v="2"/>
    <s v="WD"/>
    <x v="0"/>
    <x v="0"/>
    <x v="99"/>
  </r>
  <r>
    <x v="1295"/>
    <x v="1"/>
    <x v="0"/>
    <n v="70"/>
    <n v="8400"/>
    <s v="Pave"/>
    <s v="NA"/>
    <s v="Reg"/>
    <s v="Lvl"/>
    <s v="AllPub"/>
    <x v="0"/>
    <s v="Gtl"/>
    <x v="11"/>
    <s v="Feedr"/>
    <s v="Norm"/>
    <x v="0"/>
    <x v="1"/>
    <n v="5"/>
    <n v="5"/>
    <n v="1968"/>
    <n v="1968"/>
    <x v="0"/>
    <s v="Hip"/>
    <s v="CompShg"/>
    <x v="3"/>
    <s v="HdBoard"/>
    <s v="BrkFace"/>
    <n v="168"/>
    <s v="TA"/>
    <s v="TA"/>
    <x v="1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x v="0"/>
    <n v="0"/>
    <n v="1"/>
    <n v="1"/>
    <n v="3"/>
    <x v="1"/>
    <n v="1"/>
    <x v="1"/>
    <n v="5"/>
    <s v="Typ"/>
    <n v="0"/>
    <s v="NA"/>
    <s v="Attchd"/>
    <n v="1968"/>
    <s v="RFn"/>
    <n v="1"/>
    <n v="288"/>
    <s v="TA"/>
    <s v="TA"/>
    <s v="Y"/>
    <x v="246"/>
    <x v="1"/>
    <n v="0"/>
    <n v="0"/>
    <n v="0"/>
    <n v="0"/>
    <n v="0"/>
    <s v="NA"/>
    <n v="0"/>
    <s v="GdWo"/>
    <x v="1"/>
    <s v="NA"/>
    <n v="0"/>
    <x v="6"/>
    <x v="2"/>
    <s v="WD"/>
    <x v="0"/>
    <x v="0"/>
    <x v="419"/>
  </r>
  <r>
    <x v="1296"/>
    <x v="1"/>
    <x v="0"/>
    <n v="80"/>
    <n v="8700"/>
    <s v="Pave"/>
    <s v="NA"/>
    <s v="Reg"/>
    <s v="Lvl"/>
    <s v="AllPub"/>
    <x v="0"/>
    <s v="Gtl"/>
    <x v="11"/>
    <s v="Norm"/>
    <s v="Norm"/>
    <x v="0"/>
    <x v="1"/>
    <n v="5"/>
    <n v="6"/>
    <n v="1963"/>
    <n v="1963"/>
    <x v="0"/>
    <s v="Hip"/>
    <s v="CompShg"/>
    <x v="1"/>
    <s v="MetalSd"/>
    <s v="BrkFace"/>
    <n v="148"/>
    <s v="TA"/>
    <s v="Gd"/>
    <x v="1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x v="0"/>
    <n v="0"/>
    <n v="2"/>
    <n v="0"/>
    <n v="3"/>
    <x v="1"/>
    <n v="1"/>
    <x v="1"/>
    <n v="6"/>
    <s v="Typ"/>
    <n v="0"/>
    <s v="NA"/>
    <s v="Attchd"/>
    <n v="1963"/>
    <s v="RFn"/>
    <n v="2"/>
    <n v="525"/>
    <s v="TA"/>
    <s v="TA"/>
    <s v="Y"/>
    <x v="2"/>
    <x v="1"/>
    <n v="20"/>
    <n v="123"/>
    <n v="0"/>
    <n v="0"/>
    <n v="0"/>
    <s v="NA"/>
    <n v="0"/>
    <s v="MnPrv"/>
    <x v="1"/>
    <s v="NA"/>
    <n v="0"/>
    <x v="3"/>
    <x v="0"/>
    <s v="WD"/>
    <x v="0"/>
    <x v="0"/>
    <x v="106"/>
  </r>
  <r>
    <x v="1297"/>
    <x v="13"/>
    <x v="1"/>
    <n v="35"/>
    <n v="3675"/>
    <s v="Pave"/>
    <s v="NA"/>
    <s v="Reg"/>
    <s v="Lvl"/>
    <s v="AllPub"/>
    <x v="0"/>
    <s v="Gtl"/>
    <x v="15"/>
    <s v="Norm"/>
    <s v="Norm"/>
    <x v="3"/>
    <x v="4"/>
    <n v="6"/>
    <n v="5"/>
    <n v="2005"/>
    <n v="2006"/>
    <x v="1"/>
    <s v="Gable"/>
    <s v="CompShg"/>
    <x v="0"/>
    <s v="VinylSd"/>
    <s v="BrkFace"/>
    <n v="82"/>
    <s v="TA"/>
    <s v="TA"/>
    <x v="0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x v="0"/>
    <n v="0"/>
    <n v="2"/>
    <n v="0"/>
    <n v="2"/>
    <x v="0"/>
    <n v="1"/>
    <x v="1"/>
    <n v="5"/>
    <s v="Typ"/>
    <n v="0"/>
    <s v="NA"/>
    <s v="Basment"/>
    <n v="2005"/>
    <s v="Fin"/>
    <n v="2"/>
    <n v="525"/>
    <s v="TA"/>
    <s v="TA"/>
    <s v="Y"/>
    <x v="0"/>
    <x v="0"/>
    <n v="44"/>
    <n v="0"/>
    <n v="0"/>
    <n v="0"/>
    <n v="0"/>
    <s v="NA"/>
    <n v="0"/>
    <s v="NA"/>
    <x v="0"/>
    <s v="NA"/>
    <n v="0"/>
    <x v="11"/>
    <x v="2"/>
    <s v="New"/>
    <x v="2"/>
    <x v="1"/>
    <x v="3"/>
  </r>
  <r>
    <x v="1298"/>
    <x v="0"/>
    <x v="0"/>
    <n v="313"/>
    <n v="63887"/>
    <s v="Pave"/>
    <s v="NA"/>
    <s v="IR3"/>
    <s v="Bnk"/>
    <s v="AllPub"/>
    <x v="2"/>
    <s v="Gtl"/>
    <x v="15"/>
    <s v="Feedr"/>
    <s v="Norm"/>
    <x v="0"/>
    <x v="0"/>
    <n v="10"/>
    <n v="5"/>
    <n v="2008"/>
    <n v="2008"/>
    <x v="0"/>
    <s v="Hip"/>
    <s v="ClyTile"/>
    <x v="9"/>
    <s v="Stucco"/>
    <s v="Stone"/>
    <n v="796"/>
    <s v="Ex"/>
    <s v="TA"/>
    <x v="0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x v="2"/>
    <n v="0"/>
    <n v="2"/>
    <n v="1"/>
    <n v="3"/>
    <x v="0"/>
    <n v="1"/>
    <x v="2"/>
    <n v="12"/>
    <s v="Typ"/>
    <n v="3"/>
    <s v="Gd"/>
    <s v="Attchd"/>
    <n v="2008"/>
    <s v="Fin"/>
    <n v="2"/>
    <n v="1418"/>
    <s v="TA"/>
    <s v="TA"/>
    <s v="Y"/>
    <x v="233"/>
    <x v="1"/>
    <n v="292"/>
    <n v="0"/>
    <n v="0"/>
    <n v="0"/>
    <n v="480"/>
    <s v="Gd"/>
    <n v="1"/>
    <s v="NA"/>
    <x v="0"/>
    <s v="NA"/>
    <n v="0"/>
    <x v="8"/>
    <x v="0"/>
    <s v="New"/>
    <x v="2"/>
    <x v="1"/>
    <x v="39"/>
  </r>
  <r>
    <x v="1299"/>
    <x v="1"/>
    <x v="0"/>
    <n v="75"/>
    <n v="7500"/>
    <s v="Pave"/>
    <s v="NA"/>
    <s v="Reg"/>
    <s v="Lvl"/>
    <s v="AllPub"/>
    <x v="0"/>
    <s v="Gtl"/>
    <x v="11"/>
    <s v="Norm"/>
    <s v="Norm"/>
    <x v="0"/>
    <x v="1"/>
    <n v="5"/>
    <n v="7"/>
    <n v="1959"/>
    <n v="1994"/>
    <x v="1"/>
    <s v="Hip"/>
    <s v="CompShg"/>
    <x v="4"/>
    <s v="BrkFace"/>
    <s v="None"/>
    <n v="0"/>
    <s v="TA"/>
    <s v="TA"/>
    <x v="1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x v="0"/>
    <n v="0"/>
    <n v="1"/>
    <n v="1"/>
    <n v="3"/>
    <x v="1"/>
    <n v="1"/>
    <x v="0"/>
    <n v="6"/>
    <s v="Typ"/>
    <n v="0"/>
    <s v="NA"/>
    <s v="Attchd"/>
    <n v="1959"/>
    <s v="RFn"/>
    <n v="1"/>
    <n v="305"/>
    <s v="TA"/>
    <s v="TA"/>
    <s v="Y"/>
    <x v="260"/>
    <x v="1"/>
    <n v="0"/>
    <n v="0"/>
    <n v="0"/>
    <n v="0"/>
    <n v="0"/>
    <s v="NA"/>
    <n v="0"/>
    <s v="GdPrv"/>
    <x v="1"/>
    <s v="NA"/>
    <n v="0"/>
    <x v="1"/>
    <x v="4"/>
    <s v="WD"/>
    <x v="0"/>
    <x v="0"/>
    <x v="23"/>
  </r>
  <r>
    <x v="1300"/>
    <x v="0"/>
    <x v="0"/>
    <s v="NA"/>
    <n v="10762"/>
    <s v="Pave"/>
    <s v="NA"/>
    <s v="IR1"/>
    <s v="Lvl"/>
    <s v="AllPub"/>
    <x v="3"/>
    <s v="Gtl"/>
    <x v="17"/>
    <s v="Norm"/>
    <s v="Norm"/>
    <x v="0"/>
    <x v="0"/>
    <n v="7"/>
    <n v="5"/>
    <n v="1999"/>
    <n v="1999"/>
    <x v="0"/>
    <s v="Gable"/>
    <s v="CompShg"/>
    <x v="0"/>
    <s v="VinylSd"/>
    <s v="None"/>
    <n v="344"/>
    <s v="Gd"/>
    <s v="TA"/>
    <x v="0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x v="1"/>
    <n v="0"/>
    <n v="2"/>
    <n v="1"/>
    <n v="3"/>
    <x v="0"/>
    <n v="1"/>
    <x v="0"/>
    <n v="9"/>
    <s v="Typ"/>
    <n v="1"/>
    <s v="TA"/>
    <s v="Attchd"/>
    <n v="1999"/>
    <s v="Fin"/>
    <n v="2"/>
    <n v="490"/>
    <s v="TA"/>
    <s v="T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66"/>
  </r>
  <r>
    <x v="1301"/>
    <x v="2"/>
    <x v="0"/>
    <s v="NA"/>
    <n v="7500"/>
    <s v="Pave"/>
    <s v="NA"/>
    <s v="IR1"/>
    <s v="Bnk"/>
    <s v="AllPub"/>
    <x v="0"/>
    <s v="Gtl"/>
    <x v="2"/>
    <s v="Norm"/>
    <s v="Norm"/>
    <x v="0"/>
    <x v="0"/>
    <n v="6"/>
    <n v="7"/>
    <n v="1942"/>
    <n v="1950"/>
    <x v="1"/>
    <s v="Gable"/>
    <s v="CompShg"/>
    <x v="2"/>
    <s v="Wd Sdng"/>
    <s v="None"/>
    <n v="0"/>
    <s v="TA"/>
    <s v="TA"/>
    <x v="1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x v="1"/>
    <n v="0"/>
    <n v="1"/>
    <n v="0"/>
    <n v="3"/>
    <x v="1"/>
    <n v="1"/>
    <x v="0"/>
    <n v="7"/>
    <s v="Typ"/>
    <n v="2"/>
    <s v="Gd"/>
    <s v="Attchd"/>
    <n v="1942"/>
    <s v="Unf"/>
    <n v="1"/>
    <n v="213"/>
    <s v="TA"/>
    <s v="TA"/>
    <s v="P"/>
    <x v="0"/>
    <x v="0"/>
    <n v="0"/>
    <n v="0"/>
    <n v="0"/>
    <n v="224"/>
    <n v="0"/>
    <s v="NA"/>
    <n v="0"/>
    <s v="NA"/>
    <x v="0"/>
    <s v="NA"/>
    <n v="0"/>
    <x v="6"/>
    <x v="3"/>
    <s v="WD"/>
    <x v="0"/>
    <x v="0"/>
    <x v="253"/>
  </r>
  <r>
    <x v="1302"/>
    <x v="0"/>
    <x v="0"/>
    <n v="92"/>
    <n v="10120"/>
    <s v="Pave"/>
    <s v="NA"/>
    <s v="Reg"/>
    <s v="Lvl"/>
    <s v="AllPub"/>
    <x v="0"/>
    <s v="Gtl"/>
    <x v="3"/>
    <s v="Norm"/>
    <s v="Norm"/>
    <x v="0"/>
    <x v="0"/>
    <n v="8"/>
    <n v="5"/>
    <n v="1994"/>
    <n v="1994"/>
    <x v="0"/>
    <s v="Hip"/>
    <s v="CompShg"/>
    <x v="0"/>
    <s v="VinylSd"/>
    <s v="BrkFace"/>
    <n v="391"/>
    <s v="Gd"/>
    <s v="TA"/>
    <x v="0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x v="0"/>
    <n v="0"/>
    <n v="2"/>
    <n v="1"/>
    <n v="4"/>
    <x v="1"/>
    <n v="1"/>
    <x v="0"/>
    <n v="8"/>
    <s v="Typ"/>
    <n v="1"/>
    <s v="TA"/>
    <s v="Attchd"/>
    <n v="1994"/>
    <s v="RFn"/>
    <n v="3"/>
    <n v="844"/>
    <s v="TA"/>
    <s v="TA"/>
    <s v="Y"/>
    <x v="261"/>
    <x v="1"/>
    <n v="78"/>
    <n v="0"/>
    <n v="0"/>
    <n v="0"/>
    <n v="0"/>
    <s v="NA"/>
    <n v="0"/>
    <s v="NA"/>
    <x v="0"/>
    <s v="NA"/>
    <n v="0"/>
    <x v="3"/>
    <x v="2"/>
    <s v="WD"/>
    <x v="0"/>
    <x v="0"/>
    <x v="178"/>
  </r>
  <r>
    <x v="1303"/>
    <x v="1"/>
    <x v="0"/>
    <n v="73"/>
    <n v="8688"/>
    <s v="Pave"/>
    <s v="NA"/>
    <s v="Reg"/>
    <s v="Lvl"/>
    <s v="AllPub"/>
    <x v="0"/>
    <s v="Gtl"/>
    <x v="5"/>
    <s v="Norm"/>
    <s v="Norm"/>
    <x v="0"/>
    <x v="1"/>
    <n v="7"/>
    <n v="5"/>
    <n v="2005"/>
    <n v="2005"/>
    <x v="0"/>
    <s v="Gable"/>
    <s v="CompShg"/>
    <x v="0"/>
    <s v="VinylSd"/>
    <s v="BrkFace"/>
    <n v="228"/>
    <s v="Gd"/>
    <s v="TA"/>
    <x v="0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x v="1"/>
    <n v="0"/>
    <n v="2"/>
    <n v="0"/>
    <n v="3"/>
    <x v="1"/>
    <n v="1"/>
    <x v="0"/>
    <n v="7"/>
    <s v="Typ"/>
    <n v="0"/>
    <s v="NA"/>
    <s v="Attchd"/>
    <n v="2005"/>
    <s v="RFn"/>
    <n v="3"/>
    <n v="834"/>
    <s v="TA"/>
    <s v="TA"/>
    <s v="Y"/>
    <x v="94"/>
    <x v="1"/>
    <n v="59"/>
    <n v="0"/>
    <n v="0"/>
    <n v="0"/>
    <n v="0"/>
    <s v="NA"/>
    <n v="0"/>
    <s v="NA"/>
    <x v="0"/>
    <s v="NA"/>
    <n v="0"/>
    <x v="7"/>
    <x v="2"/>
    <s v="WD"/>
    <x v="0"/>
    <x v="0"/>
    <x v="537"/>
  </r>
  <r>
    <x v="1304"/>
    <x v="11"/>
    <x v="1"/>
    <n v="32"/>
    <n v="3363"/>
    <s v="Pave"/>
    <s v="NA"/>
    <s v="Reg"/>
    <s v="Lvl"/>
    <s v="AllPub"/>
    <x v="0"/>
    <s v="Gtl"/>
    <x v="15"/>
    <s v="Norm"/>
    <s v="Norm"/>
    <x v="3"/>
    <x v="0"/>
    <n v="7"/>
    <n v="5"/>
    <n v="2004"/>
    <n v="2004"/>
    <x v="0"/>
    <s v="Gable"/>
    <s v="CompShg"/>
    <x v="0"/>
    <s v="VinylSd"/>
    <s v="Stone"/>
    <n v="117"/>
    <s v="Gd"/>
    <s v="TA"/>
    <x v="0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x v="1"/>
    <n v="0"/>
    <n v="2"/>
    <n v="0"/>
    <n v="3"/>
    <x v="1"/>
    <n v="1"/>
    <x v="0"/>
    <n v="7"/>
    <s v="Maj1"/>
    <n v="0"/>
    <s v="NA"/>
    <s v="Detchd"/>
    <n v="2004"/>
    <s v="Unf"/>
    <n v="2"/>
    <n v="380"/>
    <s v="TA"/>
    <s v="TA"/>
    <s v="Y"/>
    <x v="0"/>
    <x v="0"/>
    <n v="40"/>
    <n v="0"/>
    <n v="0"/>
    <n v="0"/>
    <n v="0"/>
    <s v="NA"/>
    <n v="0"/>
    <s v="NA"/>
    <x v="0"/>
    <s v="NA"/>
    <n v="0"/>
    <x v="7"/>
    <x v="2"/>
    <s v="WD"/>
    <x v="0"/>
    <x v="0"/>
    <x v="52"/>
  </r>
  <r>
    <x v="1305"/>
    <x v="1"/>
    <x v="0"/>
    <n v="108"/>
    <n v="13173"/>
    <s v="Pave"/>
    <s v="NA"/>
    <s v="IR1"/>
    <s v="Lvl"/>
    <s v="AllPub"/>
    <x v="2"/>
    <s v="Gtl"/>
    <x v="10"/>
    <s v="Norm"/>
    <s v="Norm"/>
    <x v="0"/>
    <x v="1"/>
    <n v="9"/>
    <n v="5"/>
    <n v="2006"/>
    <n v="2007"/>
    <x v="1"/>
    <s v="Hip"/>
    <s v="CompShg"/>
    <x v="0"/>
    <s v="VinylSd"/>
    <s v="Stone"/>
    <n v="300"/>
    <s v="Gd"/>
    <s v="TA"/>
    <x v="0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x v="0"/>
    <n v="0"/>
    <n v="2"/>
    <n v="0"/>
    <n v="2"/>
    <x v="0"/>
    <n v="1"/>
    <x v="2"/>
    <n v="6"/>
    <s v="Typ"/>
    <n v="2"/>
    <s v="Ex"/>
    <s v="Attchd"/>
    <n v="2006"/>
    <s v="Fin"/>
    <n v="2"/>
    <n v="840"/>
    <s v="TA"/>
    <s v="TA"/>
    <s v="Y"/>
    <x v="262"/>
    <x v="1"/>
    <n v="102"/>
    <n v="0"/>
    <n v="0"/>
    <n v="0"/>
    <n v="0"/>
    <s v="NA"/>
    <n v="0"/>
    <s v="NA"/>
    <x v="0"/>
    <s v="NA"/>
    <n v="0"/>
    <x v="6"/>
    <x v="3"/>
    <s v="WD"/>
    <x v="0"/>
    <x v="0"/>
    <x v="357"/>
  </r>
  <r>
    <x v="1306"/>
    <x v="7"/>
    <x v="0"/>
    <n v="48"/>
    <n v="6955"/>
    <s v="Pave"/>
    <s v="NA"/>
    <s v="IR1"/>
    <s v="Lvl"/>
    <s v="AllPub"/>
    <x v="0"/>
    <s v="Gtl"/>
    <x v="10"/>
    <s v="Norm"/>
    <s v="Norm"/>
    <x v="3"/>
    <x v="1"/>
    <n v="7"/>
    <n v="5"/>
    <n v="2005"/>
    <n v="2006"/>
    <x v="1"/>
    <s v="Gable"/>
    <s v="CompShg"/>
    <x v="0"/>
    <s v="VinylSd"/>
    <s v="Stone"/>
    <n v="94"/>
    <s v="Gd"/>
    <s v="TA"/>
    <x v="0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x v="1"/>
    <n v="0"/>
    <n v="2"/>
    <n v="0"/>
    <n v="2"/>
    <x v="0"/>
    <n v="1"/>
    <x v="0"/>
    <n v="6"/>
    <s v="Typ"/>
    <n v="1"/>
    <s v="Gd"/>
    <s v="Attchd"/>
    <n v="2005"/>
    <s v="RFn"/>
    <n v="2"/>
    <n v="474"/>
    <s v="TA"/>
    <s v="TA"/>
    <s v="Y"/>
    <x v="65"/>
    <x v="1"/>
    <n v="35"/>
    <n v="0"/>
    <n v="0"/>
    <n v="0"/>
    <n v="0"/>
    <s v="NA"/>
    <n v="0"/>
    <s v="NA"/>
    <x v="0"/>
    <s v="NA"/>
    <n v="0"/>
    <x v="2"/>
    <x v="2"/>
    <s v="New"/>
    <x v="2"/>
    <x v="1"/>
    <x v="60"/>
  </r>
  <r>
    <x v="1307"/>
    <x v="1"/>
    <x v="0"/>
    <n v="60"/>
    <n v="8072"/>
    <s v="Pave"/>
    <s v="NA"/>
    <s v="Reg"/>
    <s v="Lvl"/>
    <s v="AllPub"/>
    <x v="0"/>
    <s v="Gtl"/>
    <x v="0"/>
    <s v="Norm"/>
    <s v="Norm"/>
    <x v="0"/>
    <x v="1"/>
    <n v="5"/>
    <n v="5"/>
    <n v="1994"/>
    <n v="1995"/>
    <x v="1"/>
    <s v="Gable"/>
    <s v="CompShg"/>
    <x v="0"/>
    <s v="VinylSd"/>
    <s v="None"/>
    <n v="0"/>
    <s v="TA"/>
    <s v="Gd"/>
    <x v="0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x v="0"/>
    <n v="0"/>
    <n v="1"/>
    <n v="0"/>
    <n v="3"/>
    <x v="1"/>
    <n v="1"/>
    <x v="1"/>
    <n v="5"/>
    <s v="Typ"/>
    <n v="0"/>
    <s v="NA"/>
    <s v="Detchd"/>
    <n v="2000"/>
    <s v="Unf"/>
    <n v="2"/>
    <n v="480"/>
    <s v="TA"/>
    <s v="TA"/>
    <s v="Y"/>
    <x v="0"/>
    <x v="0"/>
    <n v="64"/>
    <n v="0"/>
    <n v="0"/>
    <n v="0"/>
    <n v="0"/>
    <s v="NA"/>
    <n v="0"/>
    <s v="NA"/>
    <x v="0"/>
    <s v="NA"/>
    <n v="0"/>
    <x v="1"/>
    <x v="3"/>
    <s v="WD"/>
    <x v="0"/>
    <x v="0"/>
    <x v="371"/>
  </r>
  <r>
    <x v="1308"/>
    <x v="1"/>
    <x v="1"/>
    <n v="100"/>
    <n v="12000"/>
    <s v="Pave"/>
    <s v="NA"/>
    <s v="Reg"/>
    <s v="Lvl"/>
    <s v="AllPub"/>
    <x v="0"/>
    <s v="Gtl"/>
    <x v="7"/>
    <s v="Norm"/>
    <s v="Norm"/>
    <x v="0"/>
    <x v="1"/>
    <n v="5"/>
    <n v="7"/>
    <n v="1948"/>
    <n v="2005"/>
    <x v="1"/>
    <s v="Gable"/>
    <s v="CompShg"/>
    <x v="1"/>
    <s v="MetalSd"/>
    <s v="None"/>
    <n v="0"/>
    <s v="TA"/>
    <s v="TA"/>
    <x v="1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x v="0"/>
    <n v="0"/>
    <n v="1"/>
    <n v="0"/>
    <n v="2"/>
    <x v="1"/>
    <n v="1"/>
    <x v="0"/>
    <n v="6"/>
    <s v="Typ"/>
    <n v="0"/>
    <s v="NA"/>
    <s v="Attchd"/>
    <n v="1948"/>
    <s v="Unf"/>
    <n v="2"/>
    <n v="528"/>
    <s v="TA"/>
    <s v="TA"/>
    <s v="Y"/>
    <x v="0"/>
    <x v="0"/>
    <n v="36"/>
    <n v="0"/>
    <n v="0"/>
    <n v="0"/>
    <n v="0"/>
    <s v="NA"/>
    <n v="0"/>
    <s v="GdWo"/>
    <x v="1"/>
    <s v="NA"/>
    <n v="0"/>
    <x v="1"/>
    <x v="0"/>
    <s v="WD"/>
    <x v="0"/>
    <x v="0"/>
    <x v="257"/>
  </r>
  <r>
    <x v="1309"/>
    <x v="1"/>
    <x v="0"/>
    <s v="NA"/>
    <n v="7153"/>
    <s v="Pave"/>
    <s v="NA"/>
    <s v="Reg"/>
    <s v="Lvl"/>
    <s v="AllPub"/>
    <x v="0"/>
    <s v="Gtl"/>
    <x v="12"/>
    <s v="Norm"/>
    <s v="Norm"/>
    <x v="0"/>
    <x v="1"/>
    <n v="6"/>
    <n v="5"/>
    <n v="1991"/>
    <n v="1991"/>
    <x v="0"/>
    <s v="Gable"/>
    <s v="CompShg"/>
    <x v="3"/>
    <s v="HdBoard"/>
    <s v="BrkFace"/>
    <n v="88"/>
    <s v="TA"/>
    <s v="TA"/>
    <x v="1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x v="0"/>
    <n v="0"/>
    <n v="2"/>
    <n v="0"/>
    <n v="3"/>
    <x v="1"/>
    <n v="1"/>
    <x v="0"/>
    <n v="6"/>
    <s v="Typ"/>
    <n v="0"/>
    <s v="NA"/>
    <s v="Attchd"/>
    <n v="1991"/>
    <s v="RFn"/>
    <n v="2"/>
    <n v="496"/>
    <s v="TA"/>
    <s v="TA"/>
    <s v="Y"/>
    <x v="24"/>
    <x v="1"/>
    <n v="51"/>
    <n v="0"/>
    <n v="0"/>
    <n v="0"/>
    <n v="0"/>
    <s v="NA"/>
    <n v="0"/>
    <s v="GdWo"/>
    <x v="1"/>
    <s v="NA"/>
    <n v="0"/>
    <x v="11"/>
    <x v="0"/>
    <s v="WD"/>
    <x v="0"/>
    <x v="0"/>
    <x v="207"/>
  </r>
  <r>
    <x v="1310"/>
    <x v="1"/>
    <x v="0"/>
    <n v="100"/>
    <n v="17500"/>
    <s v="Pave"/>
    <s v="NA"/>
    <s v="Reg"/>
    <s v="Lvl"/>
    <s v="AllPub"/>
    <x v="0"/>
    <s v="Gtl"/>
    <x v="2"/>
    <s v="PosA"/>
    <s v="Norm"/>
    <x v="0"/>
    <x v="1"/>
    <n v="7"/>
    <n v="8"/>
    <n v="1959"/>
    <n v="2002"/>
    <x v="1"/>
    <s v="Gable"/>
    <s v="CompShg"/>
    <x v="4"/>
    <s v="HdBoard"/>
    <s v="None"/>
    <n v="0"/>
    <s v="Gd"/>
    <s v="Gd"/>
    <x v="0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x v="0"/>
    <n v="0"/>
    <n v="2"/>
    <n v="0"/>
    <n v="3"/>
    <x v="1"/>
    <n v="1"/>
    <x v="2"/>
    <n v="7"/>
    <s v="Typ"/>
    <n v="2"/>
    <s v="TA"/>
    <s v="Attchd"/>
    <n v="1959"/>
    <s v="Fin"/>
    <n v="2"/>
    <n v="567"/>
    <s v="TA"/>
    <s v="TA"/>
    <s v="Y"/>
    <x v="0"/>
    <x v="0"/>
    <n v="207"/>
    <n v="162"/>
    <n v="0"/>
    <n v="0"/>
    <n v="0"/>
    <s v="NA"/>
    <n v="0"/>
    <s v="NA"/>
    <x v="0"/>
    <s v="NA"/>
    <n v="0"/>
    <x v="1"/>
    <x v="4"/>
    <s v="WD"/>
    <x v="0"/>
    <x v="0"/>
    <x v="414"/>
  </r>
  <r>
    <x v="1311"/>
    <x v="1"/>
    <x v="0"/>
    <n v="68"/>
    <n v="8814"/>
    <s v="Pave"/>
    <s v="NA"/>
    <s v="Reg"/>
    <s v="Lvl"/>
    <s v="AllPub"/>
    <x v="0"/>
    <s v="Gtl"/>
    <x v="0"/>
    <s v="Norm"/>
    <s v="Norm"/>
    <x v="0"/>
    <x v="1"/>
    <n v="7"/>
    <n v="5"/>
    <n v="2005"/>
    <n v="2007"/>
    <x v="1"/>
    <s v="Gable"/>
    <s v="CompShg"/>
    <x v="0"/>
    <s v="VinylSd"/>
    <s v="BrkFace"/>
    <n v="80"/>
    <s v="Gd"/>
    <s v="TA"/>
    <x v="0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x v="0"/>
    <n v="0"/>
    <n v="2"/>
    <n v="0"/>
    <n v="3"/>
    <x v="1"/>
    <n v="1"/>
    <x v="0"/>
    <n v="6"/>
    <s v="Typ"/>
    <n v="0"/>
    <s v="NA"/>
    <s v="Attchd"/>
    <n v="2005"/>
    <s v="RFn"/>
    <n v="2"/>
    <n v="508"/>
    <s v="TA"/>
    <s v="TA"/>
    <s v="Y"/>
    <x v="121"/>
    <x v="1"/>
    <n v="98"/>
    <n v="0"/>
    <n v="0"/>
    <n v="0"/>
    <n v="0"/>
    <s v="NA"/>
    <n v="0"/>
    <s v="NA"/>
    <x v="0"/>
    <s v="NA"/>
    <n v="0"/>
    <x v="8"/>
    <x v="1"/>
    <s v="New"/>
    <x v="2"/>
    <x v="1"/>
    <x v="541"/>
  </r>
  <r>
    <x v="1312"/>
    <x v="0"/>
    <x v="0"/>
    <s v="NA"/>
    <n v="9572"/>
    <s v="Pave"/>
    <s v="NA"/>
    <s v="IR1"/>
    <s v="Lvl"/>
    <s v="AllPub"/>
    <x v="0"/>
    <s v="Gtl"/>
    <x v="3"/>
    <s v="Norm"/>
    <s v="Norm"/>
    <x v="0"/>
    <x v="0"/>
    <n v="8"/>
    <n v="5"/>
    <n v="1990"/>
    <n v="1990"/>
    <x v="0"/>
    <s v="Gable"/>
    <s v="CompShg"/>
    <x v="2"/>
    <s v="Wd Sdng"/>
    <s v="BrkFace"/>
    <n v="336"/>
    <s v="Gd"/>
    <s v="TA"/>
    <x v="0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x v="1"/>
    <n v="0"/>
    <n v="2"/>
    <n v="1"/>
    <n v="4"/>
    <x v="1"/>
    <n v="1"/>
    <x v="0"/>
    <n v="9"/>
    <s v="Typ"/>
    <n v="1"/>
    <s v="Ex"/>
    <s v="Attchd"/>
    <n v="1990"/>
    <s v="RFn"/>
    <n v="2"/>
    <n v="750"/>
    <s v="Gd"/>
    <s v="Gd"/>
    <s v="Y"/>
    <x v="263"/>
    <x v="1"/>
    <n v="0"/>
    <n v="0"/>
    <n v="0"/>
    <n v="0"/>
    <n v="0"/>
    <s v="NA"/>
    <n v="0"/>
    <s v="NA"/>
    <x v="0"/>
    <s v="NA"/>
    <n v="0"/>
    <x v="11"/>
    <x v="1"/>
    <s v="WD"/>
    <x v="0"/>
    <x v="0"/>
    <x v="425"/>
  </r>
  <r>
    <x v="1313"/>
    <x v="0"/>
    <x v="0"/>
    <n v="108"/>
    <n v="14774"/>
    <s v="Pave"/>
    <s v="NA"/>
    <s v="IR1"/>
    <s v="Lvl"/>
    <s v="AllPub"/>
    <x v="2"/>
    <s v="Gtl"/>
    <x v="3"/>
    <s v="Norm"/>
    <s v="Norm"/>
    <x v="0"/>
    <x v="0"/>
    <n v="9"/>
    <n v="5"/>
    <n v="1999"/>
    <n v="1999"/>
    <x v="0"/>
    <s v="Gable"/>
    <s v="CompShg"/>
    <x v="0"/>
    <s v="VinylSd"/>
    <s v="BrkFace"/>
    <n v="165"/>
    <s v="Gd"/>
    <s v="TA"/>
    <x v="0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x v="1"/>
    <n v="0"/>
    <n v="2"/>
    <n v="1"/>
    <n v="4"/>
    <x v="1"/>
    <n v="1"/>
    <x v="0"/>
    <n v="10"/>
    <s v="Typ"/>
    <n v="1"/>
    <s v="TA"/>
    <s v="BuiltIn"/>
    <n v="1999"/>
    <s v="Fin"/>
    <n v="3"/>
    <n v="779"/>
    <s v="TA"/>
    <s v="TA"/>
    <s v="Y"/>
    <x v="264"/>
    <x v="1"/>
    <n v="30"/>
    <n v="0"/>
    <n v="0"/>
    <n v="0"/>
    <n v="0"/>
    <s v="NA"/>
    <n v="0"/>
    <s v="NA"/>
    <x v="0"/>
    <s v="NA"/>
    <n v="0"/>
    <x v="1"/>
    <x v="4"/>
    <s v="WD"/>
    <x v="0"/>
    <x v="0"/>
    <x v="622"/>
  </r>
  <r>
    <x v="1314"/>
    <x v="1"/>
    <x v="0"/>
    <n v="60"/>
    <n v="8190"/>
    <s v="Pave"/>
    <s v="NA"/>
    <s v="Reg"/>
    <s v="Lvl"/>
    <s v="AllPub"/>
    <x v="0"/>
    <s v="Gtl"/>
    <x v="15"/>
    <s v="Norm"/>
    <s v="Norm"/>
    <x v="0"/>
    <x v="1"/>
    <n v="4"/>
    <n v="6"/>
    <n v="1954"/>
    <n v="1954"/>
    <x v="0"/>
    <s v="Hip"/>
    <s v="CompShg"/>
    <x v="2"/>
    <s v="Wd Sdng"/>
    <s v="None"/>
    <n v="0"/>
    <s v="TA"/>
    <s v="TA"/>
    <x v="1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x v="0"/>
    <n v="0"/>
    <n v="1"/>
    <n v="0"/>
    <n v="3"/>
    <x v="1"/>
    <n v="1"/>
    <x v="1"/>
    <n v="5"/>
    <s v="Typ"/>
    <n v="1"/>
    <s v="TA"/>
    <s v="Detchd"/>
    <n v="1956"/>
    <s v="Unf"/>
    <n v="1"/>
    <n v="280"/>
    <s v="TA"/>
    <s v="TA"/>
    <s v="Y"/>
    <x v="0"/>
    <x v="0"/>
    <n v="36"/>
    <n v="0"/>
    <n v="0"/>
    <n v="0"/>
    <n v="0"/>
    <s v="NA"/>
    <n v="0"/>
    <s v="NA"/>
    <x v="0"/>
    <s v="NA"/>
    <n v="0"/>
    <x v="4"/>
    <x v="1"/>
    <s v="WD"/>
    <x v="0"/>
    <x v="0"/>
    <x v="239"/>
  </r>
  <r>
    <x v="1315"/>
    <x v="0"/>
    <x v="0"/>
    <n v="85"/>
    <n v="11075"/>
    <s v="Pave"/>
    <s v="NA"/>
    <s v="Reg"/>
    <s v="Lvl"/>
    <s v="AllPub"/>
    <x v="0"/>
    <s v="Gtl"/>
    <x v="11"/>
    <s v="Norm"/>
    <s v="Norm"/>
    <x v="0"/>
    <x v="0"/>
    <n v="6"/>
    <n v="5"/>
    <n v="1969"/>
    <n v="1969"/>
    <x v="0"/>
    <s v="Gable"/>
    <s v="CompShg"/>
    <x v="3"/>
    <s v="HdBoard"/>
    <s v="None"/>
    <n v="0"/>
    <s v="TA"/>
    <s v="TA"/>
    <x v="1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x v="1"/>
    <n v="0"/>
    <n v="2"/>
    <n v="1"/>
    <n v="4"/>
    <x v="1"/>
    <n v="1"/>
    <x v="1"/>
    <n v="9"/>
    <s v="Typ"/>
    <n v="2"/>
    <s v="Gd"/>
    <s v="Attchd"/>
    <n v="1969"/>
    <s v="Unf"/>
    <n v="2"/>
    <n v="576"/>
    <s v="TA"/>
    <s v="TA"/>
    <s v="Y"/>
    <x v="62"/>
    <x v="1"/>
    <n v="0"/>
    <n v="0"/>
    <n v="0"/>
    <n v="0"/>
    <n v="0"/>
    <s v="NA"/>
    <n v="0"/>
    <s v="NA"/>
    <x v="0"/>
    <s v="NA"/>
    <n v="0"/>
    <x v="11"/>
    <x v="0"/>
    <s v="WD"/>
    <x v="0"/>
    <x v="0"/>
    <x v="623"/>
  </r>
  <r>
    <x v="1316"/>
    <x v="1"/>
    <x v="0"/>
    <n v="61"/>
    <n v="10226"/>
    <s v="Pave"/>
    <s v="NA"/>
    <s v="IR1"/>
    <s v="Lvl"/>
    <s v="AllPub"/>
    <x v="0"/>
    <s v="Gtl"/>
    <x v="0"/>
    <s v="Norm"/>
    <s v="Norm"/>
    <x v="0"/>
    <x v="1"/>
    <n v="8"/>
    <n v="5"/>
    <n v="2008"/>
    <n v="2008"/>
    <x v="0"/>
    <s v="Gable"/>
    <s v="CompShg"/>
    <x v="0"/>
    <s v="VinylSd"/>
    <s v="Stone"/>
    <n v="270"/>
    <s v="Gd"/>
    <s v="TA"/>
    <x v="0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x v="0"/>
    <n v="0"/>
    <n v="2"/>
    <n v="0"/>
    <n v="3"/>
    <x v="1"/>
    <n v="1"/>
    <x v="2"/>
    <n v="8"/>
    <s v="Typ"/>
    <n v="1"/>
    <s v="Gd"/>
    <s v="Attchd"/>
    <n v="2008"/>
    <s v="RFn"/>
    <n v="3"/>
    <n v="860"/>
    <s v="TA"/>
    <s v="TA"/>
    <s v="Y"/>
    <x v="92"/>
    <x v="1"/>
    <n v="42"/>
    <n v="0"/>
    <n v="0"/>
    <n v="0"/>
    <n v="0"/>
    <s v="NA"/>
    <n v="0"/>
    <s v="NA"/>
    <x v="0"/>
    <s v="NA"/>
    <n v="0"/>
    <x v="8"/>
    <x v="3"/>
    <s v="WD"/>
    <x v="0"/>
    <x v="0"/>
    <x v="624"/>
  </r>
  <r>
    <x v="1317"/>
    <x v="7"/>
    <x v="3"/>
    <n v="47"/>
    <n v="4230"/>
    <s v="Pave"/>
    <s v="Pave"/>
    <s v="Reg"/>
    <s v="Lvl"/>
    <s v="AllPub"/>
    <x v="2"/>
    <s v="Gtl"/>
    <x v="5"/>
    <s v="Norm"/>
    <s v="Norm"/>
    <x v="3"/>
    <x v="1"/>
    <n v="7"/>
    <n v="5"/>
    <n v="2006"/>
    <n v="2007"/>
    <x v="1"/>
    <s v="Gable"/>
    <s v="CompShg"/>
    <x v="0"/>
    <s v="VinylSd"/>
    <s v="None"/>
    <n v="0"/>
    <s v="Gd"/>
    <s v="TA"/>
    <x v="0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x v="1"/>
    <n v="0"/>
    <n v="2"/>
    <n v="0"/>
    <n v="2"/>
    <x v="0"/>
    <n v="1"/>
    <x v="0"/>
    <n v="5"/>
    <s v="Typ"/>
    <n v="1"/>
    <s v="Gd"/>
    <s v="Attchd"/>
    <n v="2006"/>
    <s v="RFn"/>
    <n v="2"/>
    <n v="466"/>
    <s v="TA"/>
    <s v="TA"/>
    <s v="Y"/>
    <x v="0"/>
    <x v="0"/>
    <n v="241"/>
    <n v="0"/>
    <n v="0"/>
    <n v="0"/>
    <n v="0"/>
    <s v="NA"/>
    <n v="0"/>
    <s v="NA"/>
    <x v="0"/>
    <s v="NA"/>
    <n v="0"/>
    <x v="7"/>
    <x v="1"/>
    <s v="New"/>
    <x v="2"/>
    <x v="1"/>
    <x v="317"/>
  </r>
  <r>
    <x v="1318"/>
    <x v="1"/>
    <x v="0"/>
    <s v="NA"/>
    <n v="14781"/>
    <s v="Pave"/>
    <s v="NA"/>
    <s v="IR2"/>
    <s v="Lvl"/>
    <s v="AllPub"/>
    <x v="3"/>
    <s v="Gtl"/>
    <x v="0"/>
    <s v="Norm"/>
    <s v="Norm"/>
    <x v="0"/>
    <x v="1"/>
    <n v="8"/>
    <n v="5"/>
    <n v="2001"/>
    <n v="2002"/>
    <x v="1"/>
    <s v="Hip"/>
    <s v="CompShg"/>
    <x v="0"/>
    <s v="VinylSd"/>
    <s v="BrkFace"/>
    <n v="178"/>
    <s v="Gd"/>
    <s v="TA"/>
    <x v="0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x v="1"/>
    <n v="0"/>
    <n v="2"/>
    <n v="0"/>
    <n v="3"/>
    <x v="1"/>
    <n v="1"/>
    <x v="0"/>
    <n v="7"/>
    <s v="Typ"/>
    <n v="1"/>
    <s v="TA"/>
    <s v="Attchd"/>
    <n v="2001"/>
    <s v="RFn"/>
    <n v="3"/>
    <n v="748"/>
    <s v="TA"/>
    <s v="TA"/>
    <s v="Y"/>
    <x v="166"/>
    <x v="1"/>
    <n v="150"/>
    <n v="0"/>
    <n v="0"/>
    <n v="0"/>
    <n v="0"/>
    <s v="NA"/>
    <n v="0"/>
    <s v="NA"/>
    <x v="0"/>
    <s v="NA"/>
    <n v="0"/>
    <x v="5"/>
    <x v="2"/>
    <s v="WD"/>
    <x v="0"/>
    <x v="0"/>
    <x v="291"/>
  </r>
  <r>
    <x v="1319"/>
    <x v="1"/>
    <x v="0"/>
    <n v="75"/>
    <n v="10215"/>
    <s v="Pave"/>
    <s v="NA"/>
    <s v="Reg"/>
    <s v="Bnk"/>
    <s v="AllPub"/>
    <x v="0"/>
    <s v="Gtl"/>
    <x v="15"/>
    <s v="Norm"/>
    <s v="Norm"/>
    <x v="0"/>
    <x v="1"/>
    <n v="4"/>
    <n v="5"/>
    <n v="1954"/>
    <n v="1954"/>
    <x v="0"/>
    <s v="Hip"/>
    <s v="CompShg"/>
    <x v="2"/>
    <s v="Wd Sdng"/>
    <s v="BrkFace"/>
    <n v="132"/>
    <s v="TA"/>
    <s v="TA"/>
    <x v="0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x v="1"/>
    <n v="0"/>
    <n v="1"/>
    <n v="0"/>
    <n v="3"/>
    <x v="1"/>
    <n v="1"/>
    <x v="1"/>
    <n v="5"/>
    <s v="Typ"/>
    <n v="0"/>
    <s v="NA"/>
    <s v="Attchd"/>
    <n v="1954"/>
    <s v="Unf"/>
    <n v="1"/>
    <n v="248"/>
    <s v="TA"/>
    <s v="TA"/>
    <s v="Y"/>
    <x v="0"/>
    <x v="0"/>
    <n v="0"/>
    <n v="0"/>
    <n v="0"/>
    <n v="0"/>
    <n v="0"/>
    <s v="NA"/>
    <n v="0"/>
    <s v="NA"/>
    <x v="0"/>
    <s v="NA"/>
    <n v="0"/>
    <x v="0"/>
    <x v="1"/>
    <s v="WD"/>
    <x v="0"/>
    <x v="0"/>
    <x v="625"/>
  </r>
  <r>
    <x v="1320"/>
    <x v="1"/>
    <x v="0"/>
    <n v="70"/>
    <n v="8400"/>
    <s v="Pave"/>
    <s v="NA"/>
    <s v="Reg"/>
    <s v="Lvl"/>
    <s v="AllPub"/>
    <x v="0"/>
    <s v="Gtl"/>
    <x v="11"/>
    <s v="Norm"/>
    <s v="Norm"/>
    <x v="0"/>
    <x v="1"/>
    <n v="6"/>
    <n v="3"/>
    <n v="1957"/>
    <n v="1957"/>
    <x v="0"/>
    <s v="Hip"/>
    <s v="CompShg"/>
    <x v="4"/>
    <s v="BrkFace"/>
    <s v="None"/>
    <n v="0"/>
    <s v="TA"/>
    <s v="TA"/>
    <x v="1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x v="0"/>
    <n v="0"/>
    <n v="1"/>
    <n v="1"/>
    <n v="3"/>
    <x v="1"/>
    <n v="1"/>
    <x v="1"/>
    <n v="6"/>
    <s v="Typ"/>
    <n v="2"/>
    <s v="Gd"/>
    <s v="Attchd"/>
    <n v="1957"/>
    <s v="RFn"/>
    <n v="2"/>
    <n v="442"/>
    <s v="TA"/>
    <s v="TA"/>
    <s v="Y"/>
    <x v="178"/>
    <x v="1"/>
    <n v="0"/>
    <n v="0"/>
    <n v="0"/>
    <n v="216"/>
    <n v="0"/>
    <s v="NA"/>
    <n v="0"/>
    <s v="NA"/>
    <x v="0"/>
    <s v="NA"/>
    <n v="0"/>
    <x v="11"/>
    <x v="3"/>
    <s v="WD"/>
    <x v="0"/>
    <x v="0"/>
    <x v="626"/>
  </r>
  <r>
    <x v="1321"/>
    <x v="1"/>
    <x v="0"/>
    <s v="NA"/>
    <n v="6627"/>
    <s v="Pave"/>
    <s v="NA"/>
    <s v="IR1"/>
    <s v="Lvl"/>
    <s v="AllPub"/>
    <x v="2"/>
    <s v="Gtl"/>
    <x v="8"/>
    <s v="Feedr"/>
    <s v="Norm"/>
    <x v="0"/>
    <x v="1"/>
    <n v="3"/>
    <n v="6"/>
    <n v="1949"/>
    <n v="1950"/>
    <x v="1"/>
    <s v="Hip"/>
    <s v="CompShg"/>
    <x v="0"/>
    <s v="VinylSd"/>
    <s v="None"/>
    <n v="0"/>
    <s v="TA"/>
    <s v="TA"/>
    <x v="1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x v="1"/>
    <n v="0"/>
    <n v="1"/>
    <n v="0"/>
    <n v="2"/>
    <x v="1"/>
    <n v="1"/>
    <x v="1"/>
    <n v="4"/>
    <s v="Typ"/>
    <n v="0"/>
    <s v="NA"/>
    <s v="Detchd"/>
    <n v="1955"/>
    <s v="Unf"/>
    <n v="1"/>
    <n v="287"/>
    <s v="TA"/>
    <s v="Fa"/>
    <s v="Y"/>
    <x v="0"/>
    <x v="0"/>
    <n v="0"/>
    <n v="0"/>
    <n v="0"/>
    <n v="0"/>
    <n v="0"/>
    <s v="NA"/>
    <n v="0"/>
    <s v="NA"/>
    <x v="0"/>
    <s v="NA"/>
    <n v="0"/>
    <x v="9"/>
    <x v="0"/>
    <s v="WD"/>
    <x v="0"/>
    <x v="0"/>
    <x v="627"/>
  </r>
  <r>
    <x v="1322"/>
    <x v="0"/>
    <x v="0"/>
    <n v="107"/>
    <n v="10186"/>
    <s v="Pave"/>
    <s v="NA"/>
    <s v="IR1"/>
    <s v="Lvl"/>
    <s v="AllPub"/>
    <x v="0"/>
    <s v="Gtl"/>
    <x v="3"/>
    <s v="Norm"/>
    <s v="Norm"/>
    <x v="0"/>
    <x v="0"/>
    <n v="7"/>
    <n v="5"/>
    <n v="1992"/>
    <n v="1992"/>
    <x v="0"/>
    <s v="Gable"/>
    <s v="CompShg"/>
    <x v="3"/>
    <s v="HdBoard"/>
    <s v="None"/>
    <n v="0"/>
    <s v="Gd"/>
    <s v="TA"/>
    <x v="0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x v="0"/>
    <n v="0"/>
    <n v="2"/>
    <n v="1"/>
    <n v="3"/>
    <x v="0"/>
    <n v="1"/>
    <x v="0"/>
    <n v="8"/>
    <s v="Typ"/>
    <n v="1"/>
    <s v="TA"/>
    <s v="Attchd"/>
    <n v="1992"/>
    <s v="RFn"/>
    <n v="2"/>
    <n v="564"/>
    <s v="TA"/>
    <s v="TA"/>
    <s v="Y"/>
    <x v="11"/>
    <x v="1"/>
    <n v="39"/>
    <n v="0"/>
    <n v="0"/>
    <n v="0"/>
    <n v="0"/>
    <s v="NA"/>
    <n v="0"/>
    <s v="NA"/>
    <x v="0"/>
    <s v="NA"/>
    <n v="0"/>
    <x v="11"/>
    <x v="4"/>
    <s v="WD"/>
    <x v="0"/>
    <x v="0"/>
    <x v="100"/>
  </r>
  <r>
    <x v="1323"/>
    <x v="8"/>
    <x v="0"/>
    <n v="50"/>
    <n v="5330"/>
    <s v="Pave"/>
    <s v="NA"/>
    <s v="Reg"/>
    <s v="HLS"/>
    <s v="AllPub"/>
    <x v="0"/>
    <s v="Gtl"/>
    <x v="8"/>
    <s v="Norm"/>
    <s v="Norm"/>
    <x v="0"/>
    <x v="1"/>
    <n v="4"/>
    <n v="7"/>
    <n v="1940"/>
    <n v="1950"/>
    <x v="1"/>
    <s v="Hip"/>
    <s v="CompShg"/>
    <x v="0"/>
    <s v="VinylSd"/>
    <s v="None"/>
    <n v="0"/>
    <s v="Fa"/>
    <s v="TA"/>
    <x v="1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x v="1"/>
    <n v="0"/>
    <n v="1"/>
    <n v="0"/>
    <n v="2"/>
    <x v="1"/>
    <n v="1"/>
    <x v="3"/>
    <n v="5"/>
    <s v="Typ"/>
    <n v="0"/>
    <s v="NA"/>
    <s v="NA"/>
    <s v="NA"/>
    <s v="NA"/>
    <n v="0"/>
    <n v="0"/>
    <s v="NA"/>
    <s v="NA"/>
    <s v="Y"/>
    <x v="211"/>
    <x v="1"/>
    <n v="0"/>
    <n v="0"/>
    <n v="0"/>
    <n v="0"/>
    <n v="0"/>
    <s v="NA"/>
    <n v="0"/>
    <s v="NA"/>
    <x v="0"/>
    <s v="NA"/>
    <n v="0"/>
    <x v="3"/>
    <x v="3"/>
    <s v="WD"/>
    <x v="0"/>
    <x v="0"/>
    <x v="222"/>
  </r>
  <r>
    <x v="1324"/>
    <x v="1"/>
    <x v="0"/>
    <n v="75"/>
    <n v="9986"/>
    <s v="Pave"/>
    <s v="NA"/>
    <s v="Reg"/>
    <s v="Lvl"/>
    <s v="AllPub"/>
    <x v="0"/>
    <s v="Gtl"/>
    <x v="5"/>
    <s v="Norm"/>
    <s v="Norm"/>
    <x v="0"/>
    <x v="1"/>
    <n v="8"/>
    <n v="5"/>
    <n v="2006"/>
    <n v="2007"/>
    <x v="1"/>
    <s v="Gable"/>
    <s v="CompShg"/>
    <x v="0"/>
    <s v="VinylSd"/>
    <s v="BrkFace"/>
    <n v="428"/>
    <s v="Gd"/>
    <s v="TA"/>
    <x v="0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x v="1"/>
    <n v="0"/>
    <n v="2"/>
    <n v="0"/>
    <n v="2"/>
    <x v="0"/>
    <n v="1"/>
    <x v="0"/>
    <n v="7"/>
    <s v="Typ"/>
    <n v="1"/>
    <s v="Gd"/>
    <s v="Attchd"/>
    <n v="2007"/>
    <s v="RFn"/>
    <n v="3"/>
    <n v="895"/>
    <s v="TA"/>
    <s v="TA"/>
    <s v="Y"/>
    <x v="0"/>
    <x v="0"/>
    <n v="49"/>
    <n v="0"/>
    <n v="0"/>
    <n v="0"/>
    <n v="0"/>
    <s v="NA"/>
    <n v="0"/>
    <s v="NA"/>
    <x v="0"/>
    <s v="NA"/>
    <n v="0"/>
    <x v="0"/>
    <x v="1"/>
    <s v="New"/>
    <x v="2"/>
    <x v="1"/>
    <x v="257"/>
  </r>
  <r>
    <x v="1325"/>
    <x v="8"/>
    <x v="1"/>
    <n v="40"/>
    <n v="3636"/>
    <s v="Pave"/>
    <s v="NA"/>
    <s v="Reg"/>
    <s v="Lvl"/>
    <s v="AllPub"/>
    <x v="0"/>
    <s v="Gtl"/>
    <x v="13"/>
    <s v="Norm"/>
    <s v="Norm"/>
    <x v="0"/>
    <x v="1"/>
    <n v="4"/>
    <n v="4"/>
    <n v="1922"/>
    <n v="1950"/>
    <x v="1"/>
    <s v="Gable"/>
    <s v="CompShg"/>
    <x v="8"/>
    <s v="AsbShng"/>
    <s v="None"/>
    <n v="0"/>
    <s v="TA"/>
    <s v="TA"/>
    <x v="2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x v="1"/>
    <n v="0"/>
    <n v="1"/>
    <n v="0"/>
    <n v="2"/>
    <x v="1"/>
    <n v="1"/>
    <x v="1"/>
    <n v="5"/>
    <s v="Typ"/>
    <n v="0"/>
    <s v="NA"/>
    <s v="NA"/>
    <s v="NA"/>
    <s v="NA"/>
    <n v="0"/>
    <n v="0"/>
    <s v="NA"/>
    <s v="NA"/>
    <s v="N"/>
    <x v="0"/>
    <x v="0"/>
    <n v="0"/>
    <n v="100"/>
    <n v="0"/>
    <n v="0"/>
    <n v="0"/>
    <s v="NA"/>
    <n v="0"/>
    <s v="MnPrv"/>
    <x v="1"/>
    <s v="NA"/>
    <n v="0"/>
    <x v="8"/>
    <x v="0"/>
    <s v="WD"/>
    <x v="0"/>
    <x v="0"/>
    <x v="424"/>
  </r>
  <r>
    <x v="1326"/>
    <x v="8"/>
    <x v="4"/>
    <n v="70"/>
    <n v="4270"/>
    <s v="Pave"/>
    <s v="NA"/>
    <s v="Reg"/>
    <s v="Bnk"/>
    <s v="AllPub"/>
    <x v="0"/>
    <s v="Mod"/>
    <x v="15"/>
    <s v="Norm"/>
    <s v="Norm"/>
    <x v="0"/>
    <x v="1"/>
    <n v="3"/>
    <n v="6"/>
    <n v="1931"/>
    <n v="2006"/>
    <x v="1"/>
    <s v="Gable"/>
    <s v="CompShg"/>
    <x v="1"/>
    <s v="MetalSd"/>
    <s v="None"/>
    <n v="0"/>
    <s v="TA"/>
    <s v="TA"/>
    <x v="2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x v="1"/>
    <n v="0"/>
    <n v="1"/>
    <n v="0"/>
    <n v="3"/>
    <x v="1"/>
    <n v="1"/>
    <x v="0"/>
    <n v="6"/>
    <s v="Typ"/>
    <n v="0"/>
    <s v="NA"/>
    <s v="NA"/>
    <s v="NA"/>
    <s v="NA"/>
    <n v="0"/>
    <n v="0"/>
    <s v="NA"/>
    <s v="NA"/>
    <s v="Y"/>
    <x v="0"/>
    <x v="0"/>
    <n v="0"/>
    <n v="286"/>
    <n v="0"/>
    <n v="0"/>
    <n v="0"/>
    <s v="NA"/>
    <n v="0"/>
    <s v="NA"/>
    <x v="0"/>
    <s v="NA"/>
    <n v="0"/>
    <x v="1"/>
    <x v="1"/>
    <s v="WD"/>
    <x v="0"/>
    <x v="0"/>
    <x v="128"/>
  </r>
  <r>
    <x v="1327"/>
    <x v="1"/>
    <x v="0"/>
    <n v="60"/>
    <n v="6600"/>
    <s v="Pave"/>
    <s v="NA"/>
    <s v="Reg"/>
    <s v="Lvl"/>
    <s v="AllPub"/>
    <x v="0"/>
    <s v="Gtl"/>
    <x v="4"/>
    <s v="Norm"/>
    <s v="Norm"/>
    <x v="0"/>
    <x v="1"/>
    <n v="5"/>
    <n v="9"/>
    <n v="1982"/>
    <n v="2008"/>
    <x v="1"/>
    <s v="Gable"/>
    <s v="CompShg"/>
    <x v="0"/>
    <s v="VinylSd"/>
    <s v="None"/>
    <n v="0"/>
    <s v="Gd"/>
    <s v="Gd"/>
    <x v="1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x v="1"/>
    <n v="1"/>
    <n v="1"/>
    <n v="0"/>
    <n v="3"/>
    <x v="1"/>
    <n v="1"/>
    <x v="0"/>
    <n v="5"/>
    <s v="Typ"/>
    <n v="1"/>
    <s v="Ex"/>
    <s v="Attchd"/>
    <n v="1982"/>
    <s v="Unf"/>
    <n v="1"/>
    <n v="264"/>
    <s v="TA"/>
    <s v="TA"/>
    <s v="Y"/>
    <x v="0"/>
    <x v="0"/>
    <n v="0"/>
    <n v="0"/>
    <n v="0"/>
    <n v="0"/>
    <n v="0"/>
    <s v="NA"/>
    <n v="0"/>
    <s v="MnPrv"/>
    <x v="1"/>
    <s v="NA"/>
    <n v="0"/>
    <x v="4"/>
    <x v="0"/>
    <s v="WD"/>
    <x v="0"/>
    <x v="0"/>
    <x v="431"/>
  </r>
  <r>
    <x v="1328"/>
    <x v="3"/>
    <x v="1"/>
    <n v="60"/>
    <n v="10440"/>
    <s v="Pave"/>
    <s v="Grvl"/>
    <s v="Reg"/>
    <s v="Lvl"/>
    <s v="AllPub"/>
    <x v="2"/>
    <s v="Gtl"/>
    <x v="7"/>
    <s v="Norm"/>
    <s v="Norm"/>
    <x v="0"/>
    <x v="2"/>
    <n v="6"/>
    <n v="7"/>
    <n v="1920"/>
    <n v="1950"/>
    <x v="1"/>
    <s v="Gable"/>
    <s v="CompShg"/>
    <x v="4"/>
    <s v="Wd Sdng"/>
    <s v="None"/>
    <n v="0"/>
    <s v="Gd"/>
    <s v="Gd"/>
    <x v="2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x v="1"/>
    <n v="0"/>
    <n v="2"/>
    <n v="0"/>
    <n v="5"/>
    <x v="1"/>
    <n v="1"/>
    <x v="1"/>
    <n v="8"/>
    <s v="Mod"/>
    <n v="2"/>
    <s v="TA"/>
    <s v="Detchd"/>
    <n v="1920"/>
    <s v="Unf"/>
    <n v="2"/>
    <n v="520"/>
    <s v="Fa"/>
    <s v="TA"/>
    <s v="Y"/>
    <x v="0"/>
    <x v="0"/>
    <n v="547"/>
    <n v="0"/>
    <n v="0"/>
    <n v="480"/>
    <n v="0"/>
    <s v="NA"/>
    <n v="0"/>
    <s v="MnPrv"/>
    <x v="1"/>
    <s v="Shed"/>
    <n v="1150"/>
    <x v="11"/>
    <x v="0"/>
    <s v="WD"/>
    <x v="0"/>
    <x v="0"/>
    <x v="305"/>
  </r>
  <r>
    <x v="1329"/>
    <x v="0"/>
    <x v="0"/>
    <n v="63"/>
    <n v="9084"/>
    <s v="Pave"/>
    <s v="NA"/>
    <s v="IR1"/>
    <s v="Lvl"/>
    <s v="AllPub"/>
    <x v="0"/>
    <s v="Gtl"/>
    <x v="17"/>
    <s v="Norm"/>
    <s v="Norm"/>
    <x v="0"/>
    <x v="0"/>
    <n v="7"/>
    <n v="5"/>
    <n v="1998"/>
    <n v="1998"/>
    <x v="0"/>
    <s v="Hip"/>
    <s v="CompShg"/>
    <x v="0"/>
    <s v="VinylSd"/>
    <s v="None"/>
    <n v="0"/>
    <s v="TA"/>
    <s v="TA"/>
    <x v="0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x v="1"/>
    <n v="0"/>
    <n v="2"/>
    <n v="1"/>
    <n v="3"/>
    <x v="0"/>
    <n v="1"/>
    <x v="1"/>
    <n v="8"/>
    <s v="Typ"/>
    <n v="1"/>
    <s v="TA"/>
    <s v="Attchd"/>
    <n v="1998"/>
    <s v="Fin"/>
    <n v="2"/>
    <n v="462"/>
    <s v="TA"/>
    <s v="TA"/>
    <s v="Y"/>
    <x v="0"/>
    <x v="0"/>
    <n v="28"/>
    <n v="0"/>
    <n v="0"/>
    <n v="0"/>
    <n v="0"/>
    <s v="NA"/>
    <n v="0"/>
    <s v="NA"/>
    <x v="0"/>
    <s v="NA"/>
    <n v="0"/>
    <x v="11"/>
    <x v="2"/>
    <s v="WD"/>
    <x v="0"/>
    <x v="0"/>
    <x v="504"/>
  </r>
  <r>
    <x v="1330"/>
    <x v="1"/>
    <x v="0"/>
    <n v="85"/>
    <n v="10000"/>
    <s v="Pave"/>
    <s v="NA"/>
    <s v="Reg"/>
    <s v="Lvl"/>
    <s v="AllPub"/>
    <x v="0"/>
    <s v="Gtl"/>
    <x v="5"/>
    <s v="Norm"/>
    <s v="Norm"/>
    <x v="0"/>
    <x v="1"/>
    <n v="8"/>
    <n v="5"/>
    <n v="2006"/>
    <n v="2006"/>
    <x v="0"/>
    <s v="Hip"/>
    <s v="CompShg"/>
    <x v="0"/>
    <s v="VinylSd"/>
    <s v="Stone"/>
    <n v="410"/>
    <s v="Gd"/>
    <s v="TA"/>
    <x v="0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x v="1"/>
    <n v="0"/>
    <n v="2"/>
    <n v="0"/>
    <n v="3"/>
    <x v="1"/>
    <n v="1"/>
    <x v="0"/>
    <n v="7"/>
    <s v="Typ"/>
    <n v="1"/>
    <s v="Gd"/>
    <s v="Attchd"/>
    <n v="2006"/>
    <s v="RFn"/>
    <n v="3"/>
    <n v="825"/>
    <s v="TA"/>
    <s v="TA"/>
    <s v="Y"/>
    <x v="32"/>
    <x v="1"/>
    <n v="45"/>
    <n v="0"/>
    <n v="0"/>
    <n v="0"/>
    <n v="0"/>
    <s v="NA"/>
    <n v="0"/>
    <s v="NA"/>
    <x v="0"/>
    <s v="NA"/>
    <n v="0"/>
    <x v="3"/>
    <x v="1"/>
    <s v="WD"/>
    <x v="0"/>
    <x v="0"/>
    <x v="540"/>
  </r>
  <r>
    <x v="1331"/>
    <x v="10"/>
    <x v="0"/>
    <n v="55"/>
    <n v="10780"/>
    <s v="Pave"/>
    <s v="NA"/>
    <s v="IR1"/>
    <s v="Lvl"/>
    <s v="AllPub"/>
    <x v="0"/>
    <s v="Gtl"/>
    <x v="0"/>
    <s v="Norm"/>
    <s v="Norm"/>
    <x v="0"/>
    <x v="5"/>
    <n v="5"/>
    <n v="5"/>
    <n v="1976"/>
    <n v="1976"/>
    <x v="0"/>
    <s v="Gable"/>
    <s v="CompShg"/>
    <x v="1"/>
    <s v="MetalSd"/>
    <s v="None"/>
    <n v="0"/>
    <s v="TA"/>
    <s v="TA"/>
    <x v="1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x v="1"/>
    <n v="0"/>
    <n v="1"/>
    <n v="0"/>
    <n v="3"/>
    <x v="1"/>
    <n v="1"/>
    <x v="1"/>
    <n v="6"/>
    <s v="Typ"/>
    <n v="0"/>
    <s v="NA"/>
    <s v="Detchd"/>
    <n v="1976"/>
    <s v="Unf"/>
    <n v="2"/>
    <n v="576"/>
    <s v="TA"/>
    <s v="TA"/>
    <s v="Y"/>
    <x v="0"/>
    <x v="0"/>
    <n v="0"/>
    <n v="0"/>
    <n v="0"/>
    <n v="0"/>
    <n v="0"/>
    <s v="NA"/>
    <n v="0"/>
    <s v="NA"/>
    <x v="0"/>
    <s v="NA"/>
    <n v="0"/>
    <x v="9"/>
    <x v="2"/>
    <s v="WD"/>
    <x v="0"/>
    <x v="0"/>
    <x v="316"/>
  </r>
  <r>
    <x v="1332"/>
    <x v="1"/>
    <x v="0"/>
    <n v="67"/>
    <n v="8877"/>
    <s v="Pave"/>
    <s v="NA"/>
    <s v="Reg"/>
    <s v="Lvl"/>
    <s v="AllPub"/>
    <x v="0"/>
    <s v="Mod"/>
    <x v="15"/>
    <s v="Norm"/>
    <s v="Norm"/>
    <x v="0"/>
    <x v="1"/>
    <n v="4"/>
    <n v="6"/>
    <n v="1938"/>
    <n v="1958"/>
    <x v="1"/>
    <s v="Gable"/>
    <s v="CompShg"/>
    <x v="1"/>
    <s v="MetalSd"/>
    <s v="None"/>
    <n v="0"/>
    <s v="TA"/>
    <s v="TA"/>
    <x v="1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x v="0"/>
    <n v="0"/>
    <n v="1"/>
    <n v="0"/>
    <n v="2"/>
    <x v="1"/>
    <n v="1"/>
    <x v="1"/>
    <n v="3"/>
    <s v="Typ"/>
    <n v="1"/>
    <s v="Gd"/>
    <s v="Detchd"/>
    <n v="1958"/>
    <s v="Unf"/>
    <n v="1"/>
    <n v="288"/>
    <s v="Fa"/>
    <s v="Fa"/>
    <s v="Y"/>
    <x v="0"/>
    <x v="0"/>
    <n v="0"/>
    <n v="0"/>
    <n v="0"/>
    <n v="0"/>
    <n v="0"/>
    <s v="NA"/>
    <n v="0"/>
    <s v="NA"/>
    <x v="0"/>
    <s v="NA"/>
    <n v="0"/>
    <x v="1"/>
    <x v="3"/>
    <s v="WD"/>
    <x v="0"/>
    <x v="0"/>
    <x v="98"/>
  </r>
  <r>
    <x v="1333"/>
    <x v="3"/>
    <x v="1"/>
    <n v="60"/>
    <n v="7200"/>
    <s v="Pave"/>
    <s v="NA"/>
    <s v="Reg"/>
    <s v="Lvl"/>
    <s v="AllPub"/>
    <x v="2"/>
    <s v="Gtl"/>
    <x v="13"/>
    <s v="Norm"/>
    <s v="Norm"/>
    <x v="0"/>
    <x v="2"/>
    <n v="5"/>
    <n v="6"/>
    <n v="1938"/>
    <n v="1995"/>
    <x v="1"/>
    <s v="Gable"/>
    <s v="CompShg"/>
    <x v="2"/>
    <s v="Wd Sdng"/>
    <s v="None"/>
    <n v="0"/>
    <s v="TA"/>
    <s v="TA"/>
    <x v="1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x v="1"/>
    <n v="0"/>
    <n v="1"/>
    <n v="1"/>
    <n v="2"/>
    <x v="0"/>
    <n v="1"/>
    <x v="0"/>
    <n v="6"/>
    <s v="Typ"/>
    <n v="0"/>
    <s v="NA"/>
    <s v="Detchd"/>
    <n v="1951"/>
    <s v="Unf"/>
    <n v="1"/>
    <n v="297"/>
    <s v="TA"/>
    <s v="TA"/>
    <s v="Y"/>
    <x v="0"/>
    <x v="0"/>
    <n v="65"/>
    <n v="190"/>
    <n v="0"/>
    <n v="0"/>
    <n v="0"/>
    <s v="NA"/>
    <n v="0"/>
    <s v="MnPrv"/>
    <x v="1"/>
    <s v="NA"/>
    <n v="0"/>
    <x v="9"/>
    <x v="2"/>
    <s v="WD"/>
    <x v="0"/>
    <x v="0"/>
    <x v="497"/>
  </r>
  <r>
    <x v="1334"/>
    <x v="11"/>
    <x v="1"/>
    <n v="24"/>
    <n v="2368"/>
    <s v="Pave"/>
    <s v="NA"/>
    <s v="Reg"/>
    <s v="Lvl"/>
    <s v="AllPub"/>
    <x v="0"/>
    <s v="Gtl"/>
    <x v="22"/>
    <s v="Norm"/>
    <s v="Norm"/>
    <x v="3"/>
    <x v="0"/>
    <n v="5"/>
    <n v="6"/>
    <n v="1970"/>
    <n v="1970"/>
    <x v="0"/>
    <s v="Gable"/>
    <s v="CompShg"/>
    <x v="3"/>
    <s v="HdBoard"/>
    <s v="None"/>
    <n v="312"/>
    <s v="TA"/>
    <s v="TA"/>
    <x v="1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x v="1"/>
    <n v="0"/>
    <n v="1"/>
    <n v="1"/>
    <n v="3"/>
    <x v="1"/>
    <n v="1"/>
    <x v="1"/>
    <n v="7"/>
    <s v="Min1"/>
    <n v="0"/>
    <s v="NA"/>
    <s v="Attchd"/>
    <n v="1970"/>
    <s v="Unf"/>
    <n v="2"/>
    <n v="440"/>
    <s v="TA"/>
    <s v="TA"/>
    <s v="Y"/>
    <x v="0"/>
    <x v="0"/>
    <n v="36"/>
    <n v="0"/>
    <n v="0"/>
    <n v="0"/>
    <n v="0"/>
    <s v="NA"/>
    <n v="0"/>
    <s v="NA"/>
    <x v="0"/>
    <s v="NA"/>
    <n v="0"/>
    <x v="1"/>
    <x v="3"/>
    <s v="WD"/>
    <x v="0"/>
    <x v="0"/>
    <x v="122"/>
  </r>
  <r>
    <x v="1335"/>
    <x v="1"/>
    <x v="0"/>
    <n v="80"/>
    <n v="9650"/>
    <s v="Pave"/>
    <s v="NA"/>
    <s v="Reg"/>
    <s v="Lvl"/>
    <s v="AllPub"/>
    <x v="0"/>
    <s v="Gtl"/>
    <x v="6"/>
    <s v="Norm"/>
    <s v="Norm"/>
    <x v="0"/>
    <x v="1"/>
    <n v="6"/>
    <n v="5"/>
    <n v="1977"/>
    <n v="1977"/>
    <x v="0"/>
    <s v="Gable"/>
    <s v="CompShg"/>
    <x v="7"/>
    <s v="Plywood"/>
    <s v="BrkFace"/>
    <n v="360"/>
    <s v="TA"/>
    <s v="TA"/>
    <x v="1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x v="1"/>
    <n v="1"/>
    <n v="2"/>
    <n v="0"/>
    <n v="2"/>
    <x v="0"/>
    <n v="1"/>
    <x v="1"/>
    <n v="6"/>
    <s v="Typ"/>
    <n v="1"/>
    <s v="TA"/>
    <s v="Attchd"/>
    <n v="1977"/>
    <s v="RFn"/>
    <n v="2"/>
    <n v="630"/>
    <s v="TA"/>
    <s v="TA"/>
    <s v="Y"/>
    <x v="0"/>
    <x v="0"/>
    <n v="16"/>
    <n v="0"/>
    <n v="0"/>
    <n v="0"/>
    <n v="0"/>
    <s v="NA"/>
    <n v="0"/>
    <s v="NA"/>
    <x v="0"/>
    <s v="NA"/>
    <n v="0"/>
    <x v="7"/>
    <x v="3"/>
    <s v="WD"/>
    <x v="0"/>
    <x v="0"/>
    <x v="559"/>
  </r>
  <r>
    <x v="1336"/>
    <x v="6"/>
    <x v="0"/>
    <n v="87"/>
    <n v="9246"/>
    <s v="Pave"/>
    <s v="NA"/>
    <s v="IR1"/>
    <s v="Lvl"/>
    <s v="AllPub"/>
    <x v="0"/>
    <s v="Gtl"/>
    <x v="6"/>
    <s v="Feedr"/>
    <s v="Norm"/>
    <x v="2"/>
    <x v="1"/>
    <n v="5"/>
    <n v="5"/>
    <n v="1973"/>
    <n v="1973"/>
    <x v="0"/>
    <s v="Gable"/>
    <s v="CompShg"/>
    <x v="7"/>
    <s v="Plywood"/>
    <s v="BrkFace"/>
    <n v="564"/>
    <s v="TA"/>
    <s v="TA"/>
    <x v="1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x v="1"/>
    <n v="0"/>
    <n v="2"/>
    <n v="0"/>
    <n v="4"/>
    <x v="1"/>
    <n v="2"/>
    <x v="1"/>
    <n v="8"/>
    <s v="Typ"/>
    <n v="0"/>
    <s v="NA"/>
    <s v="Detchd"/>
    <n v="1973"/>
    <s v="Unf"/>
    <n v="2"/>
    <n v="506"/>
    <s v="TA"/>
    <s v="TA"/>
    <s v="Y"/>
    <x v="0"/>
    <x v="0"/>
    <n v="211"/>
    <n v="0"/>
    <n v="0"/>
    <n v="0"/>
    <n v="0"/>
    <s v="NA"/>
    <n v="0"/>
    <s v="NA"/>
    <x v="0"/>
    <s v="NA"/>
    <n v="0"/>
    <x v="6"/>
    <x v="0"/>
    <s v="WD"/>
    <x v="0"/>
    <x v="0"/>
    <x v="152"/>
  </r>
  <r>
    <x v="1337"/>
    <x v="8"/>
    <x v="1"/>
    <n v="153"/>
    <n v="4118"/>
    <s v="Pave"/>
    <s v="Grvl"/>
    <s v="IR1"/>
    <s v="Bnk"/>
    <s v="AllPub"/>
    <x v="2"/>
    <s v="Mod"/>
    <x v="7"/>
    <s v="Feedr"/>
    <s v="Norm"/>
    <x v="0"/>
    <x v="1"/>
    <n v="4"/>
    <n v="4"/>
    <n v="1941"/>
    <n v="1950"/>
    <x v="1"/>
    <s v="Gable"/>
    <s v="CompShg"/>
    <x v="2"/>
    <s v="Wd Sdng"/>
    <s v="None"/>
    <n v="0"/>
    <s v="TA"/>
    <s v="TA"/>
    <x v="1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x v="1"/>
    <n v="0"/>
    <n v="1"/>
    <n v="0"/>
    <n v="2"/>
    <x v="1"/>
    <n v="1"/>
    <x v="3"/>
    <n v="4"/>
    <s v="Typ"/>
    <n v="0"/>
    <s v="NA"/>
    <s v="NA"/>
    <s v="NA"/>
    <s v="NA"/>
    <n v="0"/>
    <n v="0"/>
    <s v="NA"/>
    <s v="NA"/>
    <s v="N"/>
    <x v="0"/>
    <x v="0"/>
    <n v="20"/>
    <n v="0"/>
    <n v="0"/>
    <n v="0"/>
    <n v="0"/>
    <s v="NA"/>
    <n v="0"/>
    <s v="NA"/>
    <x v="0"/>
    <s v="NA"/>
    <n v="0"/>
    <x v="10"/>
    <x v="2"/>
    <s v="WD"/>
    <x v="0"/>
    <x v="0"/>
    <x v="628"/>
  </r>
  <r>
    <x v="1338"/>
    <x v="0"/>
    <x v="0"/>
    <n v="95"/>
    <n v="13450"/>
    <s v="Pave"/>
    <s v="NA"/>
    <s v="IR1"/>
    <s v="Lvl"/>
    <s v="AllPub"/>
    <x v="2"/>
    <s v="Gtl"/>
    <x v="0"/>
    <s v="Norm"/>
    <s v="Norm"/>
    <x v="0"/>
    <x v="0"/>
    <n v="7"/>
    <n v="5"/>
    <n v="2002"/>
    <n v="2002"/>
    <x v="0"/>
    <s v="Gable"/>
    <s v="CompShg"/>
    <x v="0"/>
    <s v="VinylSd"/>
    <s v="None"/>
    <n v="0"/>
    <s v="Gd"/>
    <s v="TA"/>
    <x v="0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x v="0"/>
    <n v="0"/>
    <n v="2"/>
    <n v="1"/>
    <n v="3"/>
    <x v="0"/>
    <n v="1"/>
    <x v="0"/>
    <n v="8"/>
    <s v="Typ"/>
    <n v="0"/>
    <s v="NA"/>
    <s v="BuiltIn"/>
    <n v="2002"/>
    <s v="RFn"/>
    <n v="2"/>
    <n v="492"/>
    <s v="TA"/>
    <s v="TA"/>
    <s v="Y"/>
    <x v="116"/>
    <x v="1"/>
    <n v="91"/>
    <n v="0"/>
    <n v="0"/>
    <n v="0"/>
    <n v="0"/>
    <s v="NA"/>
    <n v="0"/>
    <s v="NA"/>
    <x v="0"/>
    <s v="NA"/>
    <n v="0"/>
    <x v="11"/>
    <x v="2"/>
    <s v="WD"/>
    <x v="0"/>
    <x v="0"/>
    <x v="7"/>
  </r>
  <r>
    <x v="1339"/>
    <x v="1"/>
    <x v="0"/>
    <n v="120"/>
    <n v="9560"/>
    <s v="Pave"/>
    <s v="NA"/>
    <s v="IR1"/>
    <s v="Lvl"/>
    <s v="AllPub"/>
    <x v="2"/>
    <s v="Gtl"/>
    <x v="0"/>
    <s v="Norm"/>
    <s v="Norm"/>
    <x v="0"/>
    <x v="1"/>
    <n v="5"/>
    <n v="7"/>
    <n v="1972"/>
    <n v="1972"/>
    <x v="0"/>
    <s v="Hip"/>
    <s v="CompShg"/>
    <x v="1"/>
    <s v="MetalSd"/>
    <s v="None"/>
    <n v="0"/>
    <s v="TA"/>
    <s v="Gd"/>
    <x v="1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x v="1"/>
    <n v="0"/>
    <n v="1"/>
    <n v="0"/>
    <n v="3"/>
    <x v="1"/>
    <n v="1"/>
    <x v="1"/>
    <n v="5"/>
    <s v="Typ"/>
    <n v="0"/>
    <s v="NA"/>
    <s v="Attchd"/>
    <n v="1972"/>
    <s v="RFn"/>
    <n v="1"/>
    <n v="288"/>
    <s v="TA"/>
    <s v="TA"/>
    <s v="Y"/>
    <x v="0"/>
    <x v="0"/>
    <n v="0"/>
    <n v="0"/>
    <n v="0"/>
    <n v="0"/>
    <n v="0"/>
    <s v="NA"/>
    <n v="0"/>
    <s v="NA"/>
    <x v="0"/>
    <s v="NA"/>
    <n v="0"/>
    <x v="11"/>
    <x v="2"/>
    <s v="WD"/>
    <x v="0"/>
    <x v="0"/>
    <x v="140"/>
  </r>
  <r>
    <x v="1340"/>
    <x v="1"/>
    <x v="0"/>
    <n v="70"/>
    <n v="8294"/>
    <s v="Pave"/>
    <s v="NA"/>
    <s v="Reg"/>
    <s v="Lvl"/>
    <s v="AllPub"/>
    <x v="0"/>
    <s v="Gtl"/>
    <x v="11"/>
    <s v="Norm"/>
    <s v="Norm"/>
    <x v="0"/>
    <x v="1"/>
    <n v="4"/>
    <n v="5"/>
    <n v="1971"/>
    <n v="1971"/>
    <x v="0"/>
    <s v="Gable"/>
    <s v="CompShg"/>
    <x v="1"/>
    <s v="MetalSd"/>
    <s v="None"/>
    <n v="0"/>
    <s v="TA"/>
    <s v="TA"/>
    <x v="1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x v="1"/>
    <n v="0"/>
    <n v="1"/>
    <n v="0"/>
    <n v="3"/>
    <x v="1"/>
    <n v="1"/>
    <x v="1"/>
    <n v="5"/>
    <s v="Typ"/>
    <n v="0"/>
    <s v="NA"/>
    <s v="Detchd"/>
    <n v="1974"/>
    <s v="Unf"/>
    <n v="4"/>
    <n v="480"/>
    <s v="TA"/>
    <s v="TA"/>
    <s v="Y"/>
    <x v="0"/>
    <x v="0"/>
    <n v="0"/>
    <n v="0"/>
    <n v="0"/>
    <n v="0"/>
    <n v="0"/>
    <s v="NA"/>
    <n v="0"/>
    <s v="GdWo"/>
    <x v="1"/>
    <s v="NA"/>
    <n v="0"/>
    <x v="11"/>
    <x v="1"/>
    <s v="WD"/>
    <x v="0"/>
    <x v="0"/>
    <x v="262"/>
  </r>
  <r>
    <x v="1341"/>
    <x v="1"/>
    <x v="0"/>
    <n v="66"/>
    <n v="13695"/>
    <s v="Pave"/>
    <s v="NA"/>
    <s v="Reg"/>
    <s v="Lvl"/>
    <s v="AllPub"/>
    <x v="0"/>
    <s v="Gtl"/>
    <x v="12"/>
    <s v="RRAe"/>
    <s v="Norm"/>
    <x v="0"/>
    <x v="1"/>
    <n v="6"/>
    <n v="5"/>
    <n v="2003"/>
    <n v="2004"/>
    <x v="1"/>
    <s v="Gable"/>
    <s v="CompShg"/>
    <x v="0"/>
    <s v="VinylSd"/>
    <s v="None"/>
    <n v="0"/>
    <s v="TA"/>
    <s v="TA"/>
    <x v="0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x v="0"/>
    <n v="0"/>
    <n v="1"/>
    <n v="0"/>
    <n v="3"/>
    <x v="1"/>
    <n v="1"/>
    <x v="0"/>
    <n v="6"/>
    <s v="Typ"/>
    <n v="0"/>
    <s v="NA"/>
    <s v="Detchd"/>
    <n v="2004"/>
    <s v="Unf"/>
    <n v="2"/>
    <n v="576"/>
    <s v="TA"/>
    <s v="TA"/>
    <s v="Y"/>
    <x v="0"/>
    <x v="0"/>
    <n v="78"/>
    <n v="0"/>
    <n v="0"/>
    <n v="0"/>
    <n v="0"/>
    <s v="NA"/>
    <n v="0"/>
    <s v="NA"/>
    <x v="0"/>
    <s v="NA"/>
    <n v="0"/>
    <x v="9"/>
    <x v="0"/>
    <s v="WD"/>
    <x v="0"/>
    <x v="0"/>
    <x v="106"/>
  </r>
  <r>
    <x v="1342"/>
    <x v="0"/>
    <x v="0"/>
    <s v="NA"/>
    <n v="9375"/>
    <s v="Pave"/>
    <s v="NA"/>
    <s v="Reg"/>
    <s v="Lvl"/>
    <s v="AllPub"/>
    <x v="0"/>
    <s v="Gtl"/>
    <x v="0"/>
    <s v="Norm"/>
    <s v="Norm"/>
    <x v="0"/>
    <x v="0"/>
    <n v="8"/>
    <n v="5"/>
    <n v="2002"/>
    <n v="2002"/>
    <x v="0"/>
    <s v="Gable"/>
    <s v="CompShg"/>
    <x v="0"/>
    <s v="VinylSd"/>
    <s v="BrkFace"/>
    <n v="149"/>
    <s v="Gd"/>
    <s v="TA"/>
    <x v="0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x v="1"/>
    <n v="0"/>
    <n v="2"/>
    <n v="1"/>
    <n v="3"/>
    <x v="0"/>
    <n v="1"/>
    <x v="0"/>
    <n v="7"/>
    <s v="Typ"/>
    <n v="1"/>
    <s v="Gd"/>
    <s v="Attchd"/>
    <n v="2002"/>
    <s v="RFn"/>
    <n v="2"/>
    <n v="647"/>
    <s v="TA"/>
    <s v="TA"/>
    <s v="Y"/>
    <x v="2"/>
    <x v="1"/>
    <n v="87"/>
    <n v="0"/>
    <n v="0"/>
    <n v="0"/>
    <n v="0"/>
    <s v="NA"/>
    <n v="0"/>
    <s v="NA"/>
    <x v="0"/>
    <s v="NA"/>
    <n v="0"/>
    <x v="5"/>
    <x v="1"/>
    <s v="WD"/>
    <x v="0"/>
    <x v="0"/>
    <x v="205"/>
  </r>
  <r>
    <x v="1343"/>
    <x v="3"/>
    <x v="0"/>
    <n v="57"/>
    <n v="7558"/>
    <s v="Pave"/>
    <s v="NA"/>
    <s v="Reg"/>
    <s v="Bnk"/>
    <s v="AllPub"/>
    <x v="0"/>
    <s v="Gtl"/>
    <x v="2"/>
    <s v="Norm"/>
    <s v="Norm"/>
    <x v="0"/>
    <x v="2"/>
    <n v="6"/>
    <n v="6"/>
    <n v="1928"/>
    <n v="1950"/>
    <x v="1"/>
    <s v="Gable"/>
    <s v="CompShg"/>
    <x v="4"/>
    <s v="Stone"/>
    <s v="None"/>
    <n v="0"/>
    <s v="TA"/>
    <s v="TA"/>
    <x v="2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x v="1"/>
    <n v="0"/>
    <n v="1"/>
    <n v="1"/>
    <n v="3"/>
    <x v="1"/>
    <n v="1"/>
    <x v="1"/>
    <n v="9"/>
    <s v="Typ"/>
    <n v="1"/>
    <s v="TA"/>
    <s v="Detchd"/>
    <n v="1929"/>
    <s v="Unf"/>
    <n v="2"/>
    <n v="342"/>
    <s v="Fa"/>
    <s v="Fa"/>
    <s v="Y"/>
    <x v="0"/>
    <x v="0"/>
    <n v="0"/>
    <n v="0"/>
    <n v="0"/>
    <n v="0"/>
    <n v="0"/>
    <s v="NA"/>
    <n v="0"/>
    <s v="NA"/>
    <x v="0"/>
    <s v="NA"/>
    <n v="0"/>
    <x v="10"/>
    <x v="3"/>
    <s v="WD"/>
    <x v="0"/>
    <x v="0"/>
    <x v="48"/>
  </r>
  <r>
    <x v="1344"/>
    <x v="0"/>
    <x v="0"/>
    <n v="85"/>
    <n v="11103"/>
    <s v="Pave"/>
    <s v="NA"/>
    <s v="IR1"/>
    <s v="Lvl"/>
    <s v="AllPub"/>
    <x v="2"/>
    <s v="Gtl"/>
    <x v="0"/>
    <s v="Norm"/>
    <s v="Norm"/>
    <x v="0"/>
    <x v="0"/>
    <n v="7"/>
    <n v="5"/>
    <n v="2006"/>
    <n v="2006"/>
    <x v="0"/>
    <s v="Gable"/>
    <s v="CompShg"/>
    <x v="0"/>
    <s v="VinylSd"/>
    <s v="None"/>
    <n v="0"/>
    <s v="Gd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2"/>
    <n v="1"/>
    <n v="3"/>
    <x v="0"/>
    <n v="1"/>
    <x v="0"/>
    <n v="8"/>
    <s v="Typ"/>
    <n v="1"/>
    <s v="TA"/>
    <s v="Attchd"/>
    <n v="2006"/>
    <s v="Fin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9"/>
    <x v="1"/>
    <s v="New"/>
    <x v="2"/>
    <x v="1"/>
    <x v="629"/>
  </r>
  <r>
    <x v="1345"/>
    <x v="8"/>
    <x v="1"/>
    <n v="50"/>
    <n v="6000"/>
    <s v="Pave"/>
    <s v="NA"/>
    <s v="Reg"/>
    <s v="Lvl"/>
    <s v="AllPub"/>
    <x v="0"/>
    <s v="Gtl"/>
    <x v="7"/>
    <s v="Norm"/>
    <s v="Norm"/>
    <x v="0"/>
    <x v="1"/>
    <n v="4"/>
    <n v="4"/>
    <n v="1920"/>
    <n v="1950"/>
    <x v="1"/>
    <s v="Hip"/>
    <s v="CompShg"/>
    <x v="1"/>
    <s v="MetalSd"/>
    <s v="None"/>
    <n v="0"/>
    <s v="TA"/>
    <s v="TA"/>
    <x v="0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x v="1"/>
    <n v="0"/>
    <n v="1"/>
    <n v="0"/>
    <n v="2"/>
    <x v="1"/>
    <n v="1"/>
    <x v="3"/>
    <n v="5"/>
    <s v="Typ"/>
    <n v="0"/>
    <s v="NA"/>
    <s v="Detchd"/>
    <n v="1997"/>
    <s v="Unf"/>
    <n v="1"/>
    <n v="308"/>
    <s v="TA"/>
    <s v="TA"/>
    <s v="Y"/>
    <x v="0"/>
    <x v="0"/>
    <n v="0"/>
    <n v="168"/>
    <n v="0"/>
    <n v="0"/>
    <n v="0"/>
    <s v="NA"/>
    <n v="0"/>
    <s v="NA"/>
    <x v="0"/>
    <s v="NA"/>
    <n v="0"/>
    <x v="9"/>
    <x v="1"/>
    <s v="WD"/>
    <x v="0"/>
    <x v="0"/>
    <x v="630"/>
  </r>
  <r>
    <x v="1346"/>
    <x v="1"/>
    <x v="0"/>
    <s v="NA"/>
    <n v="20781"/>
    <s v="Pave"/>
    <s v="NA"/>
    <s v="IR2"/>
    <s v="Lvl"/>
    <s v="AllPub"/>
    <x v="3"/>
    <s v="Gtl"/>
    <x v="6"/>
    <s v="PosN"/>
    <s v="Norm"/>
    <x v="0"/>
    <x v="1"/>
    <n v="7"/>
    <n v="7"/>
    <n v="1968"/>
    <n v="2003"/>
    <x v="1"/>
    <s v="Hip"/>
    <s v="CompShg"/>
    <x v="4"/>
    <s v="HdBoard"/>
    <s v="None"/>
    <n v="0"/>
    <s v="TA"/>
    <s v="TA"/>
    <x v="1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x v="1"/>
    <n v="0"/>
    <n v="2"/>
    <n v="0"/>
    <n v="3"/>
    <x v="1"/>
    <n v="1"/>
    <x v="1"/>
    <n v="9"/>
    <s v="Typ"/>
    <n v="1"/>
    <s v="Gd"/>
    <s v="Attchd"/>
    <n v="1968"/>
    <s v="RFn"/>
    <n v="2"/>
    <n v="508"/>
    <s v="Gd"/>
    <s v="TA"/>
    <s v="Y"/>
    <x v="0"/>
    <x v="0"/>
    <n v="80"/>
    <n v="0"/>
    <n v="290"/>
    <n v="0"/>
    <n v="0"/>
    <s v="NA"/>
    <n v="0"/>
    <s v="NA"/>
    <x v="0"/>
    <s v="NA"/>
    <n v="0"/>
    <x v="11"/>
    <x v="2"/>
    <s v="WD"/>
    <x v="0"/>
    <x v="0"/>
    <x v="190"/>
  </r>
  <r>
    <x v="1347"/>
    <x v="1"/>
    <x v="0"/>
    <n v="93"/>
    <n v="15306"/>
    <s v="Pave"/>
    <s v="NA"/>
    <s v="IR1"/>
    <s v="HLS"/>
    <s v="AllPub"/>
    <x v="2"/>
    <s v="Gtl"/>
    <x v="16"/>
    <s v="Norm"/>
    <s v="Norm"/>
    <x v="0"/>
    <x v="1"/>
    <n v="8"/>
    <n v="5"/>
    <n v="2006"/>
    <n v="2007"/>
    <x v="1"/>
    <s v="Gable"/>
    <s v="CompShg"/>
    <x v="0"/>
    <s v="VinylSd"/>
    <s v="Stone"/>
    <n v="100"/>
    <s v="Gd"/>
    <s v="TA"/>
    <x v="0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x v="0"/>
    <n v="0"/>
    <n v="2"/>
    <n v="0"/>
    <n v="3"/>
    <x v="1"/>
    <n v="1"/>
    <x v="0"/>
    <n v="7"/>
    <s v="Typ"/>
    <n v="1"/>
    <s v="Gd"/>
    <s v="Attchd"/>
    <n v="2006"/>
    <s v="Fin"/>
    <n v="3"/>
    <n v="712"/>
    <s v="TA"/>
    <s v="TA"/>
    <s v="Y"/>
    <x v="0"/>
    <x v="0"/>
    <n v="0"/>
    <n v="0"/>
    <n v="0"/>
    <n v="0"/>
    <n v="0"/>
    <s v="NA"/>
    <n v="0"/>
    <s v="NA"/>
    <x v="0"/>
    <s v="NA"/>
    <n v="0"/>
    <x v="1"/>
    <x v="1"/>
    <s v="New"/>
    <x v="2"/>
    <x v="1"/>
    <x v="631"/>
  </r>
  <r>
    <x v="1348"/>
    <x v="1"/>
    <x v="0"/>
    <s v="NA"/>
    <n v="16196"/>
    <s v="Pave"/>
    <s v="NA"/>
    <s v="IR3"/>
    <s v="Low"/>
    <s v="AllPub"/>
    <x v="0"/>
    <s v="Gtl"/>
    <x v="12"/>
    <s v="Norm"/>
    <s v="Norm"/>
    <x v="0"/>
    <x v="1"/>
    <n v="7"/>
    <n v="5"/>
    <n v="1998"/>
    <n v="1998"/>
    <x v="0"/>
    <s v="Gable"/>
    <s v="CompShg"/>
    <x v="0"/>
    <s v="VinylSd"/>
    <s v="None"/>
    <n v="0"/>
    <s v="Gd"/>
    <s v="TA"/>
    <x v="0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x v="0"/>
    <n v="0"/>
    <n v="2"/>
    <n v="0"/>
    <n v="3"/>
    <x v="1"/>
    <n v="1"/>
    <x v="0"/>
    <n v="5"/>
    <s v="Typ"/>
    <n v="1"/>
    <s v="Fa"/>
    <s v="Attchd"/>
    <n v="1998"/>
    <s v="RFn"/>
    <n v="2"/>
    <n v="514"/>
    <s v="TA"/>
    <s v="TA"/>
    <s v="Y"/>
    <x v="265"/>
    <x v="1"/>
    <n v="25"/>
    <n v="0"/>
    <n v="0"/>
    <n v="0"/>
    <n v="0"/>
    <s v="NA"/>
    <n v="0"/>
    <s v="NA"/>
    <x v="0"/>
    <s v="NA"/>
    <n v="0"/>
    <x v="5"/>
    <x v="1"/>
    <s v="WD"/>
    <x v="0"/>
    <x v="0"/>
    <x v="141"/>
  </r>
  <r>
    <x v="1349"/>
    <x v="2"/>
    <x v="1"/>
    <n v="50"/>
    <n v="5250"/>
    <s v="Pave"/>
    <s v="Pave"/>
    <s v="Reg"/>
    <s v="Lvl"/>
    <s v="AllPub"/>
    <x v="0"/>
    <s v="Gtl"/>
    <x v="7"/>
    <s v="Norm"/>
    <s v="Norm"/>
    <x v="0"/>
    <x v="0"/>
    <n v="8"/>
    <n v="5"/>
    <n v="1872"/>
    <n v="1987"/>
    <x v="1"/>
    <s v="Gable"/>
    <s v="CompShg"/>
    <x v="1"/>
    <s v="MetalSd"/>
    <s v="None"/>
    <n v="0"/>
    <s v="TA"/>
    <s v="Gd"/>
    <x v="2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x v="1"/>
    <n v="0"/>
    <n v="2"/>
    <n v="0"/>
    <n v="4"/>
    <x v="1"/>
    <n v="1"/>
    <x v="1"/>
    <n v="8"/>
    <s v="Typ"/>
    <n v="0"/>
    <s v="NA"/>
    <s v="NA"/>
    <s v="NA"/>
    <s v="NA"/>
    <n v="0"/>
    <n v="0"/>
    <s v="NA"/>
    <s v="NA"/>
    <s v="Y"/>
    <x v="0"/>
    <x v="0"/>
    <n v="54"/>
    <n v="20"/>
    <n v="0"/>
    <n v="0"/>
    <n v="0"/>
    <s v="NA"/>
    <n v="0"/>
    <s v="NA"/>
    <x v="0"/>
    <s v="NA"/>
    <n v="0"/>
    <x v="3"/>
    <x v="0"/>
    <s v="WD"/>
    <x v="0"/>
    <x v="0"/>
    <x v="125"/>
  </r>
  <r>
    <x v="1350"/>
    <x v="6"/>
    <x v="0"/>
    <n v="91"/>
    <n v="11643"/>
    <s v="Pave"/>
    <s v="NA"/>
    <s v="Reg"/>
    <s v="Lvl"/>
    <s v="AllPub"/>
    <x v="0"/>
    <s v="Gtl"/>
    <x v="11"/>
    <s v="Artery"/>
    <s v="Norm"/>
    <x v="2"/>
    <x v="0"/>
    <n v="5"/>
    <n v="5"/>
    <n v="1969"/>
    <n v="1969"/>
    <x v="0"/>
    <s v="Gable"/>
    <s v="CompShg"/>
    <x v="1"/>
    <s v="MetalSd"/>
    <s v="BrkFace"/>
    <n v="368"/>
    <s v="TA"/>
    <s v="TA"/>
    <x v="1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x v="0"/>
    <n v="1"/>
    <n v="2"/>
    <n v="2"/>
    <n v="6"/>
    <x v="1"/>
    <n v="2"/>
    <x v="1"/>
    <n v="12"/>
    <s v="Typ"/>
    <n v="0"/>
    <s v="NA"/>
    <s v="Detchd"/>
    <n v="1969"/>
    <s v="Unf"/>
    <n v="4"/>
    <n v="968"/>
    <s v="TA"/>
    <s v="TA"/>
    <s v="Y"/>
    <x v="0"/>
    <x v="0"/>
    <n v="0"/>
    <n v="0"/>
    <n v="0"/>
    <n v="0"/>
    <n v="0"/>
    <s v="NA"/>
    <n v="0"/>
    <s v="NA"/>
    <x v="0"/>
    <s v="NA"/>
    <n v="0"/>
    <x v="5"/>
    <x v="3"/>
    <s v="WD"/>
    <x v="0"/>
    <x v="0"/>
    <x v="7"/>
  </r>
  <r>
    <x v="1351"/>
    <x v="0"/>
    <x v="0"/>
    <n v="70"/>
    <n v="9247"/>
    <s v="Pave"/>
    <s v="NA"/>
    <s v="IR1"/>
    <s v="Lvl"/>
    <s v="AllPub"/>
    <x v="0"/>
    <s v="Gtl"/>
    <x v="11"/>
    <s v="Norm"/>
    <s v="Norm"/>
    <x v="0"/>
    <x v="0"/>
    <n v="6"/>
    <n v="6"/>
    <n v="1962"/>
    <n v="1962"/>
    <x v="0"/>
    <s v="Gable"/>
    <s v="CompShg"/>
    <x v="3"/>
    <s v="HdBoard"/>
    <s v="BrkFace"/>
    <n v="318"/>
    <s v="TA"/>
    <s v="TA"/>
    <x v="1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x v="1"/>
    <n v="0"/>
    <n v="1"/>
    <n v="1"/>
    <n v="4"/>
    <x v="1"/>
    <n v="1"/>
    <x v="1"/>
    <n v="8"/>
    <s v="Typ"/>
    <n v="1"/>
    <s v="Gd"/>
    <s v="Attchd"/>
    <n v="1962"/>
    <s v="Fin"/>
    <n v="2"/>
    <n v="490"/>
    <s v="TA"/>
    <s v="TA"/>
    <s v="Y"/>
    <x v="0"/>
    <x v="0"/>
    <n v="84"/>
    <n v="0"/>
    <n v="0"/>
    <n v="120"/>
    <n v="0"/>
    <s v="NA"/>
    <n v="0"/>
    <s v="NA"/>
    <x v="0"/>
    <s v="NA"/>
    <n v="0"/>
    <x v="10"/>
    <x v="0"/>
    <s v="WD"/>
    <x v="0"/>
    <x v="0"/>
    <x v="118"/>
  </r>
  <r>
    <x v="1352"/>
    <x v="3"/>
    <x v="1"/>
    <n v="50"/>
    <n v="6000"/>
    <s v="Pave"/>
    <s v="NA"/>
    <s v="Reg"/>
    <s v="Lvl"/>
    <s v="AllPub"/>
    <x v="0"/>
    <s v="Gtl"/>
    <x v="8"/>
    <s v="Norm"/>
    <s v="Norm"/>
    <x v="0"/>
    <x v="2"/>
    <n v="6"/>
    <n v="9"/>
    <n v="1937"/>
    <n v="2000"/>
    <x v="1"/>
    <s v="Gable"/>
    <s v="CompShg"/>
    <x v="1"/>
    <s v="MetalSd"/>
    <s v="None"/>
    <n v="0"/>
    <s v="Gd"/>
    <s v="TA"/>
    <x v="2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x v="1"/>
    <n v="0"/>
    <n v="1"/>
    <n v="0"/>
    <n v="2"/>
    <x v="1"/>
    <n v="1"/>
    <x v="1"/>
    <n v="4"/>
    <s v="Typ"/>
    <n v="0"/>
    <s v="NA"/>
    <s v="Detchd"/>
    <n v="1999"/>
    <s v="Unf"/>
    <n v="2"/>
    <n v="624"/>
    <s v="TA"/>
    <s v="TA"/>
    <s v="N"/>
    <x v="59"/>
    <x v="1"/>
    <n v="0"/>
    <n v="0"/>
    <n v="0"/>
    <n v="0"/>
    <n v="0"/>
    <s v="NA"/>
    <n v="0"/>
    <s v="NA"/>
    <x v="0"/>
    <s v="NA"/>
    <n v="0"/>
    <x v="9"/>
    <x v="3"/>
    <s v="WD"/>
    <x v="0"/>
    <x v="0"/>
    <x v="451"/>
  </r>
  <r>
    <x v="1353"/>
    <x v="3"/>
    <x v="0"/>
    <n v="56"/>
    <n v="14720"/>
    <s v="Pave"/>
    <s v="NA"/>
    <s v="IR1"/>
    <s v="Lvl"/>
    <s v="AllPub"/>
    <x v="3"/>
    <s v="Gtl"/>
    <x v="3"/>
    <s v="Norm"/>
    <s v="Norm"/>
    <x v="0"/>
    <x v="2"/>
    <n v="8"/>
    <n v="5"/>
    <n v="1995"/>
    <n v="1996"/>
    <x v="1"/>
    <s v="Hip"/>
    <s v="CompShg"/>
    <x v="0"/>
    <s v="VinylSd"/>
    <s v="BrkFace"/>
    <n v="579"/>
    <s v="Gd"/>
    <s v="TA"/>
    <x v="0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x v="0"/>
    <n v="0"/>
    <n v="2"/>
    <n v="1"/>
    <n v="4"/>
    <x v="1"/>
    <n v="1"/>
    <x v="0"/>
    <n v="9"/>
    <s v="Typ"/>
    <n v="1"/>
    <s v="Ex"/>
    <s v="Attchd"/>
    <n v="1996"/>
    <s v="Fin"/>
    <n v="3"/>
    <n v="666"/>
    <s v="TA"/>
    <s v="TA"/>
    <s v="Y"/>
    <x v="266"/>
    <x v="1"/>
    <n v="86"/>
    <n v="0"/>
    <n v="0"/>
    <n v="0"/>
    <n v="0"/>
    <s v="NA"/>
    <n v="0"/>
    <s v="NA"/>
    <x v="0"/>
    <s v="NA"/>
    <n v="0"/>
    <x v="10"/>
    <x v="4"/>
    <s v="WD"/>
    <x v="0"/>
    <x v="0"/>
    <x v="632"/>
  </r>
  <r>
    <x v="1354"/>
    <x v="0"/>
    <x v="0"/>
    <s v="NA"/>
    <n v="10316"/>
    <s v="Pave"/>
    <s v="NA"/>
    <s v="IR1"/>
    <s v="Lvl"/>
    <s v="AllPub"/>
    <x v="0"/>
    <s v="Gtl"/>
    <x v="0"/>
    <s v="Norm"/>
    <s v="Norm"/>
    <x v="0"/>
    <x v="0"/>
    <n v="7"/>
    <n v="5"/>
    <n v="2000"/>
    <n v="2000"/>
    <x v="0"/>
    <s v="Gable"/>
    <s v="CompShg"/>
    <x v="0"/>
    <s v="VinylSd"/>
    <s v="None"/>
    <n v="0"/>
    <s v="Gd"/>
    <s v="TA"/>
    <x v="0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x v="0"/>
    <n v="0"/>
    <n v="2"/>
    <n v="1"/>
    <n v="3"/>
    <x v="0"/>
    <n v="1"/>
    <x v="0"/>
    <n v="7"/>
    <s v="Typ"/>
    <n v="1"/>
    <s v="TA"/>
    <s v="Attchd"/>
    <n v="2000"/>
    <s v="RFn"/>
    <n v="3"/>
    <n v="839"/>
    <s v="TA"/>
    <s v="TA"/>
    <s v="Y"/>
    <x v="0"/>
    <x v="0"/>
    <n v="184"/>
    <n v="0"/>
    <n v="0"/>
    <n v="0"/>
    <n v="0"/>
    <s v="NA"/>
    <n v="0"/>
    <s v="NA"/>
    <x v="0"/>
    <s v="NA"/>
    <n v="0"/>
    <x v="11"/>
    <x v="0"/>
    <s v="WD"/>
    <x v="0"/>
    <x v="0"/>
    <x v="127"/>
  </r>
  <r>
    <x v="1355"/>
    <x v="10"/>
    <x v="0"/>
    <n v="102"/>
    <n v="10192"/>
    <s v="Pave"/>
    <s v="NA"/>
    <s v="IR1"/>
    <s v="Lvl"/>
    <s v="AllPub"/>
    <x v="0"/>
    <s v="Gtl"/>
    <x v="6"/>
    <s v="Norm"/>
    <s v="Norm"/>
    <x v="0"/>
    <x v="5"/>
    <n v="7"/>
    <n v="6"/>
    <n v="1968"/>
    <n v="1992"/>
    <x v="1"/>
    <s v="Gable"/>
    <s v="CompShg"/>
    <x v="1"/>
    <s v="MetalSd"/>
    <s v="BrkFace"/>
    <n v="143"/>
    <s v="TA"/>
    <s v="TA"/>
    <x v="1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x v="1"/>
    <n v="0"/>
    <n v="3"/>
    <n v="0"/>
    <n v="4"/>
    <x v="1"/>
    <n v="1"/>
    <x v="0"/>
    <n v="8"/>
    <s v="Typ"/>
    <n v="1"/>
    <s v="TA"/>
    <s v="Attchd"/>
    <n v="1968"/>
    <s v="RFn"/>
    <n v="2"/>
    <n v="487"/>
    <s v="TA"/>
    <s v="TA"/>
    <s v="Y"/>
    <x v="0"/>
    <x v="0"/>
    <n v="98"/>
    <n v="0"/>
    <n v="0"/>
    <n v="0"/>
    <n v="0"/>
    <s v="NA"/>
    <n v="0"/>
    <s v="GdPrv"/>
    <x v="1"/>
    <s v="NA"/>
    <n v="0"/>
    <x v="2"/>
    <x v="2"/>
    <s v="WD"/>
    <x v="0"/>
    <x v="0"/>
    <x v="40"/>
  </r>
  <r>
    <x v="1356"/>
    <x v="1"/>
    <x v="0"/>
    <s v="NA"/>
    <n v="9477"/>
    <s v="Pave"/>
    <s v="NA"/>
    <s v="Reg"/>
    <s v="Lvl"/>
    <s v="AllPub"/>
    <x v="2"/>
    <s v="Gtl"/>
    <x v="11"/>
    <s v="Norm"/>
    <s v="Norm"/>
    <x v="0"/>
    <x v="1"/>
    <n v="5"/>
    <n v="5"/>
    <n v="1966"/>
    <n v="1966"/>
    <x v="0"/>
    <s v="Gable"/>
    <s v="CompShg"/>
    <x v="3"/>
    <s v="HdBoard"/>
    <s v="BrkFace"/>
    <n v="65"/>
    <s v="TA"/>
    <s v="TA"/>
    <x v="1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x v="1"/>
    <n v="0"/>
    <n v="1"/>
    <n v="0"/>
    <n v="3"/>
    <x v="1"/>
    <n v="1"/>
    <x v="1"/>
    <n v="5"/>
    <s v="Typ"/>
    <n v="0"/>
    <s v="NA"/>
    <s v="Attchd"/>
    <n v="1966"/>
    <s v="RFn"/>
    <n v="1"/>
    <n v="264"/>
    <s v="TA"/>
    <s v="TA"/>
    <s v="Y"/>
    <x v="0"/>
    <x v="0"/>
    <n v="0"/>
    <n v="0"/>
    <n v="0"/>
    <n v="0"/>
    <n v="0"/>
    <s v="NA"/>
    <n v="0"/>
    <s v="GdWo"/>
    <x v="1"/>
    <s v="NA"/>
    <n v="0"/>
    <x v="4"/>
    <x v="0"/>
    <s v="WD"/>
    <x v="0"/>
    <x v="0"/>
    <x v="50"/>
  </r>
  <r>
    <x v="1357"/>
    <x v="1"/>
    <x v="0"/>
    <s v="NA"/>
    <n v="12537"/>
    <s v="Pave"/>
    <s v="NA"/>
    <s v="IR1"/>
    <s v="Lvl"/>
    <s v="AllPub"/>
    <x v="3"/>
    <s v="Gtl"/>
    <x v="11"/>
    <s v="Norm"/>
    <s v="Norm"/>
    <x v="0"/>
    <x v="1"/>
    <n v="5"/>
    <n v="6"/>
    <n v="1971"/>
    <n v="2008"/>
    <x v="1"/>
    <s v="Gable"/>
    <s v="CompShg"/>
    <x v="0"/>
    <s v="VinylSd"/>
    <s v="None"/>
    <n v="0"/>
    <s v="TA"/>
    <s v="TA"/>
    <x v="1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x v="0"/>
    <n v="0"/>
    <n v="1"/>
    <n v="1"/>
    <n v="3"/>
    <x v="1"/>
    <n v="1"/>
    <x v="1"/>
    <n v="6"/>
    <s v="Typ"/>
    <n v="1"/>
    <s v="Fa"/>
    <s v="Attchd"/>
    <n v="1971"/>
    <s v="Fin"/>
    <n v="2"/>
    <n v="500"/>
    <s v="TA"/>
    <s v="TA"/>
    <s v="Y"/>
    <x v="0"/>
    <x v="0"/>
    <n v="0"/>
    <n v="0"/>
    <n v="0"/>
    <n v="0"/>
    <n v="0"/>
    <s v="NA"/>
    <n v="0"/>
    <s v="NA"/>
    <x v="0"/>
    <s v="NA"/>
    <n v="0"/>
    <x v="7"/>
    <x v="4"/>
    <s v="WD"/>
    <x v="0"/>
    <x v="0"/>
    <x v="219"/>
  </r>
  <r>
    <x v="1358"/>
    <x v="11"/>
    <x v="3"/>
    <s v="NA"/>
    <n v="2117"/>
    <s v="Pave"/>
    <s v="NA"/>
    <s v="Reg"/>
    <s v="Lvl"/>
    <s v="AllPub"/>
    <x v="0"/>
    <s v="Gtl"/>
    <x v="5"/>
    <s v="Norm"/>
    <s v="Norm"/>
    <x v="4"/>
    <x v="0"/>
    <n v="6"/>
    <n v="5"/>
    <n v="2000"/>
    <n v="2000"/>
    <x v="0"/>
    <s v="Gable"/>
    <s v="CompShg"/>
    <x v="1"/>
    <s v="MetalSd"/>
    <s v="BrkFace"/>
    <n v="216"/>
    <s v="Gd"/>
    <s v="TA"/>
    <x v="0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x v="1"/>
    <n v="0"/>
    <n v="2"/>
    <n v="1"/>
    <n v="3"/>
    <x v="0"/>
    <n v="1"/>
    <x v="0"/>
    <n v="5"/>
    <s v="Typ"/>
    <n v="0"/>
    <s v="NA"/>
    <s v="Detchd"/>
    <n v="2000"/>
    <s v="Unf"/>
    <n v="2"/>
    <n v="440"/>
    <s v="TA"/>
    <s v="TA"/>
    <s v="Y"/>
    <x v="0"/>
    <x v="0"/>
    <n v="32"/>
    <n v="0"/>
    <n v="0"/>
    <n v="0"/>
    <n v="0"/>
    <s v="NA"/>
    <n v="0"/>
    <s v="NA"/>
    <x v="0"/>
    <s v="NA"/>
    <n v="0"/>
    <x v="11"/>
    <x v="4"/>
    <s v="WD"/>
    <x v="0"/>
    <x v="0"/>
    <x v="253"/>
  </r>
  <r>
    <x v="1359"/>
    <x v="1"/>
    <x v="0"/>
    <n v="129"/>
    <n v="16737"/>
    <s v="Pave"/>
    <s v="NA"/>
    <s v="Reg"/>
    <s v="Lvl"/>
    <s v="AllPub"/>
    <x v="4"/>
    <s v="Gtl"/>
    <x v="10"/>
    <s v="Norm"/>
    <s v="Norm"/>
    <x v="0"/>
    <x v="1"/>
    <n v="9"/>
    <n v="5"/>
    <n v="2004"/>
    <n v="2005"/>
    <x v="1"/>
    <s v="Hip"/>
    <s v="CompShg"/>
    <x v="0"/>
    <s v="VinylSd"/>
    <s v="BrkFace"/>
    <n v="66"/>
    <s v="Gd"/>
    <s v="TA"/>
    <x v="0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x v="0"/>
    <n v="0"/>
    <n v="2"/>
    <n v="0"/>
    <n v="3"/>
    <x v="1"/>
    <n v="1"/>
    <x v="2"/>
    <n v="8"/>
    <s v="Typ"/>
    <n v="1"/>
    <s v="Gd"/>
    <s v="Attchd"/>
    <n v="2004"/>
    <s v="Fin"/>
    <n v="3"/>
    <n v="770"/>
    <s v="TA"/>
    <s v="TA"/>
    <s v="Y"/>
    <x v="218"/>
    <x v="1"/>
    <n v="45"/>
    <n v="0"/>
    <n v="0"/>
    <n v="0"/>
    <n v="0"/>
    <s v="NA"/>
    <n v="0"/>
    <s v="NA"/>
    <x v="0"/>
    <s v="NA"/>
    <n v="0"/>
    <x v="2"/>
    <x v="2"/>
    <s v="WD"/>
    <x v="0"/>
    <x v="0"/>
    <x v="155"/>
  </r>
  <r>
    <x v="1360"/>
    <x v="2"/>
    <x v="0"/>
    <n v="51"/>
    <n v="9842"/>
    <s v="Pave"/>
    <s v="NA"/>
    <s v="Reg"/>
    <s v="Lvl"/>
    <s v="AllPub"/>
    <x v="0"/>
    <s v="Gtl"/>
    <x v="23"/>
    <s v="Feedr"/>
    <s v="Norm"/>
    <x v="0"/>
    <x v="0"/>
    <n v="5"/>
    <n v="6"/>
    <n v="1921"/>
    <n v="1998"/>
    <x v="1"/>
    <s v="Gable"/>
    <s v="CompShg"/>
    <x v="1"/>
    <s v="Wd Sdng"/>
    <s v="None"/>
    <n v="0"/>
    <s v="TA"/>
    <s v="TA"/>
    <x v="2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x v="1"/>
    <n v="0"/>
    <n v="3"/>
    <n v="1"/>
    <n v="4"/>
    <x v="0"/>
    <n v="1"/>
    <x v="1"/>
    <n v="8"/>
    <s v="Typ"/>
    <n v="0"/>
    <s v="NA"/>
    <s v="BuiltIn"/>
    <n v="1998"/>
    <s v="RFn"/>
    <n v="2"/>
    <n v="621"/>
    <s v="TA"/>
    <s v="TA"/>
    <s v="Y"/>
    <x v="267"/>
    <x v="1"/>
    <n v="0"/>
    <n v="301"/>
    <n v="0"/>
    <n v="0"/>
    <n v="0"/>
    <s v="NA"/>
    <n v="0"/>
    <s v="NA"/>
    <x v="0"/>
    <s v="NA"/>
    <n v="0"/>
    <x v="1"/>
    <x v="0"/>
    <s v="WD"/>
    <x v="0"/>
    <x v="0"/>
    <x v="430"/>
  </r>
  <r>
    <x v="1361"/>
    <x v="1"/>
    <x v="0"/>
    <n v="124"/>
    <n v="16158"/>
    <s v="Pave"/>
    <s v="NA"/>
    <s v="IR1"/>
    <s v="Low"/>
    <s v="AllPub"/>
    <x v="0"/>
    <s v="Mod"/>
    <x v="18"/>
    <s v="Norm"/>
    <s v="Norm"/>
    <x v="0"/>
    <x v="1"/>
    <n v="7"/>
    <n v="5"/>
    <n v="2005"/>
    <n v="2005"/>
    <x v="0"/>
    <s v="Hip"/>
    <s v="CompShg"/>
    <x v="0"/>
    <s v="VinylSd"/>
    <s v="Stone"/>
    <n v="16"/>
    <s v="Gd"/>
    <s v="TA"/>
    <x v="0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x v="0"/>
    <n v="0"/>
    <n v="2"/>
    <n v="0"/>
    <n v="3"/>
    <x v="1"/>
    <n v="1"/>
    <x v="0"/>
    <n v="7"/>
    <s v="Typ"/>
    <n v="1"/>
    <s v="Gd"/>
    <s v="Attchd"/>
    <n v="2005"/>
    <s v="Fin"/>
    <n v="2"/>
    <n v="430"/>
    <s v="TA"/>
    <s v="TA"/>
    <s v="Y"/>
    <x v="23"/>
    <x v="1"/>
    <n v="36"/>
    <n v="0"/>
    <n v="0"/>
    <n v="0"/>
    <n v="0"/>
    <s v="NA"/>
    <n v="0"/>
    <s v="NA"/>
    <x v="0"/>
    <s v="NA"/>
    <n v="0"/>
    <x v="11"/>
    <x v="3"/>
    <s v="WD"/>
    <x v="0"/>
    <x v="0"/>
    <x v="79"/>
  </r>
  <r>
    <x v="1362"/>
    <x v="3"/>
    <x v="0"/>
    <s v="NA"/>
    <n v="12513"/>
    <s v="Pave"/>
    <s v="NA"/>
    <s v="IR1"/>
    <s v="Lvl"/>
    <s v="AllPub"/>
    <x v="1"/>
    <s v="Gtl"/>
    <x v="11"/>
    <s v="Feedr"/>
    <s v="Norm"/>
    <x v="0"/>
    <x v="2"/>
    <n v="4"/>
    <n v="4"/>
    <n v="1920"/>
    <n v="2007"/>
    <x v="1"/>
    <s v="Gable"/>
    <s v="CompShg"/>
    <x v="0"/>
    <s v="VinylSd"/>
    <s v="None"/>
    <n v="0"/>
    <s v="TA"/>
    <s v="Gd"/>
    <x v="2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x v="1"/>
    <n v="0"/>
    <n v="2"/>
    <n v="0"/>
    <n v="4"/>
    <x v="1"/>
    <n v="1"/>
    <x v="1"/>
    <n v="7"/>
    <s v="Typ"/>
    <n v="1"/>
    <s v="Gd"/>
    <s v="Attchd"/>
    <n v="1920"/>
    <s v="Unf"/>
    <n v="1"/>
    <n v="368"/>
    <s v="TA"/>
    <s v="TA"/>
    <s v="Y"/>
    <x v="237"/>
    <x v="1"/>
    <n v="0"/>
    <n v="0"/>
    <n v="0"/>
    <n v="0"/>
    <n v="0"/>
    <s v="NA"/>
    <n v="0"/>
    <s v="NA"/>
    <x v="0"/>
    <s v="NA"/>
    <n v="0"/>
    <x v="11"/>
    <x v="3"/>
    <s v="WD"/>
    <x v="0"/>
    <x v="0"/>
    <x v="593"/>
  </r>
  <r>
    <x v="1363"/>
    <x v="0"/>
    <x v="0"/>
    <n v="73"/>
    <n v="8499"/>
    <s v="Pave"/>
    <s v="NA"/>
    <s v="IR1"/>
    <s v="Lvl"/>
    <s v="AllPub"/>
    <x v="0"/>
    <s v="Gtl"/>
    <x v="17"/>
    <s v="Norm"/>
    <s v="Norm"/>
    <x v="0"/>
    <x v="0"/>
    <n v="6"/>
    <n v="5"/>
    <n v="2006"/>
    <n v="2007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x v="1"/>
    <n v="0"/>
    <n v="2"/>
    <n v="1"/>
    <n v="3"/>
    <x v="0"/>
    <n v="1"/>
    <x v="0"/>
    <n v="6"/>
    <s v="Typ"/>
    <n v="1"/>
    <s v="Gd"/>
    <s v="BuiltIn"/>
    <n v="2007"/>
    <s v="Fin"/>
    <n v="2"/>
    <n v="432"/>
    <s v="TA"/>
    <s v="TA"/>
    <s v="Y"/>
    <x v="0"/>
    <x v="0"/>
    <n v="36"/>
    <n v="0"/>
    <n v="0"/>
    <n v="0"/>
    <n v="0"/>
    <s v="NA"/>
    <n v="0"/>
    <s v="NA"/>
    <x v="0"/>
    <s v="NA"/>
    <n v="0"/>
    <x v="10"/>
    <x v="1"/>
    <s v="New"/>
    <x v="2"/>
    <x v="1"/>
    <x v="633"/>
  </r>
  <r>
    <x v="1364"/>
    <x v="11"/>
    <x v="3"/>
    <n v="30"/>
    <n v="3180"/>
    <s v="Pave"/>
    <s v="Pave"/>
    <s v="Reg"/>
    <s v="Lvl"/>
    <s v="AllPub"/>
    <x v="0"/>
    <s v="Gtl"/>
    <x v="5"/>
    <s v="Norm"/>
    <s v="Norm"/>
    <x v="3"/>
    <x v="0"/>
    <n v="7"/>
    <n v="5"/>
    <n v="2005"/>
    <n v="2005"/>
    <x v="0"/>
    <s v="Gable"/>
    <s v="CompShg"/>
    <x v="1"/>
    <s v="MetalSd"/>
    <s v="None"/>
    <n v="0"/>
    <s v="Gd"/>
    <s v="TA"/>
    <x v="0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x v="1"/>
    <n v="0"/>
    <n v="2"/>
    <n v="1"/>
    <n v="2"/>
    <x v="1"/>
    <n v="1"/>
    <x v="0"/>
    <n v="4"/>
    <s v="Typ"/>
    <n v="0"/>
    <s v="NA"/>
    <s v="Detchd"/>
    <n v="2005"/>
    <s v="RFn"/>
    <n v="2"/>
    <n v="480"/>
    <s v="TA"/>
    <s v="TA"/>
    <s v="Y"/>
    <x v="0"/>
    <x v="0"/>
    <n v="166"/>
    <n v="0"/>
    <n v="0"/>
    <n v="0"/>
    <n v="0"/>
    <s v="NA"/>
    <n v="0"/>
    <s v="NA"/>
    <x v="0"/>
    <s v="NA"/>
    <n v="0"/>
    <x v="7"/>
    <x v="2"/>
    <s v="WD"/>
    <x v="1"/>
    <x v="1"/>
    <x v="634"/>
  </r>
  <r>
    <x v="1365"/>
    <x v="0"/>
    <x v="3"/>
    <s v="NA"/>
    <n v="7500"/>
    <s v="Pave"/>
    <s v="NA"/>
    <s v="Reg"/>
    <s v="Lvl"/>
    <s v="AllPub"/>
    <x v="0"/>
    <s v="Gtl"/>
    <x v="5"/>
    <s v="Norm"/>
    <s v="Norm"/>
    <x v="0"/>
    <x v="0"/>
    <n v="7"/>
    <n v="5"/>
    <n v="2000"/>
    <n v="2000"/>
    <x v="0"/>
    <s v="Gable"/>
    <s v="CompShg"/>
    <x v="0"/>
    <s v="VinylSd"/>
    <s v="None"/>
    <n v="0"/>
    <s v="Gd"/>
    <s v="TA"/>
    <x v="0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x v="0"/>
    <n v="0"/>
    <n v="2"/>
    <n v="1"/>
    <n v="3"/>
    <x v="0"/>
    <n v="1"/>
    <x v="0"/>
    <n v="7"/>
    <s v="Typ"/>
    <n v="0"/>
    <s v="NA"/>
    <s v="Attchd"/>
    <n v="2000"/>
    <s v="RFn"/>
    <n v="2"/>
    <n v="663"/>
    <s v="TA"/>
    <s v="TA"/>
    <s v="Y"/>
    <x v="0"/>
    <x v="0"/>
    <n v="96"/>
    <n v="0"/>
    <n v="0"/>
    <n v="0"/>
    <n v="0"/>
    <s v="NA"/>
    <n v="0"/>
    <s v="NA"/>
    <x v="0"/>
    <s v="NA"/>
    <n v="0"/>
    <x v="8"/>
    <x v="4"/>
    <s v="WD"/>
    <x v="0"/>
    <x v="0"/>
    <x v="635"/>
  </r>
  <r>
    <x v="1366"/>
    <x v="0"/>
    <x v="0"/>
    <n v="68"/>
    <n v="9179"/>
    <s v="Pave"/>
    <s v="NA"/>
    <s v="IR1"/>
    <s v="Lvl"/>
    <s v="AllPub"/>
    <x v="0"/>
    <s v="Gtl"/>
    <x v="0"/>
    <s v="Norm"/>
    <s v="Norm"/>
    <x v="0"/>
    <x v="0"/>
    <n v="7"/>
    <n v="5"/>
    <n v="1999"/>
    <n v="1999"/>
    <x v="0"/>
    <s v="Gable"/>
    <s v="CompShg"/>
    <x v="0"/>
    <s v="VinylSd"/>
    <s v="BrkFace"/>
    <n v="158"/>
    <s v="Gd"/>
    <s v="TA"/>
    <x v="0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x v="0"/>
    <n v="0"/>
    <n v="2"/>
    <n v="1"/>
    <n v="3"/>
    <x v="0"/>
    <n v="1"/>
    <x v="0"/>
    <n v="7"/>
    <s v="Typ"/>
    <n v="0"/>
    <s v="NA"/>
    <s v="Attchd"/>
    <n v="1999"/>
    <s v="RFn"/>
    <n v="2"/>
    <n v="588"/>
    <s v="TA"/>
    <s v="TA"/>
    <s v="Y"/>
    <x v="0"/>
    <x v="0"/>
    <n v="88"/>
    <n v="0"/>
    <n v="0"/>
    <n v="0"/>
    <n v="0"/>
    <s v="NA"/>
    <n v="0"/>
    <s v="NA"/>
    <x v="0"/>
    <s v="NA"/>
    <n v="0"/>
    <x v="11"/>
    <x v="0"/>
    <s v="WD"/>
    <x v="1"/>
    <x v="1"/>
    <x v="507"/>
  </r>
  <r>
    <x v="1367"/>
    <x v="11"/>
    <x v="1"/>
    <n v="41"/>
    <n v="2665"/>
    <s v="Pave"/>
    <s v="NA"/>
    <s v="Reg"/>
    <s v="Lvl"/>
    <s v="AllPub"/>
    <x v="0"/>
    <s v="Gtl"/>
    <x v="14"/>
    <s v="Norm"/>
    <s v="Norm"/>
    <x v="3"/>
    <x v="0"/>
    <n v="5"/>
    <n v="6"/>
    <n v="1977"/>
    <n v="1977"/>
    <x v="0"/>
    <s v="Gable"/>
    <s v="CompShg"/>
    <x v="6"/>
    <s v="CmentBd"/>
    <s v="None"/>
    <n v="0"/>
    <s v="TA"/>
    <s v="TA"/>
    <x v="0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x v="1"/>
    <n v="0"/>
    <n v="2"/>
    <n v="0"/>
    <n v="4"/>
    <x v="1"/>
    <n v="1"/>
    <x v="1"/>
    <n v="6"/>
    <s v="Typ"/>
    <n v="1"/>
    <s v="TA"/>
    <s v="Attchd"/>
    <n v="1977"/>
    <s v="RFn"/>
    <n v="1"/>
    <n v="336"/>
    <s v="TA"/>
    <s v="TA"/>
    <s v="Y"/>
    <x v="63"/>
    <x v="1"/>
    <n v="26"/>
    <n v="0"/>
    <n v="0"/>
    <n v="0"/>
    <n v="0"/>
    <s v="NA"/>
    <n v="0"/>
    <s v="NA"/>
    <x v="0"/>
    <s v="NA"/>
    <n v="0"/>
    <x v="9"/>
    <x v="2"/>
    <s v="WD"/>
    <x v="0"/>
    <x v="0"/>
    <x v="47"/>
  </r>
  <r>
    <x v="1368"/>
    <x v="7"/>
    <x v="1"/>
    <s v="NA"/>
    <n v="4435"/>
    <s v="Pave"/>
    <s v="NA"/>
    <s v="Reg"/>
    <s v="Lvl"/>
    <s v="AllPub"/>
    <x v="0"/>
    <s v="Gtl"/>
    <x v="0"/>
    <s v="Norm"/>
    <s v="Norm"/>
    <x v="3"/>
    <x v="1"/>
    <n v="6"/>
    <n v="5"/>
    <n v="2003"/>
    <n v="2004"/>
    <x v="1"/>
    <s v="Gable"/>
    <s v="CompShg"/>
    <x v="0"/>
    <s v="VinylSd"/>
    <s v="BrkFace"/>
    <n v="170"/>
    <s v="Gd"/>
    <s v="TA"/>
    <x v="0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4"/>
    <s v="Typ"/>
    <n v="0"/>
    <s v="NA"/>
    <s v="Attchd"/>
    <n v="2003"/>
    <s v="Fin"/>
    <n v="2"/>
    <n v="420"/>
    <s v="TA"/>
    <s v="TA"/>
    <s v="Y"/>
    <x v="8"/>
    <x v="1"/>
    <n v="0"/>
    <n v="0"/>
    <n v="0"/>
    <n v="0"/>
    <n v="0"/>
    <s v="NA"/>
    <n v="0"/>
    <s v="NA"/>
    <x v="0"/>
    <s v="NA"/>
    <n v="0"/>
    <x v="11"/>
    <x v="3"/>
    <s v="WD"/>
    <x v="0"/>
    <x v="0"/>
    <x v="12"/>
  </r>
  <r>
    <x v="1369"/>
    <x v="1"/>
    <x v="0"/>
    <n v="48"/>
    <n v="10635"/>
    <s v="Pave"/>
    <s v="NA"/>
    <s v="IR2"/>
    <s v="Lvl"/>
    <s v="AllPub"/>
    <x v="1"/>
    <s v="Gtl"/>
    <x v="0"/>
    <s v="Norm"/>
    <s v="Norm"/>
    <x v="0"/>
    <x v="1"/>
    <n v="8"/>
    <n v="5"/>
    <n v="2003"/>
    <n v="2003"/>
    <x v="0"/>
    <s v="Hip"/>
    <s v="CompShg"/>
    <x v="0"/>
    <s v="VinylSd"/>
    <s v="BrkFace"/>
    <n v="171"/>
    <s v="Gd"/>
    <s v="TA"/>
    <x v="0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x v="0"/>
    <n v="0"/>
    <n v="2"/>
    <n v="0"/>
    <n v="3"/>
    <x v="1"/>
    <n v="1"/>
    <x v="0"/>
    <n v="8"/>
    <s v="Typ"/>
    <n v="1"/>
    <s v="TA"/>
    <s v="Attchd"/>
    <n v="2003"/>
    <s v="Fin"/>
    <n v="2"/>
    <n v="502"/>
    <s v="TA"/>
    <s v="TA"/>
    <s v="Y"/>
    <x v="0"/>
    <x v="0"/>
    <n v="262"/>
    <n v="0"/>
    <n v="0"/>
    <n v="0"/>
    <n v="0"/>
    <s v="NA"/>
    <n v="0"/>
    <s v="NA"/>
    <x v="0"/>
    <s v="NA"/>
    <n v="0"/>
    <x v="1"/>
    <x v="4"/>
    <s v="WD"/>
    <x v="0"/>
    <x v="0"/>
    <x v="537"/>
  </r>
  <r>
    <x v="1370"/>
    <x v="3"/>
    <x v="0"/>
    <n v="90"/>
    <n v="5400"/>
    <s v="Pave"/>
    <s v="NA"/>
    <s v="Reg"/>
    <s v="Lvl"/>
    <s v="AllPub"/>
    <x v="2"/>
    <s v="Gtl"/>
    <x v="7"/>
    <s v="Artery"/>
    <s v="Norm"/>
    <x v="0"/>
    <x v="2"/>
    <n v="4"/>
    <n v="6"/>
    <n v="1920"/>
    <n v="1950"/>
    <x v="1"/>
    <s v="Gable"/>
    <s v="CompShg"/>
    <x v="14"/>
    <s v="CBlock"/>
    <s v="None"/>
    <n v="0"/>
    <s v="Fa"/>
    <s v="TA"/>
    <x v="0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x v="1"/>
    <n v="0"/>
    <n v="1"/>
    <n v="0"/>
    <n v="2"/>
    <x v="1"/>
    <n v="1"/>
    <x v="1"/>
    <n v="6"/>
    <s v="Typ"/>
    <n v="0"/>
    <s v="NA"/>
    <s v="Detchd"/>
    <n v="1967"/>
    <s v="Fin"/>
    <n v="1"/>
    <n v="338"/>
    <s v="TA"/>
    <s v="TA"/>
    <s v="Y"/>
    <x v="0"/>
    <x v="0"/>
    <n v="0"/>
    <n v="198"/>
    <n v="0"/>
    <n v="0"/>
    <n v="0"/>
    <s v="NA"/>
    <n v="0"/>
    <s v="NA"/>
    <x v="0"/>
    <s v="NA"/>
    <n v="0"/>
    <x v="4"/>
    <x v="3"/>
    <s v="WD"/>
    <x v="0"/>
    <x v="0"/>
    <x v="123"/>
  </r>
  <r>
    <x v="1371"/>
    <x v="10"/>
    <x v="0"/>
    <n v="80"/>
    <n v="9600"/>
    <s v="Pave"/>
    <s v="NA"/>
    <s v="Reg"/>
    <s v="Lvl"/>
    <s v="AllPub"/>
    <x v="0"/>
    <s v="Gtl"/>
    <x v="11"/>
    <s v="Norm"/>
    <s v="Norm"/>
    <x v="0"/>
    <x v="5"/>
    <n v="6"/>
    <n v="6"/>
    <n v="1955"/>
    <n v="1996"/>
    <x v="1"/>
    <s v="Hip"/>
    <s v="CompShg"/>
    <x v="8"/>
    <s v="AsbShng"/>
    <s v="None"/>
    <n v="0"/>
    <s v="TA"/>
    <s v="TA"/>
    <x v="1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x v="0"/>
    <n v="0"/>
    <n v="1"/>
    <n v="0"/>
    <n v="3"/>
    <x v="1"/>
    <n v="1"/>
    <x v="0"/>
    <n v="8"/>
    <s v="Typ"/>
    <n v="1"/>
    <s v="TA"/>
    <s v="BuiltIn"/>
    <n v="1955"/>
    <s v="RFn"/>
    <n v="1"/>
    <n v="377"/>
    <s v="TA"/>
    <s v="TA"/>
    <s v="Y"/>
    <x v="0"/>
    <x v="0"/>
    <n v="28"/>
    <n v="0"/>
    <n v="0"/>
    <n v="178"/>
    <n v="0"/>
    <s v="NA"/>
    <n v="0"/>
    <s v="MnPrv"/>
    <x v="1"/>
    <s v="NA"/>
    <n v="0"/>
    <x v="4"/>
    <x v="0"/>
    <s v="WD"/>
    <x v="0"/>
    <x v="0"/>
    <x v="32"/>
  </r>
  <r>
    <x v="1372"/>
    <x v="0"/>
    <x v="0"/>
    <n v="75"/>
    <n v="9750"/>
    <s v="Pave"/>
    <s v="NA"/>
    <s v="Reg"/>
    <s v="Lvl"/>
    <s v="AllPub"/>
    <x v="2"/>
    <s v="Gtl"/>
    <x v="0"/>
    <s v="Norm"/>
    <s v="Norm"/>
    <x v="0"/>
    <x v="0"/>
    <n v="7"/>
    <n v="6"/>
    <n v="1998"/>
    <n v="1998"/>
    <x v="0"/>
    <s v="Gable"/>
    <s v="CompShg"/>
    <x v="0"/>
    <s v="VinylSd"/>
    <s v="None"/>
    <n v="0"/>
    <s v="TA"/>
    <s v="TA"/>
    <x v="0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x v="0"/>
    <n v="0"/>
    <n v="2"/>
    <n v="1"/>
    <n v="3"/>
    <x v="0"/>
    <n v="1"/>
    <x v="0"/>
    <n v="8"/>
    <s v="Typ"/>
    <n v="1"/>
    <s v="TA"/>
    <s v="Detchd"/>
    <n v="1998"/>
    <s v="RFn"/>
    <n v="2"/>
    <n v="583"/>
    <s v="TA"/>
    <s v="TA"/>
    <s v="Y"/>
    <x v="152"/>
    <x v="1"/>
    <n v="170"/>
    <n v="0"/>
    <n v="0"/>
    <n v="0"/>
    <n v="0"/>
    <s v="NA"/>
    <n v="0"/>
    <s v="NA"/>
    <x v="0"/>
    <s v="NA"/>
    <n v="0"/>
    <x v="11"/>
    <x v="2"/>
    <s v="WD"/>
    <x v="0"/>
    <x v="0"/>
    <x v="636"/>
  </r>
  <r>
    <x v="1373"/>
    <x v="1"/>
    <x v="0"/>
    <s v="NA"/>
    <n v="11400"/>
    <s v="Pave"/>
    <s v="NA"/>
    <s v="Reg"/>
    <s v="Lvl"/>
    <s v="AllPub"/>
    <x v="0"/>
    <s v="Gtl"/>
    <x v="3"/>
    <s v="Norm"/>
    <s v="Norm"/>
    <x v="0"/>
    <x v="1"/>
    <n v="10"/>
    <n v="5"/>
    <n v="2001"/>
    <n v="2002"/>
    <x v="1"/>
    <s v="Hip"/>
    <s v="CompShg"/>
    <x v="0"/>
    <s v="VinylSd"/>
    <s v="BrkFace"/>
    <n v="705"/>
    <s v="Ex"/>
    <s v="TA"/>
    <x v="0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x v="0"/>
    <n v="0"/>
    <n v="2"/>
    <n v="1"/>
    <n v="2"/>
    <x v="1"/>
    <n v="1"/>
    <x v="2"/>
    <n v="8"/>
    <s v="Typ"/>
    <n v="2"/>
    <s v="Gd"/>
    <s v="Attchd"/>
    <n v="2001"/>
    <s v="RFn"/>
    <n v="3"/>
    <n v="804"/>
    <s v="TA"/>
    <s v="TA"/>
    <s v="Y"/>
    <x v="252"/>
    <x v="1"/>
    <n v="140"/>
    <n v="0"/>
    <n v="0"/>
    <n v="0"/>
    <n v="0"/>
    <s v="NA"/>
    <n v="0"/>
    <s v="NA"/>
    <x v="0"/>
    <s v="NA"/>
    <n v="0"/>
    <x v="10"/>
    <x v="1"/>
    <s v="WD"/>
    <x v="0"/>
    <x v="0"/>
    <x v="637"/>
  </r>
  <r>
    <x v="1374"/>
    <x v="0"/>
    <x v="3"/>
    <n v="85"/>
    <n v="10625"/>
    <s v="Pave"/>
    <s v="NA"/>
    <s v="Reg"/>
    <s v="Lvl"/>
    <s v="AllPub"/>
    <x v="0"/>
    <s v="Gtl"/>
    <x v="5"/>
    <s v="Norm"/>
    <s v="Norm"/>
    <x v="0"/>
    <x v="0"/>
    <n v="7"/>
    <n v="5"/>
    <n v="2005"/>
    <n v="2005"/>
    <x v="0"/>
    <s v="Gable"/>
    <s v="CompShg"/>
    <x v="6"/>
    <s v="CmentBd"/>
    <s v="None"/>
    <n v="0"/>
    <s v="Gd"/>
    <s v="TA"/>
    <x v="0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x v="1"/>
    <n v="0"/>
    <n v="2"/>
    <n v="1"/>
    <n v="3"/>
    <x v="0"/>
    <n v="1"/>
    <x v="0"/>
    <n v="9"/>
    <s v="Typ"/>
    <n v="1"/>
    <s v="Gd"/>
    <s v="Attchd"/>
    <n v="2005"/>
    <s v="Fin"/>
    <n v="3"/>
    <n v="936"/>
    <s v="TA"/>
    <s v="TA"/>
    <s v="Y"/>
    <x v="210"/>
    <x v="1"/>
    <n v="210"/>
    <n v="0"/>
    <n v="0"/>
    <n v="0"/>
    <n v="0"/>
    <s v="NA"/>
    <n v="0"/>
    <s v="NA"/>
    <x v="0"/>
    <s v="NA"/>
    <n v="0"/>
    <x v="9"/>
    <x v="0"/>
    <s v="WD"/>
    <x v="0"/>
    <x v="0"/>
    <x v="4"/>
  </r>
  <r>
    <x v="1375"/>
    <x v="1"/>
    <x v="0"/>
    <n v="89"/>
    <n v="10991"/>
    <s v="Pave"/>
    <s v="NA"/>
    <s v="IR1"/>
    <s v="HLS"/>
    <s v="AllPub"/>
    <x v="0"/>
    <s v="Gtl"/>
    <x v="16"/>
    <s v="Norm"/>
    <s v="Norm"/>
    <x v="0"/>
    <x v="1"/>
    <n v="8"/>
    <n v="5"/>
    <n v="2007"/>
    <n v="2007"/>
    <x v="0"/>
    <s v="Gable"/>
    <s v="CompShg"/>
    <x v="0"/>
    <s v="VinylSd"/>
    <s v="BrkFace"/>
    <n v="80"/>
    <s v="Gd"/>
    <s v="TA"/>
    <x v="0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x v="1"/>
    <n v="0"/>
    <n v="2"/>
    <n v="0"/>
    <n v="3"/>
    <x v="1"/>
    <n v="1"/>
    <x v="0"/>
    <n v="7"/>
    <s v="Typ"/>
    <n v="1"/>
    <s v="Gd"/>
    <s v="Attchd"/>
    <n v="2007"/>
    <s v="Fin"/>
    <n v="3"/>
    <n v="722"/>
    <s v="TA"/>
    <s v="TA"/>
    <s v="Y"/>
    <x v="13"/>
    <x v="1"/>
    <n v="36"/>
    <n v="0"/>
    <n v="0"/>
    <n v="0"/>
    <n v="0"/>
    <s v="NA"/>
    <n v="0"/>
    <s v="NA"/>
    <x v="0"/>
    <s v="NA"/>
    <n v="0"/>
    <x v="3"/>
    <x v="1"/>
    <s v="New"/>
    <x v="2"/>
    <x v="1"/>
    <x v="142"/>
  </r>
  <r>
    <x v="1376"/>
    <x v="8"/>
    <x v="0"/>
    <n v="52"/>
    <n v="6292"/>
    <s v="Pave"/>
    <s v="NA"/>
    <s v="Reg"/>
    <s v="Bnk"/>
    <s v="AllPub"/>
    <x v="0"/>
    <s v="Gtl"/>
    <x v="23"/>
    <s v="Norm"/>
    <s v="Norm"/>
    <x v="0"/>
    <x v="1"/>
    <n v="6"/>
    <n v="5"/>
    <n v="1930"/>
    <n v="1950"/>
    <x v="1"/>
    <s v="Gable"/>
    <s v="CompShg"/>
    <x v="2"/>
    <s v="Wd Sdng"/>
    <s v="None"/>
    <n v="0"/>
    <s v="TA"/>
    <s v="TA"/>
    <x v="2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x v="1"/>
    <n v="0"/>
    <n v="1"/>
    <n v="0"/>
    <n v="2"/>
    <x v="1"/>
    <n v="1"/>
    <x v="1"/>
    <n v="4"/>
    <s v="Typ"/>
    <n v="0"/>
    <s v="NA"/>
    <s v="Detchd"/>
    <n v="1925"/>
    <s v="Unf"/>
    <n v="1"/>
    <n v="160"/>
    <s v="Fa"/>
    <s v="TA"/>
    <s v="Y"/>
    <x v="0"/>
    <x v="0"/>
    <n v="141"/>
    <n v="0"/>
    <n v="0"/>
    <n v="0"/>
    <n v="0"/>
    <s v="NA"/>
    <n v="0"/>
    <s v="NA"/>
    <x v="0"/>
    <s v="NA"/>
    <n v="0"/>
    <x v="7"/>
    <x v="0"/>
    <s v="WD"/>
    <x v="0"/>
    <x v="0"/>
    <x v="71"/>
  </r>
  <r>
    <x v="1377"/>
    <x v="3"/>
    <x v="0"/>
    <n v="60"/>
    <n v="10998"/>
    <s v="Pave"/>
    <s v="Grvl"/>
    <s v="Reg"/>
    <s v="Lvl"/>
    <s v="AllPub"/>
    <x v="0"/>
    <s v="Gtl"/>
    <x v="15"/>
    <s v="Norm"/>
    <s v="Norm"/>
    <x v="0"/>
    <x v="2"/>
    <n v="5"/>
    <n v="5"/>
    <n v="1941"/>
    <n v="1960"/>
    <x v="1"/>
    <s v="Gable"/>
    <s v="CompShg"/>
    <x v="2"/>
    <s v="Wd Sdng"/>
    <s v="None"/>
    <n v="0"/>
    <s v="TA"/>
    <s v="TA"/>
    <x v="1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x v="1"/>
    <n v="0"/>
    <n v="2"/>
    <n v="0"/>
    <n v="3"/>
    <x v="1"/>
    <n v="1"/>
    <x v="1"/>
    <n v="6"/>
    <s v="Min2"/>
    <n v="0"/>
    <s v="NA"/>
    <s v="Detchd"/>
    <n v="1977"/>
    <s v="Unf"/>
    <n v="2"/>
    <n v="660"/>
    <s v="TA"/>
    <s v="TA"/>
    <s v="Y"/>
    <x v="0"/>
    <x v="0"/>
    <n v="68"/>
    <n v="0"/>
    <n v="0"/>
    <n v="0"/>
    <n v="0"/>
    <s v="NA"/>
    <n v="0"/>
    <s v="NA"/>
    <x v="0"/>
    <s v="NA"/>
    <n v="0"/>
    <x v="9"/>
    <x v="3"/>
    <s v="WD"/>
    <x v="0"/>
    <x v="0"/>
    <x v="528"/>
  </r>
  <r>
    <x v="1378"/>
    <x v="11"/>
    <x v="1"/>
    <n v="21"/>
    <n v="1953"/>
    <s v="Pave"/>
    <s v="NA"/>
    <s v="Reg"/>
    <s v="Lvl"/>
    <s v="AllPub"/>
    <x v="0"/>
    <s v="Gtl"/>
    <x v="22"/>
    <s v="Norm"/>
    <s v="Norm"/>
    <x v="4"/>
    <x v="0"/>
    <n v="6"/>
    <n v="5"/>
    <n v="1973"/>
    <n v="1973"/>
    <x v="0"/>
    <s v="Gable"/>
    <s v="CompShg"/>
    <x v="3"/>
    <s v="HdBoard"/>
    <s v="BrkFace"/>
    <n v="408"/>
    <s v="TA"/>
    <s v="TA"/>
    <x v="1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x v="1"/>
    <n v="0"/>
    <n v="1"/>
    <n v="1"/>
    <n v="2"/>
    <x v="0"/>
    <n v="1"/>
    <x v="1"/>
    <n v="5"/>
    <s v="Typ"/>
    <n v="0"/>
    <s v="NA"/>
    <s v="Detchd"/>
    <n v="1973"/>
    <s v="Unf"/>
    <n v="1"/>
    <n v="264"/>
    <s v="TA"/>
    <s v="TA"/>
    <s v="Y"/>
    <x v="143"/>
    <x v="1"/>
    <n v="0"/>
    <n v="0"/>
    <n v="0"/>
    <n v="0"/>
    <n v="0"/>
    <s v="NA"/>
    <n v="0"/>
    <s v="NA"/>
    <x v="0"/>
    <s v="NA"/>
    <n v="0"/>
    <x v="11"/>
    <x v="2"/>
    <s v="WD"/>
    <x v="0"/>
    <x v="0"/>
    <x v="91"/>
  </r>
  <r>
    <x v="1379"/>
    <x v="10"/>
    <x v="0"/>
    <n v="73"/>
    <n v="9735"/>
    <s v="Pave"/>
    <s v="NA"/>
    <s v="Reg"/>
    <s v="Lvl"/>
    <s v="AllPub"/>
    <x v="0"/>
    <s v="Gtl"/>
    <x v="16"/>
    <s v="Norm"/>
    <s v="Norm"/>
    <x v="0"/>
    <x v="5"/>
    <n v="5"/>
    <n v="5"/>
    <n v="2006"/>
    <n v="2007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x v="1"/>
    <n v="0"/>
    <n v="2"/>
    <n v="1"/>
    <n v="3"/>
    <x v="0"/>
    <n v="1"/>
    <x v="0"/>
    <n v="7"/>
    <s v="Typ"/>
    <n v="0"/>
    <s v="NA"/>
    <s v="BuiltIn"/>
    <n v="2007"/>
    <s v="Fin"/>
    <n v="2"/>
    <n v="400"/>
    <s v="TA"/>
    <s v="TA"/>
    <s v="Y"/>
    <x v="13"/>
    <x v="1"/>
    <n v="0"/>
    <n v="0"/>
    <n v="0"/>
    <n v="0"/>
    <n v="0"/>
    <s v="NA"/>
    <n v="0"/>
    <s v="NA"/>
    <x v="0"/>
    <s v="NA"/>
    <n v="0"/>
    <x v="1"/>
    <x v="0"/>
    <s v="WD"/>
    <x v="0"/>
    <x v="0"/>
    <x v="522"/>
  </r>
  <r>
    <x v="1380"/>
    <x v="8"/>
    <x v="0"/>
    <n v="45"/>
    <n v="8212"/>
    <s v="Pave"/>
    <s v="Grvl"/>
    <s v="Reg"/>
    <s v="Lvl"/>
    <s v="AllPub"/>
    <x v="0"/>
    <s v="Gtl"/>
    <x v="15"/>
    <s v="Norm"/>
    <s v="Norm"/>
    <x v="0"/>
    <x v="1"/>
    <n v="3"/>
    <n v="3"/>
    <n v="1914"/>
    <n v="1950"/>
    <x v="1"/>
    <s v="Gable"/>
    <s v="CompShg"/>
    <x v="9"/>
    <s v="Stucco"/>
    <s v="None"/>
    <n v="0"/>
    <s v="TA"/>
    <s v="Fa"/>
    <x v="2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x v="0"/>
    <n v="0"/>
    <n v="1"/>
    <n v="0"/>
    <n v="2"/>
    <x v="1"/>
    <n v="1"/>
    <x v="1"/>
    <n v="5"/>
    <s v="Typ"/>
    <n v="0"/>
    <s v="NA"/>
    <s v="Detchd"/>
    <n v="1938"/>
    <s v="Unf"/>
    <n v="1"/>
    <n v="200"/>
    <s v="TA"/>
    <s v="Fa"/>
    <s v="Y"/>
    <x v="0"/>
    <x v="0"/>
    <n v="0"/>
    <n v="96"/>
    <n v="0"/>
    <n v="0"/>
    <n v="0"/>
    <s v="NA"/>
    <n v="0"/>
    <s v="NA"/>
    <x v="0"/>
    <s v="NA"/>
    <n v="0"/>
    <x v="11"/>
    <x v="4"/>
    <s v="WD"/>
    <x v="0"/>
    <x v="0"/>
    <x v="638"/>
  </r>
  <r>
    <x v="1381"/>
    <x v="1"/>
    <x v="0"/>
    <s v="NA"/>
    <n v="12925"/>
    <s v="Pave"/>
    <s v="NA"/>
    <s v="IR1"/>
    <s v="Lvl"/>
    <s v="AllPub"/>
    <x v="2"/>
    <s v="Gtl"/>
    <x v="11"/>
    <s v="Norm"/>
    <s v="Norm"/>
    <x v="0"/>
    <x v="1"/>
    <n v="6"/>
    <n v="7"/>
    <n v="1970"/>
    <n v="1970"/>
    <x v="0"/>
    <s v="Gable"/>
    <s v="CompShg"/>
    <x v="4"/>
    <s v="Plywood"/>
    <s v="None"/>
    <n v="0"/>
    <s v="TA"/>
    <s v="TA"/>
    <x v="1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x v="1"/>
    <n v="0"/>
    <n v="2"/>
    <n v="1"/>
    <n v="4"/>
    <x v="1"/>
    <n v="1"/>
    <x v="1"/>
    <n v="7"/>
    <s v="Typ"/>
    <n v="2"/>
    <s v="Gd"/>
    <s v="Attchd"/>
    <n v="1970"/>
    <s v="Fin"/>
    <n v="2"/>
    <n v="550"/>
    <s v="TA"/>
    <s v="TA"/>
    <s v="Y"/>
    <x v="0"/>
    <x v="0"/>
    <n v="42"/>
    <n v="0"/>
    <n v="0"/>
    <n v="0"/>
    <n v="0"/>
    <s v="NA"/>
    <n v="0"/>
    <s v="NA"/>
    <x v="0"/>
    <s v="NA"/>
    <n v="0"/>
    <x v="1"/>
    <x v="0"/>
    <s v="WD"/>
    <x v="0"/>
    <x v="0"/>
    <x v="639"/>
  </r>
  <r>
    <x v="1382"/>
    <x v="2"/>
    <x v="1"/>
    <n v="60"/>
    <n v="7200"/>
    <s v="Pave"/>
    <s v="NA"/>
    <s v="Reg"/>
    <s v="Lvl"/>
    <s v="AllPub"/>
    <x v="2"/>
    <s v="Gtl"/>
    <x v="7"/>
    <s v="Norm"/>
    <s v="Norm"/>
    <x v="0"/>
    <x v="0"/>
    <n v="7"/>
    <n v="7"/>
    <n v="1920"/>
    <n v="1950"/>
    <x v="1"/>
    <s v="Hip"/>
    <s v="CompShg"/>
    <x v="2"/>
    <s v="Wd Sdng"/>
    <s v="None"/>
    <n v="0"/>
    <s v="TA"/>
    <s v="TA"/>
    <x v="2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x v="0"/>
    <n v="0"/>
    <n v="1"/>
    <n v="1"/>
    <n v="4"/>
    <x v="1"/>
    <n v="1"/>
    <x v="0"/>
    <n v="8"/>
    <s v="Typ"/>
    <n v="0"/>
    <s v="NA"/>
    <s v="Detchd"/>
    <n v="1989"/>
    <s v="Unf"/>
    <n v="2"/>
    <n v="576"/>
    <s v="TA"/>
    <s v="TA"/>
    <s v="N"/>
    <x v="192"/>
    <x v="1"/>
    <n v="0"/>
    <n v="221"/>
    <n v="0"/>
    <n v="0"/>
    <n v="0"/>
    <s v="NA"/>
    <n v="0"/>
    <s v="NA"/>
    <x v="0"/>
    <s v="NA"/>
    <n v="0"/>
    <x v="4"/>
    <x v="2"/>
    <s v="WD"/>
    <x v="0"/>
    <x v="0"/>
    <x v="14"/>
  </r>
  <r>
    <x v="1383"/>
    <x v="8"/>
    <x v="0"/>
    <s v="NA"/>
    <n v="25339"/>
    <s v="Pave"/>
    <s v="NA"/>
    <s v="Reg"/>
    <s v="Lvl"/>
    <s v="AllPub"/>
    <x v="0"/>
    <s v="Gtl"/>
    <x v="9"/>
    <s v="Norm"/>
    <s v="Norm"/>
    <x v="0"/>
    <x v="1"/>
    <n v="5"/>
    <n v="7"/>
    <n v="1918"/>
    <n v="2007"/>
    <x v="1"/>
    <s v="Gable"/>
    <s v="CompShg"/>
    <x v="2"/>
    <s v="Wd Sdng"/>
    <s v="None"/>
    <n v="0"/>
    <s v="TA"/>
    <s v="Gd"/>
    <x v="2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x v="1"/>
    <n v="0"/>
    <n v="2"/>
    <n v="0"/>
    <n v="3"/>
    <x v="1"/>
    <n v="1"/>
    <x v="0"/>
    <n v="7"/>
    <s v="Typ"/>
    <n v="0"/>
    <s v="NA"/>
    <s v="Attchd"/>
    <n v="2007"/>
    <s v="Unf"/>
    <n v="2"/>
    <n v="576"/>
    <s v="TA"/>
    <s v="TA"/>
    <s v="N"/>
    <x v="0"/>
    <x v="0"/>
    <n v="0"/>
    <n v="112"/>
    <n v="0"/>
    <n v="0"/>
    <n v="0"/>
    <s v="NA"/>
    <n v="0"/>
    <s v="NA"/>
    <x v="0"/>
    <s v="NA"/>
    <n v="0"/>
    <x v="5"/>
    <x v="1"/>
    <s v="WD"/>
    <x v="0"/>
    <x v="0"/>
    <x v="162"/>
  </r>
  <r>
    <x v="1384"/>
    <x v="3"/>
    <x v="0"/>
    <n v="60"/>
    <n v="9060"/>
    <s v="Pave"/>
    <s v="NA"/>
    <s v="Reg"/>
    <s v="Lvl"/>
    <s v="AllPub"/>
    <x v="0"/>
    <s v="Gtl"/>
    <x v="15"/>
    <s v="Norm"/>
    <s v="Norm"/>
    <x v="0"/>
    <x v="2"/>
    <n v="6"/>
    <n v="5"/>
    <n v="1939"/>
    <n v="1950"/>
    <x v="1"/>
    <s v="Gable"/>
    <s v="CompShg"/>
    <x v="5"/>
    <s v="Wd Shng"/>
    <s v="None"/>
    <n v="0"/>
    <s v="TA"/>
    <s v="TA"/>
    <x v="2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x v="1"/>
    <n v="0"/>
    <n v="1"/>
    <n v="0"/>
    <n v="2"/>
    <x v="1"/>
    <n v="1"/>
    <x v="1"/>
    <n v="6"/>
    <s v="Typ"/>
    <n v="0"/>
    <s v="NA"/>
    <s v="Detchd"/>
    <n v="1939"/>
    <s v="Unf"/>
    <n v="1"/>
    <n v="280"/>
    <s v="TA"/>
    <s v="TA"/>
    <s v="P"/>
    <x v="0"/>
    <x v="0"/>
    <n v="0"/>
    <n v="0"/>
    <n v="0"/>
    <n v="0"/>
    <n v="0"/>
    <s v="NA"/>
    <n v="0"/>
    <s v="MnPrv"/>
    <x v="1"/>
    <s v="NA"/>
    <n v="0"/>
    <x v="4"/>
    <x v="3"/>
    <s v="WD"/>
    <x v="0"/>
    <x v="0"/>
    <x v="123"/>
  </r>
  <r>
    <x v="1385"/>
    <x v="3"/>
    <x v="1"/>
    <n v="40"/>
    <n v="5436"/>
    <s v="Pave"/>
    <s v="NA"/>
    <s v="Reg"/>
    <s v="Lvl"/>
    <s v="AllPub"/>
    <x v="0"/>
    <s v="Gtl"/>
    <x v="13"/>
    <s v="Norm"/>
    <s v="Norm"/>
    <x v="0"/>
    <x v="2"/>
    <n v="4"/>
    <n v="8"/>
    <n v="1922"/>
    <n v="2007"/>
    <x v="1"/>
    <s v="Gable"/>
    <s v="CompShg"/>
    <x v="0"/>
    <s v="VinylSd"/>
    <s v="None"/>
    <n v="0"/>
    <s v="TA"/>
    <s v="Gd"/>
    <x v="2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x v="0"/>
    <n v="0"/>
    <n v="1"/>
    <n v="0"/>
    <n v="3"/>
    <x v="1"/>
    <n v="1"/>
    <x v="0"/>
    <n v="7"/>
    <s v="Typ"/>
    <n v="0"/>
    <s v="NA"/>
    <s v="Detchd"/>
    <n v="1922"/>
    <s v="Unf"/>
    <n v="1"/>
    <n v="240"/>
    <s v="TA"/>
    <s v="TA"/>
    <s v="N"/>
    <x v="0"/>
    <x v="0"/>
    <n v="96"/>
    <n v="0"/>
    <n v="0"/>
    <n v="0"/>
    <n v="0"/>
    <s v="NA"/>
    <n v="0"/>
    <s v="MnPrv"/>
    <x v="1"/>
    <s v="NA"/>
    <n v="0"/>
    <x v="1"/>
    <x v="4"/>
    <s v="WD"/>
    <x v="0"/>
    <x v="0"/>
    <x v="497"/>
  </r>
  <r>
    <x v="1386"/>
    <x v="0"/>
    <x v="0"/>
    <n v="80"/>
    <n v="16692"/>
    <s v="Pave"/>
    <s v="NA"/>
    <s v="IR1"/>
    <s v="Lvl"/>
    <s v="AllPub"/>
    <x v="0"/>
    <s v="Gtl"/>
    <x v="6"/>
    <s v="RRAn"/>
    <s v="Norm"/>
    <x v="0"/>
    <x v="0"/>
    <n v="7"/>
    <n v="5"/>
    <n v="1978"/>
    <n v="1978"/>
    <x v="0"/>
    <s v="Gable"/>
    <s v="CompShg"/>
    <x v="7"/>
    <s v="Plywood"/>
    <s v="BrkFace"/>
    <n v="184"/>
    <s v="TA"/>
    <s v="TA"/>
    <x v="1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x v="0"/>
    <n v="0"/>
    <n v="3"/>
    <n v="1"/>
    <n v="5"/>
    <x v="1"/>
    <n v="1"/>
    <x v="0"/>
    <n v="12"/>
    <s v="Typ"/>
    <n v="2"/>
    <s v="TA"/>
    <s v="Attchd"/>
    <n v="1978"/>
    <s v="RFn"/>
    <n v="2"/>
    <n v="564"/>
    <s v="TA"/>
    <s v="TA"/>
    <s v="Y"/>
    <x v="0"/>
    <x v="0"/>
    <n v="112"/>
    <n v="0"/>
    <n v="0"/>
    <n v="440"/>
    <n v="519"/>
    <s v="Fa"/>
    <n v="1"/>
    <s v="MnPrv"/>
    <x v="1"/>
    <s v="TenC"/>
    <n v="2000"/>
    <x v="9"/>
    <x v="2"/>
    <s v="WD"/>
    <x v="0"/>
    <x v="0"/>
    <x v="4"/>
  </r>
  <r>
    <x v="1387"/>
    <x v="3"/>
    <x v="1"/>
    <n v="60"/>
    <n v="8520"/>
    <s v="Pave"/>
    <s v="Grvl"/>
    <s v="Reg"/>
    <s v="Lvl"/>
    <s v="AllPub"/>
    <x v="0"/>
    <s v="Gtl"/>
    <x v="7"/>
    <s v="Artery"/>
    <s v="Norm"/>
    <x v="0"/>
    <x v="2"/>
    <n v="6"/>
    <n v="7"/>
    <n v="1916"/>
    <n v="1950"/>
    <x v="1"/>
    <s v="Gable"/>
    <s v="CompShg"/>
    <x v="9"/>
    <s v="Stucco"/>
    <s v="None"/>
    <n v="0"/>
    <s v="TA"/>
    <s v="Gd"/>
    <x v="2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x v="1"/>
    <n v="0"/>
    <n v="2"/>
    <n v="0"/>
    <n v="5"/>
    <x v="1"/>
    <n v="1"/>
    <x v="0"/>
    <n v="10"/>
    <s v="Typ"/>
    <n v="1"/>
    <s v="Gd"/>
    <s v="Detchd"/>
    <n v="1916"/>
    <s v="Unf"/>
    <n v="1"/>
    <n v="216"/>
    <s v="TA"/>
    <s v="TA"/>
    <s v="Y"/>
    <x v="122"/>
    <x v="1"/>
    <n v="15"/>
    <n v="0"/>
    <n v="0"/>
    <n v="0"/>
    <n v="0"/>
    <s v="NA"/>
    <n v="0"/>
    <s v="GdWo"/>
    <x v="1"/>
    <s v="NA"/>
    <n v="0"/>
    <x v="5"/>
    <x v="1"/>
    <s v="CWD"/>
    <x v="5"/>
    <x v="1"/>
    <x v="109"/>
  </r>
  <r>
    <x v="1388"/>
    <x v="1"/>
    <x v="0"/>
    <n v="42"/>
    <n v="14892"/>
    <s v="Pave"/>
    <s v="NA"/>
    <s v="IR1"/>
    <s v="HLS"/>
    <s v="AllPub"/>
    <x v="3"/>
    <s v="Gtl"/>
    <x v="17"/>
    <s v="Norm"/>
    <s v="Norm"/>
    <x v="0"/>
    <x v="1"/>
    <n v="9"/>
    <n v="5"/>
    <n v="2006"/>
    <n v="2007"/>
    <x v="1"/>
    <s v="Gable"/>
    <s v="CompShg"/>
    <x v="0"/>
    <s v="VinylSd"/>
    <s v="Stone"/>
    <n v="160"/>
    <s v="Ex"/>
    <s v="TA"/>
    <x v="0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x v="0"/>
    <n v="0"/>
    <n v="2"/>
    <n v="0"/>
    <n v="3"/>
    <x v="1"/>
    <n v="1"/>
    <x v="2"/>
    <n v="7"/>
    <s v="Typ"/>
    <n v="2"/>
    <s v="Gd"/>
    <s v="Attchd"/>
    <n v="2006"/>
    <s v="Fin"/>
    <n v="3"/>
    <n v="758"/>
    <s v="TA"/>
    <s v="TA"/>
    <s v="Y"/>
    <x v="102"/>
    <x v="1"/>
    <n v="39"/>
    <n v="0"/>
    <n v="0"/>
    <n v="0"/>
    <n v="0"/>
    <s v="NA"/>
    <n v="0"/>
    <s v="NA"/>
    <x v="0"/>
    <s v="NA"/>
    <n v="0"/>
    <x v="4"/>
    <x v="3"/>
    <s v="WD"/>
    <x v="0"/>
    <x v="0"/>
    <x v="640"/>
  </r>
  <r>
    <x v="1389"/>
    <x v="3"/>
    <x v="1"/>
    <n v="60"/>
    <n v="6000"/>
    <s v="Pave"/>
    <s v="NA"/>
    <s v="Reg"/>
    <s v="Lvl"/>
    <s v="AllPub"/>
    <x v="0"/>
    <s v="Gtl"/>
    <x v="8"/>
    <s v="Norm"/>
    <s v="Norm"/>
    <x v="0"/>
    <x v="2"/>
    <n v="6"/>
    <n v="6"/>
    <n v="1941"/>
    <n v="1950"/>
    <x v="1"/>
    <s v="Gable"/>
    <s v="CompShg"/>
    <x v="2"/>
    <s v="Wd Sdng"/>
    <s v="None"/>
    <n v="0"/>
    <s v="TA"/>
    <s v="Gd"/>
    <x v="2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x v="1"/>
    <n v="1"/>
    <n v="1"/>
    <n v="0"/>
    <n v="3"/>
    <x v="1"/>
    <n v="1"/>
    <x v="1"/>
    <n v="6"/>
    <s v="Typ"/>
    <n v="1"/>
    <s v="Gd"/>
    <s v="Detchd"/>
    <n v="2003"/>
    <s v="Unf"/>
    <n v="2"/>
    <n v="440"/>
    <s v="TA"/>
    <s v="TA"/>
    <s v="Y"/>
    <x v="0"/>
    <x v="0"/>
    <n v="0"/>
    <n v="0"/>
    <n v="0"/>
    <n v="0"/>
    <n v="0"/>
    <s v="NA"/>
    <n v="0"/>
    <s v="NA"/>
    <x v="0"/>
    <s v="NA"/>
    <n v="0"/>
    <x v="10"/>
    <x v="1"/>
    <s v="WD"/>
    <x v="0"/>
    <x v="0"/>
    <x v="213"/>
  </r>
  <r>
    <x v="1390"/>
    <x v="1"/>
    <x v="0"/>
    <n v="70"/>
    <n v="9100"/>
    <s v="Pave"/>
    <s v="NA"/>
    <s v="Reg"/>
    <s v="Lvl"/>
    <s v="AllPub"/>
    <x v="0"/>
    <s v="Gtl"/>
    <x v="0"/>
    <s v="Norm"/>
    <s v="Norm"/>
    <x v="0"/>
    <x v="1"/>
    <n v="7"/>
    <n v="5"/>
    <n v="2000"/>
    <n v="2000"/>
    <x v="0"/>
    <s v="Gable"/>
    <s v="CompShg"/>
    <x v="0"/>
    <s v="VinylSd"/>
    <s v="BrkFace"/>
    <n v="244"/>
    <s v="Gd"/>
    <s v="TA"/>
    <x v="0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x v="0"/>
    <n v="0"/>
    <n v="2"/>
    <n v="0"/>
    <n v="3"/>
    <x v="1"/>
    <n v="1"/>
    <x v="0"/>
    <n v="6"/>
    <s v="Typ"/>
    <n v="0"/>
    <s v="NA"/>
    <s v="Attchd"/>
    <n v="2000"/>
    <s v="RFn"/>
    <n v="2"/>
    <n v="541"/>
    <s v="TA"/>
    <s v="TA"/>
    <s v="Y"/>
    <x v="173"/>
    <x v="1"/>
    <n v="36"/>
    <n v="0"/>
    <n v="0"/>
    <n v="0"/>
    <n v="0"/>
    <s v="NA"/>
    <n v="0"/>
    <s v="NA"/>
    <x v="0"/>
    <s v="NA"/>
    <n v="0"/>
    <x v="2"/>
    <x v="2"/>
    <s v="WD"/>
    <x v="0"/>
    <x v="0"/>
    <x v="127"/>
  </r>
  <r>
    <x v="1391"/>
    <x v="6"/>
    <x v="0"/>
    <n v="65"/>
    <n v="8944"/>
    <s v="Pave"/>
    <s v="NA"/>
    <s v="Reg"/>
    <s v="Lvl"/>
    <s v="AllPub"/>
    <x v="0"/>
    <s v="Gtl"/>
    <x v="11"/>
    <s v="Norm"/>
    <s v="Norm"/>
    <x v="2"/>
    <x v="1"/>
    <n v="5"/>
    <n v="5"/>
    <n v="1967"/>
    <n v="1967"/>
    <x v="0"/>
    <s v="Gable"/>
    <s v="CompShg"/>
    <x v="7"/>
    <s v="Plywood"/>
    <s v="None"/>
    <n v="0"/>
    <s v="TA"/>
    <s v="TA"/>
    <x v="1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x v="1"/>
    <n v="0"/>
    <n v="2"/>
    <n v="0"/>
    <n v="4"/>
    <x v="1"/>
    <n v="2"/>
    <x v="1"/>
    <n v="8"/>
    <s v="Mod"/>
    <n v="0"/>
    <s v="NA"/>
    <s v="Detchd"/>
    <n v="1967"/>
    <s v="Unf"/>
    <n v="3"/>
    <n v="792"/>
    <s v="TA"/>
    <s v="TA"/>
    <s v="Y"/>
    <x v="0"/>
    <x v="0"/>
    <n v="152"/>
    <n v="0"/>
    <n v="0"/>
    <n v="0"/>
    <n v="0"/>
    <s v="NA"/>
    <n v="0"/>
    <s v="NA"/>
    <x v="0"/>
    <s v="NA"/>
    <n v="0"/>
    <x v="7"/>
    <x v="3"/>
    <s v="WD"/>
    <x v="0"/>
    <x v="0"/>
    <x v="310"/>
  </r>
  <r>
    <x v="1392"/>
    <x v="9"/>
    <x v="0"/>
    <n v="68"/>
    <n v="7838"/>
    <s v="Pave"/>
    <s v="NA"/>
    <s v="Reg"/>
    <s v="Lvl"/>
    <s v="AllPub"/>
    <x v="0"/>
    <s v="Gtl"/>
    <x v="11"/>
    <s v="Norm"/>
    <s v="Norm"/>
    <x v="0"/>
    <x v="4"/>
    <n v="5"/>
    <n v="5"/>
    <n v="1967"/>
    <n v="1967"/>
    <x v="0"/>
    <s v="Gable"/>
    <s v="CompShg"/>
    <x v="3"/>
    <s v="HdBoard"/>
    <s v="None"/>
    <n v="0"/>
    <s v="TA"/>
    <s v="TA"/>
    <x v="1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x v="0"/>
    <n v="0"/>
    <n v="1"/>
    <n v="0"/>
    <n v="3"/>
    <x v="1"/>
    <n v="1"/>
    <x v="1"/>
    <n v="6"/>
    <s v="Typ"/>
    <n v="1"/>
    <s v="Po"/>
    <s v="Attchd"/>
    <n v="1967"/>
    <s v="RFn"/>
    <n v="1"/>
    <n v="288"/>
    <s v="TA"/>
    <s v="TA"/>
    <s v="Y"/>
    <x v="268"/>
    <x v="1"/>
    <n v="144"/>
    <n v="0"/>
    <n v="0"/>
    <n v="0"/>
    <n v="0"/>
    <s v="NA"/>
    <n v="0"/>
    <s v="MnWw"/>
    <x v="1"/>
    <s v="NA"/>
    <n v="0"/>
    <x v="3"/>
    <x v="2"/>
    <s v="WD"/>
    <x v="0"/>
    <x v="0"/>
    <x v="262"/>
  </r>
  <r>
    <x v="1393"/>
    <x v="4"/>
    <x v="1"/>
    <n v="60"/>
    <n v="10800"/>
    <s v="Pave"/>
    <s v="Pave"/>
    <s v="Reg"/>
    <s v="Lvl"/>
    <s v="AllPub"/>
    <x v="0"/>
    <s v="Gtl"/>
    <x v="7"/>
    <s v="Norm"/>
    <s v="Norm"/>
    <x v="1"/>
    <x v="2"/>
    <n v="6"/>
    <n v="7"/>
    <n v="1905"/>
    <n v="2000"/>
    <x v="1"/>
    <s v="Gable"/>
    <s v="CompShg"/>
    <x v="2"/>
    <s v="Wd Sdng"/>
    <s v="None"/>
    <n v="0"/>
    <s v="TA"/>
    <s v="TA"/>
    <x v="2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x v="1"/>
    <n v="0"/>
    <n v="2"/>
    <n v="0"/>
    <n v="3"/>
    <x v="1"/>
    <n v="2"/>
    <x v="1"/>
    <n v="7"/>
    <s v="Typ"/>
    <n v="1"/>
    <s v="TA"/>
    <s v="Detchd"/>
    <n v="2003"/>
    <s v="Unf"/>
    <n v="2"/>
    <n v="672"/>
    <s v="Gd"/>
    <s v="TA"/>
    <s v="Y"/>
    <x v="0"/>
    <x v="0"/>
    <n v="25"/>
    <n v="212"/>
    <n v="0"/>
    <n v="0"/>
    <n v="0"/>
    <s v="NA"/>
    <n v="0"/>
    <s v="NA"/>
    <x v="0"/>
    <s v="NA"/>
    <n v="0"/>
    <x v="7"/>
    <x v="0"/>
    <s v="WD"/>
    <x v="0"/>
    <x v="0"/>
    <x v="143"/>
  </r>
  <r>
    <x v="1394"/>
    <x v="7"/>
    <x v="0"/>
    <n v="53"/>
    <n v="4045"/>
    <s v="Pave"/>
    <s v="NA"/>
    <s v="Reg"/>
    <s v="Lvl"/>
    <s v="AllPub"/>
    <x v="0"/>
    <s v="Gtl"/>
    <x v="21"/>
    <s v="Norm"/>
    <s v="Norm"/>
    <x v="3"/>
    <x v="1"/>
    <n v="7"/>
    <n v="5"/>
    <n v="2006"/>
    <n v="2006"/>
    <x v="0"/>
    <s v="Hip"/>
    <s v="CompShg"/>
    <x v="0"/>
    <s v="VinylSd"/>
    <s v="BrkFace"/>
    <n v="45"/>
    <s v="Gd"/>
    <s v="TA"/>
    <x v="0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x v="0"/>
    <n v="0"/>
    <n v="2"/>
    <n v="0"/>
    <n v="2"/>
    <x v="0"/>
    <n v="1"/>
    <x v="0"/>
    <n v="6"/>
    <s v="Typ"/>
    <n v="1"/>
    <s v="Gd"/>
    <s v="Attchd"/>
    <n v="2006"/>
    <s v="Fin"/>
    <n v="3"/>
    <n v="648"/>
    <s v="TA"/>
    <s v="TA"/>
    <s v="Y"/>
    <x v="149"/>
    <x v="1"/>
    <n v="20"/>
    <n v="0"/>
    <n v="0"/>
    <n v="0"/>
    <n v="0"/>
    <s v="NA"/>
    <n v="0"/>
    <s v="NA"/>
    <x v="0"/>
    <s v="NA"/>
    <n v="0"/>
    <x v="4"/>
    <x v="2"/>
    <s v="New"/>
    <x v="2"/>
    <x v="1"/>
    <x v="641"/>
  </r>
  <r>
    <x v="1395"/>
    <x v="0"/>
    <x v="0"/>
    <n v="88"/>
    <n v="12665"/>
    <s v="Pave"/>
    <s v="NA"/>
    <s v="IR1"/>
    <s v="Lvl"/>
    <s v="AllPub"/>
    <x v="0"/>
    <s v="Gtl"/>
    <x v="16"/>
    <s v="Norm"/>
    <s v="Norm"/>
    <x v="0"/>
    <x v="0"/>
    <n v="8"/>
    <n v="5"/>
    <n v="2005"/>
    <n v="2006"/>
    <x v="1"/>
    <s v="Hip"/>
    <s v="CompShg"/>
    <x v="0"/>
    <s v="VinylSd"/>
    <s v="BrkFace"/>
    <n v="245"/>
    <s v="Gd"/>
    <s v="TA"/>
    <x v="0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x v="1"/>
    <n v="0"/>
    <n v="2"/>
    <n v="1"/>
    <n v="4"/>
    <x v="1"/>
    <n v="1"/>
    <x v="0"/>
    <n v="9"/>
    <s v="Typ"/>
    <n v="1"/>
    <s v="Gd"/>
    <s v="BuiltIn"/>
    <n v="2005"/>
    <s v="Fin"/>
    <n v="3"/>
    <n v="642"/>
    <s v="TA"/>
    <s v="TA"/>
    <s v="Y"/>
    <x v="32"/>
    <x v="1"/>
    <n v="39"/>
    <n v="0"/>
    <n v="0"/>
    <n v="0"/>
    <n v="0"/>
    <s v="NA"/>
    <n v="0"/>
    <s v="NA"/>
    <x v="0"/>
    <s v="NA"/>
    <n v="0"/>
    <x v="0"/>
    <x v="1"/>
    <s v="WD"/>
    <x v="0"/>
    <x v="0"/>
    <x v="642"/>
  </r>
  <r>
    <x v="1396"/>
    <x v="1"/>
    <x v="0"/>
    <s v="NA"/>
    <n v="57200"/>
    <s v="Pave"/>
    <s v="NA"/>
    <s v="IR1"/>
    <s v="Bnk"/>
    <s v="AllPub"/>
    <x v="0"/>
    <s v="Sev"/>
    <x v="16"/>
    <s v="Norm"/>
    <s v="Norm"/>
    <x v="0"/>
    <x v="1"/>
    <n v="5"/>
    <n v="5"/>
    <n v="1948"/>
    <n v="1950"/>
    <x v="1"/>
    <s v="Gable"/>
    <s v="CompShg"/>
    <x v="2"/>
    <s v="Wd Sdng"/>
    <s v="None"/>
    <n v="0"/>
    <s v="TA"/>
    <s v="TA"/>
    <x v="1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x v="0"/>
    <n v="0"/>
    <n v="1"/>
    <n v="0"/>
    <n v="3"/>
    <x v="1"/>
    <n v="1"/>
    <x v="1"/>
    <n v="7"/>
    <s v="Min1"/>
    <n v="2"/>
    <s v="TA"/>
    <s v="Detchd"/>
    <n v="1966"/>
    <s v="Unf"/>
    <n v="2"/>
    <n v="572"/>
    <s v="TA"/>
    <s v="TA"/>
    <s v="N"/>
    <x v="0"/>
    <x v="0"/>
    <n v="0"/>
    <n v="50"/>
    <n v="0"/>
    <n v="0"/>
    <n v="0"/>
    <s v="NA"/>
    <n v="0"/>
    <s v="NA"/>
    <x v="0"/>
    <s v="NA"/>
    <n v="0"/>
    <x v="11"/>
    <x v="4"/>
    <s v="WD"/>
    <x v="0"/>
    <x v="0"/>
    <x v="39"/>
  </r>
  <r>
    <x v="1397"/>
    <x v="2"/>
    <x v="1"/>
    <n v="51"/>
    <n v="6120"/>
    <s v="Pave"/>
    <s v="NA"/>
    <s v="Reg"/>
    <s v="Lvl"/>
    <s v="AllPub"/>
    <x v="0"/>
    <s v="Gtl"/>
    <x v="8"/>
    <s v="Norm"/>
    <s v="Norm"/>
    <x v="0"/>
    <x v="0"/>
    <n v="5"/>
    <n v="8"/>
    <n v="1920"/>
    <n v="2004"/>
    <x v="1"/>
    <s v="Gable"/>
    <s v="CompShg"/>
    <x v="1"/>
    <s v="MetalSd"/>
    <s v="None"/>
    <n v="0"/>
    <s v="TA"/>
    <s v="TA"/>
    <x v="2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x v="1"/>
    <n v="0"/>
    <n v="1"/>
    <n v="1"/>
    <n v="4"/>
    <x v="1"/>
    <n v="1"/>
    <x v="1"/>
    <n v="8"/>
    <s v="Typ"/>
    <n v="0"/>
    <s v="NA"/>
    <s v="Detchd"/>
    <n v="1933"/>
    <s v="Unf"/>
    <n v="1"/>
    <n v="180"/>
    <s v="Fa"/>
    <s v="Fa"/>
    <s v="N"/>
    <x v="48"/>
    <x v="1"/>
    <n v="0"/>
    <n v="150"/>
    <n v="0"/>
    <n v="0"/>
    <n v="0"/>
    <s v="NA"/>
    <n v="0"/>
    <s v="NA"/>
    <x v="0"/>
    <s v="NA"/>
    <n v="0"/>
    <x v="1"/>
    <x v="1"/>
    <s v="WD"/>
    <x v="0"/>
    <x v="0"/>
    <x v="381"/>
  </r>
  <r>
    <x v="1398"/>
    <x v="3"/>
    <x v="0"/>
    <n v="60"/>
    <n v="7200"/>
    <s v="Pave"/>
    <s v="NA"/>
    <s v="Reg"/>
    <s v="Lvl"/>
    <s v="AllPub"/>
    <x v="0"/>
    <s v="Gtl"/>
    <x v="11"/>
    <s v="Norm"/>
    <s v="Norm"/>
    <x v="0"/>
    <x v="2"/>
    <n v="5"/>
    <n v="4"/>
    <n v="1950"/>
    <n v="1982"/>
    <x v="1"/>
    <s v="Gable"/>
    <s v="CompShg"/>
    <x v="0"/>
    <s v="Wd Sdng"/>
    <s v="None"/>
    <n v="0"/>
    <s v="TA"/>
    <s v="TA"/>
    <x v="1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x v="0"/>
    <n v="0"/>
    <n v="1"/>
    <n v="1"/>
    <n v="3"/>
    <x v="1"/>
    <n v="1"/>
    <x v="1"/>
    <n v="7"/>
    <s v="Min1"/>
    <n v="0"/>
    <s v="NA"/>
    <s v="Attchd"/>
    <n v="1950"/>
    <s v="Unf"/>
    <n v="1"/>
    <n v="240"/>
    <s v="TA"/>
    <s v="TA"/>
    <s v="Y"/>
    <x v="0"/>
    <x v="0"/>
    <n v="0"/>
    <n v="168"/>
    <n v="0"/>
    <n v="0"/>
    <n v="0"/>
    <s v="NA"/>
    <n v="0"/>
    <s v="GdPrv"/>
    <x v="1"/>
    <s v="NA"/>
    <n v="0"/>
    <x v="1"/>
    <x v="3"/>
    <s v="WD"/>
    <x v="0"/>
    <x v="0"/>
    <x v="371"/>
  </r>
  <r>
    <x v="1399"/>
    <x v="3"/>
    <x v="0"/>
    <n v="51"/>
    <n v="6171"/>
    <s v="Pave"/>
    <s v="NA"/>
    <s v="Reg"/>
    <s v="Lvl"/>
    <s v="AllPub"/>
    <x v="0"/>
    <s v="Gtl"/>
    <x v="23"/>
    <s v="Norm"/>
    <s v="Norm"/>
    <x v="0"/>
    <x v="2"/>
    <n v="6"/>
    <n v="6"/>
    <n v="1925"/>
    <n v="1990"/>
    <x v="1"/>
    <s v="Gable"/>
    <s v="CompShg"/>
    <x v="5"/>
    <s v="Wd Shng"/>
    <s v="None"/>
    <n v="0"/>
    <s v="TA"/>
    <s v="TA"/>
    <x v="2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x v="1"/>
    <n v="0"/>
    <n v="2"/>
    <n v="1"/>
    <n v="3"/>
    <x v="0"/>
    <n v="1"/>
    <x v="0"/>
    <n v="7"/>
    <s v="Typ"/>
    <n v="1"/>
    <s v="Gd"/>
    <s v="Detchd"/>
    <n v="1925"/>
    <s v="Unf"/>
    <n v="1"/>
    <n v="216"/>
    <s v="Fa"/>
    <s v="TA"/>
    <s v="Y"/>
    <x v="7"/>
    <x v="1"/>
    <n v="16"/>
    <n v="0"/>
    <n v="0"/>
    <n v="0"/>
    <n v="0"/>
    <s v="NA"/>
    <n v="0"/>
    <s v="MnPrv"/>
    <x v="1"/>
    <s v="NA"/>
    <n v="0"/>
    <x v="4"/>
    <x v="3"/>
    <s v="WD"/>
    <x v="0"/>
    <x v="0"/>
    <x v="643"/>
  </r>
  <r>
    <x v="1400"/>
    <x v="3"/>
    <x v="1"/>
    <n v="50"/>
    <n v="6000"/>
    <s v="Pave"/>
    <s v="NA"/>
    <s v="Reg"/>
    <s v="Lvl"/>
    <s v="AllPub"/>
    <x v="2"/>
    <s v="Gtl"/>
    <x v="8"/>
    <s v="Norm"/>
    <s v="Norm"/>
    <x v="0"/>
    <x v="2"/>
    <n v="6"/>
    <n v="7"/>
    <n v="1929"/>
    <n v="1950"/>
    <x v="1"/>
    <s v="Gable"/>
    <s v="CompShg"/>
    <x v="5"/>
    <s v="Wd Shng"/>
    <s v="None"/>
    <n v="0"/>
    <s v="TA"/>
    <s v="TA"/>
    <x v="2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x v="1"/>
    <n v="0"/>
    <n v="1"/>
    <n v="0"/>
    <n v="3"/>
    <x v="1"/>
    <n v="1"/>
    <x v="1"/>
    <n v="5"/>
    <s v="Typ"/>
    <n v="1"/>
    <s v="Gd"/>
    <s v="BuiltIn"/>
    <n v="1929"/>
    <s v="RFn"/>
    <n v="1"/>
    <n v="208"/>
    <s v="TA"/>
    <s v="TA"/>
    <s v="Y"/>
    <x v="0"/>
    <x v="0"/>
    <n v="0"/>
    <n v="112"/>
    <n v="0"/>
    <n v="0"/>
    <n v="0"/>
    <s v="NA"/>
    <n v="0"/>
    <s v="NA"/>
    <x v="0"/>
    <s v="NA"/>
    <n v="0"/>
    <x v="9"/>
    <x v="0"/>
    <s v="WD"/>
    <x v="0"/>
    <x v="0"/>
    <x v="149"/>
  </r>
  <r>
    <x v="1401"/>
    <x v="0"/>
    <x v="0"/>
    <n v="62"/>
    <n v="7415"/>
    <s v="Pave"/>
    <s v="NA"/>
    <s v="IR1"/>
    <s v="Lvl"/>
    <s v="AllPub"/>
    <x v="0"/>
    <s v="Gtl"/>
    <x v="17"/>
    <s v="Norm"/>
    <s v="Norm"/>
    <x v="0"/>
    <x v="0"/>
    <n v="6"/>
    <n v="5"/>
    <n v="2004"/>
    <n v="2004"/>
    <x v="0"/>
    <s v="Gable"/>
    <s v="CompShg"/>
    <x v="0"/>
    <s v="VinylSd"/>
    <s v="None"/>
    <n v="0"/>
    <s v="TA"/>
    <s v="TA"/>
    <x v="0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x v="0"/>
    <n v="0"/>
    <n v="2"/>
    <n v="1"/>
    <n v="3"/>
    <x v="0"/>
    <n v="1"/>
    <x v="1"/>
    <n v="8"/>
    <s v="Typ"/>
    <n v="1"/>
    <s v="TA"/>
    <s v="Attchd"/>
    <n v="2004"/>
    <s v="Fin"/>
    <n v="2"/>
    <n v="398"/>
    <s v="TA"/>
    <s v="TA"/>
    <s v="Y"/>
    <x v="13"/>
    <x v="1"/>
    <n v="75"/>
    <n v="0"/>
    <n v="0"/>
    <n v="0"/>
    <n v="0"/>
    <s v="NA"/>
    <n v="0"/>
    <s v="NA"/>
    <x v="0"/>
    <s v="NA"/>
    <n v="0"/>
    <x v="7"/>
    <x v="0"/>
    <s v="WD"/>
    <x v="0"/>
    <x v="0"/>
    <x v="507"/>
  </r>
  <r>
    <x v="1402"/>
    <x v="1"/>
    <x v="0"/>
    <n v="64"/>
    <n v="6762"/>
    <s v="Pave"/>
    <s v="NA"/>
    <s v="Reg"/>
    <s v="Lvl"/>
    <s v="AllPub"/>
    <x v="0"/>
    <s v="Gtl"/>
    <x v="0"/>
    <s v="Norm"/>
    <s v="Norm"/>
    <x v="0"/>
    <x v="1"/>
    <n v="7"/>
    <n v="5"/>
    <n v="2006"/>
    <n v="2006"/>
    <x v="0"/>
    <s v="Gable"/>
    <s v="CompShg"/>
    <x v="0"/>
    <s v="VinylSd"/>
    <s v="None"/>
    <n v="0"/>
    <s v="Gd"/>
    <s v="TA"/>
    <x v="0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x v="1"/>
    <n v="0"/>
    <n v="2"/>
    <n v="0"/>
    <n v="2"/>
    <x v="0"/>
    <n v="1"/>
    <x v="0"/>
    <n v="6"/>
    <s v="Typ"/>
    <n v="1"/>
    <s v="Gd"/>
    <s v="Attchd"/>
    <n v="2006"/>
    <s v="RFn"/>
    <n v="2"/>
    <n v="662"/>
    <s v="TA"/>
    <s v="TA"/>
    <s v="Y"/>
    <x v="23"/>
    <x v="1"/>
    <n v="55"/>
    <n v="0"/>
    <n v="0"/>
    <n v="0"/>
    <n v="0"/>
    <s v="NA"/>
    <n v="0"/>
    <s v="NA"/>
    <x v="0"/>
    <s v="NA"/>
    <n v="0"/>
    <x v="9"/>
    <x v="2"/>
    <s v="New"/>
    <x v="2"/>
    <x v="1"/>
    <x v="644"/>
  </r>
  <r>
    <x v="1403"/>
    <x v="1"/>
    <x v="0"/>
    <n v="49"/>
    <n v="15256"/>
    <s v="Pave"/>
    <s v="NA"/>
    <s v="IR1"/>
    <s v="Lvl"/>
    <s v="AllPub"/>
    <x v="3"/>
    <s v="Gtl"/>
    <x v="5"/>
    <s v="RRAn"/>
    <s v="Norm"/>
    <x v="0"/>
    <x v="1"/>
    <n v="8"/>
    <n v="5"/>
    <n v="2007"/>
    <n v="2007"/>
    <x v="0"/>
    <s v="Gable"/>
    <s v="CompShg"/>
    <x v="0"/>
    <s v="VinylSd"/>
    <s v="Stone"/>
    <n v="84"/>
    <s v="Gd"/>
    <s v="TA"/>
    <x v="0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x v="0"/>
    <n v="0"/>
    <n v="2"/>
    <n v="0"/>
    <n v="3"/>
    <x v="1"/>
    <n v="1"/>
    <x v="0"/>
    <n v="6"/>
    <s v="Typ"/>
    <n v="0"/>
    <s v="NA"/>
    <s v="Attchd"/>
    <n v="2007"/>
    <s v="Unf"/>
    <n v="3"/>
    <n v="754"/>
    <s v="TA"/>
    <s v="TA"/>
    <s v="Y"/>
    <x v="23"/>
    <x v="1"/>
    <n v="160"/>
    <n v="0"/>
    <n v="0"/>
    <n v="0"/>
    <n v="0"/>
    <s v="NA"/>
    <n v="0"/>
    <s v="NA"/>
    <x v="0"/>
    <s v="NA"/>
    <n v="0"/>
    <x v="5"/>
    <x v="1"/>
    <s v="WD"/>
    <x v="0"/>
    <x v="0"/>
    <x v="645"/>
  </r>
  <r>
    <x v="1404"/>
    <x v="3"/>
    <x v="0"/>
    <n v="60"/>
    <n v="10410"/>
    <s v="Pave"/>
    <s v="Grvl"/>
    <s v="Reg"/>
    <s v="Lvl"/>
    <s v="AllPub"/>
    <x v="2"/>
    <s v="Gtl"/>
    <x v="7"/>
    <s v="Artery"/>
    <s v="Norm"/>
    <x v="0"/>
    <x v="2"/>
    <n v="3"/>
    <n v="4"/>
    <n v="1915"/>
    <n v="1950"/>
    <x v="1"/>
    <s v="Gable"/>
    <s v="CompShg"/>
    <x v="2"/>
    <s v="Wd Sdng"/>
    <s v="None"/>
    <n v="0"/>
    <s v="TA"/>
    <s v="TA"/>
    <x v="0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x v="1"/>
    <n v="0"/>
    <n v="1"/>
    <n v="0"/>
    <n v="3"/>
    <x v="1"/>
    <n v="1"/>
    <x v="1"/>
    <n v="6"/>
    <s v="Typ"/>
    <n v="0"/>
    <s v="NA"/>
    <s v="Detchd"/>
    <n v="1998"/>
    <s v="Unf"/>
    <n v="3"/>
    <n v="936"/>
    <s v="TA"/>
    <s v="TA"/>
    <s v="Y"/>
    <x v="74"/>
    <x v="1"/>
    <n v="0"/>
    <n v="160"/>
    <n v="0"/>
    <n v="0"/>
    <n v="0"/>
    <s v="NA"/>
    <n v="0"/>
    <s v="MnPrv"/>
    <x v="1"/>
    <s v="NA"/>
    <n v="0"/>
    <x v="8"/>
    <x v="2"/>
    <s v="WD"/>
    <x v="5"/>
    <x v="1"/>
    <x v="123"/>
  </r>
  <r>
    <x v="1405"/>
    <x v="7"/>
    <x v="1"/>
    <n v="44"/>
    <n v="3842"/>
    <s v="Pave"/>
    <s v="NA"/>
    <s v="IR1"/>
    <s v="HLS"/>
    <s v="AllPub"/>
    <x v="0"/>
    <s v="Mod"/>
    <x v="2"/>
    <s v="Norm"/>
    <s v="Norm"/>
    <x v="3"/>
    <x v="1"/>
    <n v="8"/>
    <n v="5"/>
    <n v="2004"/>
    <n v="2005"/>
    <x v="1"/>
    <s v="Hip"/>
    <s v="CompShg"/>
    <x v="6"/>
    <s v="CmentBd"/>
    <s v="Stone"/>
    <n v="174"/>
    <s v="Gd"/>
    <s v="TA"/>
    <x v="0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x v="0"/>
    <n v="1"/>
    <n v="2"/>
    <n v="0"/>
    <n v="2"/>
    <x v="0"/>
    <n v="1"/>
    <x v="0"/>
    <n v="5"/>
    <s v="Typ"/>
    <n v="1"/>
    <s v="Gd"/>
    <s v="Attchd"/>
    <n v="2004"/>
    <s v="Fin"/>
    <n v="2"/>
    <n v="482"/>
    <s v="TA"/>
    <s v="TA"/>
    <s v="Y"/>
    <x v="256"/>
    <x v="1"/>
    <n v="53"/>
    <n v="0"/>
    <n v="0"/>
    <n v="155"/>
    <n v="0"/>
    <s v="NA"/>
    <n v="0"/>
    <s v="NA"/>
    <x v="0"/>
    <s v="NA"/>
    <n v="0"/>
    <x v="8"/>
    <x v="0"/>
    <s v="WD"/>
    <x v="0"/>
    <x v="0"/>
    <x v="291"/>
  </r>
  <r>
    <x v="1406"/>
    <x v="9"/>
    <x v="0"/>
    <n v="70"/>
    <n v="8445"/>
    <s v="Pave"/>
    <s v="NA"/>
    <s v="Reg"/>
    <s v="Lvl"/>
    <s v="AllPub"/>
    <x v="2"/>
    <s v="Gtl"/>
    <x v="0"/>
    <s v="Norm"/>
    <s v="Norm"/>
    <x v="0"/>
    <x v="4"/>
    <n v="5"/>
    <n v="7"/>
    <n v="1972"/>
    <n v="2007"/>
    <x v="1"/>
    <s v="Gable"/>
    <s v="CompShg"/>
    <x v="3"/>
    <s v="Wd Shng"/>
    <s v="None"/>
    <n v="0"/>
    <s v="TA"/>
    <s v="TA"/>
    <x v="1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x v="0"/>
    <n v="0"/>
    <n v="1"/>
    <n v="0"/>
    <n v="2"/>
    <x v="1"/>
    <n v="1"/>
    <x v="1"/>
    <n v="5"/>
    <s v="Typ"/>
    <n v="0"/>
    <s v="NA"/>
    <s v="Detchd"/>
    <n v="1988"/>
    <s v="Unf"/>
    <n v="2"/>
    <n v="396"/>
    <s v="TA"/>
    <s v="TA"/>
    <s v="Y"/>
    <x v="79"/>
    <x v="1"/>
    <n v="0"/>
    <n v="0"/>
    <n v="0"/>
    <n v="0"/>
    <n v="0"/>
    <s v="NA"/>
    <n v="0"/>
    <s v="MnPrv"/>
    <x v="1"/>
    <s v="NA"/>
    <n v="0"/>
    <x v="10"/>
    <x v="3"/>
    <s v="WD"/>
    <x v="0"/>
    <x v="0"/>
    <x v="325"/>
  </r>
  <r>
    <x v="1407"/>
    <x v="1"/>
    <x v="0"/>
    <s v="NA"/>
    <n v="8780"/>
    <s v="Pave"/>
    <s v="NA"/>
    <s v="IR1"/>
    <s v="Lvl"/>
    <s v="AllPub"/>
    <x v="2"/>
    <s v="Gtl"/>
    <x v="4"/>
    <s v="Norm"/>
    <s v="Norm"/>
    <x v="0"/>
    <x v="1"/>
    <n v="5"/>
    <n v="5"/>
    <n v="1985"/>
    <n v="1985"/>
    <x v="0"/>
    <s v="Gable"/>
    <s v="CompShg"/>
    <x v="3"/>
    <s v="Plywood"/>
    <s v="None"/>
    <n v="0"/>
    <s v="TA"/>
    <s v="TA"/>
    <x v="1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x v="0"/>
    <n v="0"/>
    <n v="1"/>
    <n v="0"/>
    <n v="3"/>
    <x v="1"/>
    <n v="1"/>
    <x v="1"/>
    <n v="5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MnPrv"/>
    <x v="1"/>
    <s v="NA"/>
    <n v="0"/>
    <x v="10"/>
    <x v="3"/>
    <s v="WD"/>
    <x v="0"/>
    <x v="0"/>
    <x v="162"/>
  </r>
  <r>
    <x v="1408"/>
    <x v="2"/>
    <x v="1"/>
    <n v="60"/>
    <n v="7740"/>
    <s v="Pave"/>
    <s v="NA"/>
    <s v="Reg"/>
    <s v="Lvl"/>
    <s v="AllPub"/>
    <x v="0"/>
    <s v="Gtl"/>
    <x v="7"/>
    <s v="Norm"/>
    <s v="Norm"/>
    <x v="0"/>
    <x v="0"/>
    <n v="4"/>
    <n v="7"/>
    <n v="1910"/>
    <n v="1950"/>
    <x v="1"/>
    <s v="Gable"/>
    <s v="CompShg"/>
    <x v="0"/>
    <s v="VinylSd"/>
    <s v="None"/>
    <n v="0"/>
    <s v="TA"/>
    <s v="TA"/>
    <x v="1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x v="1"/>
    <n v="0"/>
    <n v="1"/>
    <n v="0"/>
    <n v="3"/>
    <x v="1"/>
    <n v="1"/>
    <x v="1"/>
    <n v="6"/>
    <s v="Typ"/>
    <n v="0"/>
    <s v="NA"/>
    <s v="Detchd"/>
    <n v="1966"/>
    <s v="Unf"/>
    <n v="2"/>
    <n v="528"/>
    <s v="TA"/>
    <s v="TA"/>
    <s v="Y"/>
    <x v="0"/>
    <x v="0"/>
    <n v="0"/>
    <n v="0"/>
    <n v="0"/>
    <n v="168"/>
    <n v="0"/>
    <s v="NA"/>
    <n v="0"/>
    <s v="NA"/>
    <x v="0"/>
    <s v="NA"/>
    <n v="0"/>
    <x v="11"/>
    <x v="4"/>
    <s v="WD"/>
    <x v="0"/>
    <x v="0"/>
    <x v="497"/>
  </r>
  <r>
    <x v="1409"/>
    <x v="0"/>
    <x v="0"/>
    <n v="46"/>
    <n v="20544"/>
    <s v="Pave"/>
    <s v="NA"/>
    <s v="IR1"/>
    <s v="Lvl"/>
    <s v="AllPub"/>
    <x v="3"/>
    <s v="Gtl"/>
    <x v="6"/>
    <s v="Norm"/>
    <s v="Norm"/>
    <x v="0"/>
    <x v="0"/>
    <n v="7"/>
    <n v="6"/>
    <n v="1986"/>
    <n v="1991"/>
    <x v="1"/>
    <s v="Gable"/>
    <s v="CompShg"/>
    <x v="7"/>
    <s v="Plywood"/>
    <s v="BrkFace"/>
    <n v="123"/>
    <s v="TA"/>
    <s v="Gd"/>
    <x v="1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x v="1"/>
    <n v="0"/>
    <n v="2"/>
    <n v="1"/>
    <n v="3"/>
    <x v="0"/>
    <n v="1"/>
    <x v="1"/>
    <n v="7"/>
    <s v="Typ"/>
    <n v="1"/>
    <s v="TA"/>
    <s v="Attchd"/>
    <n v="1986"/>
    <s v="Fin"/>
    <n v="2"/>
    <n v="542"/>
    <s v="TA"/>
    <s v="TA"/>
    <s v="Y"/>
    <x v="112"/>
    <x v="1"/>
    <n v="63"/>
    <n v="0"/>
    <n v="0"/>
    <n v="0"/>
    <n v="0"/>
    <s v="NA"/>
    <n v="0"/>
    <s v="MnPrv"/>
    <x v="1"/>
    <s v="NA"/>
    <n v="0"/>
    <x v="6"/>
    <x v="0"/>
    <s v="WD"/>
    <x v="0"/>
    <x v="0"/>
    <x v="141"/>
  </r>
  <r>
    <x v="1410"/>
    <x v="0"/>
    <x v="0"/>
    <n v="79"/>
    <n v="12420"/>
    <s v="Pave"/>
    <s v="NA"/>
    <s v="Reg"/>
    <s v="Lvl"/>
    <s v="AllPub"/>
    <x v="0"/>
    <s v="Gtl"/>
    <x v="0"/>
    <s v="Norm"/>
    <s v="Norm"/>
    <x v="0"/>
    <x v="0"/>
    <n v="7"/>
    <n v="5"/>
    <n v="2001"/>
    <n v="2001"/>
    <x v="0"/>
    <s v="Gable"/>
    <s v="CompShg"/>
    <x v="0"/>
    <s v="VinylSd"/>
    <s v="None"/>
    <n v="0"/>
    <s v="Gd"/>
    <s v="TA"/>
    <x v="0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x v="0"/>
    <n v="0"/>
    <n v="2"/>
    <n v="1"/>
    <n v="3"/>
    <x v="0"/>
    <n v="1"/>
    <x v="0"/>
    <n v="6"/>
    <s v="Typ"/>
    <n v="0"/>
    <s v="NA"/>
    <s v="Attchd"/>
    <n v="2001"/>
    <s v="RFn"/>
    <n v="2"/>
    <n v="622"/>
    <s v="TA"/>
    <s v="TA"/>
    <s v="Y"/>
    <x v="0"/>
    <x v="0"/>
    <n v="45"/>
    <n v="0"/>
    <n v="0"/>
    <n v="0"/>
    <n v="0"/>
    <s v="NA"/>
    <n v="0"/>
    <s v="NA"/>
    <x v="0"/>
    <s v="NA"/>
    <n v="0"/>
    <x v="11"/>
    <x v="3"/>
    <s v="WD"/>
    <x v="0"/>
    <x v="0"/>
    <x v="22"/>
  </r>
  <r>
    <x v="1411"/>
    <x v="3"/>
    <x v="0"/>
    <n v="80"/>
    <n v="9600"/>
    <s v="Pave"/>
    <s v="NA"/>
    <s v="Reg"/>
    <s v="Lvl"/>
    <s v="AllPub"/>
    <x v="0"/>
    <s v="Gtl"/>
    <x v="11"/>
    <s v="Norm"/>
    <s v="Norm"/>
    <x v="0"/>
    <x v="2"/>
    <n v="6"/>
    <n v="8"/>
    <n v="1950"/>
    <n v="2005"/>
    <x v="1"/>
    <s v="Gable"/>
    <s v="CompShg"/>
    <x v="0"/>
    <s v="VinylSd"/>
    <s v="None"/>
    <n v="0"/>
    <s v="TA"/>
    <s v="Gd"/>
    <x v="1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x v="1"/>
    <n v="0"/>
    <n v="1"/>
    <n v="1"/>
    <n v="3"/>
    <x v="1"/>
    <n v="1"/>
    <x v="1"/>
    <n v="6"/>
    <s v="Min2"/>
    <n v="0"/>
    <s v="NA"/>
    <s v="Attchd"/>
    <n v="1950"/>
    <s v="Unf"/>
    <n v="1"/>
    <n v="271"/>
    <s v="TA"/>
    <s v="TA"/>
    <s v="Y"/>
    <x v="0"/>
    <x v="0"/>
    <n v="0"/>
    <n v="0"/>
    <n v="0"/>
    <n v="0"/>
    <n v="0"/>
    <s v="NA"/>
    <n v="0"/>
    <s v="MnPrv"/>
    <x v="1"/>
    <s v="NA"/>
    <n v="0"/>
    <x v="2"/>
    <x v="3"/>
    <s v="WD"/>
    <x v="0"/>
    <x v="0"/>
    <x v="3"/>
  </r>
  <r>
    <x v="1412"/>
    <x v="6"/>
    <x v="0"/>
    <n v="60"/>
    <n v="7200"/>
    <s v="Pave"/>
    <s v="NA"/>
    <s v="Reg"/>
    <s v="Lvl"/>
    <s v="AllPub"/>
    <x v="0"/>
    <s v="Gtl"/>
    <x v="11"/>
    <s v="Norm"/>
    <s v="Norm"/>
    <x v="2"/>
    <x v="1"/>
    <n v="4"/>
    <n v="5"/>
    <n v="1949"/>
    <n v="1950"/>
    <x v="1"/>
    <s v="Gable"/>
    <s v="CompShg"/>
    <x v="4"/>
    <s v="Stone"/>
    <s v="None"/>
    <n v="0"/>
    <s v="TA"/>
    <s v="TA"/>
    <x v="4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x v="1"/>
    <n v="0"/>
    <n v="2"/>
    <n v="0"/>
    <n v="2"/>
    <x v="0"/>
    <n v="2"/>
    <x v="1"/>
    <n v="6"/>
    <s v="Typ"/>
    <n v="0"/>
    <s v="NA"/>
    <s v="Detchd"/>
    <n v="1956"/>
    <s v="Unf"/>
    <n v="2"/>
    <n v="420"/>
    <s v="TA"/>
    <s v="TA"/>
    <s v="Y"/>
    <x v="0"/>
    <x v="0"/>
    <n v="0"/>
    <n v="0"/>
    <n v="0"/>
    <n v="0"/>
    <n v="0"/>
    <s v="NA"/>
    <n v="0"/>
    <s v="NA"/>
    <x v="0"/>
    <s v="NA"/>
    <n v="0"/>
    <x v="11"/>
    <x v="3"/>
    <s v="WD"/>
    <x v="0"/>
    <x v="0"/>
    <x v="17"/>
  </r>
  <r>
    <x v="1413"/>
    <x v="1"/>
    <x v="0"/>
    <n v="88"/>
    <n v="10994"/>
    <s v="Pave"/>
    <s v="NA"/>
    <s v="IR1"/>
    <s v="Lvl"/>
    <s v="AllPub"/>
    <x v="2"/>
    <s v="Gtl"/>
    <x v="12"/>
    <s v="Norm"/>
    <s v="Norm"/>
    <x v="0"/>
    <x v="1"/>
    <n v="8"/>
    <n v="5"/>
    <n v="2005"/>
    <n v="2006"/>
    <x v="1"/>
    <s v="Gable"/>
    <s v="CompShg"/>
    <x v="0"/>
    <s v="VinylSd"/>
    <s v="Stone"/>
    <n v="366"/>
    <s v="Gd"/>
    <s v="TA"/>
    <x v="0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x v="0"/>
    <n v="0"/>
    <n v="2"/>
    <n v="0"/>
    <n v="2"/>
    <x v="0"/>
    <n v="1"/>
    <x v="0"/>
    <n v="7"/>
    <s v="Typ"/>
    <n v="1"/>
    <s v="Gd"/>
    <s v="Attchd"/>
    <n v="2005"/>
    <s v="Fin"/>
    <n v="2"/>
    <n v="620"/>
    <s v="TA"/>
    <s v="TA"/>
    <s v="Y"/>
    <x v="180"/>
    <x v="1"/>
    <n v="44"/>
    <n v="0"/>
    <n v="0"/>
    <n v="0"/>
    <n v="0"/>
    <s v="NA"/>
    <n v="0"/>
    <s v="NA"/>
    <x v="0"/>
    <s v="NA"/>
    <n v="0"/>
    <x v="2"/>
    <x v="3"/>
    <s v="COD"/>
    <x v="1"/>
    <x v="1"/>
    <x v="646"/>
  </r>
  <r>
    <x v="1414"/>
    <x v="3"/>
    <x v="0"/>
    <n v="64"/>
    <n v="13053"/>
    <s v="Pave"/>
    <s v="Pave"/>
    <s v="Reg"/>
    <s v="Bnk"/>
    <s v="AllPub"/>
    <x v="0"/>
    <s v="Gtl"/>
    <x v="8"/>
    <s v="Norm"/>
    <s v="Norm"/>
    <x v="0"/>
    <x v="2"/>
    <n v="6"/>
    <n v="7"/>
    <n v="1923"/>
    <n v="2000"/>
    <x v="1"/>
    <s v="Gambrel"/>
    <s v="CompShg"/>
    <x v="2"/>
    <s v="Wd Sdng"/>
    <s v="None"/>
    <n v="0"/>
    <s v="TA"/>
    <s v="TA"/>
    <x v="2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x v="1"/>
    <n v="0"/>
    <n v="1"/>
    <n v="1"/>
    <n v="4"/>
    <x v="1"/>
    <n v="1"/>
    <x v="0"/>
    <n v="8"/>
    <s v="Typ"/>
    <n v="1"/>
    <s v="Gd"/>
    <s v="Detchd"/>
    <n v="1922"/>
    <s v="Unf"/>
    <n v="2"/>
    <n v="370"/>
    <s v="TA"/>
    <s v="TA"/>
    <s v="N"/>
    <x v="0"/>
    <x v="0"/>
    <n v="0"/>
    <n v="0"/>
    <n v="0"/>
    <n v="220"/>
    <n v="0"/>
    <s v="NA"/>
    <n v="0"/>
    <s v="NA"/>
    <x v="0"/>
    <s v="NA"/>
    <n v="0"/>
    <x v="11"/>
    <x v="0"/>
    <s v="WD"/>
    <x v="0"/>
    <x v="0"/>
    <x v="241"/>
  </r>
  <r>
    <x v="1415"/>
    <x v="7"/>
    <x v="0"/>
    <n v="51"/>
    <n v="3635"/>
    <s v="Pave"/>
    <s v="NA"/>
    <s v="Reg"/>
    <s v="Lvl"/>
    <s v="AllPub"/>
    <x v="0"/>
    <s v="Gtl"/>
    <x v="21"/>
    <s v="Norm"/>
    <s v="Norm"/>
    <x v="3"/>
    <x v="1"/>
    <n v="7"/>
    <n v="5"/>
    <n v="2007"/>
    <n v="2007"/>
    <x v="0"/>
    <s v="Hip"/>
    <s v="CompShg"/>
    <x v="0"/>
    <s v="VinylSd"/>
    <s v="BrkFace"/>
    <n v="130"/>
    <s v="Gd"/>
    <s v="TA"/>
    <x v="0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x v="1"/>
    <n v="1"/>
    <n v="2"/>
    <n v="0"/>
    <n v="1"/>
    <x v="1"/>
    <n v="1"/>
    <x v="0"/>
    <n v="7"/>
    <s v="Typ"/>
    <n v="1"/>
    <s v="TA"/>
    <s v="Attchd"/>
    <n v="2007"/>
    <s v="RFn"/>
    <n v="3"/>
    <n v="660"/>
    <s v="TA"/>
    <s v="TA"/>
    <s v="Y"/>
    <x v="76"/>
    <x v="1"/>
    <n v="20"/>
    <n v="0"/>
    <n v="0"/>
    <n v="0"/>
    <n v="0"/>
    <s v="NA"/>
    <n v="0"/>
    <s v="NA"/>
    <x v="0"/>
    <s v="NA"/>
    <n v="0"/>
    <x v="1"/>
    <x v="3"/>
    <s v="WD"/>
    <x v="0"/>
    <x v="0"/>
    <x v="455"/>
  </r>
  <r>
    <x v="1416"/>
    <x v="4"/>
    <x v="1"/>
    <n v="60"/>
    <n v="11340"/>
    <s v="Pave"/>
    <s v="NA"/>
    <s v="Reg"/>
    <s v="Lvl"/>
    <s v="AllPub"/>
    <x v="0"/>
    <s v="Gtl"/>
    <x v="7"/>
    <s v="Norm"/>
    <s v="Norm"/>
    <x v="1"/>
    <x v="0"/>
    <n v="4"/>
    <n v="6"/>
    <n v="1885"/>
    <n v="1950"/>
    <x v="1"/>
    <s v="Gable"/>
    <s v="CompShg"/>
    <x v="0"/>
    <s v="AsbShng"/>
    <s v="None"/>
    <n v="0"/>
    <s v="TA"/>
    <s v="TA"/>
    <x v="0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x v="1"/>
    <n v="0"/>
    <n v="2"/>
    <n v="0"/>
    <n v="4"/>
    <x v="1"/>
    <n v="2"/>
    <x v="1"/>
    <n v="11"/>
    <s v="Typ"/>
    <n v="0"/>
    <s v="NA"/>
    <s v="Detchd"/>
    <n v="1971"/>
    <s v="Unf"/>
    <n v="2"/>
    <n v="560"/>
    <s v="TA"/>
    <s v="TA"/>
    <s v="N"/>
    <x v="0"/>
    <x v="0"/>
    <n v="0"/>
    <n v="114"/>
    <n v="0"/>
    <n v="0"/>
    <n v="0"/>
    <s v="NA"/>
    <n v="0"/>
    <s v="NA"/>
    <x v="0"/>
    <s v="NA"/>
    <n v="0"/>
    <x v="7"/>
    <x v="4"/>
    <s v="WD"/>
    <x v="0"/>
    <x v="0"/>
    <x v="296"/>
  </r>
  <r>
    <x v="1417"/>
    <x v="0"/>
    <x v="0"/>
    <s v="NA"/>
    <n v="16545"/>
    <s v="Pave"/>
    <s v="NA"/>
    <s v="IR1"/>
    <s v="Lvl"/>
    <s v="AllPub"/>
    <x v="0"/>
    <s v="Gtl"/>
    <x v="3"/>
    <s v="Norm"/>
    <s v="Norm"/>
    <x v="0"/>
    <x v="0"/>
    <n v="8"/>
    <n v="5"/>
    <n v="1998"/>
    <n v="1998"/>
    <x v="0"/>
    <s v="Gable"/>
    <s v="CompShg"/>
    <x v="0"/>
    <s v="VinylSd"/>
    <s v="BrkFace"/>
    <n v="731"/>
    <s v="Gd"/>
    <s v="TA"/>
    <x v="0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x v="0"/>
    <n v="0"/>
    <n v="2"/>
    <n v="1"/>
    <n v="3"/>
    <x v="0"/>
    <n v="1"/>
    <x v="0"/>
    <n v="7"/>
    <s v="Typ"/>
    <n v="1"/>
    <s v="TA"/>
    <s v="Attchd"/>
    <n v="1998"/>
    <s v="Fin"/>
    <n v="3"/>
    <n v="1069"/>
    <s v="TA"/>
    <s v="TA"/>
    <s v="Y"/>
    <x v="0"/>
    <x v="0"/>
    <n v="126"/>
    <n v="0"/>
    <n v="0"/>
    <n v="0"/>
    <n v="0"/>
    <s v="NA"/>
    <n v="0"/>
    <s v="NA"/>
    <x v="0"/>
    <s v="NA"/>
    <n v="0"/>
    <x v="1"/>
    <x v="3"/>
    <s v="WD"/>
    <x v="0"/>
    <x v="0"/>
    <x v="264"/>
  </r>
  <r>
    <x v="1418"/>
    <x v="1"/>
    <x v="0"/>
    <n v="71"/>
    <n v="9204"/>
    <s v="Pave"/>
    <s v="NA"/>
    <s v="Reg"/>
    <s v="Lvl"/>
    <s v="AllPub"/>
    <x v="0"/>
    <s v="Gtl"/>
    <x v="11"/>
    <s v="Norm"/>
    <s v="Norm"/>
    <x v="0"/>
    <x v="1"/>
    <n v="5"/>
    <n v="5"/>
    <n v="1963"/>
    <n v="1963"/>
    <x v="0"/>
    <s v="Gable"/>
    <s v="CompShg"/>
    <x v="3"/>
    <s v="HdBoard"/>
    <s v="None"/>
    <n v="0"/>
    <s v="TA"/>
    <s v="TA"/>
    <x v="1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x v="0"/>
    <n v="0"/>
    <n v="1"/>
    <n v="1"/>
    <n v="3"/>
    <x v="1"/>
    <n v="1"/>
    <x v="1"/>
    <n v="6"/>
    <s v="Typ"/>
    <n v="0"/>
    <s v="NA"/>
    <s v="Detchd"/>
    <n v="1962"/>
    <s v="Unf"/>
    <n v="1"/>
    <n v="336"/>
    <s v="TA"/>
    <s v="TA"/>
    <s v="Y"/>
    <x v="0"/>
    <x v="0"/>
    <n v="88"/>
    <n v="0"/>
    <n v="0"/>
    <n v="0"/>
    <n v="0"/>
    <s v="NA"/>
    <n v="0"/>
    <s v="NA"/>
    <x v="0"/>
    <s v="NA"/>
    <n v="0"/>
    <x v="5"/>
    <x v="0"/>
    <s v="COD"/>
    <x v="0"/>
    <x v="0"/>
    <x v="310"/>
  </r>
  <r>
    <x v="1419"/>
    <x v="1"/>
    <x v="0"/>
    <s v="NA"/>
    <n v="16381"/>
    <s v="Pave"/>
    <s v="NA"/>
    <s v="IR1"/>
    <s v="Lvl"/>
    <s v="AllPub"/>
    <x v="0"/>
    <s v="Gtl"/>
    <x v="2"/>
    <s v="Norm"/>
    <s v="Norm"/>
    <x v="0"/>
    <x v="1"/>
    <n v="6"/>
    <n v="5"/>
    <n v="1969"/>
    <n v="1969"/>
    <x v="0"/>
    <s v="Gable"/>
    <s v="CompShg"/>
    <x v="7"/>
    <s v="Plywood"/>
    <s v="BrkFace"/>
    <n v="312"/>
    <s v="Gd"/>
    <s v="Gd"/>
    <x v="1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x v="0"/>
    <n v="0"/>
    <n v="2"/>
    <n v="0"/>
    <n v="3"/>
    <x v="1"/>
    <n v="1"/>
    <x v="0"/>
    <n v="7"/>
    <s v="Typ"/>
    <n v="1"/>
    <s v="TA"/>
    <s v="Attchd"/>
    <n v="1969"/>
    <s v="RFn"/>
    <n v="2"/>
    <n v="540"/>
    <s v="TA"/>
    <s v="TA"/>
    <s v="Y"/>
    <x v="0"/>
    <x v="0"/>
    <n v="73"/>
    <n v="216"/>
    <n v="0"/>
    <n v="0"/>
    <n v="0"/>
    <s v="NA"/>
    <n v="0"/>
    <s v="NA"/>
    <x v="0"/>
    <s v="NA"/>
    <n v="0"/>
    <x v="3"/>
    <x v="2"/>
    <s v="WD"/>
    <x v="0"/>
    <x v="0"/>
    <x v="647"/>
  </r>
  <r>
    <x v="1420"/>
    <x v="0"/>
    <x v="0"/>
    <n v="90"/>
    <n v="11700"/>
    <s v="Pave"/>
    <s v="NA"/>
    <s v="Reg"/>
    <s v="Lvl"/>
    <s v="AllPub"/>
    <x v="2"/>
    <s v="Gtl"/>
    <x v="6"/>
    <s v="Norm"/>
    <s v="Norm"/>
    <x v="0"/>
    <x v="0"/>
    <n v="6"/>
    <n v="6"/>
    <n v="1968"/>
    <n v="1968"/>
    <x v="0"/>
    <s v="Gable"/>
    <s v="CompShg"/>
    <x v="3"/>
    <s v="HdBoard"/>
    <s v="BrkFace"/>
    <n v="420"/>
    <s v="TA"/>
    <s v="TA"/>
    <x v="1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x v="1"/>
    <n v="0"/>
    <n v="2"/>
    <n v="1"/>
    <n v="3"/>
    <x v="0"/>
    <n v="1"/>
    <x v="1"/>
    <n v="7"/>
    <s v="Typ"/>
    <n v="1"/>
    <s v="TA"/>
    <s v="Attchd"/>
    <n v="1968"/>
    <s v="RFn"/>
    <n v="2"/>
    <n v="776"/>
    <s v="TA"/>
    <s v="TA"/>
    <s v="Y"/>
    <x v="0"/>
    <x v="0"/>
    <n v="169"/>
    <n v="0"/>
    <n v="0"/>
    <n v="119"/>
    <n v="0"/>
    <s v="NA"/>
    <n v="0"/>
    <s v="NA"/>
    <x v="0"/>
    <s v="NA"/>
    <n v="0"/>
    <x v="1"/>
    <x v="2"/>
    <s v="WD"/>
    <x v="0"/>
    <x v="0"/>
    <x v="31"/>
  </r>
  <r>
    <x v="1421"/>
    <x v="7"/>
    <x v="0"/>
    <n v="53"/>
    <n v="4043"/>
    <s v="Pave"/>
    <s v="NA"/>
    <s v="Reg"/>
    <s v="Lvl"/>
    <s v="AllPub"/>
    <x v="0"/>
    <s v="Gtl"/>
    <x v="20"/>
    <s v="Norm"/>
    <s v="Norm"/>
    <x v="3"/>
    <x v="1"/>
    <n v="6"/>
    <n v="5"/>
    <n v="1977"/>
    <n v="1977"/>
    <x v="0"/>
    <s v="Gable"/>
    <s v="CompShg"/>
    <x v="7"/>
    <s v="Plywood"/>
    <s v="None"/>
    <n v="0"/>
    <s v="TA"/>
    <s v="TA"/>
    <x v="1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x v="1"/>
    <n v="0"/>
    <n v="2"/>
    <n v="0"/>
    <n v="2"/>
    <x v="0"/>
    <n v="1"/>
    <x v="1"/>
    <n v="4"/>
    <s v="Typ"/>
    <n v="1"/>
    <s v="Fa"/>
    <s v="Attchd"/>
    <n v="1977"/>
    <s v="RFn"/>
    <n v="2"/>
    <n v="440"/>
    <s v="TA"/>
    <s v="TA"/>
    <s v="Y"/>
    <x v="0"/>
    <x v="0"/>
    <n v="55"/>
    <n v="0"/>
    <n v="0"/>
    <n v="165"/>
    <n v="0"/>
    <s v="NA"/>
    <n v="0"/>
    <s v="NA"/>
    <x v="0"/>
    <s v="NA"/>
    <n v="0"/>
    <x v="9"/>
    <x v="4"/>
    <s v="WD"/>
    <x v="0"/>
    <x v="0"/>
    <x v="136"/>
  </r>
  <r>
    <x v="1422"/>
    <x v="7"/>
    <x v="1"/>
    <n v="37"/>
    <n v="4435"/>
    <s v="Pave"/>
    <s v="NA"/>
    <s v="Reg"/>
    <s v="Lvl"/>
    <s v="AllPub"/>
    <x v="0"/>
    <s v="Gtl"/>
    <x v="0"/>
    <s v="Norm"/>
    <s v="Norm"/>
    <x v="3"/>
    <x v="1"/>
    <n v="6"/>
    <n v="5"/>
    <n v="2003"/>
    <n v="2003"/>
    <x v="0"/>
    <s v="Gable"/>
    <s v="CompShg"/>
    <x v="0"/>
    <s v="VinylSd"/>
    <s v="BrkFace"/>
    <n v="170"/>
    <s v="Gd"/>
    <s v="TA"/>
    <x v="0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0"/>
    <s v="NA"/>
    <s v="Attchd"/>
    <n v="2003"/>
    <s v="Fin"/>
    <n v="2"/>
    <n v="420"/>
    <s v="TA"/>
    <s v="TA"/>
    <s v="Y"/>
    <x v="8"/>
    <x v="1"/>
    <n v="0"/>
    <n v="0"/>
    <n v="0"/>
    <n v="0"/>
    <n v="0"/>
    <s v="NA"/>
    <n v="0"/>
    <s v="NA"/>
    <x v="0"/>
    <s v="NA"/>
    <n v="0"/>
    <x v="10"/>
    <x v="0"/>
    <s v="WD"/>
    <x v="0"/>
    <x v="0"/>
    <x v="73"/>
  </r>
  <r>
    <x v="1423"/>
    <x v="10"/>
    <x v="0"/>
    <s v="NA"/>
    <n v="19690"/>
    <s v="Pave"/>
    <s v="NA"/>
    <s v="IR1"/>
    <s v="Lvl"/>
    <s v="AllPub"/>
    <x v="3"/>
    <s v="Gtl"/>
    <x v="15"/>
    <s v="Norm"/>
    <s v="Norm"/>
    <x v="0"/>
    <x v="5"/>
    <n v="6"/>
    <n v="7"/>
    <n v="1966"/>
    <n v="1966"/>
    <x v="0"/>
    <s v="Flat"/>
    <s v="Tar&amp;Grv"/>
    <x v="7"/>
    <s v="Plywood"/>
    <s v="None"/>
    <n v="0"/>
    <s v="Gd"/>
    <s v="Gd"/>
    <x v="1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x v="1"/>
    <n v="0"/>
    <n v="2"/>
    <n v="0"/>
    <n v="4"/>
    <x v="1"/>
    <n v="1"/>
    <x v="0"/>
    <n v="8"/>
    <s v="Typ"/>
    <n v="1"/>
    <s v="Gd"/>
    <s v="Attchd"/>
    <n v="1966"/>
    <s v="Unf"/>
    <n v="2"/>
    <n v="432"/>
    <s v="Gd"/>
    <s v="Gd"/>
    <s v="Y"/>
    <x v="269"/>
    <x v="1"/>
    <n v="236"/>
    <n v="0"/>
    <n v="0"/>
    <n v="0"/>
    <n v="738"/>
    <s v="Gd"/>
    <n v="1"/>
    <s v="GdPrv"/>
    <x v="1"/>
    <s v="NA"/>
    <n v="0"/>
    <x v="5"/>
    <x v="2"/>
    <s v="WD"/>
    <x v="4"/>
    <x v="1"/>
    <x v="648"/>
  </r>
  <r>
    <x v="1424"/>
    <x v="1"/>
    <x v="0"/>
    <s v="NA"/>
    <n v="9503"/>
    <s v="Pave"/>
    <s v="NA"/>
    <s v="Reg"/>
    <s v="Lvl"/>
    <s v="AllPub"/>
    <x v="0"/>
    <s v="Gtl"/>
    <x v="11"/>
    <s v="Norm"/>
    <s v="Norm"/>
    <x v="0"/>
    <x v="1"/>
    <n v="5"/>
    <n v="5"/>
    <n v="1958"/>
    <n v="1983"/>
    <x v="1"/>
    <s v="Hip"/>
    <s v="CompShg"/>
    <x v="3"/>
    <s v="HdBoard"/>
    <s v="None"/>
    <n v="0"/>
    <s v="TA"/>
    <s v="TA"/>
    <x v="1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x v="0"/>
    <n v="0"/>
    <n v="1"/>
    <n v="0"/>
    <n v="2"/>
    <x v="1"/>
    <n v="1"/>
    <x v="1"/>
    <n v="6"/>
    <s v="Min1"/>
    <n v="1"/>
    <s v="TA"/>
    <s v="Detchd"/>
    <n v="1970"/>
    <s v="Unf"/>
    <n v="1"/>
    <n v="484"/>
    <s v="TA"/>
    <s v="TA"/>
    <s v="Y"/>
    <x v="169"/>
    <x v="1"/>
    <n v="28"/>
    <n v="0"/>
    <n v="0"/>
    <n v="0"/>
    <n v="0"/>
    <s v="NA"/>
    <n v="0"/>
    <s v="GdWo"/>
    <x v="1"/>
    <s v="NA"/>
    <n v="0"/>
    <x v="11"/>
    <x v="1"/>
    <s v="WD"/>
    <x v="0"/>
    <x v="0"/>
    <x v="12"/>
  </r>
  <r>
    <x v="1425"/>
    <x v="1"/>
    <x v="0"/>
    <n v="80"/>
    <n v="10721"/>
    <s v="Pave"/>
    <s v="NA"/>
    <s v="IR1"/>
    <s v="Lvl"/>
    <s v="AllPub"/>
    <x v="0"/>
    <s v="Gtl"/>
    <x v="11"/>
    <s v="Norm"/>
    <s v="Norm"/>
    <x v="0"/>
    <x v="1"/>
    <n v="6"/>
    <n v="6"/>
    <n v="1959"/>
    <n v="1959"/>
    <x v="0"/>
    <s v="Hip"/>
    <s v="CompShg"/>
    <x v="3"/>
    <s v="HdBoard"/>
    <s v="Stone"/>
    <n v="243"/>
    <s v="Gd"/>
    <s v="TA"/>
    <x v="1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x v="1"/>
    <n v="0"/>
    <n v="1"/>
    <n v="0"/>
    <n v="3"/>
    <x v="1"/>
    <n v="1"/>
    <x v="0"/>
    <n v="7"/>
    <s v="Typ"/>
    <n v="0"/>
    <s v="NA"/>
    <s v="Detchd"/>
    <n v="1960"/>
    <s v="Unf"/>
    <n v="2"/>
    <n v="528"/>
    <s v="TA"/>
    <s v="TA"/>
    <s v="Y"/>
    <x v="0"/>
    <x v="0"/>
    <n v="39"/>
    <n v="0"/>
    <n v="0"/>
    <n v="0"/>
    <n v="0"/>
    <s v="NA"/>
    <n v="0"/>
    <s v="NA"/>
    <x v="0"/>
    <s v="NA"/>
    <n v="0"/>
    <x v="4"/>
    <x v="0"/>
    <s v="WD"/>
    <x v="0"/>
    <x v="0"/>
    <x v="289"/>
  </r>
  <r>
    <x v="1426"/>
    <x v="0"/>
    <x v="0"/>
    <n v="81"/>
    <n v="10944"/>
    <s v="Pave"/>
    <s v="NA"/>
    <s v="IR1"/>
    <s v="Lvl"/>
    <s v="AllPub"/>
    <x v="0"/>
    <s v="Gtl"/>
    <x v="3"/>
    <s v="Norm"/>
    <s v="Norm"/>
    <x v="0"/>
    <x v="0"/>
    <n v="7"/>
    <n v="5"/>
    <n v="1994"/>
    <n v="1994"/>
    <x v="0"/>
    <s v="Gable"/>
    <s v="CompShg"/>
    <x v="0"/>
    <s v="VinylSd"/>
    <s v="BrkFace"/>
    <n v="448"/>
    <s v="Gd"/>
    <s v="TA"/>
    <x v="0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x v="0"/>
    <n v="0"/>
    <n v="2"/>
    <n v="1"/>
    <n v="3"/>
    <x v="0"/>
    <n v="1"/>
    <x v="0"/>
    <n v="5"/>
    <s v="Typ"/>
    <n v="2"/>
    <s v="TA"/>
    <s v="Attchd"/>
    <n v="1994"/>
    <s v="RFn"/>
    <n v="2"/>
    <n v="525"/>
    <s v="TA"/>
    <s v="TA"/>
    <s v="Y"/>
    <x v="12"/>
    <x v="1"/>
    <n v="132"/>
    <n v="0"/>
    <n v="0"/>
    <n v="0"/>
    <n v="0"/>
    <s v="NA"/>
    <n v="0"/>
    <s v="NA"/>
    <x v="0"/>
    <s v="NA"/>
    <n v="0"/>
    <x v="5"/>
    <x v="0"/>
    <s v="WD"/>
    <x v="0"/>
    <x v="0"/>
    <x v="473"/>
  </r>
  <r>
    <x v="1427"/>
    <x v="3"/>
    <x v="0"/>
    <n v="60"/>
    <n v="10930"/>
    <s v="Pave"/>
    <s v="Grvl"/>
    <s v="Reg"/>
    <s v="Bnk"/>
    <s v="AllPub"/>
    <x v="0"/>
    <s v="Gtl"/>
    <x v="11"/>
    <s v="Artery"/>
    <s v="Norm"/>
    <x v="0"/>
    <x v="2"/>
    <n v="5"/>
    <n v="6"/>
    <n v="1945"/>
    <n v="1950"/>
    <x v="1"/>
    <s v="Gable"/>
    <s v="CompShg"/>
    <x v="1"/>
    <s v="MetalSd"/>
    <s v="None"/>
    <n v="0"/>
    <s v="TA"/>
    <s v="TA"/>
    <x v="1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x v="0"/>
    <n v="0"/>
    <n v="1"/>
    <n v="1"/>
    <n v="3"/>
    <x v="1"/>
    <n v="1"/>
    <x v="1"/>
    <n v="6"/>
    <s v="Typ"/>
    <n v="1"/>
    <s v="TA"/>
    <s v="Attchd"/>
    <n v="1962"/>
    <s v="Unf"/>
    <n v="1"/>
    <n v="288"/>
    <s v="TA"/>
    <s v="TA"/>
    <s v="Y"/>
    <x v="0"/>
    <x v="0"/>
    <n v="0"/>
    <n v="0"/>
    <n v="0"/>
    <n v="0"/>
    <n v="0"/>
    <s v="NA"/>
    <n v="0"/>
    <s v="NA"/>
    <x v="0"/>
    <s v="NA"/>
    <n v="0"/>
    <x v="7"/>
    <x v="0"/>
    <s v="WD"/>
    <x v="0"/>
    <x v="0"/>
    <x v="3"/>
  </r>
  <r>
    <x v="1428"/>
    <x v="8"/>
    <x v="1"/>
    <n v="60"/>
    <n v="7200"/>
    <s v="Pave"/>
    <s v="NA"/>
    <s v="Reg"/>
    <s v="Lvl"/>
    <s v="AllPub"/>
    <x v="2"/>
    <s v="Gtl"/>
    <x v="7"/>
    <s v="Norm"/>
    <s v="Norm"/>
    <x v="0"/>
    <x v="1"/>
    <n v="5"/>
    <n v="7"/>
    <n v="1940"/>
    <n v="1992"/>
    <x v="1"/>
    <s v="Gable"/>
    <s v="CompShg"/>
    <x v="1"/>
    <s v="MetalSd"/>
    <s v="Stone"/>
    <n v="294"/>
    <s v="TA"/>
    <s v="Gd"/>
    <x v="1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x v="0"/>
    <n v="0"/>
    <n v="1"/>
    <n v="0"/>
    <n v="2"/>
    <x v="1"/>
    <n v="1"/>
    <x v="0"/>
    <n v="4"/>
    <s v="Typ"/>
    <n v="2"/>
    <s v="Gd"/>
    <s v="Attchd"/>
    <n v="1940"/>
    <s v="Unf"/>
    <n v="1"/>
    <n v="240"/>
    <s v="TA"/>
    <s v="TA"/>
    <s v="Y"/>
    <x v="0"/>
    <x v="0"/>
    <n v="0"/>
    <n v="154"/>
    <n v="0"/>
    <n v="0"/>
    <n v="0"/>
    <s v="NA"/>
    <n v="0"/>
    <s v="MnPrv"/>
    <x v="1"/>
    <s v="NA"/>
    <n v="0"/>
    <x v="0"/>
    <x v="4"/>
    <s v="WD"/>
    <x v="1"/>
    <x v="1"/>
    <x v="239"/>
  </r>
  <r>
    <x v="1429"/>
    <x v="1"/>
    <x v="0"/>
    <s v="NA"/>
    <n v="12546"/>
    <s v="Pave"/>
    <s v="NA"/>
    <s v="IR1"/>
    <s v="Lvl"/>
    <s v="AllPub"/>
    <x v="2"/>
    <s v="Gtl"/>
    <x v="6"/>
    <s v="Norm"/>
    <s v="Norm"/>
    <x v="0"/>
    <x v="1"/>
    <n v="6"/>
    <n v="7"/>
    <n v="1981"/>
    <n v="1981"/>
    <x v="0"/>
    <s v="Gable"/>
    <s v="CompShg"/>
    <x v="1"/>
    <s v="MetalSd"/>
    <s v="BrkFace"/>
    <n v="310"/>
    <s v="Gd"/>
    <s v="Gd"/>
    <x v="1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x v="1"/>
    <n v="0"/>
    <n v="2"/>
    <n v="0"/>
    <n v="3"/>
    <x v="1"/>
    <n v="1"/>
    <x v="0"/>
    <n v="7"/>
    <s v="Typ"/>
    <n v="1"/>
    <s v="TA"/>
    <s v="Attchd"/>
    <n v="1981"/>
    <s v="Fin"/>
    <n v="2"/>
    <n v="467"/>
    <s v="TA"/>
    <s v="TA"/>
    <s v="Y"/>
    <x v="0"/>
    <x v="0"/>
    <n v="0"/>
    <n v="99"/>
    <n v="0"/>
    <n v="0"/>
    <n v="0"/>
    <s v="NA"/>
    <n v="0"/>
    <s v="NA"/>
    <x v="0"/>
    <s v="NA"/>
    <n v="0"/>
    <x v="7"/>
    <x v="1"/>
    <s v="WD"/>
    <x v="0"/>
    <x v="0"/>
    <x v="649"/>
  </r>
  <r>
    <x v="1430"/>
    <x v="0"/>
    <x v="0"/>
    <n v="60"/>
    <n v="21930"/>
    <s v="Pave"/>
    <s v="NA"/>
    <s v="IR3"/>
    <s v="Lvl"/>
    <s v="AllPub"/>
    <x v="0"/>
    <s v="Gtl"/>
    <x v="17"/>
    <s v="RRAn"/>
    <s v="Norm"/>
    <x v="0"/>
    <x v="0"/>
    <n v="5"/>
    <n v="5"/>
    <n v="2005"/>
    <n v="2005"/>
    <x v="0"/>
    <s v="Gable"/>
    <s v="CompShg"/>
    <x v="0"/>
    <s v="VinylSd"/>
    <s v="None"/>
    <n v="0"/>
    <s v="Gd"/>
    <s v="TA"/>
    <x v="0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x v="1"/>
    <n v="0"/>
    <n v="2"/>
    <n v="1"/>
    <n v="4"/>
    <x v="1"/>
    <n v="1"/>
    <x v="1"/>
    <n v="7"/>
    <s v="Typ"/>
    <n v="1"/>
    <s v="Gd"/>
    <s v="BuiltIn"/>
    <n v="2005"/>
    <s v="Fin"/>
    <n v="2"/>
    <n v="372"/>
    <s v="TA"/>
    <s v="TA"/>
    <s v="Y"/>
    <x v="13"/>
    <x v="1"/>
    <n v="40"/>
    <n v="0"/>
    <n v="0"/>
    <n v="0"/>
    <n v="0"/>
    <s v="NA"/>
    <n v="0"/>
    <s v="NA"/>
    <x v="0"/>
    <s v="NA"/>
    <n v="0"/>
    <x v="9"/>
    <x v="2"/>
    <s v="WD"/>
    <x v="0"/>
    <x v="0"/>
    <x v="650"/>
  </r>
  <r>
    <x v="1431"/>
    <x v="7"/>
    <x v="0"/>
    <s v="NA"/>
    <n v="4928"/>
    <s v="Pave"/>
    <s v="NA"/>
    <s v="IR1"/>
    <s v="Lvl"/>
    <s v="AllPub"/>
    <x v="0"/>
    <s v="Gtl"/>
    <x v="20"/>
    <s v="Norm"/>
    <s v="Norm"/>
    <x v="3"/>
    <x v="1"/>
    <n v="6"/>
    <n v="6"/>
    <n v="1976"/>
    <n v="1976"/>
    <x v="0"/>
    <s v="Gable"/>
    <s v="CompShg"/>
    <x v="7"/>
    <s v="Plywood"/>
    <s v="None"/>
    <n v="0"/>
    <s v="TA"/>
    <s v="TA"/>
    <x v="1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x v="1"/>
    <n v="0"/>
    <n v="2"/>
    <n v="0"/>
    <n v="2"/>
    <x v="0"/>
    <n v="1"/>
    <x v="1"/>
    <n v="5"/>
    <s v="Typ"/>
    <n v="0"/>
    <s v="NA"/>
    <s v="Attchd"/>
    <n v="1976"/>
    <s v="RFn"/>
    <n v="2"/>
    <n v="440"/>
    <s v="TA"/>
    <s v="TA"/>
    <s v="Y"/>
    <x v="0"/>
    <x v="0"/>
    <n v="60"/>
    <n v="0"/>
    <n v="0"/>
    <n v="0"/>
    <n v="0"/>
    <s v="NA"/>
    <n v="0"/>
    <s v="NA"/>
    <x v="0"/>
    <s v="NA"/>
    <n v="0"/>
    <x v="4"/>
    <x v="3"/>
    <s v="WD"/>
    <x v="0"/>
    <x v="0"/>
    <x v="651"/>
  </r>
  <r>
    <x v="1432"/>
    <x v="8"/>
    <x v="0"/>
    <n v="60"/>
    <n v="10800"/>
    <s v="Pave"/>
    <s v="Grvl"/>
    <s v="Reg"/>
    <s v="Lvl"/>
    <s v="AllPub"/>
    <x v="0"/>
    <s v="Gtl"/>
    <x v="7"/>
    <s v="Norm"/>
    <s v="Norm"/>
    <x v="0"/>
    <x v="1"/>
    <n v="4"/>
    <n v="6"/>
    <n v="1927"/>
    <n v="2007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x v="1"/>
    <n v="0"/>
    <n v="2"/>
    <n v="0"/>
    <n v="4"/>
    <x v="1"/>
    <n v="1"/>
    <x v="1"/>
    <n v="5"/>
    <s v="Typ"/>
    <n v="0"/>
    <s v="NA"/>
    <s v="Detchd"/>
    <n v="1928"/>
    <s v="Unf"/>
    <n v="1"/>
    <n v="216"/>
    <s v="Fa"/>
    <s v="Fa"/>
    <s v="Y"/>
    <x v="0"/>
    <x v="0"/>
    <n v="0"/>
    <n v="0"/>
    <n v="0"/>
    <n v="0"/>
    <n v="0"/>
    <s v="NA"/>
    <n v="0"/>
    <s v="NA"/>
    <x v="0"/>
    <s v="NA"/>
    <n v="0"/>
    <x v="5"/>
    <x v="1"/>
    <s v="WD"/>
    <x v="0"/>
    <x v="0"/>
    <x v="652"/>
  </r>
  <r>
    <x v="1433"/>
    <x v="0"/>
    <x v="0"/>
    <n v="93"/>
    <n v="10261"/>
    <s v="Pave"/>
    <s v="NA"/>
    <s v="IR1"/>
    <s v="Lvl"/>
    <s v="AllPub"/>
    <x v="0"/>
    <s v="Gtl"/>
    <x v="17"/>
    <s v="Norm"/>
    <s v="Norm"/>
    <x v="0"/>
    <x v="0"/>
    <n v="6"/>
    <n v="5"/>
    <n v="2000"/>
    <n v="2000"/>
    <x v="0"/>
    <s v="Gable"/>
    <s v="CompShg"/>
    <x v="0"/>
    <s v="VinylSd"/>
    <s v="BrkFace"/>
    <n v="318"/>
    <s v="TA"/>
    <s v="TA"/>
    <x v="0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x v="0"/>
    <n v="0"/>
    <n v="2"/>
    <n v="1"/>
    <n v="3"/>
    <x v="0"/>
    <n v="1"/>
    <x v="1"/>
    <n v="8"/>
    <s v="Typ"/>
    <n v="1"/>
    <s v="TA"/>
    <s v="Attchd"/>
    <n v="2000"/>
    <s v="Fin"/>
    <n v="2"/>
    <n v="451"/>
    <s v="TA"/>
    <s v="TA"/>
    <s v="Y"/>
    <x v="0"/>
    <x v="0"/>
    <n v="0"/>
    <n v="0"/>
    <n v="0"/>
    <n v="0"/>
    <n v="0"/>
    <s v="NA"/>
    <n v="0"/>
    <s v="NA"/>
    <x v="0"/>
    <s v="NA"/>
    <n v="0"/>
    <x v="1"/>
    <x v="0"/>
    <s v="WD"/>
    <x v="0"/>
    <x v="0"/>
    <x v="607"/>
  </r>
  <r>
    <x v="1434"/>
    <x v="1"/>
    <x v="0"/>
    <n v="80"/>
    <n v="17400"/>
    <s v="Pave"/>
    <s v="NA"/>
    <s v="Reg"/>
    <s v="Low"/>
    <s v="AllPub"/>
    <x v="0"/>
    <s v="Mod"/>
    <x v="4"/>
    <s v="Norm"/>
    <s v="Norm"/>
    <x v="0"/>
    <x v="1"/>
    <n v="5"/>
    <n v="5"/>
    <n v="1977"/>
    <n v="1977"/>
    <x v="0"/>
    <s v="Gable"/>
    <s v="CompShg"/>
    <x v="4"/>
    <s v="BrkFace"/>
    <s v="None"/>
    <n v="0"/>
    <s v="TA"/>
    <s v="TA"/>
    <x v="1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x v="0"/>
    <n v="0"/>
    <n v="2"/>
    <n v="0"/>
    <n v="3"/>
    <x v="1"/>
    <n v="1"/>
    <x v="1"/>
    <n v="5"/>
    <s v="Typ"/>
    <n v="1"/>
    <s v="Gd"/>
    <s v="Attchd"/>
    <n v="1977"/>
    <s v="RFn"/>
    <n v="2"/>
    <n v="484"/>
    <s v="TA"/>
    <s v="TA"/>
    <s v="P"/>
    <x v="270"/>
    <x v="1"/>
    <n v="41"/>
    <n v="0"/>
    <n v="0"/>
    <n v="0"/>
    <n v="0"/>
    <s v="NA"/>
    <n v="0"/>
    <s v="NA"/>
    <x v="0"/>
    <s v="NA"/>
    <n v="0"/>
    <x v="1"/>
    <x v="2"/>
    <s v="WD"/>
    <x v="0"/>
    <x v="0"/>
    <x v="39"/>
  </r>
  <r>
    <x v="1435"/>
    <x v="1"/>
    <x v="0"/>
    <n v="80"/>
    <n v="8400"/>
    <s v="Pave"/>
    <s v="NA"/>
    <s v="Reg"/>
    <s v="Lvl"/>
    <s v="AllPub"/>
    <x v="0"/>
    <s v="Gtl"/>
    <x v="11"/>
    <s v="Norm"/>
    <s v="Norm"/>
    <x v="0"/>
    <x v="1"/>
    <n v="6"/>
    <n v="9"/>
    <n v="1962"/>
    <n v="2005"/>
    <x v="1"/>
    <s v="Gable"/>
    <s v="CompShg"/>
    <x v="2"/>
    <s v="Wd Sdng"/>
    <s v="BrkFace"/>
    <n v="237"/>
    <s v="Gd"/>
    <s v="Gd"/>
    <x v="1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x v="0"/>
    <n v="0"/>
    <n v="1"/>
    <n v="1"/>
    <n v="3"/>
    <x v="1"/>
    <n v="1"/>
    <x v="0"/>
    <n v="7"/>
    <s v="Typ"/>
    <n v="1"/>
    <s v="Gd"/>
    <s v="Attchd"/>
    <n v="1962"/>
    <s v="RFn"/>
    <n v="2"/>
    <n v="462"/>
    <s v="TA"/>
    <s v="TA"/>
    <s v="Y"/>
    <x v="0"/>
    <x v="0"/>
    <n v="36"/>
    <n v="0"/>
    <n v="0"/>
    <n v="0"/>
    <n v="0"/>
    <s v="NA"/>
    <n v="0"/>
    <s v="GdPrv"/>
    <x v="1"/>
    <s v="NA"/>
    <n v="0"/>
    <x v="9"/>
    <x v="0"/>
    <s v="COD"/>
    <x v="1"/>
    <x v="1"/>
    <x v="80"/>
  </r>
  <r>
    <x v="1436"/>
    <x v="1"/>
    <x v="0"/>
    <n v="60"/>
    <n v="9000"/>
    <s v="Pave"/>
    <s v="NA"/>
    <s v="Reg"/>
    <s v="Lvl"/>
    <s v="AllPub"/>
    <x v="1"/>
    <s v="Gtl"/>
    <x v="11"/>
    <s v="Norm"/>
    <s v="Norm"/>
    <x v="0"/>
    <x v="1"/>
    <n v="4"/>
    <n v="6"/>
    <n v="1971"/>
    <n v="1971"/>
    <x v="0"/>
    <s v="Gable"/>
    <s v="CompShg"/>
    <x v="3"/>
    <s v="HdBoard"/>
    <s v="None"/>
    <n v="0"/>
    <s v="TA"/>
    <s v="TA"/>
    <x v="0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x v="1"/>
    <n v="0"/>
    <n v="1"/>
    <n v="0"/>
    <n v="3"/>
    <x v="1"/>
    <n v="1"/>
    <x v="1"/>
    <n v="5"/>
    <s v="Typ"/>
    <n v="0"/>
    <s v="NA"/>
    <s v="Detchd"/>
    <n v="1974"/>
    <s v="Unf"/>
    <n v="2"/>
    <n v="528"/>
    <s v="TA"/>
    <s v="TA"/>
    <s v="Y"/>
    <x v="0"/>
    <x v="0"/>
    <n v="0"/>
    <n v="0"/>
    <n v="0"/>
    <n v="0"/>
    <n v="0"/>
    <s v="NA"/>
    <n v="0"/>
    <s v="GdWo"/>
    <x v="1"/>
    <s v="NA"/>
    <n v="0"/>
    <x v="1"/>
    <x v="1"/>
    <s v="WD"/>
    <x v="0"/>
    <x v="0"/>
    <x v="200"/>
  </r>
  <r>
    <x v="1437"/>
    <x v="1"/>
    <x v="0"/>
    <n v="96"/>
    <n v="12444"/>
    <s v="Pave"/>
    <s v="NA"/>
    <s v="Reg"/>
    <s v="Lvl"/>
    <s v="AllPub"/>
    <x v="1"/>
    <s v="Gtl"/>
    <x v="10"/>
    <s v="Norm"/>
    <s v="Norm"/>
    <x v="0"/>
    <x v="1"/>
    <n v="8"/>
    <n v="5"/>
    <n v="2008"/>
    <n v="2008"/>
    <x v="0"/>
    <s v="Hip"/>
    <s v="CompShg"/>
    <x v="0"/>
    <s v="VinylSd"/>
    <s v="Stone"/>
    <n v="426"/>
    <s v="Ex"/>
    <s v="TA"/>
    <x v="0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x v="0"/>
    <n v="0"/>
    <n v="2"/>
    <n v="0"/>
    <n v="2"/>
    <x v="0"/>
    <n v="1"/>
    <x v="2"/>
    <n v="7"/>
    <s v="Typ"/>
    <n v="1"/>
    <s v="Gd"/>
    <s v="Attchd"/>
    <n v="2008"/>
    <s v="Fin"/>
    <n v="3"/>
    <n v="774"/>
    <s v="TA"/>
    <s v="TA"/>
    <s v="Y"/>
    <x v="0"/>
    <x v="0"/>
    <n v="66"/>
    <n v="0"/>
    <n v="304"/>
    <n v="0"/>
    <n v="0"/>
    <s v="NA"/>
    <n v="0"/>
    <s v="NA"/>
    <x v="0"/>
    <s v="NA"/>
    <n v="0"/>
    <x v="6"/>
    <x v="0"/>
    <s v="New"/>
    <x v="2"/>
    <x v="1"/>
    <x v="653"/>
  </r>
  <r>
    <x v="1438"/>
    <x v="1"/>
    <x v="1"/>
    <n v="90"/>
    <n v="7407"/>
    <s v="Pave"/>
    <s v="NA"/>
    <s v="Reg"/>
    <s v="Lvl"/>
    <s v="AllPub"/>
    <x v="0"/>
    <s v="Gtl"/>
    <x v="7"/>
    <s v="Artery"/>
    <s v="Norm"/>
    <x v="0"/>
    <x v="1"/>
    <n v="6"/>
    <n v="7"/>
    <n v="1957"/>
    <n v="1996"/>
    <x v="1"/>
    <s v="Gable"/>
    <s v="CompShg"/>
    <x v="1"/>
    <s v="MetalSd"/>
    <s v="None"/>
    <n v="0"/>
    <s v="TA"/>
    <s v="TA"/>
    <x v="1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x v="0"/>
    <n v="0"/>
    <n v="1"/>
    <n v="0"/>
    <n v="2"/>
    <x v="1"/>
    <n v="1"/>
    <x v="1"/>
    <n v="6"/>
    <s v="Typ"/>
    <n v="0"/>
    <s v="NA"/>
    <s v="Attchd"/>
    <n v="1957"/>
    <s v="Unf"/>
    <n v="2"/>
    <n v="923"/>
    <s v="TA"/>
    <s v="TA"/>
    <s v="Y"/>
    <x v="0"/>
    <x v="0"/>
    <n v="158"/>
    <n v="158"/>
    <n v="0"/>
    <n v="0"/>
    <n v="0"/>
    <s v="NA"/>
    <n v="0"/>
    <s v="MnPrv"/>
    <x v="1"/>
    <s v="NA"/>
    <n v="0"/>
    <x v="7"/>
    <x v="4"/>
    <s v="WD"/>
    <x v="0"/>
    <x v="0"/>
    <x v="654"/>
  </r>
  <r>
    <x v="1439"/>
    <x v="0"/>
    <x v="0"/>
    <n v="80"/>
    <n v="11584"/>
    <s v="Pave"/>
    <s v="NA"/>
    <s v="Reg"/>
    <s v="Lvl"/>
    <s v="AllPub"/>
    <x v="0"/>
    <s v="Gtl"/>
    <x v="6"/>
    <s v="Norm"/>
    <s v="Norm"/>
    <x v="0"/>
    <x v="5"/>
    <n v="7"/>
    <n v="6"/>
    <n v="1979"/>
    <n v="1979"/>
    <x v="0"/>
    <s v="Hip"/>
    <s v="CompShg"/>
    <x v="3"/>
    <s v="HdBoard"/>
    <s v="BrkFace"/>
    <n v="96"/>
    <s v="TA"/>
    <s v="TA"/>
    <x v="1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x v="1"/>
    <n v="0"/>
    <n v="2"/>
    <n v="1"/>
    <n v="3"/>
    <x v="0"/>
    <n v="1"/>
    <x v="1"/>
    <n v="6"/>
    <s v="Typ"/>
    <n v="1"/>
    <s v="TA"/>
    <s v="Attchd"/>
    <n v="1979"/>
    <s v="RFn"/>
    <n v="2"/>
    <n v="550"/>
    <s v="TA"/>
    <s v="TA"/>
    <s v="Y"/>
    <x v="0"/>
    <x v="0"/>
    <n v="88"/>
    <n v="216"/>
    <n v="0"/>
    <n v="0"/>
    <n v="0"/>
    <s v="NA"/>
    <n v="0"/>
    <s v="NA"/>
    <x v="0"/>
    <s v="NA"/>
    <n v="0"/>
    <x v="6"/>
    <x v="1"/>
    <s v="WD"/>
    <x v="0"/>
    <x v="0"/>
    <x v="531"/>
  </r>
  <r>
    <x v="1440"/>
    <x v="2"/>
    <x v="0"/>
    <n v="79"/>
    <n v="11526"/>
    <s v="Pave"/>
    <s v="NA"/>
    <s v="IR1"/>
    <s v="Bnk"/>
    <s v="AllPub"/>
    <x v="0"/>
    <s v="Mod"/>
    <x v="2"/>
    <s v="Norm"/>
    <s v="Norm"/>
    <x v="0"/>
    <x v="7"/>
    <n v="6"/>
    <n v="7"/>
    <n v="1922"/>
    <n v="1994"/>
    <x v="1"/>
    <s v="Gable"/>
    <s v="CompShg"/>
    <x v="1"/>
    <s v="MetalSd"/>
    <s v="None"/>
    <n v="0"/>
    <s v="TA"/>
    <s v="TA"/>
    <x v="2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x v="1"/>
    <n v="0"/>
    <n v="2"/>
    <n v="0"/>
    <n v="3"/>
    <x v="1"/>
    <n v="1"/>
    <x v="1"/>
    <n v="11"/>
    <s v="Min1"/>
    <n v="1"/>
    <s v="Gd"/>
    <s v="Detchd"/>
    <n v="1993"/>
    <s v="Fin"/>
    <n v="2"/>
    <n v="672"/>
    <s v="TA"/>
    <s v="TA"/>
    <s v="Y"/>
    <x v="238"/>
    <x v="1"/>
    <n v="0"/>
    <n v="0"/>
    <n v="0"/>
    <n v="0"/>
    <n v="0"/>
    <s v="NA"/>
    <n v="0"/>
    <s v="NA"/>
    <x v="0"/>
    <s v="NA"/>
    <n v="0"/>
    <x v="2"/>
    <x v="0"/>
    <s v="WD"/>
    <x v="0"/>
    <x v="0"/>
    <x v="272"/>
  </r>
  <r>
    <x v="1441"/>
    <x v="7"/>
    <x v="1"/>
    <s v="NA"/>
    <n v="4426"/>
    <s v="Pave"/>
    <s v="NA"/>
    <s v="Reg"/>
    <s v="Lvl"/>
    <s v="AllPub"/>
    <x v="0"/>
    <s v="Gtl"/>
    <x v="0"/>
    <s v="Norm"/>
    <s v="Norm"/>
    <x v="3"/>
    <x v="1"/>
    <n v="6"/>
    <n v="5"/>
    <n v="2004"/>
    <n v="2004"/>
    <x v="0"/>
    <s v="Gable"/>
    <s v="CompShg"/>
    <x v="0"/>
    <s v="VinylSd"/>
    <s v="BrkFace"/>
    <n v="147"/>
    <s v="Gd"/>
    <s v="TA"/>
    <x v="0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x v="0"/>
    <n v="0"/>
    <n v="1"/>
    <n v="0"/>
    <n v="1"/>
    <x v="0"/>
    <n v="1"/>
    <x v="0"/>
    <n v="3"/>
    <s v="Typ"/>
    <n v="1"/>
    <s v="TA"/>
    <s v="Attchd"/>
    <n v="2004"/>
    <s v="RFn"/>
    <n v="2"/>
    <n v="420"/>
    <s v="TA"/>
    <s v="TA"/>
    <s v="Y"/>
    <x v="67"/>
    <x v="1"/>
    <n v="0"/>
    <n v="0"/>
    <n v="0"/>
    <n v="0"/>
    <n v="0"/>
    <s v="NA"/>
    <n v="0"/>
    <s v="NA"/>
    <x v="0"/>
    <s v="NA"/>
    <n v="0"/>
    <x v="1"/>
    <x v="0"/>
    <s v="WD"/>
    <x v="0"/>
    <x v="0"/>
    <x v="655"/>
  </r>
  <r>
    <x v="1442"/>
    <x v="0"/>
    <x v="3"/>
    <n v="85"/>
    <n v="11003"/>
    <s v="Pave"/>
    <s v="NA"/>
    <s v="Reg"/>
    <s v="Lvl"/>
    <s v="AllPub"/>
    <x v="0"/>
    <s v="Gtl"/>
    <x v="5"/>
    <s v="Norm"/>
    <s v="Norm"/>
    <x v="0"/>
    <x v="0"/>
    <n v="10"/>
    <n v="5"/>
    <n v="2008"/>
    <n v="2008"/>
    <x v="0"/>
    <s v="Gable"/>
    <s v="CompShg"/>
    <x v="0"/>
    <s v="VinylSd"/>
    <s v="Stone"/>
    <n v="160"/>
    <s v="Ex"/>
    <s v="TA"/>
    <x v="0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x v="0"/>
    <n v="0"/>
    <n v="2"/>
    <n v="1"/>
    <n v="3"/>
    <x v="0"/>
    <n v="1"/>
    <x v="2"/>
    <n v="10"/>
    <s v="Typ"/>
    <n v="1"/>
    <s v="Ex"/>
    <s v="Attchd"/>
    <n v="2008"/>
    <s v="Fin"/>
    <n v="3"/>
    <n v="812"/>
    <s v="TA"/>
    <s v="TA"/>
    <s v="Y"/>
    <x v="23"/>
    <x v="1"/>
    <n v="52"/>
    <n v="0"/>
    <n v="0"/>
    <n v="0"/>
    <n v="0"/>
    <s v="NA"/>
    <n v="0"/>
    <s v="NA"/>
    <x v="0"/>
    <s v="NA"/>
    <n v="0"/>
    <x v="7"/>
    <x v="3"/>
    <s v="WD"/>
    <x v="0"/>
    <x v="0"/>
    <x v="546"/>
  </r>
  <r>
    <x v="1443"/>
    <x v="8"/>
    <x v="0"/>
    <s v="NA"/>
    <n v="8854"/>
    <s v="Pave"/>
    <s v="NA"/>
    <s v="Reg"/>
    <s v="Lvl"/>
    <s v="AllPub"/>
    <x v="0"/>
    <s v="Gtl"/>
    <x v="8"/>
    <s v="Norm"/>
    <s v="Norm"/>
    <x v="0"/>
    <x v="3"/>
    <n v="6"/>
    <n v="6"/>
    <n v="1916"/>
    <n v="1950"/>
    <x v="1"/>
    <s v="Gable"/>
    <s v="CompShg"/>
    <x v="2"/>
    <s v="Wd Sdng"/>
    <s v="None"/>
    <n v="0"/>
    <s v="TA"/>
    <s v="TA"/>
    <x v="2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x v="1"/>
    <n v="0"/>
    <n v="1"/>
    <n v="0"/>
    <n v="2"/>
    <x v="1"/>
    <n v="1"/>
    <x v="3"/>
    <n v="4"/>
    <s v="Typ"/>
    <n v="1"/>
    <s v="Gd"/>
    <s v="Detchd"/>
    <n v="1916"/>
    <s v="Unf"/>
    <n v="1"/>
    <n v="192"/>
    <s v="Fa"/>
    <s v="Po"/>
    <s v="P"/>
    <x v="0"/>
    <x v="0"/>
    <n v="98"/>
    <n v="0"/>
    <n v="0"/>
    <n v="40"/>
    <n v="0"/>
    <s v="NA"/>
    <n v="0"/>
    <s v="NA"/>
    <x v="0"/>
    <s v="NA"/>
    <n v="0"/>
    <x v="1"/>
    <x v="3"/>
    <s v="WD"/>
    <x v="0"/>
    <x v="0"/>
    <x v="656"/>
  </r>
  <r>
    <x v="1444"/>
    <x v="1"/>
    <x v="0"/>
    <n v="63"/>
    <n v="8500"/>
    <s v="Pave"/>
    <s v="NA"/>
    <s v="Reg"/>
    <s v="Lvl"/>
    <s v="AllPub"/>
    <x v="1"/>
    <s v="Gtl"/>
    <x v="0"/>
    <s v="Norm"/>
    <s v="Norm"/>
    <x v="0"/>
    <x v="1"/>
    <n v="7"/>
    <n v="5"/>
    <n v="2004"/>
    <n v="2004"/>
    <x v="0"/>
    <s v="Gable"/>
    <s v="CompShg"/>
    <x v="0"/>
    <s v="VinylSd"/>
    <s v="BrkFace"/>
    <n v="106"/>
    <s v="Gd"/>
    <s v="TA"/>
    <x v="0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x v="1"/>
    <n v="0"/>
    <n v="2"/>
    <n v="0"/>
    <n v="3"/>
    <x v="1"/>
    <n v="1"/>
    <x v="0"/>
    <n v="7"/>
    <s v="Typ"/>
    <n v="0"/>
    <s v="NA"/>
    <s v="Attchd"/>
    <n v="2004"/>
    <s v="RFn"/>
    <n v="2"/>
    <n v="626"/>
    <s v="TA"/>
    <s v="TA"/>
    <s v="Y"/>
    <x v="2"/>
    <x v="1"/>
    <n v="60"/>
    <n v="0"/>
    <n v="0"/>
    <n v="0"/>
    <n v="0"/>
    <s v="NA"/>
    <n v="0"/>
    <s v="NA"/>
    <x v="0"/>
    <s v="NA"/>
    <n v="0"/>
    <x v="6"/>
    <x v="1"/>
    <s v="WD"/>
    <x v="0"/>
    <x v="0"/>
    <x v="657"/>
  </r>
  <r>
    <x v="1445"/>
    <x v="9"/>
    <x v="0"/>
    <n v="70"/>
    <n v="8400"/>
    <s v="Pave"/>
    <s v="NA"/>
    <s v="Reg"/>
    <s v="Lvl"/>
    <s v="AllPub"/>
    <x v="0"/>
    <s v="Gtl"/>
    <x v="9"/>
    <s v="Norm"/>
    <s v="Norm"/>
    <x v="0"/>
    <x v="4"/>
    <n v="6"/>
    <n v="5"/>
    <n v="1966"/>
    <n v="1966"/>
    <x v="0"/>
    <s v="Gable"/>
    <s v="CompShg"/>
    <x v="0"/>
    <s v="VinylSd"/>
    <s v="None"/>
    <n v="0"/>
    <s v="TA"/>
    <s v="TA"/>
    <x v="1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x v="0"/>
    <n v="0"/>
    <n v="1"/>
    <n v="0"/>
    <n v="3"/>
    <x v="1"/>
    <n v="1"/>
    <x v="1"/>
    <n v="6"/>
    <s v="Typ"/>
    <n v="0"/>
    <s v="NA"/>
    <s v="Detchd"/>
    <n v="1990"/>
    <s v="Unf"/>
    <n v="1"/>
    <n v="240"/>
    <s v="TA"/>
    <s v="TA"/>
    <s v="Y"/>
    <x v="0"/>
    <x v="0"/>
    <n v="0"/>
    <n v="252"/>
    <n v="0"/>
    <n v="0"/>
    <n v="0"/>
    <s v="NA"/>
    <n v="0"/>
    <s v="NA"/>
    <x v="0"/>
    <s v="NA"/>
    <n v="0"/>
    <x v="1"/>
    <x v="1"/>
    <s v="WD"/>
    <x v="0"/>
    <x v="0"/>
    <x v="275"/>
  </r>
  <r>
    <x v="1446"/>
    <x v="1"/>
    <x v="0"/>
    <s v="NA"/>
    <n v="26142"/>
    <s v="Pave"/>
    <s v="NA"/>
    <s v="IR1"/>
    <s v="Lvl"/>
    <s v="AllPub"/>
    <x v="3"/>
    <s v="Gtl"/>
    <x v="4"/>
    <s v="Norm"/>
    <s v="Norm"/>
    <x v="0"/>
    <x v="1"/>
    <n v="5"/>
    <n v="7"/>
    <n v="1962"/>
    <n v="1962"/>
    <x v="0"/>
    <s v="Gable"/>
    <s v="CompShg"/>
    <x v="3"/>
    <s v="HdBoard"/>
    <s v="BrkFace"/>
    <n v="189"/>
    <s v="TA"/>
    <s v="TA"/>
    <x v="1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x v="1"/>
    <n v="0"/>
    <n v="1"/>
    <n v="0"/>
    <n v="3"/>
    <x v="1"/>
    <n v="1"/>
    <x v="1"/>
    <n v="6"/>
    <s v="Typ"/>
    <n v="0"/>
    <s v="NA"/>
    <s v="Attchd"/>
    <n v="1962"/>
    <s v="Unf"/>
    <n v="1"/>
    <n v="312"/>
    <s v="TA"/>
    <s v="TA"/>
    <s v="P"/>
    <x v="134"/>
    <x v="1"/>
    <n v="39"/>
    <n v="0"/>
    <n v="0"/>
    <n v="0"/>
    <n v="0"/>
    <s v="NA"/>
    <n v="0"/>
    <s v="NA"/>
    <x v="0"/>
    <s v="NA"/>
    <n v="0"/>
    <x v="7"/>
    <x v="4"/>
    <s v="WD"/>
    <x v="0"/>
    <x v="0"/>
    <x v="471"/>
  </r>
  <r>
    <x v="1447"/>
    <x v="0"/>
    <x v="0"/>
    <n v="80"/>
    <n v="10000"/>
    <s v="Pave"/>
    <s v="NA"/>
    <s v="Reg"/>
    <s v="Lvl"/>
    <s v="AllPub"/>
    <x v="0"/>
    <s v="Gtl"/>
    <x v="0"/>
    <s v="Norm"/>
    <s v="Norm"/>
    <x v="0"/>
    <x v="0"/>
    <n v="8"/>
    <n v="5"/>
    <n v="1995"/>
    <n v="1996"/>
    <x v="1"/>
    <s v="Gable"/>
    <s v="CompShg"/>
    <x v="0"/>
    <s v="VinylSd"/>
    <s v="BrkFace"/>
    <n v="438"/>
    <s v="Gd"/>
    <s v="TA"/>
    <x v="0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x v="0"/>
    <n v="0"/>
    <n v="2"/>
    <n v="1"/>
    <n v="3"/>
    <x v="0"/>
    <n v="1"/>
    <x v="0"/>
    <n v="8"/>
    <s v="Typ"/>
    <n v="1"/>
    <s v="TA"/>
    <s v="Attchd"/>
    <n v="1995"/>
    <s v="RFn"/>
    <n v="2"/>
    <n v="556"/>
    <s v="TA"/>
    <s v="TA"/>
    <s v="Y"/>
    <x v="0"/>
    <x v="0"/>
    <n v="65"/>
    <n v="0"/>
    <n v="0"/>
    <n v="0"/>
    <n v="0"/>
    <s v="NA"/>
    <n v="0"/>
    <s v="NA"/>
    <x v="0"/>
    <s v="NA"/>
    <n v="0"/>
    <x v="3"/>
    <x v="1"/>
    <s v="WD"/>
    <x v="0"/>
    <x v="0"/>
    <x v="270"/>
  </r>
  <r>
    <x v="1448"/>
    <x v="3"/>
    <x v="0"/>
    <n v="70"/>
    <n v="11767"/>
    <s v="Pave"/>
    <s v="NA"/>
    <s v="Reg"/>
    <s v="Lvl"/>
    <s v="AllPub"/>
    <x v="0"/>
    <s v="Gtl"/>
    <x v="15"/>
    <s v="Norm"/>
    <s v="Norm"/>
    <x v="0"/>
    <x v="0"/>
    <n v="4"/>
    <n v="7"/>
    <n v="1910"/>
    <n v="2000"/>
    <x v="1"/>
    <s v="Gable"/>
    <s v="CompShg"/>
    <x v="1"/>
    <s v="HdBoard"/>
    <s v="None"/>
    <n v="0"/>
    <s v="TA"/>
    <s v="TA"/>
    <x v="1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x v="1"/>
    <n v="0"/>
    <n v="1"/>
    <n v="1"/>
    <n v="2"/>
    <x v="0"/>
    <n v="1"/>
    <x v="1"/>
    <n v="6"/>
    <s v="Min2"/>
    <n v="0"/>
    <s v="NA"/>
    <s v="Detchd"/>
    <n v="1950"/>
    <s v="Unf"/>
    <n v="1"/>
    <n v="384"/>
    <s v="Fa"/>
    <s v="TA"/>
    <s v="Y"/>
    <x v="23"/>
    <x v="1"/>
    <n v="24"/>
    <n v="0"/>
    <n v="0"/>
    <n v="0"/>
    <n v="0"/>
    <s v="NA"/>
    <n v="0"/>
    <s v="GdWo"/>
    <x v="1"/>
    <s v="NA"/>
    <n v="0"/>
    <x v="1"/>
    <x v="1"/>
    <s v="WD"/>
    <x v="0"/>
    <x v="0"/>
    <x v="162"/>
  </r>
  <r>
    <x v="1449"/>
    <x v="13"/>
    <x v="1"/>
    <n v="21"/>
    <n v="1533"/>
    <s v="Pave"/>
    <s v="NA"/>
    <s v="Reg"/>
    <s v="Lvl"/>
    <s v="AllPub"/>
    <x v="0"/>
    <s v="Gtl"/>
    <x v="14"/>
    <s v="Norm"/>
    <s v="Norm"/>
    <x v="4"/>
    <x v="4"/>
    <n v="5"/>
    <n v="7"/>
    <n v="1970"/>
    <n v="1970"/>
    <x v="0"/>
    <s v="Gable"/>
    <s v="CompShg"/>
    <x v="6"/>
    <s v="CmentBd"/>
    <s v="None"/>
    <n v="0"/>
    <s v="TA"/>
    <s v="TA"/>
    <x v="1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x v="0"/>
    <n v="0"/>
    <n v="1"/>
    <n v="0"/>
    <n v="1"/>
    <x v="0"/>
    <n v="1"/>
    <x v="2"/>
    <n v="3"/>
    <s v="Typ"/>
    <n v="0"/>
    <s v="NA"/>
    <s v="NA"/>
    <s v="NA"/>
    <s v="NA"/>
    <n v="0"/>
    <n v="0"/>
    <s v="NA"/>
    <s v="NA"/>
    <s v="Y"/>
    <x v="0"/>
    <x v="0"/>
    <n v="0"/>
    <n v="0"/>
    <n v="0"/>
    <n v="0"/>
    <n v="0"/>
    <s v="NA"/>
    <n v="0"/>
    <s v="NA"/>
    <x v="0"/>
    <s v="NA"/>
    <n v="0"/>
    <x v="5"/>
    <x v="2"/>
    <s v="WD"/>
    <x v="1"/>
    <x v="1"/>
    <x v="658"/>
  </r>
  <r>
    <x v="1450"/>
    <x v="6"/>
    <x v="0"/>
    <n v="60"/>
    <n v="9000"/>
    <s v="Pave"/>
    <s v="NA"/>
    <s v="Reg"/>
    <s v="Lvl"/>
    <s v="AllPub"/>
    <x v="1"/>
    <s v="Gtl"/>
    <x v="11"/>
    <s v="Norm"/>
    <s v="Norm"/>
    <x v="2"/>
    <x v="0"/>
    <n v="5"/>
    <n v="5"/>
    <n v="1974"/>
    <n v="1974"/>
    <x v="0"/>
    <s v="Gable"/>
    <s v="CompShg"/>
    <x v="0"/>
    <s v="VinylSd"/>
    <s v="None"/>
    <n v="0"/>
    <s v="TA"/>
    <s v="TA"/>
    <x v="1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x v="1"/>
    <n v="0"/>
    <n v="2"/>
    <n v="2"/>
    <n v="4"/>
    <x v="0"/>
    <n v="2"/>
    <x v="1"/>
    <n v="8"/>
    <s v="Typ"/>
    <n v="0"/>
    <s v="NA"/>
    <s v="NA"/>
    <s v="NA"/>
    <s v="NA"/>
    <n v="0"/>
    <n v="0"/>
    <s v="NA"/>
    <s v="NA"/>
    <s v="Y"/>
    <x v="271"/>
    <x v="1"/>
    <n v="45"/>
    <n v="0"/>
    <n v="0"/>
    <n v="0"/>
    <n v="0"/>
    <s v="NA"/>
    <n v="0"/>
    <s v="NA"/>
    <x v="0"/>
    <s v="NA"/>
    <n v="0"/>
    <x v="2"/>
    <x v="3"/>
    <s v="WD"/>
    <x v="0"/>
    <x v="0"/>
    <x v="109"/>
  </r>
  <r>
    <x v="1451"/>
    <x v="1"/>
    <x v="0"/>
    <n v="78"/>
    <n v="9262"/>
    <s v="Pave"/>
    <s v="NA"/>
    <s v="Reg"/>
    <s v="Lvl"/>
    <s v="AllPub"/>
    <x v="0"/>
    <s v="Gtl"/>
    <x v="5"/>
    <s v="Norm"/>
    <s v="Norm"/>
    <x v="0"/>
    <x v="1"/>
    <n v="8"/>
    <n v="5"/>
    <n v="2008"/>
    <n v="2009"/>
    <x v="1"/>
    <s v="Gable"/>
    <s v="CompShg"/>
    <x v="6"/>
    <s v="CmentBd"/>
    <s v="Stone"/>
    <n v="194"/>
    <s v="Gd"/>
    <s v="TA"/>
    <x v="0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x v="1"/>
    <n v="0"/>
    <n v="2"/>
    <n v="0"/>
    <n v="3"/>
    <x v="1"/>
    <n v="1"/>
    <x v="2"/>
    <n v="7"/>
    <s v="Typ"/>
    <n v="1"/>
    <s v="Gd"/>
    <s v="Attchd"/>
    <n v="2008"/>
    <s v="Fin"/>
    <n v="3"/>
    <n v="840"/>
    <s v="TA"/>
    <s v="TA"/>
    <s v="Y"/>
    <x v="0"/>
    <x v="0"/>
    <n v="36"/>
    <n v="0"/>
    <n v="0"/>
    <n v="0"/>
    <n v="0"/>
    <s v="NA"/>
    <n v="0"/>
    <s v="NA"/>
    <x v="0"/>
    <s v="NA"/>
    <n v="0"/>
    <x v="1"/>
    <x v="3"/>
    <s v="New"/>
    <x v="2"/>
    <x v="1"/>
    <x v="659"/>
  </r>
  <r>
    <x v="1452"/>
    <x v="13"/>
    <x v="1"/>
    <n v="35"/>
    <n v="3675"/>
    <s v="Pave"/>
    <s v="NA"/>
    <s v="Reg"/>
    <s v="Lvl"/>
    <s v="AllPub"/>
    <x v="0"/>
    <s v="Gtl"/>
    <x v="15"/>
    <s v="Norm"/>
    <s v="Norm"/>
    <x v="3"/>
    <x v="5"/>
    <n v="5"/>
    <n v="5"/>
    <n v="2005"/>
    <n v="2005"/>
    <x v="0"/>
    <s v="Gable"/>
    <s v="CompShg"/>
    <x v="0"/>
    <s v="VinylSd"/>
    <s v="BrkFace"/>
    <n v="80"/>
    <s v="TA"/>
    <s v="TA"/>
    <x v="0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x v="0"/>
    <n v="0"/>
    <n v="1"/>
    <n v="0"/>
    <n v="2"/>
    <x v="1"/>
    <n v="1"/>
    <x v="1"/>
    <n v="5"/>
    <s v="Typ"/>
    <n v="0"/>
    <s v="NA"/>
    <s v="Basment"/>
    <n v="2005"/>
    <s v="Fin"/>
    <n v="2"/>
    <n v="525"/>
    <s v="TA"/>
    <s v="TA"/>
    <s v="Y"/>
    <x v="0"/>
    <x v="0"/>
    <n v="28"/>
    <n v="0"/>
    <n v="0"/>
    <n v="0"/>
    <n v="0"/>
    <s v="NA"/>
    <n v="0"/>
    <s v="NA"/>
    <x v="0"/>
    <s v="NA"/>
    <n v="0"/>
    <x v="1"/>
    <x v="2"/>
    <s v="WD"/>
    <x v="0"/>
    <x v="0"/>
    <x v="35"/>
  </r>
  <r>
    <x v="1453"/>
    <x v="1"/>
    <x v="0"/>
    <n v="90"/>
    <n v="17217"/>
    <s v="Pave"/>
    <s v="NA"/>
    <s v="Reg"/>
    <s v="Lvl"/>
    <s v="AllPub"/>
    <x v="0"/>
    <s v="Gtl"/>
    <x v="4"/>
    <s v="Norm"/>
    <s v="Norm"/>
    <x v="0"/>
    <x v="1"/>
    <n v="5"/>
    <n v="5"/>
    <n v="2006"/>
    <n v="2006"/>
    <x v="0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x v="1"/>
    <n v="0"/>
    <n v="1"/>
    <n v="0"/>
    <n v="3"/>
    <x v="1"/>
    <n v="1"/>
    <x v="1"/>
    <n v="6"/>
    <s v="Typ"/>
    <n v="0"/>
    <s v="NA"/>
    <s v="NA"/>
    <s v="NA"/>
    <s v="NA"/>
    <n v="0"/>
    <n v="0"/>
    <s v="NA"/>
    <s v="NA"/>
    <s v="Y"/>
    <x v="192"/>
    <x v="1"/>
    <n v="56"/>
    <n v="0"/>
    <n v="0"/>
    <n v="0"/>
    <n v="0"/>
    <s v="NA"/>
    <n v="0"/>
    <s v="NA"/>
    <x v="0"/>
    <s v="NA"/>
    <n v="0"/>
    <x v="9"/>
    <x v="2"/>
    <s v="WD"/>
    <x v="1"/>
    <x v="1"/>
    <x v="112"/>
  </r>
  <r>
    <x v="1454"/>
    <x v="1"/>
    <x v="3"/>
    <n v="62"/>
    <n v="7500"/>
    <s v="Pave"/>
    <s v="Pave"/>
    <s v="Reg"/>
    <s v="Lvl"/>
    <s v="AllPub"/>
    <x v="0"/>
    <s v="Gtl"/>
    <x v="5"/>
    <s v="Norm"/>
    <s v="Norm"/>
    <x v="0"/>
    <x v="1"/>
    <n v="7"/>
    <n v="5"/>
    <n v="2004"/>
    <n v="2005"/>
    <x v="1"/>
    <s v="Gable"/>
    <s v="CompShg"/>
    <x v="0"/>
    <s v="VinylSd"/>
    <s v="None"/>
    <n v="0"/>
    <s v="Gd"/>
    <s v="TA"/>
    <x v="0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x v="0"/>
    <n v="0"/>
    <n v="2"/>
    <n v="0"/>
    <n v="2"/>
    <x v="0"/>
    <n v="1"/>
    <x v="0"/>
    <n v="6"/>
    <s v="Typ"/>
    <n v="0"/>
    <s v="NA"/>
    <s v="Attchd"/>
    <n v="2004"/>
    <s v="RFn"/>
    <n v="2"/>
    <n v="400"/>
    <s v="TA"/>
    <s v="TA"/>
    <s v="Y"/>
    <x v="0"/>
    <x v="0"/>
    <n v="113"/>
    <n v="0"/>
    <n v="0"/>
    <n v="0"/>
    <n v="0"/>
    <s v="NA"/>
    <n v="0"/>
    <s v="NA"/>
    <x v="0"/>
    <s v="NA"/>
    <n v="0"/>
    <x v="4"/>
    <x v="3"/>
    <s v="WD"/>
    <x v="0"/>
    <x v="0"/>
    <x v="68"/>
  </r>
  <r>
    <x v="1455"/>
    <x v="0"/>
    <x v="0"/>
    <n v="62"/>
    <n v="7917"/>
    <s v="Pave"/>
    <s v="NA"/>
    <s v="Reg"/>
    <s v="Lvl"/>
    <s v="AllPub"/>
    <x v="0"/>
    <s v="Gtl"/>
    <x v="17"/>
    <s v="Norm"/>
    <s v="Norm"/>
    <x v="0"/>
    <x v="0"/>
    <n v="6"/>
    <n v="5"/>
    <n v="1999"/>
    <n v="2000"/>
    <x v="1"/>
    <s v="Gable"/>
    <s v="CompShg"/>
    <x v="0"/>
    <s v="VinylSd"/>
    <s v="None"/>
    <n v="0"/>
    <s v="TA"/>
    <s v="TA"/>
    <x v="0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x v="1"/>
    <n v="0"/>
    <n v="2"/>
    <n v="1"/>
    <n v="3"/>
    <x v="0"/>
    <n v="1"/>
    <x v="1"/>
    <n v="7"/>
    <s v="Typ"/>
    <n v="1"/>
    <s v="TA"/>
    <s v="Attchd"/>
    <n v="1999"/>
    <s v="RFn"/>
    <n v="2"/>
    <n v="460"/>
    <s v="TA"/>
    <s v="TA"/>
    <s v="Y"/>
    <x v="0"/>
    <x v="0"/>
    <n v="40"/>
    <n v="0"/>
    <n v="0"/>
    <n v="0"/>
    <n v="0"/>
    <s v="NA"/>
    <n v="0"/>
    <s v="NA"/>
    <x v="0"/>
    <s v="NA"/>
    <n v="0"/>
    <x v="5"/>
    <x v="1"/>
    <s v="WD"/>
    <x v="0"/>
    <x v="0"/>
    <x v="216"/>
  </r>
  <r>
    <x v="1456"/>
    <x v="1"/>
    <x v="0"/>
    <n v="85"/>
    <n v="13175"/>
    <s v="Pave"/>
    <s v="NA"/>
    <s v="Reg"/>
    <s v="Lvl"/>
    <s v="AllPub"/>
    <x v="0"/>
    <s v="Gtl"/>
    <x v="6"/>
    <s v="Norm"/>
    <s v="Norm"/>
    <x v="0"/>
    <x v="1"/>
    <n v="6"/>
    <n v="6"/>
    <n v="1978"/>
    <n v="1988"/>
    <x v="1"/>
    <s v="Gable"/>
    <s v="CompShg"/>
    <x v="7"/>
    <s v="Plywood"/>
    <s v="Stone"/>
    <n v="119"/>
    <s v="TA"/>
    <s v="TA"/>
    <x v="1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x v="0"/>
    <n v="0"/>
    <n v="2"/>
    <n v="0"/>
    <n v="3"/>
    <x v="1"/>
    <n v="1"/>
    <x v="1"/>
    <n v="7"/>
    <s v="Min1"/>
    <n v="2"/>
    <s v="TA"/>
    <s v="Attchd"/>
    <n v="1978"/>
    <s v="Unf"/>
    <n v="2"/>
    <n v="500"/>
    <s v="TA"/>
    <s v="TA"/>
    <s v="Y"/>
    <x v="144"/>
    <x v="1"/>
    <n v="0"/>
    <n v="0"/>
    <n v="0"/>
    <n v="0"/>
    <n v="0"/>
    <s v="NA"/>
    <n v="0"/>
    <s v="MnPrv"/>
    <x v="1"/>
    <s v="NA"/>
    <n v="0"/>
    <x v="0"/>
    <x v="4"/>
    <s v="WD"/>
    <x v="0"/>
    <x v="0"/>
    <x v="171"/>
  </r>
  <r>
    <x v="1457"/>
    <x v="2"/>
    <x v="0"/>
    <n v="66"/>
    <n v="9042"/>
    <s v="Pave"/>
    <s v="NA"/>
    <s v="Reg"/>
    <s v="Lvl"/>
    <s v="AllPub"/>
    <x v="0"/>
    <s v="Gtl"/>
    <x v="2"/>
    <s v="Norm"/>
    <s v="Norm"/>
    <x v="0"/>
    <x v="0"/>
    <n v="7"/>
    <n v="9"/>
    <n v="1941"/>
    <n v="2006"/>
    <x v="1"/>
    <s v="Gable"/>
    <s v="CompShg"/>
    <x v="6"/>
    <s v="CmentBd"/>
    <s v="None"/>
    <n v="0"/>
    <s v="Ex"/>
    <s v="Gd"/>
    <x v="5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x v="1"/>
    <n v="0"/>
    <n v="2"/>
    <n v="0"/>
    <n v="4"/>
    <x v="1"/>
    <n v="1"/>
    <x v="0"/>
    <n v="9"/>
    <s v="Typ"/>
    <n v="2"/>
    <s v="Gd"/>
    <s v="Attchd"/>
    <n v="1941"/>
    <s v="RFn"/>
    <n v="1"/>
    <n v="252"/>
    <s v="TA"/>
    <s v="TA"/>
    <s v="Y"/>
    <x v="0"/>
    <x v="0"/>
    <n v="60"/>
    <n v="0"/>
    <n v="0"/>
    <n v="0"/>
    <n v="0"/>
    <s v="NA"/>
    <n v="0"/>
    <s v="GdPrv"/>
    <x v="1"/>
    <s v="Shed"/>
    <n v="2500"/>
    <x v="1"/>
    <x v="4"/>
    <s v="WD"/>
    <x v="0"/>
    <x v="0"/>
    <x v="660"/>
  </r>
  <r>
    <x v="1458"/>
    <x v="1"/>
    <x v="0"/>
    <n v="68"/>
    <n v="9717"/>
    <s v="Pave"/>
    <s v="NA"/>
    <s v="Reg"/>
    <s v="Lvl"/>
    <s v="AllPub"/>
    <x v="0"/>
    <s v="Gtl"/>
    <x v="11"/>
    <s v="Norm"/>
    <s v="Norm"/>
    <x v="0"/>
    <x v="1"/>
    <n v="5"/>
    <n v="6"/>
    <n v="1950"/>
    <n v="1996"/>
    <x v="1"/>
    <s v="Hip"/>
    <s v="CompShg"/>
    <x v="1"/>
    <s v="MetalSd"/>
    <s v="None"/>
    <n v="0"/>
    <s v="TA"/>
    <s v="TA"/>
    <x v="1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x v="0"/>
    <n v="0"/>
    <n v="1"/>
    <n v="0"/>
    <n v="2"/>
    <x v="1"/>
    <n v="1"/>
    <x v="0"/>
    <n v="5"/>
    <s v="Typ"/>
    <n v="0"/>
    <s v="NA"/>
    <s v="Attchd"/>
    <n v="1950"/>
    <s v="Unf"/>
    <n v="1"/>
    <n v="240"/>
    <s v="TA"/>
    <s v="TA"/>
    <s v="Y"/>
    <x v="272"/>
    <x v="1"/>
    <n v="0"/>
    <n v="112"/>
    <n v="0"/>
    <n v="0"/>
    <n v="0"/>
    <s v="NA"/>
    <n v="0"/>
    <s v="NA"/>
    <x v="0"/>
    <s v="NA"/>
    <n v="0"/>
    <x v="7"/>
    <x v="4"/>
    <s v="WD"/>
    <x v="0"/>
    <x v="0"/>
    <x v="661"/>
  </r>
  <r>
    <x v="1459"/>
    <x v="1"/>
    <x v="0"/>
    <n v="75"/>
    <n v="9937"/>
    <s v="Pave"/>
    <s v="NA"/>
    <s v="Reg"/>
    <s v="Lvl"/>
    <s v="AllPub"/>
    <x v="0"/>
    <s v="Gtl"/>
    <x v="15"/>
    <s v="Norm"/>
    <s v="Norm"/>
    <x v="0"/>
    <x v="1"/>
    <n v="5"/>
    <n v="6"/>
    <n v="1965"/>
    <n v="1965"/>
    <x v="0"/>
    <s v="Gable"/>
    <s v="CompShg"/>
    <x v="3"/>
    <s v="HdBoard"/>
    <s v="None"/>
    <n v="0"/>
    <s v="Gd"/>
    <s v="TA"/>
    <x v="1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x v="0"/>
    <n v="0"/>
    <n v="1"/>
    <n v="1"/>
    <n v="3"/>
    <x v="1"/>
    <n v="1"/>
    <x v="1"/>
    <n v="6"/>
    <s v="Typ"/>
    <n v="0"/>
    <s v="NA"/>
    <s v="Attchd"/>
    <n v="1965"/>
    <s v="Fin"/>
    <n v="1"/>
    <n v="276"/>
    <s v="TA"/>
    <s v="TA"/>
    <s v="Y"/>
    <x v="273"/>
    <x v="1"/>
    <n v="68"/>
    <n v="0"/>
    <n v="0"/>
    <n v="0"/>
    <n v="0"/>
    <s v="NA"/>
    <n v="0"/>
    <s v="NA"/>
    <x v="0"/>
    <s v="NA"/>
    <n v="0"/>
    <x v="11"/>
    <x v="0"/>
    <s v="WD"/>
    <x v="0"/>
    <x v="0"/>
    <x v="662"/>
  </r>
</pivotCacheRecords>
</file>

<file path=xl/pivotCache/pivotCacheRecords6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460">
  <r>
    <x v="0"/>
    <n v="0.12987261712115505"/>
    <x v="0"/>
    <x v="0"/>
    <n v="208500"/>
  </r>
  <r>
    <x v="1"/>
    <n v="0.21514228472658969"/>
    <x v="1"/>
    <x v="0"/>
    <n v="181500"/>
  </r>
  <r>
    <x v="2"/>
    <n v="0.2116982286760285"/>
    <x v="0"/>
    <x v="0"/>
    <n v="223500"/>
  </r>
  <r>
    <x v="3"/>
    <n v="2.6075763882226211E-3"/>
    <x v="0"/>
    <x v="0"/>
    <n v="140000"/>
  </r>
  <r>
    <x v="4"/>
    <n v="0.10719864751180497"/>
    <x v="1"/>
    <x v="0"/>
    <n v="250000"/>
  </r>
  <r>
    <x v="5"/>
    <n v="0.41246287337387044"/>
    <x v="1"/>
    <x v="0"/>
    <n v="143000"/>
  </r>
  <r>
    <x v="6"/>
    <n v="0.26401246986751903"/>
    <x v="1"/>
    <x v="0"/>
    <n v="307000"/>
  </r>
  <r>
    <x v="7"/>
    <n v="0.97408846757170198"/>
    <x v="1"/>
    <x v="1"/>
    <n v="200000"/>
  </r>
  <r>
    <x v="8"/>
    <n v="0.51121234394323412"/>
    <x v="1"/>
    <x v="1"/>
    <n v="129900"/>
  </r>
  <r>
    <x v="9"/>
    <n v="0.28219404061026809"/>
    <x v="0"/>
    <x v="0"/>
    <n v="118000"/>
  </r>
  <r>
    <x v="10"/>
    <n v="0.7686220177092643"/>
    <x v="0"/>
    <x v="1"/>
    <n v="129500"/>
  </r>
  <r>
    <x v="11"/>
    <n v="0.18927707690440443"/>
    <x v="1"/>
    <x v="0"/>
    <n v="345000"/>
  </r>
  <r>
    <x v="12"/>
    <n v="0.72736298481864403"/>
    <x v="1"/>
    <x v="1"/>
    <n v="144000"/>
  </r>
  <r>
    <x v="13"/>
    <n v="0.51562715112444213"/>
    <x v="1"/>
    <x v="1"/>
    <n v="279500"/>
  </r>
  <r>
    <x v="14"/>
    <n v="0.37664852019331108"/>
    <x v="0"/>
    <x v="0"/>
    <n v="157000"/>
  </r>
  <r>
    <x v="15"/>
    <n v="0.28205605999584049"/>
    <x v="1"/>
    <x v="0"/>
    <n v="132000"/>
  </r>
  <r>
    <x v="16"/>
    <n v="0.71165641119715828"/>
    <x v="0"/>
    <x v="1"/>
    <n v="149000"/>
  </r>
  <r>
    <x v="17"/>
    <n v="0.88638657538160137"/>
    <x v="0"/>
    <x v="1"/>
    <n v="90000"/>
  </r>
  <r>
    <x v="18"/>
    <n v="0.50171900299685723"/>
    <x v="0"/>
    <x v="1"/>
    <n v="159000"/>
  </r>
  <r>
    <x v="19"/>
    <n v="0.98218715904061882"/>
    <x v="0"/>
    <x v="1"/>
    <n v="139000"/>
  </r>
  <r>
    <x v="20"/>
    <n v="0.52092242813416112"/>
    <x v="1"/>
    <x v="1"/>
    <n v="325300"/>
  </r>
  <r>
    <x v="21"/>
    <n v="0.39368265584968065"/>
    <x v="0"/>
    <x v="0"/>
    <n v="139400"/>
  </r>
  <r>
    <x v="22"/>
    <n v="0.17552965117594388"/>
    <x v="1"/>
    <x v="0"/>
    <n v="230000"/>
  </r>
  <r>
    <x v="23"/>
    <n v="0.26331689966106497"/>
    <x v="1"/>
    <x v="0"/>
    <n v="129900"/>
  </r>
  <r>
    <x v="24"/>
    <n v="0.41269501725420144"/>
    <x v="1"/>
    <x v="0"/>
    <n v="154000"/>
  </r>
  <r>
    <x v="25"/>
    <n v="0.35558578288870213"/>
    <x v="0"/>
    <x v="0"/>
    <n v="256300"/>
  </r>
  <r>
    <x v="26"/>
    <n v="0.28389978473361666"/>
    <x v="1"/>
    <x v="0"/>
    <n v="134800"/>
  </r>
  <r>
    <x v="27"/>
    <n v="0.51649492049206891"/>
    <x v="0"/>
    <x v="1"/>
    <n v="306000"/>
  </r>
  <r>
    <x v="28"/>
    <n v="0.81790512862874443"/>
    <x v="1"/>
    <x v="1"/>
    <n v="207500"/>
  </r>
  <r>
    <x v="29"/>
    <n v="0.45174228708428188"/>
    <x v="1"/>
    <x v="0"/>
    <n v="68500"/>
  </r>
  <r>
    <x v="30"/>
    <n v="0.26556711401944988"/>
    <x v="0"/>
    <x v="0"/>
    <n v="40000"/>
  </r>
  <r>
    <x v="31"/>
    <n v="0.10073338055924785"/>
    <x v="0"/>
    <x v="0"/>
    <n v="149350"/>
  </r>
  <r>
    <x v="32"/>
    <n v="0.92611929953836347"/>
    <x v="0"/>
    <x v="1"/>
    <n v="179900"/>
  </r>
  <r>
    <x v="33"/>
    <n v="0.52241311692603321"/>
    <x v="0"/>
    <x v="1"/>
    <n v="165500"/>
  </r>
  <r>
    <x v="34"/>
    <n v="0.2111760131634971"/>
    <x v="1"/>
    <x v="0"/>
    <n v="277500"/>
  </r>
  <r>
    <x v="35"/>
    <n v="0.70050401535771678"/>
    <x v="1"/>
    <x v="1"/>
    <n v="309000"/>
  </r>
  <r>
    <x v="36"/>
    <n v="5.0173202271054707E-2"/>
    <x v="1"/>
    <x v="0"/>
    <n v="145000"/>
  </r>
  <r>
    <x v="37"/>
    <n v="0.4749204819102486"/>
    <x v="0"/>
    <x v="0"/>
    <n v="153000"/>
  </r>
  <r>
    <x v="38"/>
    <n v="0.46394662965478872"/>
    <x v="0"/>
    <x v="0"/>
    <n v="109000"/>
  </r>
  <r>
    <x v="39"/>
    <n v="0.29570538354342546"/>
    <x v="0"/>
    <x v="0"/>
    <n v="82000"/>
  </r>
  <r>
    <x v="40"/>
    <n v="0.95641025730012397"/>
    <x v="0"/>
    <x v="1"/>
    <n v="160000"/>
  </r>
  <r>
    <x v="41"/>
    <n v="0.82215089782392203"/>
    <x v="0"/>
    <x v="1"/>
    <n v="170000"/>
  </r>
  <r>
    <x v="42"/>
    <n v="0.66944443629590622"/>
    <x v="1"/>
    <x v="1"/>
    <n v="144000"/>
  </r>
  <r>
    <x v="43"/>
    <n v="0.67524185161590955"/>
    <x v="1"/>
    <x v="1"/>
    <n v="130250"/>
  </r>
  <r>
    <x v="44"/>
    <n v="0.49224751598182093"/>
    <x v="0"/>
    <x v="0"/>
    <n v="141000"/>
  </r>
  <r>
    <x v="45"/>
    <n v="0.6922459369643359"/>
    <x v="1"/>
    <x v="1"/>
    <n v="319900"/>
  </r>
  <r>
    <x v="46"/>
    <n v="0.42865849472128803"/>
    <x v="1"/>
    <x v="0"/>
    <n v="239686"/>
  </r>
  <r>
    <x v="47"/>
    <n v="0.80542970457107776"/>
    <x v="0"/>
    <x v="1"/>
    <n v="249700"/>
  </r>
  <r>
    <x v="48"/>
    <n v="0.54925218695295108"/>
    <x v="0"/>
    <x v="1"/>
    <n v="113000"/>
  </r>
  <r>
    <x v="49"/>
    <n v="0.68799957954292479"/>
    <x v="0"/>
    <x v="1"/>
    <n v="127000"/>
  </r>
  <r>
    <x v="50"/>
    <n v="0.90883340775390864"/>
    <x v="0"/>
    <x v="1"/>
    <n v="177000"/>
  </r>
  <r>
    <x v="51"/>
    <n v="0.82228277193361754"/>
    <x v="1"/>
    <x v="1"/>
    <n v="114500"/>
  </r>
  <r>
    <x v="52"/>
    <n v="0.14482665000250228"/>
    <x v="1"/>
    <x v="0"/>
    <n v="110000"/>
  </r>
  <r>
    <x v="53"/>
    <n v="0.22148420577785577"/>
    <x v="1"/>
    <x v="0"/>
    <n v="385000"/>
  </r>
  <r>
    <x v="54"/>
    <n v="0.2182339406803514"/>
    <x v="0"/>
    <x v="0"/>
    <n v="130000"/>
  </r>
  <r>
    <x v="55"/>
    <n v="0.64649511699771278"/>
    <x v="0"/>
    <x v="1"/>
    <n v="180500"/>
  </r>
  <r>
    <x v="56"/>
    <n v="0.77434941147050562"/>
    <x v="1"/>
    <x v="1"/>
    <n v="172500"/>
  </r>
  <r>
    <x v="57"/>
    <n v="0.42227259373421666"/>
    <x v="0"/>
    <x v="0"/>
    <n v="196500"/>
  </r>
  <r>
    <x v="58"/>
    <n v="0.50916840140820252"/>
    <x v="1"/>
    <x v="1"/>
    <n v="438780"/>
  </r>
  <r>
    <x v="59"/>
    <n v="0.72510302675939975"/>
    <x v="1"/>
    <x v="1"/>
    <n v="124900"/>
  </r>
  <r>
    <x v="60"/>
    <n v="0.61348729323174622"/>
    <x v="0"/>
    <x v="1"/>
    <n v="158000"/>
  </r>
  <r>
    <x v="61"/>
    <n v="0.44383828289850646"/>
    <x v="0"/>
    <x v="0"/>
    <n v="101000"/>
  </r>
  <r>
    <x v="62"/>
    <n v="0.19572634796797062"/>
    <x v="1"/>
    <x v="0"/>
    <n v="202500"/>
  </r>
  <r>
    <x v="63"/>
    <n v="0.33107681906887443"/>
    <x v="1"/>
    <x v="0"/>
    <n v="140000"/>
  </r>
  <r>
    <x v="64"/>
    <n v="0.91501517816403488"/>
    <x v="1"/>
    <x v="1"/>
    <n v="219500"/>
  </r>
  <r>
    <x v="65"/>
    <n v="0.42690244224225693"/>
    <x v="1"/>
    <x v="0"/>
    <n v="317000"/>
  </r>
  <r>
    <x v="66"/>
    <n v="0.5469794785805735"/>
    <x v="1"/>
    <x v="1"/>
    <n v="180000"/>
  </r>
  <r>
    <x v="67"/>
    <n v="0.86838499079984488"/>
    <x v="1"/>
    <x v="1"/>
    <n v="226000"/>
  </r>
  <r>
    <x v="68"/>
    <n v="0.23780971905543191"/>
    <x v="0"/>
    <x v="0"/>
    <n v="80000"/>
  </r>
  <r>
    <x v="69"/>
    <n v="0.80168189729137806"/>
    <x v="0"/>
    <x v="1"/>
    <n v="225000"/>
  </r>
  <r>
    <x v="70"/>
    <n v="0.80554523346336526"/>
    <x v="1"/>
    <x v="1"/>
    <n v="244000"/>
  </r>
  <r>
    <x v="71"/>
    <n v="0.34549771591814604"/>
    <x v="0"/>
    <x v="0"/>
    <n v="129500"/>
  </r>
  <r>
    <x v="72"/>
    <n v="0.43919836456875727"/>
    <x v="0"/>
    <x v="0"/>
    <n v="185000"/>
  </r>
  <r>
    <x v="73"/>
    <n v="0.86884204610020577"/>
    <x v="0"/>
    <x v="1"/>
    <n v="144900"/>
  </r>
  <r>
    <x v="74"/>
    <n v="0.25771625989687741"/>
    <x v="0"/>
    <x v="0"/>
    <n v="107400"/>
  </r>
  <r>
    <x v="75"/>
    <n v="9.3657847091602964E-2"/>
    <x v="1"/>
    <x v="0"/>
    <n v="91000"/>
  </r>
  <r>
    <x v="76"/>
    <n v="0.40104325755777159"/>
    <x v="0"/>
    <x v="0"/>
    <n v="135750"/>
  </r>
  <r>
    <x v="77"/>
    <n v="0.54101495255157217"/>
    <x v="0"/>
    <x v="1"/>
    <n v="127000"/>
  </r>
  <r>
    <x v="78"/>
    <n v="0.20279057742889683"/>
    <x v="0"/>
    <x v="0"/>
    <n v="136500"/>
  </r>
  <r>
    <x v="79"/>
    <n v="0.29653692212402649"/>
    <x v="1"/>
    <x v="0"/>
    <n v="110000"/>
  </r>
  <r>
    <x v="80"/>
    <n v="0.96574996189935991"/>
    <x v="0"/>
    <x v="1"/>
    <n v="193500"/>
  </r>
  <r>
    <x v="81"/>
    <n v="0.65515127210188129"/>
    <x v="0"/>
    <x v="1"/>
    <n v="153500"/>
  </r>
  <r>
    <x v="82"/>
    <n v="0.99439039868181756"/>
    <x v="1"/>
    <x v="1"/>
    <n v="245000"/>
  </r>
  <r>
    <x v="83"/>
    <n v="0.10056750120825042"/>
    <x v="1"/>
    <x v="0"/>
    <n v="126500"/>
  </r>
  <r>
    <x v="84"/>
    <n v="0.96814231073455514"/>
    <x v="1"/>
    <x v="1"/>
    <n v="168500"/>
  </r>
  <r>
    <x v="85"/>
    <n v="0.83026629303401744"/>
    <x v="1"/>
    <x v="1"/>
    <n v="260000"/>
  </r>
  <r>
    <x v="86"/>
    <n v="0.3078747937595373"/>
    <x v="1"/>
    <x v="0"/>
    <n v="174000"/>
  </r>
  <r>
    <x v="87"/>
    <n v="0.30233675295466067"/>
    <x v="0"/>
    <x v="0"/>
    <n v="164500"/>
  </r>
  <r>
    <x v="88"/>
    <n v="0.13046023604072965"/>
    <x v="0"/>
    <x v="0"/>
    <n v="85000"/>
  </r>
  <r>
    <x v="89"/>
    <n v="0.68766365559883702"/>
    <x v="0"/>
    <x v="1"/>
    <n v="123600"/>
  </r>
  <r>
    <x v="90"/>
    <n v="0.39365464433657593"/>
    <x v="0"/>
    <x v="0"/>
    <n v="109900"/>
  </r>
  <r>
    <x v="91"/>
    <n v="9.8134805527811064E-2"/>
    <x v="0"/>
    <x v="0"/>
    <n v="98600"/>
  </r>
  <r>
    <x v="92"/>
    <n v="0.92769901287527379"/>
    <x v="0"/>
    <x v="1"/>
    <n v="163500"/>
  </r>
  <r>
    <x v="93"/>
    <n v="0.40980451177474908"/>
    <x v="0"/>
    <x v="0"/>
    <n v="133900"/>
  </r>
  <r>
    <x v="94"/>
    <n v="0.82938922413641147"/>
    <x v="0"/>
    <x v="1"/>
    <n v="204750"/>
  </r>
  <r>
    <x v="95"/>
    <n v="0.16177820075106675"/>
    <x v="1"/>
    <x v="0"/>
    <n v="185000"/>
  </r>
  <r>
    <x v="96"/>
    <n v="0.70144518264200106"/>
    <x v="1"/>
    <x v="1"/>
    <n v="214000"/>
  </r>
  <r>
    <x v="97"/>
    <n v="0.47086576327185692"/>
    <x v="1"/>
    <x v="0"/>
    <n v="94750"/>
  </r>
  <r>
    <x v="98"/>
    <n v="0.8371157275005201"/>
    <x v="0"/>
    <x v="1"/>
    <n v="83000"/>
  </r>
  <r>
    <x v="99"/>
    <n v="0.71173764081069968"/>
    <x v="1"/>
    <x v="1"/>
    <n v="128950"/>
  </r>
  <r>
    <x v="100"/>
    <n v="0.23022607749933133"/>
    <x v="1"/>
    <x v="0"/>
    <n v="205000"/>
  </r>
  <r>
    <x v="101"/>
    <n v="0.85758479914077268"/>
    <x v="1"/>
    <x v="1"/>
    <n v="178000"/>
  </r>
  <r>
    <x v="102"/>
    <n v="0.37969732694345026"/>
    <x v="0"/>
    <x v="0"/>
    <n v="118964"/>
  </r>
  <r>
    <x v="103"/>
    <n v="0.11843338519681212"/>
    <x v="0"/>
    <x v="0"/>
    <n v="198900"/>
  </r>
  <r>
    <x v="104"/>
    <n v="0.45610266934418275"/>
    <x v="0"/>
    <x v="0"/>
    <n v="169500"/>
  </r>
  <r>
    <x v="105"/>
    <n v="0.28023752520605882"/>
    <x v="1"/>
    <x v="0"/>
    <n v="250000"/>
  </r>
  <r>
    <x v="106"/>
    <n v="0.31827123108911215"/>
    <x v="0"/>
    <x v="0"/>
    <n v="100000"/>
  </r>
  <r>
    <x v="107"/>
    <n v="0.63474856400041313"/>
    <x v="0"/>
    <x v="1"/>
    <n v="115000"/>
  </r>
  <r>
    <x v="108"/>
    <n v="0.24368800686401904"/>
    <x v="0"/>
    <x v="0"/>
    <n v="115000"/>
  </r>
  <r>
    <x v="109"/>
    <n v="0.56534996907965873"/>
    <x v="0"/>
    <x v="1"/>
    <n v="190000"/>
  </r>
  <r>
    <x v="110"/>
    <n v="0.16873657576401024"/>
    <x v="1"/>
    <x v="0"/>
    <n v="136900"/>
  </r>
  <r>
    <x v="111"/>
    <n v="0.40828528625015104"/>
    <x v="1"/>
    <x v="0"/>
    <n v="180000"/>
  </r>
  <r>
    <x v="112"/>
    <n v="0.6315181633819712"/>
    <x v="1"/>
    <x v="1"/>
    <n v="383970"/>
  </r>
  <r>
    <x v="113"/>
    <n v="0.85933860034259968"/>
    <x v="1"/>
    <x v="1"/>
    <n v="217000"/>
  </r>
  <r>
    <x v="114"/>
    <n v="0.82813299431892307"/>
    <x v="1"/>
    <x v="1"/>
    <n v="259500"/>
  </r>
  <r>
    <x v="115"/>
    <n v="0.36537725891715156"/>
    <x v="0"/>
    <x v="0"/>
    <n v="176000"/>
  </r>
  <r>
    <x v="116"/>
    <n v="0.94803069493568792"/>
    <x v="0"/>
    <x v="1"/>
    <n v="139000"/>
  </r>
  <r>
    <x v="117"/>
    <n v="0.50742050512671377"/>
    <x v="1"/>
    <x v="1"/>
    <n v="155000"/>
  </r>
  <r>
    <x v="118"/>
    <n v="0.79101107590896358"/>
    <x v="1"/>
    <x v="1"/>
    <n v="320000"/>
  </r>
  <r>
    <x v="119"/>
    <n v="0.16626355236489221"/>
    <x v="0"/>
    <x v="0"/>
    <n v="163990"/>
  </r>
  <r>
    <x v="120"/>
    <n v="0.14965224678563449"/>
    <x v="0"/>
    <x v="0"/>
    <n v="180000"/>
  </r>
  <r>
    <x v="121"/>
    <n v="0.27284915348482908"/>
    <x v="0"/>
    <x v="0"/>
    <n v="100000"/>
  </r>
  <r>
    <x v="122"/>
    <n v="5.5243299265790746E-2"/>
    <x v="0"/>
    <x v="0"/>
    <n v="136000"/>
  </r>
  <r>
    <x v="123"/>
    <n v="0.92125393986507875"/>
    <x v="0"/>
    <x v="1"/>
    <n v="153900"/>
  </r>
  <r>
    <x v="124"/>
    <n v="0.6624296663404895"/>
    <x v="1"/>
    <x v="1"/>
    <n v="181000"/>
  </r>
  <r>
    <x v="125"/>
    <n v="3.0966729664868797E-2"/>
    <x v="1"/>
    <x v="0"/>
    <n v="84500"/>
  </r>
  <r>
    <x v="126"/>
    <n v="0.98982411201843457"/>
    <x v="0"/>
    <x v="1"/>
    <n v="128000"/>
  </r>
  <r>
    <x v="127"/>
    <n v="0.34975796056968778"/>
    <x v="0"/>
    <x v="0"/>
    <n v="87000"/>
  </r>
  <r>
    <x v="128"/>
    <n v="0.54653082808640119"/>
    <x v="1"/>
    <x v="1"/>
    <n v="155000"/>
  </r>
  <r>
    <x v="129"/>
    <n v="0.17754583471369867"/>
    <x v="0"/>
    <x v="0"/>
    <n v="150000"/>
  </r>
  <r>
    <x v="130"/>
    <n v="0.90886727033608028"/>
    <x v="1"/>
    <x v="1"/>
    <n v="226000"/>
  </r>
  <r>
    <x v="131"/>
    <n v="0.3458061611626071"/>
    <x v="1"/>
    <x v="0"/>
    <n v="244000"/>
  </r>
  <r>
    <x v="132"/>
    <n v="0.91324264173522018"/>
    <x v="0"/>
    <x v="1"/>
    <n v="150750"/>
  </r>
  <r>
    <x v="133"/>
    <n v="0.90567038728705818"/>
    <x v="1"/>
    <x v="1"/>
    <n v="220000"/>
  </r>
  <r>
    <x v="134"/>
    <n v="0.77564493471104123"/>
    <x v="0"/>
    <x v="1"/>
    <n v="180000"/>
  </r>
  <r>
    <x v="135"/>
    <n v="0.28688392863108236"/>
    <x v="1"/>
    <x v="0"/>
    <n v="174000"/>
  </r>
  <r>
    <x v="136"/>
    <n v="0.51567193003333656"/>
    <x v="0"/>
    <x v="1"/>
    <n v="143000"/>
  </r>
  <r>
    <x v="137"/>
    <n v="0.47648173515447645"/>
    <x v="0"/>
    <x v="0"/>
    <n v="171000"/>
  </r>
  <r>
    <x v="138"/>
    <n v="0.79680382881564404"/>
    <x v="1"/>
    <x v="1"/>
    <n v="230000"/>
  </r>
  <r>
    <x v="139"/>
    <n v="0.48035796891945282"/>
    <x v="1"/>
    <x v="0"/>
    <n v="231500"/>
  </r>
  <r>
    <x v="140"/>
    <n v="0.23615732976289794"/>
    <x v="0"/>
    <x v="0"/>
    <n v="115000"/>
  </r>
  <r>
    <x v="141"/>
    <n v="0.22635377599503692"/>
    <x v="1"/>
    <x v="0"/>
    <n v="260000"/>
  </r>
  <r>
    <x v="142"/>
    <n v="0.50700671690886834"/>
    <x v="0"/>
    <x v="1"/>
    <n v="166000"/>
  </r>
  <r>
    <x v="143"/>
    <n v="0.35362524269977313"/>
    <x v="1"/>
    <x v="0"/>
    <n v="204000"/>
  </r>
  <r>
    <x v="144"/>
    <n v="0.61634312750506848"/>
    <x v="0"/>
    <x v="1"/>
    <n v="125000"/>
  </r>
  <r>
    <x v="145"/>
    <n v="0.44502868004636875"/>
    <x v="0"/>
    <x v="0"/>
    <n v="130000"/>
  </r>
  <r>
    <x v="146"/>
    <n v="0.17916226322983264"/>
    <x v="1"/>
    <x v="0"/>
    <n v="105000"/>
  </r>
  <r>
    <x v="147"/>
    <n v="0.98897107846516674"/>
    <x v="1"/>
    <x v="1"/>
    <n v="222500"/>
  </r>
  <r>
    <x v="148"/>
    <n v="0.47965617043951658"/>
    <x v="0"/>
    <x v="0"/>
    <n v="141000"/>
  </r>
  <r>
    <x v="149"/>
    <n v="0.19132171122215158"/>
    <x v="1"/>
    <x v="0"/>
    <n v="115000"/>
  </r>
  <r>
    <x v="150"/>
    <n v="0.45212488578693866"/>
    <x v="0"/>
    <x v="0"/>
    <n v="122000"/>
  </r>
  <r>
    <x v="151"/>
    <n v="0.61968419546996667"/>
    <x v="0"/>
    <x v="1"/>
    <n v="372402"/>
  </r>
  <r>
    <x v="152"/>
    <n v="0.31217183041268848"/>
    <x v="0"/>
    <x v="0"/>
    <n v="190000"/>
  </r>
  <r>
    <x v="153"/>
    <n v="0.67085610809248564"/>
    <x v="1"/>
    <x v="1"/>
    <n v="235000"/>
  </r>
  <r>
    <x v="154"/>
    <n v="0.24587351184805561"/>
    <x v="0"/>
    <x v="0"/>
    <n v="125000"/>
  </r>
  <r>
    <x v="155"/>
    <n v="0.86283269595296186"/>
    <x v="0"/>
    <x v="1"/>
    <n v="79000"/>
  </r>
  <r>
    <x v="156"/>
    <n v="0.65191950691779199"/>
    <x v="0"/>
    <x v="1"/>
    <n v="109500"/>
  </r>
  <r>
    <x v="157"/>
    <n v="0.7286563931343264"/>
    <x v="0"/>
    <x v="1"/>
    <n v="269500"/>
  </r>
  <r>
    <x v="158"/>
    <n v="8.5113271432849524E-2"/>
    <x v="0"/>
    <x v="0"/>
    <n v="254900"/>
  </r>
  <r>
    <x v="159"/>
    <n v="0.5247825010995214"/>
    <x v="1"/>
    <x v="1"/>
    <n v="320000"/>
  </r>
  <r>
    <x v="160"/>
    <n v="0.35564660313320728"/>
    <x v="0"/>
    <x v="0"/>
    <n v="162500"/>
  </r>
  <r>
    <x v="161"/>
    <n v="0.4999210007813526"/>
    <x v="1"/>
    <x v="0"/>
    <n v="412500"/>
  </r>
  <r>
    <x v="162"/>
    <n v="0.66858100909506279"/>
    <x v="0"/>
    <x v="1"/>
    <n v="220000"/>
  </r>
  <r>
    <x v="163"/>
    <n v="0.7472565848423125"/>
    <x v="0"/>
    <x v="1"/>
    <n v="103200"/>
  </r>
  <r>
    <x v="164"/>
    <n v="0.96215527576617121"/>
    <x v="0"/>
    <x v="1"/>
    <n v="152000"/>
  </r>
  <r>
    <x v="165"/>
    <n v="0.98198176761650957"/>
    <x v="1"/>
    <x v="1"/>
    <n v="127500"/>
  </r>
  <r>
    <x v="166"/>
    <n v="0.26869035088465487"/>
    <x v="1"/>
    <x v="0"/>
    <n v="190000"/>
  </r>
  <r>
    <x v="167"/>
    <n v="0.92419086636593284"/>
    <x v="1"/>
    <x v="1"/>
    <n v="325624"/>
  </r>
  <r>
    <x v="168"/>
    <n v="0.62654900062841812"/>
    <x v="1"/>
    <x v="1"/>
    <n v="183500"/>
  </r>
  <r>
    <x v="169"/>
    <n v="0.23656542793121005"/>
    <x v="1"/>
    <x v="0"/>
    <n v="228000"/>
  </r>
  <r>
    <x v="170"/>
    <n v="5.7425818554608155E-2"/>
    <x v="1"/>
    <x v="0"/>
    <n v="128500"/>
  </r>
  <r>
    <x v="171"/>
    <n v="2.7607518221677396E-2"/>
    <x v="1"/>
    <x v="0"/>
    <n v="215000"/>
  </r>
  <r>
    <x v="172"/>
    <n v="0.45241108044874523"/>
    <x v="1"/>
    <x v="0"/>
    <n v="239000"/>
  </r>
  <r>
    <x v="173"/>
    <n v="6.7364842444915918E-2"/>
    <x v="0"/>
    <x v="0"/>
    <n v="163000"/>
  </r>
  <r>
    <x v="174"/>
    <n v="0.4054526628506584"/>
    <x v="1"/>
    <x v="0"/>
    <n v="184000"/>
  </r>
  <r>
    <x v="175"/>
    <n v="0.24855667205530041"/>
    <x v="0"/>
    <x v="0"/>
    <n v="243000"/>
  </r>
  <r>
    <x v="176"/>
    <n v="6.1340043020470247E-2"/>
    <x v="0"/>
    <x v="0"/>
    <n v="211000"/>
  </r>
  <r>
    <x v="177"/>
    <n v="0.59655920264572881"/>
    <x v="0"/>
    <x v="1"/>
    <n v="172500"/>
  </r>
  <r>
    <x v="178"/>
    <n v="0.79421853243124385"/>
    <x v="0"/>
    <x v="1"/>
    <n v="501837"/>
  </r>
  <r>
    <x v="179"/>
    <n v="0.60450675041803204"/>
    <x v="0"/>
    <x v="1"/>
    <n v="100000"/>
  </r>
  <r>
    <x v="180"/>
    <n v="0.37818653983420125"/>
    <x v="0"/>
    <x v="0"/>
    <n v="177000"/>
  </r>
  <r>
    <x v="181"/>
    <n v="0.91414116912792676"/>
    <x v="0"/>
    <x v="1"/>
    <n v="200100"/>
  </r>
  <r>
    <x v="182"/>
    <n v="0.8853143155097164"/>
    <x v="1"/>
    <x v="1"/>
    <n v="120000"/>
  </r>
  <r>
    <x v="183"/>
    <n v="0.9819129645128013"/>
    <x v="1"/>
    <x v="1"/>
    <n v="200000"/>
  </r>
  <r>
    <x v="184"/>
    <n v="0.2925262826677737"/>
    <x v="1"/>
    <x v="0"/>
    <n v="127000"/>
  </r>
  <r>
    <x v="185"/>
    <n v="0.81862056131758532"/>
    <x v="0"/>
    <x v="1"/>
    <n v="475000"/>
  </r>
  <r>
    <x v="186"/>
    <n v="8.6479634549970319E-2"/>
    <x v="1"/>
    <x v="0"/>
    <n v="173000"/>
  </r>
  <r>
    <x v="187"/>
    <n v="0.39279405847589222"/>
    <x v="0"/>
    <x v="0"/>
    <n v="135000"/>
  </r>
  <r>
    <x v="188"/>
    <n v="0.50178879265224829"/>
    <x v="1"/>
    <x v="1"/>
    <n v="153337"/>
  </r>
  <r>
    <x v="189"/>
    <n v="0.8783854811622519"/>
    <x v="0"/>
    <x v="1"/>
    <n v="286000"/>
  </r>
  <r>
    <x v="190"/>
    <n v="0.69310596174529038"/>
    <x v="0"/>
    <x v="1"/>
    <n v="315000"/>
  </r>
  <r>
    <x v="191"/>
    <n v="0.9601971116273611"/>
    <x v="0"/>
    <x v="1"/>
    <n v="184000"/>
  </r>
  <r>
    <x v="192"/>
    <n v="0.35585037357888571"/>
    <x v="0"/>
    <x v="0"/>
    <n v="192000"/>
  </r>
  <r>
    <x v="193"/>
    <n v="0.98353700150668388"/>
    <x v="0"/>
    <x v="1"/>
    <n v="130000"/>
  </r>
  <r>
    <x v="194"/>
    <n v="0.22621164402129146"/>
    <x v="0"/>
    <x v="0"/>
    <n v="127000"/>
  </r>
  <r>
    <x v="195"/>
    <n v="0.70090101718713149"/>
    <x v="1"/>
    <x v="1"/>
    <n v="148500"/>
  </r>
  <r>
    <x v="196"/>
    <n v="0.62036816527340677"/>
    <x v="1"/>
    <x v="1"/>
    <n v="311872"/>
  </r>
  <r>
    <x v="197"/>
    <n v="0.42053364057753662"/>
    <x v="0"/>
    <x v="0"/>
    <n v="235000"/>
  </r>
  <r>
    <x v="198"/>
    <n v="0.32319431646333974"/>
    <x v="0"/>
    <x v="0"/>
    <n v="104000"/>
  </r>
  <r>
    <x v="199"/>
    <n v="0.91346626467530978"/>
    <x v="0"/>
    <x v="1"/>
    <n v="274900"/>
  </r>
  <r>
    <x v="200"/>
    <n v="0.28146131064194602"/>
    <x v="1"/>
    <x v="0"/>
    <n v="140000"/>
  </r>
  <r>
    <x v="201"/>
    <n v="0.88758741969538757"/>
    <x v="1"/>
    <x v="1"/>
    <n v="171500"/>
  </r>
  <r>
    <x v="202"/>
    <n v="0.62296480489911255"/>
    <x v="0"/>
    <x v="1"/>
    <n v="112000"/>
  </r>
  <r>
    <x v="203"/>
    <n v="0.44220412450767399"/>
    <x v="1"/>
    <x v="0"/>
    <n v="149000"/>
  </r>
  <r>
    <x v="204"/>
    <n v="7.272787618416654E-3"/>
    <x v="0"/>
    <x v="0"/>
    <n v="110000"/>
  </r>
  <r>
    <x v="205"/>
    <n v="3.6481089651750565E-2"/>
    <x v="0"/>
    <x v="0"/>
    <n v="180500"/>
  </r>
  <r>
    <x v="206"/>
    <n v="5.5463223602947198E-2"/>
    <x v="0"/>
    <x v="0"/>
    <n v="143900"/>
  </r>
  <r>
    <x v="207"/>
    <n v="0.42881740852108152"/>
    <x v="1"/>
    <x v="0"/>
    <n v="141000"/>
  </r>
  <r>
    <x v="208"/>
    <n v="0.24035491527463626"/>
    <x v="1"/>
    <x v="0"/>
    <n v="277000"/>
  </r>
  <r>
    <x v="209"/>
    <n v="0.52634072078265337"/>
    <x v="0"/>
    <x v="1"/>
    <n v="145000"/>
  </r>
  <r>
    <x v="210"/>
    <n v="0.85026700534829858"/>
    <x v="0"/>
    <x v="1"/>
    <n v="98000"/>
  </r>
  <r>
    <x v="211"/>
    <n v="0.17007987300966398"/>
    <x v="1"/>
    <x v="0"/>
    <n v="186000"/>
  </r>
  <r>
    <x v="212"/>
    <n v="0.63406486997770373"/>
    <x v="1"/>
    <x v="1"/>
    <n v="252678"/>
  </r>
  <r>
    <x v="213"/>
    <n v="0.34392858210722943"/>
    <x v="1"/>
    <x v="0"/>
    <n v="156000"/>
  </r>
  <r>
    <x v="214"/>
    <n v="0.81458246954447344"/>
    <x v="0"/>
    <x v="1"/>
    <n v="161750"/>
  </r>
  <r>
    <x v="215"/>
    <n v="0.9533476805243184"/>
    <x v="0"/>
    <x v="1"/>
    <n v="134450"/>
  </r>
  <r>
    <x v="216"/>
    <n v="0.80087694470190529"/>
    <x v="1"/>
    <x v="1"/>
    <n v="210000"/>
  </r>
  <r>
    <x v="217"/>
    <n v="0.95932610885326453"/>
    <x v="0"/>
    <x v="1"/>
    <n v="107000"/>
  </r>
  <r>
    <x v="218"/>
    <n v="0.83962845683249421"/>
    <x v="0"/>
    <x v="1"/>
    <n v="311500"/>
  </r>
  <r>
    <x v="219"/>
    <n v="0.24018580758704766"/>
    <x v="1"/>
    <x v="0"/>
    <n v="167240"/>
  </r>
  <r>
    <x v="220"/>
    <n v="0.17530881377466068"/>
    <x v="1"/>
    <x v="0"/>
    <n v="204900"/>
  </r>
  <r>
    <x v="221"/>
    <n v="0.62085067692968332"/>
    <x v="1"/>
    <x v="1"/>
    <n v="200000"/>
  </r>
  <r>
    <x v="222"/>
    <n v="0.51506888571850673"/>
    <x v="1"/>
    <x v="1"/>
    <n v="179900"/>
  </r>
  <r>
    <x v="223"/>
    <n v="0.99131635917036987"/>
    <x v="1"/>
    <x v="1"/>
    <n v="97000"/>
  </r>
  <r>
    <x v="224"/>
    <n v="0.96898821894428366"/>
    <x v="1"/>
    <x v="1"/>
    <n v="386250"/>
  </r>
  <r>
    <x v="225"/>
    <n v="0.51251487551146124"/>
    <x v="0"/>
    <x v="1"/>
    <n v="112000"/>
  </r>
  <r>
    <x v="226"/>
    <n v="0.60626383703626219"/>
    <x v="1"/>
    <x v="1"/>
    <n v="290000"/>
  </r>
  <r>
    <x v="227"/>
    <n v="0.60883734015112623"/>
    <x v="0"/>
    <x v="1"/>
    <n v="106000"/>
  </r>
  <r>
    <x v="228"/>
    <n v="0.78154775665816045"/>
    <x v="0"/>
    <x v="1"/>
    <n v="125000"/>
  </r>
  <r>
    <x v="229"/>
    <n v="1.0355153728676125E-2"/>
    <x v="1"/>
    <x v="0"/>
    <n v="192500"/>
  </r>
  <r>
    <x v="230"/>
    <n v="0.90035006643916193"/>
    <x v="0"/>
    <x v="1"/>
    <n v="148000"/>
  </r>
  <r>
    <x v="231"/>
    <n v="0.23231231030251986"/>
    <x v="0"/>
    <x v="0"/>
    <n v="403000"/>
  </r>
  <r>
    <x v="232"/>
    <n v="0.23995087179634167"/>
    <x v="0"/>
    <x v="0"/>
    <n v="94500"/>
  </r>
  <r>
    <x v="233"/>
    <n v="0.78660846224151348"/>
    <x v="1"/>
    <x v="1"/>
    <n v="128200"/>
  </r>
  <r>
    <x v="234"/>
    <n v="0.64021502933847174"/>
    <x v="1"/>
    <x v="1"/>
    <n v="216500"/>
  </r>
  <r>
    <x v="235"/>
    <n v="0.14785169568614676"/>
    <x v="0"/>
    <x v="0"/>
    <n v="89500"/>
  </r>
  <r>
    <x v="236"/>
    <n v="0.83617985865785172"/>
    <x v="1"/>
    <x v="1"/>
    <n v="185500"/>
  </r>
  <r>
    <x v="237"/>
    <n v="0.88208214557802267"/>
    <x v="1"/>
    <x v="1"/>
    <n v="194500"/>
  </r>
  <r>
    <x v="238"/>
    <n v="4.2687704323547959E-2"/>
    <x v="1"/>
    <x v="0"/>
    <n v="318000"/>
  </r>
  <r>
    <x v="239"/>
    <n v="6.6007358163622354E-2"/>
    <x v="0"/>
    <x v="0"/>
    <n v="113000"/>
  </r>
  <r>
    <x v="240"/>
    <n v="0.60420307521363736"/>
    <x v="1"/>
    <x v="1"/>
    <n v="262500"/>
  </r>
  <r>
    <x v="241"/>
    <n v="0.14636516291327939"/>
    <x v="1"/>
    <x v="0"/>
    <n v="110500"/>
  </r>
  <r>
    <x v="242"/>
    <n v="0.74953498832695864"/>
    <x v="0"/>
    <x v="1"/>
    <n v="79000"/>
  </r>
  <r>
    <x v="243"/>
    <n v="0.49202387888909183"/>
    <x v="0"/>
    <x v="0"/>
    <n v="120000"/>
  </r>
  <r>
    <x v="244"/>
    <n v="0.63786730177778339"/>
    <x v="0"/>
    <x v="1"/>
    <n v="205000"/>
  </r>
  <r>
    <x v="245"/>
    <n v="0.12395392428838026"/>
    <x v="1"/>
    <x v="0"/>
    <n v="241500"/>
  </r>
  <r>
    <x v="246"/>
    <n v="0.14406944632960084"/>
    <x v="0"/>
    <x v="0"/>
    <n v="137000"/>
  </r>
  <r>
    <x v="247"/>
    <n v="0.44427881741372555"/>
    <x v="0"/>
    <x v="0"/>
    <n v="140000"/>
  </r>
  <r>
    <x v="248"/>
    <n v="0.15613776034872973"/>
    <x v="1"/>
    <x v="0"/>
    <n v="180000"/>
  </r>
  <r>
    <x v="249"/>
    <n v="0.58155129127995731"/>
    <x v="0"/>
    <x v="1"/>
    <n v="277000"/>
  </r>
  <r>
    <x v="250"/>
    <n v="0.80096928352414165"/>
    <x v="1"/>
    <x v="1"/>
    <n v="76500"/>
  </r>
  <r>
    <x v="251"/>
    <n v="0.76799874950276203"/>
    <x v="1"/>
    <x v="1"/>
    <n v="235000"/>
  </r>
  <r>
    <x v="252"/>
    <n v="0.35982769881713239"/>
    <x v="1"/>
    <x v="0"/>
    <n v="173000"/>
  </r>
  <r>
    <x v="253"/>
    <n v="0.32095156486961995"/>
    <x v="1"/>
    <x v="0"/>
    <n v="158000"/>
  </r>
  <r>
    <x v="254"/>
    <n v="0.68069221581068551"/>
    <x v="1"/>
    <x v="1"/>
    <n v="145000"/>
  </r>
  <r>
    <x v="255"/>
    <n v="0.6590114890113582"/>
    <x v="1"/>
    <x v="1"/>
    <n v="230000"/>
  </r>
  <r>
    <x v="256"/>
    <n v="0.3729418708763601"/>
    <x v="1"/>
    <x v="0"/>
    <n v="207500"/>
  </r>
  <r>
    <x v="257"/>
    <n v="0.26316748893966024"/>
    <x v="1"/>
    <x v="0"/>
    <n v="220000"/>
  </r>
  <r>
    <x v="258"/>
    <n v="0.91758864626744074"/>
    <x v="0"/>
    <x v="1"/>
    <n v="231500"/>
  </r>
  <r>
    <x v="259"/>
    <n v="0.21559197966199983"/>
    <x v="0"/>
    <x v="0"/>
    <n v="97000"/>
  </r>
  <r>
    <x v="260"/>
    <n v="0.56732518312367453"/>
    <x v="0"/>
    <x v="1"/>
    <n v="176000"/>
  </r>
  <r>
    <x v="261"/>
    <n v="0.77107902102876003"/>
    <x v="0"/>
    <x v="1"/>
    <n v="276000"/>
  </r>
  <r>
    <x v="262"/>
    <n v="1.2898337050346709E-2"/>
    <x v="1"/>
    <x v="0"/>
    <n v="151000"/>
  </r>
  <r>
    <x v="263"/>
    <n v="0.1236986810792039"/>
    <x v="0"/>
    <x v="0"/>
    <n v="130000"/>
  </r>
  <r>
    <x v="264"/>
    <n v="0.3687117451276134"/>
    <x v="0"/>
    <x v="0"/>
    <n v="73000"/>
  </r>
  <r>
    <x v="265"/>
    <n v="6.9584513179573704E-2"/>
    <x v="1"/>
    <x v="0"/>
    <n v="175500"/>
  </r>
  <r>
    <x v="266"/>
    <n v="0.43563170450585986"/>
    <x v="1"/>
    <x v="0"/>
    <n v="185000"/>
  </r>
  <r>
    <x v="267"/>
    <n v="0.78828518971672734"/>
    <x v="1"/>
    <x v="1"/>
    <n v="179500"/>
  </r>
  <r>
    <x v="268"/>
    <n v="0.36419175216749478"/>
    <x v="0"/>
    <x v="0"/>
    <n v="120500"/>
  </r>
  <r>
    <x v="269"/>
    <n v="0.44477866562107138"/>
    <x v="1"/>
    <x v="0"/>
    <n v="148000"/>
  </r>
  <r>
    <x v="270"/>
    <n v="0.28563235852530267"/>
    <x v="1"/>
    <x v="0"/>
    <n v="266000"/>
  </r>
  <r>
    <x v="271"/>
    <n v="0.909403784422809"/>
    <x v="1"/>
    <x v="1"/>
    <n v="241500"/>
  </r>
  <r>
    <x v="272"/>
    <n v="0.38239129579442166"/>
    <x v="1"/>
    <x v="0"/>
    <n v="290000"/>
  </r>
  <r>
    <x v="273"/>
    <n v="0.37507940993862499"/>
    <x v="1"/>
    <x v="0"/>
    <n v="139000"/>
  </r>
  <r>
    <x v="274"/>
    <n v="0.27153140201215542"/>
    <x v="1"/>
    <x v="0"/>
    <n v="124500"/>
  </r>
  <r>
    <x v="275"/>
    <n v="0.49523898805302202"/>
    <x v="1"/>
    <x v="0"/>
    <n v="205000"/>
  </r>
  <r>
    <x v="276"/>
    <n v="0.8710068708087404"/>
    <x v="1"/>
    <x v="1"/>
    <n v="201000"/>
  </r>
  <r>
    <x v="277"/>
    <n v="0.85162016498576343"/>
    <x v="0"/>
    <x v="1"/>
    <n v="141000"/>
  </r>
  <r>
    <x v="278"/>
    <n v="0.92690699424237255"/>
    <x v="1"/>
    <x v="1"/>
    <n v="415298"/>
  </r>
  <r>
    <x v="279"/>
    <n v="0.20791523965875314"/>
    <x v="1"/>
    <x v="0"/>
    <n v="192000"/>
  </r>
  <r>
    <x v="280"/>
    <n v="0.67763102991919322"/>
    <x v="0"/>
    <x v="1"/>
    <n v="228500"/>
  </r>
  <r>
    <x v="281"/>
    <n v="0.65930484808255163"/>
    <x v="0"/>
    <x v="1"/>
    <n v="185000"/>
  </r>
  <r>
    <x v="282"/>
    <n v="0.22780752596325915"/>
    <x v="1"/>
    <x v="0"/>
    <n v="207500"/>
  </r>
  <r>
    <x v="283"/>
    <n v="3.3143918890812363E-2"/>
    <x v="1"/>
    <x v="0"/>
    <n v="244600"/>
  </r>
  <r>
    <x v="284"/>
    <n v="0.54149489021514696"/>
    <x v="0"/>
    <x v="1"/>
    <n v="179200"/>
  </r>
  <r>
    <x v="285"/>
    <n v="0.72243521933655697"/>
    <x v="0"/>
    <x v="1"/>
    <n v="164700"/>
  </r>
  <r>
    <x v="286"/>
    <n v="0.39425942413204507"/>
    <x v="0"/>
    <x v="0"/>
    <n v="159000"/>
  </r>
  <r>
    <x v="287"/>
    <n v="3.0623613271828831E-2"/>
    <x v="0"/>
    <x v="0"/>
    <n v="88000"/>
  </r>
  <r>
    <x v="288"/>
    <n v="0.10745563697129001"/>
    <x v="0"/>
    <x v="0"/>
    <n v="122000"/>
  </r>
  <r>
    <x v="289"/>
    <n v="0.4956084616362022"/>
    <x v="0"/>
    <x v="0"/>
    <n v="153575"/>
  </r>
  <r>
    <x v="290"/>
    <n v="0.10933305114405545"/>
    <x v="0"/>
    <x v="0"/>
    <n v="233230"/>
  </r>
  <r>
    <x v="291"/>
    <n v="0.21108087697119349"/>
    <x v="0"/>
    <x v="0"/>
    <n v="135900"/>
  </r>
  <r>
    <x v="292"/>
    <n v="0.25286040439678648"/>
    <x v="0"/>
    <x v="0"/>
    <n v="131000"/>
  </r>
  <r>
    <x v="293"/>
    <n v="0.94739353503220092"/>
    <x v="0"/>
    <x v="1"/>
    <n v="235000"/>
  </r>
  <r>
    <x v="294"/>
    <n v="0.46083098459282179"/>
    <x v="1"/>
    <x v="0"/>
    <n v="167000"/>
  </r>
  <r>
    <x v="295"/>
    <n v="0.39199628510975804"/>
    <x v="1"/>
    <x v="0"/>
    <n v="142500"/>
  </r>
  <r>
    <x v="296"/>
    <n v="0.16333353137615947"/>
    <x v="1"/>
    <x v="0"/>
    <n v="152000"/>
  </r>
  <r>
    <x v="297"/>
    <n v="0.16385402034077745"/>
    <x v="0"/>
    <x v="0"/>
    <n v="239000"/>
  </r>
  <r>
    <x v="298"/>
    <n v="0.58292483869300493"/>
    <x v="1"/>
    <x v="1"/>
    <n v="175000"/>
  </r>
  <r>
    <x v="299"/>
    <n v="0.85332707068525715"/>
    <x v="0"/>
    <x v="1"/>
    <n v="158500"/>
  </r>
  <r>
    <x v="300"/>
    <n v="0.92716884936726485"/>
    <x v="0"/>
    <x v="1"/>
    <n v="157000"/>
  </r>
  <r>
    <x v="301"/>
    <n v="0.39957519758921634"/>
    <x v="1"/>
    <x v="0"/>
    <n v="267000"/>
  </r>
  <r>
    <x v="302"/>
    <n v="0.14587996738293985"/>
    <x v="1"/>
    <x v="0"/>
    <n v="205000"/>
  </r>
  <r>
    <x v="303"/>
    <n v="0.24885245392120736"/>
    <x v="1"/>
    <x v="0"/>
    <n v="149900"/>
  </r>
  <r>
    <x v="304"/>
    <n v="0.59037639493046323"/>
    <x v="1"/>
    <x v="1"/>
    <n v="295000"/>
  </r>
  <r>
    <x v="305"/>
    <n v="8.1631381628693989E-2"/>
    <x v="1"/>
    <x v="0"/>
    <n v="305900"/>
  </r>
  <r>
    <x v="306"/>
    <n v="0.96927387533554588"/>
    <x v="1"/>
    <x v="1"/>
    <n v="225000"/>
  </r>
  <r>
    <x v="307"/>
    <n v="0.73670388312402191"/>
    <x v="0"/>
    <x v="1"/>
    <n v="89500"/>
  </r>
  <r>
    <x v="308"/>
    <n v="7.7884383863288442E-2"/>
    <x v="1"/>
    <x v="0"/>
    <n v="82500"/>
  </r>
  <r>
    <x v="309"/>
    <n v="0.6981002426014955"/>
    <x v="1"/>
    <x v="1"/>
    <n v="360000"/>
  </r>
  <r>
    <x v="310"/>
    <n v="0.73118518525500698"/>
    <x v="1"/>
    <x v="1"/>
    <n v="165600"/>
  </r>
  <r>
    <x v="311"/>
    <n v="0.97664733363948708"/>
    <x v="0"/>
    <x v="1"/>
    <n v="132000"/>
  </r>
  <r>
    <x v="312"/>
    <n v="0.80078741149444643"/>
    <x v="0"/>
    <x v="1"/>
    <n v="119900"/>
  </r>
  <r>
    <x v="313"/>
    <n v="0.65455827690239443"/>
    <x v="0"/>
    <x v="1"/>
    <n v="375000"/>
  </r>
  <r>
    <x v="314"/>
    <n v="1.8884305674344848E-3"/>
    <x v="0"/>
    <x v="0"/>
    <n v="178000"/>
  </r>
  <r>
    <x v="315"/>
    <n v="8.7510105160713225E-2"/>
    <x v="1"/>
    <x v="0"/>
    <n v="188500"/>
  </r>
  <r>
    <x v="316"/>
    <n v="0.74859650175705439"/>
    <x v="1"/>
    <x v="1"/>
    <n v="260000"/>
  </r>
  <r>
    <x v="317"/>
    <n v="0.53433004575748222"/>
    <x v="1"/>
    <x v="1"/>
    <n v="270000"/>
  </r>
  <r>
    <x v="318"/>
    <n v="3.8820934704528076E-2"/>
    <x v="1"/>
    <x v="0"/>
    <n v="260000"/>
  </r>
  <r>
    <x v="319"/>
    <n v="0.70277421528863426"/>
    <x v="1"/>
    <x v="1"/>
    <n v="187500"/>
  </r>
  <r>
    <x v="320"/>
    <n v="0.25449557286373969"/>
    <x v="1"/>
    <x v="0"/>
    <n v="342643"/>
  </r>
  <r>
    <x v="321"/>
    <n v="0.9113549470384299"/>
    <x v="1"/>
    <x v="1"/>
    <n v="354000"/>
  </r>
  <r>
    <x v="322"/>
    <n v="0.90962599891878959"/>
    <x v="1"/>
    <x v="1"/>
    <n v="301000"/>
  </r>
  <r>
    <x v="323"/>
    <n v="0.17359631766192762"/>
    <x v="1"/>
    <x v="0"/>
    <n v="126175"/>
  </r>
  <r>
    <x v="324"/>
    <n v="0.86250780934482985"/>
    <x v="1"/>
    <x v="1"/>
    <n v="242000"/>
  </r>
  <r>
    <x v="325"/>
    <n v="0.46859062340139024"/>
    <x v="0"/>
    <x v="0"/>
    <n v="87000"/>
  </r>
  <r>
    <x v="326"/>
    <n v="1.8005808651518351E-2"/>
    <x v="1"/>
    <x v="0"/>
    <n v="324000"/>
  </r>
  <r>
    <x v="327"/>
    <n v="0.46531659954518445"/>
    <x v="0"/>
    <x v="0"/>
    <n v="145250"/>
  </r>
  <r>
    <x v="328"/>
    <n v="0.26882784879279664"/>
    <x v="0"/>
    <x v="0"/>
    <n v="214500"/>
  </r>
  <r>
    <x v="329"/>
    <n v="0.29453681161303258"/>
    <x v="0"/>
    <x v="0"/>
    <n v="78000"/>
  </r>
  <r>
    <x v="330"/>
    <n v="0.84016978782447416"/>
    <x v="1"/>
    <x v="1"/>
    <n v="119000"/>
  </r>
  <r>
    <x v="331"/>
    <n v="0.82793203392669579"/>
    <x v="0"/>
    <x v="1"/>
    <n v="139000"/>
  </r>
  <r>
    <x v="332"/>
    <n v="0.72782501549601275"/>
    <x v="0"/>
    <x v="1"/>
    <n v="284000"/>
  </r>
  <r>
    <x v="333"/>
    <n v="0.82082324701409615"/>
    <x v="1"/>
    <x v="1"/>
    <n v="207000"/>
  </r>
  <r>
    <x v="334"/>
    <n v="0.25369698223323045"/>
    <x v="1"/>
    <x v="0"/>
    <n v="192000"/>
  </r>
  <r>
    <x v="335"/>
    <n v="0.18733057228226202"/>
    <x v="1"/>
    <x v="0"/>
    <n v="228950"/>
  </r>
  <r>
    <x v="336"/>
    <n v="0.25987532434316629"/>
    <x v="1"/>
    <x v="0"/>
    <n v="377426"/>
  </r>
  <r>
    <x v="337"/>
    <n v="0.85261972989583967"/>
    <x v="1"/>
    <x v="1"/>
    <n v="214000"/>
  </r>
  <r>
    <x v="338"/>
    <n v="0.25968065830689191"/>
    <x v="1"/>
    <x v="0"/>
    <n v="202500"/>
  </r>
  <r>
    <x v="339"/>
    <n v="0.93573201241627457"/>
    <x v="0"/>
    <x v="1"/>
    <n v="155000"/>
  </r>
  <r>
    <x v="340"/>
    <n v="0.13101829162005174"/>
    <x v="1"/>
    <x v="0"/>
    <n v="202900"/>
  </r>
  <r>
    <x v="341"/>
    <n v="0.75841640503111774"/>
    <x v="1"/>
    <x v="1"/>
    <n v="82000"/>
  </r>
  <r>
    <x v="342"/>
    <n v="0.2848164113544438"/>
    <x v="0"/>
    <x v="0"/>
    <n v="87500"/>
  </r>
  <r>
    <x v="343"/>
    <n v="0.32526847080251486"/>
    <x v="1"/>
    <x v="0"/>
    <n v="266000"/>
  </r>
  <r>
    <x v="344"/>
    <n v="0.62983264474598422"/>
    <x v="1"/>
    <x v="1"/>
    <n v="85000"/>
  </r>
  <r>
    <x v="345"/>
    <n v="0.3288795015598458"/>
    <x v="0"/>
    <x v="0"/>
    <n v="140200"/>
  </r>
  <r>
    <x v="346"/>
    <n v="0.51023989121835112"/>
    <x v="0"/>
    <x v="1"/>
    <n v="151500"/>
  </r>
  <r>
    <x v="347"/>
    <n v="0.44332884192913835"/>
    <x v="0"/>
    <x v="0"/>
    <n v="157500"/>
  </r>
  <r>
    <x v="348"/>
    <n v="0.75858061172406321"/>
    <x v="0"/>
    <x v="1"/>
    <n v="154000"/>
  </r>
  <r>
    <x v="349"/>
    <n v="0.65584050941222494"/>
    <x v="0"/>
    <x v="1"/>
    <n v="437154"/>
  </r>
  <r>
    <x v="350"/>
    <n v="0.65590194151146775"/>
    <x v="1"/>
    <x v="1"/>
    <n v="318061"/>
  </r>
  <r>
    <x v="351"/>
    <n v="0.24725836608063079"/>
    <x v="0"/>
    <x v="0"/>
    <n v="190000"/>
  </r>
  <r>
    <x v="352"/>
    <n v="0.63020985325492929"/>
    <x v="1"/>
    <x v="1"/>
    <n v="95000"/>
  </r>
  <r>
    <x v="353"/>
    <n v="0.62606688025412915"/>
    <x v="1"/>
    <x v="1"/>
    <n v="105900"/>
  </r>
  <r>
    <x v="354"/>
    <n v="0.51911669222120149"/>
    <x v="0"/>
    <x v="1"/>
    <n v="140000"/>
  </r>
  <r>
    <x v="355"/>
    <n v="0.20408179560474127"/>
    <x v="0"/>
    <x v="0"/>
    <n v="177500"/>
  </r>
  <r>
    <x v="356"/>
    <n v="0.8389006794539402"/>
    <x v="1"/>
    <x v="1"/>
    <n v="173000"/>
  </r>
  <r>
    <x v="357"/>
    <n v="0.38719092324147231"/>
    <x v="1"/>
    <x v="0"/>
    <n v="134000"/>
  </r>
  <r>
    <x v="358"/>
    <n v="0.54274264266102135"/>
    <x v="1"/>
    <x v="1"/>
    <n v="130000"/>
  </r>
  <r>
    <x v="359"/>
    <n v="0.63721858462472081"/>
    <x v="1"/>
    <x v="1"/>
    <n v="280000"/>
  </r>
  <r>
    <x v="360"/>
    <n v="0.52588942843209696"/>
    <x v="0"/>
    <x v="1"/>
    <n v="156000"/>
  </r>
  <r>
    <x v="361"/>
    <n v="0.41267171703435412"/>
    <x v="0"/>
    <x v="0"/>
    <n v="145000"/>
  </r>
  <r>
    <x v="362"/>
    <n v="0.77399193596850091"/>
    <x v="0"/>
    <x v="1"/>
    <n v="198500"/>
  </r>
  <r>
    <x v="363"/>
    <n v="9.3043406317585009E-2"/>
    <x v="1"/>
    <x v="0"/>
    <n v="118000"/>
  </r>
  <r>
    <x v="364"/>
    <n v="0.56371586415961972"/>
    <x v="1"/>
    <x v="1"/>
    <n v="190000"/>
  </r>
  <r>
    <x v="365"/>
    <n v="0.17774864845127936"/>
    <x v="0"/>
    <x v="0"/>
    <n v="147000"/>
  </r>
  <r>
    <x v="366"/>
    <n v="0.28375071819427888"/>
    <x v="0"/>
    <x v="0"/>
    <n v="159000"/>
  </r>
  <r>
    <x v="367"/>
    <n v="0.99398764526957384"/>
    <x v="1"/>
    <x v="1"/>
    <n v="165000"/>
  </r>
  <r>
    <x v="368"/>
    <n v="0.44111749027740699"/>
    <x v="0"/>
    <x v="0"/>
    <n v="132000"/>
  </r>
  <r>
    <x v="369"/>
    <n v="0.75990112177304969"/>
    <x v="1"/>
    <x v="1"/>
    <n v="162000"/>
  </r>
  <r>
    <x v="370"/>
    <n v="0.23136852815212428"/>
    <x v="1"/>
    <x v="0"/>
    <n v="172400"/>
  </r>
  <r>
    <x v="371"/>
    <n v="0.4678280534964615"/>
    <x v="0"/>
    <x v="0"/>
    <n v="134432"/>
  </r>
  <r>
    <x v="372"/>
    <n v="0.43896022731419548"/>
    <x v="1"/>
    <x v="0"/>
    <n v="125000"/>
  </r>
  <r>
    <x v="373"/>
    <n v="0.32853596966002852"/>
    <x v="1"/>
    <x v="0"/>
    <n v="123000"/>
  </r>
  <r>
    <x v="374"/>
    <n v="0.79379962795695236"/>
    <x v="1"/>
    <x v="1"/>
    <n v="219500"/>
  </r>
  <r>
    <x v="375"/>
    <n v="2.5344560078722767E-3"/>
    <x v="0"/>
    <x v="0"/>
    <n v="61000"/>
  </r>
  <r>
    <x v="376"/>
    <n v="0.246051024169051"/>
    <x v="0"/>
    <x v="0"/>
    <n v="148000"/>
  </r>
  <r>
    <x v="377"/>
    <n v="0.36451603714702097"/>
    <x v="1"/>
    <x v="0"/>
    <n v="340000"/>
  </r>
  <r>
    <x v="378"/>
    <n v="0.70828234975977122"/>
    <x v="1"/>
    <x v="1"/>
    <n v="394432"/>
  </r>
  <r>
    <x v="379"/>
    <n v="0.97604533079131806"/>
    <x v="1"/>
    <x v="1"/>
    <n v="179000"/>
  </r>
  <r>
    <x v="380"/>
    <n v="0.69108996458737271"/>
    <x v="0"/>
    <x v="1"/>
    <n v="127000"/>
  </r>
  <r>
    <x v="381"/>
    <n v="0.3775200898610982"/>
    <x v="1"/>
    <x v="0"/>
    <n v="187750"/>
  </r>
  <r>
    <x v="382"/>
    <n v="0.23941607880466564"/>
    <x v="1"/>
    <x v="0"/>
    <n v="213500"/>
  </r>
  <r>
    <x v="383"/>
    <n v="0.6051354876398114"/>
    <x v="0"/>
    <x v="1"/>
    <n v="76000"/>
  </r>
  <r>
    <x v="384"/>
    <n v="1.3457943445637222E-3"/>
    <x v="1"/>
    <x v="0"/>
    <n v="240000"/>
  </r>
  <r>
    <x v="385"/>
    <n v="8.9872026515123271E-2"/>
    <x v="1"/>
    <x v="0"/>
    <n v="192000"/>
  </r>
  <r>
    <x v="386"/>
    <n v="0.80358250288235566"/>
    <x v="0"/>
    <x v="1"/>
    <n v="81000"/>
  </r>
  <r>
    <x v="387"/>
    <n v="0.22117441816097749"/>
    <x v="1"/>
    <x v="0"/>
    <n v="125000"/>
  </r>
  <r>
    <x v="388"/>
    <n v="0.70566288932000454"/>
    <x v="1"/>
    <x v="1"/>
    <n v="191000"/>
  </r>
  <r>
    <x v="389"/>
    <n v="0.17273170503370905"/>
    <x v="1"/>
    <x v="0"/>
    <n v="426000"/>
  </r>
  <r>
    <x v="390"/>
    <n v="0.23806233656532794"/>
    <x v="0"/>
    <x v="0"/>
    <n v="119000"/>
  </r>
  <r>
    <x v="391"/>
    <n v="0.98755948336928678"/>
    <x v="1"/>
    <x v="1"/>
    <n v="215000"/>
  </r>
  <r>
    <x v="392"/>
    <n v="0.26576638048361234"/>
    <x v="0"/>
    <x v="0"/>
    <n v="106500"/>
  </r>
  <r>
    <x v="393"/>
    <n v="0.10975356984168194"/>
    <x v="0"/>
    <x v="0"/>
    <n v="100000"/>
  </r>
  <r>
    <x v="394"/>
    <n v="0.84132038761929762"/>
    <x v="0"/>
    <x v="1"/>
    <n v="109000"/>
  </r>
  <r>
    <x v="395"/>
    <n v="6.2982677762187023E-2"/>
    <x v="1"/>
    <x v="0"/>
    <n v="129000"/>
  </r>
  <r>
    <x v="396"/>
    <n v="0.51057267066977208"/>
    <x v="1"/>
    <x v="1"/>
    <n v="123000"/>
  </r>
  <r>
    <x v="397"/>
    <n v="0.40672314211688876"/>
    <x v="0"/>
    <x v="0"/>
    <n v="169500"/>
  </r>
  <r>
    <x v="398"/>
    <n v="0.83734605795193928"/>
    <x v="0"/>
    <x v="1"/>
    <n v="67000"/>
  </r>
  <r>
    <x v="399"/>
    <n v="0.90530778304523563"/>
    <x v="0"/>
    <x v="1"/>
    <n v="241000"/>
  </r>
  <r>
    <x v="400"/>
    <n v="0.69824961933357554"/>
    <x v="1"/>
    <x v="1"/>
    <n v="245500"/>
  </r>
  <r>
    <x v="401"/>
    <n v="0.37754100403581348"/>
    <x v="0"/>
    <x v="0"/>
    <n v="164990"/>
  </r>
  <r>
    <x v="402"/>
    <n v="0.23703248955614609"/>
    <x v="1"/>
    <x v="0"/>
    <n v="108000"/>
  </r>
  <r>
    <x v="403"/>
    <n v="8.7644405975537243E-2"/>
    <x v="1"/>
    <x v="0"/>
    <n v="258000"/>
  </r>
  <r>
    <x v="404"/>
    <n v="0.7103588064613422"/>
    <x v="0"/>
    <x v="1"/>
    <n v="168000"/>
  </r>
  <r>
    <x v="405"/>
    <n v="0.47935578800291545"/>
    <x v="1"/>
    <x v="0"/>
    <n v="150000"/>
  </r>
  <r>
    <x v="406"/>
    <n v="0.20693799518297218"/>
    <x v="0"/>
    <x v="0"/>
    <n v="115000"/>
  </r>
  <r>
    <x v="407"/>
    <n v="0.93728710225813339"/>
    <x v="0"/>
    <x v="1"/>
    <n v="177000"/>
  </r>
  <r>
    <x v="408"/>
    <n v="0.46978001876581166"/>
    <x v="1"/>
    <x v="0"/>
    <n v="280000"/>
  </r>
  <r>
    <x v="409"/>
    <n v="0.19978081216252097"/>
    <x v="0"/>
    <x v="0"/>
    <n v="339750"/>
  </r>
  <r>
    <x v="410"/>
    <n v="0.13302491925809523"/>
    <x v="0"/>
    <x v="0"/>
    <n v="60000"/>
  </r>
  <r>
    <x v="411"/>
    <n v="3.4914527203741663E-2"/>
    <x v="1"/>
    <x v="0"/>
    <n v="145000"/>
  </r>
  <r>
    <x v="412"/>
    <n v="0.68979148606769469"/>
    <x v="0"/>
    <x v="1"/>
    <n v="222000"/>
  </r>
  <r>
    <x v="413"/>
    <n v="0.77854448113374419"/>
    <x v="0"/>
    <x v="1"/>
    <n v="115000"/>
  </r>
  <r>
    <x v="414"/>
    <n v="0.48112665851224257"/>
    <x v="1"/>
    <x v="0"/>
    <n v="228000"/>
  </r>
  <r>
    <x v="415"/>
    <n v="0.88343225787190394"/>
    <x v="1"/>
    <x v="1"/>
    <n v="181134"/>
  </r>
  <r>
    <x v="416"/>
    <n v="0.59589331232028175"/>
    <x v="0"/>
    <x v="1"/>
    <n v="149500"/>
  </r>
  <r>
    <x v="417"/>
    <n v="8.9081080368274557E-2"/>
    <x v="0"/>
    <x v="0"/>
    <n v="239000"/>
  </r>
  <r>
    <x v="418"/>
    <n v="0.14342855823198852"/>
    <x v="0"/>
    <x v="0"/>
    <n v="126000"/>
  </r>
  <r>
    <x v="419"/>
    <n v="0.47979346673087531"/>
    <x v="0"/>
    <x v="0"/>
    <n v="142000"/>
  </r>
  <r>
    <x v="420"/>
    <n v="0.21662470897357233"/>
    <x v="0"/>
    <x v="0"/>
    <n v="206300"/>
  </r>
  <r>
    <x v="421"/>
    <n v="0.56571976160672133"/>
    <x v="1"/>
    <x v="1"/>
    <n v="215000"/>
  </r>
  <r>
    <x v="422"/>
    <n v="1.3148705703195929E-2"/>
    <x v="0"/>
    <x v="0"/>
    <n v="113000"/>
  </r>
  <r>
    <x v="423"/>
    <n v="0.2284347695418586"/>
    <x v="0"/>
    <x v="0"/>
    <n v="315000"/>
  </r>
  <r>
    <x v="424"/>
    <n v="0.88872539544164708"/>
    <x v="0"/>
    <x v="1"/>
    <n v="139000"/>
  </r>
  <r>
    <x v="425"/>
    <n v="0.4777083418296314"/>
    <x v="0"/>
    <x v="0"/>
    <n v="135000"/>
  </r>
  <r>
    <x v="426"/>
    <n v="0.61172288757490367"/>
    <x v="1"/>
    <x v="1"/>
    <n v="275000"/>
  </r>
  <r>
    <x v="427"/>
    <n v="0.33527920892996754"/>
    <x v="0"/>
    <x v="0"/>
    <n v="109008"/>
  </r>
  <r>
    <x v="428"/>
    <n v="0.59460206255660486"/>
    <x v="1"/>
    <x v="1"/>
    <n v="195400"/>
  </r>
  <r>
    <x v="429"/>
    <n v="0.94367164204079268"/>
    <x v="0"/>
    <x v="1"/>
    <n v="175000"/>
  </r>
  <r>
    <x v="430"/>
    <n v="0.34884867737774294"/>
    <x v="0"/>
    <x v="0"/>
    <n v="85400"/>
  </r>
  <r>
    <x v="431"/>
    <n v="5.6201283877152286E-2"/>
    <x v="0"/>
    <x v="0"/>
    <n v="79900"/>
  </r>
  <r>
    <x v="432"/>
    <n v="0.1291143009001251"/>
    <x v="1"/>
    <x v="0"/>
    <n v="122500"/>
  </r>
  <r>
    <x v="433"/>
    <n v="0.62591965125812543"/>
    <x v="0"/>
    <x v="1"/>
    <n v="181000"/>
  </r>
  <r>
    <x v="434"/>
    <n v="0.9921718521097983"/>
    <x v="1"/>
    <x v="1"/>
    <n v="81000"/>
  </r>
  <r>
    <x v="435"/>
    <n v="0.17446678855683517"/>
    <x v="1"/>
    <x v="0"/>
    <n v="212000"/>
  </r>
  <r>
    <x v="436"/>
    <n v="0.6755304124780166"/>
    <x v="0"/>
    <x v="1"/>
    <n v="116000"/>
  </r>
  <r>
    <x v="437"/>
    <n v="0.74277699714726686"/>
    <x v="0"/>
    <x v="1"/>
    <n v="119000"/>
  </r>
  <r>
    <x v="438"/>
    <n v="0.65878591386785035"/>
    <x v="0"/>
    <x v="1"/>
    <n v="90350"/>
  </r>
  <r>
    <x v="439"/>
    <n v="0.67514512713647612"/>
    <x v="0"/>
    <x v="1"/>
    <n v="110000"/>
  </r>
  <r>
    <x v="440"/>
    <n v="0.46227279052408765"/>
    <x v="0"/>
    <x v="0"/>
    <n v="555000"/>
  </r>
  <r>
    <x v="441"/>
    <n v="0.69959642280157452"/>
    <x v="0"/>
    <x v="1"/>
    <n v="118000"/>
  </r>
  <r>
    <x v="442"/>
    <n v="0.76783073422263559"/>
    <x v="0"/>
    <x v="1"/>
    <n v="162900"/>
  </r>
  <r>
    <x v="443"/>
    <n v="0.80553527408900871"/>
    <x v="1"/>
    <x v="1"/>
    <n v="172500"/>
  </r>
  <r>
    <x v="444"/>
    <n v="0.34057105571028601"/>
    <x v="1"/>
    <x v="0"/>
    <n v="210000"/>
  </r>
  <r>
    <x v="445"/>
    <n v="0.60994574267903956"/>
    <x v="0"/>
    <x v="1"/>
    <n v="127500"/>
  </r>
  <r>
    <x v="446"/>
    <n v="0.43332663094462787"/>
    <x v="0"/>
    <x v="0"/>
    <n v="190000"/>
  </r>
  <r>
    <x v="447"/>
    <n v="0.38437770828365048"/>
    <x v="1"/>
    <x v="0"/>
    <n v="199900"/>
  </r>
  <r>
    <x v="448"/>
    <n v="0.65596215796056567"/>
    <x v="0"/>
    <x v="1"/>
    <n v="119500"/>
  </r>
  <r>
    <x v="449"/>
    <n v="0.73088308429839643"/>
    <x v="0"/>
    <x v="1"/>
    <n v="120000"/>
  </r>
  <r>
    <x v="450"/>
    <n v="0.84866275906419009"/>
    <x v="0"/>
    <x v="1"/>
    <n v="110000"/>
  </r>
  <r>
    <x v="451"/>
    <n v="0.85796125839888149"/>
    <x v="1"/>
    <x v="1"/>
    <n v="280000"/>
  </r>
  <r>
    <x v="452"/>
    <n v="0.75519144090117329"/>
    <x v="1"/>
    <x v="1"/>
    <n v="204000"/>
  </r>
  <r>
    <x v="453"/>
    <n v="0.47597165921632978"/>
    <x v="0"/>
    <x v="0"/>
    <n v="210000"/>
  </r>
  <r>
    <x v="454"/>
    <n v="0.84658070326560109"/>
    <x v="0"/>
    <x v="1"/>
    <n v="188000"/>
  </r>
  <r>
    <x v="455"/>
    <n v="0.25882518720851644"/>
    <x v="0"/>
    <x v="0"/>
    <n v="175500"/>
  </r>
  <r>
    <x v="456"/>
    <n v="9.2718259510294887E-2"/>
    <x v="0"/>
    <x v="0"/>
    <n v="98000"/>
  </r>
  <r>
    <x v="457"/>
    <n v="5.7235328035035837E-2"/>
    <x v="1"/>
    <x v="0"/>
    <n v="256000"/>
  </r>
  <r>
    <x v="458"/>
    <n v="0.90058821216429474"/>
    <x v="1"/>
    <x v="1"/>
    <n v="161000"/>
  </r>
  <r>
    <x v="459"/>
    <n v="0.92550089832531357"/>
    <x v="0"/>
    <x v="1"/>
    <n v="110000"/>
  </r>
  <r>
    <x v="460"/>
    <n v="8.1160085494053624E-2"/>
    <x v="0"/>
    <x v="0"/>
    <n v="263435"/>
  </r>
  <r>
    <x v="461"/>
    <n v="0.70629186645766728"/>
    <x v="1"/>
    <x v="1"/>
    <n v="155000"/>
  </r>
  <r>
    <x v="462"/>
    <n v="0.48276259792532594"/>
    <x v="0"/>
    <x v="0"/>
    <n v="62383"/>
  </r>
  <r>
    <x v="463"/>
    <n v="0.52063699922648832"/>
    <x v="0"/>
    <x v="1"/>
    <n v="188700"/>
  </r>
  <r>
    <x v="464"/>
    <n v="4.6454966921652519E-2"/>
    <x v="0"/>
    <x v="0"/>
    <n v="124000"/>
  </r>
  <r>
    <x v="465"/>
    <n v="0.23715628904312291"/>
    <x v="1"/>
    <x v="0"/>
    <n v="178740"/>
  </r>
  <r>
    <x v="466"/>
    <n v="0.10460078394151351"/>
    <x v="0"/>
    <x v="0"/>
    <n v="167000"/>
  </r>
  <r>
    <x v="467"/>
    <n v="0.34739078165640791"/>
    <x v="1"/>
    <x v="0"/>
    <n v="146500"/>
  </r>
  <r>
    <x v="468"/>
    <n v="0.93085955784160945"/>
    <x v="0"/>
    <x v="1"/>
    <n v="250000"/>
  </r>
  <r>
    <x v="469"/>
    <n v="0.27026017335668751"/>
    <x v="1"/>
    <x v="0"/>
    <n v="187000"/>
  </r>
  <r>
    <x v="470"/>
    <n v="0.93354091611326451"/>
    <x v="0"/>
    <x v="1"/>
    <n v="212000"/>
  </r>
  <r>
    <x v="471"/>
    <n v="0.49062064645744952"/>
    <x v="0"/>
    <x v="0"/>
    <n v="190000"/>
  </r>
  <r>
    <x v="472"/>
    <n v="0.91417267721508555"/>
    <x v="0"/>
    <x v="1"/>
    <n v="148000"/>
  </r>
  <r>
    <x v="473"/>
    <n v="0.14419575100795257"/>
    <x v="1"/>
    <x v="0"/>
    <n v="440000"/>
  </r>
  <r>
    <x v="474"/>
    <n v="0.66584181706022461"/>
    <x v="1"/>
    <x v="1"/>
    <n v="251000"/>
  </r>
  <r>
    <x v="475"/>
    <n v="0.32359417625253917"/>
    <x v="0"/>
    <x v="0"/>
    <n v="132500"/>
  </r>
  <r>
    <x v="476"/>
    <n v="0.39821637113957098"/>
    <x v="1"/>
    <x v="0"/>
    <n v="208900"/>
  </r>
  <r>
    <x v="477"/>
    <n v="0.48267248194234569"/>
    <x v="1"/>
    <x v="0"/>
    <n v="380000"/>
  </r>
  <r>
    <x v="478"/>
    <n v="0.89484158991432705"/>
    <x v="1"/>
    <x v="1"/>
    <n v="297000"/>
  </r>
  <r>
    <x v="479"/>
    <n v="0.89858396801005624"/>
    <x v="0"/>
    <x v="1"/>
    <n v="89471"/>
  </r>
  <r>
    <x v="480"/>
    <n v="0.13831910977977269"/>
    <x v="1"/>
    <x v="0"/>
    <n v="326000"/>
  </r>
  <r>
    <x v="481"/>
    <n v="0.91957408847111022"/>
    <x v="1"/>
    <x v="1"/>
    <n v="374000"/>
  </r>
  <r>
    <x v="482"/>
    <n v="0.83060816038490837"/>
    <x v="0"/>
    <x v="1"/>
    <n v="155000"/>
  </r>
  <r>
    <x v="483"/>
    <n v="0.74561600166046482"/>
    <x v="0"/>
    <x v="1"/>
    <n v="164000"/>
  </r>
  <r>
    <x v="484"/>
    <n v="9.973255315939511E-2"/>
    <x v="0"/>
    <x v="0"/>
    <n v="132500"/>
  </r>
  <r>
    <x v="485"/>
    <n v="0.59127177255293439"/>
    <x v="0"/>
    <x v="1"/>
    <n v="147000"/>
  </r>
  <r>
    <x v="486"/>
    <n v="0.62435633866945395"/>
    <x v="0"/>
    <x v="1"/>
    <n v="156000"/>
  </r>
  <r>
    <x v="487"/>
    <n v="0.29560038363357544"/>
    <x v="1"/>
    <x v="0"/>
    <n v="175000"/>
  </r>
  <r>
    <x v="488"/>
    <n v="0.88267765645300211"/>
    <x v="1"/>
    <x v="1"/>
    <n v="160000"/>
  </r>
  <r>
    <x v="489"/>
    <n v="0.21730908769414126"/>
    <x v="0"/>
    <x v="0"/>
    <n v="86000"/>
  </r>
  <r>
    <x v="490"/>
    <n v="0.49501573319439307"/>
    <x v="1"/>
    <x v="0"/>
    <n v="115000"/>
  </r>
  <r>
    <x v="491"/>
    <n v="0.21644699620524166"/>
    <x v="0"/>
    <x v="0"/>
    <n v="133000"/>
  </r>
  <r>
    <x v="492"/>
    <n v="9.1268785568091815E-2"/>
    <x v="0"/>
    <x v="0"/>
    <n v="172785"/>
  </r>
  <r>
    <x v="493"/>
    <n v="0.9308530852115513"/>
    <x v="0"/>
    <x v="1"/>
    <n v="155000"/>
  </r>
  <r>
    <x v="494"/>
    <n v="0.72487106855293426"/>
    <x v="1"/>
    <x v="1"/>
    <n v="91300"/>
  </r>
  <r>
    <x v="495"/>
    <n v="0.24102983113920795"/>
    <x v="0"/>
    <x v="0"/>
    <n v="34900"/>
  </r>
  <r>
    <x v="496"/>
    <n v="0.2307856974681215"/>
    <x v="1"/>
    <x v="0"/>
    <n v="430000"/>
  </r>
  <r>
    <x v="497"/>
    <n v="3.9312784449964111E-3"/>
    <x v="0"/>
    <x v="0"/>
    <n v="184000"/>
  </r>
  <r>
    <x v="498"/>
    <n v="7.816259747808274E-2"/>
    <x v="1"/>
    <x v="0"/>
    <n v="130000"/>
  </r>
  <r>
    <x v="499"/>
    <n v="0.2423390443116159"/>
    <x v="1"/>
    <x v="0"/>
    <n v="120000"/>
  </r>
  <r>
    <x v="500"/>
    <n v="0.94528304528335583"/>
    <x v="1"/>
    <x v="1"/>
    <n v="113000"/>
  </r>
  <r>
    <x v="501"/>
    <n v="0.15357188542334366"/>
    <x v="0"/>
    <x v="0"/>
    <n v="226700"/>
  </r>
  <r>
    <x v="502"/>
    <n v="0.80833865695549867"/>
    <x v="0"/>
    <x v="1"/>
    <n v="140000"/>
  </r>
  <r>
    <x v="503"/>
    <n v="0.9899493754551999"/>
    <x v="0"/>
    <x v="1"/>
    <n v="289000"/>
  </r>
  <r>
    <x v="504"/>
    <n v="0.37853718312473705"/>
    <x v="1"/>
    <x v="0"/>
    <n v="147000"/>
  </r>
  <r>
    <x v="505"/>
    <n v="0.76980885438159963"/>
    <x v="0"/>
    <x v="1"/>
    <n v="124500"/>
  </r>
  <r>
    <x v="506"/>
    <n v="0.59285350295900718"/>
    <x v="1"/>
    <x v="1"/>
    <n v="215000"/>
  </r>
  <r>
    <x v="507"/>
    <n v="0.88502816421887631"/>
    <x v="0"/>
    <x v="1"/>
    <n v="208300"/>
  </r>
  <r>
    <x v="508"/>
    <n v="0.4090580249934791"/>
    <x v="0"/>
    <x v="0"/>
    <n v="161000"/>
  </r>
  <r>
    <x v="509"/>
    <n v="0.88936181495148625"/>
    <x v="1"/>
    <x v="1"/>
    <n v="124500"/>
  </r>
  <r>
    <x v="510"/>
    <n v="0.88913352968623915"/>
    <x v="1"/>
    <x v="1"/>
    <n v="164900"/>
  </r>
  <r>
    <x v="511"/>
    <n v="0.96547915643342275"/>
    <x v="1"/>
    <x v="1"/>
    <n v="202665"/>
  </r>
  <r>
    <x v="512"/>
    <n v="0.65293935297672856"/>
    <x v="0"/>
    <x v="1"/>
    <n v="129900"/>
  </r>
  <r>
    <x v="513"/>
    <n v="0.17447770511173655"/>
    <x v="1"/>
    <x v="0"/>
    <n v="134000"/>
  </r>
  <r>
    <x v="514"/>
    <n v="0.68138065447466112"/>
    <x v="0"/>
    <x v="1"/>
    <n v="96500"/>
  </r>
  <r>
    <x v="515"/>
    <n v="0.78872698909743033"/>
    <x v="1"/>
    <x v="1"/>
    <n v="402861"/>
  </r>
  <r>
    <x v="516"/>
    <n v="0.7805690402862997"/>
    <x v="0"/>
    <x v="1"/>
    <n v="158000"/>
  </r>
  <r>
    <x v="517"/>
    <n v="6.1467982897509432E-2"/>
    <x v="1"/>
    <x v="0"/>
    <n v="265000"/>
  </r>
  <r>
    <x v="518"/>
    <n v="0.80065935735195337"/>
    <x v="0"/>
    <x v="1"/>
    <n v="211000"/>
  </r>
  <r>
    <x v="519"/>
    <n v="0.76024036443085408"/>
    <x v="0"/>
    <x v="1"/>
    <n v="234000"/>
  </r>
  <r>
    <x v="520"/>
    <n v="0.31148347847086078"/>
    <x v="1"/>
    <x v="0"/>
    <n v="106250"/>
  </r>
  <r>
    <x v="521"/>
    <n v="0.3290333180759869"/>
    <x v="0"/>
    <x v="0"/>
    <n v="150000"/>
  </r>
  <r>
    <x v="522"/>
    <n v="0.19991500728182399"/>
    <x v="0"/>
    <x v="0"/>
    <n v="159000"/>
  </r>
  <r>
    <x v="523"/>
    <n v="0.13226060853950239"/>
    <x v="1"/>
    <x v="0"/>
    <n v="184750"/>
  </r>
  <r>
    <x v="524"/>
    <n v="0.18305000731566934"/>
    <x v="1"/>
    <x v="0"/>
    <n v="315750"/>
  </r>
  <r>
    <x v="525"/>
    <n v="0.86831164905193503"/>
    <x v="1"/>
    <x v="1"/>
    <n v="176000"/>
  </r>
  <r>
    <x v="526"/>
    <n v="0.46329882827367519"/>
    <x v="1"/>
    <x v="0"/>
    <n v="132000"/>
  </r>
  <r>
    <x v="527"/>
    <n v="9.3748561897374016E-2"/>
    <x v="1"/>
    <x v="0"/>
    <n v="446261"/>
  </r>
  <r>
    <x v="528"/>
    <n v="0.51829107010371078"/>
    <x v="0"/>
    <x v="1"/>
    <n v="86000"/>
  </r>
  <r>
    <x v="529"/>
    <n v="8.4714384129660925E-2"/>
    <x v="0"/>
    <x v="0"/>
    <n v="200624"/>
  </r>
  <r>
    <x v="530"/>
    <n v="0.55223105206140921"/>
    <x v="1"/>
    <x v="1"/>
    <n v="175000"/>
  </r>
  <r>
    <x v="531"/>
    <n v="0.23750934029085158"/>
    <x v="0"/>
    <x v="0"/>
    <n v="128000"/>
  </r>
  <r>
    <x v="532"/>
    <n v="0.38136898125400787"/>
    <x v="0"/>
    <x v="0"/>
    <n v="107500"/>
  </r>
  <r>
    <x v="533"/>
    <n v="0.19046263682010123"/>
    <x v="0"/>
    <x v="0"/>
    <n v="39300"/>
  </r>
  <r>
    <x v="534"/>
    <n v="3.8619860594805155E-2"/>
    <x v="1"/>
    <x v="0"/>
    <n v="178000"/>
  </r>
  <r>
    <x v="535"/>
    <n v="2.516414495853514E-2"/>
    <x v="1"/>
    <x v="0"/>
    <n v="107500"/>
  </r>
  <r>
    <x v="536"/>
    <n v="0.27555438108564911"/>
    <x v="1"/>
    <x v="0"/>
    <n v="188000"/>
  </r>
  <r>
    <x v="537"/>
    <n v="0.92360993648843648"/>
    <x v="1"/>
    <x v="1"/>
    <n v="111250"/>
  </r>
  <r>
    <x v="538"/>
    <n v="6.274058648960934E-2"/>
    <x v="1"/>
    <x v="0"/>
    <n v="158000"/>
  </r>
  <r>
    <x v="539"/>
    <n v="0.36767271066021701"/>
    <x v="1"/>
    <x v="0"/>
    <n v="272000"/>
  </r>
  <r>
    <x v="540"/>
    <n v="0.37201663617024128"/>
    <x v="1"/>
    <x v="0"/>
    <n v="315000"/>
  </r>
  <r>
    <x v="541"/>
    <n v="0.13422752918536174"/>
    <x v="0"/>
    <x v="0"/>
    <n v="248000"/>
  </r>
  <r>
    <x v="542"/>
    <n v="0.44930244846559841"/>
    <x v="1"/>
    <x v="0"/>
    <n v="213250"/>
  </r>
  <r>
    <x v="543"/>
    <n v="3.8292242033661772E-2"/>
    <x v="1"/>
    <x v="0"/>
    <n v="133000"/>
  </r>
  <r>
    <x v="544"/>
    <n v="0.63934604117243143"/>
    <x v="1"/>
    <x v="1"/>
    <n v="179665"/>
  </r>
  <r>
    <x v="545"/>
    <n v="0.78224506771250679"/>
    <x v="0"/>
    <x v="1"/>
    <n v="229000"/>
  </r>
  <r>
    <x v="546"/>
    <n v="0.48756377416685426"/>
    <x v="0"/>
    <x v="0"/>
    <n v="210000"/>
  </r>
  <r>
    <x v="547"/>
    <n v="0.74673765403922865"/>
    <x v="1"/>
    <x v="1"/>
    <n v="129500"/>
  </r>
  <r>
    <x v="548"/>
    <n v="0.93883242555758972"/>
    <x v="1"/>
    <x v="1"/>
    <n v="125000"/>
  </r>
  <r>
    <x v="549"/>
    <n v="0.34864580706804782"/>
    <x v="1"/>
    <x v="0"/>
    <n v="263000"/>
  </r>
  <r>
    <x v="550"/>
    <n v="0.19233116451241239"/>
    <x v="0"/>
    <x v="0"/>
    <n v="140000"/>
  </r>
  <r>
    <x v="551"/>
    <n v="0.94239284017456981"/>
    <x v="0"/>
    <x v="1"/>
    <n v="112500"/>
  </r>
  <r>
    <x v="552"/>
    <n v="0.99909079457881433"/>
    <x v="1"/>
    <x v="1"/>
    <n v="255500"/>
  </r>
  <r>
    <x v="553"/>
    <n v="0.81263016510818964"/>
    <x v="0"/>
    <x v="1"/>
    <n v="108000"/>
  </r>
  <r>
    <x v="554"/>
    <n v="0.7632296011116313"/>
    <x v="1"/>
    <x v="1"/>
    <n v="284000"/>
  </r>
  <r>
    <x v="555"/>
    <n v="0.10383781946899984"/>
    <x v="0"/>
    <x v="0"/>
    <n v="113000"/>
  </r>
  <r>
    <x v="556"/>
    <n v="0.25398150828868593"/>
    <x v="1"/>
    <x v="0"/>
    <n v="141000"/>
  </r>
  <r>
    <x v="557"/>
    <n v="0.1988123747334668"/>
    <x v="0"/>
    <x v="0"/>
    <n v="108000"/>
  </r>
  <r>
    <x v="558"/>
    <n v="0.17441300331748244"/>
    <x v="1"/>
    <x v="0"/>
    <n v="175000"/>
  </r>
  <r>
    <x v="559"/>
    <n v="0.85342236492492973"/>
    <x v="1"/>
    <x v="1"/>
    <n v="234000"/>
  </r>
  <r>
    <x v="560"/>
    <n v="0.96518706194146608"/>
    <x v="0"/>
    <x v="1"/>
    <n v="121500"/>
  </r>
  <r>
    <x v="561"/>
    <n v="0.89881247119097418"/>
    <x v="1"/>
    <x v="1"/>
    <n v="170000"/>
  </r>
  <r>
    <x v="562"/>
    <n v="0.62387293556370493"/>
    <x v="1"/>
    <x v="1"/>
    <n v="108000"/>
  </r>
  <r>
    <x v="563"/>
    <n v="0.84978699426004134"/>
    <x v="1"/>
    <x v="1"/>
    <n v="185000"/>
  </r>
  <r>
    <x v="564"/>
    <n v="4.8387047671460959E-4"/>
    <x v="0"/>
    <x v="0"/>
    <n v="268000"/>
  </r>
  <r>
    <x v="565"/>
    <n v="0.25734341537234551"/>
    <x v="0"/>
    <x v="0"/>
    <n v="128000"/>
  </r>
  <r>
    <x v="566"/>
    <n v="0.19255634843093783"/>
    <x v="1"/>
    <x v="0"/>
    <n v="325000"/>
  </r>
  <r>
    <x v="567"/>
    <n v="0.10605990962383405"/>
    <x v="0"/>
    <x v="0"/>
    <n v="214000"/>
  </r>
  <r>
    <x v="568"/>
    <n v="0.15247206914074241"/>
    <x v="1"/>
    <x v="0"/>
    <n v="316600"/>
  </r>
  <r>
    <x v="569"/>
    <n v="7.4099891530791773E-2"/>
    <x v="1"/>
    <x v="0"/>
    <n v="135960"/>
  </r>
  <r>
    <x v="570"/>
    <n v="0.91017465462010949"/>
    <x v="0"/>
    <x v="1"/>
    <n v="142600"/>
  </r>
  <r>
    <x v="571"/>
    <n v="0.43477602090599732"/>
    <x v="1"/>
    <x v="0"/>
    <n v="120000"/>
  </r>
  <r>
    <x v="572"/>
    <n v="0.48965518026611021"/>
    <x v="1"/>
    <x v="0"/>
    <n v="224500"/>
  </r>
  <r>
    <x v="573"/>
    <n v="0.99387808325215754"/>
    <x v="1"/>
    <x v="1"/>
    <n v="170000"/>
  </r>
  <r>
    <x v="574"/>
    <n v="0.38296493934422982"/>
    <x v="1"/>
    <x v="0"/>
    <n v="139000"/>
  </r>
  <r>
    <x v="575"/>
    <n v="9.0159231839381682E-2"/>
    <x v="1"/>
    <x v="0"/>
    <n v="118500"/>
  </r>
  <r>
    <x v="576"/>
    <n v="0.16702974997061837"/>
    <x v="0"/>
    <x v="0"/>
    <n v="145000"/>
  </r>
  <r>
    <x v="577"/>
    <n v="0.48277578752597261"/>
    <x v="1"/>
    <x v="0"/>
    <n v="164500"/>
  </r>
  <r>
    <x v="578"/>
    <n v="1.5218420282901546E-2"/>
    <x v="0"/>
    <x v="0"/>
    <n v="146000"/>
  </r>
  <r>
    <x v="579"/>
    <n v="0.68040615327271381"/>
    <x v="0"/>
    <x v="1"/>
    <n v="131500"/>
  </r>
  <r>
    <x v="580"/>
    <n v="0.84864629277314807"/>
    <x v="1"/>
    <x v="1"/>
    <n v="181900"/>
  </r>
  <r>
    <x v="581"/>
    <n v="0.13959265189131653"/>
    <x v="0"/>
    <x v="0"/>
    <n v="253293"/>
  </r>
  <r>
    <x v="582"/>
    <n v="0.77038463313191274"/>
    <x v="0"/>
    <x v="1"/>
    <n v="118500"/>
  </r>
  <r>
    <x v="583"/>
    <n v="2.2985369645296405E-2"/>
    <x v="1"/>
    <x v="0"/>
    <n v="325000"/>
  </r>
  <r>
    <x v="584"/>
    <n v="0.29973021347568019"/>
    <x v="0"/>
    <x v="0"/>
    <n v="133000"/>
  </r>
  <r>
    <x v="585"/>
    <n v="0.17658648933446686"/>
    <x v="1"/>
    <x v="0"/>
    <n v="369900"/>
  </r>
  <r>
    <x v="586"/>
    <n v="0.21059013502796775"/>
    <x v="0"/>
    <x v="0"/>
    <n v="130000"/>
  </r>
  <r>
    <x v="587"/>
    <n v="1.8123970204776074E-2"/>
    <x v="0"/>
    <x v="0"/>
    <n v="137000"/>
  </r>
  <r>
    <x v="588"/>
    <n v="0.6925742995045493"/>
    <x v="0"/>
    <x v="1"/>
    <n v="143000"/>
  </r>
  <r>
    <x v="589"/>
    <n v="0.8571670213403132"/>
    <x v="0"/>
    <x v="1"/>
    <n v="79500"/>
  </r>
  <r>
    <x v="590"/>
    <n v="0.17897557286158483"/>
    <x v="0"/>
    <x v="0"/>
    <n v="185900"/>
  </r>
  <r>
    <x v="591"/>
    <n v="0.79158429513975404"/>
    <x v="1"/>
    <x v="1"/>
    <n v="451950"/>
  </r>
  <r>
    <x v="592"/>
    <n v="1.0742024076803469E-2"/>
    <x v="0"/>
    <x v="0"/>
    <n v="138000"/>
  </r>
  <r>
    <x v="593"/>
    <n v="0.64681227818705633"/>
    <x v="1"/>
    <x v="1"/>
    <n v="140000"/>
  </r>
  <r>
    <x v="594"/>
    <n v="0.78071640956169841"/>
    <x v="0"/>
    <x v="1"/>
    <n v="110000"/>
  </r>
  <r>
    <x v="595"/>
    <n v="0.24841461704948387"/>
    <x v="1"/>
    <x v="0"/>
    <n v="319000"/>
  </r>
  <r>
    <x v="596"/>
    <n v="0.75186315668725756"/>
    <x v="0"/>
    <x v="1"/>
    <n v="114504"/>
  </r>
  <r>
    <x v="597"/>
    <n v="0.95297198921584281"/>
    <x v="1"/>
    <x v="1"/>
    <n v="194201"/>
  </r>
  <r>
    <x v="598"/>
    <n v="0.24228625332895137"/>
    <x v="0"/>
    <x v="0"/>
    <n v="217500"/>
  </r>
  <r>
    <x v="599"/>
    <n v="0.35054777243103241"/>
    <x v="1"/>
    <x v="0"/>
    <n v="151000"/>
  </r>
  <r>
    <x v="600"/>
    <n v="0.15353626438479651"/>
    <x v="1"/>
    <x v="0"/>
    <n v="275000"/>
  </r>
  <r>
    <x v="601"/>
    <n v="0.35677402521449508"/>
    <x v="0"/>
    <x v="0"/>
    <n v="141000"/>
  </r>
  <r>
    <x v="602"/>
    <n v="0.10472750524104935"/>
    <x v="1"/>
    <x v="0"/>
    <n v="220000"/>
  </r>
  <r>
    <x v="603"/>
    <n v="0.84436847801551096"/>
    <x v="0"/>
    <x v="1"/>
    <n v="151000"/>
  </r>
  <r>
    <x v="604"/>
    <n v="0.84527150902547965"/>
    <x v="1"/>
    <x v="1"/>
    <n v="221000"/>
  </r>
  <r>
    <x v="605"/>
    <n v="0.7951772690890534"/>
    <x v="0"/>
    <x v="1"/>
    <n v="205000"/>
  </r>
  <r>
    <x v="606"/>
    <n v="0.52734702997771987"/>
    <x v="1"/>
    <x v="1"/>
    <n v="152000"/>
  </r>
  <r>
    <x v="607"/>
    <n v="0.50886777117528148"/>
    <x v="1"/>
    <x v="1"/>
    <n v="225000"/>
  </r>
  <r>
    <x v="608"/>
    <n v="0.61314825887613"/>
    <x v="0"/>
    <x v="1"/>
    <n v="359100"/>
  </r>
  <r>
    <x v="609"/>
    <n v="0.63716388937503099"/>
    <x v="1"/>
    <x v="1"/>
    <n v="118500"/>
  </r>
  <r>
    <x v="610"/>
    <n v="0.33952538608005167"/>
    <x v="1"/>
    <x v="0"/>
    <n v="313000"/>
  </r>
  <r>
    <x v="611"/>
    <n v="0.87677651707903936"/>
    <x v="0"/>
    <x v="1"/>
    <n v="148000"/>
  </r>
  <r>
    <x v="612"/>
    <n v="3.2892936113776083E-2"/>
    <x v="1"/>
    <x v="0"/>
    <n v="261500"/>
  </r>
  <r>
    <x v="613"/>
    <n v="5.1231921540467074E-2"/>
    <x v="0"/>
    <x v="0"/>
    <n v="147000"/>
  </r>
  <r>
    <x v="614"/>
    <n v="0.12597348204072256"/>
    <x v="1"/>
    <x v="0"/>
    <n v="75500"/>
  </r>
  <r>
    <x v="615"/>
    <n v="0.54298311081063089"/>
    <x v="1"/>
    <x v="1"/>
    <n v="137500"/>
  </r>
  <r>
    <x v="616"/>
    <n v="0.81404534217109414"/>
    <x v="1"/>
    <x v="1"/>
    <n v="183200"/>
  </r>
  <r>
    <x v="617"/>
    <n v="0.97380475229378893"/>
    <x v="0"/>
    <x v="1"/>
    <n v="105500"/>
  </r>
  <r>
    <x v="618"/>
    <n v="0.65740188768947172"/>
    <x v="0"/>
    <x v="1"/>
    <n v="314813"/>
  </r>
  <r>
    <x v="619"/>
    <n v="9.746614065866066E-2"/>
    <x v="1"/>
    <x v="0"/>
    <n v="305000"/>
  </r>
  <r>
    <x v="620"/>
    <n v="0.26871471698762806"/>
    <x v="0"/>
    <x v="0"/>
    <n v="67000"/>
  </r>
  <r>
    <x v="621"/>
    <n v="0.56636449259122967"/>
    <x v="1"/>
    <x v="1"/>
    <n v="240000"/>
  </r>
  <r>
    <x v="622"/>
    <n v="0.73651486212071338"/>
    <x v="1"/>
    <x v="1"/>
    <n v="135000"/>
  </r>
  <r>
    <x v="623"/>
    <n v="0.49576053938666842"/>
    <x v="0"/>
    <x v="0"/>
    <n v="168500"/>
  </r>
  <r>
    <x v="624"/>
    <n v="0.99281574030574127"/>
    <x v="1"/>
    <x v="1"/>
    <n v="165150"/>
  </r>
  <r>
    <x v="625"/>
    <n v="0.64141800936089943"/>
    <x v="0"/>
    <x v="1"/>
    <n v="160000"/>
  </r>
  <r>
    <x v="626"/>
    <n v="0.86736325981305618"/>
    <x v="0"/>
    <x v="1"/>
    <n v="139900"/>
  </r>
  <r>
    <x v="627"/>
    <n v="0.29724570947533413"/>
    <x v="0"/>
    <x v="0"/>
    <n v="153000"/>
  </r>
  <r>
    <x v="628"/>
    <n v="0.85585968087309872"/>
    <x v="1"/>
    <x v="1"/>
    <n v="135000"/>
  </r>
  <r>
    <x v="629"/>
    <n v="0.19888915027441778"/>
    <x v="1"/>
    <x v="0"/>
    <n v="168500"/>
  </r>
  <r>
    <x v="630"/>
    <n v="0.46008029736495915"/>
    <x v="0"/>
    <x v="0"/>
    <n v="124000"/>
  </r>
  <r>
    <x v="631"/>
    <n v="0.87426359176314816"/>
    <x v="1"/>
    <x v="1"/>
    <n v="209500"/>
  </r>
  <r>
    <x v="632"/>
    <n v="0.24344613314263741"/>
    <x v="1"/>
    <x v="0"/>
    <n v="82500"/>
  </r>
  <r>
    <x v="633"/>
    <n v="0.76821276937703387"/>
    <x v="1"/>
    <x v="1"/>
    <n v="139400"/>
  </r>
  <r>
    <x v="634"/>
    <n v="0.98675200850821032"/>
    <x v="1"/>
    <x v="1"/>
    <n v="144000"/>
  </r>
  <r>
    <x v="635"/>
    <n v="0.66009281114891527"/>
    <x v="0"/>
    <x v="1"/>
    <n v="200000"/>
  </r>
  <r>
    <x v="636"/>
    <n v="0.33161999221436511"/>
    <x v="0"/>
    <x v="0"/>
    <n v="60000"/>
  </r>
  <r>
    <x v="637"/>
    <n v="0.99967694484052549"/>
    <x v="0"/>
    <x v="1"/>
    <n v="93000"/>
  </r>
  <r>
    <x v="638"/>
    <n v="0.29838215345795382"/>
    <x v="1"/>
    <x v="0"/>
    <n v="85000"/>
  </r>
  <r>
    <x v="639"/>
    <n v="0.80979731651843379"/>
    <x v="1"/>
    <x v="1"/>
    <n v="264561"/>
  </r>
  <r>
    <x v="640"/>
    <n v="0.51402321094293368"/>
    <x v="1"/>
    <x v="1"/>
    <n v="274000"/>
  </r>
  <r>
    <x v="641"/>
    <n v="0.60687507897136128"/>
    <x v="0"/>
    <x v="1"/>
    <n v="226000"/>
  </r>
  <r>
    <x v="642"/>
    <n v="0.87541603275423852"/>
    <x v="1"/>
    <x v="1"/>
    <n v="345000"/>
  </r>
  <r>
    <x v="643"/>
    <n v="1.7555273346733791E-2"/>
    <x v="1"/>
    <x v="0"/>
    <n v="152000"/>
  </r>
  <r>
    <x v="644"/>
    <n v="0.80215430754124606"/>
    <x v="1"/>
    <x v="1"/>
    <n v="370878"/>
  </r>
  <r>
    <x v="645"/>
    <n v="0.13833588074664704"/>
    <x v="0"/>
    <x v="0"/>
    <n v="143250"/>
  </r>
  <r>
    <x v="646"/>
    <n v="5.578575167407307E-2"/>
    <x v="0"/>
    <x v="0"/>
    <n v="98300"/>
  </r>
  <r>
    <x v="647"/>
    <n v="7.5315860564494241E-2"/>
    <x v="0"/>
    <x v="0"/>
    <n v="155000"/>
  </r>
  <r>
    <x v="648"/>
    <n v="5.9526976950423638E-2"/>
    <x v="0"/>
    <x v="0"/>
    <n v="155000"/>
  </r>
  <r>
    <x v="649"/>
    <n v="0.86758207008358901"/>
    <x v="0"/>
    <x v="1"/>
    <n v="84500"/>
  </r>
  <r>
    <x v="650"/>
    <n v="0.46093137776626658"/>
    <x v="0"/>
    <x v="0"/>
    <n v="205950"/>
  </r>
  <r>
    <x v="651"/>
    <n v="8.5058007466819241E-2"/>
    <x v="1"/>
    <x v="0"/>
    <n v="108000"/>
  </r>
  <r>
    <x v="652"/>
    <n v="0.54751121349654308"/>
    <x v="0"/>
    <x v="1"/>
    <n v="191000"/>
  </r>
  <r>
    <x v="653"/>
    <n v="0.52265495748562796"/>
    <x v="1"/>
    <x v="1"/>
    <n v="135000"/>
  </r>
  <r>
    <x v="654"/>
    <n v="0.93302822177163058"/>
    <x v="1"/>
    <x v="1"/>
    <n v="350000"/>
  </r>
  <r>
    <x v="655"/>
    <n v="0.73330172417620787"/>
    <x v="0"/>
    <x v="1"/>
    <n v="88000"/>
  </r>
  <r>
    <x v="656"/>
    <n v="0.27834404406197122"/>
    <x v="0"/>
    <x v="0"/>
    <n v="145500"/>
  </r>
  <r>
    <x v="657"/>
    <n v="0.24258326194504443"/>
    <x v="0"/>
    <x v="0"/>
    <n v="149000"/>
  </r>
  <r>
    <x v="658"/>
    <n v="0.87044065104707413"/>
    <x v="1"/>
    <x v="1"/>
    <n v="97500"/>
  </r>
  <r>
    <x v="659"/>
    <n v="0.23749596258801997"/>
    <x v="0"/>
    <x v="0"/>
    <n v="167000"/>
  </r>
  <r>
    <x v="660"/>
    <n v="0.97914977716240781"/>
    <x v="0"/>
    <x v="1"/>
    <n v="197900"/>
  </r>
  <r>
    <x v="661"/>
    <n v="0.17155542068430507"/>
    <x v="1"/>
    <x v="0"/>
    <n v="402000"/>
  </r>
  <r>
    <x v="662"/>
    <n v="0.72678861760312485"/>
    <x v="0"/>
    <x v="1"/>
    <n v="110000"/>
  </r>
  <r>
    <x v="663"/>
    <n v="0.97148167365351312"/>
    <x v="0"/>
    <x v="1"/>
    <n v="137500"/>
  </r>
  <r>
    <x v="664"/>
    <n v="0.27722089213215462"/>
    <x v="1"/>
    <x v="0"/>
    <n v="423000"/>
  </r>
  <r>
    <x v="665"/>
    <n v="0.22851329761023031"/>
    <x v="1"/>
    <x v="0"/>
    <n v="230500"/>
  </r>
  <r>
    <x v="666"/>
    <n v="0.79190849791052098"/>
    <x v="0"/>
    <x v="1"/>
    <n v="129000"/>
  </r>
  <r>
    <x v="667"/>
    <n v="0.77102113815878393"/>
    <x v="1"/>
    <x v="1"/>
    <n v="193500"/>
  </r>
  <r>
    <x v="668"/>
    <n v="0.48113572237455993"/>
    <x v="1"/>
    <x v="0"/>
    <n v="168000"/>
  </r>
  <r>
    <x v="669"/>
    <n v="0.20866085736654694"/>
    <x v="0"/>
    <x v="0"/>
    <n v="137500"/>
  </r>
  <r>
    <x v="670"/>
    <n v="0.44973162120534083"/>
    <x v="1"/>
    <x v="0"/>
    <n v="173500"/>
  </r>
  <r>
    <x v="671"/>
    <n v="0.34626130900405772"/>
    <x v="1"/>
    <x v="0"/>
    <n v="103600"/>
  </r>
  <r>
    <x v="672"/>
    <n v="0.29545586247167333"/>
    <x v="1"/>
    <x v="0"/>
    <n v="165000"/>
  </r>
  <r>
    <x v="673"/>
    <n v="0.84327900115676402"/>
    <x v="0"/>
    <x v="1"/>
    <n v="257500"/>
  </r>
  <r>
    <x v="674"/>
    <n v="0.59852512646551903"/>
    <x v="1"/>
    <x v="1"/>
    <n v="140000"/>
  </r>
  <r>
    <x v="675"/>
    <n v="0.69917798948453724"/>
    <x v="1"/>
    <x v="1"/>
    <n v="148500"/>
  </r>
  <r>
    <x v="676"/>
    <n v="0.64169315935871252"/>
    <x v="0"/>
    <x v="1"/>
    <n v="87000"/>
  </r>
  <r>
    <x v="677"/>
    <n v="0.35742686301587767"/>
    <x v="1"/>
    <x v="0"/>
    <n v="109500"/>
  </r>
  <r>
    <x v="678"/>
    <n v="0.56633332072190345"/>
    <x v="1"/>
    <x v="1"/>
    <n v="372500"/>
  </r>
  <r>
    <x v="679"/>
    <n v="3.3418545965472779E-2"/>
    <x v="0"/>
    <x v="0"/>
    <n v="128500"/>
  </r>
  <r>
    <x v="680"/>
    <n v="0.33436171365929601"/>
    <x v="1"/>
    <x v="0"/>
    <n v="143000"/>
  </r>
  <r>
    <x v="681"/>
    <n v="8.1527984419682897E-2"/>
    <x v="0"/>
    <x v="0"/>
    <n v="159434"/>
  </r>
  <r>
    <x v="682"/>
    <n v="0.2886904455641246"/>
    <x v="1"/>
    <x v="0"/>
    <n v="173000"/>
  </r>
  <r>
    <x v="683"/>
    <n v="0.64086145023106655"/>
    <x v="1"/>
    <x v="1"/>
    <n v="285000"/>
  </r>
  <r>
    <x v="684"/>
    <n v="0.52444672324100339"/>
    <x v="0"/>
    <x v="1"/>
    <n v="221000"/>
  </r>
  <r>
    <x v="685"/>
    <n v="0.24986136133119141"/>
    <x v="1"/>
    <x v="0"/>
    <n v="207500"/>
  </r>
  <r>
    <x v="686"/>
    <n v="0.70712187462961695"/>
    <x v="1"/>
    <x v="1"/>
    <n v="227875"/>
  </r>
  <r>
    <x v="687"/>
    <n v="0.18821054252295566"/>
    <x v="0"/>
    <x v="0"/>
    <n v="148800"/>
  </r>
  <r>
    <x v="688"/>
    <n v="0.80815351487088272"/>
    <x v="1"/>
    <x v="1"/>
    <n v="392000"/>
  </r>
  <r>
    <x v="689"/>
    <n v="0.43475596125655258"/>
    <x v="1"/>
    <x v="0"/>
    <n v="194700"/>
  </r>
  <r>
    <x v="690"/>
    <n v="0.14395919071159502"/>
    <x v="1"/>
    <x v="0"/>
    <n v="141000"/>
  </r>
  <r>
    <x v="691"/>
    <n v="0.64923903578676034"/>
    <x v="1"/>
    <x v="1"/>
    <n v="755000"/>
  </r>
  <r>
    <x v="692"/>
    <n v="0.81144311581506623"/>
    <x v="1"/>
    <x v="1"/>
    <n v="335000"/>
  </r>
  <r>
    <x v="693"/>
    <n v="0.18050404624736283"/>
    <x v="0"/>
    <x v="0"/>
    <n v="108480"/>
  </r>
  <r>
    <x v="694"/>
    <n v="0.87296194183680309"/>
    <x v="1"/>
    <x v="1"/>
    <n v="141500"/>
  </r>
  <r>
    <x v="695"/>
    <n v="0.15562075695123045"/>
    <x v="1"/>
    <x v="0"/>
    <n v="176000"/>
  </r>
  <r>
    <x v="696"/>
    <n v="6.3295963747025397E-3"/>
    <x v="0"/>
    <x v="0"/>
    <n v="89000"/>
  </r>
  <r>
    <x v="697"/>
    <n v="0.23628554805686175"/>
    <x v="0"/>
    <x v="0"/>
    <n v="123500"/>
  </r>
  <r>
    <x v="698"/>
    <n v="0.31738847767465295"/>
    <x v="1"/>
    <x v="0"/>
    <n v="138500"/>
  </r>
  <r>
    <x v="699"/>
    <n v="0.89489305169747879"/>
    <x v="1"/>
    <x v="1"/>
    <n v="196000"/>
  </r>
  <r>
    <x v="700"/>
    <n v="0.66995827158198396"/>
    <x v="1"/>
    <x v="1"/>
    <n v="312500"/>
  </r>
  <r>
    <x v="701"/>
    <n v="0.82094084745018148"/>
    <x v="0"/>
    <x v="1"/>
    <n v="140000"/>
  </r>
  <r>
    <x v="702"/>
    <n v="0.97824850897838311"/>
    <x v="1"/>
    <x v="1"/>
    <n v="361919"/>
  </r>
  <r>
    <x v="703"/>
    <n v="0.87435683553973065"/>
    <x v="1"/>
    <x v="1"/>
    <n v="140000"/>
  </r>
  <r>
    <x v="704"/>
    <n v="0.79803076755055002"/>
    <x v="0"/>
    <x v="1"/>
    <n v="213000"/>
  </r>
  <r>
    <x v="705"/>
    <n v="0.32407313875730859"/>
    <x v="0"/>
    <x v="0"/>
    <n v="55000"/>
  </r>
  <r>
    <x v="706"/>
    <n v="0.31192944639235287"/>
    <x v="1"/>
    <x v="0"/>
    <n v="302000"/>
  </r>
  <r>
    <x v="707"/>
    <n v="0.85036559465440376"/>
    <x v="1"/>
    <x v="1"/>
    <n v="254000"/>
  </r>
  <r>
    <x v="708"/>
    <n v="0.33522466534147732"/>
    <x v="1"/>
    <x v="0"/>
    <n v="179540"/>
  </r>
  <r>
    <x v="709"/>
    <n v="0.37091386980873975"/>
    <x v="0"/>
    <x v="0"/>
    <n v="109900"/>
  </r>
  <r>
    <x v="710"/>
    <n v="0.80751271899219246"/>
    <x v="0"/>
    <x v="1"/>
    <n v="52000"/>
  </r>
  <r>
    <x v="711"/>
    <n v="6.0457593548552624E-2"/>
    <x v="1"/>
    <x v="0"/>
    <n v="102776"/>
  </r>
  <r>
    <x v="712"/>
    <n v="2.635689495601734E-2"/>
    <x v="1"/>
    <x v="0"/>
    <n v="189000"/>
  </r>
  <r>
    <x v="713"/>
    <n v="0.43502603508814841"/>
    <x v="0"/>
    <x v="0"/>
    <n v="129000"/>
  </r>
  <r>
    <x v="714"/>
    <n v="0.15196769595541004"/>
    <x v="0"/>
    <x v="0"/>
    <n v="130500"/>
  </r>
  <r>
    <x v="715"/>
    <n v="0.58944769368604499"/>
    <x v="0"/>
    <x v="1"/>
    <n v="165000"/>
  </r>
  <r>
    <x v="716"/>
    <n v="0.88011689088281309"/>
    <x v="0"/>
    <x v="1"/>
    <n v="159500"/>
  </r>
  <r>
    <x v="717"/>
    <n v="0.77272135773246498"/>
    <x v="1"/>
    <x v="1"/>
    <n v="157000"/>
  </r>
  <r>
    <x v="718"/>
    <n v="0.89701375050943999"/>
    <x v="1"/>
    <x v="1"/>
    <n v="341000"/>
  </r>
  <r>
    <x v="719"/>
    <n v="0.93109154446930509"/>
    <x v="0"/>
    <x v="1"/>
    <n v="128500"/>
  </r>
  <r>
    <x v="720"/>
    <n v="0.24031868626940911"/>
    <x v="1"/>
    <x v="0"/>
    <n v="275000"/>
  </r>
  <r>
    <x v="721"/>
    <n v="0.63881652580563808"/>
    <x v="1"/>
    <x v="1"/>
    <n v="143000"/>
  </r>
  <r>
    <x v="722"/>
    <n v="0.16478640771951858"/>
    <x v="0"/>
    <x v="0"/>
    <n v="124500"/>
  </r>
  <r>
    <x v="723"/>
    <n v="0.91281240077800341"/>
    <x v="0"/>
    <x v="1"/>
    <n v="135000"/>
  </r>
  <r>
    <x v="724"/>
    <n v="0.50439815583103764"/>
    <x v="1"/>
    <x v="1"/>
    <n v="320000"/>
  </r>
  <r>
    <x v="725"/>
    <n v="0.42725985345925788"/>
    <x v="1"/>
    <x v="0"/>
    <n v="120500"/>
  </r>
  <r>
    <x v="726"/>
    <n v="1.0102449646810729E-2"/>
    <x v="1"/>
    <x v="0"/>
    <n v="222000"/>
  </r>
  <r>
    <x v="727"/>
    <n v="0.63356195722641284"/>
    <x v="1"/>
    <x v="1"/>
    <n v="194500"/>
  </r>
  <r>
    <x v="728"/>
    <n v="0.34930074936596456"/>
    <x v="0"/>
    <x v="0"/>
    <n v="110000"/>
  </r>
  <r>
    <x v="729"/>
    <n v="0.27684590486489125"/>
    <x v="0"/>
    <x v="0"/>
    <n v="103000"/>
  </r>
  <r>
    <x v="730"/>
    <n v="0.56214254929808705"/>
    <x v="1"/>
    <x v="1"/>
    <n v="236500"/>
  </r>
  <r>
    <x v="731"/>
    <n v="0.79219438885899329"/>
    <x v="1"/>
    <x v="1"/>
    <n v="187500"/>
  </r>
  <r>
    <x v="732"/>
    <n v="4.3621571934421954E-2"/>
    <x v="1"/>
    <x v="0"/>
    <n v="222500"/>
  </r>
  <r>
    <x v="733"/>
    <n v="0.6433112033581293"/>
    <x v="1"/>
    <x v="1"/>
    <n v="131400"/>
  </r>
  <r>
    <x v="734"/>
    <n v="0.14826371083095735"/>
    <x v="1"/>
    <x v="0"/>
    <n v="108000"/>
  </r>
  <r>
    <x v="735"/>
    <n v="0.6094717766688369"/>
    <x v="0"/>
    <x v="1"/>
    <n v="163000"/>
  </r>
  <r>
    <x v="736"/>
    <n v="0.22214364244107931"/>
    <x v="0"/>
    <x v="0"/>
    <n v="93500"/>
  </r>
  <r>
    <x v="737"/>
    <n v="0.63633383304456659"/>
    <x v="0"/>
    <x v="1"/>
    <n v="239900"/>
  </r>
  <r>
    <x v="738"/>
    <n v="0.81491539251065226"/>
    <x v="1"/>
    <x v="1"/>
    <n v="179000"/>
  </r>
  <r>
    <x v="739"/>
    <n v="0.33908599385581029"/>
    <x v="1"/>
    <x v="0"/>
    <n v="190000"/>
  </r>
  <r>
    <x v="740"/>
    <n v="3.2025308465088886E-2"/>
    <x v="1"/>
    <x v="0"/>
    <n v="132000"/>
  </r>
  <r>
    <x v="741"/>
    <n v="0.82717923814551164"/>
    <x v="1"/>
    <x v="1"/>
    <n v="142000"/>
  </r>
  <r>
    <x v="742"/>
    <n v="0.27012464748078213"/>
    <x v="1"/>
    <x v="0"/>
    <n v="179000"/>
  </r>
  <r>
    <x v="743"/>
    <n v="0.71254787421084365"/>
    <x v="1"/>
    <x v="1"/>
    <n v="175000"/>
  </r>
  <r>
    <x v="744"/>
    <n v="0.3029932728510728"/>
    <x v="1"/>
    <x v="0"/>
    <n v="180000"/>
  </r>
  <r>
    <x v="745"/>
    <n v="0.91621600066515807"/>
    <x v="0"/>
    <x v="1"/>
    <n v="299800"/>
  </r>
  <r>
    <x v="746"/>
    <n v="0.12705061705153287"/>
    <x v="1"/>
    <x v="0"/>
    <n v="236000"/>
  </r>
  <r>
    <x v="747"/>
    <n v="6.6007202780697605E-2"/>
    <x v="1"/>
    <x v="0"/>
    <n v="265979"/>
  </r>
  <r>
    <x v="748"/>
    <n v="0.43444023843339341"/>
    <x v="1"/>
    <x v="0"/>
    <n v="260400"/>
  </r>
  <r>
    <x v="749"/>
    <n v="0.38845012945866542"/>
    <x v="1"/>
    <x v="0"/>
    <n v="98000"/>
  </r>
  <r>
    <x v="750"/>
    <n v="0.94440175103030799"/>
    <x v="0"/>
    <x v="1"/>
    <n v="96500"/>
  </r>
  <r>
    <x v="751"/>
    <n v="0.19853988850209658"/>
    <x v="0"/>
    <x v="0"/>
    <n v="162000"/>
  </r>
  <r>
    <x v="752"/>
    <n v="0.26360688903419682"/>
    <x v="1"/>
    <x v="0"/>
    <n v="217000"/>
  </r>
  <r>
    <x v="753"/>
    <n v="0.55110541057219486"/>
    <x v="1"/>
    <x v="1"/>
    <n v="275500"/>
  </r>
  <r>
    <x v="754"/>
    <n v="8.5998225546787266E-2"/>
    <x v="1"/>
    <x v="0"/>
    <n v="156000"/>
  </r>
  <r>
    <x v="755"/>
    <n v="0.28756337976931945"/>
    <x v="0"/>
    <x v="0"/>
    <n v="172500"/>
  </r>
  <r>
    <x v="756"/>
    <n v="0.25229828152629119"/>
    <x v="1"/>
    <x v="0"/>
    <n v="212000"/>
  </r>
  <r>
    <x v="757"/>
    <n v="0.4125453892732015"/>
    <x v="1"/>
    <x v="0"/>
    <n v="158900"/>
  </r>
  <r>
    <x v="758"/>
    <n v="0.71766330944125512"/>
    <x v="0"/>
    <x v="1"/>
    <n v="179400"/>
  </r>
  <r>
    <x v="759"/>
    <n v="0.20198228177153821"/>
    <x v="1"/>
    <x v="0"/>
    <n v="290000"/>
  </r>
  <r>
    <x v="760"/>
    <n v="4.900312202670587E-2"/>
    <x v="0"/>
    <x v="0"/>
    <n v="127500"/>
  </r>
  <r>
    <x v="761"/>
    <n v="0.73565610400125647"/>
    <x v="0"/>
    <x v="1"/>
    <n v="100000"/>
  </r>
  <r>
    <x v="762"/>
    <n v="0.9042283321303547"/>
    <x v="1"/>
    <x v="1"/>
    <n v="215200"/>
  </r>
  <r>
    <x v="763"/>
    <n v="0.10757714448233446"/>
    <x v="0"/>
    <x v="0"/>
    <n v="337000"/>
  </r>
  <r>
    <x v="764"/>
    <n v="0.28592908340706391"/>
    <x v="0"/>
    <x v="0"/>
    <n v="270000"/>
  </r>
  <r>
    <x v="765"/>
    <n v="0.43920643103054358"/>
    <x v="0"/>
    <x v="0"/>
    <n v="264132"/>
  </r>
  <r>
    <x v="766"/>
    <n v="0.26543913355780246"/>
    <x v="1"/>
    <x v="0"/>
    <n v="196500"/>
  </r>
  <r>
    <x v="767"/>
    <n v="0.36201944377097517"/>
    <x v="1"/>
    <x v="0"/>
    <n v="160000"/>
  </r>
  <r>
    <x v="768"/>
    <n v="0.28108871490818121"/>
    <x v="1"/>
    <x v="0"/>
    <n v="216837"/>
  </r>
  <r>
    <x v="769"/>
    <n v="8.478574267297545E-2"/>
    <x v="1"/>
    <x v="0"/>
    <n v="538000"/>
  </r>
  <r>
    <x v="770"/>
    <n v="0.8822202989513509"/>
    <x v="1"/>
    <x v="1"/>
    <n v="134900"/>
  </r>
  <r>
    <x v="771"/>
    <n v="3.1391106053150875E-2"/>
    <x v="0"/>
    <x v="0"/>
    <n v="102000"/>
  </r>
  <r>
    <x v="772"/>
    <n v="0.79060608697680013"/>
    <x v="1"/>
    <x v="1"/>
    <n v="107000"/>
  </r>
  <r>
    <x v="773"/>
    <n v="0.95488288489831408"/>
    <x v="0"/>
    <x v="1"/>
    <n v="114500"/>
  </r>
  <r>
    <x v="774"/>
    <n v="0.53111488548983243"/>
    <x v="1"/>
    <x v="1"/>
    <n v="395000"/>
  </r>
  <r>
    <x v="775"/>
    <n v="0.38634198637061934"/>
    <x v="0"/>
    <x v="0"/>
    <n v="162000"/>
  </r>
  <r>
    <x v="776"/>
    <n v="0.26427594585979819"/>
    <x v="1"/>
    <x v="0"/>
    <n v="221500"/>
  </r>
  <r>
    <x v="777"/>
    <n v="0.31485567342466303"/>
    <x v="1"/>
    <x v="0"/>
    <n v="142500"/>
  </r>
  <r>
    <x v="778"/>
    <n v="0.5514197861790725"/>
    <x v="0"/>
    <x v="1"/>
    <n v="144000"/>
  </r>
  <r>
    <x v="779"/>
    <n v="0.45188023255292331"/>
    <x v="0"/>
    <x v="0"/>
    <n v="135000"/>
  </r>
  <r>
    <x v="780"/>
    <n v="0.17238667826627785"/>
    <x v="1"/>
    <x v="0"/>
    <n v="176000"/>
  </r>
  <r>
    <x v="781"/>
    <n v="0.52440743130458523"/>
    <x v="0"/>
    <x v="1"/>
    <n v="175900"/>
  </r>
  <r>
    <x v="782"/>
    <n v="0.4253291332478748"/>
    <x v="0"/>
    <x v="0"/>
    <n v="187100"/>
  </r>
  <r>
    <x v="783"/>
    <n v="4.8313103336618646E-2"/>
    <x v="1"/>
    <x v="0"/>
    <n v="165500"/>
  </r>
  <r>
    <x v="784"/>
    <n v="0.41258152707479978"/>
    <x v="0"/>
    <x v="0"/>
    <n v="128000"/>
  </r>
  <r>
    <x v="785"/>
    <n v="0.65195887210260428"/>
    <x v="0"/>
    <x v="1"/>
    <n v="161500"/>
  </r>
  <r>
    <x v="786"/>
    <n v="0.98039753342452607"/>
    <x v="0"/>
    <x v="1"/>
    <n v="139000"/>
  </r>
  <r>
    <x v="787"/>
    <n v="0.872424148123495"/>
    <x v="0"/>
    <x v="1"/>
    <n v="233000"/>
  </r>
  <r>
    <x v="788"/>
    <n v="0.81587446806380426"/>
    <x v="0"/>
    <x v="1"/>
    <n v="107900"/>
  </r>
  <r>
    <x v="789"/>
    <n v="0.23397638425992773"/>
    <x v="1"/>
    <x v="0"/>
    <n v="187500"/>
  </r>
  <r>
    <x v="790"/>
    <n v="0.62678841288351173"/>
    <x v="1"/>
    <x v="1"/>
    <n v="160200"/>
  </r>
  <r>
    <x v="791"/>
    <n v="0.29394195992346517"/>
    <x v="1"/>
    <x v="0"/>
    <n v="146800"/>
  </r>
  <r>
    <x v="792"/>
    <n v="0.8143976424757321"/>
    <x v="1"/>
    <x v="1"/>
    <n v="269790"/>
  </r>
  <r>
    <x v="793"/>
    <n v="0.35113894223207509"/>
    <x v="1"/>
    <x v="0"/>
    <n v="225000"/>
  </r>
  <r>
    <x v="794"/>
    <n v="0.79123726317165355"/>
    <x v="1"/>
    <x v="1"/>
    <n v="194500"/>
  </r>
  <r>
    <x v="795"/>
    <n v="0.85461560172683004"/>
    <x v="0"/>
    <x v="1"/>
    <n v="171000"/>
  </r>
  <r>
    <x v="796"/>
    <n v="0.27734198920857467"/>
    <x v="1"/>
    <x v="0"/>
    <n v="143500"/>
  </r>
  <r>
    <x v="797"/>
    <n v="0.23030208553403109"/>
    <x v="0"/>
    <x v="0"/>
    <n v="110000"/>
  </r>
  <r>
    <x v="798"/>
    <n v="0.47746745881160002"/>
    <x v="1"/>
    <x v="0"/>
    <n v="485000"/>
  </r>
  <r>
    <x v="799"/>
    <n v="0.55797438628305807"/>
    <x v="0"/>
    <x v="1"/>
    <n v="175000"/>
  </r>
  <r>
    <x v="800"/>
    <n v="0.29959019964698808"/>
    <x v="1"/>
    <x v="0"/>
    <n v="200000"/>
  </r>
  <r>
    <x v="801"/>
    <n v="0.10454018118014929"/>
    <x v="0"/>
    <x v="0"/>
    <n v="109900"/>
  </r>
  <r>
    <x v="802"/>
    <n v="0.96294715939108999"/>
    <x v="1"/>
    <x v="1"/>
    <n v="189000"/>
  </r>
  <r>
    <x v="803"/>
    <n v="0.33458675754672107"/>
    <x v="1"/>
    <x v="0"/>
    <n v="582933"/>
  </r>
  <r>
    <x v="804"/>
    <n v="0.98649401280865623"/>
    <x v="0"/>
    <x v="1"/>
    <n v="118000"/>
  </r>
  <r>
    <x v="805"/>
    <n v="0.66103728090239977"/>
    <x v="0"/>
    <x v="1"/>
    <n v="227680"/>
  </r>
  <r>
    <x v="806"/>
    <n v="0.65752690333865826"/>
    <x v="1"/>
    <x v="1"/>
    <n v="135500"/>
  </r>
  <r>
    <x v="807"/>
    <n v="0.97920726020905124"/>
    <x v="0"/>
    <x v="1"/>
    <n v="223500"/>
  </r>
  <r>
    <x v="808"/>
    <n v="0.27867221807188236"/>
    <x v="0"/>
    <x v="0"/>
    <n v="159950"/>
  </r>
  <r>
    <x v="809"/>
    <n v="0.80443014355651732"/>
    <x v="1"/>
    <x v="1"/>
    <n v="106000"/>
  </r>
  <r>
    <x v="810"/>
    <n v="0.12374883062984576"/>
    <x v="1"/>
    <x v="0"/>
    <n v="181000"/>
  </r>
  <r>
    <x v="811"/>
    <n v="0.82395493403235054"/>
    <x v="1"/>
    <x v="1"/>
    <n v="144500"/>
  </r>
  <r>
    <x v="812"/>
    <n v="0.91357058684404568"/>
    <x v="0"/>
    <x v="1"/>
    <n v="55993"/>
  </r>
  <r>
    <x v="813"/>
    <n v="0.83996271977564085"/>
    <x v="0"/>
    <x v="1"/>
    <n v="157900"/>
  </r>
  <r>
    <x v="814"/>
    <n v="0.34736006435029942"/>
    <x v="1"/>
    <x v="0"/>
    <n v="116000"/>
  </r>
  <r>
    <x v="815"/>
    <n v="0.39660296017612506"/>
    <x v="0"/>
    <x v="0"/>
    <n v="224900"/>
  </r>
  <r>
    <x v="816"/>
    <n v="0.53531370732611738"/>
    <x v="0"/>
    <x v="1"/>
    <n v="137000"/>
  </r>
  <r>
    <x v="817"/>
    <n v="0.58362496670973329"/>
    <x v="1"/>
    <x v="1"/>
    <n v="271000"/>
  </r>
  <r>
    <x v="818"/>
    <n v="0.20738902316579277"/>
    <x v="0"/>
    <x v="0"/>
    <n v="155000"/>
  </r>
  <r>
    <x v="819"/>
    <n v="0.83812571483854315"/>
    <x v="1"/>
    <x v="1"/>
    <n v="224000"/>
  </r>
  <r>
    <x v="820"/>
    <n v="0.1509799187928017"/>
    <x v="0"/>
    <x v="0"/>
    <n v="183000"/>
  </r>
  <r>
    <x v="821"/>
    <n v="0.2697803310631216"/>
    <x v="0"/>
    <x v="0"/>
    <n v="93000"/>
  </r>
  <r>
    <x v="822"/>
    <n v="0.2009193569576726"/>
    <x v="1"/>
    <x v="0"/>
    <n v="225000"/>
  </r>
  <r>
    <x v="823"/>
    <n v="0.20757909255223839"/>
    <x v="1"/>
    <x v="0"/>
    <n v="139500"/>
  </r>
  <r>
    <x v="824"/>
    <n v="0.78626648906709851"/>
    <x v="0"/>
    <x v="1"/>
    <n v="232600"/>
  </r>
  <r>
    <x v="825"/>
    <n v="1.2518027953020594E-2"/>
    <x v="1"/>
    <x v="0"/>
    <n v="385000"/>
  </r>
  <r>
    <x v="826"/>
    <n v="0.85874230331329371"/>
    <x v="0"/>
    <x v="1"/>
    <n v="109500"/>
  </r>
  <r>
    <x v="827"/>
    <n v="0.29594118419471971"/>
    <x v="1"/>
    <x v="0"/>
    <n v="189000"/>
  </r>
  <r>
    <x v="828"/>
    <n v="8.2732986259137498E-3"/>
    <x v="1"/>
    <x v="0"/>
    <n v="185000"/>
  </r>
  <r>
    <x v="829"/>
    <n v="0.14369693392365113"/>
    <x v="0"/>
    <x v="0"/>
    <n v="147400"/>
  </r>
  <r>
    <x v="830"/>
    <n v="0.60532723919152454"/>
    <x v="0"/>
    <x v="1"/>
    <n v="166000"/>
  </r>
  <r>
    <x v="831"/>
    <n v="5.1779868607027435E-2"/>
    <x v="0"/>
    <x v="0"/>
    <n v="151000"/>
  </r>
  <r>
    <x v="832"/>
    <n v="0.31787908704215873"/>
    <x v="1"/>
    <x v="0"/>
    <n v="237000"/>
  </r>
  <r>
    <x v="833"/>
    <n v="0.79468283448180599"/>
    <x v="0"/>
    <x v="1"/>
    <n v="167000"/>
  </r>
  <r>
    <x v="834"/>
    <n v="0.94429274401091212"/>
    <x v="0"/>
    <x v="1"/>
    <n v="139950"/>
  </r>
  <r>
    <x v="835"/>
    <n v="0.38666070747926728"/>
    <x v="1"/>
    <x v="0"/>
    <n v="128000"/>
  </r>
  <r>
    <x v="836"/>
    <n v="0.40164995631189848"/>
    <x v="0"/>
    <x v="0"/>
    <n v="153500"/>
  </r>
  <r>
    <x v="837"/>
    <n v="0.26513966448787696"/>
    <x v="0"/>
    <x v="0"/>
    <n v="100000"/>
  </r>
  <r>
    <x v="838"/>
    <n v="0.50887041896390084"/>
    <x v="1"/>
    <x v="1"/>
    <n v="144000"/>
  </r>
  <r>
    <x v="839"/>
    <n v="0.47626663174834005"/>
    <x v="0"/>
    <x v="0"/>
    <n v="130500"/>
  </r>
  <r>
    <x v="840"/>
    <n v="0.54519583309727992"/>
    <x v="0"/>
    <x v="1"/>
    <n v="140000"/>
  </r>
  <r>
    <x v="841"/>
    <n v="0.81113395130029509"/>
    <x v="1"/>
    <x v="1"/>
    <n v="157500"/>
  </r>
  <r>
    <x v="842"/>
    <n v="0.53655719935421464"/>
    <x v="0"/>
    <x v="1"/>
    <n v="174900"/>
  </r>
  <r>
    <x v="843"/>
    <n v="0.82899705766760701"/>
    <x v="0"/>
    <x v="1"/>
    <n v="141000"/>
  </r>
  <r>
    <x v="844"/>
    <n v="0.79581738287910897"/>
    <x v="1"/>
    <x v="1"/>
    <n v="153900"/>
  </r>
  <r>
    <x v="845"/>
    <n v="0.41289596049726063"/>
    <x v="0"/>
    <x v="0"/>
    <n v="171000"/>
  </r>
  <r>
    <x v="846"/>
    <n v="0.48476148099605865"/>
    <x v="1"/>
    <x v="0"/>
    <n v="213000"/>
  </r>
  <r>
    <x v="847"/>
    <n v="0.46291722371532074"/>
    <x v="0"/>
    <x v="0"/>
    <n v="133500"/>
  </r>
  <r>
    <x v="848"/>
    <n v="0.78109170720242405"/>
    <x v="1"/>
    <x v="1"/>
    <n v="240000"/>
  </r>
  <r>
    <x v="849"/>
    <n v="0.1406499955908519"/>
    <x v="1"/>
    <x v="0"/>
    <n v="187000"/>
  </r>
  <r>
    <x v="850"/>
    <n v="7.7509606185017565E-2"/>
    <x v="1"/>
    <x v="0"/>
    <n v="131500"/>
  </r>
  <r>
    <x v="851"/>
    <n v="0.11718519646280245"/>
    <x v="1"/>
    <x v="0"/>
    <n v="215000"/>
  </r>
  <r>
    <x v="852"/>
    <n v="0.58323774398163486"/>
    <x v="0"/>
    <x v="1"/>
    <n v="164000"/>
  </r>
  <r>
    <x v="853"/>
    <n v="0.45019360211257298"/>
    <x v="1"/>
    <x v="0"/>
    <n v="158000"/>
  </r>
  <r>
    <x v="854"/>
    <n v="0.11946809143259429"/>
    <x v="0"/>
    <x v="0"/>
    <n v="170000"/>
  </r>
  <r>
    <x v="855"/>
    <n v="0.652453962819874"/>
    <x v="0"/>
    <x v="1"/>
    <n v="127000"/>
  </r>
  <r>
    <x v="856"/>
    <n v="0.62000675458662202"/>
    <x v="0"/>
    <x v="1"/>
    <n v="147000"/>
  </r>
  <r>
    <x v="857"/>
    <n v="0.79603864224630982"/>
    <x v="0"/>
    <x v="1"/>
    <n v="174000"/>
  </r>
  <r>
    <x v="858"/>
    <n v="0.9049960209201181"/>
    <x v="0"/>
    <x v="1"/>
    <n v="152000"/>
  </r>
  <r>
    <x v="859"/>
    <n v="0.79452910861925075"/>
    <x v="0"/>
    <x v="1"/>
    <n v="250000"/>
  </r>
  <r>
    <x v="860"/>
    <n v="0.29693263890273225"/>
    <x v="0"/>
    <x v="0"/>
    <n v="189950"/>
  </r>
  <r>
    <x v="861"/>
    <n v="1.5596827529990254E-2"/>
    <x v="0"/>
    <x v="0"/>
    <n v="131500"/>
  </r>
  <r>
    <x v="862"/>
    <n v="0.87480233398254847"/>
    <x v="0"/>
    <x v="1"/>
    <n v="152000"/>
  </r>
  <r>
    <x v="863"/>
    <n v="0.18403061258070463"/>
    <x v="0"/>
    <x v="0"/>
    <n v="132500"/>
  </r>
  <r>
    <x v="864"/>
    <n v="0.9438289709529657"/>
    <x v="0"/>
    <x v="1"/>
    <n v="250580"/>
  </r>
  <r>
    <x v="865"/>
    <n v="0.78326926548867759"/>
    <x v="0"/>
    <x v="1"/>
    <n v="148500"/>
  </r>
  <r>
    <x v="866"/>
    <n v="0.31059340687976733"/>
    <x v="1"/>
    <x v="0"/>
    <n v="248900"/>
  </r>
  <r>
    <x v="867"/>
    <n v="0.6426555279324685"/>
    <x v="1"/>
    <x v="1"/>
    <n v="129000"/>
  </r>
  <r>
    <x v="868"/>
    <n v="5.3568233752272487E-2"/>
    <x v="1"/>
    <x v="0"/>
    <n v="169000"/>
  </r>
  <r>
    <x v="869"/>
    <n v="0.69340401216844161"/>
    <x v="1"/>
    <x v="1"/>
    <n v="236000"/>
  </r>
  <r>
    <x v="870"/>
    <n v="0.32974937517104608"/>
    <x v="0"/>
    <x v="0"/>
    <n v="109500"/>
  </r>
  <r>
    <x v="871"/>
    <n v="0.72589004288869652"/>
    <x v="0"/>
    <x v="1"/>
    <n v="200500"/>
  </r>
  <r>
    <x v="872"/>
    <n v="0.54194520567904136"/>
    <x v="1"/>
    <x v="1"/>
    <n v="116000"/>
  </r>
  <r>
    <x v="873"/>
    <n v="0.71562038798987448"/>
    <x v="0"/>
    <x v="1"/>
    <n v="133000"/>
  </r>
  <r>
    <x v="874"/>
    <n v="0.32175033085976346"/>
    <x v="1"/>
    <x v="0"/>
    <n v="66500"/>
  </r>
  <r>
    <x v="875"/>
    <n v="0.12681909081651321"/>
    <x v="1"/>
    <x v="0"/>
    <n v="303477"/>
  </r>
  <r>
    <x v="876"/>
    <n v="4.2835348391618289E-2"/>
    <x v="0"/>
    <x v="0"/>
    <n v="132250"/>
  </r>
  <r>
    <x v="877"/>
    <n v="0.18586242300009159"/>
    <x v="1"/>
    <x v="0"/>
    <n v="350000"/>
  </r>
  <r>
    <x v="878"/>
    <n v="1.0015905646144629E-2"/>
    <x v="1"/>
    <x v="0"/>
    <n v="148000"/>
  </r>
  <r>
    <x v="879"/>
    <n v="9.6762358063948839E-2"/>
    <x v="0"/>
    <x v="0"/>
    <n v="136500"/>
  </r>
  <r>
    <x v="880"/>
    <n v="0.22524354692959303"/>
    <x v="0"/>
    <x v="0"/>
    <n v="157000"/>
  </r>
  <r>
    <x v="881"/>
    <n v="0.33298374220246807"/>
    <x v="1"/>
    <x v="0"/>
    <n v="187500"/>
  </r>
  <r>
    <x v="882"/>
    <n v="0.78748315394364388"/>
    <x v="1"/>
    <x v="1"/>
    <n v="178000"/>
  </r>
  <r>
    <x v="883"/>
    <n v="0.61170061214919846"/>
    <x v="0"/>
    <x v="1"/>
    <n v="118500"/>
  </r>
  <r>
    <x v="884"/>
    <n v="0.73575976776360252"/>
    <x v="0"/>
    <x v="1"/>
    <n v="100000"/>
  </r>
  <r>
    <x v="885"/>
    <n v="0.63740564876685557"/>
    <x v="1"/>
    <x v="1"/>
    <n v="328900"/>
  </r>
  <r>
    <x v="886"/>
    <n v="0.77105070640321227"/>
    <x v="1"/>
    <x v="1"/>
    <n v="145000"/>
  </r>
  <r>
    <x v="887"/>
    <n v="0.45906089524722182"/>
    <x v="1"/>
    <x v="0"/>
    <n v="135500"/>
  </r>
  <r>
    <x v="888"/>
    <n v="8.7833259161999466E-2"/>
    <x v="1"/>
    <x v="0"/>
    <n v="268000"/>
  </r>
  <r>
    <x v="889"/>
    <n v="0.53958852048729811"/>
    <x v="0"/>
    <x v="1"/>
    <n v="149500"/>
  </r>
  <r>
    <x v="890"/>
    <n v="0.23041258321213032"/>
    <x v="0"/>
    <x v="0"/>
    <n v="122900"/>
  </r>
  <r>
    <x v="891"/>
    <n v="0.69906058131891635"/>
    <x v="1"/>
    <x v="1"/>
    <n v="172500"/>
  </r>
  <r>
    <x v="892"/>
    <n v="0.36446833299728898"/>
    <x v="1"/>
    <x v="0"/>
    <n v="154500"/>
  </r>
  <r>
    <x v="893"/>
    <n v="0.6847050527371934"/>
    <x v="1"/>
    <x v="1"/>
    <n v="165000"/>
  </r>
  <r>
    <x v="894"/>
    <n v="0.11007631491014269"/>
    <x v="0"/>
    <x v="0"/>
    <n v="118858"/>
  </r>
  <r>
    <x v="895"/>
    <n v="0.71635822569308261"/>
    <x v="0"/>
    <x v="1"/>
    <n v="140000"/>
  </r>
  <r>
    <x v="896"/>
    <n v="0.89468283915834113"/>
    <x v="0"/>
    <x v="1"/>
    <n v="106500"/>
  </r>
  <r>
    <x v="897"/>
    <n v="0.64814413374488355"/>
    <x v="1"/>
    <x v="1"/>
    <n v="142953"/>
  </r>
  <r>
    <x v="898"/>
    <n v="0.15979155732713246"/>
    <x v="0"/>
    <x v="0"/>
    <n v="611657"/>
  </r>
  <r>
    <x v="899"/>
    <n v="0.38225842845111679"/>
    <x v="0"/>
    <x v="0"/>
    <n v="135000"/>
  </r>
  <r>
    <x v="900"/>
    <n v="0.26029649690992462"/>
    <x v="0"/>
    <x v="0"/>
    <n v="110000"/>
  </r>
  <r>
    <x v="901"/>
    <n v="0.55599977071649165"/>
    <x v="0"/>
    <x v="1"/>
    <n v="153000"/>
  </r>
  <r>
    <x v="902"/>
    <n v="0.98879579159167219"/>
    <x v="0"/>
    <x v="1"/>
    <n v="180000"/>
  </r>
  <r>
    <x v="903"/>
    <n v="0.35737864599180924"/>
    <x v="1"/>
    <x v="0"/>
    <n v="240000"/>
  </r>
  <r>
    <x v="904"/>
    <n v="0.62671765453826433"/>
    <x v="0"/>
    <x v="1"/>
    <n v="125500"/>
  </r>
  <r>
    <x v="905"/>
    <n v="0.74801166120556983"/>
    <x v="0"/>
    <x v="1"/>
    <n v="128000"/>
  </r>
  <r>
    <x v="906"/>
    <n v="0.11591309327178145"/>
    <x v="0"/>
    <x v="0"/>
    <n v="255000"/>
  </r>
  <r>
    <x v="907"/>
    <n v="0.60231453432342619"/>
    <x v="0"/>
    <x v="1"/>
    <n v="250000"/>
  </r>
  <r>
    <x v="908"/>
    <n v="0.90981015773511498"/>
    <x v="1"/>
    <x v="1"/>
    <n v="131000"/>
  </r>
  <r>
    <x v="909"/>
    <n v="0.98449787047543158"/>
    <x v="1"/>
    <x v="1"/>
    <n v="174000"/>
  </r>
  <r>
    <x v="910"/>
    <n v="0.69531599961499102"/>
    <x v="0"/>
    <x v="1"/>
    <n v="154300"/>
  </r>
  <r>
    <x v="911"/>
    <n v="0.29075400207696989"/>
    <x v="1"/>
    <x v="0"/>
    <n v="143500"/>
  </r>
  <r>
    <x v="912"/>
    <n v="0.40040060617616013"/>
    <x v="0"/>
    <x v="0"/>
    <n v="88000"/>
  </r>
  <r>
    <x v="913"/>
    <n v="0.45050377039062905"/>
    <x v="0"/>
    <x v="0"/>
    <n v="145000"/>
  </r>
  <r>
    <x v="914"/>
    <n v="0.19762808042607627"/>
    <x v="0"/>
    <x v="0"/>
    <n v="173733"/>
  </r>
  <r>
    <x v="915"/>
    <n v="0.53012097863000918"/>
    <x v="0"/>
    <x v="1"/>
    <n v="75000"/>
  </r>
  <r>
    <x v="916"/>
    <n v="0.87159766368909997"/>
    <x v="0"/>
    <x v="1"/>
    <n v="35311"/>
  </r>
  <r>
    <x v="917"/>
    <n v="0.48429000668420674"/>
    <x v="0"/>
    <x v="0"/>
    <n v="135000"/>
  </r>
  <r>
    <x v="918"/>
    <n v="0.24752741341870366"/>
    <x v="1"/>
    <x v="0"/>
    <n v="238000"/>
  </r>
  <r>
    <x v="919"/>
    <n v="1.0129505431387131E-2"/>
    <x v="0"/>
    <x v="0"/>
    <n v="176500"/>
  </r>
  <r>
    <x v="920"/>
    <n v="0.79320077099346364"/>
    <x v="1"/>
    <x v="1"/>
    <n v="201000"/>
  </r>
  <r>
    <x v="921"/>
    <n v="0.56108571086694292"/>
    <x v="0"/>
    <x v="1"/>
    <n v="145900"/>
  </r>
  <r>
    <x v="922"/>
    <n v="0.46546853104074015"/>
    <x v="1"/>
    <x v="0"/>
    <n v="169990"/>
  </r>
  <r>
    <x v="923"/>
    <n v="5.6008079285073009E-2"/>
    <x v="0"/>
    <x v="0"/>
    <n v="193000"/>
  </r>
  <r>
    <x v="924"/>
    <n v="0.44500080466259051"/>
    <x v="1"/>
    <x v="0"/>
    <n v="207500"/>
  </r>
  <r>
    <x v="925"/>
    <n v="0.48901313436167204"/>
    <x v="1"/>
    <x v="0"/>
    <n v="175000"/>
  </r>
  <r>
    <x v="926"/>
    <n v="0.33508799329146421"/>
    <x v="1"/>
    <x v="0"/>
    <n v="285000"/>
  </r>
  <r>
    <x v="927"/>
    <n v="0.70898113767230442"/>
    <x v="0"/>
    <x v="1"/>
    <n v="176000"/>
  </r>
  <r>
    <x v="928"/>
    <n v="0.27526643801918371"/>
    <x v="1"/>
    <x v="0"/>
    <n v="236500"/>
  </r>
  <r>
    <x v="929"/>
    <n v="0.61057463265370326"/>
    <x v="0"/>
    <x v="1"/>
    <n v="222000"/>
  </r>
  <r>
    <x v="930"/>
    <n v="0.25103810117694925"/>
    <x v="1"/>
    <x v="0"/>
    <n v="201000"/>
  </r>
  <r>
    <x v="931"/>
    <n v="0.86406077598168818"/>
    <x v="0"/>
    <x v="1"/>
    <n v="117500"/>
  </r>
  <r>
    <x v="932"/>
    <n v="0.49999804997986641"/>
    <x v="0"/>
    <x v="0"/>
    <n v="320000"/>
  </r>
  <r>
    <x v="933"/>
    <n v="0.34682337594451251"/>
    <x v="1"/>
    <x v="0"/>
    <n v="190000"/>
  </r>
  <r>
    <x v="934"/>
    <n v="2.1548292799894786E-2"/>
    <x v="0"/>
    <x v="0"/>
    <n v="242000"/>
  </r>
  <r>
    <x v="935"/>
    <n v="0.89030145139888495"/>
    <x v="0"/>
    <x v="1"/>
    <n v="79900"/>
  </r>
  <r>
    <x v="936"/>
    <n v="0.75762910969868169"/>
    <x v="0"/>
    <x v="1"/>
    <n v="184900"/>
  </r>
  <r>
    <x v="937"/>
    <n v="0.15521190715618782"/>
    <x v="0"/>
    <x v="0"/>
    <n v="253000"/>
  </r>
  <r>
    <x v="938"/>
    <n v="0.62029705157241866"/>
    <x v="0"/>
    <x v="1"/>
    <n v="239799"/>
  </r>
  <r>
    <x v="939"/>
    <n v="0.99488975534755097"/>
    <x v="1"/>
    <x v="1"/>
    <n v="244400"/>
  </r>
  <r>
    <x v="940"/>
    <n v="0.52737731483806249"/>
    <x v="1"/>
    <x v="1"/>
    <n v="150900"/>
  </r>
  <r>
    <x v="941"/>
    <n v="0.9872761520722968"/>
    <x v="0"/>
    <x v="1"/>
    <n v="214000"/>
  </r>
  <r>
    <x v="942"/>
    <n v="0.68657841339428094"/>
    <x v="1"/>
    <x v="1"/>
    <n v="150000"/>
  </r>
  <r>
    <x v="943"/>
    <n v="0.34379535324642851"/>
    <x v="0"/>
    <x v="0"/>
    <n v="143000"/>
  </r>
  <r>
    <x v="944"/>
    <n v="0.87653905289160738"/>
    <x v="0"/>
    <x v="1"/>
    <n v="137500"/>
  </r>
  <r>
    <x v="945"/>
    <n v="0.75748819912862608"/>
    <x v="1"/>
    <x v="1"/>
    <n v="124900"/>
  </r>
  <r>
    <x v="946"/>
    <n v="0.71429594730195867"/>
    <x v="1"/>
    <x v="1"/>
    <n v="143000"/>
  </r>
  <r>
    <x v="947"/>
    <n v="0.40302562204712389"/>
    <x v="0"/>
    <x v="0"/>
    <n v="270000"/>
  </r>
  <r>
    <x v="948"/>
    <n v="0.30675384782142412"/>
    <x v="1"/>
    <x v="0"/>
    <n v="192500"/>
  </r>
  <r>
    <x v="949"/>
    <n v="0.3312008295009381"/>
    <x v="0"/>
    <x v="0"/>
    <n v="197500"/>
  </r>
  <r>
    <x v="950"/>
    <n v="0.32037996659639112"/>
    <x v="1"/>
    <x v="0"/>
    <n v="129000"/>
  </r>
  <r>
    <x v="951"/>
    <n v="0.82542475261218551"/>
    <x v="1"/>
    <x v="1"/>
    <n v="119900"/>
  </r>
  <r>
    <x v="952"/>
    <n v="9.9679154632001499E-2"/>
    <x v="1"/>
    <x v="0"/>
    <n v="133900"/>
  </r>
  <r>
    <x v="953"/>
    <n v="0.20996571940091246"/>
    <x v="1"/>
    <x v="0"/>
    <n v="172000"/>
  </r>
  <r>
    <x v="954"/>
    <n v="0.37452086882935698"/>
    <x v="0"/>
    <x v="0"/>
    <n v="127500"/>
  </r>
  <r>
    <x v="955"/>
    <n v="0.54208175763565936"/>
    <x v="0"/>
    <x v="1"/>
    <n v="145000"/>
  </r>
  <r>
    <x v="956"/>
    <n v="0.65784282298182084"/>
    <x v="1"/>
    <x v="1"/>
    <n v="124000"/>
  </r>
  <r>
    <x v="957"/>
    <n v="0.44083208573146648"/>
    <x v="0"/>
    <x v="0"/>
    <n v="132000"/>
  </r>
  <r>
    <x v="958"/>
    <n v="0.19320771705419748"/>
    <x v="0"/>
    <x v="0"/>
    <n v="185000"/>
  </r>
  <r>
    <x v="959"/>
    <n v="0.32555892952404042"/>
    <x v="0"/>
    <x v="0"/>
    <n v="155000"/>
  </r>
  <r>
    <x v="960"/>
    <n v="0.57481304230864227"/>
    <x v="1"/>
    <x v="1"/>
    <n v="116500"/>
  </r>
  <r>
    <x v="961"/>
    <n v="0.9375685591256504"/>
    <x v="1"/>
    <x v="1"/>
    <n v="272000"/>
  </r>
  <r>
    <x v="962"/>
    <n v="2.4791818253311448E-2"/>
    <x v="1"/>
    <x v="0"/>
    <n v="155000"/>
  </r>
  <r>
    <x v="963"/>
    <n v="0.70722227403850846"/>
    <x v="1"/>
    <x v="1"/>
    <n v="239000"/>
  </r>
  <r>
    <x v="964"/>
    <n v="0.97097275755116197"/>
    <x v="0"/>
    <x v="1"/>
    <n v="214900"/>
  </r>
  <r>
    <x v="965"/>
    <n v="0.12767911464717718"/>
    <x v="0"/>
    <x v="0"/>
    <n v="178900"/>
  </r>
  <r>
    <x v="966"/>
    <n v="0.98649294338273752"/>
    <x v="0"/>
    <x v="1"/>
    <n v="160000"/>
  </r>
  <r>
    <x v="967"/>
    <n v="0.62345361950995326"/>
    <x v="0"/>
    <x v="1"/>
    <n v="135000"/>
  </r>
  <r>
    <x v="968"/>
    <n v="0.8561611890666031"/>
    <x v="0"/>
    <x v="1"/>
    <n v="37900"/>
  </r>
  <r>
    <x v="969"/>
    <n v="0.17450928191640125"/>
    <x v="0"/>
    <x v="0"/>
    <n v="140000"/>
  </r>
  <r>
    <x v="970"/>
    <n v="0.79102683574781141"/>
    <x v="0"/>
    <x v="1"/>
    <n v="135000"/>
  </r>
  <r>
    <x v="971"/>
    <n v="0.72211917716919538"/>
    <x v="0"/>
    <x v="1"/>
    <n v="173000"/>
  </r>
  <r>
    <x v="972"/>
    <n v="0.35245768891733542"/>
    <x v="1"/>
    <x v="0"/>
    <n v="99500"/>
  </r>
  <r>
    <x v="973"/>
    <n v="0.30801351464452309"/>
    <x v="0"/>
    <x v="0"/>
    <n v="182000"/>
  </r>
  <r>
    <x v="974"/>
    <n v="0.71573857954975728"/>
    <x v="1"/>
    <x v="1"/>
    <n v="167500"/>
  </r>
  <r>
    <x v="975"/>
    <n v="0.99299650379953031"/>
    <x v="1"/>
    <x v="1"/>
    <n v="165000"/>
  </r>
  <r>
    <x v="976"/>
    <n v="0.37385850053018554"/>
    <x v="0"/>
    <x v="0"/>
    <n v="85500"/>
  </r>
  <r>
    <x v="977"/>
    <n v="0.96767280535799061"/>
    <x v="0"/>
    <x v="1"/>
    <n v="199900"/>
  </r>
  <r>
    <x v="978"/>
    <n v="8.6596853383718142E-2"/>
    <x v="0"/>
    <x v="0"/>
    <n v="110000"/>
  </r>
  <r>
    <x v="979"/>
    <n v="6.1645889215103944E-2"/>
    <x v="0"/>
    <x v="0"/>
    <n v="139000"/>
  </r>
  <r>
    <x v="980"/>
    <n v="0.16212218493527064"/>
    <x v="1"/>
    <x v="0"/>
    <n v="178400"/>
  </r>
  <r>
    <x v="981"/>
    <n v="0.85390098753157873"/>
    <x v="1"/>
    <x v="1"/>
    <n v="336000"/>
  </r>
  <r>
    <x v="982"/>
    <n v="6.5059552639471607E-2"/>
    <x v="1"/>
    <x v="0"/>
    <n v="159895"/>
  </r>
  <r>
    <x v="983"/>
    <n v="0.89679903552383444"/>
    <x v="0"/>
    <x v="1"/>
    <n v="255900"/>
  </r>
  <r>
    <x v="984"/>
    <n v="0.71489585708408898"/>
    <x v="0"/>
    <x v="1"/>
    <n v="126000"/>
  </r>
  <r>
    <x v="985"/>
    <n v="0.40324642535950583"/>
    <x v="0"/>
    <x v="0"/>
    <n v="125000"/>
  </r>
  <r>
    <x v="986"/>
    <n v="0.8909685982449691"/>
    <x v="1"/>
    <x v="1"/>
    <n v="117000"/>
  </r>
  <r>
    <x v="987"/>
    <n v="0.22039420295940082"/>
    <x v="1"/>
    <x v="0"/>
    <n v="395192"/>
  </r>
  <r>
    <x v="988"/>
    <n v="0.30129039274335812"/>
    <x v="0"/>
    <x v="0"/>
    <n v="195000"/>
  </r>
  <r>
    <x v="989"/>
    <n v="0.87963954823826473"/>
    <x v="0"/>
    <x v="1"/>
    <n v="197000"/>
  </r>
  <r>
    <x v="990"/>
    <n v="0.17232787296313268"/>
    <x v="0"/>
    <x v="0"/>
    <n v="348000"/>
  </r>
  <r>
    <x v="991"/>
    <n v="0.72785238931343421"/>
    <x v="0"/>
    <x v="1"/>
    <n v="168000"/>
  </r>
  <r>
    <x v="992"/>
    <n v="0.40757457339566716"/>
    <x v="1"/>
    <x v="0"/>
    <n v="187000"/>
  </r>
  <r>
    <x v="993"/>
    <n v="0.90571901621760098"/>
    <x v="0"/>
    <x v="1"/>
    <n v="173900"/>
  </r>
  <r>
    <x v="994"/>
    <n v="0.22199293362617067"/>
    <x v="1"/>
    <x v="0"/>
    <n v="337500"/>
  </r>
  <r>
    <x v="995"/>
    <n v="0.92826004119910077"/>
    <x v="0"/>
    <x v="1"/>
    <n v="121600"/>
  </r>
  <r>
    <x v="996"/>
    <n v="0.98561759993023113"/>
    <x v="0"/>
    <x v="1"/>
    <n v="136500"/>
  </r>
  <r>
    <x v="997"/>
    <n v="0.46239657791222522"/>
    <x v="1"/>
    <x v="0"/>
    <n v="185000"/>
  </r>
  <r>
    <x v="998"/>
    <n v="0.33330510881603104"/>
    <x v="0"/>
    <x v="0"/>
    <n v="91000"/>
  </r>
  <r>
    <x v="999"/>
    <n v="0.67751676753191736"/>
    <x v="1"/>
    <x v="1"/>
    <n v="206000"/>
  </r>
  <r>
    <x v="1000"/>
    <n v="0.40696450258188765"/>
    <x v="0"/>
    <x v="0"/>
    <n v="82000"/>
  </r>
  <r>
    <x v="1001"/>
    <n v="0.79185248935724395"/>
    <x v="0"/>
    <x v="1"/>
    <n v="86000"/>
  </r>
  <r>
    <x v="1002"/>
    <n v="0.33047024411590875"/>
    <x v="1"/>
    <x v="0"/>
    <n v="232000"/>
  </r>
  <r>
    <x v="1003"/>
    <n v="0.83745967521183784"/>
    <x v="0"/>
    <x v="1"/>
    <n v="136905"/>
  </r>
  <r>
    <x v="1004"/>
    <n v="0.27583237487412848"/>
    <x v="1"/>
    <x v="0"/>
    <n v="181000"/>
  </r>
  <r>
    <x v="1005"/>
    <n v="0.48743390922831165"/>
    <x v="1"/>
    <x v="0"/>
    <n v="149900"/>
  </r>
  <r>
    <x v="1006"/>
    <n v="0.74722049919622036"/>
    <x v="0"/>
    <x v="1"/>
    <n v="163500"/>
  </r>
  <r>
    <x v="1007"/>
    <n v="0.97779423649574115"/>
    <x v="1"/>
    <x v="1"/>
    <n v="88000"/>
  </r>
  <r>
    <x v="1008"/>
    <n v="0.25580900830028619"/>
    <x v="1"/>
    <x v="0"/>
    <n v="240000"/>
  </r>
  <r>
    <x v="1009"/>
    <n v="1.6442478382500347E-2"/>
    <x v="0"/>
    <x v="0"/>
    <n v="102000"/>
  </r>
  <r>
    <x v="1010"/>
    <n v="0.29552122878967335"/>
    <x v="0"/>
    <x v="0"/>
    <n v="135000"/>
  </r>
  <r>
    <x v="1011"/>
    <n v="0.19212923834116513"/>
    <x v="0"/>
    <x v="0"/>
    <n v="100000"/>
  </r>
  <r>
    <x v="1012"/>
    <n v="0.49050690070380187"/>
    <x v="1"/>
    <x v="0"/>
    <n v="165000"/>
  </r>
  <r>
    <x v="1013"/>
    <n v="0.72475022119708254"/>
    <x v="0"/>
    <x v="1"/>
    <n v="85000"/>
  </r>
  <r>
    <x v="1014"/>
    <n v="0.19603122411627782"/>
    <x v="0"/>
    <x v="0"/>
    <n v="119200"/>
  </r>
  <r>
    <x v="1015"/>
    <n v="0.55494636941564846"/>
    <x v="0"/>
    <x v="1"/>
    <n v="227000"/>
  </r>
  <r>
    <x v="1016"/>
    <n v="0.7481541625074174"/>
    <x v="1"/>
    <x v="1"/>
    <n v="203000"/>
  </r>
  <r>
    <x v="1017"/>
    <n v="0.11835880148323752"/>
    <x v="1"/>
    <x v="0"/>
    <n v="187500"/>
  </r>
  <r>
    <x v="1018"/>
    <n v="0.34876332664428489"/>
    <x v="1"/>
    <x v="0"/>
    <n v="160000"/>
  </r>
  <r>
    <x v="1019"/>
    <n v="0.51594921260384996"/>
    <x v="1"/>
    <x v="1"/>
    <n v="213490"/>
  </r>
  <r>
    <x v="1020"/>
    <n v="0.51669872954687779"/>
    <x v="1"/>
    <x v="1"/>
    <n v="176000"/>
  </r>
  <r>
    <x v="1021"/>
    <n v="0.50844972575235448"/>
    <x v="1"/>
    <x v="1"/>
    <n v="194000"/>
  </r>
  <r>
    <x v="1022"/>
    <n v="0.4626687628214281"/>
    <x v="0"/>
    <x v="0"/>
    <n v="87000"/>
  </r>
  <r>
    <x v="1023"/>
    <n v="0.737832949646548"/>
    <x v="1"/>
    <x v="1"/>
    <n v="191000"/>
  </r>
  <r>
    <x v="1024"/>
    <n v="0.72273632185696135"/>
    <x v="0"/>
    <x v="1"/>
    <n v="287000"/>
  </r>
  <r>
    <x v="1025"/>
    <n v="0.52962440439643488"/>
    <x v="1"/>
    <x v="1"/>
    <n v="112500"/>
  </r>
  <r>
    <x v="1026"/>
    <n v="0.5650785490373369"/>
    <x v="0"/>
    <x v="1"/>
    <n v="167500"/>
  </r>
  <r>
    <x v="1027"/>
    <n v="0.12921822270329586"/>
    <x v="1"/>
    <x v="0"/>
    <n v="293077"/>
  </r>
  <r>
    <x v="1028"/>
    <n v="0.50641168612357101"/>
    <x v="0"/>
    <x v="1"/>
    <n v="105000"/>
  </r>
  <r>
    <x v="1029"/>
    <n v="0.87053358298441497"/>
    <x v="0"/>
    <x v="1"/>
    <n v="118000"/>
  </r>
  <r>
    <x v="1030"/>
    <n v="0.17644608276825324"/>
    <x v="0"/>
    <x v="0"/>
    <n v="160000"/>
  </r>
  <r>
    <x v="1031"/>
    <n v="0.45107602577000561"/>
    <x v="1"/>
    <x v="0"/>
    <n v="197000"/>
  </r>
  <r>
    <x v="1032"/>
    <n v="0.60794949715423119"/>
    <x v="1"/>
    <x v="1"/>
    <n v="310000"/>
  </r>
  <r>
    <x v="1033"/>
    <n v="0.62262303718121548"/>
    <x v="0"/>
    <x v="1"/>
    <n v="230000"/>
  </r>
  <r>
    <x v="1034"/>
    <n v="0.74386684195871045"/>
    <x v="0"/>
    <x v="1"/>
    <n v="119750"/>
  </r>
  <r>
    <x v="1035"/>
    <n v="0.93677021759445644"/>
    <x v="1"/>
    <x v="1"/>
    <n v="84000"/>
  </r>
  <r>
    <x v="1036"/>
    <n v="0.57522531724253112"/>
    <x v="1"/>
    <x v="1"/>
    <n v="315500"/>
  </r>
  <r>
    <x v="1037"/>
    <n v="0.59429186073446072"/>
    <x v="0"/>
    <x v="1"/>
    <n v="287000"/>
  </r>
  <r>
    <x v="1038"/>
    <n v="0.30295890929866176"/>
    <x v="0"/>
    <x v="0"/>
    <n v="97000"/>
  </r>
  <r>
    <x v="1039"/>
    <n v="0.18266198871017192"/>
    <x v="0"/>
    <x v="0"/>
    <n v="80000"/>
  </r>
  <r>
    <x v="1040"/>
    <n v="0.99138675591381342"/>
    <x v="0"/>
    <x v="1"/>
    <n v="155000"/>
  </r>
  <r>
    <x v="1041"/>
    <n v="0.32623465780443872"/>
    <x v="0"/>
    <x v="0"/>
    <n v="173000"/>
  </r>
  <r>
    <x v="1042"/>
    <n v="6.4147937547391676E-2"/>
    <x v="1"/>
    <x v="0"/>
    <n v="196000"/>
  </r>
  <r>
    <x v="1043"/>
    <n v="0.88092269662680867"/>
    <x v="1"/>
    <x v="1"/>
    <n v="262280"/>
  </r>
  <r>
    <x v="1044"/>
    <n v="0.26596789675295074"/>
    <x v="1"/>
    <x v="0"/>
    <n v="278000"/>
  </r>
  <r>
    <x v="1045"/>
    <n v="0.34557855295521811"/>
    <x v="0"/>
    <x v="0"/>
    <n v="139600"/>
  </r>
  <r>
    <x v="1046"/>
    <n v="0.68067275753433776"/>
    <x v="1"/>
    <x v="1"/>
    <n v="556581"/>
  </r>
  <r>
    <x v="1047"/>
    <n v="0.8137540128132793"/>
    <x v="0"/>
    <x v="1"/>
    <n v="145000"/>
  </r>
  <r>
    <x v="1048"/>
    <n v="0.13685431166230067"/>
    <x v="0"/>
    <x v="0"/>
    <n v="115000"/>
  </r>
  <r>
    <x v="1049"/>
    <n v="0.59173792799367686"/>
    <x v="0"/>
    <x v="1"/>
    <n v="84900"/>
  </r>
  <r>
    <x v="1050"/>
    <n v="0.51390314801183812"/>
    <x v="0"/>
    <x v="1"/>
    <n v="176485"/>
  </r>
  <r>
    <x v="1051"/>
    <n v="0.21339229138969595"/>
    <x v="0"/>
    <x v="0"/>
    <n v="200141"/>
  </r>
  <r>
    <x v="1052"/>
    <n v="0.28103952184954495"/>
    <x v="0"/>
    <x v="0"/>
    <n v="165000"/>
  </r>
  <r>
    <x v="1053"/>
    <n v="0.67427752012932274"/>
    <x v="1"/>
    <x v="1"/>
    <n v="144500"/>
  </r>
  <r>
    <x v="1054"/>
    <n v="0.49083280294859244"/>
    <x v="1"/>
    <x v="0"/>
    <n v="255000"/>
  </r>
  <r>
    <x v="1055"/>
    <n v="0.80799787874559614"/>
    <x v="0"/>
    <x v="1"/>
    <n v="180000"/>
  </r>
  <r>
    <x v="1056"/>
    <n v="0.4119015137349018"/>
    <x v="1"/>
    <x v="0"/>
    <n v="185850"/>
  </r>
  <r>
    <x v="1057"/>
    <n v="0.748728370616217"/>
    <x v="1"/>
    <x v="1"/>
    <n v="248000"/>
  </r>
  <r>
    <x v="1058"/>
    <n v="0.70780841843665232"/>
    <x v="0"/>
    <x v="1"/>
    <n v="335000"/>
  </r>
  <r>
    <x v="1059"/>
    <n v="0.30295997946688036"/>
    <x v="0"/>
    <x v="0"/>
    <n v="220000"/>
  </r>
  <r>
    <x v="1060"/>
    <n v="0.50940965040855724"/>
    <x v="0"/>
    <x v="1"/>
    <n v="213500"/>
  </r>
  <r>
    <x v="1061"/>
    <n v="0.5294230655220028"/>
    <x v="0"/>
    <x v="1"/>
    <n v="81000"/>
  </r>
  <r>
    <x v="1062"/>
    <n v="0.28798688323284949"/>
    <x v="0"/>
    <x v="0"/>
    <n v="90000"/>
  </r>
  <r>
    <x v="1063"/>
    <n v="0.33998940050737403"/>
    <x v="1"/>
    <x v="0"/>
    <n v="110500"/>
  </r>
  <r>
    <x v="1064"/>
    <n v="0.54373220203219974"/>
    <x v="0"/>
    <x v="1"/>
    <n v="154000"/>
  </r>
  <r>
    <x v="1065"/>
    <n v="0.96115726949406977"/>
    <x v="1"/>
    <x v="1"/>
    <n v="328000"/>
  </r>
  <r>
    <x v="1066"/>
    <n v="0.50735316431832722"/>
    <x v="0"/>
    <x v="1"/>
    <n v="178000"/>
  </r>
  <r>
    <x v="1067"/>
    <n v="0.4020794956149264"/>
    <x v="1"/>
    <x v="0"/>
    <n v="167900"/>
  </r>
  <r>
    <x v="1068"/>
    <n v="8.5194429304586983E-3"/>
    <x v="1"/>
    <x v="0"/>
    <n v="151400"/>
  </r>
  <r>
    <x v="1069"/>
    <n v="0.7302969633097508"/>
    <x v="0"/>
    <x v="1"/>
    <n v="135000"/>
  </r>
  <r>
    <x v="1070"/>
    <n v="0.14959752443462826"/>
    <x v="0"/>
    <x v="0"/>
    <n v="135000"/>
  </r>
  <r>
    <x v="1071"/>
    <n v="0.29581008816834709"/>
    <x v="0"/>
    <x v="0"/>
    <n v="154000"/>
  </r>
  <r>
    <x v="1072"/>
    <n v="0.44236957411617084"/>
    <x v="0"/>
    <x v="0"/>
    <n v="91500"/>
  </r>
  <r>
    <x v="1073"/>
    <n v="0.49043578277121203"/>
    <x v="1"/>
    <x v="0"/>
    <n v="159500"/>
  </r>
  <r>
    <x v="1074"/>
    <n v="0.56956777477612852"/>
    <x v="1"/>
    <x v="1"/>
    <n v="194000"/>
  </r>
  <r>
    <x v="1075"/>
    <n v="0.78877391155482335"/>
    <x v="0"/>
    <x v="1"/>
    <n v="219500"/>
  </r>
  <r>
    <x v="1076"/>
    <n v="0.85658812055631284"/>
    <x v="1"/>
    <x v="1"/>
    <n v="170000"/>
  </r>
  <r>
    <x v="1077"/>
    <n v="0.95754597802783559"/>
    <x v="1"/>
    <x v="1"/>
    <n v="138800"/>
  </r>
  <r>
    <x v="1078"/>
    <n v="0.36462535332492685"/>
    <x v="1"/>
    <x v="0"/>
    <n v="155900"/>
  </r>
  <r>
    <x v="1079"/>
    <n v="0.44206278163546964"/>
    <x v="0"/>
    <x v="0"/>
    <n v="126000"/>
  </r>
  <r>
    <x v="1080"/>
    <n v="0.2809490999109816"/>
    <x v="1"/>
    <x v="0"/>
    <n v="145000"/>
  </r>
  <r>
    <x v="1081"/>
    <n v="0.59941074788971638"/>
    <x v="0"/>
    <x v="1"/>
    <n v="133000"/>
  </r>
  <r>
    <x v="1082"/>
    <n v="0.8954873043479441"/>
    <x v="1"/>
    <x v="1"/>
    <n v="192000"/>
  </r>
  <r>
    <x v="1083"/>
    <n v="0.96680372509155588"/>
    <x v="0"/>
    <x v="1"/>
    <n v="160000"/>
  </r>
  <r>
    <x v="1084"/>
    <n v="0.75678984828401341"/>
    <x v="1"/>
    <x v="1"/>
    <n v="187500"/>
  </r>
  <r>
    <x v="1085"/>
    <n v="0.54179011666851495"/>
    <x v="1"/>
    <x v="1"/>
    <n v="147000"/>
  </r>
  <r>
    <x v="1086"/>
    <n v="0.17918997865153352"/>
    <x v="1"/>
    <x v="0"/>
    <n v="83500"/>
  </r>
  <r>
    <x v="1087"/>
    <n v="0.92027943056557726"/>
    <x v="1"/>
    <x v="1"/>
    <n v="252000"/>
  </r>
  <r>
    <x v="1088"/>
    <n v="0.33648896013114615"/>
    <x v="0"/>
    <x v="0"/>
    <n v="137500"/>
  </r>
  <r>
    <x v="1089"/>
    <n v="0.89257036107790844"/>
    <x v="0"/>
    <x v="1"/>
    <n v="197000"/>
  </r>
  <r>
    <x v="1090"/>
    <n v="0.67829115223341518"/>
    <x v="0"/>
    <x v="1"/>
    <n v="92900"/>
  </r>
  <r>
    <x v="1091"/>
    <n v="0.56400598630687282"/>
    <x v="0"/>
    <x v="1"/>
    <n v="160000"/>
  </r>
  <r>
    <x v="1092"/>
    <n v="0.3392878079429511"/>
    <x v="1"/>
    <x v="0"/>
    <n v="136500"/>
  </r>
  <r>
    <x v="1093"/>
    <n v="0.99699905152749946"/>
    <x v="0"/>
    <x v="1"/>
    <n v="146000"/>
  </r>
  <r>
    <x v="1094"/>
    <n v="0.43424601245073036"/>
    <x v="0"/>
    <x v="0"/>
    <n v="129000"/>
  </r>
  <r>
    <x v="1095"/>
    <n v="0.8089973915858234"/>
    <x v="0"/>
    <x v="1"/>
    <n v="176432"/>
  </r>
  <r>
    <x v="1096"/>
    <n v="0.6792770633241596"/>
    <x v="1"/>
    <x v="1"/>
    <n v="127000"/>
  </r>
  <r>
    <x v="1097"/>
    <n v="0.54750425453934626"/>
    <x v="0"/>
    <x v="1"/>
    <n v="170000"/>
  </r>
  <r>
    <x v="1098"/>
    <n v="0.95053808893839387"/>
    <x v="0"/>
    <x v="1"/>
    <n v="128000"/>
  </r>
  <r>
    <x v="1099"/>
    <n v="0.31474317111222538"/>
    <x v="0"/>
    <x v="0"/>
    <n v="157000"/>
  </r>
  <r>
    <x v="1100"/>
    <n v="0.97519211329994504"/>
    <x v="0"/>
    <x v="1"/>
    <n v="60000"/>
  </r>
  <r>
    <x v="1101"/>
    <n v="0.37228469833453148"/>
    <x v="0"/>
    <x v="0"/>
    <n v="119500"/>
  </r>
  <r>
    <x v="1102"/>
    <n v="0.88360600146224177"/>
    <x v="0"/>
    <x v="1"/>
    <n v="135000"/>
  </r>
  <r>
    <x v="1103"/>
    <n v="0.44178564128148956"/>
    <x v="0"/>
    <x v="0"/>
    <n v="159500"/>
  </r>
  <r>
    <x v="1104"/>
    <n v="0.8700337297182611"/>
    <x v="0"/>
    <x v="1"/>
    <n v="106000"/>
  </r>
  <r>
    <x v="1105"/>
    <n v="0.35446211796754379"/>
    <x v="1"/>
    <x v="0"/>
    <n v="325000"/>
  </r>
  <r>
    <x v="1106"/>
    <n v="0.89647767506948761"/>
    <x v="0"/>
    <x v="1"/>
    <n v="179900"/>
  </r>
  <r>
    <x v="1107"/>
    <n v="0.62860844473252075"/>
    <x v="0"/>
    <x v="1"/>
    <n v="274725"/>
  </r>
  <r>
    <x v="1108"/>
    <n v="0.41399090868864807"/>
    <x v="1"/>
    <x v="0"/>
    <n v="181000"/>
  </r>
  <r>
    <x v="1109"/>
    <n v="0.94151248795172426"/>
    <x v="1"/>
    <x v="1"/>
    <n v="280000"/>
  </r>
  <r>
    <x v="1110"/>
    <n v="1.1673061894290515E-2"/>
    <x v="1"/>
    <x v="0"/>
    <n v="188000"/>
  </r>
  <r>
    <x v="1111"/>
    <n v="0.91509242787405998"/>
    <x v="0"/>
    <x v="1"/>
    <n v="205000"/>
  </r>
  <r>
    <x v="1112"/>
    <n v="0.71367507940077168"/>
    <x v="0"/>
    <x v="1"/>
    <n v="129900"/>
  </r>
  <r>
    <x v="1113"/>
    <n v="0.83977252918004974"/>
    <x v="0"/>
    <x v="1"/>
    <n v="134500"/>
  </r>
  <r>
    <x v="1114"/>
    <n v="2.9341350584721759E-2"/>
    <x v="0"/>
    <x v="0"/>
    <n v="117000"/>
  </r>
  <r>
    <x v="1115"/>
    <n v="0.93202434483051066"/>
    <x v="0"/>
    <x v="1"/>
    <n v="318000"/>
  </r>
  <r>
    <x v="1116"/>
    <n v="0.70225423227107375"/>
    <x v="1"/>
    <x v="1"/>
    <n v="184100"/>
  </r>
  <r>
    <x v="1117"/>
    <n v="7.949345850663303E-2"/>
    <x v="0"/>
    <x v="0"/>
    <n v="130000"/>
  </r>
  <r>
    <x v="1118"/>
    <n v="0.54870049029913726"/>
    <x v="1"/>
    <x v="1"/>
    <n v="140000"/>
  </r>
  <r>
    <x v="1119"/>
    <n v="0.52728515936997111"/>
    <x v="1"/>
    <x v="1"/>
    <n v="133700"/>
  </r>
  <r>
    <x v="1120"/>
    <n v="0.16182926143414333"/>
    <x v="0"/>
    <x v="0"/>
    <n v="118400"/>
  </r>
  <r>
    <x v="1121"/>
    <n v="0.86810338935887033"/>
    <x v="1"/>
    <x v="1"/>
    <n v="212900"/>
  </r>
  <r>
    <x v="1122"/>
    <n v="1.33567275009987E-2"/>
    <x v="1"/>
    <x v="0"/>
    <n v="112000"/>
  </r>
  <r>
    <x v="1123"/>
    <n v="0.23796580113898513"/>
    <x v="0"/>
    <x v="0"/>
    <n v="118000"/>
  </r>
  <r>
    <x v="1124"/>
    <n v="0.13403874209013422"/>
    <x v="1"/>
    <x v="0"/>
    <n v="163900"/>
  </r>
  <r>
    <x v="1125"/>
    <n v="8.7322495628727403E-2"/>
    <x v="0"/>
    <x v="0"/>
    <n v="115000"/>
  </r>
  <r>
    <x v="1126"/>
    <n v="0.30188297441884349"/>
    <x v="1"/>
    <x v="0"/>
    <n v="174000"/>
  </r>
  <r>
    <x v="1127"/>
    <n v="0.67144156375923525"/>
    <x v="1"/>
    <x v="1"/>
    <n v="259000"/>
  </r>
  <r>
    <x v="1128"/>
    <n v="0.3057294299644201"/>
    <x v="1"/>
    <x v="0"/>
    <n v="215000"/>
  </r>
  <r>
    <x v="1129"/>
    <n v="0.40666937946006443"/>
    <x v="1"/>
    <x v="0"/>
    <n v="140000"/>
  </r>
  <r>
    <x v="1130"/>
    <n v="0.2946890691235422"/>
    <x v="1"/>
    <x v="0"/>
    <n v="135000"/>
  </r>
  <r>
    <x v="1131"/>
    <n v="0.57693589472145135"/>
    <x v="0"/>
    <x v="1"/>
    <n v="93500"/>
  </r>
  <r>
    <x v="1132"/>
    <n v="0.20099803273399319"/>
    <x v="0"/>
    <x v="0"/>
    <n v="117500"/>
  </r>
  <r>
    <x v="1133"/>
    <n v="0.5651332833022884"/>
    <x v="0"/>
    <x v="1"/>
    <n v="239500"/>
  </r>
  <r>
    <x v="1134"/>
    <n v="0.59797818190095142"/>
    <x v="1"/>
    <x v="1"/>
    <n v="169000"/>
  </r>
  <r>
    <x v="1135"/>
    <n v="0.74101895695857312"/>
    <x v="0"/>
    <x v="1"/>
    <n v="102000"/>
  </r>
  <r>
    <x v="1136"/>
    <n v="0.92727596765712628"/>
    <x v="0"/>
    <x v="1"/>
    <n v="119000"/>
  </r>
  <r>
    <x v="1137"/>
    <n v="9.1708887779348713E-2"/>
    <x v="0"/>
    <x v="0"/>
    <n v="94000"/>
  </r>
  <r>
    <x v="1138"/>
    <n v="0.50615238902518833"/>
    <x v="1"/>
    <x v="1"/>
    <n v="196000"/>
  </r>
  <r>
    <x v="1139"/>
    <n v="0.91321779161805472"/>
    <x v="0"/>
    <x v="1"/>
    <n v="144000"/>
  </r>
  <r>
    <x v="1140"/>
    <n v="0.67622597200362045"/>
    <x v="0"/>
    <x v="1"/>
    <n v="139000"/>
  </r>
  <r>
    <x v="1141"/>
    <n v="0.27787465378212217"/>
    <x v="1"/>
    <x v="0"/>
    <n v="197500"/>
  </r>
  <r>
    <x v="1142"/>
    <n v="0.28594330608801644"/>
    <x v="1"/>
    <x v="0"/>
    <n v="424870"/>
  </r>
  <r>
    <x v="1143"/>
    <n v="0.80521993716056306"/>
    <x v="0"/>
    <x v="1"/>
    <n v="80000"/>
  </r>
  <r>
    <x v="1144"/>
    <n v="3.6098347312655932E-2"/>
    <x v="0"/>
    <x v="0"/>
    <n v="80000"/>
  </r>
  <r>
    <x v="1145"/>
    <n v="0.60076097335806988"/>
    <x v="0"/>
    <x v="1"/>
    <n v="149000"/>
  </r>
  <r>
    <x v="1146"/>
    <n v="0.51242347226429541"/>
    <x v="1"/>
    <x v="1"/>
    <n v="180000"/>
  </r>
  <r>
    <x v="1147"/>
    <n v="0.92827328866210379"/>
    <x v="0"/>
    <x v="1"/>
    <n v="174500"/>
  </r>
  <r>
    <x v="1148"/>
    <n v="0.36282039849634617"/>
    <x v="0"/>
    <x v="0"/>
    <n v="116900"/>
  </r>
  <r>
    <x v="1149"/>
    <n v="0.75781732463485374"/>
    <x v="0"/>
    <x v="1"/>
    <n v="143000"/>
  </r>
  <r>
    <x v="1150"/>
    <n v="0.40781938260164785"/>
    <x v="0"/>
    <x v="0"/>
    <n v="124000"/>
  </r>
  <r>
    <x v="1151"/>
    <n v="0.6196628724719232"/>
    <x v="0"/>
    <x v="1"/>
    <n v="149900"/>
  </r>
  <r>
    <x v="1152"/>
    <n v="0.47770112724595293"/>
    <x v="0"/>
    <x v="0"/>
    <n v="230000"/>
  </r>
  <r>
    <x v="1153"/>
    <n v="0.33503389787541482"/>
    <x v="0"/>
    <x v="0"/>
    <n v="120500"/>
  </r>
  <r>
    <x v="1154"/>
    <n v="0.88844426582732949"/>
    <x v="1"/>
    <x v="1"/>
    <n v="201800"/>
  </r>
  <r>
    <x v="1155"/>
    <n v="0.83690097902510907"/>
    <x v="0"/>
    <x v="1"/>
    <n v="218000"/>
  </r>
  <r>
    <x v="1156"/>
    <n v="0.15153287818382133"/>
    <x v="0"/>
    <x v="0"/>
    <n v="179900"/>
  </r>
  <r>
    <x v="1157"/>
    <n v="0.54552619960270277"/>
    <x v="1"/>
    <x v="1"/>
    <n v="230000"/>
  </r>
  <r>
    <x v="1158"/>
    <n v="0.29049609575052804"/>
    <x v="0"/>
    <x v="0"/>
    <n v="235128"/>
  </r>
  <r>
    <x v="1159"/>
    <n v="0.37464232868434777"/>
    <x v="0"/>
    <x v="0"/>
    <n v="185000"/>
  </r>
  <r>
    <x v="1160"/>
    <n v="0.10534689616714854"/>
    <x v="1"/>
    <x v="0"/>
    <n v="146000"/>
  </r>
  <r>
    <x v="1161"/>
    <n v="0.62415910754782711"/>
    <x v="1"/>
    <x v="1"/>
    <n v="224000"/>
  </r>
  <r>
    <x v="1162"/>
    <n v="0.63608067320569694"/>
    <x v="0"/>
    <x v="1"/>
    <n v="129000"/>
  </r>
  <r>
    <x v="1163"/>
    <n v="6.9256245486707724E-2"/>
    <x v="1"/>
    <x v="0"/>
    <n v="108959"/>
  </r>
  <r>
    <x v="1164"/>
    <n v="0.11973676501343411"/>
    <x v="1"/>
    <x v="0"/>
    <n v="194000"/>
  </r>
  <r>
    <x v="1165"/>
    <n v="0.233384314976536"/>
    <x v="0"/>
    <x v="0"/>
    <n v="233170"/>
  </r>
  <r>
    <x v="1166"/>
    <n v="0.35731912712312663"/>
    <x v="1"/>
    <x v="0"/>
    <n v="245350"/>
  </r>
  <r>
    <x v="1167"/>
    <n v="0.62435212631331649"/>
    <x v="0"/>
    <x v="1"/>
    <n v="173000"/>
  </r>
  <r>
    <x v="1168"/>
    <n v="0.58895730295650717"/>
    <x v="0"/>
    <x v="1"/>
    <n v="235000"/>
  </r>
  <r>
    <x v="1169"/>
    <n v="0.67658008892836485"/>
    <x v="1"/>
    <x v="1"/>
    <n v="625000"/>
  </r>
  <r>
    <x v="1170"/>
    <n v="0.50745483609332309"/>
    <x v="1"/>
    <x v="1"/>
    <n v="171000"/>
  </r>
  <r>
    <x v="1171"/>
    <n v="0.83062998732289384"/>
    <x v="0"/>
    <x v="1"/>
    <n v="163000"/>
  </r>
  <r>
    <x v="1172"/>
    <n v="0.60211904290700258"/>
    <x v="0"/>
    <x v="1"/>
    <n v="171900"/>
  </r>
  <r>
    <x v="1173"/>
    <n v="0.68598099217333808"/>
    <x v="1"/>
    <x v="1"/>
    <n v="200500"/>
  </r>
  <r>
    <x v="1174"/>
    <n v="0.98863185250707741"/>
    <x v="0"/>
    <x v="1"/>
    <n v="239000"/>
  </r>
  <r>
    <x v="1175"/>
    <n v="3.6132443860187324E-2"/>
    <x v="0"/>
    <x v="0"/>
    <n v="285000"/>
  </r>
  <r>
    <x v="1176"/>
    <n v="0.48979018630761062"/>
    <x v="1"/>
    <x v="0"/>
    <n v="119500"/>
  </r>
  <r>
    <x v="1177"/>
    <n v="0.37684699179767078"/>
    <x v="0"/>
    <x v="0"/>
    <n v="115000"/>
  </r>
  <r>
    <x v="1178"/>
    <n v="0.12411432638494202"/>
    <x v="1"/>
    <x v="0"/>
    <n v="154900"/>
  </r>
  <r>
    <x v="1179"/>
    <n v="3.5068704396436612E-2"/>
    <x v="0"/>
    <x v="0"/>
    <n v="93000"/>
  </r>
  <r>
    <x v="1180"/>
    <n v="0.40067285012120823"/>
    <x v="0"/>
    <x v="0"/>
    <n v="250000"/>
  </r>
  <r>
    <x v="1181"/>
    <n v="0.94310544124578433"/>
    <x v="1"/>
    <x v="1"/>
    <n v="392500"/>
  </r>
  <r>
    <x v="1182"/>
    <n v="0.47807523646844197"/>
    <x v="1"/>
    <x v="0"/>
    <n v="745000"/>
  </r>
  <r>
    <x v="1183"/>
    <n v="0.22662731042945283"/>
    <x v="1"/>
    <x v="0"/>
    <n v="120000"/>
  </r>
  <r>
    <x v="1184"/>
    <n v="0.23647024683117102"/>
    <x v="0"/>
    <x v="0"/>
    <n v="186700"/>
  </r>
  <r>
    <x v="1185"/>
    <n v="4.3033427774164745E-2"/>
    <x v="0"/>
    <x v="0"/>
    <n v="104900"/>
  </r>
  <r>
    <x v="1186"/>
    <n v="0.98343576481119344"/>
    <x v="0"/>
    <x v="1"/>
    <n v="95000"/>
  </r>
  <r>
    <x v="1187"/>
    <n v="0.72108096554151424"/>
    <x v="0"/>
    <x v="1"/>
    <n v="262000"/>
  </r>
  <r>
    <x v="1188"/>
    <n v="0.20884086865051155"/>
    <x v="1"/>
    <x v="0"/>
    <n v="195000"/>
  </r>
  <r>
    <x v="1189"/>
    <n v="0.94466632719956301"/>
    <x v="1"/>
    <x v="1"/>
    <n v="189000"/>
  </r>
  <r>
    <x v="1190"/>
    <n v="0.88507071782390956"/>
    <x v="1"/>
    <x v="1"/>
    <n v="168000"/>
  </r>
  <r>
    <x v="1191"/>
    <n v="0.62287059885368612"/>
    <x v="1"/>
    <x v="1"/>
    <n v="174000"/>
  </r>
  <r>
    <x v="1192"/>
    <n v="0.215591030644117"/>
    <x v="0"/>
    <x v="0"/>
    <n v="125000"/>
  </r>
  <r>
    <x v="1193"/>
    <n v="0.73595128721581604"/>
    <x v="0"/>
    <x v="1"/>
    <n v="165000"/>
  </r>
  <r>
    <x v="1194"/>
    <n v="0.9845245032526152"/>
    <x v="1"/>
    <x v="1"/>
    <n v="158000"/>
  </r>
  <r>
    <x v="1195"/>
    <n v="7.1635482256264371E-2"/>
    <x v="1"/>
    <x v="0"/>
    <n v="176000"/>
  </r>
  <r>
    <x v="1196"/>
    <n v="0.98299383498863191"/>
    <x v="1"/>
    <x v="1"/>
    <n v="219210"/>
  </r>
  <r>
    <x v="1197"/>
    <n v="0.58360768673410901"/>
    <x v="0"/>
    <x v="1"/>
    <n v="144000"/>
  </r>
  <r>
    <x v="1198"/>
    <n v="0.73133564001665941"/>
    <x v="1"/>
    <x v="1"/>
    <n v="178000"/>
  </r>
  <r>
    <x v="1199"/>
    <n v="0.18735243883840436"/>
    <x v="0"/>
    <x v="0"/>
    <n v="148000"/>
  </r>
  <r>
    <x v="1200"/>
    <n v="0.13619311982295768"/>
    <x v="0"/>
    <x v="0"/>
    <n v="116050"/>
  </r>
  <r>
    <x v="1201"/>
    <n v="9.4485795535912409E-3"/>
    <x v="1"/>
    <x v="0"/>
    <n v="197900"/>
  </r>
  <r>
    <x v="1202"/>
    <n v="0.98757920932115861"/>
    <x v="0"/>
    <x v="1"/>
    <n v="117000"/>
  </r>
  <r>
    <x v="1203"/>
    <n v="0.16591067006398919"/>
    <x v="1"/>
    <x v="0"/>
    <n v="213000"/>
  </r>
  <r>
    <x v="1204"/>
    <n v="0.5187524630791035"/>
    <x v="0"/>
    <x v="1"/>
    <n v="153500"/>
  </r>
  <r>
    <x v="1205"/>
    <n v="0.32025413308871209"/>
    <x v="1"/>
    <x v="0"/>
    <n v="271900"/>
  </r>
  <r>
    <x v="1206"/>
    <n v="0.86026959408188053"/>
    <x v="0"/>
    <x v="1"/>
    <n v="107000"/>
  </r>
  <r>
    <x v="1207"/>
    <n v="0.73183759389935532"/>
    <x v="1"/>
    <x v="1"/>
    <n v="200000"/>
  </r>
  <r>
    <x v="1208"/>
    <n v="0.84167744585853377"/>
    <x v="0"/>
    <x v="1"/>
    <n v="140000"/>
  </r>
  <r>
    <x v="1209"/>
    <n v="6.5778596504225018E-2"/>
    <x v="1"/>
    <x v="0"/>
    <n v="290000"/>
  </r>
  <r>
    <x v="1210"/>
    <n v="0.846472182239003"/>
    <x v="1"/>
    <x v="1"/>
    <n v="189000"/>
  </r>
  <r>
    <x v="1211"/>
    <n v="0.68800649082118359"/>
    <x v="1"/>
    <x v="1"/>
    <n v="164000"/>
  </r>
  <r>
    <x v="1212"/>
    <n v="0.88690780214998999"/>
    <x v="0"/>
    <x v="1"/>
    <n v="113000"/>
  </r>
  <r>
    <x v="1213"/>
    <n v="0.45407011041205347"/>
    <x v="1"/>
    <x v="0"/>
    <n v="145000"/>
  </r>
  <r>
    <x v="1214"/>
    <n v="0.727079710822638"/>
    <x v="1"/>
    <x v="1"/>
    <n v="134500"/>
  </r>
  <r>
    <x v="1215"/>
    <n v="0.32114425359833754"/>
    <x v="0"/>
    <x v="0"/>
    <n v="125000"/>
  </r>
  <r>
    <x v="1216"/>
    <n v="0.15678413058036877"/>
    <x v="0"/>
    <x v="0"/>
    <n v="112000"/>
  </r>
  <r>
    <x v="1217"/>
    <n v="0.80094398020536128"/>
    <x v="1"/>
    <x v="1"/>
    <n v="229456"/>
  </r>
  <r>
    <x v="1218"/>
    <n v="0.64495454090612736"/>
    <x v="0"/>
    <x v="1"/>
    <n v="80500"/>
  </r>
  <r>
    <x v="1219"/>
    <n v="0.88495050008326614"/>
    <x v="1"/>
    <x v="1"/>
    <n v="91500"/>
  </r>
  <r>
    <x v="1220"/>
    <n v="0.62217867195714172"/>
    <x v="0"/>
    <x v="1"/>
    <n v="115000"/>
  </r>
  <r>
    <x v="1221"/>
    <n v="0.70306285255026524"/>
    <x v="0"/>
    <x v="1"/>
    <n v="134000"/>
  </r>
  <r>
    <x v="1222"/>
    <n v="0.36154466643321337"/>
    <x v="0"/>
    <x v="0"/>
    <n v="143000"/>
  </r>
  <r>
    <x v="1223"/>
    <n v="0.51584153126040488"/>
    <x v="0"/>
    <x v="1"/>
    <n v="137900"/>
  </r>
  <r>
    <x v="1224"/>
    <n v="0.52838109976845982"/>
    <x v="1"/>
    <x v="1"/>
    <n v="184000"/>
  </r>
  <r>
    <x v="1225"/>
    <n v="1.0342868887540546E-2"/>
    <x v="1"/>
    <x v="0"/>
    <n v="145000"/>
  </r>
  <r>
    <x v="1226"/>
    <n v="6.0015369226892989E-2"/>
    <x v="1"/>
    <x v="0"/>
    <n v="214000"/>
  </r>
  <r>
    <x v="1227"/>
    <n v="0.70092682262079031"/>
    <x v="0"/>
    <x v="1"/>
    <n v="147000"/>
  </r>
  <r>
    <x v="1228"/>
    <n v="0.7286432556600434"/>
    <x v="0"/>
    <x v="1"/>
    <n v="367294"/>
  </r>
  <r>
    <x v="1229"/>
    <n v="0.51367714150240651"/>
    <x v="0"/>
    <x v="1"/>
    <n v="127000"/>
  </r>
  <r>
    <x v="1230"/>
    <n v="0.73136879406386213"/>
    <x v="1"/>
    <x v="1"/>
    <n v="190000"/>
  </r>
  <r>
    <x v="1231"/>
    <n v="0.51422410238780369"/>
    <x v="0"/>
    <x v="1"/>
    <n v="132500"/>
  </r>
  <r>
    <x v="1232"/>
    <n v="0.10716944553550645"/>
    <x v="0"/>
    <x v="0"/>
    <n v="101800"/>
  </r>
  <r>
    <x v="1233"/>
    <n v="0.35552146204693003"/>
    <x v="0"/>
    <x v="0"/>
    <n v="142000"/>
  </r>
  <r>
    <x v="1234"/>
    <n v="0.58402276784957474"/>
    <x v="0"/>
    <x v="1"/>
    <n v="130000"/>
  </r>
  <r>
    <x v="1235"/>
    <n v="0.42523184361906463"/>
    <x v="1"/>
    <x v="0"/>
    <n v="138887"/>
  </r>
  <r>
    <x v="1236"/>
    <n v="0.35155682212884531"/>
    <x v="0"/>
    <x v="0"/>
    <n v="175500"/>
  </r>
  <r>
    <x v="1237"/>
    <n v="0.81496343598349807"/>
    <x v="1"/>
    <x v="1"/>
    <n v="195000"/>
  </r>
  <r>
    <x v="1238"/>
    <n v="0.81627295631627961"/>
    <x v="0"/>
    <x v="1"/>
    <n v="142500"/>
  </r>
  <r>
    <x v="1239"/>
    <n v="0.72330497106694613"/>
    <x v="1"/>
    <x v="1"/>
    <n v="265900"/>
  </r>
  <r>
    <x v="1240"/>
    <n v="0.77633841147478955"/>
    <x v="0"/>
    <x v="1"/>
    <n v="224900"/>
  </r>
  <r>
    <x v="1241"/>
    <n v="0.19423973901947622"/>
    <x v="0"/>
    <x v="0"/>
    <n v="248328"/>
  </r>
  <r>
    <x v="1242"/>
    <n v="0.67999592800151454"/>
    <x v="0"/>
    <x v="1"/>
    <n v="170000"/>
  </r>
  <r>
    <x v="1243"/>
    <n v="0.15611413856712142"/>
    <x v="1"/>
    <x v="0"/>
    <n v="465000"/>
  </r>
  <r>
    <x v="1244"/>
    <n v="0.6403427625235405"/>
    <x v="0"/>
    <x v="1"/>
    <n v="230000"/>
  </r>
  <r>
    <x v="1245"/>
    <n v="0.81079189787498407"/>
    <x v="1"/>
    <x v="1"/>
    <n v="178000"/>
  </r>
  <r>
    <x v="1246"/>
    <n v="0.19561331783905578"/>
    <x v="0"/>
    <x v="0"/>
    <n v="186500"/>
  </r>
  <r>
    <x v="1247"/>
    <n v="5.0322603903189878E-2"/>
    <x v="0"/>
    <x v="0"/>
    <n v="169900"/>
  </r>
  <r>
    <x v="1248"/>
    <n v="0.61525080833668533"/>
    <x v="0"/>
    <x v="1"/>
    <n v="129500"/>
  </r>
  <r>
    <x v="1249"/>
    <n v="0.35909804803737566"/>
    <x v="0"/>
    <x v="0"/>
    <n v="119000"/>
  </r>
  <r>
    <x v="1250"/>
    <n v="0.91700787872670908"/>
    <x v="0"/>
    <x v="1"/>
    <n v="244000"/>
  </r>
  <r>
    <x v="1251"/>
    <n v="9.5467593635946368E-2"/>
    <x v="1"/>
    <x v="0"/>
    <n v="171750"/>
  </r>
  <r>
    <x v="1252"/>
    <n v="0.7708108692250899"/>
    <x v="1"/>
    <x v="1"/>
    <n v="130000"/>
  </r>
  <r>
    <x v="1253"/>
    <n v="0.31735075718140882"/>
    <x v="1"/>
    <x v="0"/>
    <n v="294000"/>
  </r>
  <r>
    <x v="1254"/>
    <n v="1.7560805508112232E-2"/>
    <x v="1"/>
    <x v="0"/>
    <n v="165400"/>
  </r>
  <r>
    <x v="1255"/>
    <n v="0.44521244061352394"/>
    <x v="0"/>
    <x v="0"/>
    <n v="127500"/>
  </r>
  <r>
    <x v="1256"/>
    <n v="0.76999328339901352"/>
    <x v="1"/>
    <x v="1"/>
    <n v="301500"/>
  </r>
  <r>
    <x v="1257"/>
    <n v="0.8489887996803771"/>
    <x v="0"/>
    <x v="1"/>
    <n v="99900"/>
  </r>
  <r>
    <x v="1258"/>
    <n v="0.56762100492199608"/>
    <x v="1"/>
    <x v="1"/>
    <n v="190000"/>
  </r>
  <r>
    <x v="1259"/>
    <n v="8.037504525457484E-3"/>
    <x v="1"/>
    <x v="0"/>
    <n v="151000"/>
  </r>
  <r>
    <x v="1260"/>
    <n v="0.23526114352121197"/>
    <x v="0"/>
    <x v="0"/>
    <n v="181000"/>
  </r>
  <r>
    <x v="1261"/>
    <n v="0.62721195577738909"/>
    <x v="0"/>
    <x v="1"/>
    <n v="128900"/>
  </r>
  <r>
    <x v="1262"/>
    <n v="3.452398318932115E-2"/>
    <x v="1"/>
    <x v="0"/>
    <n v="161500"/>
  </r>
  <r>
    <x v="1263"/>
    <n v="0.49395689806197829"/>
    <x v="0"/>
    <x v="0"/>
    <n v="180500"/>
  </r>
  <r>
    <x v="1264"/>
    <n v="5.8803546760792358E-2"/>
    <x v="1"/>
    <x v="0"/>
    <n v="181000"/>
  </r>
  <r>
    <x v="1265"/>
    <n v="0.74846727120417356"/>
    <x v="0"/>
    <x v="1"/>
    <n v="183900"/>
  </r>
  <r>
    <x v="1266"/>
    <n v="0.20837837940425896"/>
    <x v="0"/>
    <x v="0"/>
    <n v="122000"/>
  </r>
  <r>
    <x v="1267"/>
    <n v="0.34947824724622367"/>
    <x v="1"/>
    <x v="0"/>
    <n v="378500"/>
  </r>
  <r>
    <x v="1268"/>
    <n v="0.25288576336764435"/>
    <x v="1"/>
    <x v="0"/>
    <n v="381000"/>
  </r>
  <r>
    <x v="1269"/>
    <n v="0.3103695328730447"/>
    <x v="0"/>
    <x v="0"/>
    <n v="144000"/>
  </r>
  <r>
    <x v="1270"/>
    <n v="0.50332689245749829"/>
    <x v="1"/>
    <x v="1"/>
    <n v="260000"/>
  </r>
  <r>
    <x v="1271"/>
    <n v="0.73040620418086122"/>
    <x v="0"/>
    <x v="1"/>
    <n v="185750"/>
  </r>
  <r>
    <x v="1272"/>
    <n v="0.2050601567806033"/>
    <x v="1"/>
    <x v="0"/>
    <n v="137000"/>
  </r>
  <r>
    <x v="1273"/>
    <n v="0.4525389856733435"/>
    <x v="0"/>
    <x v="0"/>
    <n v="177000"/>
  </r>
  <r>
    <x v="1274"/>
    <n v="0.94756497813363116"/>
    <x v="1"/>
    <x v="1"/>
    <n v="139000"/>
  </r>
  <r>
    <x v="1275"/>
    <n v="0.79746159359932522"/>
    <x v="0"/>
    <x v="1"/>
    <n v="137000"/>
  </r>
  <r>
    <x v="1276"/>
    <n v="0.19298196499385023"/>
    <x v="1"/>
    <x v="0"/>
    <n v="162000"/>
  </r>
  <r>
    <x v="1277"/>
    <n v="2.9629200326832028E-2"/>
    <x v="0"/>
    <x v="0"/>
    <n v="197900"/>
  </r>
  <r>
    <x v="1278"/>
    <n v="0.13353584270955998"/>
    <x v="0"/>
    <x v="0"/>
    <n v="237000"/>
  </r>
  <r>
    <x v="1279"/>
    <n v="0.17036709743488743"/>
    <x v="1"/>
    <x v="0"/>
    <n v="68400"/>
  </r>
  <r>
    <x v="1280"/>
    <n v="0.78048483154482651"/>
    <x v="0"/>
    <x v="1"/>
    <n v="227000"/>
  </r>
  <r>
    <x v="1281"/>
    <n v="0.49268250492581667"/>
    <x v="0"/>
    <x v="0"/>
    <n v="180000"/>
  </r>
  <r>
    <x v="1282"/>
    <n v="0.86644574753219827"/>
    <x v="0"/>
    <x v="1"/>
    <n v="150500"/>
  </r>
  <r>
    <x v="1283"/>
    <n v="0.13980762226738508"/>
    <x v="1"/>
    <x v="0"/>
    <n v="139000"/>
  </r>
  <r>
    <x v="1284"/>
    <n v="0.28482358444484779"/>
    <x v="1"/>
    <x v="0"/>
    <n v="169000"/>
  </r>
  <r>
    <x v="1285"/>
    <n v="0.91538773054828837"/>
    <x v="1"/>
    <x v="1"/>
    <n v="132500"/>
  </r>
  <r>
    <x v="1286"/>
    <n v="9.5956532873331835E-2"/>
    <x v="0"/>
    <x v="0"/>
    <n v="143000"/>
  </r>
  <r>
    <x v="1287"/>
    <n v="0.55374132333555337"/>
    <x v="1"/>
    <x v="1"/>
    <n v="190000"/>
  </r>
  <r>
    <x v="1288"/>
    <n v="0.88442334691387348"/>
    <x v="1"/>
    <x v="1"/>
    <n v="278000"/>
  </r>
  <r>
    <x v="1289"/>
    <n v="0.79386522715210506"/>
    <x v="1"/>
    <x v="1"/>
    <n v="281000"/>
  </r>
  <r>
    <x v="1290"/>
    <n v="0.98334750797092563"/>
    <x v="1"/>
    <x v="1"/>
    <n v="180500"/>
  </r>
  <r>
    <x v="1291"/>
    <n v="0.55392863977481133"/>
    <x v="1"/>
    <x v="1"/>
    <n v="119500"/>
  </r>
  <r>
    <x v="1292"/>
    <n v="6.697075276748865E-2"/>
    <x v="0"/>
    <x v="0"/>
    <n v="107500"/>
  </r>
  <r>
    <x v="1293"/>
    <n v="1.5821189414708559E-2"/>
    <x v="0"/>
    <x v="0"/>
    <n v="162900"/>
  </r>
  <r>
    <x v="1294"/>
    <n v="0.78960860908489416"/>
    <x v="0"/>
    <x v="1"/>
    <n v="115000"/>
  </r>
  <r>
    <x v="1295"/>
    <n v="0.78641248553774601"/>
    <x v="1"/>
    <x v="1"/>
    <n v="138500"/>
  </r>
  <r>
    <x v="1296"/>
    <n v="0.15052171100117562"/>
    <x v="1"/>
    <x v="0"/>
    <n v="155000"/>
  </r>
  <r>
    <x v="1297"/>
    <n v="0.3870133404786269"/>
    <x v="0"/>
    <x v="0"/>
    <n v="140000"/>
  </r>
  <r>
    <x v="1298"/>
    <n v="0.93849593230017991"/>
    <x v="1"/>
    <x v="1"/>
    <n v="160000"/>
  </r>
  <r>
    <x v="1299"/>
    <n v="0.51960970211705448"/>
    <x v="1"/>
    <x v="1"/>
    <n v="154000"/>
  </r>
  <r>
    <x v="1300"/>
    <n v="5.109232094699101E-2"/>
    <x v="0"/>
    <x v="0"/>
    <n v="225000"/>
  </r>
  <r>
    <x v="1301"/>
    <n v="0.80234049680939912"/>
    <x v="0"/>
    <x v="1"/>
    <n v="177500"/>
  </r>
  <r>
    <x v="1302"/>
    <n v="0.40299114237439038"/>
    <x v="1"/>
    <x v="0"/>
    <n v="290000"/>
  </r>
  <r>
    <x v="1303"/>
    <n v="0.61422883175721676"/>
    <x v="1"/>
    <x v="1"/>
    <n v="232000"/>
  </r>
  <r>
    <x v="1304"/>
    <n v="0.21609865993334687"/>
    <x v="0"/>
    <x v="0"/>
    <n v="130000"/>
  </r>
  <r>
    <x v="1305"/>
    <n v="0.6907262362804063"/>
    <x v="1"/>
    <x v="1"/>
    <n v="325000"/>
  </r>
  <r>
    <x v="1306"/>
    <n v="0.5031517604568817"/>
    <x v="1"/>
    <x v="1"/>
    <n v="202500"/>
  </r>
  <r>
    <x v="1307"/>
    <n v="0.64308488662154073"/>
    <x v="0"/>
    <x v="1"/>
    <n v="138000"/>
  </r>
  <r>
    <x v="1308"/>
    <n v="0.27829399106969155"/>
    <x v="0"/>
    <x v="0"/>
    <n v="147000"/>
  </r>
  <r>
    <x v="1309"/>
    <n v="0.65922773059268103"/>
    <x v="1"/>
    <x v="1"/>
    <n v="179200"/>
  </r>
  <r>
    <x v="1310"/>
    <n v="0.25330594634031256"/>
    <x v="0"/>
    <x v="0"/>
    <n v="335000"/>
  </r>
  <r>
    <x v="1311"/>
    <n v="0.6098705093684692"/>
    <x v="1"/>
    <x v="1"/>
    <n v="203000"/>
  </r>
  <r>
    <x v="1312"/>
    <n v="0.7579558929950676"/>
    <x v="1"/>
    <x v="1"/>
    <n v="302000"/>
  </r>
  <r>
    <x v="1313"/>
    <n v="5.1798518535412397E-2"/>
    <x v="1"/>
    <x v="0"/>
    <n v="333168"/>
  </r>
  <r>
    <x v="1314"/>
    <n v="0.1563814133163719"/>
    <x v="0"/>
    <x v="0"/>
    <n v="119000"/>
  </r>
  <r>
    <x v="1315"/>
    <n v="0.87268279081592315"/>
    <x v="1"/>
    <x v="1"/>
    <n v="206900"/>
  </r>
  <r>
    <x v="1316"/>
    <n v="0.48068465689984163"/>
    <x v="1"/>
    <x v="0"/>
    <n v="295493"/>
  </r>
  <r>
    <x v="1317"/>
    <n v="0.91666686496929162"/>
    <x v="0"/>
    <x v="1"/>
    <n v="208900"/>
  </r>
  <r>
    <x v="1318"/>
    <n v="0.72106224740402558"/>
    <x v="1"/>
    <x v="1"/>
    <n v="275000"/>
  </r>
  <r>
    <x v="1319"/>
    <n v="0.46056576472094746"/>
    <x v="0"/>
    <x v="0"/>
    <n v="111000"/>
  </r>
  <r>
    <x v="1320"/>
    <n v="3.1154412203239223E-2"/>
    <x v="1"/>
    <x v="0"/>
    <n v="156500"/>
  </r>
  <r>
    <x v="1321"/>
    <n v="0.88757318771277705"/>
    <x v="0"/>
    <x v="1"/>
    <n v="72500"/>
  </r>
  <r>
    <x v="1322"/>
    <n v="0.24237800576673418"/>
    <x v="1"/>
    <x v="0"/>
    <n v="190000"/>
  </r>
  <r>
    <x v="1323"/>
    <n v="0.22930897109212367"/>
    <x v="1"/>
    <x v="0"/>
    <n v="82500"/>
  </r>
  <r>
    <x v="1324"/>
    <n v="0.57110153465957236"/>
    <x v="0"/>
    <x v="1"/>
    <n v="147000"/>
  </r>
  <r>
    <x v="1325"/>
    <n v="0.10024379949624707"/>
    <x v="0"/>
    <x v="0"/>
    <n v="55000"/>
  </r>
  <r>
    <x v="1326"/>
    <n v="0.1031964825211793"/>
    <x v="0"/>
    <x v="0"/>
    <n v="79000"/>
  </r>
  <r>
    <x v="1327"/>
    <n v="0.86568374766161438"/>
    <x v="0"/>
    <x v="1"/>
    <n v="130500"/>
  </r>
  <r>
    <x v="1328"/>
    <n v="0.20500205029660112"/>
    <x v="0"/>
    <x v="0"/>
    <n v="256000"/>
  </r>
  <r>
    <x v="1329"/>
    <n v="0.54197357622205722"/>
    <x v="0"/>
    <x v="1"/>
    <n v="176500"/>
  </r>
  <r>
    <x v="1330"/>
    <n v="0.14843129066442784"/>
    <x v="1"/>
    <x v="0"/>
    <n v="227000"/>
  </r>
  <r>
    <x v="1331"/>
    <n v="0.44455497907068209"/>
    <x v="0"/>
    <x v="0"/>
    <n v="132500"/>
  </r>
  <r>
    <x v="1332"/>
    <n v="0.36673878315066477"/>
    <x v="0"/>
    <x v="0"/>
    <n v="100000"/>
  </r>
  <r>
    <x v="1333"/>
    <n v="0.79541370005130874"/>
    <x v="0"/>
    <x v="1"/>
    <n v="125500"/>
  </r>
  <r>
    <x v="1334"/>
    <n v="9.6146000505695994E-2"/>
    <x v="0"/>
    <x v="0"/>
    <n v="125000"/>
  </r>
  <r>
    <x v="1335"/>
    <n v="6.7102060589379842E-2"/>
    <x v="0"/>
    <x v="0"/>
    <n v="167900"/>
  </r>
  <r>
    <x v="1336"/>
    <n v="0.38313684642021673"/>
    <x v="0"/>
    <x v="0"/>
    <n v="135000"/>
  </r>
  <r>
    <x v="1337"/>
    <n v="0.82111046589878978"/>
    <x v="0"/>
    <x v="1"/>
    <n v="52500"/>
  </r>
  <r>
    <x v="1338"/>
    <n v="0.56481654458164776"/>
    <x v="1"/>
    <x v="1"/>
    <n v="200000"/>
  </r>
  <r>
    <x v="1339"/>
    <n v="0.74861090151273069"/>
    <x v="0"/>
    <x v="1"/>
    <n v="128500"/>
  </r>
  <r>
    <x v="1340"/>
    <n v="0.45825238177194072"/>
    <x v="0"/>
    <x v="0"/>
    <n v="123000"/>
  </r>
  <r>
    <x v="1341"/>
    <n v="0.6087582975902075"/>
    <x v="0"/>
    <x v="1"/>
    <n v="155000"/>
  </r>
  <r>
    <x v="1342"/>
    <n v="0.40066947330341485"/>
    <x v="1"/>
    <x v="0"/>
    <n v="228500"/>
  </r>
  <r>
    <x v="1343"/>
    <n v="0.11723978066355067"/>
    <x v="0"/>
    <x v="0"/>
    <n v="177000"/>
  </r>
  <r>
    <x v="1344"/>
    <n v="0.4360806154602801"/>
    <x v="0"/>
    <x v="0"/>
    <n v="155835"/>
  </r>
  <r>
    <x v="1345"/>
    <n v="0.23556173851792517"/>
    <x v="0"/>
    <x v="0"/>
    <n v="108500"/>
  </r>
  <r>
    <x v="1346"/>
    <n v="0.54844967760382257"/>
    <x v="0"/>
    <x v="1"/>
    <n v="262500"/>
  </r>
  <r>
    <x v="1347"/>
    <n v="3.3516685700900384E-2"/>
    <x v="0"/>
    <x v="0"/>
    <n v="283463"/>
  </r>
  <r>
    <x v="1348"/>
    <n v="0.47053281126084368"/>
    <x v="1"/>
    <x v="0"/>
    <n v="215000"/>
  </r>
  <r>
    <x v="1349"/>
    <n v="6.064028498112739E-2"/>
    <x v="0"/>
    <x v="0"/>
    <n v="122000"/>
  </r>
  <r>
    <x v="1350"/>
    <n v="0.1932587732880805"/>
    <x v="0"/>
    <x v="0"/>
    <n v="200000"/>
  </r>
  <r>
    <x v="1351"/>
    <n v="0.28745009559547763"/>
    <x v="0"/>
    <x v="0"/>
    <n v="171000"/>
  </r>
  <r>
    <x v="1352"/>
    <n v="0.46009308221016987"/>
    <x v="1"/>
    <x v="0"/>
    <n v="134900"/>
  </r>
  <r>
    <x v="1353"/>
    <n v="3.7610971542351712E-2"/>
    <x v="1"/>
    <x v="0"/>
    <n v="410000"/>
  </r>
  <r>
    <x v="1354"/>
    <n v="0.65424967639522524"/>
    <x v="0"/>
    <x v="1"/>
    <n v="235000"/>
  </r>
  <r>
    <x v="1355"/>
    <n v="2.7338830229687194E-2"/>
    <x v="0"/>
    <x v="0"/>
    <n v="170000"/>
  </r>
  <r>
    <x v="1356"/>
    <n v="0.37048914990781601"/>
    <x v="0"/>
    <x v="0"/>
    <n v="110000"/>
  </r>
  <r>
    <x v="1357"/>
    <n v="0.92955019336509548"/>
    <x v="0"/>
    <x v="1"/>
    <n v="149900"/>
  </r>
  <r>
    <x v="1358"/>
    <n v="0.34711578807707977"/>
    <x v="0"/>
    <x v="0"/>
    <n v="177500"/>
  </r>
  <r>
    <x v="1359"/>
    <n v="0.3487599128811858"/>
    <x v="1"/>
    <x v="0"/>
    <n v="315000"/>
  </r>
  <r>
    <x v="1360"/>
    <n v="9.8505307453287227E-2"/>
    <x v="1"/>
    <x v="0"/>
    <n v="189000"/>
  </r>
  <r>
    <x v="1361"/>
    <n v="0.81538474876295342"/>
    <x v="1"/>
    <x v="1"/>
    <n v="260000"/>
  </r>
  <r>
    <x v="1362"/>
    <n v="0.8112988470351381"/>
    <x v="1"/>
    <x v="1"/>
    <n v="104900"/>
  </r>
  <r>
    <x v="1363"/>
    <n v="0.74957365342440085"/>
    <x v="0"/>
    <x v="1"/>
    <n v="156932"/>
  </r>
  <r>
    <x v="1364"/>
    <n v="0.63970177764792802"/>
    <x v="0"/>
    <x v="1"/>
    <n v="144152"/>
  </r>
  <r>
    <x v="1365"/>
    <n v="0.40934923287757419"/>
    <x v="0"/>
    <x v="0"/>
    <n v="216000"/>
  </r>
  <r>
    <x v="1366"/>
    <n v="0.13228042552811858"/>
    <x v="0"/>
    <x v="0"/>
    <n v="193000"/>
  </r>
  <r>
    <x v="1367"/>
    <n v="0.30010843558735967"/>
    <x v="1"/>
    <x v="0"/>
    <n v="127000"/>
  </r>
  <r>
    <x v="1368"/>
    <n v="0.29348889126302413"/>
    <x v="1"/>
    <x v="0"/>
    <n v="144000"/>
  </r>
  <r>
    <x v="1369"/>
    <n v="0.68102297167428394"/>
    <x v="0"/>
    <x v="1"/>
    <n v="232000"/>
  </r>
  <r>
    <x v="1370"/>
    <n v="0.47521044788178435"/>
    <x v="0"/>
    <x v="0"/>
    <n v="105000"/>
  </r>
  <r>
    <x v="1371"/>
    <n v="6.1385580116106175E-2"/>
    <x v="0"/>
    <x v="0"/>
    <n v="165500"/>
  </r>
  <r>
    <x v="1372"/>
    <n v="0.74252581464540013"/>
    <x v="1"/>
    <x v="1"/>
    <n v="274300"/>
  </r>
  <r>
    <x v="1373"/>
    <n v="0.84892445087911728"/>
    <x v="1"/>
    <x v="1"/>
    <n v="466500"/>
  </r>
  <r>
    <x v="1374"/>
    <n v="0.15885947772258002"/>
    <x v="1"/>
    <x v="0"/>
    <n v="250000"/>
  </r>
  <r>
    <x v="1375"/>
    <n v="0.75545589926426693"/>
    <x v="1"/>
    <x v="1"/>
    <n v="239000"/>
  </r>
  <r>
    <x v="1376"/>
    <n v="0.46015692959311238"/>
    <x v="0"/>
    <x v="0"/>
    <n v="91000"/>
  </r>
  <r>
    <x v="1377"/>
    <n v="0.89742942237214696"/>
    <x v="0"/>
    <x v="1"/>
    <n v="117000"/>
  </r>
  <r>
    <x v="1378"/>
    <n v="0.59740511946899122"/>
    <x v="1"/>
    <x v="1"/>
    <n v="83000"/>
  </r>
  <r>
    <x v="1379"/>
    <n v="0.2294751613778313"/>
    <x v="1"/>
    <x v="0"/>
    <n v="167500"/>
  </r>
  <r>
    <x v="1380"/>
    <n v="0.11338289261295187"/>
    <x v="0"/>
    <x v="0"/>
    <n v="58500"/>
  </r>
  <r>
    <x v="1381"/>
    <n v="0.92432244752902626"/>
    <x v="0"/>
    <x v="1"/>
    <n v="237500"/>
  </r>
  <r>
    <x v="1382"/>
    <n v="0.28428015551916874"/>
    <x v="1"/>
    <x v="0"/>
    <n v="157000"/>
  </r>
  <r>
    <x v="1383"/>
    <n v="0.24640203141302697"/>
    <x v="0"/>
    <x v="0"/>
    <n v="112000"/>
  </r>
  <r>
    <x v="1384"/>
    <n v="0.5942139084105289"/>
    <x v="0"/>
    <x v="1"/>
    <n v="105000"/>
  </r>
  <r>
    <x v="1385"/>
    <n v="0.53530978271257568"/>
    <x v="0"/>
    <x v="1"/>
    <n v="125500"/>
  </r>
  <r>
    <x v="1386"/>
    <n v="0.89025168622621431"/>
    <x v="0"/>
    <x v="1"/>
    <n v="250000"/>
  </r>
  <r>
    <x v="1387"/>
    <n v="9.6941016581460815E-2"/>
    <x v="1"/>
    <x v="0"/>
    <n v="136000"/>
  </r>
  <r>
    <x v="1388"/>
    <n v="0.74420204711767446"/>
    <x v="1"/>
    <x v="1"/>
    <n v="377500"/>
  </r>
  <r>
    <x v="1389"/>
    <n v="0.46203483112036103"/>
    <x v="0"/>
    <x v="0"/>
    <n v="131000"/>
  </r>
  <r>
    <x v="1390"/>
    <n v="5.9346464033504076E-2"/>
    <x v="1"/>
    <x v="0"/>
    <n v="235000"/>
  </r>
  <r>
    <x v="1391"/>
    <n v="0.75688947424906694"/>
    <x v="0"/>
    <x v="1"/>
    <n v="124000"/>
  </r>
  <r>
    <x v="1392"/>
    <n v="2.1767734926963045E-2"/>
    <x v="1"/>
    <x v="0"/>
    <n v="123000"/>
  </r>
  <r>
    <x v="1393"/>
    <n v="0.73539371335458947"/>
    <x v="0"/>
    <x v="1"/>
    <n v="163000"/>
  </r>
  <r>
    <x v="1394"/>
    <n v="6.9661669007420324E-3"/>
    <x v="1"/>
    <x v="0"/>
    <n v="246578"/>
  </r>
  <r>
    <x v="1395"/>
    <n v="0.63607998852743453"/>
    <x v="1"/>
    <x v="1"/>
    <n v="281213"/>
  </r>
  <r>
    <x v="1396"/>
    <n v="0.20945706895138427"/>
    <x v="0"/>
    <x v="0"/>
    <n v="160000"/>
  </r>
  <r>
    <x v="1397"/>
    <n v="0.89236308524781083"/>
    <x v="1"/>
    <x v="1"/>
    <n v="137500"/>
  </r>
  <r>
    <x v="1398"/>
    <n v="0.48924765977600093"/>
    <x v="0"/>
    <x v="0"/>
    <n v="138000"/>
  </r>
  <r>
    <x v="1399"/>
    <n v="4.4575468450686495E-2"/>
    <x v="1"/>
    <x v="0"/>
    <n v="137450"/>
  </r>
  <r>
    <x v="1400"/>
    <n v="0.42844654779551528"/>
    <x v="0"/>
    <x v="0"/>
    <n v="120000"/>
  </r>
  <r>
    <x v="1401"/>
    <n v="8.383237847584224E-2"/>
    <x v="1"/>
    <x v="0"/>
    <n v="193000"/>
  </r>
  <r>
    <x v="1402"/>
    <n v="0.55185410740312479"/>
    <x v="1"/>
    <x v="1"/>
    <n v="193879"/>
  </r>
  <r>
    <x v="1403"/>
    <n v="0.82521928586198923"/>
    <x v="1"/>
    <x v="1"/>
    <n v="282922"/>
  </r>
  <r>
    <x v="1404"/>
    <n v="0.26909332432873911"/>
    <x v="1"/>
    <x v="0"/>
    <n v="105000"/>
  </r>
  <r>
    <x v="1405"/>
    <n v="0.17094655053601859"/>
    <x v="1"/>
    <x v="0"/>
    <n v="275000"/>
  </r>
  <r>
    <x v="1406"/>
    <n v="0.79754712570820074"/>
    <x v="1"/>
    <x v="1"/>
    <n v="133000"/>
  </r>
  <r>
    <x v="1407"/>
    <n v="0.95437446363498069"/>
    <x v="0"/>
    <x v="1"/>
    <n v="112000"/>
  </r>
  <r>
    <x v="1408"/>
    <n v="0.52745740462245283"/>
    <x v="0"/>
    <x v="1"/>
    <n v="125500"/>
  </r>
  <r>
    <x v="1409"/>
    <n v="0.60330343113622009"/>
    <x v="1"/>
    <x v="1"/>
    <n v="215000"/>
  </r>
  <r>
    <x v="1410"/>
    <n v="0.11496214964030194"/>
    <x v="0"/>
    <x v="0"/>
    <n v="230000"/>
  </r>
  <r>
    <x v="1411"/>
    <n v="0.21957163724139561"/>
    <x v="0"/>
    <x v="0"/>
    <n v="140000"/>
  </r>
  <r>
    <x v="1412"/>
    <n v="0.75695947636982552"/>
    <x v="0"/>
    <x v="1"/>
    <n v="90000"/>
  </r>
  <r>
    <x v="1413"/>
    <n v="0.63866346585407441"/>
    <x v="1"/>
    <x v="1"/>
    <n v="257000"/>
  </r>
  <r>
    <x v="1414"/>
    <n v="0.16066038754756429"/>
    <x v="0"/>
    <x v="0"/>
    <n v="207000"/>
  </r>
  <r>
    <x v="1415"/>
    <n v="0.31085774315885506"/>
    <x v="1"/>
    <x v="0"/>
    <n v="175900"/>
  </r>
  <r>
    <x v="1416"/>
    <n v="0.35799576596179061"/>
    <x v="0"/>
    <x v="0"/>
    <n v="122500"/>
  </r>
  <r>
    <x v="1417"/>
    <n v="0.5353552600168211"/>
    <x v="0"/>
    <x v="1"/>
    <n v="340000"/>
  </r>
  <r>
    <x v="1418"/>
    <n v="0.82128522628819656"/>
    <x v="0"/>
    <x v="1"/>
    <n v="124000"/>
  </r>
  <r>
    <x v="1419"/>
    <n v="0.11728380962004581"/>
    <x v="0"/>
    <x v="0"/>
    <n v="223000"/>
  </r>
  <r>
    <x v="1420"/>
    <n v="0.96215890613670119"/>
    <x v="0"/>
    <x v="1"/>
    <n v="179900"/>
  </r>
  <r>
    <x v="1421"/>
    <n v="0.5145111074593216"/>
    <x v="0"/>
    <x v="1"/>
    <n v="127500"/>
  </r>
  <r>
    <x v="1422"/>
    <n v="0.83884920551441799"/>
    <x v="1"/>
    <x v="1"/>
    <n v="136500"/>
  </r>
  <r>
    <x v="1423"/>
    <n v="0.91273551212655013"/>
    <x v="1"/>
    <x v="1"/>
    <n v="274970"/>
  </r>
  <r>
    <x v="1424"/>
    <n v="0.71538832851670742"/>
    <x v="1"/>
    <x v="1"/>
    <n v="144000"/>
  </r>
  <r>
    <x v="1425"/>
    <n v="0.54588993588603563"/>
    <x v="0"/>
    <x v="1"/>
    <n v="142000"/>
  </r>
  <r>
    <x v="1426"/>
    <n v="0.20943482425326798"/>
    <x v="1"/>
    <x v="0"/>
    <n v="271000"/>
  </r>
  <r>
    <x v="1427"/>
    <n v="0.14335127583139373"/>
    <x v="0"/>
    <x v="0"/>
    <n v="140000"/>
  </r>
  <r>
    <x v="1428"/>
    <n v="0.88078925500106886"/>
    <x v="0"/>
    <x v="1"/>
    <n v="119000"/>
  </r>
  <r>
    <x v="1429"/>
    <n v="0.41153919406261441"/>
    <x v="0"/>
    <x v="0"/>
    <n v="182900"/>
  </r>
  <r>
    <x v="1430"/>
    <n v="0.28937554512778674"/>
    <x v="1"/>
    <x v="0"/>
    <n v="192140"/>
  </r>
  <r>
    <x v="1431"/>
    <n v="0.7736844711478803"/>
    <x v="0"/>
    <x v="1"/>
    <n v="143750"/>
  </r>
  <r>
    <x v="1432"/>
    <n v="1.348823631279028E-2"/>
    <x v="0"/>
    <x v="0"/>
    <n v="64500"/>
  </r>
  <r>
    <x v="1433"/>
    <n v="0.29639512646276844"/>
    <x v="0"/>
    <x v="0"/>
    <n v="186500"/>
  </r>
  <r>
    <x v="1434"/>
    <n v="0.4642628336004988"/>
    <x v="1"/>
    <x v="0"/>
    <n v="160000"/>
  </r>
  <r>
    <x v="1435"/>
    <n v="0.42221828712304976"/>
    <x v="0"/>
    <x v="0"/>
    <n v="174000"/>
  </r>
  <r>
    <x v="1436"/>
    <n v="0.2203818683831128"/>
    <x v="0"/>
    <x v="0"/>
    <n v="120500"/>
  </r>
  <r>
    <x v="1437"/>
    <n v="0.48941004005648325"/>
    <x v="0"/>
    <x v="0"/>
    <n v="394617"/>
  </r>
  <r>
    <x v="1438"/>
    <n v="0.90368718554133787"/>
    <x v="0"/>
    <x v="1"/>
    <n v="149700"/>
  </r>
  <r>
    <x v="1439"/>
    <n v="0.46266511040423952"/>
    <x v="0"/>
    <x v="0"/>
    <n v="197000"/>
  </r>
  <r>
    <x v="1440"/>
    <n v="0.89245802863417423"/>
    <x v="1"/>
    <x v="1"/>
    <n v="191000"/>
  </r>
  <r>
    <x v="1441"/>
    <n v="8.4430545353242348E-4"/>
    <x v="1"/>
    <x v="0"/>
    <n v="149300"/>
  </r>
  <r>
    <x v="1442"/>
    <n v="0.1261074192348991"/>
    <x v="1"/>
    <x v="0"/>
    <n v="310000"/>
  </r>
  <r>
    <x v="1443"/>
    <n v="0.63627187753309922"/>
    <x v="0"/>
    <x v="1"/>
    <n v="121000"/>
  </r>
  <r>
    <x v="1444"/>
    <n v="0.98037147723902462"/>
    <x v="1"/>
    <x v="1"/>
    <n v="179600"/>
  </r>
  <r>
    <x v="1445"/>
    <n v="0.6761113319752533"/>
    <x v="0"/>
    <x v="1"/>
    <n v="129000"/>
  </r>
  <r>
    <x v="1446"/>
    <n v="0.97020608251327478"/>
    <x v="1"/>
    <x v="1"/>
    <n v="157900"/>
  </r>
  <r>
    <x v="1447"/>
    <n v="0.74544982024555062"/>
    <x v="0"/>
    <x v="1"/>
    <n v="240000"/>
  </r>
  <r>
    <x v="1448"/>
    <n v="0.29930177622017984"/>
    <x v="1"/>
    <x v="0"/>
    <n v="112000"/>
  </r>
  <r>
    <x v="1449"/>
    <n v="0.44901241591586183"/>
    <x v="0"/>
    <x v="0"/>
    <n v="92000"/>
  </r>
  <r>
    <x v="1450"/>
    <n v="0.27684601917544915"/>
    <x v="1"/>
    <x v="0"/>
    <n v="136000"/>
  </r>
  <r>
    <x v="1451"/>
    <n v="0.97994642523704778"/>
    <x v="0"/>
    <x v="1"/>
    <n v="287090"/>
  </r>
  <r>
    <x v="1452"/>
    <n v="0.38990775893701768"/>
    <x v="0"/>
    <x v="0"/>
    <n v="145000"/>
  </r>
  <r>
    <x v="1453"/>
    <n v="6.3462273608747233E-2"/>
    <x v="1"/>
    <x v="0"/>
    <n v="84500"/>
  </r>
  <r>
    <x v="1454"/>
    <n v="0.8339984212499143"/>
    <x v="0"/>
    <x v="1"/>
    <n v="185000"/>
  </r>
  <r>
    <x v="1455"/>
    <n v="0.15791557779966281"/>
    <x v="0"/>
    <x v="0"/>
    <n v="175000"/>
  </r>
  <r>
    <x v="1456"/>
    <n v="0.44079033621726638"/>
    <x v="1"/>
    <x v="0"/>
    <n v="210000"/>
  </r>
  <r>
    <x v="1457"/>
    <n v="7.1821498608709677E-2"/>
    <x v="0"/>
    <x v="0"/>
    <n v="266500"/>
  </r>
  <r>
    <x v="1458"/>
    <n v="0.93649014880368175"/>
    <x v="1"/>
    <x v="1"/>
    <n v="142125"/>
  </r>
  <r>
    <x v="1459"/>
    <n v="0.23644749488660566"/>
    <x v="1"/>
    <x v="0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3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4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5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4.xml"/></Relationships>
</file>

<file path=xl/pivotTables/_rels/pivotTable6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6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7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500-000004000000}" name="PivotTable2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1:C75" firstHeaderRow="1" firstDataRow="2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ubtotalTop="0" showAll="0" defaultSubtotal="0">
      <items count="2">
        <item x="0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subtotalTop="0" dragToRow="0" dragToCol="0" dragToPage="0" showAll="0" defaultSubtotal="0"/>
  </pivotFields>
  <rowFields count="1">
    <field x="2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6" baseField="0" baseItem="0" numFmtId="44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500-000005000000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79:B85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500-000000000000}" name="PivotTable1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C20" firstHeaderRow="1" firstDataRow="2" firstDataCol="1"/>
  <pivotFields count="88">
    <pivotField dataField="1" showAll="0"/>
    <pivotField axis="axisRow" showAll="0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showAll="0"/>
    <pivotField dragToRow="0" dragToCol="0" dragToPage="0" showAll="0" defaultSubtota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SalePrice" fld="8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500-000001000000}" name="PivotTable2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C30" firstHeaderRow="1" firstDataRow="2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subtotalTop="0" dragToRow="0" dragToCol="0" dragToPage="0" showAll="0" defaultSubtota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6" baseField="0" baseItem="0" numFmtId="44"/>
    <dataField name="Count of Id" fld="0" subtotal="count" baseField="0" baseItem="0"/>
  </dataFields>
  <formats count="1">
    <format dxfId="49">
      <pivotArea fieldPosition="0">
        <references count="2">
          <reference field="4294967294" count="1" selected="0">
            <x v="0"/>
          </reference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500-000002000000}" name="PivotTable2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C44" firstHeaderRow="1" firstDataRow="2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subtotalTop="0" dragToRow="0" dragToCol="0" dragToPage="0" showAll="0" defaultSubtotal="0"/>
  </pivotFields>
  <rowFields count="1">
    <field x="3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6" baseField="0" baseItem="0" numFmtId="44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500-000003000000}" name="PivotTable2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9:C66" firstHeaderRow="1" firstDataRow="2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axis="axisRow" showAll="0">
      <items count="16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subtotalTop="0" dragToRow="0" dragToCol="0" dragToPage="0" showAll="0" defaultSubtotal="0"/>
  </pivotFields>
  <rowFields count="1">
    <field x="2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6" baseField="0" baseItem="0" numFmtId="44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0D7EB00-7617-4449-9E43-F8BA8B4E445C}" name="PivotTable2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F3:G1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h="1" x="11"/>
        <item h="1" x="3"/>
        <item h="1" x="20"/>
        <item h="1" x="10"/>
        <item h="1" x="6"/>
        <item h="1" x="7"/>
        <item h="1" x="9"/>
        <item h="1" x="12"/>
        <item h="1" x="5"/>
        <item h="1" x="18"/>
        <item h="1" x="23"/>
        <item h="1"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11">
    <i>
      <x v="1"/>
    </i>
    <i>
      <x v="53"/>
    </i>
    <i>
      <x v="160"/>
    </i>
    <i>
      <x v="326"/>
    </i>
    <i>
      <x v="400"/>
    </i>
    <i>
      <x v="672"/>
    </i>
    <i>
      <x v="764"/>
    </i>
    <i>
      <x v="849"/>
    </i>
    <i>
      <x v="1155"/>
    </i>
    <i>
      <x v="1164"/>
    </i>
    <i>
      <x v="1253"/>
    </i>
  </rowItems>
  <colItems count="1">
    <i/>
  </colItems>
  <pageFields count="1">
    <pageField fld="12" hier="-1"/>
  </pageFields>
  <dataFields count="1">
    <dataField name="Sum of SalePrice" fld="86" baseField="0" baseItem="0" numFmtId="164"/>
  </dataFields>
  <formats count="1"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1C00EEC-9EEF-924F-8702-995ACF860CF7}" name="PivotTable2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2:D28" firstHeaderRow="0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Average of SalePrice" fld="86" subtotal="average" baseField="0" baseItem="0" numFmtId="164"/>
  </dataFields>
  <formats count="1"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7C3CFE7-EB19-2F49-BF39-A080F436682E}" name="PivotTable3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D12:F18" firstHeaderRow="0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SalePrice" fld="86" baseField="0" baseItem="0"/>
  </dataFields>
  <formats count="1">
    <format dxfId="8">
      <pivotArea collapsedLevelsAreSubtotals="1" fieldPosition="0">
        <references count="2">
          <reference field="4294967294" count="1" selected="0">
            <x v="1"/>
          </reference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38C3CBA-418C-D14C-A481-87EA0386E1F4}" name="PivotTable3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E2:F8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EB82FE5-74F0-6048-ABC7-F4C160E7F1B7}" name="PivotTable35" cacheId="1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Q3:R1055" firstHeaderRow="1" firstDataRow="1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6">
        <item h="1" x="2"/>
        <item h="1" x="3"/>
        <item h="1" x="1"/>
        <item h="1" x="4"/>
        <item x="0"/>
        <item t="default"/>
      </items>
    </pivotField>
    <pivotField dataField="1" compact="0" numFmtId="164" outline="0" showAll="0" includeNewItemsInFilter="1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052">
    <i>
      <x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29"/>
    </i>
    <i>
      <x v="30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1"/>
    </i>
    <i>
      <x v="53"/>
    </i>
    <i>
      <x v="54"/>
    </i>
    <i>
      <x v="55"/>
    </i>
    <i>
      <x v="56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0"/>
    </i>
    <i>
      <x v="73"/>
    </i>
    <i>
      <x v="75"/>
    </i>
    <i>
      <x v="76"/>
    </i>
    <i>
      <x v="77"/>
    </i>
    <i>
      <x v="78"/>
    </i>
    <i>
      <x v="82"/>
    </i>
    <i>
      <x v="83"/>
    </i>
    <i>
      <x v="84"/>
    </i>
    <i>
      <x v="86"/>
    </i>
    <i>
      <x v="89"/>
    </i>
    <i>
      <x v="90"/>
    </i>
    <i>
      <x v="91"/>
    </i>
    <i>
      <x v="92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6"/>
    </i>
    <i>
      <x v="119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8"/>
    </i>
    <i>
      <x v="149"/>
    </i>
    <i>
      <x v="151"/>
    </i>
    <i>
      <x v="153"/>
    </i>
    <i>
      <x v="156"/>
    </i>
    <i>
      <x v="161"/>
    </i>
    <i>
      <x v="163"/>
    </i>
    <i>
      <x v="165"/>
    </i>
    <i>
      <x v="166"/>
    </i>
    <i>
      <x v="167"/>
    </i>
    <i>
      <x v="168"/>
    </i>
    <i>
      <x v="170"/>
    </i>
    <i>
      <x v="172"/>
    </i>
    <i>
      <x v="173"/>
    </i>
    <i>
      <x v="174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6"/>
    </i>
    <i>
      <x v="199"/>
    </i>
    <i>
      <x v="201"/>
    </i>
    <i>
      <x v="203"/>
    </i>
    <i>
      <x v="204"/>
    </i>
    <i>
      <x v="207"/>
    </i>
    <i>
      <x v="208"/>
    </i>
    <i>
      <x v="209"/>
    </i>
    <i>
      <x v="210"/>
    </i>
    <i>
      <x v="212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8"/>
    </i>
    <i>
      <x v="239"/>
    </i>
    <i>
      <x v="240"/>
    </i>
    <i>
      <x v="241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4"/>
    </i>
    <i>
      <x v="265"/>
    </i>
    <i>
      <x v="267"/>
    </i>
    <i>
      <x v="268"/>
    </i>
    <i>
      <x v="270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4"/>
    </i>
    <i>
      <x v="296"/>
    </i>
    <i>
      <x v="297"/>
    </i>
    <i>
      <x v="298"/>
    </i>
    <i>
      <x v="299"/>
    </i>
    <i>
      <x v="301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1"/>
    </i>
    <i>
      <x v="322"/>
    </i>
    <i>
      <x v="323"/>
    </i>
    <i>
      <x v="325"/>
    </i>
    <i>
      <x v="327"/>
    </i>
    <i>
      <x v="328"/>
    </i>
    <i>
      <x v="330"/>
    </i>
    <i>
      <x v="331"/>
    </i>
    <i>
      <x v="332"/>
    </i>
    <i>
      <x v="334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1"/>
    </i>
    <i>
      <x v="363"/>
    </i>
    <i>
      <x v="365"/>
    </i>
    <i>
      <x v="366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2"/>
    </i>
    <i>
      <x v="385"/>
    </i>
    <i>
      <x v="387"/>
    </i>
    <i>
      <x v="389"/>
    </i>
    <i>
      <x v="390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4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8"/>
    </i>
    <i>
      <x v="449"/>
    </i>
    <i>
      <x v="450"/>
    </i>
    <i>
      <x v="451"/>
    </i>
    <i>
      <x v="453"/>
    </i>
    <i>
      <x v="454"/>
    </i>
    <i>
      <x v="455"/>
    </i>
    <i>
      <x v="456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1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4"/>
    </i>
    <i>
      <x v="515"/>
    </i>
    <i>
      <x v="517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2"/>
    </i>
    <i>
      <x v="533"/>
    </i>
    <i>
      <x v="534"/>
    </i>
    <i>
      <x v="535"/>
    </i>
    <i>
      <x v="538"/>
    </i>
    <i>
      <x v="539"/>
    </i>
    <i>
      <x v="540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6"/>
    </i>
    <i>
      <x v="567"/>
    </i>
    <i>
      <x v="568"/>
    </i>
    <i>
      <x v="570"/>
    </i>
    <i>
      <x v="571"/>
    </i>
    <i>
      <x v="573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63"/>
    </i>
    <i>
      <x v="666"/>
    </i>
    <i>
      <x v="667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6"/>
    </i>
    <i>
      <x v="688"/>
    </i>
    <i>
      <x v="690"/>
    </i>
    <i>
      <x v="692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7"/>
    </i>
    <i>
      <x v="729"/>
    </i>
    <i>
      <x v="730"/>
    </i>
    <i>
      <x v="732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2"/>
    </i>
    <i>
      <x v="773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3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8"/>
    </i>
    <i>
      <x v="819"/>
    </i>
    <i>
      <x v="821"/>
    </i>
    <i>
      <x v="823"/>
    </i>
    <i>
      <x v="824"/>
    </i>
    <i>
      <x v="825"/>
    </i>
    <i>
      <x v="826"/>
    </i>
    <i>
      <x v="827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6"/>
    </i>
    <i>
      <x v="848"/>
    </i>
    <i>
      <x v="850"/>
    </i>
    <i>
      <x v="851"/>
    </i>
    <i>
      <x v="852"/>
    </i>
    <i>
      <x v="854"/>
    </i>
    <i>
      <x v="856"/>
    </i>
    <i>
      <x v="857"/>
    </i>
    <i>
      <x v="858"/>
    </i>
    <i>
      <x v="861"/>
    </i>
    <i>
      <x v="863"/>
    </i>
    <i>
      <x v="864"/>
    </i>
    <i>
      <x v="865"/>
    </i>
    <i>
      <x v="866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4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0"/>
    </i>
    <i>
      <x v="931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6"/>
    </i>
    <i>
      <x v="977"/>
    </i>
    <i>
      <x v="978"/>
    </i>
    <i>
      <x v="982"/>
    </i>
    <i>
      <x v="984"/>
    </i>
    <i>
      <x v="985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2"/>
    </i>
    <i>
      <x v="1004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3"/>
    </i>
    <i>
      <x v="1055"/>
    </i>
    <i>
      <x v="1056"/>
    </i>
    <i>
      <x v="1058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8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7"/>
    </i>
    <i>
      <x v="1138"/>
    </i>
    <i>
      <x v="1139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6"/>
    </i>
    <i>
      <x v="1157"/>
    </i>
    <i>
      <x v="1159"/>
    </i>
    <i>
      <x v="1160"/>
    </i>
    <i>
      <x v="1162"/>
    </i>
    <i>
      <x v="1163"/>
    </i>
    <i>
      <x v="1165"/>
    </i>
    <i>
      <x v="1167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81"/>
    </i>
    <i>
      <x v="1183"/>
    </i>
    <i>
      <x v="1184"/>
    </i>
    <i>
      <x v="1185"/>
    </i>
    <i>
      <x v="1188"/>
    </i>
    <i>
      <x v="1189"/>
    </i>
    <i>
      <x v="1190"/>
    </i>
    <i>
      <x v="1191"/>
    </i>
    <i>
      <x v="1192"/>
    </i>
    <i>
      <x v="1195"/>
    </i>
    <i>
      <x v="1196"/>
    </i>
    <i>
      <x v="1198"/>
    </i>
    <i>
      <x v="1199"/>
    </i>
    <i>
      <x v="1200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2"/>
    </i>
    <i>
      <x v="1253"/>
    </i>
    <i>
      <x v="1254"/>
    </i>
    <i>
      <x v="1255"/>
    </i>
    <i>
      <x v="1258"/>
    </i>
    <i>
      <x v="1261"/>
    </i>
    <i>
      <x v="1262"/>
    </i>
    <i>
      <x v="1263"/>
    </i>
    <i>
      <x v="1264"/>
    </i>
    <i>
      <x v="1266"/>
    </i>
    <i>
      <x v="1267"/>
    </i>
    <i>
      <x v="1268"/>
    </i>
    <i>
      <x v="1269"/>
    </i>
    <i>
      <x v="1270"/>
    </i>
    <i>
      <x v="1271"/>
    </i>
    <i>
      <x v="1278"/>
    </i>
    <i>
      <x v="1279"/>
    </i>
    <i>
      <x v="1280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4"/>
    </i>
    <i>
      <x v="1315"/>
    </i>
    <i>
      <x v="1316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40"/>
    </i>
    <i>
      <x v="1341"/>
    </i>
    <i>
      <x v="1342"/>
    </i>
    <i>
      <x v="1343"/>
    </i>
    <i>
      <x v="1345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71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2"/>
    </i>
    <i>
      <x v="1405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1"/>
    </i>
    <i>
      <x v="1422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8"/>
    </i>
    <i>
      <x v="1439"/>
    </i>
    <i>
      <x v="1440"/>
    </i>
    <i>
      <x v="1441"/>
    </i>
    <i>
      <x v="1442"/>
    </i>
    <i>
      <x v="1443"/>
    </i>
    <i>
      <x v="1445"/>
    </i>
    <i>
      <x v="1447"/>
    </i>
    <i>
      <x v="1448"/>
    </i>
    <i>
      <x v="1449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0"/>
  </pageFields>
  <dataFields count="1">
    <dataField name="Inside Lots " fld="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3972362-C366-B64E-81B7-822DF3D435F2}" name="PivotTable34" cacheId="1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M3:N97" firstHeaderRow="1" firstDataRow="1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6">
        <item h="1" x="2"/>
        <item x="3"/>
        <item h="1" x="1"/>
        <item h="1" x="4"/>
        <item h="1" x="0"/>
        <item t="default"/>
      </items>
    </pivotField>
    <pivotField dataField="1" compact="0" numFmtId="164" outline="0" showAll="0" includeNewItemsInFilter="1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1" hier="0"/>
  </pageFields>
  <dataFields count="1">
    <dataField name="Cul de Sac lots " fld="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F8D1D4E-0AD6-4C44-B568-AED437E19374}" name="PivotTable33" cacheId="1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I3:J317" firstHeaderRow="1" firstDataRow="1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6">
        <item x="2"/>
        <item h="1" x="3"/>
        <item x="1"/>
        <item x="4"/>
        <item h="1" x="0"/>
        <item t="default"/>
      </items>
    </pivotField>
    <pivotField dataField="1" compact="0" numFmtId="164" outline="0" showAll="0" includeNewItemsInFilter="1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314">
    <i>
      <x v="1"/>
    </i>
    <i>
      <x v="3"/>
    </i>
    <i>
      <x v="4"/>
    </i>
    <i>
      <x v="7"/>
    </i>
    <i>
      <x v="9"/>
    </i>
    <i>
      <x v="14"/>
    </i>
    <i>
      <x v="15"/>
    </i>
    <i>
      <x v="20"/>
    </i>
    <i>
      <x v="25"/>
    </i>
    <i>
      <x v="26"/>
    </i>
    <i>
      <x v="32"/>
    </i>
    <i>
      <x v="36"/>
    </i>
    <i>
      <x v="50"/>
    </i>
    <i>
      <x v="52"/>
    </i>
    <i>
      <x v="57"/>
    </i>
    <i>
      <x v="68"/>
    </i>
    <i>
      <x v="69"/>
    </i>
    <i>
      <x v="71"/>
    </i>
    <i>
      <x v="72"/>
    </i>
    <i>
      <x v="74"/>
    </i>
    <i>
      <x v="79"/>
    </i>
    <i>
      <x v="80"/>
    </i>
    <i>
      <x v="81"/>
    </i>
    <i>
      <x v="85"/>
    </i>
    <i>
      <x v="87"/>
    </i>
    <i>
      <x v="88"/>
    </i>
    <i>
      <x v="93"/>
    </i>
    <i>
      <x v="95"/>
    </i>
    <i>
      <x v="98"/>
    </i>
    <i>
      <x v="103"/>
    </i>
    <i>
      <x v="104"/>
    </i>
    <i>
      <x v="108"/>
    </i>
    <i>
      <x v="113"/>
    </i>
    <i>
      <x v="115"/>
    </i>
    <i>
      <x v="117"/>
    </i>
    <i>
      <x v="118"/>
    </i>
    <i>
      <x v="122"/>
    </i>
    <i>
      <x v="130"/>
    </i>
    <i>
      <x v="131"/>
    </i>
    <i>
      <x v="132"/>
    </i>
    <i>
      <x v="136"/>
    </i>
    <i>
      <x v="140"/>
    </i>
    <i>
      <x v="142"/>
    </i>
    <i>
      <x v="146"/>
    </i>
    <i>
      <x v="150"/>
    </i>
    <i>
      <x v="154"/>
    </i>
    <i>
      <x v="155"/>
    </i>
    <i>
      <x v="157"/>
    </i>
    <i>
      <x v="158"/>
    </i>
    <i>
      <x v="159"/>
    </i>
    <i>
      <x v="162"/>
    </i>
    <i>
      <x v="164"/>
    </i>
    <i>
      <x v="169"/>
    </i>
    <i>
      <x v="171"/>
    </i>
    <i>
      <x v="175"/>
    </i>
    <i>
      <x v="176"/>
    </i>
    <i>
      <x v="195"/>
    </i>
    <i>
      <x v="197"/>
    </i>
    <i>
      <x v="198"/>
    </i>
    <i>
      <x v="200"/>
    </i>
    <i>
      <x v="202"/>
    </i>
    <i>
      <x v="205"/>
    </i>
    <i>
      <x v="211"/>
    </i>
    <i>
      <x v="214"/>
    </i>
    <i>
      <x v="218"/>
    </i>
    <i>
      <x v="223"/>
    </i>
    <i>
      <x v="228"/>
    </i>
    <i>
      <x v="233"/>
    </i>
    <i>
      <x v="236"/>
    </i>
    <i>
      <x v="242"/>
    </i>
    <i>
      <x v="243"/>
    </i>
    <i>
      <x v="260"/>
    </i>
    <i>
      <x v="262"/>
    </i>
    <i>
      <x v="263"/>
    </i>
    <i>
      <x v="266"/>
    </i>
    <i>
      <x v="269"/>
    </i>
    <i>
      <x v="274"/>
    </i>
    <i>
      <x v="277"/>
    </i>
    <i>
      <x v="287"/>
    </i>
    <i>
      <x v="293"/>
    </i>
    <i>
      <x v="300"/>
    </i>
    <i>
      <x v="302"/>
    </i>
    <i>
      <x v="303"/>
    </i>
    <i>
      <x v="316"/>
    </i>
    <i>
      <x v="320"/>
    </i>
    <i>
      <x v="324"/>
    </i>
    <i>
      <x v="329"/>
    </i>
    <i>
      <x v="333"/>
    </i>
    <i>
      <x v="335"/>
    </i>
    <i>
      <x v="336"/>
    </i>
    <i>
      <x v="338"/>
    </i>
    <i>
      <x v="362"/>
    </i>
    <i>
      <x v="364"/>
    </i>
    <i>
      <x v="367"/>
    </i>
    <i>
      <x v="369"/>
    </i>
    <i>
      <x v="377"/>
    </i>
    <i>
      <x v="378"/>
    </i>
    <i>
      <x v="383"/>
    </i>
    <i>
      <x v="384"/>
    </i>
    <i>
      <x v="386"/>
    </i>
    <i>
      <x v="393"/>
    </i>
    <i>
      <x v="398"/>
    </i>
    <i>
      <x v="403"/>
    </i>
    <i>
      <x v="405"/>
    </i>
    <i>
      <x v="408"/>
    </i>
    <i>
      <x v="421"/>
    </i>
    <i>
      <x v="429"/>
    </i>
    <i>
      <x v="433"/>
    </i>
    <i>
      <x v="439"/>
    </i>
    <i>
      <x v="445"/>
    </i>
    <i>
      <x v="446"/>
    </i>
    <i>
      <x v="447"/>
    </i>
    <i>
      <x v="452"/>
    </i>
    <i>
      <x v="459"/>
    </i>
    <i>
      <x v="469"/>
    </i>
    <i>
      <x v="470"/>
    </i>
    <i>
      <x v="475"/>
    </i>
    <i>
      <x v="480"/>
    </i>
    <i>
      <x v="482"/>
    </i>
    <i>
      <x v="483"/>
    </i>
    <i>
      <x v="484"/>
    </i>
    <i>
      <x v="488"/>
    </i>
    <i>
      <x v="492"/>
    </i>
    <i>
      <x v="502"/>
    </i>
    <i>
      <x v="509"/>
    </i>
    <i>
      <x v="512"/>
    </i>
    <i>
      <x v="513"/>
    </i>
    <i>
      <x v="516"/>
    </i>
    <i>
      <x v="521"/>
    </i>
    <i>
      <x v="522"/>
    </i>
    <i>
      <x v="531"/>
    </i>
    <i>
      <x v="537"/>
    </i>
    <i>
      <x v="541"/>
    </i>
    <i>
      <x v="545"/>
    </i>
    <i>
      <x v="558"/>
    </i>
    <i>
      <x v="565"/>
    </i>
    <i>
      <x v="569"/>
    </i>
    <i>
      <x v="572"/>
    </i>
    <i>
      <x v="574"/>
    </i>
    <i>
      <x v="578"/>
    </i>
    <i>
      <x v="591"/>
    </i>
    <i>
      <x v="606"/>
    </i>
    <i>
      <x v="611"/>
    </i>
    <i>
      <x v="617"/>
    </i>
    <i>
      <x v="625"/>
    </i>
    <i>
      <x v="629"/>
    </i>
    <i>
      <x v="630"/>
    </i>
    <i>
      <x v="633"/>
    </i>
    <i>
      <x v="645"/>
    </i>
    <i>
      <x v="659"/>
    </i>
    <i>
      <x v="662"/>
    </i>
    <i>
      <x v="665"/>
    </i>
    <i>
      <x v="668"/>
    </i>
    <i>
      <x v="670"/>
    </i>
    <i>
      <x v="683"/>
    </i>
    <i>
      <x v="687"/>
    </i>
    <i>
      <x v="689"/>
    </i>
    <i>
      <x v="691"/>
    </i>
    <i>
      <x v="693"/>
    </i>
    <i>
      <x v="694"/>
    </i>
    <i>
      <x v="726"/>
    </i>
    <i>
      <x v="728"/>
    </i>
    <i>
      <x v="731"/>
    </i>
    <i>
      <x v="733"/>
    </i>
    <i>
      <x v="734"/>
    </i>
    <i>
      <x v="747"/>
    </i>
    <i>
      <x v="750"/>
    </i>
    <i>
      <x v="761"/>
    </i>
    <i>
      <x v="774"/>
    </i>
    <i>
      <x v="775"/>
    </i>
    <i>
      <x v="783"/>
    </i>
    <i>
      <x v="788"/>
    </i>
    <i>
      <x v="791"/>
    </i>
    <i>
      <x v="794"/>
    </i>
    <i>
      <x v="799"/>
    </i>
    <i>
      <x v="805"/>
    </i>
    <i>
      <x v="809"/>
    </i>
    <i>
      <x v="816"/>
    </i>
    <i>
      <x v="822"/>
    </i>
    <i>
      <x v="830"/>
    </i>
    <i>
      <x v="843"/>
    </i>
    <i>
      <x v="849"/>
    </i>
    <i>
      <x v="853"/>
    </i>
    <i>
      <x v="855"/>
    </i>
    <i>
      <x v="859"/>
    </i>
    <i>
      <x v="860"/>
    </i>
    <i>
      <x v="862"/>
    </i>
    <i>
      <x v="867"/>
    </i>
    <i>
      <x v="868"/>
    </i>
    <i>
      <x v="872"/>
    </i>
    <i>
      <x v="882"/>
    </i>
    <i>
      <x v="886"/>
    </i>
    <i>
      <x v="890"/>
    </i>
    <i>
      <x v="906"/>
    </i>
    <i>
      <x v="910"/>
    </i>
    <i>
      <x v="918"/>
    </i>
    <i>
      <x v="919"/>
    </i>
    <i>
      <x v="925"/>
    </i>
    <i>
      <x v="929"/>
    </i>
    <i>
      <x v="932"/>
    </i>
    <i>
      <x v="933"/>
    </i>
    <i>
      <x v="941"/>
    </i>
    <i>
      <x v="945"/>
    </i>
    <i>
      <x v="951"/>
    </i>
    <i>
      <x v="959"/>
    </i>
    <i>
      <x v="961"/>
    </i>
    <i>
      <x v="962"/>
    </i>
    <i>
      <x v="963"/>
    </i>
    <i>
      <x v="964"/>
    </i>
    <i>
      <x v="973"/>
    </i>
    <i>
      <x v="974"/>
    </i>
    <i>
      <x v="975"/>
    </i>
    <i>
      <x v="979"/>
    </i>
    <i>
      <x v="980"/>
    </i>
    <i>
      <x v="981"/>
    </i>
    <i>
      <x v="983"/>
    </i>
    <i>
      <x v="986"/>
    </i>
    <i>
      <x v="991"/>
    </i>
    <i>
      <x v="994"/>
    </i>
    <i>
      <x v="1000"/>
    </i>
    <i>
      <x v="1001"/>
    </i>
    <i>
      <x v="1003"/>
    </i>
    <i>
      <x v="1018"/>
    </i>
    <i>
      <x v="1024"/>
    </i>
    <i>
      <x v="1025"/>
    </i>
    <i>
      <x v="1031"/>
    </i>
    <i>
      <x v="1032"/>
    </i>
    <i>
      <x v="1040"/>
    </i>
    <i>
      <x v="1051"/>
    </i>
    <i>
      <x v="1052"/>
    </i>
    <i>
      <x v="1054"/>
    </i>
    <i>
      <x v="1057"/>
    </i>
    <i>
      <x v="1059"/>
    </i>
    <i>
      <x v="1073"/>
    </i>
    <i>
      <x v="1077"/>
    </i>
    <i>
      <x v="1081"/>
    </i>
    <i>
      <x v="1084"/>
    </i>
    <i>
      <x v="1090"/>
    </i>
    <i>
      <x v="1093"/>
    </i>
    <i>
      <x v="1103"/>
    </i>
    <i>
      <x v="1105"/>
    </i>
    <i>
      <x v="1106"/>
    </i>
    <i>
      <x v="1112"/>
    </i>
    <i>
      <x v="1117"/>
    </i>
    <i>
      <x v="1122"/>
    </i>
    <i>
      <x v="1127"/>
    </i>
    <i>
      <x v="1135"/>
    </i>
    <i>
      <x v="1140"/>
    </i>
    <i>
      <x v="1153"/>
    </i>
    <i>
      <x v="1155"/>
    </i>
    <i>
      <x v="1158"/>
    </i>
    <i>
      <x v="1164"/>
    </i>
    <i>
      <x v="1166"/>
    </i>
    <i>
      <x v="1168"/>
    </i>
    <i>
      <x v="1178"/>
    </i>
    <i>
      <x v="1179"/>
    </i>
    <i>
      <x v="1180"/>
    </i>
    <i>
      <x v="1182"/>
    </i>
    <i>
      <x v="1186"/>
    </i>
    <i>
      <x v="1187"/>
    </i>
    <i>
      <x v="1193"/>
    </i>
    <i>
      <x v="1194"/>
    </i>
    <i>
      <x v="1197"/>
    </i>
    <i>
      <x v="1201"/>
    </i>
    <i>
      <x v="1202"/>
    </i>
    <i>
      <x v="1227"/>
    </i>
    <i>
      <x v="1228"/>
    </i>
    <i>
      <x v="1232"/>
    </i>
    <i>
      <x v="1237"/>
    </i>
    <i>
      <x v="1244"/>
    </i>
    <i>
      <x v="1250"/>
    </i>
    <i>
      <x v="1251"/>
    </i>
    <i>
      <x v="1256"/>
    </i>
    <i>
      <x v="1257"/>
    </i>
    <i>
      <x v="1259"/>
    </i>
    <i>
      <x v="1265"/>
    </i>
    <i>
      <x v="1273"/>
    </i>
    <i>
      <x v="1274"/>
    </i>
    <i>
      <x v="1275"/>
    </i>
    <i>
      <x v="1283"/>
    </i>
    <i>
      <x v="1290"/>
    </i>
    <i>
      <x v="1292"/>
    </i>
    <i>
      <x v="1298"/>
    </i>
    <i>
      <x v="1305"/>
    </i>
    <i>
      <x v="1313"/>
    </i>
    <i>
      <x v="1317"/>
    </i>
    <i>
      <x v="1321"/>
    </i>
    <i>
      <x v="1328"/>
    </i>
    <i>
      <x v="1333"/>
    </i>
    <i>
      <x v="1337"/>
    </i>
    <i>
      <x v="1338"/>
    </i>
    <i>
      <x v="1339"/>
    </i>
    <i>
      <x v="1344"/>
    </i>
    <i>
      <x v="1347"/>
    </i>
    <i>
      <x v="1356"/>
    </i>
    <i>
      <x v="1359"/>
    </i>
    <i>
      <x v="1362"/>
    </i>
    <i>
      <x v="1369"/>
    </i>
    <i>
      <x v="1370"/>
    </i>
    <i>
      <x v="1372"/>
    </i>
    <i>
      <x v="1381"/>
    </i>
    <i>
      <x v="1382"/>
    </i>
    <i>
      <x v="1400"/>
    </i>
    <i>
      <x v="1404"/>
    </i>
    <i>
      <x v="1406"/>
    </i>
    <i>
      <x v="1407"/>
    </i>
    <i>
      <x v="1413"/>
    </i>
    <i>
      <x v="1420"/>
    </i>
    <i>
      <x v="1428"/>
    </i>
    <i>
      <x v="1429"/>
    </i>
    <i>
      <x v="1436"/>
    </i>
    <i>
      <x v="1437"/>
    </i>
    <i>
      <x v="1444"/>
    </i>
    <i>
      <x v="1450"/>
    </i>
  </rowItems>
  <colItems count="1">
    <i/>
  </colItems>
  <pageFields count="1">
    <pageField fld="1" hier="0"/>
  </pageFields>
  <dataFields count="1">
    <dataField name="Corner Lots " fld="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90CA7F7-3727-F846-861C-8CA03E7EC5B5}" name="PivotTable4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1.5 Story Houses ">
  <location ref="E7:F175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2"/>
        <item x="3"/>
        <item h="1" x="1"/>
        <item h="1" x="7"/>
        <item h="1" x="6"/>
        <item h="1" x="0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168">
    <i>
      <x v="5"/>
    </i>
    <i>
      <x v="8"/>
    </i>
    <i>
      <x v="9"/>
    </i>
    <i>
      <x v="15"/>
    </i>
    <i>
      <x v="21"/>
    </i>
    <i>
      <x v="46"/>
    </i>
    <i>
      <x v="51"/>
    </i>
    <i>
      <x v="69"/>
    </i>
    <i>
      <x v="77"/>
    </i>
    <i>
      <x v="88"/>
    </i>
    <i>
      <x v="104"/>
    </i>
    <i>
      <x v="108"/>
    </i>
    <i>
      <x v="110"/>
    </i>
    <i>
      <x v="121"/>
    </i>
    <i>
      <x v="125"/>
    </i>
    <i>
      <x v="127"/>
    </i>
    <i>
      <x v="142"/>
    </i>
    <i>
      <x v="149"/>
    </i>
    <i>
      <x v="155"/>
    </i>
    <i>
      <x v="163"/>
    </i>
    <i>
      <x v="165"/>
    </i>
    <i>
      <x v="170"/>
    </i>
    <i>
      <x v="177"/>
    </i>
    <i>
      <x v="183"/>
    </i>
    <i>
      <x v="184"/>
    </i>
    <i>
      <x v="187"/>
    </i>
    <i>
      <x v="202"/>
    </i>
    <i>
      <x v="204"/>
    </i>
    <i>
      <x v="218"/>
    </i>
    <i>
      <x v="239"/>
    </i>
    <i>
      <x v="242"/>
    </i>
    <i>
      <x v="249"/>
    </i>
    <i>
      <x v="263"/>
    </i>
    <i>
      <x v="275"/>
    </i>
    <i>
      <x v="286"/>
    </i>
    <i>
      <x v="292"/>
    </i>
    <i>
      <x v="296"/>
    </i>
    <i>
      <x v="307"/>
    </i>
    <i>
      <x v="312"/>
    </i>
    <i>
      <x v="325"/>
    </i>
    <i>
      <x v="335"/>
    </i>
    <i>
      <x v="345"/>
    </i>
    <i>
      <x v="352"/>
    </i>
    <i>
      <x v="354"/>
    </i>
    <i>
      <x v="361"/>
    </i>
    <i>
      <x v="371"/>
    </i>
    <i>
      <x v="380"/>
    </i>
    <i>
      <x v="383"/>
    </i>
    <i>
      <x v="386"/>
    </i>
    <i>
      <x v="390"/>
    </i>
    <i>
      <x v="394"/>
    </i>
    <i>
      <x v="406"/>
    </i>
    <i>
      <x v="418"/>
    </i>
    <i>
      <x v="431"/>
    </i>
    <i>
      <x v="436"/>
    </i>
    <i>
      <x v="437"/>
    </i>
    <i>
      <x v="439"/>
    </i>
    <i>
      <x v="442"/>
    </i>
    <i>
      <x v="448"/>
    </i>
    <i>
      <x v="449"/>
    </i>
    <i>
      <x v="459"/>
    </i>
    <i>
      <x v="488"/>
    </i>
    <i>
      <x v="491"/>
    </i>
    <i>
      <x v="497"/>
    </i>
    <i>
      <x v="514"/>
    </i>
    <i>
      <x v="522"/>
    </i>
    <i>
      <x v="545"/>
    </i>
    <i>
      <x v="546"/>
    </i>
    <i>
      <x v="555"/>
    </i>
    <i>
      <x v="557"/>
    </i>
    <i>
      <x v="563"/>
    </i>
    <i>
      <x v="568"/>
    </i>
    <i>
      <x v="575"/>
    </i>
    <i>
      <x v="576"/>
    </i>
    <i>
      <x v="579"/>
    </i>
    <i>
      <x v="584"/>
    </i>
    <i>
      <x v="601"/>
    </i>
    <i>
      <x v="617"/>
    </i>
    <i>
      <x v="637"/>
    </i>
    <i>
      <x v="653"/>
    </i>
    <i>
      <x v="658"/>
    </i>
    <i>
      <x v="681"/>
    </i>
    <i>
      <x v="694"/>
    </i>
    <i>
      <x v="711"/>
    </i>
    <i>
      <x v="723"/>
    </i>
    <i>
      <x v="729"/>
    </i>
    <i>
      <x v="749"/>
    </i>
    <i>
      <x v="750"/>
    </i>
    <i>
      <x v="767"/>
    </i>
    <i>
      <x v="786"/>
    </i>
    <i>
      <x v="799"/>
    </i>
    <i>
      <x v="814"/>
    </i>
    <i>
      <x v="823"/>
    </i>
    <i>
      <x v="826"/>
    </i>
    <i>
      <x v="839"/>
    </i>
    <i>
      <x v="844"/>
    </i>
    <i>
      <x v="848"/>
    </i>
    <i>
      <x v="860"/>
    </i>
    <i>
      <x v="874"/>
    </i>
    <i>
      <x v="881"/>
    </i>
    <i>
      <x v="887"/>
    </i>
    <i>
      <x v="890"/>
    </i>
    <i>
      <x v="907"/>
    </i>
    <i>
      <x v="921"/>
    </i>
    <i>
      <x v="945"/>
    </i>
    <i>
      <x v="966"/>
    </i>
    <i>
      <x v="968"/>
    </i>
    <i>
      <x v="970"/>
    </i>
    <i>
      <x v="984"/>
    </i>
    <i>
      <x v="986"/>
    </i>
    <i>
      <x v="995"/>
    </i>
    <i>
      <x v="1009"/>
    </i>
    <i>
      <x v="1010"/>
    </i>
    <i>
      <x v="1022"/>
    </i>
    <i>
      <x v="1028"/>
    </i>
    <i>
      <x v="1059"/>
    </i>
    <i>
      <x v="1069"/>
    </i>
    <i>
      <x v="1072"/>
    </i>
    <i>
      <x v="1076"/>
    </i>
    <i>
      <x v="1092"/>
    </i>
    <i>
      <x v="1098"/>
    </i>
    <i>
      <x v="1130"/>
    </i>
    <i>
      <x v="1136"/>
    </i>
    <i>
      <x v="1137"/>
    </i>
    <i>
      <x v="1144"/>
    </i>
    <i>
      <x v="1145"/>
    </i>
    <i>
      <x v="1148"/>
    </i>
    <i>
      <x v="1173"/>
    </i>
    <i>
      <x v="1175"/>
    </i>
    <i>
      <x v="1177"/>
    </i>
    <i>
      <x v="1178"/>
    </i>
    <i>
      <x v="1185"/>
    </i>
    <i>
      <x v="1192"/>
    </i>
    <i>
      <x v="1202"/>
    </i>
    <i>
      <x v="1211"/>
    </i>
    <i>
      <x v="1216"/>
    </i>
    <i>
      <x v="1218"/>
    </i>
    <i>
      <x v="1222"/>
    </i>
    <i>
      <x v="1230"/>
    </i>
    <i>
      <x v="1255"/>
    </i>
    <i>
      <x v="1262"/>
    </i>
    <i>
      <x v="1268"/>
    </i>
    <i>
      <x v="1269"/>
    </i>
    <i>
      <x v="1274"/>
    </i>
    <i>
      <x v="1279"/>
    </i>
    <i>
      <x v="1284"/>
    </i>
    <i>
      <x v="1285"/>
    </i>
    <i>
      <x v="1328"/>
    </i>
    <i>
      <x v="1333"/>
    </i>
    <i>
      <x v="1343"/>
    </i>
    <i>
      <x v="1352"/>
    </i>
    <i>
      <x v="1353"/>
    </i>
    <i>
      <x v="1362"/>
    </i>
    <i>
      <x v="1370"/>
    </i>
    <i>
      <x v="1377"/>
    </i>
    <i>
      <x v="1384"/>
    </i>
    <i>
      <x v="1385"/>
    </i>
    <i>
      <x v="1387"/>
    </i>
    <i>
      <x v="1389"/>
    </i>
    <i>
      <x v="1393"/>
    </i>
    <i>
      <x v="1398"/>
    </i>
    <i>
      <x v="1399"/>
    </i>
    <i>
      <x v="1400"/>
    </i>
    <i>
      <x v="1404"/>
    </i>
    <i>
      <x v="1411"/>
    </i>
    <i>
      <x v="1414"/>
    </i>
    <i>
      <x v="1427"/>
    </i>
    <i>
      <x v="1443"/>
    </i>
  </rowItems>
  <colItems count="1">
    <i/>
  </colItems>
  <pageFields count="1">
    <pageField fld="16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CA812E8-963B-DA42-945C-7F6D65EC5AC3}" name="PivotTable3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2:C11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F5FF019-5B18-FF49-9C2F-A23FA217FB5E}" name="PivotTable4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2 Story Houses ">
  <location ref="H7:I45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2"/>
        <item h="1" x="3"/>
        <item h="1" x="1"/>
        <item h="1" x="7"/>
        <item h="1" x="6"/>
        <item x="0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445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90"/>
    </i>
    <i>
      <x v="191"/>
    </i>
    <i>
      <x v="193"/>
    </i>
    <i>
      <x v="195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0"/>
    </i>
    <i>
      <x v="1455"/>
    </i>
    <i>
      <x v="1457"/>
    </i>
  </rowItems>
  <colItems count="1">
    <i/>
  </colItems>
  <pageFields count="1">
    <pageField fld="16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F239DC6-FC74-B341-8F79-59293EEDBAC3}" name="PivotTable4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H6:I9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600-000000000000}" name="PivotTable2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Remodeled ">
  <location ref="A3:B699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dragToRow="0" dragToCol="0" dragToPage="0" showAll="0" defaultSubtotal="0"/>
  </pivotFields>
  <rowFields count="1">
    <field x="0"/>
  </rowFields>
  <rowItems count="696">
    <i>
      <x v="2"/>
    </i>
    <i>
      <x v="3"/>
    </i>
    <i>
      <x v="5"/>
    </i>
    <i>
      <x v="6"/>
    </i>
    <i>
      <x v="8"/>
    </i>
    <i>
      <x v="9"/>
    </i>
    <i>
      <x v="11"/>
    </i>
    <i>
      <x v="13"/>
    </i>
    <i>
      <x v="15"/>
    </i>
    <i>
      <x v="19"/>
    </i>
    <i>
      <x v="20"/>
    </i>
    <i>
      <x v="21"/>
    </i>
    <i>
      <x v="24"/>
    </i>
    <i>
      <x v="26"/>
    </i>
    <i>
      <x v="27"/>
    </i>
    <i>
      <x v="28"/>
    </i>
    <i>
      <x v="29"/>
    </i>
    <i>
      <x v="30"/>
    </i>
    <i>
      <x v="31"/>
    </i>
    <i>
      <x v="35"/>
    </i>
    <i>
      <x v="36"/>
    </i>
    <i>
      <x v="37"/>
    </i>
    <i>
      <x v="38"/>
    </i>
    <i>
      <x v="43"/>
    </i>
    <i>
      <x v="48"/>
    </i>
    <i>
      <x v="51"/>
    </i>
    <i>
      <x v="53"/>
    </i>
    <i>
      <x v="56"/>
    </i>
    <i>
      <x v="61"/>
    </i>
    <i>
      <x v="63"/>
    </i>
    <i>
      <x v="64"/>
    </i>
    <i>
      <x v="65"/>
    </i>
    <i>
      <x v="66"/>
    </i>
    <i>
      <x v="68"/>
    </i>
    <i>
      <x v="71"/>
    </i>
    <i>
      <x v="73"/>
    </i>
    <i>
      <x v="74"/>
    </i>
    <i>
      <x v="77"/>
    </i>
    <i>
      <x v="79"/>
    </i>
    <i>
      <x v="84"/>
    </i>
    <i>
      <x v="85"/>
    </i>
    <i>
      <x v="88"/>
    </i>
    <i>
      <x v="89"/>
    </i>
    <i>
      <x v="92"/>
    </i>
    <i>
      <x v="93"/>
    </i>
    <i>
      <x v="98"/>
    </i>
    <i>
      <x v="100"/>
    </i>
    <i>
      <x v="104"/>
    </i>
    <i>
      <x v="105"/>
    </i>
    <i>
      <x v="106"/>
    </i>
    <i>
      <x v="107"/>
    </i>
    <i>
      <x v="108"/>
    </i>
    <i>
      <x v="110"/>
    </i>
    <i>
      <x v="114"/>
    </i>
    <i>
      <x v="117"/>
    </i>
    <i>
      <x v="119"/>
    </i>
    <i>
      <x v="121"/>
    </i>
    <i>
      <x v="124"/>
    </i>
    <i>
      <x v="125"/>
    </i>
    <i>
      <x v="127"/>
    </i>
    <i>
      <x v="129"/>
    </i>
    <i>
      <x v="132"/>
    </i>
    <i>
      <x v="133"/>
    </i>
    <i>
      <x v="134"/>
    </i>
    <i>
      <x v="137"/>
    </i>
    <i>
      <x v="138"/>
    </i>
    <i>
      <x v="145"/>
    </i>
    <i>
      <x v="146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6"/>
    </i>
    <i>
      <x v="170"/>
    </i>
    <i>
      <x v="175"/>
    </i>
    <i>
      <x v="176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7"/>
    </i>
    <i>
      <x v="198"/>
    </i>
    <i>
      <x v="199"/>
    </i>
    <i>
      <x v="200"/>
    </i>
    <i>
      <x v="202"/>
    </i>
    <i>
      <x v="204"/>
    </i>
    <i>
      <x v="208"/>
    </i>
    <i>
      <x v="210"/>
    </i>
    <i>
      <x v="215"/>
    </i>
    <i>
      <x v="217"/>
    </i>
    <i>
      <x v="218"/>
    </i>
    <i>
      <x v="219"/>
    </i>
    <i>
      <x v="229"/>
    </i>
    <i>
      <x v="231"/>
    </i>
    <i>
      <x v="237"/>
    </i>
    <i>
      <x v="239"/>
    </i>
    <i>
      <x v="241"/>
    </i>
    <i>
      <x v="242"/>
    </i>
    <i>
      <x v="244"/>
    </i>
    <i>
      <x v="246"/>
    </i>
    <i>
      <x v="249"/>
    </i>
    <i>
      <x v="250"/>
    </i>
    <i>
      <x v="251"/>
    </i>
    <i>
      <x v="253"/>
    </i>
    <i>
      <x v="262"/>
    </i>
    <i>
      <x v="263"/>
    </i>
    <i>
      <x v="264"/>
    </i>
    <i>
      <x v="267"/>
    </i>
    <i>
      <x v="268"/>
    </i>
    <i>
      <x v="271"/>
    </i>
    <i>
      <x v="272"/>
    </i>
    <i>
      <x v="273"/>
    </i>
    <i>
      <x v="275"/>
    </i>
    <i>
      <x v="278"/>
    </i>
    <i>
      <x v="282"/>
    </i>
    <i>
      <x v="283"/>
    </i>
    <i>
      <x v="285"/>
    </i>
    <i>
      <x v="286"/>
    </i>
    <i>
      <x v="289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22"/>
    </i>
    <i>
      <x v="323"/>
    </i>
    <i>
      <x v="324"/>
    </i>
    <i>
      <x v="325"/>
    </i>
    <i>
      <x v="328"/>
    </i>
    <i>
      <x v="329"/>
    </i>
    <i>
      <x v="331"/>
    </i>
    <i>
      <x v="332"/>
    </i>
    <i>
      <x v="336"/>
    </i>
    <i>
      <x v="337"/>
    </i>
    <i>
      <x v="338"/>
    </i>
    <i>
      <x v="339"/>
    </i>
    <i>
      <x v="342"/>
    </i>
    <i>
      <x v="345"/>
    </i>
    <i>
      <x v="346"/>
    </i>
    <i>
      <x v="348"/>
    </i>
    <i>
      <x v="349"/>
    </i>
    <i>
      <x v="352"/>
    </i>
    <i>
      <x v="353"/>
    </i>
    <i>
      <x v="354"/>
    </i>
    <i>
      <x v="361"/>
    </i>
    <i>
      <x v="363"/>
    </i>
    <i>
      <x v="365"/>
    </i>
    <i>
      <x v="369"/>
    </i>
    <i>
      <x v="374"/>
    </i>
    <i>
      <x v="375"/>
    </i>
    <i>
      <x v="377"/>
    </i>
    <i>
      <x v="380"/>
    </i>
    <i>
      <x v="383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2"/>
    </i>
    <i>
      <x v="404"/>
    </i>
    <i>
      <x v="405"/>
    </i>
    <i>
      <x v="406"/>
    </i>
    <i>
      <x v="407"/>
    </i>
    <i>
      <x v="409"/>
    </i>
    <i>
      <x v="413"/>
    </i>
    <i>
      <x v="417"/>
    </i>
    <i>
      <x v="418"/>
    </i>
    <i>
      <x v="420"/>
    </i>
    <i>
      <x v="421"/>
    </i>
    <i>
      <x v="425"/>
    </i>
    <i>
      <x v="431"/>
    </i>
    <i>
      <x v="433"/>
    </i>
    <i>
      <x v="436"/>
    </i>
    <i>
      <x v="437"/>
    </i>
    <i>
      <x v="438"/>
    </i>
    <i>
      <x v="439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6"/>
    </i>
    <i>
      <x v="457"/>
    </i>
    <i>
      <x v="458"/>
    </i>
    <i>
      <x v="461"/>
    </i>
    <i>
      <x v="463"/>
    </i>
    <i>
      <x v="467"/>
    </i>
    <i>
      <x v="473"/>
    </i>
    <i>
      <x v="476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8"/>
    </i>
    <i>
      <x v="489"/>
    </i>
    <i>
      <x v="491"/>
    </i>
    <i>
      <x v="494"/>
    </i>
    <i>
      <x v="495"/>
    </i>
    <i>
      <x v="496"/>
    </i>
    <i>
      <x v="497"/>
    </i>
    <i>
      <x v="498"/>
    </i>
    <i>
      <x v="499"/>
    </i>
    <i>
      <x v="503"/>
    </i>
    <i>
      <x v="506"/>
    </i>
    <i>
      <x v="508"/>
    </i>
    <i>
      <x v="510"/>
    </i>
    <i>
      <x v="511"/>
    </i>
    <i>
      <x v="514"/>
    </i>
    <i>
      <x v="517"/>
    </i>
    <i>
      <x v="519"/>
    </i>
    <i>
      <x v="520"/>
    </i>
    <i>
      <x v="522"/>
    </i>
    <i>
      <x v="523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9"/>
    </i>
    <i>
      <x v="542"/>
    </i>
    <i>
      <x v="546"/>
    </i>
    <i>
      <x v="548"/>
    </i>
    <i>
      <x v="549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74"/>
    </i>
    <i>
      <x v="575"/>
    </i>
    <i>
      <x v="576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89"/>
    </i>
    <i>
      <x v="592"/>
    </i>
    <i>
      <x v="595"/>
    </i>
    <i>
      <x v="596"/>
    </i>
    <i>
      <x v="597"/>
    </i>
    <i>
      <x v="601"/>
    </i>
    <i>
      <x v="603"/>
    </i>
    <i>
      <x v="605"/>
    </i>
    <i>
      <x v="607"/>
    </i>
    <i>
      <x v="608"/>
    </i>
    <i>
      <x v="616"/>
    </i>
    <i>
      <x v="620"/>
    </i>
    <i>
      <x v="621"/>
    </i>
    <i>
      <x v="626"/>
    </i>
    <i>
      <x v="627"/>
    </i>
    <i>
      <x v="630"/>
    </i>
    <i>
      <x v="633"/>
    </i>
    <i>
      <x v="635"/>
    </i>
    <i>
      <x v="636"/>
    </i>
    <i>
      <x v="638"/>
    </i>
    <i>
      <x v="640"/>
    </i>
    <i>
      <x v="642"/>
    </i>
    <i>
      <x v="651"/>
    </i>
    <i>
      <x v="653"/>
    </i>
    <i>
      <x v="656"/>
    </i>
    <i>
      <x v="657"/>
    </i>
    <i>
      <x v="658"/>
    </i>
    <i>
      <x v="659"/>
    </i>
    <i>
      <x v="661"/>
    </i>
    <i>
      <x v="664"/>
    </i>
    <i>
      <x v="666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81"/>
    </i>
    <i>
      <x v="682"/>
    </i>
    <i>
      <x v="689"/>
    </i>
    <i>
      <x v="691"/>
    </i>
    <i>
      <x v="692"/>
    </i>
    <i>
      <x v="693"/>
    </i>
    <i>
      <x v="694"/>
    </i>
    <i>
      <x v="696"/>
    </i>
    <i>
      <x v="698"/>
    </i>
    <i>
      <x v="703"/>
    </i>
    <i>
      <x v="704"/>
    </i>
    <i>
      <x v="705"/>
    </i>
    <i>
      <x v="706"/>
    </i>
    <i>
      <x v="710"/>
    </i>
    <i>
      <x v="711"/>
    </i>
    <i>
      <x v="712"/>
    </i>
    <i>
      <x v="714"/>
    </i>
    <i>
      <x v="716"/>
    </i>
    <i>
      <x v="717"/>
    </i>
    <i>
      <x v="718"/>
    </i>
    <i>
      <x v="723"/>
    </i>
    <i>
      <x v="724"/>
    </i>
    <i>
      <x v="726"/>
    </i>
    <i>
      <x v="729"/>
    </i>
    <i>
      <x v="730"/>
    </i>
    <i>
      <x v="732"/>
    </i>
    <i>
      <x v="733"/>
    </i>
    <i>
      <x v="735"/>
    </i>
    <i>
      <x v="738"/>
    </i>
    <i>
      <x v="740"/>
    </i>
    <i>
      <x v="741"/>
    </i>
    <i>
      <x v="742"/>
    </i>
    <i>
      <x v="743"/>
    </i>
    <i>
      <x v="745"/>
    </i>
    <i>
      <x v="747"/>
    </i>
    <i>
      <x v="749"/>
    </i>
    <i>
      <x v="750"/>
    </i>
    <i>
      <x v="754"/>
    </i>
    <i>
      <x v="761"/>
    </i>
    <i>
      <x v="764"/>
    </i>
    <i>
      <x v="767"/>
    </i>
    <i>
      <x v="768"/>
    </i>
    <i>
      <x v="776"/>
    </i>
    <i>
      <x v="780"/>
    </i>
    <i>
      <x v="782"/>
    </i>
    <i>
      <x v="784"/>
    </i>
    <i>
      <x v="786"/>
    </i>
    <i>
      <x v="788"/>
    </i>
    <i>
      <x v="789"/>
    </i>
    <i>
      <x v="790"/>
    </i>
    <i>
      <x v="792"/>
    </i>
    <i>
      <x v="794"/>
    </i>
    <i>
      <x v="795"/>
    </i>
    <i>
      <x v="798"/>
    </i>
    <i>
      <x v="799"/>
    </i>
    <i>
      <x v="801"/>
    </i>
    <i>
      <x v="803"/>
    </i>
    <i>
      <x v="807"/>
    </i>
    <i>
      <x v="809"/>
    </i>
    <i>
      <x v="810"/>
    </i>
    <i>
      <x v="814"/>
    </i>
    <i>
      <x v="819"/>
    </i>
    <i>
      <x v="823"/>
    </i>
    <i>
      <x v="825"/>
    </i>
    <i>
      <x v="826"/>
    </i>
    <i>
      <x v="835"/>
    </i>
    <i>
      <x v="836"/>
    </i>
    <i>
      <x v="838"/>
    </i>
    <i>
      <x v="839"/>
    </i>
    <i>
      <x v="840"/>
    </i>
    <i>
      <x v="841"/>
    </i>
    <i>
      <x v="844"/>
    </i>
    <i>
      <x v="845"/>
    </i>
    <i>
      <x v="848"/>
    </i>
    <i>
      <x v="849"/>
    </i>
    <i>
      <x v="852"/>
    </i>
    <i>
      <x v="854"/>
    </i>
    <i>
      <x v="855"/>
    </i>
    <i>
      <x v="857"/>
    </i>
    <i>
      <x v="859"/>
    </i>
    <i>
      <x v="860"/>
    </i>
    <i>
      <x v="862"/>
    </i>
    <i>
      <x v="864"/>
    </i>
    <i>
      <x v="866"/>
    </i>
    <i>
      <x v="868"/>
    </i>
    <i>
      <x v="869"/>
    </i>
    <i>
      <x v="872"/>
    </i>
    <i>
      <x v="873"/>
    </i>
    <i>
      <x v="874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90"/>
    </i>
    <i>
      <x v="892"/>
    </i>
    <i>
      <x v="896"/>
    </i>
    <i>
      <x v="898"/>
    </i>
    <i>
      <x v="899"/>
    </i>
    <i>
      <x v="901"/>
    </i>
    <i>
      <x v="907"/>
    </i>
    <i>
      <x v="911"/>
    </i>
    <i>
      <x v="912"/>
    </i>
    <i>
      <x v="913"/>
    </i>
    <i>
      <x v="916"/>
    </i>
    <i>
      <x v="919"/>
    </i>
    <i>
      <x v="921"/>
    </i>
    <i>
      <x v="922"/>
    </i>
    <i>
      <x v="923"/>
    </i>
    <i>
      <x v="926"/>
    </i>
    <i>
      <x v="934"/>
    </i>
    <i>
      <x v="935"/>
    </i>
    <i>
      <x v="939"/>
    </i>
    <i>
      <x v="945"/>
    </i>
    <i>
      <x v="947"/>
    </i>
    <i>
      <x v="949"/>
    </i>
    <i>
      <x v="950"/>
    </i>
    <i>
      <x v="952"/>
    </i>
    <i>
      <x v="955"/>
    </i>
    <i>
      <x v="960"/>
    </i>
    <i>
      <x v="961"/>
    </i>
    <i>
      <x v="964"/>
    </i>
    <i>
      <x v="965"/>
    </i>
    <i>
      <x v="966"/>
    </i>
    <i>
      <x v="968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5"/>
    </i>
    <i>
      <x v="998"/>
    </i>
    <i>
      <x v="1001"/>
    </i>
    <i>
      <x v="1004"/>
    </i>
    <i>
      <x v="1008"/>
    </i>
    <i>
      <x v="1009"/>
    </i>
    <i>
      <x v="1010"/>
    </i>
    <i>
      <x v="1012"/>
    </i>
    <i>
      <x v="1013"/>
    </i>
    <i>
      <x v="1014"/>
    </i>
    <i>
      <x v="1018"/>
    </i>
    <i>
      <x v="1022"/>
    </i>
    <i>
      <x v="1023"/>
    </i>
    <i>
      <x v="1027"/>
    </i>
    <i>
      <x v="1028"/>
    </i>
    <i>
      <x v="1030"/>
    </i>
    <i>
      <x v="1031"/>
    </i>
    <i>
      <x v="1034"/>
    </i>
    <i>
      <x v="1036"/>
    </i>
    <i>
      <x v="1037"/>
    </i>
    <i>
      <x v="1038"/>
    </i>
    <i>
      <x v="1040"/>
    </i>
    <i>
      <x v="1041"/>
    </i>
    <i>
      <x v="1046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5"/>
    </i>
    <i>
      <x v="1066"/>
    </i>
    <i>
      <x v="1069"/>
    </i>
    <i>
      <x v="1072"/>
    </i>
    <i>
      <x v="1075"/>
    </i>
    <i>
      <x v="1076"/>
    </i>
    <i>
      <x v="1080"/>
    </i>
    <i>
      <x v="1084"/>
    </i>
    <i>
      <x v="1087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6"/>
    </i>
    <i>
      <x v="1109"/>
    </i>
    <i>
      <x v="1110"/>
    </i>
    <i>
      <x v="1113"/>
    </i>
    <i>
      <x v="1114"/>
    </i>
    <i>
      <x v="1117"/>
    </i>
    <i>
      <x v="1118"/>
    </i>
    <i>
      <x v="1120"/>
    </i>
    <i>
      <x v="1121"/>
    </i>
    <i>
      <x v="1123"/>
    </i>
    <i>
      <x v="1128"/>
    </i>
    <i>
      <x v="1130"/>
    </i>
    <i>
      <x v="1131"/>
    </i>
    <i>
      <x v="1132"/>
    </i>
    <i>
      <x v="1135"/>
    </i>
    <i>
      <x v="1137"/>
    </i>
    <i>
      <x v="1139"/>
    </i>
    <i>
      <x v="1142"/>
    </i>
    <i>
      <x v="1144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8"/>
    </i>
    <i>
      <x v="1169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3"/>
    </i>
    <i>
      <x v="1185"/>
    </i>
    <i>
      <x v="1186"/>
    </i>
    <i>
      <x v="1187"/>
    </i>
    <i>
      <x v="1190"/>
    </i>
    <i>
      <x v="1191"/>
    </i>
    <i>
      <x v="1192"/>
    </i>
    <i>
      <x v="1197"/>
    </i>
    <i>
      <x v="1199"/>
    </i>
    <i>
      <x v="1202"/>
    </i>
    <i>
      <x v="1203"/>
    </i>
    <i>
      <x v="1205"/>
    </i>
    <i>
      <x v="1208"/>
    </i>
    <i>
      <x v="1211"/>
    </i>
    <i>
      <x v="1212"/>
    </i>
    <i>
      <x v="1213"/>
    </i>
    <i>
      <x v="1218"/>
    </i>
    <i>
      <x v="1222"/>
    </i>
    <i>
      <x v="1224"/>
    </i>
    <i>
      <x v="1227"/>
    </i>
    <i>
      <x v="1234"/>
    </i>
    <i>
      <x v="1235"/>
    </i>
    <i>
      <x v="1237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57"/>
    </i>
    <i>
      <x v="1262"/>
    </i>
    <i>
      <x v="1263"/>
    </i>
    <i>
      <x v="1264"/>
    </i>
    <i>
      <x v="1266"/>
    </i>
    <i>
      <x v="1267"/>
    </i>
    <i>
      <x v="1268"/>
    </i>
    <i>
      <x v="1273"/>
    </i>
    <i>
      <x v="1274"/>
    </i>
    <i>
      <x v="1275"/>
    </i>
    <i>
      <x v="1277"/>
    </i>
    <i>
      <x v="1279"/>
    </i>
    <i>
      <x v="1282"/>
    </i>
    <i>
      <x v="1284"/>
    </i>
    <i>
      <x v="1285"/>
    </i>
    <i>
      <x v="1292"/>
    </i>
    <i>
      <x v="1294"/>
    </i>
    <i>
      <x v="1297"/>
    </i>
    <i>
      <x v="1299"/>
    </i>
    <i>
      <x v="1301"/>
    </i>
    <i>
      <x v="1305"/>
    </i>
    <i>
      <x v="1306"/>
    </i>
    <i>
      <x v="1307"/>
    </i>
    <i>
      <x v="1308"/>
    </i>
    <i>
      <x v="1310"/>
    </i>
    <i>
      <x v="1311"/>
    </i>
    <i>
      <x v="1317"/>
    </i>
    <i>
      <x v="1318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2"/>
    </i>
    <i>
      <x v="1333"/>
    </i>
    <i>
      <x v="1337"/>
    </i>
    <i>
      <x v="1341"/>
    </i>
    <i>
      <x v="1343"/>
    </i>
    <i>
      <x v="1345"/>
    </i>
    <i>
      <x v="1346"/>
    </i>
    <i>
      <x v="1347"/>
    </i>
    <i>
      <x v="1349"/>
    </i>
    <i>
      <x v="1352"/>
    </i>
    <i>
      <x v="1353"/>
    </i>
    <i>
      <x v="1355"/>
    </i>
    <i>
      <x v="1357"/>
    </i>
    <i>
      <x v="1359"/>
    </i>
    <i>
      <x v="1360"/>
    </i>
    <i>
      <x v="1362"/>
    </i>
    <i>
      <x v="1363"/>
    </i>
    <i>
      <x v="1368"/>
    </i>
    <i>
      <x v="1370"/>
    </i>
    <i>
      <x v="1371"/>
    </i>
    <i>
      <x v="1373"/>
    </i>
    <i>
      <x v="1376"/>
    </i>
    <i>
      <x v="1377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4"/>
    </i>
    <i>
      <x v="1416"/>
    </i>
    <i>
      <x v="1424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7"/>
    </i>
    <i>
      <x v="1448"/>
    </i>
    <i>
      <x v="1451"/>
    </i>
    <i>
      <x v="1454"/>
    </i>
    <i>
      <x v="1455"/>
    </i>
    <i>
      <x v="1456"/>
    </i>
    <i>
      <x v="1457"/>
    </i>
    <i>
      <x v="1458"/>
    </i>
  </rowItems>
  <colItems count="1">
    <i/>
  </colItems>
  <pageFields count="1">
    <pageField fld="21" hier="0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600-000001000000}" name="PivotTable3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Not remodeled ">
  <location ref="E3:F76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dragToRow="0" dragToCol="0" dragToPage="0" showAll="0" defaultSubtotal="0"/>
  </pivotFields>
  <rowFields count="1">
    <field x="0"/>
  </rowFields>
  <rowItems count="764">
    <i>
      <x/>
    </i>
    <i>
      <x v="1"/>
    </i>
    <i>
      <x v="4"/>
    </i>
    <i>
      <x v="7"/>
    </i>
    <i>
      <x v="10"/>
    </i>
    <i>
      <x v="12"/>
    </i>
    <i>
      <x v="14"/>
    </i>
    <i>
      <x v="16"/>
    </i>
    <i>
      <x v="17"/>
    </i>
    <i>
      <x v="18"/>
    </i>
    <i>
      <x v="22"/>
    </i>
    <i>
      <x v="23"/>
    </i>
    <i>
      <x v="25"/>
    </i>
    <i>
      <x v="32"/>
    </i>
    <i>
      <x v="33"/>
    </i>
    <i>
      <x v="34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2"/>
    </i>
    <i>
      <x v="54"/>
    </i>
    <i>
      <x v="55"/>
    </i>
    <i>
      <x v="57"/>
    </i>
    <i>
      <x v="58"/>
    </i>
    <i>
      <x v="59"/>
    </i>
    <i>
      <x v="60"/>
    </i>
    <i>
      <x v="62"/>
    </i>
    <i>
      <x v="67"/>
    </i>
    <i>
      <x v="69"/>
    </i>
    <i>
      <x v="70"/>
    </i>
    <i>
      <x v="72"/>
    </i>
    <i>
      <x v="75"/>
    </i>
    <i>
      <x v="76"/>
    </i>
    <i>
      <x v="78"/>
    </i>
    <i>
      <x v="80"/>
    </i>
    <i>
      <x v="81"/>
    </i>
    <i>
      <x v="82"/>
    </i>
    <i>
      <x v="83"/>
    </i>
    <i>
      <x v="86"/>
    </i>
    <i>
      <x v="87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3"/>
    </i>
    <i>
      <x v="109"/>
    </i>
    <i>
      <x v="111"/>
    </i>
    <i>
      <x v="112"/>
    </i>
    <i>
      <x v="113"/>
    </i>
    <i>
      <x v="115"/>
    </i>
    <i>
      <x v="116"/>
    </i>
    <i>
      <x v="118"/>
    </i>
    <i>
      <x v="120"/>
    </i>
    <i>
      <x v="122"/>
    </i>
    <i>
      <x v="123"/>
    </i>
    <i>
      <x v="126"/>
    </i>
    <i>
      <x v="128"/>
    </i>
    <i>
      <x v="130"/>
    </i>
    <i>
      <x v="131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7"/>
    </i>
    <i>
      <x v="150"/>
    </i>
    <i>
      <x v="152"/>
    </i>
    <i>
      <x v="156"/>
    </i>
    <i>
      <x v="160"/>
    </i>
    <i>
      <x v="162"/>
    </i>
    <i>
      <x v="163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7"/>
    </i>
    <i>
      <x v="180"/>
    </i>
    <i>
      <x v="183"/>
    </i>
    <i>
      <x v="188"/>
    </i>
    <i>
      <x v="192"/>
    </i>
    <i>
      <x v="193"/>
    </i>
    <i>
      <x v="194"/>
    </i>
    <i>
      <x v="195"/>
    </i>
    <i>
      <x v="196"/>
    </i>
    <i>
      <x v="201"/>
    </i>
    <i>
      <x v="203"/>
    </i>
    <i>
      <x v="205"/>
    </i>
    <i>
      <x v="206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0"/>
    </i>
    <i>
      <x v="243"/>
    </i>
    <i>
      <x v="245"/>
    </i>
    <i>
      <x v="247"/>
    </i>
    <i>
      <x v="248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5"/>
    </i>
    <i>
      <x v="266"/>
    </i>
    <i>
      <x v="269"/>
    </i>
    <i>
      <x v="270"/>
    </i>
    <i>
      <x v="274"/>
    </i>
    <i>
      <x v="276"/>
    </i>
    <i>
      <x v="277"/>
    </i>
    <i>
      <x v="279"/>
    </i>
    <i>
      <x v="280"/>
    </i>
    <i>
      <x v="281"/>
    </i>
    <i>
      <x v="284"/>
    </i>
    <i>
      <x v="287"/>
    </i>
    <i>
      <x v="288"/>
    </i>
    <i>
      <x v="290"/>
    </i>
    <i>
      <x v="294"/>
    </i>
    <i>
      <x v="295"/>
    </i>
    <i>
      <x v="296"/>
    </i>
    <i>
      <x v="298"/>
    </i>
    <i>
      <x v="300"/>
    </i>
    <i>
      <x v="303"/>
    </i>
    <i>
      <x v="313"/>
    </i>
    <i>
      <x v="316"/>
    </i>
    <i>
      <x v="317"/>
    </i>
    <i>
      <x v="318"/>
    </i>
    <i>
      <x v="319"/>
    </i>
    <i>
      <x v="320"/>
    </i>
    <i>
      <x v="321"/>
    </i>
    <i>
      <x v="326"/>
    </i>
    <i>
      <x v="327"/>
    </i>
    <i>
      <x v="330"/>
    </i>
    <i>
      <x v="333"/>
    </i>
    <i>
      <x v="334"/>
    </i>
    <i>
      <x v="335"/>
    </i>
    <i>
      <x v="340"/>
    </i>
    <i>
      <x v="341"/>
    </i>
    <i>
      <x v="343"/>
    </i>
    <i>
      <x v="344"/>
    </i>
    <i>
      <x v="347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6"/>
    </i>
    <i>
      <x v="378"/>
    </i>
    <i>
      <x v="379"/>
    </i>
    <i>
      <x v="381"/>
    </i>
    <i>
      <x v="382"/>
    </i>
    <i>
      <x v="384"/>
    </i>
    <i>
      <x v="387"/>
    </i>
    <i>
      <x v="392"/>
    </i>
    <i>
      <x v="395"/>
    </i>
    <i>
      <x v="396"/>
    </i>
    <i>
      <x v="397"/>
    </i>
    <i>
      <x v="400"/>
    </i>
    <i>
      <x v="401"/>
    </i>
    <i>
      <x v="403"/>
    </i>
    <i>
      <x v="408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2"/>
    </i>
    <i>
      <x v="434"/>
    </i>
    <i>
      <x v="435"/>
    </i>
    <i>
      <x v="440"/>
    </i>
    <i>
      <x v="441"/>
    </i>
    <i>
      <x v="445"/>
    </i>
    <i>
      <x v="451"/>
    </i>
    <i>
      <x v="453"/>
    </i>
    <i>
      <x v="454"/>
    </i>
    <i>
      <x v="455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7"/>
    </i>
    <i>
      <x v="483"/>
    </i>
    <i>
      <x v="486"/>
    </i>
    <i>
      <x v="487"/>
    </i>
    <i>
      <x v="490"/>
    </i>
    <i>
      <x v="492"/>
    </i>
    <i>
      <x v="493"/>
    </i>
    <i>
      <x v="500"/>
    </i>
    <i>
      <x v="501"/>
    </i>
    <i>
      <x v="502"/>
    </i>
    <i>
      <x v="504"/>
    </i>
    <i>
      <x v="505"/>
    </i>
    <i>
      <x v="507"/>
    </i>
    <i>
      <x v="509"/>
    </i>
    <i>
      <x v="512"/>
    </i>
    <i>
      <x v="513"/>
    </i>
    <i>
      <x v="515"/>
    </i>
    <i>
      <x v="516"/>
    </i>
    <i>
      <x v="518"/>
    </i>
    <i>
      <x v="521"/>
    </i>
    <i>
      <x v="525"/>
    </i>
    <i>
      <x v="527"/>
    </i>
    <i>
      <x v="534"/>
    </i>
    <i>
      <x v="537"/>
    </i>
    <i>
      <x v="538"/>
    </i>
    <i>
      <x v="540"/>
    </i>
    <i>
      <x v="541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6"/>
    </i>
    <i>
      <x v="567"/>
    </i>
    <i>
      <x v="569"/>
    </i>
    <i>
      <x v="570"/>
    </i>
    <i>
      <x v="571"/>
    </i>
    <i>
      <x v="572"/>
    </i>
    <i>
      <x v="573"/>
    </i>
    <i>
      <x v="577"/>
    </i>
    <i>
      <x v="578"/>
    </i>
    <i>
      <x v="579"/>
    </i>
    <i>
      <x v="582"/>
    </i>
    <i>
      <x v="587"/>
    </i>
    <i>
      <x v="590"/>
    </i>
    <i>
      <x v="591"/>
    </i>
    <i>
      <x v="593"/>
    </i>
    <i>
      <x v="594"/>
    </i>
    <i>
      <x v="598"/>
    </i>
    <i>
      <x v="599"/>
    </i>
    <i>
      <x v="600"/>
    </i>
    <i>
      <x v="602"/>
    </i>
    <i>
      <x v="604"/>
    </i>
    <i>
      <x v="606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7"/>
    </i>
    <i>
      <x v="639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4"/>
    </i>
    <i>
      <x v="655"/>
    </i>
    <i>
      <x v="660"/>
    </i>
    <i>
      <x v="662"/>
    </i>
    <i>
      <x v="663"/>
    </i>
    <i>
      <x v="665"/>
    </i>
    <i>
      <x v="670"/>
    </i>
    <i>
      <x v="672"/>
    </i>
    <i>
      <x v="674"/>
    </i>
    <i>
      <x v="675"/>
    </i>
    <i>
      <x v="678"/>
    </i>
    <i>
      <x v="679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90"/>
    </i>
    <i>
      <x v="695"/>
    </i>
    <i>
      <x v="697"/>
    </i>
    <i>
      <x v="699"/>
    </i>
    <i>
      <x v="700"/>
    </i>
    <i>
      <x v="701"/>
    </i>
    <i>
      <x v="702"/>
    </i>
    <i>
      <x v="707"/>
    </i>
    <i>
      <x v="708"/>
    </i>
    <i>
      <x v="709"/>
    </i>
    <i>
      <x v="713"/>
    </i>
    <i>
      <x v="715"/>
    </i>
    <i>
      <x v="719"/>
    </i>
    <i>
      <x v="720"/>
    </i>
    <i>
      <x v="721"/>
    </i>
    <i>
      <x v="722"/>
    </i>
    <i>
      <x v="725"/>
    </i>
    <i>
      <x v="727"/>
    </i>
    <i>
      <x v="728"/>
    </i>
    <i>
      <x v="731"/>
    </i>
    <i>
      <x v="734"/>
    </i>
    <i>
      <x v="736"/>
    </i>
    <i>
      <x v="737"/>
    </i>
    <i>
      <x v="739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79"/>
    </i>
    <i>
      <x v="781"/>
    </i>
    <i>
      <x v="783"/>
    </i>
    <i>
      <x v="785"/>
    </i>
    <i>
      <x v="787"/>
    </i>
    <i>
      <x v="791"/>
    </i>
    <i>
      <x v="793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8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7"/>
    </i>
    <i>
      <x v="842"/>
    </i>
    <i>
      <x v="843"/>
    </i>
    <i>
      <x v="846"/>
    </i>
    <i>
      <x v="847"/>
    </i>
    <i>
      <x v="850"/>
    </i>
    <i>
      <x v="851"/>
    </i>
    <i>
      <x v="853"/>
    </i>
    <i>
      <x v="856"/>
    </i>
    <i>
      <x v="858"/>
    </i>
    <i>
      <x v="861"/>
    </i>
    <i>
      <x v="863"/>
    </i>
    <i>
      <x v="865"/>
    </i>
    <i>
      <x v="867"/>
    </i>
    <i>
      <x v="870"/>
    </i>
    <i>
      <x v="871"/>
    </i>
    <i>
      <x v="875"/>
    </i>
    <i>
      <x v="876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7"/>
    </i>
    <i>
      <x v="900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7"/>
    </i>
    <i>
      <x v="918"/>
    </i>
    <i>
      <x v="920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58"/>
    </i>
    <i>
      <x v="959"/>
    </i>
    <i>
      <x v="962"/>
    </i>
    <i>
      <x v="963"/>
    </i>
    <i>
      <x v="967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8"/>
    </i>
    <i>
      <x v="989"/>
    </i>
    <i>
      <x v="996"/>
    </i>
    <i>
      <x v="997"/>
    </i>
    <i>
      <x v="999"/>
    </i>
    <i>
      <x v="1000"/>
    </i>
    <i>
      <x v="1002"/>
    </i>
    <i>
      <x v="1003"/>
    </i>
    <i>
      <x v="1005"/>
    </i>
    <i>
      <x v="1006"/>
    </i>
    <i>
      <x v="1007"/>
    </i>
    <i>
      <x v="1011"/>
    </i>
    <i>
      <x v="1015"/>
    </i>
    <i>
      <x v="1016"/>
    </i>
    <i>
      <x v="1017"/>
    </i>
    <i>
      <x v="1019"/>
    </i>
    <i>
      <x v="1020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5"/>
    </i>
    <i>
      <x v="1039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4"/>
    </i>
    <i>
      <x v="1067"/>
    </i>
    <i>
      <x v="1068"/>
    </i>
    <i>
      <x v="1070"/>
    </i>
    <i>
      <x v="1071"/>
    </i>
    <i>
      <x v="1073"/>
    </i>
    <i>
      <x v="1074"/>
    </i>
    <i>
      <x v="1077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5"/>
    </i>
    <i>
      <x v="1097"/>
    </i>
    <i>
      <x v="1099"/>
    </i>
    <i>
      <x v="1101"/>
    </i>
    <i>
      <x v="1103"/>
    </i>
    <i>
      <x v="1104"/>
    </i>
    <i>
      <x v="1107"/>
    </i>
    <i>
      <x v="1108"/>
    </i>
    <i>
      <x v="1111"/>
    </i>
    <i>
      <x v="1112"/>
    </i>
    <i>
      <x v="1115"/>
    </i>
    <i>
      <x v="1116"/>
    </i>
    <i>
      <x v="1119"/>
    </i>
    <i>
      <x v="1122"/>
    </i>
    <i>
      <x v="1124"/>
    </i>
    <i>
      <x v="1125"/>
    </i>
    <i>
      <x v="1126"/>
    </i>
    <i>
      <x v="1127"/>
    </i>
    <i>
      <x v="1129"/>
    </i>
    <i>
      <x v="1133"/>
    </i>
    <i>
      <x v="1134"/>
    </i>
    <i>
      <x v="1136"/>
    </i>
    <i>
      <x v="1138"/>
    </i>
    <i>
      <x v="1140"/>
    </i>
    <i>
      <x v="1141"/>
    </i>
    <i>
      <x v="1143"/>
    </i>
    <i>
      <x v="1146"/>
    </i>
    <i>
      <x v="1150"/>
    </i>
    <i>
      <x v="1151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9"/>
    </i>
    <i>
      <x v="1181"/>
    </i>
    <i>
      <x v="1182"/>
    </i>
    <i>
      <x v="1184"/>
    </i>
    <i>
      <x v="1188"/>
    </i>
    <i>
      <x v="1189"/>
    </i>
    <i>
      <x v="1193"/>
    </i>
    <i>
      <x v="1194"/>
    </i>
    <i>
      <x v="1195"/>
    </i>
    <i>
      <x v="1196"/>
    </i>
    <i>
      <x v="1198"/>
    </i>
    <i>
      <x v="1200"/>
    </i>
    <i>
      <x v="1201"/>
    </i>
    <i>
      <x v="1204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3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8"/>
    </i>
    <i>
      <x v="1259"/>
    </i>
    <i>
      <x v="1260"/>
    </i>
    <i>
      <x v="1261"/>
    </i>
    <i>
      <x v="1265"/>
    </i>
    <i>
      <x v="1269"/>
    </i>
    <i>
      <x v="1270"/>
    </i>
    <i>
      <x v="1271"/>
    </i>
    <i>
      <x v="1272"/>
    </i>
    <i>
      <x v="1276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5"/>
    </i>
    <i>
      <x v="1296"/>
    </i>
    <i>
      <x v="1298"/>
    </i>
    <i>
      <x v="1300"/>
    </i>
    <i>
      <x v="1302"/>
    </i>
    <i>
      <x v="1303"/>
    </i>
    <i>
      <x v="1304"/>
    </i>
    <i>
      <x v="1309"/>
    </i>
    <i>
      <x v="1312"/>
    </i>
    <i>
      <x v="1313"/>
    </i>
    <i>
      <x v="1314"/>
    </i>
    <i>
      <x v="1315"/>
    </i>
    <i>
      <x v="1316"/>
    </i>
    <i>
      <x v="1319"/>
    </i>
    <i>
      <x v="1320"/>
    </i>
    <i>
      <x v="1322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39"/>
    </i>
    <i>
      <x v="1340"/>
    </i>
    <i>
      <x v="1342"/>
    </i>
    <i>
      <x v="1344"/>
    </i>
    <i>
      <x v="1348"/>
    </i>
    <i>
      <x v="1350"/>
    </i>
    <i>
      <x v="1351"/>
    </i>
    <i>
      <x v="1354"/>
    </i>
    <i>
      <x v="1356"/>
    </i>
    <i>
      <x v="1358"/>
    </i>
    <i>
      <x v="1361"/>
    </i>
    <i>
      <x v="1364"/>
    </i>
    <i>
      <x v="1365"/>
    </i>
    <i>
      <x v="1366"/>
    </i>
    <i>
      <x v="1367"/>
    </i>
    <i>
      <x v="1369"/>
    </i>
    <i>
      <x v="1372"/>
    </i>
    <i>
      <x v="1374"/>
    </i>
    <i>
      <x v="1375"/>
    </i>
    <i>
      <x v="1378"/>
    </i>
    <i>
      <x v="1381"/>
    </i>
    <i>
      <x v="1386"/>
    </i>
    <i>
      <x v="1390"/>
    </i>
    <i>
      <x v="1391"/>
    </i>
    <i>
      <x v="1392"/>
    </i>
    <i>
      <x v="1394"/>
    </i>
    <i>
      <x v="1401"/>
    </i>
    <i>
      <x v="1402"/>
    </i>
    <i>
      <x v="1403"/>
    </i>
    <i>
      <x v="1407"/>
    </i>
    <i>
      <x v="1410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5"/>
    </i>
    <i>
      <x v="1446"/>
    </i>
    <i>
      <x v="1449"/>
    </i>
    <i>
      <x v="1450"/>
    </i>
    <i>
      <x v="1452"/>
    </i>
    <i>
      <x v="1453"/>
    </i>
    <i>
      <x v="1459"/>
    </i>
  </rowItems>
  <colItems count="1">
    <i/>
  </colItems>
  <pageFields count="1">
    <pageField fld="21" hier="0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2570393-CC2C-7A4A-908E-DC322D521929}" name="PivotTable6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W6:X21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h="1" x="4"/>
        <item h="1" x="14"/>
        <item h="1" x="6"/>
        <item h="1" x="3"/>
        <item h="1" x="13"/>
        <item h="1" x="1"/>
        <item h="1" x="7"/>
        <item h="1" x="12"/>
        <item h="1" x="9"/>
        <item h="1" x="0"/>
        <item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206">
    <i>
      <x v="3"/>
    </i>
    <i>
      <x v="15"/>
    </i>
    <i>
      <x v="16"/>
    </i>
    <i>
      <x v="21"/>
    </i>
    <i>
      <x v="26"/>
    </i>
    <i>
      <x v="37"/>
    </i>
    <i>
      <x v="40"/>
    </i>
    <i>
      <x v="51"/>
    </i>
    <i>
      <x v="52"/>
    </i>
    <i>
      <x v="73"/>
    </i>
    <i>
      <x v="77"/>
    </i>
    <i>
      <x v="79"/>
    </i>
    <i>
      <x v="92"/>
    </i>
    <i>
      <x v="98"/>
    </i>
    <i>
      <x v="110"/>
    </i>
    <i>
      <x v="113"/>
    </i>
    <i>
      <x v="114"/>
    </i>
    <i>
      <x v="116"/>
    </i>
    <i>
      <x v="125"/>
    </i>
    <i>
      <x v="146"/>
    </i>
    <i>
      <x v="154"/>
    </i>
    <i>
      <x v="155"/>
    </i>
    <i>
      <x v="156"/>
    </i>
    <i>
      <x v="165"/>
    </i>
    <i>
      <x v="166"/>
    </i>
    <i>
      <x v="179"/>
    </i>
    <i>
      <x v="182"/>
    </i>
    <i>
      <x v="185"/>
    </i>
    <i>
      <x v="198"/>
    </i>
    <i>
      <x v="207"/>
    </i>
    <i>
      <x v="242"/>
    </i>
    <i>
      <x v="245"/>
    </i>
    <i>
      <x v="247"/>
    </i>
    <i>
      <x v="249"/>
    </i>
    <i>
      <x v="250"/>
    </i>
    <i>
      <x v="260"/>
    </i>
    <i>
      <x v="263"/>
    </i>
    <i>
      <x v="264"/>
    </i>
    <i>
      <x v="267"/>
    </i>
    <i>
      <x v="273"/>
    </i>
    <i>
      <x v="275"/>
    </i>
    <i>
      <x v="286"/>
    </i>
    <i>
      <x v="289"/>
    </i>
    <i>
      <x v="292"/>
    </i>
    <i>
      <x v="296"/>
    </i>
    <i>
      <x v="314"/>
    </i>
    <i>
      <x v="324"/>
    </i>
    <i>
      <x v="327"/>
    </i>
    <i>
      <x v="328"/>
    </i>
    <i>
      <x v="329"/>
    </i>
    <i>
      <x v="331"/>
    </i>
    <i>
      <x v="338"/>
    </i>
    <i>
      <x v="339"/>
    </i>
    <i>
      <x v="341"/>
    </i>
    <i>
      <x v="347"/>
    </i>
    <i>
      <x v="351"/>
    </i>
    <i>
      <x v="354"/>
    </i>
    <i>
      <x v="358"/>
    </i>
    <i>
      <x v="369"/>
    </i>
    <i>
      <x v="375"/>
    </i>
    <i>
      <x v="383"/>
    </i>
    <i>
      <x v="386"/>
    </i>
    <i>
      <x v="395"/>
    </i>
    <i>
      <x v="402"/>
    </i>
    <i>
      <x v="407"/>
    </i>
    <i>
      <x v="411"/>
    </i>
    <i>
      <x v="417"/>
    </i>
    <i>
      <x v="424"/>
    </i>
    <i>
      <x v="426"/>
    </i>
    <i>
      <x v="437"/>
    </i>
    <i>
      <x v="439"/>
    </i>
    <i>
      <x v="445"/>
    </i>
    <i>
      <x v="450"/>
    </i>
    <i>
      <x v="461"/>
    </i>
    <i>
      <x v="488"/>
    </i>
    <i>
      <x v="491"/>
    </i>
    <i>
      <x v="495"/>
    </i>
    <i>
      <x v="497"/>
    </i>
    <i>
      <x v="505"/>
    </i>
    <i>
      <x v="510"/>
    </i>
    <i>
      <x v="514"/>
    </i>
    <i>
      <x v="526"/>
    </i>
    <i>
      <x v="528"/>
    </i>
    <i>
      <x v="529"/>
    </i>
    <i>
      <x v="531"/>
    </i>
    <i>
      <x v="556"/>
    </i>
    <i>
      <x v="560"/>
    </i>
    <i>
      <x v="563"/>
    </i>
    <i>
      <x v="565"/>
    </i>
    <i>
      <x v="568"/>
    </i>
    <i>
      <x v="576"/>
    </i>
    <i>
      <x v="580"/>
    </i>
    <i>
      <x v="583"/>
    </i>
    <i>
      <x v="588"/>
    </i>
    <i>
      <x v="601"/>
    </i>
    <i>
      <x v="625"/>
    </i>
    <i>
      <x v="626"/>
    </i>
    <i>
      <x v="633"/>
    </i>
    <i>
      <x v="637"/>
    </i>
    <i>
      <x v="647"/>
    </i>
    <i>
      <x v="662"/>
    </i>
    <i>
      <x v="671"/>
    </i>
    <i>
      <x v="679"/>
    </i>
    <i>
      <x v="682"/>
    </i>
    <i>
      <x v="694"/>
    </i>
    <i>
      <x v="696"/>
    </i>
    <i>
      <x v="697"/>
    </i>
    <i>
      <x v="703"/>
    </i>
    <i>
      <x v="716"/>
    </i>
    <i>
      <x v="718"/>
    </i>
    <i>
      <x v="726"/>
    </i>
    <i>
      <x v="735"/>
    </i>
    <i>
      <x v="740"/>
    </i>
    <i>
      <x v="750"/>
    </i>
    <i>
      <x v="760"/>
    </i>
    <i>
      <x v="761"/>
    </i>
    <i>
      <x v="770"/>
    </i>
    <i>
      <x v="771"/>
    </i>
    <i>
      <x v="773"/>
    </i>
    <i>
      <x v="784"/>
    </i>
    <i>
      <x v="799"/>
    </i>
    <i>
      <x v="804"/>
    </i>
    <i>
      <x v="807"/>
    </i>
    <i>
      <x v="812"/>
    </i>
    <i>
      <x v="840"/>
    </i>
    <i>
      <x v="844"/>
    </i>
    <i>
      <x v="848"/>
    </i>
    <i>
      <x v="854"/>
    </i>
    <i>
      <x v="860"/>
    </i>
    <i>
      <x v="874"/>
    </i>
    <i>
      <x v="883"/>
    </i>
    <i>
      <x v="888"/>
    </i>
    <i>
      <x v="889"/>
    </i>
    <i>
      <x v="893"/>
    </i>
    <i>
      <x v="896"/>
    </i>
    <i>
      <x v="934"/>
    </i>
    <i>
      <x v="960"/>
    </i>
    <i>
      <x v="967"/>
    </i>
    <i>
      <x v="976"/>
    </i>
    <i>
      <x v="991"/>
    </i>
    <i>
      <x v="992"/>
    </i>
    <i>
      <x v="996"/>
    </i>
    <i>
      <x v="998"/>
    </i>
    <i>
      <x v="1001"/>
    </i>
    <i>
      <x v="1009"/>
    </i>
    <i>
      <x v="1010"/>
    </i>
    <i>
      <x v="1012"/>
    </i>
    <i>
      <x v="1022"/>
    </i>
    <i>
      <x v="1031"/>
    </i>
    <i>
      <x v="1035"/>
    </i>
    <i>
      <x v="1040"/>
    </i>
    <i>
      <x v="1062"/>
    </i>
    <i>
      <x v="1065"/>
    </i>
    <i>
      <x v="1075"/>
    </i>
    <i>
      <x v="1076"/>
    </i>
    <i>
      <x v="1096"/>
    </i>
    <i>
      <x v="1100"/>
    </i>
    <i>
      <x v="1102"/>
    </i>
    <i>
      <x v="1113"/>
    </i>
    <i>
      <x v="1132"/>
    </i>
    <i>
      <x v="1135"/>
    </i>
    <i>
      <x v="1143"/>
    </i>
    <i>
      <x v="1146"/>
    </i>
    <i>
      <x v="1148"/>
    </i>
    <i>
      <x v="1153"/>
    </i>
    <i>
      <x v="1174"/>
    </i>
    <i>
      <x v="1178"/>
    </i>
    <i>
      <x v="1179"/>
    </i>
    <i>
      <x v="1182"/>
    </i>
    <i>
      <x v="1202"/>
    </i>
    <i>
      <x v="1210"/>
    </i>
    <i>
      <x v="1211"/>
    </i>
    <i>
      <x v="1220"/>
    </i>
    <i>
      <x v="1222"/>
    </i>
    <i>
      <x v="1223"/>
    </i>
    <i>
      <x v="1231"/>
    </i>
    <i>
      <x v="1235"/>
    </i>
    <i>
      <x v="1253"/>
    </i>
    <i>
      <x v="1255"/>
    </i>
    <i>
      <x v="1257"/>
    </i>
    <i>
      <x v="1262"/>
    </i>
    <i>
      <x v="1263"/>
    </i>
    <i>
      <x v="1266"/>
    </i>
    <i>
      <x v="1274"/>
    </i>
    <i>
      <x v="1284"/>
    </i>
    <i>
      <x v="1287"/>
    </i>
    <i>
      <x v="1290"/>
    </i>
    <i>
      <x v="1292"/>
    </i>
    <i>
      <x v="1301"/>
    </i>
    <i>
      <x v="1312"/>
    </i>
    <i>
      <x v="1314"/>
    </i>
    <i>
      <x v="1319"/>
    </i>
    <i>
      <x v="1333"/>
    </i>
    <i>
      <x v="1337"/>
    </i>
    <i>
      <x v="1376"/>
    </i>
    <i>
      <x v="1377"/>
    </i>
    <i>
      <x v="1382"/>
    </i>
    <i>
      <x v="1383"/>
    </i>
    <i>
      <x v="1389"/>
    </i>
    <i>
      <x v="1393"/>
    </i>
    <i>
      <x v="1396"/>
    </i>
    <i>
      <x v="1404"/>
    </i>
    <i>
      <x v="1414"/>
    </i>
    <i>
      <x v="1432"/>
    </i>
    <i>
      <x v="1435"/>
    </i>
    <i>
      <x v="1443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BB6126C-2FCD-E540-9F2E-07DB1BE56211}" name="PivotTable4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2:C18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2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ED467C1-91F2-2A44-BAA1-41CCA9738FBD}" name="PivotTable5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N6:O226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h="1" x="4"/>
        <item h="1" x="14"/>
        <item h="1" x="6"/>
        <item h="1" x="3"/>
        <item h="1" x="13"/>
        <item x="1"/>
        <item h="1" x="7"/>
        <item h="1" x="12"/>
        <item h="1" x="9"/>
        <item h="1" x="0"/>
        <item h="1"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220">
    <i>
      <x v="1"/>
    </i>
    <i>
      <x v="9"/>
    </i>
    <i>
      <x v="14"/>
    </i>
    <i>
      <x v="17"/>
    </i>
    <i>
      <x v="28"/>
    </i>
    <i>
      <x v="29"/>
    </i>
    <i>
      <x v="34"/>
    </i>
    <i>
      <x v="45"/>
    </i>
    <i>
      <x v="48"/>
    </i>
    <i>
      <x v="54"/>
    </i>
    <i>
      <x v="56"/>
    </i>
    <i>
      <x v="61"/>
    </i>
    <i>
      <x v="68"/>
    </i>
    <i>
      <x v="83"/>
    </i>
    <i>
      <x v="93"/>
    </i>
    <i>
      <x v="115"/>
    </i>
    <i>
      <x v="122"/>
    </i>
    <i>
      <x v="130"/>
    </i>
    <i>
      <x v="132"/>
    </i>
    <i>
      <x v="136"/>
    </i>
    <i>
      <x v="149"/>
    </i>
    <i>
      <x v="163"/>
    </i>
    <i>
      <x v="164"/>
    </i>
    <i>
      <x v="170"/>
    </i>
    <i>
      <x v="177"/>
    </i>
    <i>
      <x v="180"/>
    </i>
    <i>
      <x v="202"/>
    </i>
    <i>
      <x v="217"/>
    </i>
    <i>
      <x v="230"/>
    </i>
    <i>
      <x v="254"/>
    </i>
    <i>
      <x v="265"/>
    </i>
    <i>
      <x v="285"/>
    </i>
    <i>
      <x v="288"/>
    </i>
    <i>
      <x v="300"/>
    </i>
    <i>
      <x v="307"/>
    </i>
    <i>
      <x v="312"/>
    </i>
    <i>
      <x v="325"/>
    </i>
    <i>
      <x v="343"/>
    </i>
    <i>
      <x v="345"/>
    </i>
    <i>
      <x v="346"/>
    </i>
    <i>
      <x v="350"/>
    </i>
    <i>
      <x v="361"/>
    </i>
    <i>
      <x v="373"/>
    </i>
    <i>
      <x v="387"/>
    </i>
    <i>
      <x v="390"/>
    </i>
    <i>
      <x v="392"/>
    </i>
    <i>
      <x v="394"/>
    </i>
    <i>
      <x v="396"/>
    </i>
    <i>
      <x v="398"/>
    </i>
    <i>
      <x v="404"/>
    </i>
    <i>
      <x v="406"/>
    </i>
    <i>
      <x v="412"/>
    </i>
    <i>
      <x v="418"/>
    </i>
    <i>
      <x v="427"/>
    </i>
    <i>
      <x v="431"/>
    </i>
    <i>
      <x v="442"/>
    </i>
    <i>
      <x v="448"/>
    </i>
    <i>
      <x v="449"/>
    </i>
    <i>
      <x v="459"/>
    </i>
    <i>
      <x v="462"/>
    </i>
    <i>
      <x v="467"/>
    </i>
    <i>
      <x v="485"/>
    </i>
    <i>
      <x v="486"/>
    </i>
    <i>
      <x v="494"/>
    </i>
    <i>
      <x v="499"/>
    </i>
    <i>
      <x v="502"/>
    </i>
    <i>
      <x v="508"/>
    </i>
    <i>
      <x v="509"/>
    </i>
    <i>
      <x v="519"/>
    </i>
    <i>
      <x v="520"/>
    </i>
    <i>
      <x v="535"/>
    </i>
    <i>
      <x v="537"/>
    </i>
    <i>
      <x v="543"/>
    </i>
    <i>
      <x v="548"/>
    </i>
    <i>
      <x v="555"/>
    </i>
    <i>
      <x v="557"/>
    </i>
    <i>
      <x v="569"/>
    </i>
    <i>
      <x v="574"/>
    </i>
    <i>
      <x v="575"/>
    </i>
    <i>
      <x v="579"/>
    </i>
    <i>
      <x v="599"/>
    </i>
    <i>
      <x v="603"/>
    </i>
    <i>
      <x v="607"/>
    </i>
    <i>
      <x v="615"/>
    </i>
    <i>
      <x v="617"/>
    </i>
    <i>
      <x v="623"/>
    </i>
    <i>
      <x v="638"/>
    </i>
    <i>
      <x v="640"/>
    </i>
    <i>
      <x v="646"/>
    </i>
    <i>
      <x v="648"/>
    </i>
    <i>
      <x v="651"/>
    </i>
    <i>
      <x v="653"/>
    </i>
    <i>
      <x v="654"/>
    </i>
    <i>
      <x v="659"/>
    </i>
    <i>
      <x v="669"/>
    </i>
    <i>
      <x v="687"/>
    </i>
    <i>
      <x v="688"/>
    </i>
    <i>
      <x v="692"/>
    </i>
    <i>
      <x v="693"/>
    </i>
    <i>
      <x v="698"/>
    </i>
    <i>
      <x v="699"/>
    </i>
    <i>
      <x v="707"/>
    </i>
    <i>
      <x v="711"/>
    </i>
    <i>
      <x v="722"/>
    </i>
    <i>
      <x v="723"/>
    </i>
    <i>
      <x v="729"/>
    </i>
    <i>
      <x v="755"/>
    </i>
    <i>
      <x v="758"/>
    </i>
    <i>
      <x v="786"/>
    </i>
    <i>
      <x v="788"/>
    </i>
    <i>
      <x v="792"/>
    </i>
    <i>
      <x v="794"/>
    </i>
    <i>
      <x v="801"/>
    </i>
    <i>
      <x v="813"/>
    </i>
    <i>
      <x v="821"/>
    </i>
    <i>
      <x v="826"/>
    </i>
    <i>
      <x v="829"/>
    </i>
    <i>
      <x v="831"/>
    </i>
    <i>
      <x v="839"/>
    </i>
    <i>
      <x v="841"/>
    </i>
    <i>
      <x v="852"/>
    </i>
    <i>
      <x v="853"/>
    </i>
    <i>
      <x v="865"/>
    </i>
    <i>
      <x v="869"/>
    </i>
    <i>
      <x v="870"/>
    </i>
    <i>
      <x v="885"/>
    </i>
    <i>
      <x v="886"/>
    </i>
    <i>
      <x v="887"/>
    </i>
    <i>
      <x v="890"/>
    </i>
    <i>
      <x v="901"/>
    </i>
    <i>
      <x v="910"/>
    </i>
    <i>
      <x v="912"/>
    </i>
    <i>
      <x v="913"/>
    </i>
    <i>
      <x v="919"/>
    </i>
    <i>
      <x v="921"/>
    </i>
    <i>
      <x v="927"/>
    </i>
    <i>
      <x v="935"/>
    </i>
    <i>
      <x v="939"/>
    </i>
    <i>
      <x v="942"/>
    </i>
    <i>
      <x v="955"/>
    </i>
    <i>
      <x v="956"/>
    </i>
    <i>
      <x v="957"/>
    </i>
    <i>
      <x v="959"/>
    </i>
    <i>
      <x v="966"/>
    </i>
    <i>
      <x v="975"/>
    </i>
    <i>
      <x v="978"/>
    </i>
    <i>
      <x v="985"/>
    </i>
    <i>
      <x v="995"/>
    </i>
    <i>
      <x v="1013"/>
    </i>
    <i>
      <x v="1014"/>
    </i>
    <i>
      <x v="1026"/>
    </i>
    <i>
      <x v="1032"/>
    </i>
    <i>
      <x v="1034"/>
    </i>
    <i>
      <x v="1049"/>
    </i>
    <i>
      <x v="1059"/>
    </i>
    <i>
      <x v="1061"/>
    </i>
    <i>
      <x v="1063"/>
    </i>
    <i>
      <x v="1069"/>
    </i>
    <i>
      <x v="1070"/>
    </i>
    <i>
      <x v="1071"/>
    </i>
    <i>
      <x v="1072"/>
    </i>
    <i>
      <x v="1089"/>
    </i>
    <i>
      <x v="1091"/>
    </i>
    <i>
      <x v="1092"/>
    </i>
    <i>
      <x v="1093"/>
    </i>
    <i>
      <x v="1094"/>
    </i>
    <i>
      <x v="1098"/>
    </i>
    <i>
      <x v="1109"/>
    </i>
    <i>
      <x v="1114"/>
    </i>
    <i>
      <x v="1118"/>
    </i>
    <i>
      <x v="1129"/>
    </i>
    <i>
      <x v="1144"/>
    </i>
    <i>
      <x v="1145"/>
    </i>
    <i>
      <x v="1147"/>
    </i>
    <i>
      <x v="1171"/>
    </i>
    <i>
      <x v="1172"/>
    </i>
    <i>
      <x v="1173"/>
    </i>
    <i>
      <x v="1177"/>
    </i>
    <i>
      <x v="1180"/>
    </i>
    <i>
      <x v="1184"/>
    </i>
    <i>
      <x v="1190"/>
    </i>
    <i>
      <x v="1191"/>
    </i>
    <i>
      <x v="1197"/>
    </i>
    <i>
      <x v="1200"/>
    </i>
    <i>
      <x v="1208"/>
    </i>
    <i>
      <x v="1212"/>
    </i>
    <i>
      <x v="1214"/>
    </i>
    <i>
      <x v="1228"/>
    </i>
    <i>
      <x v="1234"/>
    </i>
    <i>
      <x v="1249"/>
    </i>
    <i>
      <x v="1261"/>
    </i>
    <i>
      <x v="1264"/>
    </i>
    <i>
      <x v="1265"/>
    </i>
    <i>
      <x v="1269"/>
    </i>
    <i>
      <x v="1279"/>
    </i>
    <i>
      <x v="1283"/>
    </i>
    <i>
      <x v="1285"/>
    </i>
    <i>
      <x v="1296"/>
    </i>
    <i>
      <x v="1308"/>
    </i>
    <i>
      <x v="1326"/>
    </i>
    <i>
      <x v="1331"/>
    </i>
    <i>
      <x v="1332"/>
    </i>
    <i>
      <x v="1339"/>
    </i>
    <i>
      <x v="1340"/>
    </i>
    <i>
      <x v="1345"/>
    </i>
    <i>
      <x v="1349"/>
    </i>
    <i>
      <x v="1350"/>
    </i>
    <i>
      <x v="1352"/>
    </i>
    <i>
      <x v="1355"/>
    </i>
    <i>
      <x v="1358"/>
    </i>
    <i>
      <x v="1360"/>
    </i>
    <i>
      <x v="1364"/>
    </i>
    <i>
      <x v="1397"/>
    </i>
    <i>
      <x v="1427"/>
    </i>
    <i>
      <x v="1428"/>
    </i>
    <i>
      <x v="1429"/>
    </i>
    <i>
      <x v="1438"/>
    </i>
    <i>
      <x v="1440"/>
    </i>
    <i>
      <x v="1448"/>
    </i>
    <i>
      <x v="1458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1B2737E-1065-EF40-96F1-93B6EA3D9017}" name="PivotTable5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K6:L228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h="1" x="4"/>
        <item h="1" x="14"/>
        <item h="1" x="6"/>
        <item x="3"/>
        <item h="1" x="13"/>
        <item h="1" x="1"/>
        <item h="1" x="7"/>
        <item h="1" x="12"/>
        <item h="1" x="9"/>
        <item h="1" x="0"/>
        <item h="1"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222">
    <i>
      <x v="7"/>
    </i>
    <i>
      <x v="10"/>
    </i>
    <i>
      <x v="12"/>
    </i>
    <i>
      <x v="31"/>
    </i>
    <i>
      <x v="42"/>
    </i>
    <i>
      <x v="49"/>
    </i>
    <i>
      <x v="55"/>
    </i>
    <i>
      <x v="59"/>
    </i>
    <i>
      <x v="71"/>
    </i>
    <i>
      <x v="78"/>
    </i>
    <i>
      <x v="84"/>
    </i>
    <i>
      <x v="85"/>
    </i>
    <i>
      <x v="91"/>
    </i>
    <i>
      <x v="97"/>
    </i>
    <i>
      <x v="101"/>
    </i>
    <i>
      <x v="102"/>
    </i>
    <i>
      <x v="124"/>
    </i>
    <i>
      <x v="140"/>
    </i>
    <i>
      <x v="144"/>
    </i>
    <i>
      <x v="150"/>
    </i>
    <i>
      <x v="152"/>
    </i>
    <i>
      <x v="172"/>
    </i>
    <i>
      <x v="186"/>
    </i>
    <i>
      <x v="187"/>
    </i>
    <i>
      <x v="191"/>
    </i>
    <i>
      <x v="194"/>
    </i>
    <i>
      <x v="205"/>
    </i>
    <i>
      <x v="206"/>
    </i>
    <i>
      <x v="209"/>
    </i>
    <i>
      <x v="214"/>
    </i>
    <i>
      <x v="215"/>
    </i>
    <i>
      <x v="223"/>
    </i>
    <i>
      <x v="225"/>
    </i>
    <i>
      <x v="227"/>
    </i>
    <i>
      <x v="228"/>
    </i>
    <i>
      <x v="232"/>
    </i>
    <i>
      <x v="233"/>
    </i>
    <i>
      <x v="235"/>
    </i>
    <i>
      <x v="237"/>
    </i>
    <i>
      <x v="253"/>
    </i>
    <i>
      <x v="262"/>
    </i>
    <i>
      <x v="269"/>
    </i>
    <i>
      <x v="274"/>
    </i>
    <i>
      <x v="287"/>
    </i>
    <i>
      <x v="294"/>
    </i>
    <i>
      <x v="295"/>
    </i>
    <i>
      <x v="298"/>
    </i>
    <i>
      <x v="299"/>
    </i>
    <i>
      <x v="306"/>
    </i>
    <i>
      <x v="310"/>
    </i>
    <i>
      <x v="318"/>
    </i>
    <i>
      <x v="330"/>
    </i>
    <i>
      <x v="356"/>
    </i>
    <i>
      <x v="362"/>
    </i>
    <i>
      <x v="363"/>
    </i>
    <i>
      <x v="364"/>
    </i>
    <i>
      <x v="368"/>
    </i>
    <i>
      <x v="384"/>
    </i>
    <i>
      <x v="416"/>
    </i>
    <i>
      <x v="422"/>
    </i>
    <i>
      <x v="425"/>
    </i>
    <i>
      <x v="429"/>
    </i>
    <i>
      <x v="430"/>
    </i>
    <i>
      <x v="432"/>
    </i>
    <i>
      <x v="455"/>
    </i>
    <i>
      <x v="464"/>
    </i>
    <i>
      <x v="469"/>
    </i>
    <i>
      <x v="470"/>
    </i>
    <i>
      <x v="475"/>
    </i>
    <i>
      <x v="484"/>
    </i>
    <i>
      <x v="498"/>
    </i>
    <i>
      <x v="500"/>
    </i>
    <i>
      <x v="516"/>
    </i>
    <i>
      <x v="530"/>
    </i>
    <i>
      <x v="545"/>
    </i>
    <i>
      <x v="558"/>
    </i>
    <i>
      <x v="561"/>
    </i>
    <i>
      <x v="564"/>
    </i>
    <i>
      <x v="570"/>
    </i>
    <i>
      <x v="582"/>
    </i>
    <i>
      <x v="587"/>
    </i>
    <i>
      <x v="592"/>
    </i>
    <i>
      <x v="594"/>
    </i>
    <i>
      <x v="602"/>
    </i>
    <i>
      <x v="605"/>
    </i>
    <i>
      <x v="611"/>
    </i>
    <i>
      <x v="621"/>
    </i>
    <i>
      <x v="655"/>
    </i>
    <i>
      <x v="656"/>
    </i>
    <i>
      <x v="667"/>
    </i>
    <i>
      <x v="674"/>
    </i>
    <i>
      <x v="685"/>
    </i>
    <i>
      <x v="691"/>
    </i>
    <i>
      <x v="695"/>
    </i>
    <i>
      <x v="701"/>
    </i>
    <i>
      <x v="709"/>
    </i>
    <i>
      <x v="712"/>
    </i>
    <i>
      <x v="713"/>
    </i>
    <i>
      <x v="714"/>
    </i>
    <i>
      <x v="715"/>
    </i>
    <i>
      <x v="717"/>
    </i>
    <i>
      <x v="719"/>
    </i>
    <i>
      <x v="720"/>
    </i>
    <i>
      <x v="725"/>
    </i>
    <i>
      <x v="733"/>
    </i>
    <i>
      <x v="741"/>
    </i>
    <i>
      <x v="743"/>
    </i>
    <i>
      <x v="744"/>
    </i>
    <i>
      <x v="757"/>
    </i>
    <i>
      <x v="766"/>
    </i>
    <i>
      <x v="777"/>
    </i>
    <i>
      <x v="780"/>
    </i>
    <i>
      <x v="789"/>
    </i>
    <i>
      <x v="791"/>
    </i>
    <i>
      <x v="795"/>
    </i>
    <i>
      <x v="810"/>
    </i>
    <i>
      <x v="818"/>
    </i>
    <i>
      <x v="830"/>
    </i>
    <i>
      <x v="833"/>
    </i>
    <i>
      <x v="837"/>
    </i>
    <i>
      <x v="842"/>
    </i>
    <i>
      <x v="845"/>
    </i>
    <i>
      <x v="846"/>
    </i>
    <i>
      <x v="847"/>
    </i>
    <i>
      <x v="855"/>
    </i>
    <i>
      <x v="857"/>
    </i>
    <i>
      <x v="858"/>
    </i>
    <i>
      <x v="859"/>
    </i>
    <i>
      <x v="862"/>
    </i>
    <i>
      <x v="873"/>
    </i>
    <i>
      <x v="876"/>
    </i>
    <i>
      <x v="878"/>
    </i>
    <i>
      <x v="881"/>
    </i>
    <i>
      <x v="884"/>
    </i>
    <i>
      <x v="891"/>
    </i>
    <i>
      <x v="892"/>
    </i>
    <i>
      <x v="895"/>
    </i>
    <i>
      <x v="899"/>
    </i>
    <i>
      <x v="900"/>
    </i>
    <i>
      <x v="904"/>
    </i>
    <i>
      <x v="905"/>
    </i>
    <i>
      <x v="908"/>
    </i>
    <i>
      <x v="911"/>
    </i>
    <i>
      <x v="918"/>
    </i>
    <i>
      <x v="920"/>
    </i>
    <i>
      <x v="929"/>
    </i>
    <i>
      <x v="943"/>
    </i>
    <i>
      <x v="944"/>
    </i>
    <i>
      <x v="946"/>
    </i>
    <i>
      <x v="953"/>
    </i>
    <i>
      <x v="961"/>
    </i>
    <i>
      <x v="969"/>
    </i>
    <i>
      <x v="974"/>
    </i>
    <i>
      <x v="997"/>
    </i>
    <i>
      <x v="1005"/>
    </i>
    <i>
      <x v="1017"/>
    </i>
    <i>
      <x v="1018"/>
    </i>
    <i>
      <x v="1029"/>
    </i>
    <i>
      <x v="1041"/>
    </i>
    <i>
      <x v="1043"/>
    </i>
    <i>
      <x v="1048"/>
    </i>
    <i>
      <x v="1053"/>
    </i>
    <i>
      <x v="1057"/>
    </i>
    <i>
      <x v="1067"/>
    </i>
    <i>
      <x v="1073"/>
    </i>
    <i>
      <x v="1081"/>
    </i>
    <i>
      <x v="1083"/>
    </i>
    <i>
      <x v="1084"/>
    </i>
    <i>
      <x v="1085"/>
    </i>
    <i>
      <x v="1097"/>
    </i>
    <i>
      <x v="1101"/>
    </i>
    <i>
      <x v="1104"/>
    </i>
    <i>
      <x v="1105"/>
    </i>
    <i>
      <x v="1106"/>
    </i>
    <i>
      <x v="1110"/>
    </i>
    <i>
      <x v="1124"/>
    </i>
    <i>
      <x v="1131"/>
    </i>
    <i>
      <x v="1140"/>
    </i>
    <i>
      <x v="1151"/>
    </i>
    <i>
      <x v="1159"/>
    </i>
    <i>
      <x v="1161"/>
    </i>
    <i>
      <x v="1169"/>
    </i>
    <i>
      <x v="1175"/>
    </i>
    <i>
      <x v="1176"/>
    </i>
    <i>
      <x v="1186"/>
    </i>
    <i>
      <x v="1194"/>
    </i>
    <i>
      <x v="1199"/>
    </i>
    <i>
      <x v="1204"/>
    </i>
    <i>
      <x v="1205"/>
    </i>
    <i>
      <x v="1206"/>
    </i>
    <i>
      <x v="1221"/>
    </i>
    <i>
      <x v="1232"/>
    </i>
    <i>
      <x v="1247"/>
    </i>
    <i>
      <x v="1252"/>
    </i>
    <i>
      <x v="1256"/>
    </i>
    <i>
      <x v="1259"/>
    </i>
    <i>
      <x v="1272"/>
    </i>
    <i>
      <x v="1276"/>
    </i>
    <i>
      <x v="1277"/>
    </i>
    <i>
      <x v="1281"/>
    </i>
    <i>
      <x v="1282"/>
    </i>
    <i>
      <x v="1286"/>
    </i>
    <i>
      <x v="1293"/>
    </i>
    <i>
      <x v="1295"/>
    </i>
    <i>
      <x v="1309"/>
    </i>
    <i>
      <x v="1315"/>
    </i>
    <i>
      <x v="1322"/>
    </i>
    <i>
      <x v="1334"/>
    </i>
    <i>
      <x v="1351"/>
    </i>
    <i>
      <x v="1356"/>
    </i>
    <i>
      <x v="1378"/>
    </i>
    <i>
      <x v="1392"/>
    </i>
    <i>
      <x v="1406"/>
    </i>
    <i>
      <x v="1407"/>
    </i>
    <i>
      <x v="1418"/>
    </i>
    <i>
      <x v="1420"/>
    </i>
    <i>
      <x v="1424"/>
    </i>
    <i>
      <x v="1425"/>
    </i>
    <i>
      <x v="1436"/>
    </i>
    <i>
      <x v="1439"/>
    </i>
    <i>
      <x v="1446"/>
    </i>
    <i>
      <x v="1459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D6F3380-B069-AA42-AC75-D94B4B9FECEC}" name="PivotTable5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T6:U521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h="1" x="4"/>
        <item h="1" x="14"/>
        <item h="1" x="6"/>
        <item h="1" x="3"/>
        <item h="1" x="13"/>
        <item h="1" x="1"/>
        <item h="1" x="7"/>
        <item h="1" x="12"/>
        <item h="1" x="9"/>
        <item x="0"/>
        <item h="1"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515">
    <i>
      <x/>
    </i>
    <i>
      <x v="2"/>
    </i>
    <i>
      <x v="4"/>
    </i>
    <i>
      <x v="5"/>
    </i>
    <i>
      <x v="6"/>
    </i>
    <i>
      <x v="13"/>
    </i>
    <i>
      <x v="18"/>
    </i>
    <i>
      <x v="20"/>
    </i>
    <i>
      <x v="22"/>
    </i>
    <i>
      <x v="25"/>
    </i>
    <i>
      <x v="27"/>
    </i>
    <i>
      <x v="32"/>
    </i>
    <i>
      <x v="35"/>
    </i>
    <i>
      <x v="36"/>
    </i>
    <i>
      <x v="38"/>
    </i>
    <i>
      <x v="41"/>
    </i>
    <i>
      <x v="43"/>
    </i>
    <i>
      <x v="46"/>
    </i>
    <i>
      <x v="47"/>
    </i>
    <i>
      <x v="50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74"/>
    </i>
    <i>
      <x v="76"/>
    </i>
    <i>
      <x v="80"/>
    </i>
    <i>
      <x v="81"/>
    </i>
    <i>
      <x v="82"/>
    </i>
    <i>
      <x v="86"/>
    </i>
    <i>
      <x v="87"/>
    </i>
    <i>
      <x v="89"/>
    </i>
    <i>
      <x v="94"/>
    </i>
    <i>
      <x v="95"/>
    </i>
    <i>
      <x v="96"/>
    </i>
    <i>
      <x v="103"/>
    </i>
    <i>
      <x v="105"/>
    </i>
    <i>
      <x v="106"/>
    </i>
    <i>
      <x v="107"/>
    </i>
    <i>
      <x v="111"/>
    </i>
    <i>
      <x v="112"/>
    </i>
    <i>
      <x v="117"/>
    </i>
    <i>
      <x v="119"/>
    </i>
    <i>
      <x v="128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4"/>
    </i>
    <i>
      <x v="178"/>
    </i>
    <i>
      <x v="183"/>
    </i>
    <i>
      <x v="192"/>
    </i>
    <i>
      <x v="193"/>
    </i>
    <i>
      <x v="199"/>
    </i>
    <i>
      <x v="200"/>
    </i>
    <i>
      <x v="203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8"/>
    </i>
    <i>
      <x v="239"/>
    </i>
    <i>
      <x v="240"/>
    </i>
    <i>
      <x v="241"/>
    </i>
    <i>
      <x v="244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6"/>
    </i>
    <i>
      <x v="268"/>
    </i>
    <i>
      <x v="270"/>
    </i>
    <i>
      <x v="272"/>
    </i>
    <i>
      <x v="276"/>
    </i>
    <i>
      <x v="277"/>
    </i>
    <i>
      <x v="281"/>
    </i>
    <i>
      <x v="282"/>
    </i>
    <i>
      <x v="283"/>
    </i>
    <i>
      <x v="290"/>
    </i>
    <i>
      <x v="291"/>
    </i>
    <i>
      <x v="297"/>
    </i>
    <i>
      <x v="301"/>
    </i>
    <i>
      <x v="302"/>
    </i>
    <i>
      <x v="303"/>
    </i>
    <i>
      <x v="308"/>
    </i>
    <i>
      <x v="309"/>
    </i>
    <i>
      <x v="311"/>
    </i>
    <i>
      <x v="315"/>
    </i>
    <i>
      <x v="317"/>
    </i>
    <i>
      <x v="320"/>
    </i>
    <i>
      <x v="321"/>
    </i>
    <i>
      <x v="323"/>
    </i>
    <i>
      <x v="332"/>
    </i>
    <i>
      <x v="333"/>
    </i>
    <i>
      <x v="334"/>
    </i>
    <i>
      <x v="336"/>
    </i>
    <i>
      <x v="337"/>
    </i>
    <i>
      <x v="340"/>
    </i>
    <i>
      <x v="348"/>
    </i>
    <i>
      <x v="352"/>
    </i>
    <i>
      <x v="353"/>
    </i>
    <i>
      <x v="355"/>
    </i>
    <i>
      <x v="359"/>
    </i>
    <i>
      <x v="360"/>
    </i>
    <i>
      <x v="365"/>
    </i>
    <i>
      <x v="370"/>
    </i>
    <i>
      <x v="374"/>
    </i>
    <i>
      <x v="376"/>
    </i>
    <i>
      <x v="378"/>
    </i>
    <i>
      <x v="379"/>
    </i>
    <i>
      <x v="381"/>
    </i>
    <i>
      <x v="382"/>
    </i>
    <i>
      <x v="385"/>
    </i>
    <i>
      <x v="388"/>
    </i>
    <i>
      <x v="389"/>
    </i>
    <i>
      <x v="391"/>
    </i>
    <i>
      <x v="397"/>
    </i>
    <i>
      <x v="401"/>
    </i>
    <i>
      <x v="403"/>
    </i>
    <i>
      <x v="408"/>
    </i>
    <i>
      <x v="409"/>
    </i>
    <i>
      <x v="414"/>
    </i>
    <i>
      <x v="415"/>
    </i>
    <i>
      <x v="419"/>
    </i>
    <i>
      <x v="420"/>
    </i>
    <i>
      <x v="423"/>
    </i>
    <i>
      <x v="428"/>
    </i>
    <i>
      <x v="433"/>
    </i>
    <i>
      <x v="435"/>
    </i>
    <i>
      <x v="440"/>
    </i>
    <i>
      <x v="441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72"/>
    </i>
    <i>
      <x v="473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501"/>
    </i>
    <i>
      <x v="506"/>
    </i>
    <i>
      <x v="507"/>
    </i>
    <i>
      <x v="511"/>
    </i>
    <i>
      <x v="512"/>
    </i>
    <i>
      <x v="513"/>
    </i>
    <i>
      <x v="517"/>
    </i>
    <i>
      <x v="518"/>
    </i>
    <i>
      <x v="521"/>
    </i>
    <i>
      <x v="524"/>
    </i>
    <i>
      <x v="525"/>
    </i>
    <i>
      <x v="527"/>
    </i>
    <i>
      <x v="532"/>
    </i>
    <i>
      <x v="533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7"/>
    </i>
    <i>
      <x v="549"/>
    </i>
    <i>
      <x v="552"/>
    </i>
    <i>
      <x v="553"/>
    </i>
    <i>
      <x v="554"/>
    </i>
    <i>
      <x v="559"/>
    </i>
    <i>
      <x v="566"/>
    </i>
    <i>
      <x v="567"/>
    </i>
    <i>
      <x v="572"/>
    </i>
    <i>
      <x v="573"/>
    </i>
    <i>
      <x v="577"/>
    </i>
    <i>
      <x v="578"/>
    </i>
    <i>
      <x v="581"/>
    </i>
    <i>
      <x v="585"/>
    </i>
    <i>
      <x v="589"/>
    </i>
    <i>
      <x v="590"/>
    </i>
    <i>
      <x v="593"/>
    </i>
    <i>
      <x v="595"/>
    </i>
    <i>
      <x v="596"/>
    </i>
    <i>
      <x v="597"/>
    </i>
    <i>
      <x v="600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9"/>
    </i>
    <i>
      <x v="624"/>
    </i>
    <i>
      <x v="630"/>
    </i>
    <i>
      <x v="631"/>
    </i>
    <i>
      <x v="635"/>
    </i>
    <i>
      <x v="639"/>
    </i>
    <i>
      <x v="641"/>
    </i>
    <i>
      <x v="652"/>
    </i>
    <i>
      <x v="658"/>
    </i>
    <i>
      <x v="661"/>
    </i>
    <i>
      <x v="664"/>
    </i>
    <i>
      <x v="665"/>
    </i>
    <i>
      <x v="670"/>
    </i>
    <i>
      <x v="677"/>
    </i>
    <i>
      <x v="678"/>
    </i>
    <i>
      <x v="681"/>
    </i>
    <i>
      <x v="683"/>
    </i>
    <i>
      <x v="684"/>
    </i>
    <i>
      <x v="686"/>
    </i>
    <i>
      <x v="689"/>
    </i>
    <i>
      <x v="690"/>
    </i>
    <i>
      <x v="700"/>
    </i>
    <i>
      <x v="702"/>
    </i>
    <i>
      <x v="704"/>
    </i>
    <i>
      <x v="705"/>
    </i>
    <i>
      <x v="708"/>
    </i>
    <i>
      <x v="710"/>
    </i>
    <i>
      <x v="721"/>
    </i>
    <i>
      <x v="727"/>
    </i>
    <i>
      <x v="728"/>
    </i>
    <i>
      <x v="731"/>
    </i>
    <i>
      <x v="732"/>
    </i>
    <i>
      <x v="737"/>
    </i>
    <i>
      <x v="739"/>
    </i>
    <i>
      <x v="742"/>
    </i>
    <i>
      <x v="745"/>
    </i>
    <i>
      <x v="746"/>
    </i>
    <i>
      <x v="748"/>
    </i>
    <i>
      <x v="751"/>
    </i>
    <i>
      <x v="752"/>
    </i>
    <i>
      <x v="753"/>
    </i>
    <i>
      <x v="756"/>
    </i>
    <i>
      <x v="759"/>
    </i>
    <i>
      <x v="762"/>
    </i>
    <i>
      <x v="763"/>
    </i>
    <i>
      <x v="765"/>
    </i>
    <i>
      <x v="767"/>
    </i>
    <i>
      <x v="768"/>
    </i>
    <i>
      <x v="774"/>
    </i>
    <i>
      <x v="775"/>
    </i>
    <i>
      <x v="776"/>
    </i>
    <i>
      <x v="781"/>
    </i>
    <i>
      <x v="782"/>
    </i>
    <i>
      <x v="787"/>
    </i>
    <i>
      <x v="790"/>
    </i>
    <i>
      <x v="797"/>
    </i>
    <i>
      <x v="798"/>
    </i>
    <i>
      <x v="800"/>
    </i>
    <i>
      <x v="803"/>
    </i>
    <i>
      <x v="805"/>
    </i>
    <i>
      <x v="806"/>
    </i>
    <i>
      <x v="808"/>
    </i>
    <i>
      <x v="811"/>
    </i>
    <i>
      <x v="815"/>
    </i>
    <i>
      <x v="819"/>
    </i>
    <i>
      <x v="820"/>
    </i>
    <i>
      <x v="822"/>
    </i>
    <i>
      <x v="823"/>
    </i>
    <i>
      <x v="824"/>
    </i>
    <i>
      <x v="827"/>
    </i>
    <i>
      <x v="832"/>
    </i>
    <i>
      <x v="834"/>
    </i>
    <i>
      <x v="835"/>
    </i>
    <i>
      <x v="836"/>
    </i>
    <i>
      <x v="838"/>
    </i>
    <i>
      <x v="850"/>
    </i>
    <i>
      <x v="851"/>
    </i>
    <i>
      <x v="864"/>
    </i>
    <i>
      <x v="866"/>
    </i>
    <i>
      <x v="867"/>
    </i>
    <i>
      <x v="871"/>
    </i>
    <i>
      <x v="877"/>
    </i>
    <i>
      <x v="879"/>
    </i>
    <i>
      <x v="880"/>
    </i>
    <i>
      <x v="882"/>
    </i>
    <i>
      <x v="898"/>
    </i>
    <i>
      <x v="902"/>
    </i>
    <i>
      <x v="903"/>
    </i>
    <i>
      <x v="906"/>
    </i>
    <i>
      <x v="909"/>
    </i>
    <i>
      <x v="914"/>
    </i>
    <i>
      <x v="917"/>
    </i>
    <i>
      <x v="922"/>
    </i>
    <i>
      <x v="925"/>
    </i>
    <i>
      <x v="926"/>
    </i>
    <i>
      <x v="928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50"/>
    </i>
    <i>
      <x v="951"/>
    </i>
    <i>
      <x v="958"/>
    </i>
    <i>
      <x v="963"/>
    </i>
    <i>
      <x v="964"/>
    </i>
    <i>
      <x v="965"/>
    </i>
    <i>
      <x v="968"/>
    </i>
    <i>
      <x v="971"/>
    </i>
    <i>
      <x v="977"/>
    </i>
    <i>
      <x v="979"/>
    </i>
    <i>
      <x v="981"/>
    </i>
    <i>
      <x v="982"/>
    </i>
    <i>
      <x v="986"/>
    </i>
    <i>
      <x v="987"/>
    </i>
    <i>
      <x v="989"/>
    </i>
    <i>
      <x v="990"/>
    </i>
    <i>
      <x v="993"/>
    </i>
    <i>
      <x v="999"/>
    </i>
    <i>
      <x v="1002"/>
    </i>
    <i>
      <x v="1003"/>
    </i>
    <i>
      <x v="1004"/>
    </i>
    <i>
      <x v="1008"/>
    </i>
    <i>
      <x v="1015"/>
    </i>
    <i>
      <x v="1016"/>
    </i>
    <i>
      <x v="1019"/>
    </i>
    <i>
      <x v="1020"/>
    </i>
    <i>
      <x v="1021"/>
    </i>
    <i>
      <x v="1023"/>
    </i>
    <i>
      <x v="1025"/>
    </i>
    <i>
      <x v="1027"/>
    </i>
    <i>
      <x v="1030"/>
    </i>
    <i>
      <x v="1033"/>
    </i>
    <i>
      <x v="1036"/>
    </i>
    <i>
      <x v="1037"/>
    </i>
    <i>
      <x v="1042"/>
    </i>
    <i>
      <x v="1047"/>
    </i>
    <i>
      <x v="1050"/>
    </i>
    <i>
      <x v="1051"/>
    </i>
    <i>
      <x v="1052"/>
    </i>
    <i>
      <x v="1054"/>
    </i>
    <i>
      <x v="1056"/>
    </i>
    <i>
      <x v="1058"/>
    </i>
    <i>
      <x v="1066"/>
    </i>
    <i>
      <x v="1074"/>
    </i>
    <i>
      <x v="1077"/>
    </i>
    <i>
      <x v="1078"/>
    </i>
    <i>
      <x v="1079"/>
    </i>
    <i>
      <x v="1080"/>
    </i>
    <i>
      <x v="1082"/>
    </i>
    <i>
      <x v="1087"/>
    </i>
    <i>
      <x v="1088"/>
    </i>
    <i>
      <x v="1095"/>
    </i>
    <i>
      <x v="1107"/>
    </i>
    <i>
      <x v="1108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33"/>
    </i>
    <i>
      <x v="1134"/>
    </i>
    <i>
      <x v="1136"/>
    </i>
    <i>
      <x v="1137"/>
    </i>
    <i>
      <x v="1142"/>
    </i>
    <i>
      <x v="1149"/>
    </i>
    <i>
      <x v="1154"/>
    </i>
    <i>
      <x v="1157"/>
    </i>
    <i>
      <x v="1158"/>
    </i>
    <i>
      <x v="1162"/>
    </i>
    <i>
      <x v="1165"/>
    </i>
    <i>
      <x v="1166"/>
    </i>
    <i>
      <x v="1167"/>
    </i>
    <i>
      <x v="1188"/>
    </i>
    <i>
      <x v="1189"/>
    </i>
    <i>
      <x v="1192"/>
    </i>
    <i>
      <x v="1193"/>
    </i>
    <i>
      <x v="1195"/>
    </i>
    <i>
      <x v="1196"/>
    </i>
    <i>
      <x v="1198"/>
    </i>
    <i>
      <x v="1201"/>
    </i>
    <i>
      <x v="1203"/>
    </i>
    <i>
      <x v="1207"/>
    </i>
    <i>
      <x v="1209"/>
    </i>
    <i>
      <x v="1213"/>
    </i>
    <i>
      <x v="1215"/>
    </i>
    <i>
      <x v="1216"/>
    </i>
    <i>
      <x v="1224"/>
    </i>
    <i>
      <x v="1225"/>
    </i>
    <i>
      <x v="1226"/>
    </i>
    <i>
      <x v="1227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4"/>
    </i>
    <i>
      <x v="1258"/>
    </i>
    <i>
      <x v="1260"/>
    </i>
    <i>
      <x v="1278"/>
    </i>
    <i>
      <x v="1280"/>
    </i>
    <i>
      <x v="1289"/>
    </i>
    <i>
      <x v="1297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11"/>
    </i>
    <i>
      <x v="1313"/>
    </i>
    <i>
      <x v="1316"/>
    </i>
    <i>
      <x v="1317"/>
    </i>
    <i>
      <x v="1318"/>
    </i>
    <i>
      <x v="1321"/>
    </i>
    <i>
      <x v="1323"/>
    </i>
    <i>
      <x v="1324"/>
    </i>
    <i>
      <x v="1327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7"/>
    </i>
    <i>
      <x v="1359"/>
    </i>
    <i>
      <x v="1361"/>
    </i>
    <i>
      <x v="1362"/>
    </i>
    <i>
      <x v="1363"/>
    </i>
    <i>
      <x v="1365"/>
    </i>
    <i>
      <x v="1366"/>
    </i>
    <i>
      <x v="1368"/>
    </i>
    <i>
      <x v="1369"/>
    </i>
    <i>
      <x v="1372"/>
    </i>
    <i>
      <x v="1373"/>
    </i>
    <i>
      <x v="1375"/>
    </i>
    <i>
      <x v="1379"/>
    </i>
    <i>
      <x v="1385"/>
    </i>
    <i>
      <x v="1388"/>
    </i>
    <i>
      <x v="1390"/>
    </i>
    <i>
      <x v="1394"/>
    </i>
    <i>
      <x v="1395"/>
    </i>
    <i>
      <x v="1398"/>
    </i>
    <i>
      <x v="1401"/>
    </i>
    <i>
      <x v="1402"/>
    </i>
    <i>
      <x v="1403"/>
    </i>
    <i>
      <x v="1408"/>
    </i>
    <i>
      <x v="1410"/>
    </i>
    <i>
      <x v="1411"/>
    </i>
    <i>
      <x v="1413"/>
    </i>
    <i>
      <x v="1415"/>
    </i>
    <i>
      <x v="1416"/>
    </i>
    <i>
      <x v="1417"/>
    </i>
    <i>
      <x v="1422"/>
    </i>
    <i>
      <x v="1426"/>
    </i>
    <i>
      <x v="1430"/>
    </i>
    <i>
      <x v="1433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2"/>
    </i>
    <i>
      <x v="1453"/>
    </i>
    <i>
      <x v="1454"/>
    </i>
    <i>
      <x v="1455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341298D-B8B9-314B-A774-0EC07B8B76F2}" name="PivotTable5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E6:F56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x="4"/>
        <item h="1" x="14"/>
        <item h="1" x="6"/>
        <item h="1" x="3"/>
        <item h="1" x="13"/>
        <item h="1" x="1"/>
        <item h="1" x="7"/>
        <item h="1" x="12"/>
        <item h="1" x="9"/>
        <item h="1" x="0"/>
        <item h="1"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50">
    <i>
      <x v="8"/>
    </i>
    <i>
      <x v="19"/>
    </i>
    <i>
      <x v="30"/>
    </i>
    <i>
      <x v="33"/>
    </i>
    <i>
      <x v="44"/>
    </i>
    <i>
      <x v="69"/>
    </i>
    <i>
      <x v="90"/>
    </i>
    <i>
      <x v="142"/>
    </i>
    <i>
      <x v="153"/>
    </i>
    <i>
      <x v="171"/>
    </i>
    <i>
      <x v="190"/>
    </i>
    <i>
      <x v="259"/>
    </i>
    <i>
      <x v="313"/>
    </i>
    <i>
      <x v="326"/>
    </i>
    <i>
      <x v="380"/>
    </i>
    <i>
      <x v="400"/>
    </i>
    <i>
      <x v="446"/>
    </i>
    <i>
      <x v="493"/>
    </i>
    <i>
      <x v="496"/>
    </i>
    <i>
      <x v="503"/>
    </i>
    <i>
      <x v="546"/>
    </i>
    <i>
      <x v="551"/>
    </i>
    <i>
      <x v="608"/>
    </i>
    <i>
      <x v="764"/>
    </i>
    <i>
      <x v="785"/>
    </i>
    <i>
      <x v="816"/>
    </i>
    <i>
      <x v="843"/>
    </i>
    <i>
      <x v="863"/>
    </i>
    <i>
      <x v="907"/>
    </i>
    <i>
      <x v="1044"/>
    </i>
    <i>
      <x v="1045"/>
    </i>
    <i>
      <x v="1090"/>
    </i>
    <i>
      <x v="1103"/>
    </i>
    <i>
      <x v="1119"/>
    </i>
    <i>
      <x v="1120"/>
    </i>
    <i>
      <x v="1150"/>
    </i>
    <i>
      <x v="1156"/>
    </i>
    <i>
      <x v="1229"/>
    </i>
    <i>
      <x v="1244"/>
    </i>
    <i>
      <x v="1250"/>
    </i>
    <i>
      <x v="1271"/>
    </i>
    <i>
      <x v="1299"/>
    </i>
    <i>
      <x v="1310"/>
    </i>
    <i>
      <x v="1320"/>
    </i>
    <i>
      <x v="1328"/>
    </i>
    <i>
      <x v="1343"/>
    </i>
    <i>
      <x v="1346"/>
    </i>
    <i>
      <x v="1381"/>
    </i>
    <i>
      <x v="1412"/>
    </i>
    <i>
      <x v="1434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F3E3286-DC2F-BA4E-AA57-396A20A1C0F6}" name="PivotTable5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H6:I6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h="1" x="4"/>
        <item h="1" x="14"/>
        <item x="6"/>
        <item h="1" x="3"/>
        <item h="1" x="13"/>
        <item h="1" x="1"/>
        <item h="1" x="7"/>
        <item h="1" x="12"/>
        <item h="1" x="9"/>
        <item h="1" x="0"/>
        <item h="1"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61">
    <i>
      <x v="23"/>
    </i>
    <i>
      <x v="75"/>
    </i>
    <i>
      <x v="108"/>
    </i>
    <i>
      <x v="189"/>
    </i>
    <i>
      <x v="196"/>
    </i>
    <i>
      <x v="261"/>
    </i>
    <i>
      <x v="278"/>
    </i>
    <i>
      <x v="304"/>
    </i>
    <i>
      <x v="305"/>
    </i>
    <i>
      <x v="316"/>
    </i>
    <i>
      <x v="344"/>
    </i>
    <i>
      <x v="349"/>
    </i>
    <i>
      <x v="357"/>
    </i>
    <i>
      <x v="377"/>
    </i>
    <i>
      <x v="399"/>
    </i>
    <i>
      <x v="421"/>
    </i>
    <i>
      <x v="434"/>
    </i>
    <i>
      <x v="474"/>
    </i>
    <i>
      <x v="489"/>
    </i>
    <i>
      <x v="490"/>
    </i>
    <i>
      <x v="515"/>
    </i>
    <i>
      <x v="522"/>
    </i>
    <i>
      <x v="523"/>
    </i>
    <i>
      <x v="591"/>
    </i>
    <i>
      <x v="614"/>
    </i>
    <i>
      <x v="618"/>
    </i>
    <i>
      <x v="644"/>
    </i>
    <i>
      <x v="649"/>
    </i>
    <i>
      <x v="650"/>
    </i>
    <i>
      <x v="668"/>
    </i>
    <i>
      <x v="673"/>
    </i>
    <i>
      <x v="724"/>
    </i>
    <i>
      <x v="730"/>
    </i>
    <i>
      <x v="769"/>
    </i>
    <i>
      <x v="793"/>
    </i>
    <i>
      <x v="817"/>
    </i>
    <i>
      <x v="825"/>
    </i>
    <i>
      <x v="875"/>
    </i>
    <i>
      <x v="915"/>
    </i>
    <i>
      <x v="973"/>
    </i>
    <i>
      <x v="980"/>
    </i>
    <i>
      <x v="983"/>
    </i>
    <i>
      <x v="994"/>
    </i>
    <i>
      <x v="1007"/>
    </i>
    <i>
      <x v="1038"/>
    </i>
    <i>
      <x v="1039"/>
    </i>
    <i>
      <x v="1046"/>
    </i>
    <i>
      <x v="1060"/>
    </i>
    <i>
      <x v="1068"/>
    </i>
    <i>
      <x v="1086"/>
    </i>
    <i>
      <x v="1181"/>
    </i>
    <i>
      <x v="1217"/>
    </i>
    <i>
      <x v="1219"/>
    </i>
    <i>
      <x v="1288"/>
    </i>
    <i>
      <x v="1291"/>
    </i>
    <i>
      <x v="1367"/>
    </i>
    <i>
      <x v="1374"/>
    </i>
    <i>
      <x v="1405"/>
    </i>
    <i>
      <x v="1449"/>
    </i>
    <i>
      <x v="1451"/>
    </i>
    <i>
      <x v="1457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879D6B6-1948-1142-B44A-B389E3FE9E65}" name="PivotTable5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Q6:R11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8"/>
        <item h="1" x="11"/>
        <item h="1" x="10"/>
        <item h="1" x="4"/>
        <item h="1" x="14"/>
        <item h="1" x="6"/>
        <item h="1" x="3"/>
        <item h="1" x="13"/>
        <item h="1" x="1"/>
        <item x="7"/>
        <item h="1" x="12"/>
        <item h="1" x="9"/>
        <item h="1" x="0"/>
        <item h="1"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108">
    <i>
      <x v="24"/>
    </i>
    <i>
      <x v="66"/>
    </i>
    <i>
      <x v="70"/>
    </i>
    <i>
      <x v="88"/>
    </i>
    <i>
      <x v="99"/>
    </i>
    <i>
      <x v="100"/>
    </i>
    <i>
      <x v="109"/>
    </i>
    <i>
      <x v="118"/>
    </i>
    <i>
      <x v="120"/>
    </i>
    <i>
      <x v="123"/>
    </i>
    <i>
      <x v="126"/>
    </i>
    <i>
      <x v="129"/>
    </i>
    <i>
      <x v="134"/>
    </i>
    <i>
      <x v="135"/>
    </i>
    <i>
      <x v="160"/>
    </i>
    <i>
      <x v="169"/>
    </i>
    <i>
      <x v="176"/>
    </i>
    <i>
      <x v="188"/>
    </i>
    <i>
      <x v="195"/>
    </i>
    <i>
      <x v="201"/>
    </i>
    <i>
      <x v="208"/>
    </i>
    <i>
      <x v="243"/>
    </i>
    <i>
      <x v="271"/>
    </i>
    <i>
      <x v="279"/>
    </i>
    <i>
      <x v="280"/>
    </i>
    <i>
      <x v="284"/>
    </i>
    <i>
      <x v="293"/>
    </i>
    <i>
      <x v="319"/>
    </i>
    <i>
      <x v="322"/>
    </i>
    <i>
      <x v="335"/>
    </i>
    <i>
      <x v="366"/>
    </i>
    <i>
      <x v="367"/>
    </i>
    <i>
      <x v="372"/>
    </i>
    <i>
      <x v="405"/>
    </i>
    <i>
      <x v="451"/>
    </i>
    <i>
      <x v="454"/>
    </i>
    <i>
      <x v="457"/>
    </i>
    <i>
      <x v="466"/>
    </i>
    <i>
      <x v="487"/>
    </i>
    <i>
      <x v="504"/>
    </i>
    <i>
      <x v="538"/>
    </i>
    <i>
      <x v="550"/>
    </i>
    <i>
      <x v="598"/>
    </i>
    <i>
      <x v="622"/>
    </i>
    <i>
      <x v="628"/>
    </i>
    <i>
      <x v="629"/>
    </i>
    <i>
      <x v="632"/>
    </i>
    <i>
      <x v="634"/>
    </i>
    <i>
      <x v="642"/>
    </i>
    <i>
      <x v="645"/>
    </i>
    <i>
      <x v="660"/>
    </i>
    <i>
      <x v="663"/>
    </i>
    <i>
      <x v="666"/>
    </i>
    <i>
      <x v="672"/>
    </i>
    <i>
      <x v="675"/>
    </i>
    <i>
      <x v="680"/>
    </i>
    <i>
      <x v="706"/>
    </i>
    <i>
      <x v="734"/>
    </i>
    <i>
      <x v="738"/>
    </i>
    <i>
      <x v="754"/>
    </i>
    <i>
      <x v="772"/>
    </i>
    <i>
      <x v="778"/>
    </i>
    <i>
      <x v="779"/>
    </i>
    <i>
      <x v="783"/>
    </i>
    <i>
      <x v="796"/>
    </i>
    <i>
      <x v="828"/>
    </i>
    <i>
      <x v="849"/>
    </i>
    <i>
      <x v="856"/>
    </i>
    <i>
      <x v="861"/>
    </i>
    <i>
      <x v="868"/>
    </i>
    <i>
      <x v="894"/>
    </i>
    <i>
      <x v="897"/>
    </i>
    <i>
      <x v="923"/>
    </i>
    <i>
      <x v="924"/>
    </i>
    <i>
      <x v="940"/>
    </i>
    <i>
      <x v="949"/>
    </i>
    <i>
      <x v="962"/>
    </i>
    <i>
      <x v="972"/>
    </i>
    <i>
      <x v="984"/>
    </i>
    <i>
      <x v="988"/>
    </i>
    <i>
      <x v="1006"/>
    </i>
    <i>
      <x v="1055"/>
    </i>
    <i>
      <x v="1064"/>
    </i>
    <i>
      <x v="1099"/>
    </i>
    <i>
      <x v="1111"/>
    </i>
    <i>
      <x v="1125"/>
    </i>
    <i>
      <x v="1138"/>
    </i>
    <i>
      <x v="1141"/>
    </i>
    <i>
      <x v="1155"/>
    </i>
    <i>
      <x v="1160"/>
    </i>
    <i>
      <x v="1163"/>
    </i>
    <i>
      <x v="1164"/>
    </i>
    <i>
      <x v="1170"/>
    </i>
    <i>
      <x v="1230"/>
    </i>
    <i>
      <x v="1233"/>
    </i>
    <i>
      <x v="1242"/>
    </i>
    <i>
      <x v="1270"/>
    </i>
    <i>
      <x v="1273"/>
    </i>
    <i>
      <x v="1335"/>
    </i>
    <i>
      <x v="1336"/>
    </i>
    <i>
      <x v="1386"/>
    </i>
    <i>
      <x v="1391"/>
    </i>
    <i>
      <x v="1409"/>
    </i>
    <i>
      <x v="1419"/>
    </i>
    <i>
      <x v="1421"/>
    </i>
    <i>
      <x v="1423"/>
    </i>
    <i>
      <x v="1431"/>
    </i>
    <i>
      <x v="1456"/>
    </i>
  </rowItems>
  <colItems count="1">
    <i/>
  </colItems>
  <pageFields count="1">
    <pageField fld="24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DF7EC61-60AC-C84F-9A76-20A4B2FE887C}" name="PivotTable6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K7:L65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2"/>
        <item h="1" x="1"/>
        <item x="0"/>
        <item h="1" x="4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647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39"/>
    </i>
    <i>
      <x v="45"/>
    </i>
    <i>
      <x v="46"/>
    </i>
    <i>
      <x v="47"/>
    </i>
    <i>
      <x v="50"/>
    </i>
    <i>
      <x v="51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79"/>
    </i>
    <i>
      <x v="81"/>
    </i>
    <i>
      <x v="82"/>
    </i>
    <i>
      <x v="84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3"/>
    </i>
    <i>
      <x v="104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1"/>
    </i>
    <i>
      <x v="123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72"/>
    </i>
    <i>
      <x v="176"/>
    </i>
    <i>
      <x v="178"/>
    </i>
    <i>
      <x v="180"/>
    </i>
    <i>
      <x v="182"/>
    </i>
    <i>
      <x v="183"/>
    </i>
    <i>
      <x v="184"/>
    </i>
    <i>
      <x v="186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7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1"/>
    </i>
    <i>
      <x v="266"/>
    </i>
    <i>
      <x v="267"/>
    </i>
    <i>
      <x v="270"/>
    </i>
    <i>
      <x v="272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7"/>
    </i>
    <i>
      <x v="301"/>
    </i>
    <i>
      <x v="302"/>
    </i>
    <i>
      <x v="303"/>
    </i>
    <i>
      <x v="305"/>
    </i>
    <i>
      <x v="309"/>
    </i>
    <i>
      <x v="310"/>
    </i>
    <i>
      <x v="315"/>
    </i>
    <i>
      <x v="317"/>
    </i>
    <i>
      <x v="318"/>
    </i>
    <i>
      <x v="320"/>
    </i>
    <i>
      <x v="321"/>
    </i>
    <i>
      <x v="326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4"/>
    </i>
    <i>
      <x v="368"/>
    </i>
    <i>
      <x v="370"/>
    </i>
    <i>
      <x v="373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33"/>
    </i>
    <i>
      <x v="435"/>
    </i>
    <i>
      <x v="437"/>
    </i>
    <i>
      <x v="438"/>
    </i>
    <i>
      <x v="440"/>
    </i>
    <i>
      <x v="442"/>
    </i>
    <i>
      <x v="443"/>
    </i>
    <i>
      <x v="444"/>
    </i>
    <i>
      <x v="447"/>
    </i>
    <i>
      <x v="452"/>
    </i>
    <i>
      <x v="453"/>
    </i>
    <i>
      <x v="458"/>
    </i>
    <i>
      <x v="460"/>
    </i>
    <i>
      <x v="461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0"/>
    </i>
    <i>
      <x v="492"/>
    </i>
    <i>
      <x v="496"/>
    </i>
    <i>
      <x v="497"/>
    </i>
    <i>
      <x v="498"/>
    </i>
    <i>
      <x v="501"/>
    </i>
    <i>
      <x v="506"/>
    </i>
    <i>
      <x v="507"/>
    </i>
    <i>
      <x v="511"/>
    </i>
    <i>
      <x v="513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5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1"/>
    </i>
    <i>
      <x v="602"/>
    </i>
    <i>
      <x v="603"/>
    </i>
    <i>
      <x v="604"/>
    </i>
    <i>
      <x v="606"/>
    </i>
    <i>
      <x v="608"/>
    </i>
    <i>
      <x v="610"/>
    </i>
    <i>
      <x v="612"/>
    </i>
    <i>
      <x v="613"/>
    </i>
    <i>
      <x v="615"/>
    </i>
    <i>
      <x v="616"/>
    </i>
    <i>
      <x v="618"/>
    </i>
    <i>
      <x v="619"/>
    </i>
    <i>
      <x v="623"/>
    </i>
    <i>
      <x v="628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8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7"/>
    </i>
    <i>
      <x v="699"/>
    </i>
    <i>
      <x v="700"/>
    </i>
    <i>
      <x v="702"/>
    </i>
    <i>
      <x v="704"/>
    </i>
    <i>
      <x v="707"/>
    </i>
    <i>
      <x v="708"/>
    </i>
    <i>
      <x v="709"/>
    </i>
    <i>
      <x v="712"/>
    </i>
    <i>
      <x v="718"/>
    </i>
    <i>
      <x v="720"/>
    </i>
    <i>
      <x v="721"/>
    </i>
    <i>
      <x v="723"/>
    </i>
    <i>
      <x v="724"/>
    </i>
    <i>
      <x v="727"/>
    </i>
    <i>
      <x v="730"/>
    </i>
    <i>
      <x v="731"/>
    </i>
    <i>
      <x v="732"/>
    </i>
    <i>
      <x v="734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3"/>
    </i>
    <i>
      <x v="786"/>
    </i>
    <i>
      <x v="787"/>
    </i>
    <i>
      <x v="790"/>
    </i>
    <i>
      <x v="791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8"/>
    </i>
    <i>
      <x v="841"/>
    </i>
    <i>
      <x v="846"/>
    </i>
    <i>
      <x v="850"/>
    </i>
    <i>
      <x v="851"/>
    </i>
    <i>
      <x v="857"/>
    </i>
    <i>
      <x v="861"/>
    </i>
    <i>
      <x v="862"/>
    </i>
    <i>
      <x v="864"/>
    </i>
    <i>
      <x v="866"/>
    </i>
    <i>
      <x v="869"/>
    </i>
    <i>
      <x v="871"/>
    </i>
    <i>
      <x v="875"/>
    </i>
    <i>
      <x v="876"/>
    </i>
    <i>
      <x v="877"/>
    </i>
    <i>
      <x v="880"/>
    </i>
    <i>
      <x v="882"/>
    </i>
    <i>
      <x v="883"/>
    </i>
    <i>
      <x v="885"/>
    </i>
    <i>
      <x v="887"/>
    </i>
    <i>
      <x v="888"/>
    </i>
    <i>
      <x v="893"/>
    </i>
    <i>
      <x v="898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6"/>
    </i>
    <i>
      <x v="977"/>
    </i>
    <i>
      <x v="979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4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8"/>
    </i>
    <i>
      <x v="1142"/>
    </i>
    <i>
      <x v="1148"/>
    </i>
    <i>
      <x v="1149"/>
    </i>
    <i>
      <x v="1152"/>
    </i>
    <i>
      <x v="1156"/>
    </i>
    <i>
      <x v="1157"/>
    </i>
    <i>
      <x v="1158"/>
    </i>
    <i>
      <x v="1164"/>
    </i>
    <i>
      <x v="1165"/>
    </i>
    <i>
      <x v="1166"/>
    </i>
    <i>
      <x v="1167"/>
    </i>
    <i>
      <x v="1169"/>
    </i>
    <i>
      <x v="1172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3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4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6"/>
    </i>
    <i>
      <x v="1251"/>
    </i>
    <i>
      <x v="1254"/>
    </i>
    <i>
      <x v="1256"/>
    </i>
    <i>
      <x v="1257"/>
    </i>
    <i>
      <x v="1258"/>
    </i>
    <i>
      <x v="1260"/>
    </i>
    <i>
      <x v="1263"/>
    </i>
    <i>
      <x v="1264"/>
    </i>
    <i>
      <x v="1265"/>
    </i>
    <i>
      <x v="1267"/>
    </i>
    <i>
      <x v="1270"/>
    </i>
    <i>
      <x v="1274"/>
    </i>
    <i>
      <x v="1278"/>
    </i>
    <i>
      <x v="1280"/>
    </i>
    <i>
      <x v="1284"/>
    </i>
    <i>
      <x v="1288"/>
    </i>
    <i>
      <x v="1289"/>
    </i>
    <i>
      <x v="1290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8"/>
    </i>
    <i>
      <x v="1341"/>
    </i>
    <i>
      <x v="1342"/>
    </i>
    <i>
      <x v="1344"/>
    </i>
    <i>
      <x v="1345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4"/>
    </i>
    <i>
      <x v="1405"/>
    </i>
    <i>
      <x v="1410"/>
    </i>
    <i>
      <x v="1413"/>
    </i>
    <i>
      <x v="1415"/>
    </i>
    <i>
      <x v="1416"/>
    </i>
    <i>
      <x v="1417"/>
    </i>
    <i>
      <x v="1422"/>
    </i>
    <i>
      <x v="1426"/>
    </i>
    <i>
      <x v="1430"/>
    </i>
    <i>
      <x v="1433"/>
    </i>
    <i>
      <x v="1436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30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9ADA2C6-B4CE-DD45-B05F-FE010592797F}" name="PivotTable6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H7:I641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2"/>
        <item x="1"/>
        <item h="1" x="0"/>
        <item h="1" x="4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634">
    <i>
      <x v="1"/>
    </i>
    <i>
      <x v="7"/>
    </i>
    <i>
      <x v="10"/>
    </i>
    <i>
      <x v="12"/>
    </i>
    <i>
      <x v="14"/>
    </i>
    <i>
      <x v="16"/>
    </i>
    <i>
      <x v="19"/>
    </i>
    <i>
      <x v="24"/>
    </i>
    <i>
      <x v="26"/>
    </i>
    <i>
      <x v="28"/>
    </i>
    <i>
      <x v="31"/>
    </i>
    <i>
      <x v="33"/>
    </i>
    <i>
      <x v="37"/>
    </i>
    <i>
      <x v="38"/>
    </i>
    <i>
      <x v="40"/>
    </i>
    <i>
      <x v="41"/>
    </i>
    <i>
      <x v="42"/>
    </i>
    <i>
      <x v="43"/>
    </i>
    <i>
      <x v="44"/>
    </i>
    <i>
      <x v="49"/>
    </i>
    <i>
      <x v="52"/>
    </i>
    <i>
      <x v="53"/>
    </i>
    <i>
      <x v="54"/>
    </i>
    <i>
      <x v="55"/>
    </i>
    <i>
      <x v="59"/>
    </i>
    <i>
      <x v="66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5"/>
    </i>
    <i>
      <x v="88"/>
    </i>
    <i>
      <x v="91"/>
    </i>
    <i>
      <x v="97"/>
    </i>
    <i>
      <x v="99"/>
    </i>
    <i>
      <x v="101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50"/>
    </i>
    <i>
      <x v="152"/>
    </i>
    <i>
      <x v="153"/>
    </i>
    <i>
      <x v="156"/>
    </i>
    <i>
      <x v="163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9"/>
    </i>
    <i>
      <x v="187"/>
    </i>
    <i>
      <x v="188"/>
    </i>
    <i>
      <x v="190"/>
    </i>
    <i>
      <x v="191"/>
    </i>
    <i>
      <x v="194"/>
    </i>
    <i>
      <x v="195"/>
    </i>
    <i>
      <x v="198"/>
    </i>
    <i>
      <x v="201"/>
    </i>
    <i>
      <x v="204"/>
    </i>
    <i>
      <x v="206"/>
    </i>
    <i>
      <x v="208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3"/>
    </i>
    <i>
      <x v="245"/>
    </i>
    <i>
      <x v="247"/>
    </i>
    <i>
      <x v="249"/>
    </i>
    <i>
      <x v="250"/>
    </i>
    <i>
      <x v="253"/>
    </i>
    <i>
      <x v="254"/>
    </i>
    <i>
      <x v="260"/>
    </i>
    <i>
      <x v="262"/>
    </i>
    <i>
      <x v="265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0"/>
    </i>
    <i>
      <x v="286"/>
    </i>
    <i>
      <x v="287"/>
    </i>
    <i>
      <x v="288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6"/>
    </i>
    <i>
      <x v="307"/>
    </i>
    <i>
      <x v="308"/>
    </i>
    <i>
      <x v="311"/>
    </i>
    <i>
      <x v="312"/>
    </i>
    <i>
      <x v="313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30"/>
    </i>
    <i>
      <x v="331"/>
    </i>
    <i>
      <x v="335"/>
    </i>
    <i>
      <x v="338"/>
    </i>
    <i>
      <x v="339"/>
    </i>
    <i>
      <x v="341"/>
    </i>
    <i>
      <x v="344"/>
    </i>
    <i>
      <x v="346"/>
    </i>
    <i>
      <x v="347"/>
    </i>
    <i>
      <x v="352"/>
    </i>
    <i>
      <x v="354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9"/>
    </i>
    <i>
      <x v="371"/>
    </i>
    <i>
      <x v="372"/>
    </i>
    <i>
      <x v="387"/>
    </i>
    <i>
      <x v="393"/>
    </i>
    <i>
      <x v="394"/>
    </i>
    <i>
      <x v="395"/>
    </i>
    <i>
      <x v="396"/>
    </i>
    <i>
      <x v="397"/>
    </i>
    <i>
      <x v="405"/>
    </i>
    <i>
      <x v="410"/>
    </i>
    <i>
      <x v="411"/>
    </i>
    <i>
      <x v="413"/>
    </i>
    <i>
      <x v="416"/>
    </i>
    <i>
      <x v="419"/>
    </i>
    <i>
      <x v="421"/>
    </i>
    <i>
      <x v="422"/>
    </i>
    <i>
      <x v="424"/>
    </i>
    <i>
      <x v="425"/>
    </i>
    <i>
      <x v="427"/>
    </i>
    <i>
      <x v="429"/>
    </i>
    <i>
      <x v="430"/>
    </i>
    <i>
      <x v="432"/>
    </i>
    <i>
      <x v="434"/>
    </i>
    <i>
      <x v="441"/>
    </i>
    <i>
      <x v="445"/>
    </i>
    <i>
      <x v="446"/>
    </i>
    <i>
      <x v="449"/>
    </i>
    <i>
      <x v="451"/>
    </i>
    <i>
      <x v="454"/>
    </i>
    <i>
      <x v="455"/>
    </i>
    <i>
      <x v="457"/>
    </i>
    <i>
      <x v="459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5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5"/>
    </i>
    <i>
      <x v="516"/>
    </i>
    <i>
      <x v="521"/>
    </i>
    <i>
      <x v="522"/>
    </i>
    <i>
      <x v="526"/>
    </i>
    <i>
      <x v="530"/>
    </i>
    <i>
      <x v="535"/>
    </i>
    <i>
      <x v="537"/>
    </i>
    <i>
      <x v="538"/>
    </i>
    <i>
      <x v="547"/>
    </i>
    <i>
      <x v="548"/>
    </i>
    <i>
      <x v="550"/>
    </i>
    <i>
      <x v="551"/>
    </i>
    <i>
      <x v="553"/>
    </i>
    <i>
      <x v="556"/>
    </i>
    <i>
      <x v="557"/>
    </i>
    <i>
      <x v="560"/>
    </i>
    <i>
      <x v="561"/>
    </i>
    <i>
      <x v="562"/>
    </i>
    <i>
      <x v="568"/>
    </i>
    <i>
      <x v="569"/>
    </i>
    <i>
      <x v="570"/>
    </i>
    <i>
      <x v="571"/>
    </i>
    <i>
      <x v="574"/>
    </i>
    <i>
      <x v="575"/>
    </i>
    <i>
      <x v="577"/>
    </i>
    <i>
      <x v="580"/>
    </i>
    <i>
      <x v="582"/>
    </i>
    <i>
      <x v="587"/>
    </i>
    <i>
      <x v="588"/>
    </i>
    <i>
      <x v="594"/>
    </i>
    <i>
      <x v="596"/>
    </i>
    <i>
      <x v="598"/>
    </i>
    <i>
      <x v="599"/>
    </i>
    <i>
      <x v="605"/>
    </i>
    <i>
      <x v="607"/>
    </i>
    <i>
      <x v="609"/>
    </i>
    <i>
      <x v="611"/>
    </i>
    <i>
      <x v="614"/>
    </i>
    <i>
      <x v="617"/>
    </i>
    <i>
      <x v="621"/>
    </i>
    <i>
      <x v="622"/>
    </i>
    <i>
      <x v="624"/>
    </i>
    <i>
      <x v="625"/>
    </i>
    <i>
      <x v="626"/>
    </i>
    <i>
      <x v="627"/>
    </i>
    <i>
      <x v="629"/>
    </i>
    <i>
      <x v="632"/>
    </i>
    <i>
      <x v="633"/>
    </i>
    <i>
      <x v="634"/>
    </i>
    <i>
      <x v="635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60"/>
    </i>
    <i>
      <x v="662"/>
    </i>
    <i>
      <x v="663"/>
    </i>
    <i>
      <x v="666"/>
    </i>
    <i>
      <x v="668"/>
    </i>
    <i>
      <x v="672"/>
    </i>
    <i>
      <x v="674"/>
    </i>
    <i>
      <x v="675"/>
    </i>
    <i>
      <x v="679"/>
    </i>
    <i>
      <x v="680"/>
    </i>
    <i>
      <x v="685"/>
    </i>
    <i>
      <x v="695"/>
    </i>
    <i>
      <x v="696"/>
    </i>
    <i>
      <x v="698"/>
    </i>
    <i>
      <x v="701"/>
    </i>
    <i>
      <x v="706"/>
    </i>
    <i>
      <x v="710"/>
    </i>
    <i>
      <x v="713"/>
    </i>
    <i>
      <x v="714"/>
    </i>
    <i>
      <x v="715"/>
    </i>
    <i>
      <x v="717"/>
    </i>
    <i>
      <x v="719"/>
    </i>
    <i>
      <x v="722"/>
    </i>
    <i>
      <x v="725"/>
    </i>
    <i>
      <x v="726"/>
    </i>
    <i>
      <x v="728"/>
    </i>
    <i>
      <x v="729"/>
    </i>
    <i>
      <x v="733"/>
    </i>
    <i>
      <x v="736"/>
    </i>
    <i>
      <x v="738"/>
    </i>
    <i>
      <x v="741"/>
    </i>
    <i>
      <x v="743"/>
    </i>
    <i>
      <x v="745"/>
    </i>
    <i>
      <x v="754"/>
    </i>
    <i>
      <x v="757"/>
    </i>
    <i>
      <x v="760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9"/>
    </i>
    <i>
      <x v="784"/>
    </i>
    <i>
      <x v="785"/>
    </i>
    <i>
      <x v="788"/>
    </i>
    <i>
      <x v="789"/>
    </i>
    <i>
      <x v="795"/>
    </i>
    <i>
      <x v="796"/>
    </i>
    <i>
      <x v="797"/>
    </i>
    <i>
      <x v="801"/>
    </i>
    <i>
      <x v="804"/>
    </i>
    <i>
      <x v="807"/>
    </i>
    <i>
      <x v="808"/>
    </i>
    <i>
      <x v="810"/>
    </i>
    <i>
      <x v="812"/>
    </i>
    <i>
      <x v="813"/>
    </i>
    <i>
      <x v="816"/>
    </i>
    <i>
      <x v="818"/>
    </i>
    <i>
      <x v="821"/>
    </i>
    <i>
      <x v="830"/>
    </i>
    <i>
      <x v="833"/>
    </i>
    <i>
      <x v="834"/>
    </i>
    <i>
      <x v="835"/>
    </i>
    <i>
      <x v="837"/>
    </i>
    <i>
      <x v="839"/>
    </i>
    <i>
      <x v="842"/>
    </i>
    <i>
      <x v="843"/>
    </i>
    <i>
      <x v="845"/>
    </i>
    <i>
      <x v="847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3"/>
    </i>
    <i>
      <x v="865"/>
    </i>
    <i>
      <x v="867"/>
    </i>
    <i>
      <x v="870"/>
    </i>
    <i>
      <x v="873"/>
    </i>
    <i>
      <x v="874"/>
    </i>
    <i>
      <x v="878"/>
    </i>
    <i>
      <x v="879"/>
    </i>
    <i>
      <x v="881"/>
    </i>
    <i>
      <x v="884"/>
    </i>
    <i>
      <x v="886"/>
    </i>
    <i>
      <x v="889"/>
    </i>
    <i>
      <x v="890"/>
    </i>
    <i>
      <x v="891"/>
    </i>
    <i>
      <x v="892"/>
    </i>
    <i>
      <x v="895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4"/>
    </i>
    <i>
      <x v="939"/>
    </i>
    <i>
      <x v="940"/>
    </i>
    <i>
      <x v="943"/>
    </i>
    <i>
      <x v="944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7"/>
    </i>
    <i>
      <x v="969"/>
    </i>
    <i>
      <x v="970"/>
    </i>
    <i>
      <x v="972"/>
    </i>
    <i>
      <x v="978"/>
    </i>
    <i>
      <x v="980"/>
    </i>
    <i>
      <x v="984"/>
    </i>
    <i>
      <x v="985"/>
    </i>
    <i>
      <x v="986"/>
    </i>
    <i>
      <x v="988"/>
    </i>
    <i>
      <x v="992"/>
    </i>
    <i>
      <x v="995"/>
    </i>
    <i>
      <x v="996"/>
    </i>
    <i>
      <x v="997"/>
    </i>
    <i>
      <x v="1003"/>
    </i>
    <i>
      <x v="1005"/>
    </i>
    <i>
      <x v="1006"/>
    </i>
    <i>
      <x v="1007"/>
    </i>
    <i>
      <x v="1010"/>
    </i>
    <i>
      <x v="1011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8"/>
    </i>
    <i>
      <x v="1039"/>
    </i>
    <i>
      <x v="1040"/>
    </i>
    <i>
      <x v="1041"/>
    </i>
    <i>
      <x v="1049"/>
    </i>
    <i>
      <x v="1052"/>
    </i>
    <i>
      <x v="1053"/>
    </i>
    <i>
      <x v="1055"/>
    </i>
    <i>
      <x v="1059"/>
    </i>
    <i>
      <x v="1061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3"/>
    </i>
    <i>
      <x v="1094"/>
    </i>
    <i>
      <x v="1097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6"/>
    </i>
    <i>
      <x v="1137"/>
    </i>
    <i>
      <x v="1140"/>
    </i>
    <i>
      <x v="1141"/>
    </i>
    <i>
      <x v="1143"/>
    </i>
    <i>
      <x v="1146"/>
    </i>
    <i>
      <x v="1147"/>
    </i>
    <i>
      <x v="1150"/>
    </i>
    <i>
      <x v="1151"/>
    </i>
    <i>
      <x v="1154"/>
    </i>
    <i>
      <x v="1155"/>
    </i>
    <i>
      <x v="1159"/>
    </i>
    <i>
      <x v="1160"/>
    </i>
    <i>
      <x v="1161"/>
    </i>
    <i>
      <x v="1162"/>
    </i>
    <i>
      <x v="1163"/>
    </i>
    <i>
      <x v="1168"/>
    </i>
    <i>
      <x v="1170"/>
    </i>
    <i>
      <x v="1171"/>
    </i>
    <i>
      <x v="1173"/>
    </i>
    <i>
      <x v="1176"/>
    </i>
    <i>
      <x v="1177"/>
    </i>
    <i>
      <x v="1184"/>
    </i>
    <i>
      <x v="1186"/>
    </i>
    <i>
      <x v="1190"/>
    </i>
    <i>
      <x v="1194"/>
    </i>
    <i>
      <x v="1199"/>
    </i>
    <i>
      <x v="1200"/>
    </i>
    <i>
      <x v="1204"/>
    </i>
    <i>
      <x v="1205"/>
    </i>
    <i>
      <x v="1206"/>
    </i>
    <i>
      <x v="1208"/>
    </i>
    <i>
      <x v="1212"/>
    </i>
    <i>
      <x v="1213"/>
    </i>
    <i>
      <x v="1214"/>
    </i>
    <i>
      <x v="1215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3"/>
    </i>
    <i>
      <x v="1242"/>
    </i>
    <i>
      <x v="1245"/>
    </i>
    <i>
      <x v="1247"/>
    </i>
    <i>
      <x v="1249"/>
    </i>
    <i>
      <x v="1250"/>
    </i>
    <i>
      <x v="1252"/>
    </i>
    <i>
      <x v="1253"/>
    </i>
    <i>
      <x v="1259"/>
    </i>
    <i>
      <x v="1261"/>
    </i>
    <i>
      <x v="1262"/>
    </i>
    <i>
      <x v="1266"/>
    </i>
    <i>
      <x v="1268"/>
    </i>
    <i>
      <x v="1269"/>
    </i>
    <i>
      <x v="1271"/>
    </i>
    <i>
      <x v="1272"/>
    </i>
    <i>
      <x v="1273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5"/>
    </i>
    <i>
      <x v="1286"/>
    </i>
    <i>
      <x v="1287"/>
    </i>
    <i>
      <x v="1291"/>
    </i>
    <i>
      <x v="1294"/>
    </i>
    <i>
      <x v="1295"/>
    </i>
    <i>
      <x v="1296"/>
    </i>
    <i>
      <x v="1299"/>
    </i>
    <i>
      <x v="1301"/>
    </i>
    <i>
      <x v="1308"/>
    </i>
    <i>
      <x v="1309"/>
    </i>
    <i>
      <x v="1314"/>
    </i>
    <i>
      <x v="1315"/>
    </i>
    <i>
      <x v="1320"/>
    </i>
    <i>
      <x v="1321"/>
    </i>
    <i>
      <x v="1323"/>
    </i>
    <i>
      <x v="1327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6"/>
    </i>
    <i>
      <x v="1350"/>
    </i>
    <i>
      <x v="1351"/>
    </i>
    <i>
      <x v="1355"/>
    </i>
    <i>
      <x v="1356"/>
    </i>
    <i>
      <x v="1357"/>
    </i>
    <i>
      <x v="1371"/>
    </i>
    <i>
      <x v="1377"/>
    </i>
    <i>
      <x v="1378"/>
    </i>
    <i>
      <x v="1381"/>
    </i>
    <i>
      <x v="1386"/>
    </i>
    <i>
      <x v="1391"/>
    </i>
    <i>
      <x v="1392"/>
    </i>
    <i>
      <x v="1396"/>
    </i>
    <i>
      <x v="1398"/>
    </i>
    <i>
      <x v="1406"/>
    </i>
    <i>
      <x v="1407"/>
    </i>
    <i>
      <x v="1408"/>
    </i>
    <i>
      <x v="1409"/>
    </i>
    <i>
      <x v="1411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4"/>
    </i>
    <i>
      <x v="1435"/>
    </i>
    <i>
      <x v="1438"/>
    </i>
    <i>
      <x v="1439"/>
    </i>
    <i>
      <x v="1445"/>
    </i>
    <i>
      <x v="1446"/>
    </i>
    <i>
      <x v="1448"/>
    </i>
    <i>
      <x v="1449"/>
    </i>
    <i>
      <x v="1450"/>
    </i>
    <i>
      <x v="1456"/>
    </i>
    <i>
      <x v="1458"/>
    </i>
    <i>
      <x v="1459"/>
    </i>
  </rowItems>
  <colItems count="1">
    <i/>
  </colItems>
  <pageFields count="1">
    <pageField fld="30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9C68D37-6BBE-5B49-9A01-21D38108F701}" name="PivotTable6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E7:F153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2"/>
        <item h="1" x="1"/>
        <item h="1" x="0"/>
        <item h="1" x="4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146">
    <i>
      <x v="3"/>
    </i>
    <i>
      <x v="8"/>
    </i>
    <i>
      <x v="9"/>
    </i>
    <i>
      <x v="15"/>
    </i>
    <i>
      <x v="29"/>
    </i>
    <i>
      <x v="30"/>
    </i>
    <i>
      <x v="48"/>
    </i>
    <i>
      <x v="61"/>
    </i>
    <i>
      <x v="63"/>
    </i>
    <i>
      <x v="92"/>
    </i>
    <i>
      <x v="93"/>
    </i>
    <i>
      <x v="98"/>
    </i>
    <i>
      <x v="106"/>
    </i>
    <i>
      <x v="127"/>
    </i>
    <i>
      <x v="146"/>
    </i>
    <i>
      <x v="149"/>
    </i>
    <i>
      <x v="154"/>
    </i>
    <i>
      <x v="155"/>
    </i>
    <i>
      <x v="164"/>
    </i>
    <i>
      <x v="165"/>
    </i>
    <i>
      <x v="181"/>
    </i>
    <i>
      <x v="185"/>
    </i>
    <i>
      <x v="202"/>
    </i>
    <i>
      <x v="242"/>
    </i>
    <i>
      <x v="263"/>
    </i>
    <i>
      <x v="264"/>
    </i>
    <i>
      <x v="275"/>
    </i>
    <i>
      <x v="289"/>
    </i>
    <i>
      <x v="304"/>
    </i>
    <i>
      <x v="314"/>
    </i>
    <i>
      <x v="328"/>
    </i>
    <i>
      <x v="345"/>
    </i>
    <i>
      <x v="353"/>
    </i>
    <i>
      <x v="375"/>
    </i>
    <i>
      <x v="380"/>
    </i>
    <i>
      <x v="383"/>
    </i>
    <i>
      <x v="390"/>
    </i>
    <i>
      <x v="398"/>
    </i>
    <i>
      <x v="406"/>
    </i>
    <i>
      <x v="407"/>
    </i>
    <i>
      <x v="417"/>
    </i>
    <i>
      <x v="418"/>
    </i>
    <i>
      <x v="431"/>
    </i>
    <i>
      <x v="436"/>
    </i>
    <i>
      <x v="439"/>
    </i>
    <i>
      <x v="448"/>
    </i>
    <i>
      <x v="450"/>
    </i>
    <i>
      <x v="456"/>
    </i>
    <i>
      <x v="479"/>
    </i>
    <i>
      <x v="494"/>
    </i>
    <i>
      <x v="508"/>
    </i>
    <i>
      <x v="514"/>
    </i>
    <i>
      <x v="519"/>
    </i>
    <i>
      <x v="520"/>
    </i>
    <i>
      <x v="528"/>
    </i>
    <i>
      <x v="531"/>
    </i>
    <i>
      <x v="546"/>
    </i>
    <i>
      <x v="555"/>
    </i>
    <i>
      <x v="563"/>
    </i>
    <i>
      <x v="576"/>
    </i>
    <i>
      <x v="579"/>
    </i>
    <i>
      <x v="583"/>
    </i>
    <i>
      <x v="584"/>
    </i>
    <i>
      <x v="586"/>
    </i>
    <i>
      <x v="589"/>
    </i>
    <i>
      <x v="620"/>
    </i>
    <i>
      <x v="630"/>
    </i>
    <i>
      <x v="636"/>
    </i>
    <i>
      <x v="657"/>
    </i>
    <i>
      <x v="669"/>
    </i>
    <i>
      <x v="671"/>
    </i>
    <i>
      <x v="676"/>
    </i>
    <i>
      <x v="677"/>
    </i>
    <i>
      <x v="681"/>
    </i>
    <i>
      <x v="693"/>
    </i>
    <i>
      <x v="694"/>
    </i>
    <i>
      <x v="703"/>
    </i>
    <i>
      <x v="716"/>
    </i>
    <i>
      <x v="735"/>
    </i>
    <i>
      <x v="740"/>
    </i>
    <i>
      <x v="750"/>
    </i>
    <i>
      <x v="799"/>
    </i>
    <i>
      <x v="814"/>
    </i>
    <i>
      <x v="823"/>
    </i>
    <i>
      <x v="826"/>
    </i>
    <i>
      <x v="836"/>
    </i>
    <i>
      <x v="840"/>
    </i>
    <i>
      <x v="844"/>
    </i>
    <i>
      <x v="848"/>
    </i>
    <i>
      <x v="860"/>
    </i>
    <i>
      <x v="896"/>
    </i>
    <i>
      <x v="912"/>
    </i>
    <i>
      <x v="945"/>
    </i>
    <i>
      <x v="966"/>
    </i>
    <i>
      <x v="968"/>
    </i>
    <i>
      <x v="974"/>
    </i>
    <i>
      <x v="991"/>
    </i>
    <i>
      <x v="998"/>
    </i>
    <i>
      <x v="1001"/>
    </i>
    <i>
      <x v="1009"/>
    </i>
    <i>
      <x v="1013"/>
    </i>
    <i>
      <x v="1031"/>
    </i>
    <i>
      <x v="1062"/>
    </i>
    <i>
      <x v="1063"/>
    </i>
    <i>
      <x v="1098"/>
    </i>
    <i>
      <x v="1120"/>
    </i>
    <i>
      <x v="1130"/>
    </i>
    <i>
      <x v="1132"/>
    </i>
    <i>
      <x v="1135"/>
    </i>
    <i>
      <x v="1139"/>
    </i>
    <i>
      <x v="1144"/>
    </i>
    <i>
      <x v="1145"/>
    </i>
    <i>
      <x v="1153"/>
    </i>
    <i>
      <x v="1174"/>
    </i>
    <i>
      <x v="1178"/>
    </i>
    <i>
      <x v="1183"/>
    </i>
    <i>
      <x v="1185"/>
    </i>
    <i>
      <x v="1197"/>
    </i>
    <i>
      <x v="1202"/>
    </i>
    <i>
      <x v="1235"/>
    </i>
    <i>
      <x v="1248"/>
    </i>
    <i>
      <x v="1255"/>
    </i>
    <i>
      <x v="1325"/>
    </i>
    <i>
      <x v="1326"/>
    </i>
    <i>
      <x v="1328"/>
    </i>
    <i>
      <x v="1343"/>
    </i>
    <i>
      <x v="1349"/>
    </i>
    <i>
      <x v="1352"/>
    </i>
    <i>
      <x v="1360"/>
    </i>
    <i>
      <x v="1362"/>
    </i>
    <i>
      <x v="1376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14"/>
    </i>
    <i>
      <x v="1432"/>
    </i>
    <i>
      <x v="1440"/>
    </i>
    <i>
      <x v="1443"/>
    </i>
  </rowItems>
  <colItems count="1">
    <i/>
  </colItems>
  <pageFields count="1">
    <pageField fld="30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7A0E738-FEA2-F34F-A59B-77F2FD3A09DA}" name="PivotTable6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3:C10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3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D685B0A-5346-7043-94A1-B63253A399C0}" name="PivotTable6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3:C6" firstHeaderRow="1" firstDataRow="1" firstDataCol="1"/>
  <pivotFields count="88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53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74E9675-98FB-AB4F-BAF2-AC14F59DA071}" name="PivotTable6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Same # bath-beds ">
  <location ref="H5:I42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422">
    <i>
      <x/>
    </i>
    <i>
      <x v="2"/>
    </i>
    <i>
      <x v="7"/>
    </i>
    <i>
      <x v="8"/>
    </i>
    <i>
      <x v="14"/>
    </i>
    <i>
      <x v="17"/>
    </i>
    <i>
      <x v="20"/>
    </i>
    <i>
      <x v="29"/>
    </i>
    <i>
      <x v="34"/>
    </i>
    <i>
      <x v="35"/>
    </i>
    <i>
      <x v="39"/>
    </i>
    <i>
      <x v="41"/>
    </i>
    <i>
      <x v="45"/>
    </i>
    <i>
      <x v="48"/>
    </i>
    <i>
      <x v="56"/>
    </i>
    <i>
      <x v="57"/>
    </i>
    <i>
      <x v="62"/>
    </i>
    <i>
      <x v="64"/>
    </i>
    <i>
      <x v="72"/>
    </i>
    <i>
      <x v="79"/>
    </i>
    <i>
      <x v="81"/>
    </i>
    <i>
      <x v="84"/>
    </i>
    <i>
      <x v="86"/>
    </i>
    <i>
      <x v="94"/>
    </i>
    <i>
      <x v="95"/>
    </i>
    <i>
      <x v="101"/>
    </i>
    <i>
      <x v="105"/>
    </i>
    <i>
      <x v="111"/>
    </i>
    <i>
      <x v="114"/>
    </i>
    <i>
      <x v="117"/>
    </i>
    <i>
      <x v="119"/>
    </i>
    <i>
      <x v="120"/>
    </i>
    <i>
      <x v="123"/>
    </i>
    <i>
      <x v="126"/>
    </i>
    <i>
      <x v="131"/>
    </i>
    <i>
      <x v="133"/>
    </i>
    <i>
      <x v="134"/>
    </i>
    <i>
      <x v="138"/>
    </i>
    <i>
      <x v="139"/>
    </i>
    <i>
      <x v="147"/>
    </i>
    <i>
      <x v="151"/>
    </i>
    <i>
      <x v="153"/>
    </i>
    <i>
      <x v="158"/>
    </i>
    <i>
      <x v="161"/>
    </i>
    <i>
      <x v="163"/>
    </i>
    <i>
      <x v="168"/>
    </i>
    <i>
      <x v="170"/>
    </i>
    <i>
      <x v="172"/>
    </i>
    <i>
      <x v="180"/>
    </i>
    <i>
      <x v="183"/>
    </i>
    <i>
      <x v="187"/>
    </i>
    <i>
      <x v="188"/>
    </i>
    <i>
      <x v="190"/>
    </i>
    <i>
      <x v="195"/>
    </i>
    <i>
      <x v="200"/>
    </i>
    <i>
      <x v="202"/>
    </i>
    <i>
      <x v="203"/>
    </i>
    <i>
      <x v="204"/>
    </i>
    <i>
      <x v="208"/>
    </i>
    <i>
      <x v="212"/>
    </i>
    <i>
      <x v="219"/>
    </i>
    <i>
      <x v="220"/>
    </i>
    <i>
      <x v="222"/>
    </i>
    <i>
      <x v="225"/>
    </i>
    <i>
      <x v="227"/>
    </i>
    <i>
      <x v="229"/>
    </i>
    <i>
      <x v="232"/>
    </i>
    <i>
      <x v="235"/>
    </i>
    <i>
      <x v="237"/>
    </i>
    <i>
      <x v="244"/>
    </i>
    <i>
      <x v="248"/>
    </i>
    <i>
      <x v="251"/>
    </i>
    <i>
      <x v="252"/>
    </i>
    <i>
      <x v="256"/>
    </i>
    <i>
      <x v="257"/>
    </i>
    <i>
      <x v="258"/>
    </i>
    <i>
      <x v="261"/>
    </i>
    <i>
      <x v="266"/>
    </i>
    <i>
      <x v="270"/>
    </i>
    <i>
      <x v="275"/>
    </i>
    <i>
      <x v="278"/>
    </i>
    <i>
      <x v="280"/>
    </i>
    <i>
      <x v="281"/>
    </i>
    <i>
      <x v="282"/>
    </i>
    <i>
      <x v="284"/>
    </i>
    <i>
      <x v="290"/>
    </i>
    <i>
      <x v="293"/>
    </i>
    <i>
      <x v="297"/>
    </i>
    <i>
      <x v="298"/>
    </i>
    <i>
      <x v="304"/>
    </i>
    <i>
      <x v="308"/>
    </i>
    <i>
      <x v="310"/>
    </i>
    <i>
      <x v="315"/>
    </i>
    <i>
      <x v="317"/>
    </i>
    <i>
      <x v="320"/>
    </i>
    <i>
      <x v="333"/>
    </i>
    <i>
      <x v="334"/>
    </i>
    <i>
      <x v="342"/>
    </i>
    <i>
      <x v="343"/>
    </i>
    <i>
      <x v="350"/>
    </i>
    <i>
      <x v="351"/>
    </i>
    <i>
      <x v="359"/>
    </i>
    <i>
      <x v="363"/>
    </i>
    <i>
      <x v="364"/>
    </i>
    <i>
      <x v="370"/>
    </i>
    <i>
      <x v="375"/>
    </i>
    <i>
      <x v="379"/>
    </i>
    <i>
      <x v="381"/>
    </i>
    <i>
      <x v="382"/>
    </i>
    <i>
      <x v="384"/>
    </i>
    <i>
      <x v="385"/>
    </i>
    <i>
      <x v="389"/>
    </i>
    <i>
      <x v="391"/>
    </i>
    <i>
      <x v="399"/>
    </i>
    <i>
      <x v="404"/>
    </i>
    <i>
      <x v="408"/>
    </i>
    <i>
      <x v="409"/>
    </i>
    <i>
      <x v="414"/>
    </i>
    <i>
      <x v="420"/>
    </i>
    <i>
      <x v="426"/>
    </i>
    <i>
      <x v="428"/>
    </i>
    <i>
      <x v="430"/>
    </i>
    <i>
      <x v="432"/>
    </i>
    <i>
      <x v="433"/>
    </i>
    <i>
      <x v="434"/>
    </i>
    <i>
      <x v="435"/>
    </i>
    <i>
      <x v="440"/>
    </i>
    <i>
      <x v="443"/>
    </i>
    <i>
      <x v="449"/>
    </i>
    <i>
      <x v="451"/>
    </i>
    <i>
      <x v="452"/>
    </i>
    <i>
      <x v="453"/>
    </i>
    <i>
      <x v="460"/>
    </i>
    <i>
      <x v="465"/>
    </i>
    <i>
      <x v="469"/>
    </i>
    <i>
      <x v="471"/>
    </i>
    <i>
      <x v="473"/>
    </i>
    <i>
      <x v="474"/>
    </i>
    <i>
      <x v="477"/>
    </i>
    <i>
      <x v="481"/>
    </i>
    <i>
      <x v="483"/>
    </i>
    <i>
      <x v="489"/>
    </i>
    <i>
      <x v="492"/>
    </i>
    <i>
      <x v="501"/>
    </i>
    <i>
      <x v="504"/>
    </i>
    <i>
      <x v="506"/>
    </i>
    <i>
      <x v="507"/>
    </i>
    <i>
      <x v="511"/>
    </i>
    <i>
      <x v="515"/>
    </i>
    <i>
      <x v="516"/>
    </i>
    <i>
      <x v="517"/>
    </i>
    <i>
      <x v="518"/>
    </i>
    <i>
      <x v="524"/>
    </i>
    <i>
      <x v="527"/>
    </i>
    <i>
      <x v="533"/>
    </i>
    <i>
      <x v="534"/>
    </i>
    <i>
      <x v="536"/>
    </i>
    <i>
      <x v="540"/>
    </i>
    <i>
      <x v="543"/>
    </i>
    <i>
      <x v="544"/>
    </i>
    <i>
      <x v="550"/>
    </i>
    <i>
      <x v="553"/>
    </i>
    <i>
      <x v="554"/>
    </i>
    <i>
      <x v="558"/>
    </i>
    <i>
      <x v="559"/>
    </i>
    <i>
      <x v="572"/>
    </i>
    <i>
      <x v="573"/>
    </i>
    <i>
      <x v="578"/>
    </i>
    <i>
      <x v="581"/>
    </i>
    <i>
      <x v="585"/>
    </i>
    <i>
      <x v="588"/>
    </i>
    <i>
      <x v="590"/>
    </i>
    <i>
      <x v="591"/>
    </i>
    <i>
      <x v="593"/>
    </i>
    <i>
      <x v="597"/>
    </i>
    <i>
      <x v="599"/>
    </i>
    <i>
      <x v="600"/>
    </i>
    <i>
      <x v="602"/>
    </i>
    <i>
      <x v="605"/>
    </i>
    <i>
      <x v="607"/>
    </i>
    <i>
      <x v="610"/>
    </i>
    <i>
      <x v="612"/>
    </i>
    <i>
      <x v="614"/>
    </i>
    <i>
      <x v="616"/>
    </i>
    <i>
      <x v="631"/>
    </i>
    <i>
      <x v="634"/>
    </i>
    <i>
      <x v="636"/>
    </i>
    <i>
      <x v="641"/>
    </i>
    <i>
      <x v="649"/>
    </i>
    <i>
      <x v="650"/>
    </i>
    <i>
      <x v="660"/>
    </i>
    <i>
      <x v="665"/>
    </i>
    <i>
      <x v="666"/>
    </i>
    <i>
      <x v="670"/>
    </i>
    <i>
      <x v="675"/>
    </i>
    <i>
      <x v="678"/>
    </i>
    <i>
      <x v="680"/>
    </i>
    <i>
      <x v="686"/>
    </i>
    <i>
      <x v="688"/>
    </i>
    <i>
      <x v="689"/>
    </i>
    <i>
      <x v="690"/>
    </i>
    <i>
      <x v="691"/>
    </i>
    <i>
      <x v="695"/>
    </i>
    <i>
      <x v="699"/>
    </i>
    <i>
      <x v="706"/>
    </i>
    <i>
      <x v="707"/>
    </i>
    <i>
      <x v="708"/>
    </i>
    <i>
      <x v="712"/>
    </i>
    <i>
      <x v="714"/>
    </i>
    <i>
      <x v="718"/>
    </i>
    <i>
      <x v="720"/>
    </i>
    <i>
      <x v="721"/>
    </i>
    <i>
      <x v="727"/>
    </i>
    <i>
      <x v="730"/>
    </i>
    <i>
      <x v="732"/>
    </i>
    <i>
      <x v="735"/>
    </i>
    <i>
      <x v="736"/>
    </i>
    <i>
      <x v="737"/>
    </i>
    <i>
      <x v="738"/>
    </i>
    <i>
      <x v="739"/>
    </i>
    <i>
      <x v="740"/>
    </i>
    <i>
      <x v="744"/>
    </i>
    <i>
      <x v="745"/>
    </i>
    <i>
      <x v="751"/>
    </i>
    <i>
      <x v="753"/>
    </i>
    <i>
      <x v="755"/>
    </i>
    <i>
      <x v="756"/>
    </i>
    <i>
      <x v="757"/>
    </i>
    <i>
      <x v="758"/>
    </i>
    <i>
      <x v="762"/>
    </i>
    <i>
      <x v="763"/>
    </i>
    <i>
      <x v="764"/>
    </i>
    <i>
      <x v="765"/>
    </i>
    <i>
      <x v="766"/>
    </i>
    <i>
      <x v="769"/>
    </i>
    <i>
      <x v="775"/>
    </i>
    <i>
      <x v="781"/>
    </i>
    <i>
      <x v="783"/>
    </i>
    <i>
      <x v="790"/>
    </i>
    <i>
      <x v="792"/>
    </i>
    <i>
      <x v="794"/>
    </i>
    <i>
      <x v="795"/>
    </i>
    <i>
      <x v="798"/>
    </i>
    <i>
      <x v="802"/>
    </i>
    <i>
      <x v="803"/>
    </i>
    <i>
      <x v="809"/>
    </i>
    <i>
      <x v="811"/>
    </i>
    <i>
      <x v="819"/>
    </i>
    <i>
      <x v="820"/>
    </i>
    <i>
      <x v="822"/>
    </i>
    <i>
      <x v="825"/>
    </i>
    <i>
      <x v="828"/>
    </i>
    <i>
      <x v="832"/>
    </i>
    <i>
      <x v="835"/>
    </i>
    <i>
      <x v="837"/>
    </i>
    <i>
      <x v="846"/>
    </i>
    <i>
      <x v="849"/>
    </i>
    <i>
      <x v="850"/>
    </i>
    <i>
      <x v="851"/>
    </i>
    <i>
      <x v="857"/>
    </i>
    <i>
      <x v="868"/>
    </i>
    <i>
      <x v="869"/>
    </i>
    <i>
      <x v="871"/>
    </i>
    <i>
      <x v="880"/>
    </i>
    <i>
      <x v="881"/>
    </i>
    <i>
      <x v="882"/>
    </i>
    <i>
      <x v="885"/>
    </i>
    <i>
      <x v="891"/>
    </i>
    <i>
      <x v="902"/>
    </i>
    <i>
      <x v="909"/>
    </i>
    <i>
      <x v="920"/>
    </i>
    <i>
      <x v="921"/>
    </i>
    <i>
      <x v="923"/>
    </i>
    <i>
      <x v="935"/>
    </i>
    <i>
      <x v="936"/>
    </i>
    <i>
      <x v="937"/>
    </i>
    <i>
      <x v="938"/>
    </i>
    <i>
      <x v="941"/>
    </i>
    <i>
      <x v="948"/>
    </i>
    <i>
      <x v="956"/>
    </i>
    <i>
      <x v="959"/>
    </i>
    <i>
      <x v="962"/>
    </i>
    <i>
      <x v="963"/>
    </i>
    <i>
      <x v="965"/>
    </i>
    <i>
      <x v="966"/>
    </i>
    <i>
      <x v="971"/>
    </i>
    <i>
      <x v="972"/>
    </i>
    <i>
      <x v="975"/>
    </i>
    <i>
      <x v="982"/>
    </i>
    <i>
      <x v="987"/>
    </i>
    <i>
      <x v="989"/>
    </i>
    <i>
      <x v="990"/>
    </i>
    <i>
      <x v="992"/>
    </i>
    <i>
      <x v="993"/>
    </i>
    <i>
      <x v="997"/>
    </i>
    <i>
      <x v="999"/>
    </i>
    <i>
      <x v="1015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36"/>
    </i>
    <i>
      <x v="1037"/>
    </i>
    <i>
      <x v="1039"/>
    </i>
    <i>
      <x v="1046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84"/>
    </i>
    <i>
      <x v="1087"/>
    </i>
    <i>
      <x v="1090"/>
    </i>
    <i>
      <x v="1097"/>
    </i>
    <i>
      <x v="1100"/>
    </i>
    <i>
      <x v="1104"/>
    </i>
    <i>
      <x v="1105"/>
    </i>
    <i>
      <x v="1107"/>
    </i>
    <i>
      <x v="1108"/>
    </i>
    <i>
      <x v="1110"/>
    </i>
    <i>
      <x v="1116"/>
    </i>
    <i>
      <x v="1124"/>
    </i>
    <i>
      <x v="1126"/>
    </i>
    <i>
      <x v="1133"/>
    </i>
    <i>
      <x v="1134"/>
    </i>
    <i>
      <x v="1138"/>
    </i>
    <i>
      <x v="1157"/>
    </i>
    <i>
      <x v="1160"/>
    </i>
    <i>
      <x v="1164"/>
    </i>
    <i>
      <x v="1167"/>
    </i>
    <i>
      <x v="1169"/>
    </i>
    <i>
      <x v="1173"/>
    </i>
    <i>
      <x v="1181"/>
    </i>
    <i>
      <x v="1182"/>
    </i>
    <i>
      <x v="1187"/>
    </i>
    <i>
      <x v="1188"/>
    </i>
    <i>
      <x v="1189"/>
    </i>
    <i>
      <x v="1193"/>
    </i>
    <i>
      <x v="1195"/>
    </i>
    <i>
      <x v="1201"/>
    </i>
    <i>
      <x v="1210"/>
    </i>
    <i>
      <x v="1213"/>
    </i>
    <i>
      <x v="1224"/>
    </i>
    <i>
      <x v="1230"/>
    </i>
    <i>
      <x v="1232"/>
    </i>
    <i>
      <x v="1239"/>
    </i>
    <i>
      <x v="1240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8"/>
    </i>
    <i>
      <x v="1278"/>
    </i>
    <i>
      <x v="1281"/>
    </i>
    <i>
      <x v="1283"/>
    </i>
    <i>
      <x v="1288"/>
    </i>
    <i>
      <x v="1289"/>
    </i>
    <i>
      <x v="1291"/>
    </i>
    <i>
      <x v="1297"/>
    </i>
    <i>
      <x v="1298"/>
    </i>
    <i>
      <x v="1300"/>
    </i>
    <i>
      <x v="1305"/>
    </i>
    <i>
      <x v="1306"/>
    </i>
    <i>
      <x v="1317"/>
    </i>
    <i>
      <x v="1322"/>
    </i>
    <i>
      <x v="1324"/>
    </i>
    <i>
      <x v="1329"/>
    </i>
    <i>
      <x v="1333"/>
    </i>
    <i>
      <x v="1335"/>
    </i>
    <i>
      <x v="1338"/>
    </i>
    <i>
      <x v="1342"/>
    </i>
    <i>
      <x v="1344"/>
    </i>
    <i>
      <x v="1354"/>
    </i>
    <i>
      <x v="1358"/>
    </i>
    <i>
      <x v="1360"/>
    </i>
    <i>
      <x v="1363"/>
    </i>
    <i>
      <x v="1365"/>
    </i>
    <i>
      <x v="1366"/>
    </i>
    <i>
      <x v="1368"/>
    </i>
    <i>
      <x v="1372"/>
    </i>
    <i>
      <x v="1374"/>
    </i>
    <i>
      <x v="1378"/>
    </i>
    <i>
      <x v="1379"/>
    </i>
    <i>
      <x v="1394"/>
    </i>
    <i>
      <x v="1399"/>
    </i>
    <i>
      <x v="1401"/>
    </i>
    <i>
      <x v="1402"/>
    </i>
    <i>
      <x v="1405"/>
    </i>
    <i>
      <x v="1409"/>
    </i>
    <i>
      <x v="1410"/>
    </i>
    <i>
      <x v="1412"/>
    </i>
    <i>
      <x v="1413"/>
    </i>
    <i>
      <x v="1417"/>
    </i>
    <i>
      <x v="1420"/>
    </i>
    <i>
      <x v="1421"/>
    </i>
    <i>
      <x v="1422"/>
    </i>
    <i>
      <x v="1426"/>
    </i>
    <i>
      <x v="1431"/>
    </i>
    <i>
      <x v="1433"/>
    </i>
    <i>
      <x v="1437"/>
    </i>
    <i>
      <x v="1439"/>
    </i>
    <i>
      <x v="1441"/>
    </i>
    <i>
      <x v="1442"/>
    </i>
    <i>
      <x v="1447"/>
    </i>
    <i>
      <x v="1448"/>
    </i>
    <i>
      <x v="1449"/>
    </i>
    <i>
      <x v="1450"/>
    </i>
    <i>
      <x v="1454"/>
    </i>
    <i>
      <x v="1455"/>
    </i>
  </rowItems>
  <colItems count="1">
    <i/>
  </colItems>
  <pageFields count="1">
    <pageField fld="53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D3FECFA-D445-2542-A6D9-18A77BB3D048}" name="PivotTable6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Not the same # bath-beds ">
  <location ref="E5:F1043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1038">
    <i>
      <x v="1"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6"/>
    </i>
    <i>
      <x v="37"/>
    </i>
    <i>
      <x v="38"/>
    </i>
    <i>
      <x v="40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8"/>
    </i>
    <i>
      <x v="59"/>
    </i>
    <i>
      <x v="60"/>
    </i>
    <i>
      <x v="61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0"/>
    </i>
    <i>
      <x v="82"/>
    </i>
    <i>
      <x v="83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5"/>
    </i>
    <i>
      <x v="116"/>
    </i>
    <i>
      <x v="118"/>
    </i>
    <i>
      <x v="121"/>
    </i>
    <i>
      <x v="122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5"/>
    </i>
    <i>
      <x v="136"/>
    </i>
    <i>
      <x v="137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4"/>
    </i>
    <i>
      <x v="165"/>
    </i>
    <i>
      <x v="166"/>
    </i>
    <i>
      <x v="167"/>
    </i>
    <i>
      <x v="169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9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21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5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3"/>
    </i>
    <i>
      <x v="285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9"/>
    </i>
    <i>
      <x v="311"/>
    </i>
    <i>
      <x v="312"/>
    </i>
    <i>
      <x v="313"/>
    </i>
    <i>
      <x v="314"/>
    </i>
    <i>
      <x v="316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4"/>
    </i>
    <i>
      <x v="345"/>
    </i>
    <i>
      <x v="346"/>
    </i>
    <i>
      <x v="347"/>
    </i>
    <i>
      <x v="348"/>
    </i>
    <i>
      <x v="349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80"/>
    </i>
    <i>
      <x v="383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7"/>
    </i>
    <i>
      <x v="429"/>
    </i>
    <i>
      <x v="431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50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70"/>
    </i>
    <i>
      <x v="472"/>
    </i>
    <i>
      <x v="475"/>
    </i>
    <i>
      <x v="476"/>
    </i>
    <i>
      <x v="478"/>
    </i>
    <i>
      <x v="479"/>
    </i>
    <i>
      <x v="480"/>
    </i>
    <i>
      <x v="482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1"/>
    </i>
    <i>
      <x v="542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2"/>
    </i>
    <i>
      <x v="594"/>
    </i>
    <i>
      <x v="595"/>
    </i>
    <i>
      <x v="596"/>
    </i>
    <i>
      <x v="598"/>
    </i>
    <i>
      <x v="601"/>
    </i>
    <i>
      <x v="603"/>
    </i>
    <i>
      <x v="604"/>
    </i>
    <i>
      <x v="606"/>
    </i>
    <i>
      <x v="608"/>
    </i>
    <i>
      <x v="609"/>
    </i>
    <i>
      <x v="611"/>
    </i>
    <i>
      <x v="613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2"/>
    </i>
    <i>
      <x v="683"/>
    </i>
    <i>
      <x v="684"/>
    </i>
    <i>
      <x v="685"/>
    </i>
    <i>
      <x v="687"/>
    </i>
    <i>
      <x v="692"/>
    </i>
    <i>
      <x v="693"/>
    </i>
    <i>
      <x v="694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7"/>
    </i>
    <i>
      <x v="719"/>
    </i>
    <i>
      <x v="722"/>
    </i>
    <i>
      <x v="723"/>
    </i>
    <i>
      <x v="724"/>
    </i>
    <i>
      <x v="725"/>
    </i>
    <i>
      <x v="726"/>
    </i>
    <i>
      <x v="728"/>
    </i>
    <i>
      <x v="729"/>
    </i>
    <i>
      <x v="731"/>
    </i>
    <i>
      <x v="733"/>
    </i>
    <i>
      <x v="734"/>
    </i>
    <i>
      <x v="741"/>
    </i>
    <i>
      <x v="742"/>
    </i>
    <i>
      <x v="743"/>
    </i>
    <i>
      <x v="746"/>
    </i>
    <i>
      <x v="747"/>
    </i>
    <i>
      <x v="748"/>
    </i>
    <i>
      <x v="749"/>
    </i>
    <i>
      <x v="750"/>
    </i>
    <i>
      <x v="752"/>
    </i>
    <i>
      <x v="754"/>
    </i>
    <i>
      <x v="759"/>
    </i>
    <i>
      <x v="760"/>
    </i>
    <i>
      <x v="761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2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3"/>
    </i>
    <i>
      <x v="796"/>
    </i>
    <i>
      <x v="797"/>
    </i>
    <i>
      <x v="799"/>
    </i>
    <i>
      <x v="800"/>
    </i>
    <i>
      <x v="801"/>
    </i>
    <i>
      <x v="804"/>
    </i>
    <i>
      <x v="805"/>
    </i>
    <i>
      <x v="806"/>
    </i>
    <i>
      <x v="807"/>
    </i>
    <i>
      <x v="808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3"/>
    </i>
    <i>
      <x v="834"/>
    </i>
    <i>
      <x v="836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7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58"/>
    </i>
    <i>
      <x v="960"/>
    </i>
    <i>
      <x v="961"/>
    </i>
    <i>
      <x v="964"/>
    </i>
    <i>
      <x v="967"/>
    </i>
    <i>
      <x v="968"/>
    </i>
    <i>
      <x v="969"/>
    </i>
    <i>
      <x v="970"/>
    </i>
    <i>
      <x v="973"/>
    </i>
    <i>
      <x v="974"/>
    </i>
    <i>
      <x v="976"/>
    </i>
    <i>
      <x v="977"/>
    </i>
    <i>
      <x v="978"/>
    </i>
    <i>
      <x v="979"/>
    </i>
    <i>
      <x v="980"/>
    </i>
    <i>
      <x v="981"/>
    </i>
    <i>
      <x v="983"/>
    </i>
    <i>
      <x v="984"/>
    </i>
    <i>
      <x v="985"/>
    </i>
    <i>
      <x v="986"/>
    </i>
    <i>
      <x v="988"/>
    </i>
    <i>
      <x v="991"/>
    </i>
    <i>
      <x v="994"/>
    </i>
    <i>
      <x v="995"/>
    </i>
    <i>
      <x v="996"/>
    </i>
    <i>
      <x v="998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6"/>
    </i>
    <i>
      <x v="1022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8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1"/>
    </i>
    <i>
      <x v="1102"/>
    </i>
    <i>
      <x v="1103"/>
    </i>
    <i>
      <x v="1106"/>
    </i>
    <i>
      <x v="1109"/>
    </i>
    <i>
      <x v="1111"/>
    </i>
    <i>
      <x v="1112"/>
    </i>
    <i>
      <x v="1113"/>
    </i>
    <i>
      <x v="1114"/>
    </i>
    <i>
      <x v="1115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5"/>
    </i>
    <i>
      <x v="1127"/>
    </i>
    <i>
      <x v="1128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3"/>
    </i>
    <i>
      <x v="1165"/>
    </i>
    <i>
      <x v="1166"/>
    </i>
    <i>
      <x v="1168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1"/>
    </i>
    <i>
      <x v="1192"/>
    </i>
    <i>
      <x v="1194"/>
    </i>
    <i>
      <x v="1196"/>
    </i>
    <i>
      <x v="1197"/>
    </i>
    <i>
      <x v="1198"/>
    </i>
    <i>
      <x v="1199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8"/>
    </i>
    <i>
      <x v="1229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41"/>
    </i>
    <i>
      <x v="1242"/>
    </i>
    <i>
      <x v="1243"/>
    </i>
    <i>
      <x v="1244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7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0"/>
    </i>
    <i>
      <x v="1282"/>
    </i>
    <i>
      <x v="1284"/>
    </i>
    <i>
      <x v="1285"/>
    </i>
    <i>
      <x v="1286"/>
    </i>
    <i>
      <x v="1287"/>
    </i>
    <i>
      <x v="1290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2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0"/>
    </i>
    <i>
      <x v="1331"/>
    </i>
    <i>
      <x v="1332"/>
    </i>
    <i>
      <x v="1334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1"/>
    </i>
    <i>
      <x v="1362"/>
    </i>
    <i>
      <x v="1364"/>
    </i>
    <i>
      <x v="1367"/>
    </i>
    <i>
      <x v="1369"/>
    </i>
    <i>
      <x v="1370"/>
    </i>
    <i>
      <x v="1371"/>
    </i>
    <i>
      <x v="1373"/>
    </i>
    <i>
      <x v="1375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400"/>
    </i>
    <i>
      <x v="1403"/>
    </i>
    <i>
      <x v="1404"/>
    </i>
    <i>
      <x v="1406"/>
    </i>
    <i>
      <x v="1407"/>
    </i>
    <i>
      <x v="1408"/>
    </i>
    <i>
      <x v="1411"/>
    </i>
    <i>
      <x v="1414"/>
    </i>
    <i>
      <x v="1415"/>
    </i>
    <i>
      <x v="1416"/>
    </i>
    <i>
      <x v="1418"/>
    </i>
    <i>
      <x v="1419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2"/>
    </i>
    <i>
      <x v="1434"/>
    </i>
    <i>
      <x v="1435"/>
    </i>
    <i>
      <x v="1436"/>
    </i>
    <i>
      <x v="1438"/>
    </i>
    <i>
      <x v="1440"/>
    </i>
    <i>
      <x v="1443"/>
    </i>
    <i>
      <x v="1444"/>
    </i>
    <i>
      <x v="1445"/>
    </i>
    <i>
      <x v="1446"/>
    </i>
    <i>
      <x v="1451"/>
    </i>
    <i>
      <x v="1452"/>
    </i>
    <i>
      <x v="1453"/>
    </i>
    <i>
      <x v="1456"/>
    </i>
    <i>
      <x v="1457"/>
    </i>
    <i>
      <x v="1458"/>
    </i>
    <i>
      <x v="1459"/>
    </i>
  </rowItems>
  <colItems count="1">
    <i/>
  </colItems>
  <pageFields count="1">
    <pageField fld="53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B328238-864E-874F-9E8B-230B4997B256}" name="PivotTable7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1 or more full bath ">
  <location ref="H6:I610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604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4"/>
    </i>
    <i>
      <x v="16"/>
    </i>
    <i>
      <x v="18"/>
    </i>
    <i>
      <x v="23"/>
    </i>
    <i>
      <x v="24"/>
    </i>
    <i>
      <x v="27"/>
    </i>
    <i>
      <x v="28"/>
    </i>
    <i>
      <x v="34"/>
    </i>
    <i>
      <x v="38"/>
    </i>
    <i>
      <x v="42"/>
    </i>
    <i>
      <x v="43"/>
    </i>
    <i>
      <x v="44"/>
    </i>
    <i>
      <x v="45"/>
    </i>
    <i>
      <x v="46"/>
    </i>
    <i>
      <x v="49"/>
    </i>
    <i>
      <x v="52"/>
    </i>
    <i>
      <x v="53"/>
    </i>
    <i>
      <x v="56"/>
    </i>
    <i>
      <x v="60"/>
    </i>
    <i>
      <x v="64"/>
    </i>
    <i>
      <x v="66"/>
    </i>
    <i>
      <x v="67"/>
    </i>
    <i>
      <x v="70"/>
    </i>
    <i>
      <x v="71"/>
    </i>
    <i>
      <x v="73"/>
    </i>
    <i>
      <x v="75"/>
    </i>
    <i>
      <x v="77"/>
    </i>
    <i>
      <x v="81"/>
    </i>
    <i>
      <x v="89"/>
    </i>
    <i>
      <x v="92"/>
    </i>
    <i>
      <x v="94"/>
    </i>
    <i>
      <x v="97"/>
    </i>
    <i>
      <x v="99"/>
    </i>
    <i>
      <x v="100"/>
    </i>
    <i>
      <x v="112"/>
    </i>
    <i>
      <x v="113"/>
    </i>
    <i>
      <x v="114"/>
    </i>
    <i>
      <x v="118"/>
    </i>
    <i>
      <x v="120"/>
    </i>
    <i>
      <x v="125"/>
    </i>
    <i>
      <x v="131"/>
    </i>
    <i>
      <x v="132"/>
    </i>
    <i>
      <x v="133"/>
    </i>
    <i>
      <x v="139"/>
    </i>
    <i>
      <x v="141"/>
    </i>
    <i>
      <x v="143"/>
    </i>
    <i>
      <x v="144"/>
    </i>
    <i>
      <x v="146"/>
    </i>
    <i>
      <x v="148"/>
    </i>
    <i>
      <x v="151"/>
    </i>
    <i>
      <x v="153"/>
    </i>
    <i>
      <x v="159"/>
    </i>
    <i>
      <x v="161"/>
    </i>
    <i>
      <x v="165"/>
    </i>
    <i>
      <x v="166"/>
    </i>
    <i>
      <x v="167"/>
    </i>
    <i>
      <x v="171"/>
    </i>
    <i>
      <x v="172"/>
    </i>
    <i>
      <x v="173"/>
    </i>
    <i>
      <x v="174"/>
    </i>
    <i>
      <x v="175"/>
    </i>
    <i>
      <x v="177"/>
    </i>
    <i>
      <x v="178"/>
    </i>
    <i>
      <x v="186"/>
    </i>
    <i>
      <x v="188"/>
    </i>
    <i>
      <x v="189"/>
    </i>
    <i>
      <x v="191"/>
    </i>
    <i>
      <x v="192"/>
    </i>
    <i>
      <x v="196"/>
    </i>
    <i>
      <x v="197"/>
    </i>
    <i>
      <x v="199"/>
    </i>
    <i>
      <x v="203"/>
    </i>
    <i>
      <x v="207"/>
    </i>
    <i>
      <x v="208"/>
    </i>
    <i>
      <x v="209"/>
    </i>
    <i>
      <x v="210"/>
    </i>
    <i>
      <x v="212"/>
    </i>
    <i>
      <x v="216"/>
    </i>
    <i>
      <x v="222"/>
    </i>
    <i>
      <x v="230"/>
    </i>
    <i>
      <x v="231"/>
    </i>
    <i>
      <x v="233"/>
    </i>
    <i>
      <x v="234"/>
    </i>
    <i>
      <x v="240"/>
    </i>
    <i>
      <x v="244"/>
    </i>
    <i>
      <x v="251"/>
    </i>
    <i>
      <x v="254"/>
    </i>
    <i>
      <x v="257"/>
    </i>
    <i>
      <x v="260"/>
    </i>
    <i>
      <x v="262"/>
    </i>
    <i>
      <x v="263"/>
    </i>
    <i>
      <x v="266"/>
    </i>
    <i>
      <x v="269"/>
    </i>
    <i>
      <x v="271"/>
    </i>
    <i>
      <x v="273"/>
    </i>
    <i>
      <x v="282"/>
    </i>
    <i>
      <x v="284"/>
    </i>
    <i>
      <x v="291"/>
    </i>
    <i>
      <x v="293"/>
    </i>
    <i>
      <x v="294"/>
    </i>
    <i>
      <x v="295"/>
    </i>
    <i>
      <x v="300"/>
    </i>
    <i>
      <x v="303"/>
    </i>
    <i>
      <x v="305"/>
    </i>
    <i>
      <x v="306"/>
    </i>
    <i>
      <x v="309"/>
    </i>
    <i>
      <x v="311"/>
    </i>
    <i>
      <x v="312"/>
    </i>
    <i>
      <x v="313"/>
    </i>
    <i>
      <x v="315"/>
    </i>
    <i>
      <x v="316"/>
    </i>
    <i>
      <x v="318"/>
    </i>
    <i>
      <x v="319"/>
    </i>
    <i>
      <x v="321"/>
    </i>
    <i>
      <x v="322"/>
    </i>
    <i>
      <x v="323"/>
    </i>
    <i>
      <x v="326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7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0"/>
    </i>
    <i>
      <x v="361"/>
    </i>
    <i>
      <x v="364"/>
    </i>
    <i>
      <x v="366"/>
    </i>
    <i>
      <x v="369"/>
    </i>
    <i>
      <x v="372"/>
    </i>
    <i>
      <x v="373"/>
    </i>
    <i>
      <x v="375"/>
    </i>
    <i>
      <x v="378"/>
    </i>
    <i>
      <x v="381"/>
    </i>
    <i>
      <x v="384"/>
    </i>
    <i>
      <x v="387"/>
    </i>
    <i>
      <x v="389"/>
    </i>
    <i>
      <x v="390"/>
    </i>
    <i>
      <x v="391"/>
    </i>
    <i>
      <x v="395"/>
    </i>
    <i>
      <x v="399"/>
    </i>
    <i>
      <x v="400"/>
    </i>
    <i>
      <x v="405"/>
    </i>
    <i>
      <x v="409"/>
    </i>
    <i>
      <x v="411"/>
    </i>
    <i>
      <x v="412"/>
    </i>
    <i>
      <x v="417"/>
    </i>
    <i>
      <x v="418"/>
    </i>
    <i>
      <x v="419"/>
    </i>
    <i>
      <x v="420"/>
    </i>
    <i>
      <x v="423"/>
    </i>
    <i>
      <x v="424"/>
    </i>
    <i>
      <x v="426"/>
    </i>
    <i>
      <x v="428"/>
    </i>
    <i>
      <x v="429"/>
    </i>
    <i>
      <x v="432"/>
    </i>
    <i>
      <x v="434"/>
    </i>
    <i>
      <x v="435"/>
    </i>
    <i>
      <x v="440"/>
    </i>
    <i>
      <x v="444"/>
    </i>
    <i>
      <x v="451"/>
    </i>
    <i>
      <x v="452"/>
    </i>
    <i>
      <x v="454"/>
    </i>
    <i>
      <x v="457"/>
    </i>
    <i>
      <x v="459"/>
    </i>
    <i>
      <x v="460"/>
    </i>
    <i>
      <x v="461"/>
    </i>
    <i>
      <x v="466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80"/>
    </i>
    <i>
      <x v="481"/>
    </i>
    <i>
      <x v="482"/>
    </i>
    <i>
      <x v="483"/>
    </i>
    <i>
      <x v="484"/>
    </i>
    <i>
      <x v="486"/>
    </i>
    <i>
      <x v="489"/>
    </i>
    <i>
      <x v="491"/>
    </i>
    <i>
      <x v="496"/>
    </i>
    <i>
      <x v="497"/>
    </i>
    <i>
      <x v="502"/>
    </i>
    <i>
      <x v="503"/>
    </i>
    <i>
      <x v="509"/>
    </i>
    <i>
      <x v="510"/>
    </i>
    <i>
      <x v="512"/>
    </i>
    <i>
      <x v="515"/>
    </i>
    <i>
      <x v="518"/>
    </i>
    <i>
      <x v="523"/>
    </i>
    <i>
      <x v="524"/>
    </i>
    <i>
      <x v="527"/>
    </i>
    <i>
      <x v="528"/>
    </i>
    <i>
      <x v="529"/>
    </i>
    <i>
      <x v="530"/>
    </i>
    <i>
      <x v="535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54"/>
    </i>
    <i>
      <x v="556"/>
    </i>
    <i>
      <x v="560"/>
    </i>
    <i>
      <x v="561"/>
    </i>
    <i>
      <x v="562"/>
    </i>
    <i>
      <x v="564"/>
    </i>
    <i>
      <x v="565"/>
    </i>
    <i>
      <x v="568"/>
    </i>
    <i>
      <x v="569"/>
    </i>
    <i>
      <x v="571"/>
    </i>
    <i>
      <x v="577"/>
    </i>
    <i>
      <x v="582"/>
    </i>
    <i>
      <x v="585"/>
    </i>
    <i>
      <x v="586"/>
    </i>
    <i>
      <x v="587"/>
    </i>
    <i>
      <x v="588"/>
    </i>
    <i>
      <x v="591"/>
    </i>
    <i>
      <x v="592"/>
    </i>
    <i>
      <x v="593"/>
    </i>
    <i>
      <x v="595"/>
    </i>
    <i>
      <x v="598"/>
    </i>
    <i>
      <x v="599"/>
    </i>
    <i>
      <x v="600"/>
    </i>
    <i>
      <x v="602"/>
    </i>
    <i>
      <x v="604"/>
    </i>
    <i>
      <x v="606"/>
    </i>
    <i>
      <x v="607"/>
    </i>
    <i>
      <x v="609"/>
    </i>
    <i>
      <x v="610"/>
    </i>
    <i>
      <x v="612"/>
    </i>
    <i>
      <x v="614"/>
    </i>
    <i>
      <x v="615"/>
    </i>
    <i>
      <x v="616"/>
    </i>
    <i>
      <x v="619"/>
    </i>
    <i>
      <x v="620"/>
    </i>
    <i>
      <x v="624"/>
    </i>
    <i>
      <x v="627"/>
    </i>
    <i>
      <x v="629"/>
    </i>
    <i>
      <x v="634"/>
    </i>
    <i>
      <x v="639"/>
    </i>
    <i>
      <x v="641"/>
    </i>
    <i>
      <x v="642"/>
    </i>
    <i>
      <x v="644"/>
    </i>
    <i>
      <x v="645"/>
    </i>
    <i>
      <x v="649"/>
    </i>
    <i>
      <x v="651"/>
    </i>
    <i>
      <x v="654"/>
    </i>
    <i>
      <x v="656"/>
    </i>
    <i>
      <x v="659"/>
    </i>
    <i>
      <x v="661"/>
    </i>
    <i>
      <x v="662"/>
    </i>
    <i>
      <x v="663"/>
    </i>
    <i>
      <x v="664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6"/>
    </i>
    <i>
      <x v="679"/>
    </i>
    <i>
      <x v="682"/>
    </i>
    <i>
      <x v="683"/>
    </i>
    <i>
      <x v="685"/>
    </i>
    <i>
      <x v="688"/>
    </i>
    <i>
      <x v="690"/>
    </i>
    <i>
      <x v="692"/>
    </i>
    <i>
      <x v="695"/>
    </i>
    <i>
      <x v="698"/>
    </i>
    <i>
      <x v="700"/>
    </i>
    <i>
      <x v="704"/>
    </i>
    <i>
      <x v="706"/>
    </i>
    <i>
      <x v="707"/>
    </i>
    <i>
      <x v="712"/>
    </i>
    <i>
      <x v="713"/>
    </i>
    <i>
      <x v="718"/>
    </i>
    <i>
      <x v="720"/>
    </i>
    <i>
      <x v="721"/>
    </i>
    <i>
      <x v="724"/>
    </i>
    <i>
      <x v="726"/>
    </i>
    <i>
      <x v="727"/>
    </i>
    <i>
      <x v="728"/>
    </i>
    <i>
      <x v="730"/>
    </i>
    <i>
      <x v="731"/>
    </i>
    <i>
      <x v="733"/>
    </i>
    <i>
      <x v="738"/>
    </i>
    <i>
      <x v="741"/>
    </i>
    <i>
      <x v="744"/>
    </i>
    <i>
      <x v="748"/>
    </i>
    <i>
      <x v="752"/>
    </i>
    <i>
      <x v="754"/>
    </i>
    <i>
      <x v="763"/>
    </i>
    <i>
      <x v="764"/>
    </i>
    <i>
      <x v="767"/>
    </i>
    <i>
      <x v="769"/>
    </i>
    <i>
      <x v="770"/>
    </i>
    <i>
      <x v="772"/>
    </i>
    <i>
      <x v="775"/>
    </i>
    <i>
      <x v="777"/>
    </i>
    <i>
      <x v="779"/>
    </i>
    <i>
      <x v="783"/>
    </i>
    <i>
      <x v="786"/>
    </i>
    <i>
      <x v="787"/>
    </i>
    <i>
      <x v="791"/>
    </i>
    <i>
      <x v="792"/>
    </i>
    <i>
      <x v="799"/>
    </i>
    <i>
      <x v="800"/>
    </i>
    <i>
      <x v="801"/>
    </i>
    <i>
      <x v="802"/>
    </i>
    <i>
      <x v="807"/>
    </i>
    <i>
      <x v="808"/>
    </i>
    <i>
      <x v="810"/>
    </i>
    <i>
      <x v="811"/>
    </i>
    <i>
      <x v="817"/>
    </i>
    <i>
      <x v="818"/>
    </i>
    <i>
      <x v="819"/>
    </i>
    <i>
      <x v="825"/>
    </i>
    <i>
      <x v="826"/>
    </i>
    <i>
      <x v="830"/>
    </i>
    <i>
      <x v="832"/>
    </i>
    <i>
      <x v="834"/>
    </i>
    <i>
      <x v="836"/>
    </i>
    <i>
      <x v="837"/>
    </i>
    <i>
      <x v="842"/>
    </i>
    <i>
      <x v="845"/>
    </i>
    <i>
      <x v="846"/>
    </i>
    <i>
      <x v="847"/>
    </i>
    <i>
      <x v="850"/>
    </i>
    <i>
      <x v="854"/>
    </i>
    <i>
      <x v="855"/>
    </i>
    <i>
      <x v="856"/>
    </i>
    <i>
      <x v="859"/>
    </i>
    <i>
      <x v="861"/>
    </i>
    <i>
      <x v="863"/>
    </i>
    <i>
      <x v="865"/>
    </i>
    <i>
      <x v="867"/>
    </i>
    <i>
      <x v="869"/>
    </i>
    <i>
      <x v="876"/>
    </i>
    <i>
      <x v="877"/>
    </i>
    <i>
      <x v="878"/>
    </i>
    <i>
      <x v="879"/>
    </i>
    <i>
      <x v="880"/>
    </i>
    <i>
      <x v="883"/>
    </i>
    <i>
      <x v="885"/>
    </i>
    <i>
      <x v="888"/>
    </i>
    <i>
      <x v="889"/>
    </i>
    <i>
      <x v="893"/>
    </i>
    <i>
      <x v="895"/>
    </i>
    <i>
      <x v="898"/>
    </i>
    <i>
      <x v="901"/>
    </i>
    <i>
      <x v="905"/>
    </i>
    <i>
      <x v="906"/>
    </i>
    <i>
      <x v="908"/>
    </i>
    <i>
      <x v="916"/>
    </i>
    <i>
      <x v="918"/>
    </i>
    <i>
      <x v="919"/>
    </i>
    <i>
      <x v="921"/>
    </i>
    <i>
      <x v="923"/>
    </i>
    <i>
      <x v="924"/>
    </i>
    <i>
      <x v="934"/>
    </i>
    <i>
      <x v="936"/>
    </i>
    <i>
      <x v="941"/>
    </i>
    <i>
      <x v="942"/>
    </i>
    <i>
      <x v="946"/>
    </i>
    <i>
      <x v="947"/>
    </i>
    <i>
      <x v="949"/>
    </i>
    <i>
      <x v="950"/>
    </i>
    <i>
      <x v="951"/>
    </i>
    <i>
      <x v="958"/>
    </i>
    <i>
      <x v="959"/>
    </i>
    <i>
      <x v="960"/>
    </i>
    <i>
      <x v="961"/>
    </i>
    <i>
      <x v="962"/>
    </i>
    <i>
      <x v="964"/>
    </i>
    <i>
      <x v="966"/>
    </i>
    <i>
      <x v="967"/>
    </i>
    <i>
      <x v="969"/>
    </i>
    <i>
      <x v="975"/>
    </i>
    <i>
      <x v="977"/>
    </i>
    <i>
      <x v="979"/>
    </i>
    <i>
      <x v="980"/>
    </i>
    <i>
      <x v="981"/>
    </i>
    <i>
      <x v="985"/>
    </i>
    <i>
      <x v="987"/>
    </i>
    <i>
      <x v="990"/>
    </i>
    <i>
      <x v="994"/>
    </i>
    <i>
      <x v="995"/>
    </i>
    <i>
      <x v="996"/>
    </i>
    <i>
      <x v="999"/>
    </i>
    <i>
      <x v="1013"/>
    </i>
    <i>
      <x v="1015"/>
    </i>
    <i>
      <x v="1016"/>
    </i>
    <i>
      <x v="1017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6"/>
    </i>
    <i>
      <x v="1039"/>
    </i>
    <i>
      <x v="1040"/>
    </i>
    <i>
      <x v="1042"/>
    </i>
    <i>
      <x v="1043"/>
    </i>
    <i>
      <x v="1044"/>
    </i>
    <i>
      <x v="1054"/>
    </i>
    <i>
      <x v="1056"/>
    </i>
    <i>
      <x v="1058"/>
    </i>
    <i>
      <x v="1060"/>
    </i>
    <i>
      <x v="1065"/>
    </i>
    <i>
      <x v="1067"/>
    </i>
    <i>
      <x v="1068"/>
    </i>
    <i>
      <x v="1070"/>
    </i>
    <i>
      <x v="1072"/>
    </i>
    <i>
      <x v="1077"/>
    </i>
    <i>
      <x v="1078"/>
    </i>
    <i>
      <x v="1081"/>
    </i>
    <i>
      <x v="1083"/>
    </i>
    <i>
      <x v="1085"/>
    </i>
    <i>
      <x v="1089"/>
    </i>
    <i>
      <x v="1091"/>
    </i>
    <i>
      <x v="1093"/>
    </i>
    <i>
      <x v="1094"/>
    </i>
    <i>
      <x v="1105"/>
    </i>
    <i>
      <x v="1106"/>
    </i>
    <i>
      <x v="1109"/>
    </i>
    <i>
      <x v="1110"/>
    </i>
    <i>
      <x v="1112"/>
    </i>
    <i>
      <x v="1113"/>
    </i>
    <i>
      <x v="1115"/>
    </i>
    <i>
      <x v="1116"/>
    </i>
    <i>
      <x v="1117"/>
    </i>
    <i>
      <x v="1127"/>
    </i>
    <i>
      <x v="1129"/>
    </i>
    <i>
      <x v="1130"/>
    </i>
    <i>
      <x v="1138"/>
    </i>
    <i>
      <x v="1140"/>
    </i>
    <i>
      <x v="1141"/>
    </i>
    <i>
      <x v="1142"/>
    </i>
    <i>
      <x v="1144"/>
    </i>
    <i>
      <x v="1146"/>
    </i>
    <i>
      <x v="1155"/>
    </i>
    <i>
      <x v="1157"/>
    </i>
    <i>
      <x v="1161"/>
    </i>
    <i>
      <x v="1163"/>
    </i>
    <i>
      <x v="1164"/>
    </i>
    <i>
      <x v="1167"/>
    </i>
    <i>
      <x v="1169"/>
    </i>
    <i>
      <x v="1170"/>
    </i>
    <i>
      <x v="1171"/>
    </i>
    <i>
      <x v="1176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90"/>
    </i>
    <i>
      <x v="1193"/>
    </i>
    <i>
      <x v="1202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7"/>
    </i>
    <i>
      <x v="1224"/>
    </i>
    <i>
      <x v="1227"/>
    </i>
    <i>
      <x v="1228"/>
    </i>
    <i>
      <x v="1231"/>
    </i>
    <i>
      <x v="1233"/>
    </i>
    <i>
      <x v="1240"/>
    </i>
    <i>
      <x v="1242"/>
    </i>
    <i>
      <x v="1243"/>
    </i>
    <i>
      <x v="1247"/>
    </i>
    <i>
      <x v="1250"/>
    </i>
    <i>
      <x v="1252"/>
    </i>
    <i>
      <x v="1253"/>
    </i>
    <i>
      <x v="1256"/>
    </i>
    <i>
      <x v="1258"/>
    </i>
    <i>
      <x v="1259"/>
    </i>
    <i>
      <x v="1262"/>
    </i>
    <i>
      <x v="1264"/>
    </i>
    <i>
      <x v="1265"/>
    </i>
    <i>
      <x v="1270"/>
    </i>
    <i>
      <x v="1272"/>
    </i>
    <i>
      <x v="1273"/>
    </i>
    <i>
      <x v="1277"/>
    </i>
    <i>
      <x v="1278"/>
    </i>
    <i>
      <x v="1280"/>
    </i>
    <i>
      <x v="1281"/>
    </i>
    <i>
      <x v="1286"/>
    </i>
    <i>
      <x v="1288"/>
    </i>
    <i>
      <x v="1290"/>
    </i>
    <i>
      <x v="1294"/>
    </i>
    <i>
      <x v="1295"/>
    </i>
    <i>
      <x v="1296"/>
    </i>
    <i>
      <x v="1297"/>
    </i>
    <i>
      <x v="1298"/>
    </i>
    <i>
      <x v="1299"/>
    </i>
    <i>
      <x v="1302"/>
    </i>
    <i>
      <x v="1305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20"/>
    </i>
    <i>
      <x v="1322"/>
    </i>
    <i>
      <x v="1332"/>
    </i>
    <i>
      <x v="1338"/>
    </i>
    <i>
      <x v="1341"/>
    </i>
    <i>
      <x v="1347"/>
    </i>
    <i>
      <x v="1348"/>
    </i>
    <i>
      <x v="1350"/>
    </i>
    <i>
      <x v="1353"/>
    </i>
    <i>
      <x v="1354"/>
    </i>
    <i>
      <x v="1357"/>
    </i>
    <i>
      <x v="1359"/>
    </i>
    <i>
      <x v="1361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80"/>
    </i>
    <i>
      <x v="1382"/>
    </i>
    <i>
      <x v="1385"/>
    </i>
    <i>
      <x v="1386"/>
    </i>
    <i>
      <x v="1388"/>
    </i>
    <i>
      <x v="1390"/>
    </i>
    <i>
      <x v="1392"/>
    </i>
    <i>
      <x v="1394"/>
    </i>
    <i>
      <x v="1396"/>
    </i>
    <i>
      <x v="1398"/>
    </i>
    <i>
      <x v="1401"/>
    </i>
    <i>
      <x v="1403"/>
    </i>
    <i>
      <x v="1405"/>
    </i>
    <i>
      <x v="1406"/>
    </i>
    <i>
      <x v="1407"/>
    </i>
    <i>
      <x v="1410"/>
    </i>
    <i>
      <x v="1413"/>
    </i>
    <i>
      <x v="1417"/>
    </i>
    <i>
      <x v="1418"/>
    </i>
    <i>
      <x v="1419"/>
    </i>
    <i>
      <x v="1422"/>
    </i>
    <i>
      <x v="1424"/>
    </i>
    <i>
      <x v="1426"/>
    </i>
    <i>
      <x v="1427"/>
    </i>
    <i>
      <x v="1428"/>
    </i>
    <i>
      <x v="1433"/>
    </i>
    <i>
      <x v="1434"/>
    </i>
    <i>
      <x v="1435"/>
    </i>
    <i>
      <x v="1437"/>
    </i>
    <i>
      <x v="1438"/>
    </i>
    <i>
      <x v="1441"/>
    </i>
    <i>
      <x v="1442"/>
    </i>
    <i>
      <x v="1445"/>
    </i>
    <i>
      <x v="1447"/>
    </i>
    <i>
      <x v="1449"/>
    </i>
    <i>
      <x v="1452"/>
    </i>
    <i>
      <x v="1454"/>
    </i>
    <i>
      <x v="1456"/>
    </i>
    <i>
      <x v="1458"/>
    </i>
    <i>
      <x v="1459"/>
    </i>
  </rowItems>
  <colItems count="1">
    <i/>
  </colItems>
  <pageFields count="1">
    <pageField fld="48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DEAE8B2-E570-3442-A486-5DF02E460FF1}" name="PivotTable6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No full bath ">
  <location ref="E6:F86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856">
    <i>
      <x v="1"/>
    </i>
    <i>
      <x v="8"/>
    </i>
    <i>
      <x v="13"/>
    </i>
    <i>
      <x v="15"/>
    </i>
    <i>
      <x v="17"/>
    </i>
    <i>
      <x v="19"/>
    </i>
    <i>
      <x v="20"/>
    </i>
    <i>
      <x v="21"/>
    </i>
    <i>
      <x v="22"/>
    </i>
    <i>
      <x v="25"/>
    </i>
    <i>
      <x v="26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9"/>
    </i>
    <i>
      <x v="40"/>
    </i>
    <i>
      <x v="41"/>
    </i>
    <i>
      <x v="47"/>
    </i>
    <i>
      <x v="48"/>
    </i>
    <i>
      <x v="50"/>
    </i>
    <i>
      <x v="51"/>
    </i>
    <i>
      <x v="54"/>
    </i>
    <i>
      <x v="55"/>
    </i>
    <i>
      <x v="57"/>
    </i>
    <i>
      <x v="58"/>
    </i>
    <i>
      <x v="59"/>
    </i>
    <i>
      <x v="61"/>
    </i>
    <i>
      <x v="62"/>
    </i>
    <i>
      <x v="63"/>
    </i>
    <i>
      <x v="65"/>
    </i>
    <i>
      <x v="68"/>
    </i>
    <i>
      <x v="69"/>
    </i>
    <i>
      <x v="72"/>
    </i>
    <i>
      <x v="74"/>
    </i>
    <i>
      <x v="76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90"/>
    </i>
    <i>
      <x v="91"/>
    </i>
    <i>
      <x v="93"/>
    </i>
    <i>
      <x v="95"/>
    </i>
    <i>
      <x v="96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19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4"/>
    </i>
    <i>
      <x v="135"/>
    </i>
    <i>
      <x v="136"/>
    </i>
    <i>
      <x v="137"/>
    </i>
    <i>
      <x v="138"/>
    </i>
    <i>
      <x v="140"/>
    </i>
    <i>
      <x v="142"/>
    </i>
    <i>
      <x v="145"/>
    </i>
    <i>
      <x v="147"/>
    </i>
    <i>
      <x v="149"/>
    </i>
    <i>
      <x v="150"/>
    </i>
    <i>
      <x v="152"/>
    </i>
    <i>
      <x v="154"/>
    </i>
    <i>
      <x v="155"/>
    </i>
    <i>
      <x v="156"/>
    </i>
    <i>
      <x v="157"/>
    </i>
    <i>
      <x v="158"/>
    </i>
    <i>
      <x v="160"/>
    </i>
    <i>
      <x v="162"/>
    </i>
    <i>
      <x v="163"/>
    </i>
    <i>
      <x v="164"/>
    </i>
    <i>
      <x v="168"/>
    </i>
    <i>
      <x v="169"/>
    </i>
    <i>
      <x v="170"/>
    </i>
    <i>
      <x v="176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90"/>
    </i>
    <i>
      <x v="193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11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2"/>
    </i>
    <i>
      <x v="235"/>
    </i>
    <i>
      <x v="236"/>
    </i>
    <i>
      <x v="237"/>
    </i>
    <i>
      <x v="238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5"/>
    </i>
    <i>
      <x v="256"/>
    </i>
    <i>
      <x v="258"/>
    </i>
    <i>
      <x v="259"/>
    </i>
    <i>
      <x v="261"/>
    </i>
    <i>
      <x v="264"/>
    </i>
    <i>
      <x v="265"/>
    </i>
    <i>
      <x v="267"/>
    </i>
    <i>
      <x v="268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6"/>
    </i>
    <i>
      <x v="297"/>
    </i>
    <i>
      <x v="298"/>
    </i>
    <i>
      <x v="299"/>
    </i>
    <i>
      <x v="301"/>
    </i>
    <i>
      <x v="302"/>
    </i>
    <i>
      <x v="304"/>
    </i>
    <i>
      <x v="307"/>
    </i>
    <i>
      <x v="308"/>
    </i>
    <i>
      <x v="310"/>
    </i>
    <i>
      <x v="314"/>
    </i>
    <i>
      <x v="317"/>
    </i>
    <i>
      <x v="320"/>
    </i>
    <i>
      <x v="324"/>
    </i>
    <i>
      <x v="325"/>
    </i>
    <i>
      <x v="327"/>
    </i>
    <i>
      <x v="328"/>
    </i>
    <i>
      <x v="329"/>
    </i>
    <i>
      <x v="330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50"/>
    </i>
    <i>
      <x v="352"/>
    </i>
    <i>
      <x v="353"/>
    </i>
    <i>
      <x v="354"/>
    </i>
    <i>
      <x v="358"/>
    </i>
    <i>
      <x v="362"/>
    </i>
    <i>
      <x v="363"/>
    </i>
    <i>
      <x v="365"/>
    </i>
    <i>
      <x v="367"/>
    </i>
    <i>
      <x v="368"/>
    </i>
    <i>
      <x v="370"/>
    </i>
    <i>
      <x v="371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5"/>
    </i>
    <i>
      <x v="386"/>
    </i>
    <i>
      <x v="388"/>
    </i>
    <i>
      <x v="392"/>
    </i>
    <i>
      <x v="393"/>
    </i>
    <i>
      <x v="394"/>
    </i>
    <i>
      <x v="396"/>
    </i>
    <i>
      <x v="397"/>
    </i>
    <i>
      <x v="398"/>
    </i>
    <i>
      <x v="401"/>
    </i>
    <i>
      <x v="402"/>
    </i>
    <i>
      <x v="403"/>
    </i>
    <i>
      <x v="404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16"/>
    </i>
    <i>
      <x v="421"/>
    </i>
    <i>
      <x v="422"/>
    </i>
    <i>
      <x v="425"/>
    </i>
    <i>
      <x v="427"/>
    </i>
    <i>
      <x v="430"/>
    </i>
    <i>
      <x v="431"/>
    </i>
    <i>
      <x v="433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0"/>
    </i>
    <i>
      <x v="453"/>
    </i>
    <i>
      <x v="455"/>
    </i>
    <i>
      <x v="456"/>
    </i>
    <i>
      <x v="458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1"/>
    </i>
    <i>
      <x v="477"/>
    </i>
    <i>
      <x v="479"/>
    </i>
    <i>
      <x v="485"/>
    </i>
    <i>
      <x v="487"/>
    </i>
    <i>
      <x v="488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1"/>
    </i>
    <i>
      <x v="504"/>
    </i>
    <i>
      <x v="505"/>
    </i>
    <i>
      <x v="506"/>
    </i>
    <i>
      <x v="507"/>
    </i>
    <i>
      <x v="508"/>
    </i>
    <i>
      <x v="511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5"/>
    </i>
    <i>
      <x v="526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41"/>
    </i>
    <i>
      <x v="545"/>
    </i>
    <i>
      <x v="546"/>
    </i>
    <i>
      <x v="549"/>
    </i>
    <i>
      <x v="550"/>
    </i>
    <i>
      <x v="551"/>
    </i>
    <i>
      <x v="552"/>
    </i>
    <i>
      <x v="553"/>
    </i>
    <i>
      <x v="555"/>
    </i>
    <i>
      <x v="557"/>
    </i>
    <i>
      <x v="558"/>
    </i>
    <i>
      <x v="559"/>
    </i>
    <i>
      <x v="563"/>
    </i>
    <i>
      <x v="566"/>
    </i>
    <i>
      <x v="567"/>
    </i>
    <i>
      <x v="570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3"/>
    </i>
    <i>
      <x v="584"/>
    </i>
    <i>
      <x v="589"/>
    </i>
    <i>
      <x v="590"/>
    </i>
    <i>
      <x v="594"/>
    </i>
    <i>
      <x v="596"/>
    </i>
    <i>
      <x v="597"/>
    </i>
    <i>
      <x v="601"/>
    </i>
    <i>
      <x v="603"/>
    </i>
    <i>
      <x v="605"/>
    </i>
    <i>
      <x v="608"/>
    </i>
    <i>
      <x v="611"/>
    </i>
    <i>
      <x v="613"/>
    </i>
    <i>
      <x v="617"/>
    </i>
    <i>
      <x v="618"/>
    </i>
    <i>
      <x v="621"/>
    </i>
    <i>
      <x v="622"/>
    </i>
    <i>
      <x v="623"/>
    </i>
    <i>
      <x v="625"/>
    </i>
    <i>
      <x v="626"/>
    </i>
    <i>
      <x v="628"/>
    </i>
    <i>
      <x v="630"/>
    </i>
    <i>
      <x v="631"/>
    </i>
    <i>
      <x v="632"/>
    </i>
    <i>
      <x v="633"/>
    </i>
    <i>
      <x v="635"/>
    </i>
    <i>
      <x v="636"/>
    </i>
    <i>
      <x v="637"/>
    </i>
    <i>
      <x v="638"/>
    </i>
    <i>
      <x v="640"/>
    </i>
    <i>
      <x v="643"/>
    </i>
    <i>
      <x v="646"/>
    </i>
    <i>
      <x v="647"/>
    </i>
    <i>
      <x v="648"/>
    </i>
    <i>
      <x v="650"/>
    </i>
    <i>
      <x v="652"/>
    </i>
    <i>
      <x v="653"/>
    </i>
    <i>
      <x v="655"/>
    </i>
    <i>
      <x v="657"/>
    </i>
    <i>
      <x v="658"/>
    </i>
    <i>
      <x v="660"/>
    </i>
    <i>
      <x v="665"/>
    </i>
    <i>
      <x v="666"/>
    </i>
    <i>
      <x v="669"/>
    </i>
    <i>
      <x v="675"/>
    </i>
    <i>
      <x v="677"/>
    </i>
    <i>
      <x v="678"/>
    </i>
    <i>
      <x v="680"/>
    </i>
    <i>
      <x v="681"/>
    </i>
    <i>
      <x v="684"/>
    </i>
    <i>
      <x v="686"/>
    </i>
    <i>
      <x v="687"/>
    </i>
    <i>
      <x v="689"/>
    </i>
    <i>
      <x v="691"/>
    </i>
    <i>
      <x v="693"/>
    </i>
    <i>
      <x v="694"/>
    </i>
    <i>
      <x v="696"/>
    </i>
    <i>
      <x v="697"/>
    </i>
    <i>
      <x v="699"/>
    </i>
    <i>
      <x v="701"/>
    </i>
    <i>
      <x v="702"/>
    </i>
    <i>
      <x v="703"/>
    </i>
    <i>
      <x v="705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9"/>
    </i>
    <i>
      <x v="722"/>
    </i>
    <i>
      <x v="723"/>
    </i>
    <i>
      <x v="725"/>
    </i>
    <i>
      <x v="729"/>
    </i>
    <i>
      <x v="732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5"/>
    </i>
    <i>
      <x v="766"/>
    </i>
    <i>
      <x v="768"/>
    </i>
    <i>
      <x v="771"/>
    </i>
    <i>
      <x v="773"/>
    </i>
    <i>
      <x v="774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8"/>
    </i>
    <i>
      <x v="789"/>
    </i>
    <i>
      <x v="790"/>
    </i>
    <i>
      <x v="793"/>
    </i>
    <i>
      <x v="794"/>
    </i>
    <i>
      <x v="795"/>
    </i>
    <i>
      <x v="796"/>
    </i>
    <i>
      <x v="797"/>
    </i>
    <i>
      <x v="798"/>
    </i>
    <i>
      <x v="803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6"/>
    </i>
    <i>
      <x v="820"/>
    </i>
    <i>
      <x v="821"/>
    </i>
    <i>
      <x v="822"/>
    </i>
    <i>
      <x v="823"/>
    </i>
    <i>
      <x v="824"/>
    </i>
    <i>
      <x v="827"/>
    </i>
    <i>
      <x v="828"/>
    </i>
    <i>
      <x v="829"/>
    </i>
    <i>
      <x v="831"/>
    </i>
    <i>
      <x v="833"/>
    </i>
    <i>
      <x v="835"/>
    </i>
    <i>
      <x v="838"/>
    </i>
    <i>
      <x v="839"/>
    </i>
    <i>
      <x v="840"/>
    </i>
    <i>
      <x v="841"/>
    </i>
    <i>
      <x v="843"/>
    </i>
    <i>
      <x v="844"/>
    </i>
    <i>
      <x v="848"/>
    </i>
    <i>
      <x v="849"/>
    </i>
    <i>
      <x v="851"/>
    </i>
    <i>
      <x v="852"/>
    </i>
    <i>
      <x v="853"/>
    </i>
    <i>
      <x v="857"/>
    </i>
    <i>
      <x v="858"/>
    </i>
    <i>
      <x v="860"/>
    </i>
    <i>
      <x v="862"/>
    </i>
    <i>
      <x v="864"/>
    </i>
    <i>
      <x v="866"/>
    </i>
    <i>
      <x v="868"/>
    </i>
    <i>
      <x v="870"/>
    </i>
    <i>
      <x v="871"/>
    </i>
    <i>
      <x v="872"/>
    </i>
    <i>
      <x v="873"/>
    </i>
    <i>
      <x v="874"/>
    </i>
    <i>
      <x v="875"/>
    </i>
    <i>
      <x v="881"/>
    </i>
    <i>
      <x v="882"/>
    </i>
    <i>
      <x v="884"/>
    </i>
    <i>
      <x v="886"/>
    </i>
    <i>
      <x v="887"/>
    </i>
    <i>
      <x v="890"/>
    </i>
    <i>
      <x v="891"/>
    </i>
    <i>
      <x v="892"/>
    </i>
    <i>
      <x v="894"/>
    </i>
    <i>
      <x v="896"/>
    </i>
    <i>
      <x v="897"/>
    </i>
    <i>
      <x v="899"/>
    </i>
    <i>
      <x v="900"/>
    </i>
    <i>
      <x v="902"/>
    </i>
    <i>
      <x v="903"/>
    </i>
    <i>
      <x v="904"/>
    </i>
    <i>
      <x v="907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20"/>
    </i>
    <i>
      <x v="922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5"/>
    </i>
    <i>
      <x v="937"/>
    </i>
    <i>
      <x v="938"/>
    </i>
    <i>
      <x v="939"/>
    </i>
    <i>
      <x v="940"/>
    </i>
    <i>
      <x v="943"/>
    </i>
    <i>
      <x v="944"/>
    </i>
    <i>
      <x v="945"/>
    </i>
    <i>
      <x v="948"/>
    </i>
    <i>
      <x v="952"/>
    </i>
    <i>
      <x v="953"/>
    </i>
    <i>
      <x v="954"/>
    </i>
    <i>
      <x v="955"/>
    </i>
    <i>
      <x v="956"/>
    </i>
    <i>
      <x v="957"/>
    </i>
    <i>
      <x v="963"/>
    </i>
    <i>
      <x v="965"/>
    </i>
    <i>
      <x v="968"/>
    </i>
    <i>
      <x v="970"/>
    </i>
    <i>
      <x v="971"/>
    </i>
    <i>
      <x v="972"/>
    </i>
    <i>
      <x v="973"/>
    </i>
    <i>
      <x v="974"/>
    </i>
    <i>
      <x v="976"/>
    </i>
    <i>
      <x v="978"/>
    </i>
    <i>
      <x v="982"/>
    </i>
    <i>
      <x v="983"/>
    </i>
    <i>
      <x v="984"/>
    </i>
    <i>
      <x v="986"/>
    </i>
    <i>
      <x v="988"/>
    </i>
    <i>
      <x v="989"/>
    </i>
    <i>
      <x v="991"/>
    </i>
    <i>
      <x v="992"/>
    </i>
    <i>
      <x v="993"/>
    </i>
    <i>
      <x v="997"/>
    </i>
    <i>
      <x v="998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4"/>
    </i>
    <i>
      <x v="1018"/>
    </i>
    <i>
      <x v="1019"/>
    </i>
    <i>
      <x v="1022"/>
    </i>
    <i>
      <x v="1023"/>
    </i>
    <i>
      <x v="1029"/>
    </i>
    <i>
      <x v="1030"/>
    </i>
    <i>
      <x v="1034"/>
    </i>
    <i>
      <x v="1035"/>
    </i>
    <i>
      <x v="1037"/>
    </i>
    <i>
      <x v="1038"/>
    </i>
    <i>
      <x v="1041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6"/>
    </i>
    <i>
      <x v="1069"/>
    </i>
    <i>
      <x v="1071"/>
    </i>
    <i>
      <x v="1073"/>
    </i>
    <i>
      <x v="1074"/>
    </i>
    <i>
      <x v="1075"/>
    </i>
    <i>
      <x v="1076"/>
    </i>
    <i>
      <x v="1079"/>
    </i>
    <i>
      <x v="1080"/>
    </i>
    <i>
      <x v="1082"/>
    </i>
    <i>
      <x v="1084"/>
    </i>
    <i>
      <x v="1086"/>
    </i>
    <i>
      <x v="1087"/>
    </i>
    <i>
      <x v="1088"/>
    </i>
    <i>
      <x v="1090"/>
    </i>
    <i>
      <x v="1092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7"/>
    </i>
    <i>
      <x v="1108"/>
    </i>
    <i>
      <x v="1111"/>
    </i>
    <i>
      <x v="1114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8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3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58"/>
    </i>
    <i>
      <x v="1159"/>
    </i>
    <i>
      <x v="1160"/>
    </i>
    <i>
      <x v="1162"/>
    </i>
    <i>
      <x v="1165"/>
    </i>
    <i>
      <x v="1166"/>
    </i>
    <i>
      <x v="1168"/>
    </i>
    <i>
      <x v="1172"/>
    </i>
    <i>
      <x v="1173"/>
    </i>
    <i>
      <x v="1174"/>
    </i>
    <i>
      <x v="1175"/>
    </i>
    <i>
      <x v="1177"/>
    </i>
    <i>
      <x v="1178"/>
    </i>
    <i>
      <x v="1179"/>
    </i>
    <i>
      <x v="1180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3"/>
    </i>
    <i>
      <x v="1205"/>
    </i>
    <i>
      <x v="1210"/>
    </i>
    <i>
      <x v="1211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9"/>
    </i>
    <i>
      <x v="1230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1"/>
    </i>
    <i>
      <x v="1244"/>
    </i>
    <i>
      <x v="1245"/>
    </i>
    <i>
      <x v="1246"/>
    </i>
    <i>
      <x v="1248"/>
    </i>
    <i>
      <x v="1249"/>
    </i>
    <i>
      <x v="1251"/>
    </i>
    <i>
      <x v="1254"/>
    </i>
    <i>
      <x v="1255"/>
    </i>
    <i>
      <x v="1257"/>
    </i>
    <i>
      <x v="1260"/>
    </i>
    <i>
      <x v="1261"/>
    </i>
    <i>
      <x v="1263"/>
    </i>
    <i>
      <x v="1266"/>
    </i>
    <i>
      <x v="1267"/>
    </i>
    <i>
      <x v="1268"/>
    </i>
    <i>
      <x v="1269"/>
    </i>
    <i>
      <x v="1271"/>
    </i>
    <i>
      <x v="1274"/>
    </i>
    <i>
      <x v="1275"/>
    </i>
    <i>
      <x v="1276"/>
    </i>
    <i>
      <x v="1279"/>
    </i>
    <i>
      <x v="1282"/>
    </i>
    <i>
      <x v="1283"/>
    </i>
    <i>
      <x v="1284"/>
    </i>
    <i>
      <x v="1285"/>
    </i>
    <i>
      <x v="1287"/>
    </i>
    <i>
      <x v="1289"/>
    </i>
    <i>
      <x v="1291"/>
    </i>
    <i>
      <x v="1292"/>
    </i>
    <i>
      <x v="1293"/>
    </i>
    <i>
      <x v="1300"/>
    </i>
    <i>
      <x v="1301"/>
    </i>
    <i>
      <x v="1303"/>
    </i>
    <i>
      <x v="1304"/>
    </i>
    <i>
      <x v="1306"/>
    </i>
    <i>
      <x v="1312"/>
    </i>
    <i>
      <x v="1313"/>
    </i>
    <i>
      <x v="1315"/>
    </i>
    <i>
      <x v="1317"/>
    </i>
    <i>
      <x v="1318"/>
    </i>
    <i>
      <x v="1319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4"/>
    </i>
    <i>
      <x v="1345"/>
    </i>
    <i>
      <x v="1346"/>
    </i>
    <i>
      <x v="1349"/>
    </i>
    <i>
      <x v="1351"/>
    </i>
    <i>
      <x v="1352"/>
    </i>
    <i>
      <x v="1355"/>
    </i>
    <i>
      <x v="1356"/>
    </i>
    <i>
      <x v="1358"/>
    </i>
    <i>
      <x v="1360"/>
    </i>
    <i>
      <x v="1362"/>
    </i>
    <i>
      <x v="1363"/>
    </i>
    <i>
      <x v="1364"/>
    </i>
    <i>
      <x v="1367"/>
    </i>
    <i>
      <x v="1370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3"/>
    </i>
    <i>
      <x v="1384"/>
    </i>
    <i>
      <x v="1387"/>
    </i>
    <i>
      <x v="1389"/>
    </i>
    <i>
      <x v="1391"/>
    </i>
    <i>
      <x v="1393"/>
    </i>
    <i>
      <x v="1395"/>
    </i>
    <i>
      <x v="1397"/>
    </i>
    <i>
      <x v="1399"/>
    </i>
    <i>
      <x v="1400"/>
    </i>
    <i>
      <x v="1402"/>
    </i>
    <i>
      <x v="1404"/>
    </i>
    <i>
      <x v="1408"/>
    </i>
    <i>
      <x v="1409"/>
    </i>
    <i>
      <x v="1411"/>
    </i>
    <i>
      <x v="1412"/>
    </i>
    <i>
      <x v="1414"/>
    </i>
    <i>
      <x v="1415"/>
    </i>
    <i>
      <x v="1416"/>
    </i>
    <i>
      <x v="1420"/>
    </i>
    <i>
      <x v="1421"/>
    </i>
    <i>
      <x v="1423"/>
    </i>
    <i>
      <x v="1425"/>
    </i>
    <i>
      <x v="1429"/>
    </i>
    <i>
      <x v="1430"/>
    </i>
    <i>
      <x v="1431"/>
    </i>
    <i>
      <x v="1432"/>
    </i>
    <i>
      <x v="1436"/>
    </i>
    <i>
      <x v="1439"/>
    </i>
    <i>
      <x v="1440"/>
    </i>
    <i>
      <x v="1443"/>
    </i>
    <i>
      <x v="1444"/>
    </i>
    <i>
      <x v="1446"/>
    </i>
    <i>
      <x v="1448"/>
    </i>
    <i>
      <x v="1450"/>
    </i>
    <i>
      <x v="1451"/>
    </i>
    <i>
      <x v="1453"/>
    </i>
    <i>
      <x v="1455"/>
    </i>
    <i>
      <x v="1457"/>
    </i>
  </rowItems>
  <colItems count="1">
    <i/>
  </colItems>
  <pageFields count="1">
    <pageField fld="48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D1AD0C3-79C5-1244-A19B-27C5733B1903}" name="PivotTable6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4:C9" firstHeaderRow="1" firstDataRow="1" firstDataCol="1"/>
  <pivotFields count="88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4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EA3076-5821-D843-93CB-B3166B8FD951}" name="PivotTable7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E5:F105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100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</rowItems>
  <colItems count="1">
    <i/>
  </colItems>
  <pageFields count="1">
    <pageField fld="55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FFF7542-CC47-F548-A86B-B6AB17DBEC1D}" name="PivotTable7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2:C7" firstHeaderRow="1" firstDataRow="1" firstDataCol="1"/>
  <pivotFields count="88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5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195F870-6B23-8A4A-8E26-76AE056E685B}" name="PivotTable7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N5:O4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x="3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39">
    <i>
      <x v="29"/>
    </i>
    <i>
      <x v="39"/>
    </i>
    <i>
      <x v="61"/>
    </i>
    <i>
      <x v="88"/>
    </i>
    <i>
      <x v="108"/>
    </i>
    <i>
      <x v="246"/>
    </i>
    <i>
      <x v="250"/>
    </i>
    <i>
      <x v="291"/>
    </i>
    <i>
      <x v="307"/>
    </i>
    <i>
      <x v="345"/>
    </i>
    <i>
      <x v="375"/>
    </i>
    <i>
      <x v="441"/>
    </i>
    <i>
      <x v="491"/>
    </i>
    <i>
      <x v="533"/>
    </i>
    <i>
      <x v="565"/>
    </i>
    <i>
      <x v="586"/>
    </i>
    <i>
      <x v="628"/>
    </i>
    <i>
      <x v="635"/>
    </i>
    <i>
      <x v="636"/>
    </i>
    <i>
      <x v="669"/>
    </i>
    <i>
      <x v="705"/>
    </i>
    <i>
      <x v="761"/>
    </i>
    <i>
      <x v="812"/>
    </i>
    <i>
      <x v="814"/>
    </i>
    <i>
      <x v="840"/>
    </i>
    <i>
      <x v="867"/>
    </i>
    <i>
      <x v="976"/>
    </i>
    <i>
      <x v="1000"/>
    </i>
    <i>
      <x v="1034"/>
    </i>
    <i>
      <x v="1100"/>
    </i>
    <i>
      <x v="1125"/>
    </i>
    <i>
      <x v="1132"/>
    </i>
    <i>
      <x v="1144"/>
    </i>
    <i>
      <x v="1147"/>
    </i>
    <i>
      <x v="1151"/>
    </i>
    <i>
      <x v="1323"/>
    </i>
    <i>
      <x v="1337"/>
    </i>
    <i>
      <x v="1345"/>
    </i>
    <i>
      <x v="1443"/>
    </i>
  </rowItems>
  <colItems count="1">
    <i/>
  </colItems>
  <pageFields count="1">
    <pageField fld="55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45DC94D-D65A-0E49-9CED-A9CD72CA4AD1}" name="PivotTable7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K5:L740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735">
    <i>
      <x v="1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3"/>
    </i>
    <i>
      <x v="28"/>
    </i>
    <i>
      <x v="30"/>
    </i>
    <i>
      <x v="36"/>
    </i>
    <i>
      <x v="37"/>
    </i>
    <i>
      <x v="40"/>
    </i>
    <i>
      <x v="41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3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9"/>
    </i>
    <i>
      <x v="110"/>
    </i>
    <i>
      <x v="111"/>
    </i>
    <i>
      <x v="115"/>
    </i>
    <i>
      <x v="116"/>
    </i>
    <i>
      <x v="117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6"/>
    </i>
    <i>
      <x v="179"/>
    </i>
    <i>
      <x v="181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7"/>
    </i>
    <i>
      <x v="254"/>
    </i>
    <i>
      <x v="259"/>
    </i>
    <i>
      <x v="260"/>
    </i>
    <i>
      <x v="262"/>
    </i>
    <i>
      <x v="263"/>
    </i>
    <i>
      <x v="264"/>
    </i>
    <i>
      <x v="266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8"/>
    </i>
    <i>
      <x v="300"/>
    </i>
    <i>
      <x v="303"/>
    </i>
    <i>
      <x v="308"/>
    </i>
    <i>
      <x v="311"/>
    </i>
    <i>
      <x v="312"/>
    </i>
    <i>
      <x v="313"/>
    </i>
    <i>
      <x v="319"/>
    </i>
    <i>
      <x v="323"/>
    </i>
    <i>
      <x v="325"/>
    </i>
    <i>
      <x v="327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6"/>
    </i>
    <i>
      <x v="347"/>
    </i>
    <i>
      <x v="352"/>
    </i>
    <i>
      <x v="353"/>
    </i>
    <i>
      <x v="354"/>
    </i>
    <i>
      <x v="357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6"/>
    </i>
    <i>
      <x v="379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42"/>
    </i>
    <i>
      <x v="445"/>
    </i>
    <i>
      <x v="448"/>
    </i>
    <i>
      <x v="449"/>
    </i>
    <i>
      <x v="452"/>
    </i>
    <i>
      <x v="454"/>
    </i>
    <i>
      <x v="455"/>
    </i>
    <i>
      <x v="456"/>
    </i>
    <i>
      <x v="460"/>
    </i>
    <i>
      <x v="462"/>
    </i>
    <i>
      <x v="463"/>
    </i>
    <i>
      <x v="464"/>
    </i>
    <i>
      <x v="466"/>
    </i>
    <i>
      <x v="471"/>
    </i>
    <i>
      <x v="472"/>
    </i>
    <i>
      <x v="475"/>
    </i>
    <i>
      <x v="479"/>
    </i>
    <i>
      <x v="483"/>
    </i>
    <i>
      <x v="486"/>
    </i>
    <i>
      <x v="487"/>
    </i>
    <i>
      <x v="488"/>
    </i>
    <i>
      <x v="490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9"/>
    </i>
    <i>
      <x v="570"/>
    </i>
    <i>
      <x v="573"/>
    </i>
    <i>
      <x v="574"/>
    </i>
    <i>
      <x v="575"/>
    </i>
    <i>
      <x v="576"/>
    </i>
    <i>
      <x v="577"/>
    </i>
    <i>
      <x v="579"/>
    </i>
    <i>
      <x v="582"/>
    </i>
    <i>
      <x v="587"/>
    </i>
    <i>
      <x v="589"/>
    </i>
    <i>
      <x v="592"/>
    </i>
    <i>
      <x v="594"/>
    </i>
    <i>
      <x v="596"/>
    </i>
    <i>
      <x v="599"/>
    </i>
    <i>
      <x v="605"/>
    </i>
    <i>
      <x v="608"/>
    </i>
    <i>
      <x v="609"/>
    </i>
    <i>
      <x v="611"/>
    </i>
    <i>
      <x v="613"/>
    </i>
    <i>
      <x v="614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9"/>
    </i>
    <i>
      <x v="632"/>
    </i>
    <i>
      <x v="633"/>
    </i>
    <i>
      <x v="634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4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2"/>
    </i>
    <i>
      <x v="743"/>
    </i>
    <i>
      <x v="749"/>
    </i>
    <i>
      <x v="750"/>
    </i>
    <i>
      <x v="755"/>
    </i>
    <i>
      <x v="757"/>
    </i>
    <i>
      <x v="758"/>
    </i>
    <i>
      <x v="760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4"/>
    </i>
    <i>
      <x v="785"/>
    </i>
    <i>
      <x v="786"/>
    </i>
    <i>
      <x v="788"/>
    </i>
    <i>
      <x v="791"/>
    </i>
    <i>
      <x v="792"/>
    </i>
    <i>
      <x v="795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3"/>
    </i>
    <i>
      <x v="816"/>
    </i>
    <i>
      <x v="818"/>
    </i>
    <i>
      <x v="821"/>
    </i>
    <i>
      <x v="823"/>
    </i>
    <i>
      <x v="828"/>
    </i>
    <i>
      <x v="830"/>
    </i>
    <i>
      <x v="833"/>
    </i>
    <i>
      <x v="834"/>
    </i>
    <i>
      <x v="836"/>
    </i>
    <i>
      <x v="837"/>
    </i>
    <i>
      <x v="839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5"/>
    </i>
    <i>
      <x v="868"/>
    </i>
    <i>
      <x v="870"/>
    </i>
    <i>
      <x v="873"/>
    </i>
    <i>
      <x v="874"/>
    </i>
    <i>
      <x v="876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5"/>
    </i>
    <i>
      <x v="946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6"/>
    </i>
    <i>
      <x v="967"/>
    </i>
    <i>
      <x v="968"/>
    </i>
    <i>
      <x v="969"/>
    </i>
    <i>
      <x v="970"/>
    </i>
    <i>
      <x v="972"/>
    </i>
    <i>
      <x v="978"/>
    </i>
    <i>
      <x v="979"/>
    </i>
    <i>
      <x v="985"/>
    </i>
    <i>
      <x v="995"/>
    </i>
    <i>
      <x v="996"/>
    </i>
    <i>
      <x v="997"/>
    </i>
    <i>
      <x v="998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52"/>
    </i>
    <i>
      <x v="1053"/>
    </i>
    <i>
      <x v="1055"/>
    </i>
    <i>
      <x v="1059"/>
    </i>
    <i>
      <x v="1061"/>
    </i>
    <i>
      <x v="1062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7"/>
    </i>
    <i>
      <x v="1079"/>
    </i>
    <i>
      <x v="1081"/>
    </i>
    <i>
      <x v="1083"/>
    </i>
    <i>
      <x v="1084"/>
    </i>
    <i>
      <x v="1086"/>
    </i>
    <i>
      <x v="1090"/>
    </i>
    <i>
      <x v="1092"/>
    </i>
    <i>
      <x v="1094"/>
    </i>
    <i>
      <x v="1098"/>
    </i>
    <i>
      <x v="1099"/>
    </i>
    <i>
      <x v="1101"/>
    </i>
    <i>
      <x v="1102"/>
    </i>
    <i>
      <x v="1103"/>
    </i>
    <i>
      <x v="1104"/>
    </i>
    <i>
      <x v="1108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3"/>
    </i>
    <i>
      <x v="1129"/>
    </i>
    <i>
      <x v="1131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5"/>
    </i>
    <i>
      <x v="1148"/>
    </i>
    <i>
      <x v="1149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3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6"/>
    </i>
    <i>
      <x v="1269"/>
    </i>
    <i>
      <x v="1272"/>
    </i>
    <i>
      <x v="1274"/>
    </i>
    <i>
      <x v="1275"/>
    </i>
    <i>
      <x v="1276"/>
    </i>
    <i>
      <x v="1277"/>
    </i>
    <i>
      <x v="1279"/>
    </i>
    <i>
      <x v="1281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7"/>
    </i>
    <i>
      <x v="1314"/>
    </i>
    <i>
      <x v="1315"/>
    </i>
    <i>
      <x v="1319"/>
    </i>
    <i>
      <x v="1320"/>
    </i>
    <i>
      <x v="1321"/>
    </i>
    <i>
      <x v="1325"/>
    </i>
    <i>
      <x v="1328"/>
    </i>
    <i>
      <x v="1329"/>
    </i>
    <i>
      <x v="1331"/>
    </i>
    <i>
      <x v="1332"/>
    </i>
    <i>
      <x v="1334"/>
    </i>
    <i>
      <x v="1335"/>
    </i>
    <i>
      <x v="1336"/>
    </i>
    <i>
      <x v="1339"/>
    </i>
    <i>
      <x v="1340"/>
    </i>
    <i>
      <x v="1343"/>
    </i>
    <i>
      <x v="1346"/>
    </i>
    <i>
      <x v="1349"/>
    </i>
    <i>
      <x v="1350"/>
    </i>
    <i>
      <x v="1351"/>
    </i>
    <i>
      <x v="1352"/>
    </i>
    <i>
      <x v="1356"/>
    </i>
    <i>
      <x v="1357"/>
    </i>
    <i>
      <x v="1360"/>
    </i>
    <i>
      <x v="1362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4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6"/>
    </i>
    <i>
      <x v="1418"/>
    </i>
    <i>
      <x v="1420"/>
    </i>
    <i>
      <x v="1421"/>
    </i>
    <i>
      <x v="1424"/>
    </i>
    <i>
      <x v="1427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5"/>
    </i>
    <i>
      <x v="1446"/>
    </i>
    <i>
      <x v="1448"/>
    </i>
    <i>
      <x v="1450"/>
    </i>
    <i>
      <x v="1452"/>
    </i>
    <i>
      <x v="1453"/>
    </i>
    <i>
      <x v="1455"/>
    </i>
    <i>
      <x v="1456"/>
    </i>
    <i>
      <x v="1459"/>
    </i>
  </rowItems>
  <colItems count="1">
    <i/>
  </colItems>
  <pageFields count="1">
    <pageField fld="55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667080A-0179-0B42-A343-2F171DB2F303}" name="PivotTable7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H5:I591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586">
    <i>
      <x/>
    </i>
    <i>
      <x v="2"/>
    </i>
    <i>
      <x v="3"/>
    </i>
    <i>
      <x v="4"/>
    </i>
    <i>
      <x v="6"/>
    </i>
    <i>
      <x v="13"/>
    </i>
    <i>
      <x v="18"/>
    </i>
    <i>
      <x v="20"/>
    </i>
    <i>
      <x v="21"/>
    </i>
    <i>
      <x v="22"/>
    </i>
    <i>
      <x v="24"/>
    </i>
    <i>
      <x v="25"/>
    </i>
    <i>
      <x v="26"/>
    </i>
    <i>
      <x v="27"/>
    </i>
    <i>
      <x v="31"/>
    </i>
    <i>
      <x v="32"/>
    </i>
    <i>
      <x v="33"/>
    </i>
    <i>
      <x v="35"/>
    </i>
    <i>
      <x v="38"/>
    </i>
    <i>
      <x v="42"/>
    </i>
    <i>
      <x v="46"/>
    </i>
    <i>
      <x v="47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80"/>
    </i>
    <i>
      <x v="82"/>
    </i>
    <i>
      <x v="85"/>
    </i>
    <i>
      <x v="86"/>
    </i>
    <i>
      <x v="87"/>
    </i>
    <i>
      <x v="94"/>
    </i>
    <i>
      <x v="96"/>
    </i>
    <i>
      <x v="100"/>
    </i>
    <i>
      <x v="101"/>
    </i>
    <i>
      <x v="103"/>
    </i>
    <i>
      <x v="105"/>
    </i>
    <i>
      <x v="113"/>
    </i>
    <i>
      <x v="114"/>
    </i>
    <i>
      <x v="118"/>
    </i>
    <i>
      <x v="119"/>
    </i>
    <i>
      <x v="123"/>
    </i>
    <i>
      <x v="130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8"/>
    </i>
    <i>
      <x v="159"/>
    </i>
    <i>
      <x v="162"/>
    </i>
    <i>
      <x v="164"/>
    </i>
    <i>
      <x v="168"/>
    </i>
    <i>
      <x v="172"/>
    </i>
    <i>
      <x v="175"/>
    </i>
    <i>
      <x v="177"/>
    </i>
    <i>
      <x v="180"/>
    </i>
    <i>
      <x v="183"/>
    </i>
    <i>
      <x v="186"/>
    </i>
    <i>
      <x v="190"/>
    </i>
    <i>
      <x v="191"/>
    </i>
    <i>
      <x v="192"/>
    </i>
    <i>
      <x v="193"/>
    </i>
    <i>
      <x v="197"/>
    </i>
    <i>
      <x v="203"/>
    </i>
    <i>
      <x v="211"/>
    </i>
    <i>
      <x v="212"/>
    </i>
    <i>
      <x v="215"/>
    </i>
    <i>
      <x v="216"/>
    </i>
    <i>
      <x v="218"/>
    </i>
    <i>
      <x v="219"/>
    </i>
    <i>
      <x v="220"/>
    </i>
    <i>
      <x v="221"/>
    </i>
    <i>
      <x v="226"/>
    </i>
    <i>
      <x v="229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5"/>
    </i>
    <i>
      <x v="267"/>
    </i>
    <i>
      <x v="270"/>
    </i>
    <i>
      <x v="272"/>
    </i>
    <i>
      <x v="276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10"/>
    </i>
    <i>
      <x v="315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6"/>
    </i>
    <i>
      <x v="337"/>
    </i>
    <i>
      <x v="338"/>
    </i>
    <i>
      <x v="340"/>
    </i>
    <i>
      <x v="348"/>
    </i>
    <i>
      <x v="351"/>
    </i>
    <i>
      <x v="355"/>
    </i>
    <i>
      <x v="356"/>
    </i>
    <i>
      <x v="358"/>
    </i>
    <i>
      <x v="359"/>
    </i>
    <i>
      <x v="362"/>
    </i>
    <i>
      <x v="363"/>
    </i>
    <i>
      <x v="369"/>
    </i>
    <i>
      <x v="374"/>
    </i>
    <i>
      <x v="377"/>
    </i>
    <i>
      <x v="380"/>
    </i>
    <i>
      <x v="381"/>
    </i>
    <i>
      <x v="382"/>
    </i>
    <i>
      <x v="384"/>
    </i>
    <i>
      <x v="385"/>
    </i>
    <i>
      <x v="388"/>
    </i>
    <i>
      <x v="391"/>
    </i>
    <i>
      <x v="399"/>
    </i>
    <i>
      <x v="401"/>
    </i>
    <i>
      <x v="403"/>
    </i>
    <i>
      <x v="408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29"/>
    </i>
    <i>
      <x v="435"/>
    </i>
    <i>
      <x v="438"/>
    </i>
    <i>
      <x v="439"/>
    </i>
    <i>
      <x v="443"/>
    </i>
    <i>
      <x v="444"/>
    </i>
    <i>
      <x v="446"/>
    </i>
    <i>
      <x v="447"/>
    </i>
    <i>
      <x v="450"/>
    </i>
    <i>
      <x v="451"/>
    </i>
    <i>
      <x v="453"/>
    </i>
    <i>
      <x v="457"/>
    </i>
    <i>
      <x v="458"/>
    </i>
    <i>
      <x v="459"/>
    </i>
    <i>
      <x v="461"/>
    </i>
    <i>
      <x v="465"/>
    </i>
    <i>
      <x v="467"/>
    </i>
    <i>
      <x v="468"/>
    </i>
    <i>
      <x v="469"/>
    </i>
    <i>
      <x v="470"/>
    </i>
    <i>
      <x v="473"/>
    </i>
    <i>
      <x v="476"/>
    </i>
    <i>
      <x v="478"/>
    </i>
    <i>
      <x v="480"/>
    </i>
    <i>
      <x v="484"/>
    </i>
    <i>
      <x v="485"/>
    </i>
    <i>
      <x v="489"/>
    </i>
    <i>
      <x v="496"/>
    </i>
    <i>
      <x v="498"/>
    </i>
    <i>
      <x v="501"/>
    </i>
    <i>
      <x v="506"/>
    </i>
    <i>
      <x v="507"/>
    </i>
    <i>
      <x v="508"/>
    </i>
    <i>
      <x v="511"/>
    </i>
    <i>
      <x v="517"/>
    </i>
    <i>
      <x v="519"/>
    </i>
    <i>
      <x v="524"/>
    </i>
    <i>
      <x v="525"/>
    </i>
    <i>
      <x v="530"/>
    </i>
    <i>
      <x v="534"/>
    </i>
    <i>
      <x v="536"/>
    </i>
    <i>
      <x v="539"/>
    </i>
    <i>
      <x v="541"/>
    </i>
    <i>
      <x v="542"/>
    </i>
    <i>
      <x v="544"/>
    </i>
    <i>
      <x v="545"/>
    </i>
    <i>
      <x v="549"/>
    </i>
    <i>
      <x v="552"/>
    </i>
    <i>
      <x v="553"/>
    </i>
    <i>
      <x v="554"/>
    </i>
    <i>
      <x v="559"/>
    </i>
    <i>
      <x v="564"/>
    </i>
    <i>
      <x v="567"/>
    </i>
    <i>
      <x v="568"/>
    </i>
    <i>
      <x v="571"/>
    </i>
    <i>
      <x v="572"/>
    </i>
    <i>
      <x v="578"/>
    </i>
    <i>
      <x v="580"/>
    </i>
    <i>
      <x v="583"/>
    </i>
    <i>
      <x v="584"/>
    </i>
    <i>
      <x v="585"/>
    </i>
    <i>
      <x v="590"/>
    </i>
    <i>
      <x v="593"/>
    </i>
    <i>
      <x v="595"/>
    </i>
    <i>
      <x v="597"/>
    </i>
    <i>
      <x v="598"/>
    </i>
    <i>
      <x v="601"/>
    </i>
    <i>
      <x v="602"/>
    </i>
    <i>
      <x v="603"/>
    </i>
    <i>
      <x v="604"/>
    </i>
    <i>
      <x v="606"/>
    </i>
    <i>
      <x v="615"/>
    </i>
    <i>
      <x v="616"/>
    </i>
    <i>
      <x v="617"/>
    </i>
    <i>
      <x v="618"/>
    </i>
    <i>
      <x v="619"/>
    </i>
    <i>
      <x v="623"/>
    </i>
    <i>
      <x v="631"/>
    </i>
    <i>
      <x v="637"/>
    </i>
    <i>
      <x v="641"/>
    </i>
    <i>
      <x v="650"/>
    </i>
    <i>
      <x v="652"/>
    </i>
    <i>
      <x v="654"/>
    </i>
    <i>
      <x v="656"/>
    </i>
    <i>
      <x v="661"/>
    </i>
    <i>
      <x v="665"/>
    </i>
    <i>
      <x v="667"/>
    </i>
    <i>
      <x v="670"/>
    </i>
    <i>
      <x v="673"/>
    </i>
    <i>
      <x v="677"/>
    </i>
    <i>
      <x v="678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5"/>
    </i>
    <i>
      <x v="699"/>
    </i>
    <i>
      <x v="700"/>
    </i>
    <i>
      <x v="703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1"/>
    </i>
    <i>
      <x v="725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1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4"/>
    </i>
    <i>
      <x v="756"/>
    </i>
    <i>
      <x v="759"/>
    </i>
    <i>
      <x v="762"/>
    </i>
    <i>
      <x v="763"/>
    </i>
    <i>
      <x v="768"/>
    </i>
    <i>
      <x v="774"/>
    </i>
    <i>
      <x v="776"/>
    </i>
    <i>
      <x v="781"/>
    </i>
    <i>
      <x v="782"/>
    </i>
    <i>
      <x v="783"/>
    </i>
    <i>
      <x v="787"/>
    </i>
    <i>
      <x v="789"/>
    </i>
    <i>
      <x v="790"/>
    </i>
    <i>
      <x v="793"/>
    </i>
    <i>
      <x v="794"/>
    </i>
    <i>
      <x v="799"/>
    </i>
    <i>
      <x v="800"/>
    </i>
    <i>
      <x v="802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6"/>
    </i>
    <i>
      <x v="827"/>
    </i>
    <i>
      <x v="829"/>
    </i>
    <i>
      <x v="831"/>
    </i>
    <i>
      <x v="832"/>
    </i>
    <i>
      <x v="835"/>
    </i>
    <i>
      <x v="838"/>
    </i>
    <i>
      <x v="841"/>
    </i>
    <i>
      <x v="846"/>
    </i>
    <i>
      <x v="850"/>
    </i>
    <i>
      <x v="851"/>
    </i>
    <i>
      <x v="859"/>
    </i>
    <i>
      <x v="860"/>
    </i>
    <i>
      <x v="864"/>
    </i>
    <i>
      <x v="866"/>
    </i>
    <i>
      <x v="869"/>
    </i>
    <i>
      <x v="871"/>
    </i>
    <i>
      <x v="872"/>
    </i>
    <i>
      <x v="878"/>
    </i>
    <i>
      <x v="881"/>
    </i>
    <i>
      <x v="885"/>
    </i>
    <i>
      <x v="888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9"/>
    </i>
    <i>
      <x v="930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8"/>
    </i>
    <i>
      <x v="959"/>
    </i>
    <i>
      <x v="962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1"/>
    </i>
    <i>
      <x v="982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9"/>
    </i>
    <i>
      <x v="1002"/>
    </i>
    <i>
      <x v="1004"/>
    </i>
    <i>
      <x v="1008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7"/>
    </i>
    <i>
      <x v="1041"/>
    </i>
    <i>
      <x v="1042"/>
    </i>
    <i>
      <x v="1043"/>
    </i>
    <i>
      <x v="1044"/>
    </i>
    <i>
      <x v="1049"/>
    </i>
    <i>
      <x v="1050"/>
    </i>
    <i>
      <x v="1051"/>
    </i>
    <i>
      <x v="1054"/>
    </i>
    <i>
      <x v="1056"/>
    </i>
    <i>
      <x v="1057"/>
    </i>
    <i>
      <x v="1060"/>
    </i>
    <i>
      <x v="1063"/>
    </i>
    <i>
      <x v="1065"/>
    </i>
    <i>
      <x v="1069"/>
    </i>
    <i>
      <x v="1074"/>
    </i>
    <i>
      <x v="1076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3"/>
    </i>
    <i>
      <x v="1095"/>
    </i>
    <i>
      <x v="1096"/>
    </i>
    <i>
      <x v="1097"/>
    </i>
    <i>
      <x v="1105"/>
    </i>
    <i>
      <x v="1106"/>
    </i>
    <i>
      <x v="1107"/>
    </i>
    <i>
      <x v="1109"/>
    </i>
    <i>
      <x v="1113"/>
    </i>
    <i>
      <x v="1114"/>
    </i>
    <i>
      <x v="1116"/>
    </i>
    <i>
      <x v="1117"/>
    </i>
    <i>
      <x v="1121"/>
    </i>
    <i>
      <x v="1124"/>
    </i>
    <i>
      <x v="1126"/>
    </i>
    <i>
      <x v="1127"/>
    </i>
    <i>
      <x v="1128"/>
    </i>
    <i>
      <x v="1130"/>
    </i>
    <i>
      <x v="1133"/>
    </i>
    <i>
      <x v="1138"/>
    </i>
    <i>
      <x v="1141"/>
    </i>
    <i>
      <x v="1142"/>
    </i>
    <i>
      <x v="1146"/>
    </i>
    <i>
      <x v="1150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5"/>
    </i>
    <i>
      <x v="1181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7"/>
    </i>
    <i>
      <x v="1236"/>
    </i>
    <i>
      <x v="1237"/>
    </i>
    <i>
      <x v="1240"/>
    </i>
    <i>
      <x v="1241"/>
    </i>
    <i>
      <x v="1242"/>
    </i>
    <i>
      <x v="1244"/>
    </i>
    <i>
      <x v="1246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8"/>
    </i>
    <i>
      <x v="1270"/>
    </i>
    <i>
      <x v="1271"/>
    </i>
    <i>
      <x v="1278"/>
    </i>
    <i>
      <x v="1280"/>
    </i>
    <i>
      <x v="1282"/>
    </i>
    <i>
      <x v="1284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1"/>
    </i>
    <i>
      <x v="1312"/>
    </i>
    <i>
      <x v="1313"/>
    </i>
    <i>
      <x v="1317"/>
    </i>
    <i>
      <x v="1318"/>
    </i>
    <i>
      <x v="1322"/>
    </i>
    <i>
      <x v="1324"/>
    </i>
    <i>
      <x v="1326"/>
    </i>
    <i>
      <x v="1327"/>
    </i>
    <i>
      <x v="1330"/>
    </i>
    <i>
      <x v="1333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5"/>
    </i>
    <i>
      <x v="1358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4"/>
    </i>
    <i>
      <x v="1375"/>
    </i>
    <i>
      <x v="1379"/>
    </i>
    <i>
      <x v="1382"/>
    </i>
    <i>
      <x v="1383"/>
    </i>
    <i>
      <x v="1385"/>
    </i>
    <i>
      <x v="1386"/>
    </i>
    <i>
      <x v="1387"/>
    </i>
    <i>
      <x v="1390"/>
    </i>
    <i>
      <x v="1394"/>
    </i>
    <i>
      <x v="1395"/>
    </i>
    <i>
      <x v="1399"/>
    </i>
    <i>
      <x v="1402"/>
    </i>
    <i>
      <x v="1403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8"/>
    </i>
    <i>
      <x v="1429"/>
    </i>
    <i>
      <x v="1435"/>
    </i>
    <i>
      <x v="1441"/>
    </i>
    <i>
      <x v="1444"/>
    </i>
    <i>
      <x v="1447"/>
    </i>
    <i>
      <x v="1454"/>
    </i>
    <i>
      <x v="1457"/>
    </i>
    <i>
      <x v="1458"/>
    </i>
  </rowItems>
  <colItems count="1">
    <i/>
  </colItems>
  <pageFields count="1">
    <pageField fld="55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7C742F9-8863-5947-B0C7-BF022307F82E}" name="PivotTable7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Without Wood deck ">
  <location ref="H6:I76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5">
        <item x="0"/>
        <item x="29"/>
        <item x="48"/>
        <item x="203"/>
        <item x="168"/>
        <item x="255"/>
        <item x="271"/>
        <item x="250"/>
        <item x="146"/>
        <item x="192"/>
        <item x="133"/>
        <item x="3"/>
        <item x="145"/>
        <item x="119"/>
        <item x="257"/>
        <item x="10"/>
        <item x="17"/>
        <item x="193"/>
        <item x="45"/>
        <item x="237"/>
        <item x="215"/>
        <item x="162"/>
        <item x="79"/>
        <item x="69"/>
        <item x="227"/>
        <item x="111"/>
        <item x="114"/>
        <item x="177"/>
        <item x="200"/>
        <item x="143"/>
        <item x="34"/>
        <item x="139"/>
        <item x="43"/>
        <item x="89"/>
        <item x="247"/>
        <item x="136"/>
        <item x="217"/>
        <item x="64"/>
        <item x="122"/>
        <item x="123"/>
        <item x="6"/>
        <item x="183"/>
        <item x="87"/>
        <item x="124"/>
        <item x="205"/>
        <item x="49"/>
        <item x="13"/>
        <item x="151"/>
        <item x="63"/>
        <item x="47"/>
        <item x="25"/>
        <item x="71"/>
        <item x="93"/>
        <item x="24"/>
        <item x="19"/>
        <item x="178"/>
        <item x="27"/>
        <item x="61"/>
        <item x="221"/>
        <item x="28"/>
        <item x="207"/>
        <item x="104"/>
        <item x="82"/>
        <item x="91"/>
        <item x="118"/>
        <item x="135"/>
        <item x="35"/>
        <item x="256"/>
        <item x="65"/>
        <item x="190"/>
        <item x="107"/>
        <item x="229"/>
        <item x="83"/>
        <item x="70"/>
        <item x="8"/>
        <item x="128"/>
        <item x="103"/>
        <item x="76"/>
        <item x="32"/>
        <item x="21"/>
        <item x="116"/>
        <item x="7"/>
        <item x="153"/>
        <item x="67"/>
        <item x="196"/>
        <item x="224"/>
        <item x="210"/>
        <item x="105"/>
        <item x="131"/>
        <item x="37"/>
        <item x="115"/>
        <item x="9"/>
        <item x="149"/>
        <item x="242"/>
        <item x="211"/>
        <item x="180"/>
        <item x="41"/>
        <item x="23"/>
        <item x="140"/>
        <item x="231"/>
        <item x="12"/>
        <item x="92"/>
        <item x="212"/>
        <item x="268"/>
        <item x="155"/>
        <item x="258"/>
        <item x="56"/>
        <item x="150"/>
        <item x="40"/>
        <item x="182"/>
        <item x="39"/>
        <item x="267"/>
        <item x="101"/>
        <item x="159"/>
        <item x="230"/>
        <item x="181"/>
        <item x="46"/>
        <item x="98"/>
        <item x="2"/>
        <item x="218"/>
        <item x="161"/>
        <item x="22"/>
        <item x="80"/>
        <item x="166"/>
        <item x="234"/>
        <item x="51"/>
        <item x="102"/>
        <item x="214"/>
        <item x="18"/>
        <item x="127"/>
        <item x="195"/>
        <item x="94"/>
        <item x="73"/>
        <item x="59"/>
        <item x="251"/>
        <item x="233"/>
        <item x="120"/>
        <item x="74"/>
        <item x="260"/>
        <item x="173"/>
        <item x="132"/>
        <item x="15"/>
        <item x="42"/>
        <item x="259"/>
        <item x="184"/>
        <item x="243"/>
        <item x="36"/>
        <item x="100"/>
        <item x="202"/>
        <item x="5"/>
        <item x="163"/>
        <item x="58"/>
        <item x="66"/>
        <item x="53"/>
        <item x="11"/>
        <item x="188"/>
        <item x="253"/>
        <item x="208"/>
        <item x="185"/>
        <item x="75"/>
        <item x="85"/>
        <item x="228"/>
        <item x="152"/>
        <item x="4"/>
        <item x="96"/>
        <item x="172"/>
        <item x="129"/>
        <item x="134"/>
        <item x="88"/>
        <item x="81"/>
        <item x="121"/>
        <item x="194"/>
        <item x="142"/>
        <item x="160"/>
        <item x="138"/>
        <item x="206"/>
        <item x="50"/>
        <item x="199"/>
        <item x="62"/>
        <item x="266"/>
        <item x="16"/>
        <item x="90"/>
        <item x="197"/>
        <item x="86"/>
        <item x="254"/>
        <item x="270"/>
        <item x="117"/>
        <item x="1"/>
        <item x="33"/>
        <item x="31"/>
        <item x="97"/>
        <item x="189"/>
        <item x="165"/>
        <item x="220"/>
        <item x="110"/>
        <item x="171"/>
        <item x="261"/>
        <item x="158"/>
        <item x="252"/>
        <item x="187"/>
        <item x="169"/>
        <item x="141"/>
        <item x="216"/>
        <item x="170"/>
        <item x="130"/>
        <item x="249"/>
        <item x="147"/>
        <item x="179"/>
        <item x="157"/>
        <item x="84"/>
        <item x="154"/>
        <item x="99"/>
        <item x="204"/>
        <item x="175"/>
        <item x="144"/>
        <item x="72"/>
        <item x="38"/>
        <item x="113"/>
        <item x="68"/>
        <item x="246"/>
        <item x="240"/>
        <item x="241"/>
        <item x="112"/>
        <item x="77"/>
        <item x="272"/>
        <item x="44"/>
        <item x="78"/>
        <item x="226"/>
        <item x="245"/>
        <item x="176"/>
        <item x="148"/>
        <item x="213"/>
        <item x="156"/>
        <item x="20"/>
        <item x="225"/>
        <item x="54"/>
        <item x="265"/>
        <item x="191"/>
        <item x="262"/>
        <item x="14"/>
        <item x="52"/>
        <item x="125"/>
        <item x="174"/>
        <item x="201"/>
        <item x="219"/>
        <item x="167"/>
        <item x="238"/>
        <item x="236"/>
        <item x="244"/>
        <item x="60"/>
        <item x="239"/>
        <item x="137"/>
        <item x="95"/>
        <item x="232"/>
        <item x="55"/>
        <item x="198"/>
        <item x="108"/>
        <item x="263"/>
        <item x="186"/>
        <item x="223"/>
        <item x="209"/>
        <item x="164"/>
        <item x="126"/>
        <item x="109"/>
        <item x="222"/>
        <item x="57"/>
        <item x="30"/>
        <item x="269"/>
        <item x="248"/>
        <item x="264"/>
        <item x="106"/>
        <item x="235"/>
        <item x="273"/>
        <item x="26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761">
    <i>
      <x/>
    </i>
    <i>
      <x v="2"/>
    </i>
    <i>
      <x v="3"/>
    </i>
    <i>
      <x v="9"/>
    </i>
    <i>
      <x v="10"/>
    </i>
    <i>
      <x v="14"/>
    </i>
    <i>
      <x v="16"/>
    </i>
    <i>
      <x v="17"/>
    </i>
    <i>
      <x v="18"/>
    </i>
    <i>
      <x v="19"/>
    </i>
    <i>
      <x v="21"/>
    </i>
    <i>
      <x v="25"/>
    </i>
    <i>
      <x v="27"/>
    </i>
    <i>
      <x v="30"/>
    </i>
    <i>
      <x v="31"/>
    </i>
    <i>
      <x v="32"/>
    </i>
    <i>
      <x v="33"/>
    </i>
    <i>
      <x v="37"/>
    </i>
    <i>
      <x v="38"/>
    </i>
    <i>
      <x v="39"/>
    </i>
    <i>
      <x v="40"/>
    </i>
    <i>
      <x v="41"/>
    </i>
    <i>
      <x v="44"/>
    </i>
    <i>
      <x v="47"/>
    </i>
    <i>
      <x v="48"/>
    </i>
    <i>
      <x v="49"/>
    </i>
    <i>
      <x v="50"/>
    </i>
    <i>
      <x v="54"/>
    </i>
    <i>
      <x v="55"/>
    </i>
    <i>
      <x v="57"/>
    </i>
    <i>
      <x v="60"/>
    </i>
    <i>
      <x v="61"/>
    </i>
    <i>
      <x v="68"/>
    </i>
    <i>
      <x v="69"/>
    </i>
    <i>
      <x v="71"/>
    </i>
    <i>
      <x v="72"/>
    </i>
    <i>
      <x v="73"/>
    </i>
    <i>
      <x v="74"/>
    </i>
    <i>
      <x v="76"/>
    </i>
    <i>
      <x v="77"/>
    </i>
    <i>
      <x v="78"/>
    </i>
    <i>
      <x v="80"/>
    </i>
    <i>
      <x v="81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8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5"/>
    </i>
    <i>
      <x v="116"/>
    </i>
    <i>
      <x v="119"/>
    </i>
    <i>
      <x v="120"/>
    </i>
    <i>
      <x v="121"/>
    </i>
    <i>
      <x v="122"/>
    </i>
    <i>
      <x v="123"/>
    </i>
    <i>
      <x v="126"/>
    </i>
    <i>
      <x v="127"/>
    </i>
    <i>
      <x v="129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45"/>
    </i>
    <i>
      <x v="148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60"/>
    </i>
    <i>
      <x v="162"/>
    </i>
    <i>
      <x v="163"/>
    </i>
    <i>
      <x v="164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9"/>
    </i>
    <i>
      <x v="210"/>
    </i>
    <i>
      <x v="214"/>
    </i>
    <i>
      <x v="215"/>
    </i>
    <i>
      <x v="217"/>
    </i>
    <i>
      <x v="218"/>
    </i>
    <i>
      <x v="225"/>
    </i>
    <i>
      <x v="227"/>
    </i>
    <i>
      <x v="228"/>
    </i>
    <i>
      <x v="230"/>
    </i>
    <i>
      <x v="231"/>
    </i>
    <i>
      <x v="232"/>
    </i>
    <i>
      <x v="235"/>
    </i>
    <i>
      <x v="239"/>
    </i>
    <i>
      <x v="242"/>
    </i>
    <i>
      <x v="243"/>
    </i>
    <i>
      <x v="244"/>
    </i>
    <i>
      <x v="246"/>
    </i>
    <i>
      <x v="247"/>
    </i>
    <i>
      <x v="249"/>
    </i>
    <i>
      <x v="258"/>
    </i>
    <i>
      <x v="259"/>
    </i>
    <i>
      <x v="260"/>
    </i>
    <i>
      <x v="261"/>
    </i>
    <i>
      <x v="263"/>
    </i>
    <i>
      <x v="264"/>
    </i>
    <i>
      <x v="268"/>
    </i>
    <i>
      <x v="277"/>
    </i>
    <i>
      <x v="280"/>
    </i>
    <i>
      <x v="281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7"/>
    </i>
    <i>
      <x v="299"/>
    </i>
    <i>
      <x v="300"/>
    </i>
    <i>
      <x v="307"/>
    </i>
    <i>
      <x v="311"/>
    </i>
    <i>
      <x v="312"/>
    </i>
    <i>
      <x v="313"/>
    </i>
    <i>
      <x v="314"/>
    </i>
    <i>
      <x v="325"/>
    </i>
    <i>
      <x v="327"/>
    </i>
    <i>
      <x v="328"/>
    </i>
    <i>
      <x v="329"/>
    </i>
    <i>
      <x v="331"/>
    </i>
    <i>
      <x v="332"/>
    </i>
    <i>
      <x v="339"/>
    </i>
    <i>
      <x v="342"/>
    </i>
    <i>
      <x v="345"/>
    </i>
    <i>
      <x v="346"/>
    </i>
    <i>
      <x v="347"/>
    </i>
    <i>
      <x v="348"/>
    </i>
    <i>
      <x v="349"/>
    </i>
    <i>
      <x v="351"/>
    </i>
    <i>
      <x v="354"/>
    </i>
    <i>
      <x v="355"/>
    </i>
    <i>
      <x v="360"/>
    </i>
    <i>
      <x v="361"/>
    </i>
    <i>
      <x v="362"/>
    </i>
    <i>
      <x v="365"/>
    </i>
    <i>
      <x v="366"/>
    </i>
    <i>
      <x v="368"/>
    </i>
    <i>
      <x v="371"/>
    </i>
    <i>
      <x v="375"/>
    </i>
    <i>
      <x v="376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7"/>
    </i>
    <i>
      <x v="398"/>
    </i>
    <i>
      <x v="399"/>
    </i>
    <i>
      <x v="401"/>
    </i>
    <i>
      <x v="404"/>
    </i>
    <i>
      <x v="406"/>
    </i>
    <i>
      <x v="407"/>
    </i>
    <i>
      <x v="409"/>
    </i>
    <i>
      <x v="410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29"/>
    </i>
    <i>
      <x v="430"/>
    </i>
    <i>
      <x v="431"/>
    </i>
    <i>
      <x v="433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3"/>
    </i>
    <i>
      <x v="454"/>
    </i>
    <i>
      <x v="455"/>
    </i>
    <i>
      <x v="456"/>
    </i>
    <i>
      <x v="459"/>
    </i>
    <i>
      <x v="460"/>
    </i>
    <i>
      <x v="462"/>
    </i>
    <i>
      <x v="463"/>
    </i>
    <i>
      <x v="464"/>
    </i>
    <i>
      <x v="466"/>
    </i>
    <i>
      <x v="468"/>
    </i>
    <i>
      <x v="470"/>
    </i>
    <i>
      <x v="471"/>
    </i>
    <i>
      <x v="472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9"/>
    </i>
    <i>
      <x v="491"/>
    </i>
    <i>
      <x v="492"/>
    </i>
    <i>
      <x v="493"/>
    </i>
    <i>
      <x v="495"/>
    </i>
    <i>
      <x v="497"/>
    </i>
    <i>
      <x v="501"/>
    </i>
    <i>
      <x v="502"/>
    </i>
    <i>
      <x v="503"/>
    </i>
    <i>
      <x v="505"/>
    </i>
    <i>
      <x v="507"/>
    </i>
    <i>
      <x v="508"/>
    </i>
    <i>
      <x v="512"/>
    </i>
    <i>
      <x v="514"/>
    </i>
    <i>
      <x v="516"/>
    </i>
    <i>
      <x v="518"/>
    </i>
    <i>
      <x v="519"/>
    </i>
    <i>
      <x v="521"/>
    </i>
    <i>
      <x v="522"/>
    </i>
    <i>
      <x v="528"/>
    </i>
    <i>
      <x v="529"/>
    </i>
    <i>
      <x v="531"/>
    </i>
    <i>
      <x v="532"/>
    </i>
    <i>
      <x v="533"/>
    </i>
    <i>
      <x v="541"/>
    </i>
    <i>
      <x v="545"/>
    </i>
    <i>
      <x v="546"/>
    </i>
    <i>
      <x v="550"/>
    </i>
    <i>
      <x v="551"/>
    </i>
    <i>
      <x v="553"/>
    </i>
    <i>
      <x v="555"/>
    </i>
    <i>
      <x v="557"/>
    </i>
    <i>
      <x v="560"/>
    </i>
    <i>
      <x v="564"/>
    </i>
    <i>
      <x v="565"/>
    </i>
    <i>
      <x v="567"/>
    </i>
    <i>
      <x v="570"/>
    </i>
    <i>
      <x v="576"/>
    </i>
    <i>
      <x v="578"/>
    </i>
    <i>
      <x v="579"/>
    </i>
    <i>
      <x v="581"/>
    </i>
    <i>
      <x v="582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4"/>
    </i>
    <i>
      <x v="596"/>
    </i>
    <i>
      <x v="598"/>
    </i>
    <i>
      <x v="601"/>
    </i>
    <i>
      <x v="603"/>
    </i>
    <i>
      <x v="605"/>
    </i>
    <i>
      <x v="608"/>
    </i>
    <i>
      <x v="611"/>
    </i>
    <i>
      <x v="613"/>
    </i>
    <i>
      <x v="617"/>
    </i>
    <i>
      <x v="618"/>
    </i>
    <i>
      <x v="620"/>
    </i>
    <i>
      <x v="623"/>
    </i>
    <i>
      <x v="625"/>
    </i>
    <i>
      <x v="626"/>
    </i>
    <i>
      <x v="627"/>
    </i>
    <i>
      <x v="630"/>
    </i>
    <i>
      <x v="635"/>
    </i>
    <i>
      <x v="636"/>
    </i>
    <i>
      <x v="637"/>
    </i>
    <i>
      <x v="641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5"/>
    </i>
    <i>
      <x v="656"/>
    </i>
    <i>
      <x v="657"/>
    </i>
    <i>
      <x v="659"/>
    </i>
    <i>
      <x v="660"/>
    </i>
    <i>
      <x v="662"/>
    </i>
    <i>
      <x v="663"/>
    </i>
    <i>
      <x v="666"/>
    </i>
    <i>
      <x v="669"/>
    </i>
    <i>
      <x v="673"/>
    </i>
    <i>
      <x v="676"/>
    </i>
    <i>
      <x v="679"/>
    </i>
    <i>
      <x v="681"/>
    </i>
    <i>
      <x v="684"/>
    </i>
    <i>
      <x v="687"/>
    </i>
    <i>
      <x v="693"/>
    </i>
    <i>
      <x v="696"/>
    </i>
    <i>
      <x v="697"/>
    </i>
    <i>
      <x v="701"/>
    </i>
    <i>
      <x v="704"/>
    </i>
    <i>
      <x v="705"/>
    </i>
    <i>
      <x v="709"/>
    </i>
    <i>
      <x v="710"/>
    </i>
    <i>
      <x v="713"/>
    </i>
    <i>
      <x v="714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5"/>
    </i>
    <i>
      <x v="736"/>
    </i>
    <i>
      <x v="737"/>
    </i>
    <i>
      <x v="745"/>
    </i>
    <i>
      <x v="750"/>
    </i>
    <i>
      <x v="751"/>
    </i>
    <i>
      <x v="755"/>
    </i>
    <i>
      <x v="758"/>
    </i>
    <i>
      <x v="760"/>
    </i>
    <i>
      <x v="761"/>
    </i>
    <i>
      <x v="763"/>
    </i>
    <i>
      <x v="764"/>
    </i>
    <i>
      <x v="765"/>
    </i>
    <i>
      <x v="771"/>
    </i>
    <i>
      <x v="773"/>
    </i>
    <i>
      <x v="775"/>
    </i>
    <i>
      <x v="778"/>
    </i>
    <i>
      <x v="779"/>
    </i>
    <i>
      <x v="781"/>
    </i>
    <i>
      <x v="782"/>
    </i>
    <i>
      <x v="784"/>
    </i>
    <i>
      <x v="785"/>
    </i>
    <i>
      <x v="786"/>
    </i>
    <i>
      <x v="787"/>
    </i>
    <i>
      <x v="788"/>
    </i>
    <i>
      <x v="795"/>
    </i>
    <i>
      <x v="797"/>
    </i>
    <i>
      <x v="799"/>
    </i>
    <i>
      <x v="801"/>
    </i>
    <i>
      <x v="804"/>
    </i>
    <i>
      <x v="805"/>
    </i>
    <i>
      <x v="807"/>
    </i>
    <i>
      <x v="808"/>
    </i>
    <i>
      <x v="812"/>
    </i>
    <i>
      <x v="813"/>
    </i>
    <i>
      <x v="815"/>
    </i>
    <i>
      <x v="816"/>
    </i>
    <i>
      <x v="818"/>
    </i>
    <i>
      <x v="820"/>
    </i>
    <i>
      <x v="821"/>
    </i>
    <i>
      <x v="824"/>
    </i>
    <i>
      <x v="826"/>
    </i>
    <i>
      <x v="829"/>
    </i>
    <i>
      <x v="830"/>
    </i>
    <i>
      <x v="831"/>
    </i>
    <i>
      <x v="833"/>
    </i>
    <i>
      <x v="834"/>
    </i>
    <i>
      <x v="836"/>
    </i>
    <i>
      <x v="837"/>
    </i>
    <i>
      <x v="839"/>
    </i>
    <i>
      <x v="840"/>
    </i>
    <i>
      <x v="842"/>
    </i>
    <i>
      <x v="843"/>
    </i>
    <i>
      <x v="845"/>
    </i>
    <i>
      <x v="847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70"/>
    </i>
    <i>
      <x v="871"/>
    </i>
    <i>
      <x v="873"/>
    </i>
    <i>
      <x v="876"/>
    </i>
    <i>
      <x v="879"/>
    </i>
    <i>
      <x v="880"/>
    </i>
    <i>
      <x v="883"/>
    </i>
    <i>
      <x v="884"/>
    </i>
    <i>
      <x v="889"/>
    </i>
    <i>
      <x v="890"/>
    </i>
    <i>
      <x v="894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1"/>
    </i>
    <i>
      <x v="923"/>
    </i>
    <i>
      <x v="927"/>
    </i>
    <i>
      <x v="929"/>
    </i>
    <i>
      <x v="931"/>
    </i>
    <i>
      <x v="932"/>
    </i>
    <i>
      <x v="934"/>
    </i>
    <i>
      <x v="935"/>
    </i>
    <i>
      <x v="936"/>
    </i>
    <i>
      <x v="937"/>
    </i>
    <i>
      <x v="938"/>
    </i>
    <i>
      <x v="941"/>
    </i>
    <i>
      <x v="943"/>
    </i>
    <i>
      <x v="944"/>
    </i>
    <i>
      <x v="947"/>
    </i>
    <i>
      <x v="949"/>
    </i>
    <i>
      <x v="954"/>
    </i>
    <i>
      <x v="955"/>
    </i>
    <i>
      <x v="957"/>
    </i>
    <i>
      <x v="958"/>
    </i>
    <i>
      <x v="959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6"/>
    </i>
    <i>
      <x v="977"/>
    </i>
    <i>
      <x v="978"/>
    </i>
    <i>
      <x v="979"/>
    </i>
    <i>
      <x v="983"/>
    </i>
    <i>
      <x v="984"/>
    </i>
    <i>
      <x v="985"/>
    </i>
    <i>
      <x v="988"/>
    </i>
    <i>
      <x v="989"/>
    </i>
    <i>
      <x v="990"/>
    </i>
    <i>
      <x v="991"/>
    </i>
    <i>
      <x v="993"/>
    </i>
    <i>
      <x v="995"/>
    </i>
    <i>
      <x v="996"/>
    </i>
    <i>
      <x v="998"/>
    </i>
    <i>
      <x v="1000"/>
    </i>
    <i>
      <x v="1001"/>
    </i>
    <i>
      <x v="1003"/>
    </i>
    <i>
      <x v="1006"/>
    </i>
    <i>
      <x v="1009"/>
    </i>
    <i>
      <x v="1010"/>
    </i>
    <i>
      <x v="1011"/>
    </i>
    <i>
      <x v="1013"/>
    </i>
    <i>
      <x v="1014"/>
    </i>
    <i>
      <x v="1015"/>
    </i>
    <i>
      <x v="1022"/>
    </i>
    <i>
      <x v="1024"/>
    </i>
    <i>
      <x v="1026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0"/>
    </i>
    <i>
      <x v="1041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5"/>
    </i>
    <i>
      <x v="1058"/>
    </i>
    <i>
      <x v="1059"/>
    </i>
    <i>
      <x v="1060"/>
    </i>
    <i>
      <x v="1061"/>
    </i>
    <i>
      <x v="1062"/>
    </i>
    <i>
      <x v="1064"/>
    </i>
    <i>
      <x v="1066"/>
    </i>
    <i>
      <x v="1069"/>
    </i>
    <i>
      <x v="1070"/>
    </i>
    <i>
      <x v="1071"/>
    </i>
    <i>
      <x v="1072"/>
    </i>
    <i>
      <x v="1075"/>
    </i>
    <i>
      <x v="1079"/>
    </i>
    <i>
      <x v="1081"/>
    </i>
    <i>
      <x v="1083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11"/>
    </i>
    <i>
      <x v="1112"/>
    </i>
    <i>
      <x v="1113"/>
    </i>
    <i>
      <x v="1114"/>
    </i>
    <i>
      <x v="1115"/>
    </i>
    <i>
      <x v="1117"/>
    </i>
    <i>
      <x v="1120"/>
    </i>
    <i>
      <x v="1123"/>
    </i>
    <i>
      <x v="1125"/>
    </i>
    <i>
      <x v="1131"/>
    </i>
    <i>
      <x v="1132"/>
    </i>
    <i>
      <x v="1133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8"/>
    </i>
    <i>
      <x v="1159"/>
    </i>
    <i>
      <x v="1162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77"/>
    </i>
    <i>
      <x v="1179"/>
    </i>
    <i>
      <x v="1180"/>
    </i>
    <i>
      <x v="1184"/>
    </i>
    <i>
      <x v="1185"/>
    </i>
    <i>
      <x v="1186"/>
    </i>
    <i>
      <x v="1187"/>
    </i>
    <i>
      <x v="1192"/>
    </i>
    <i>
      <x v="1193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5"/>
    </i>
    <i>
      <x v="1216"/>
    </i>
    <i>
      <x v="1218"/>
    </i>
    <i>
      <x v="1220"/>
    </i>
    <i>
      <x v="1221"/>
    </i>
    <i>
      <x v="1222"/>
    </i>
    <i>
      <x v="1223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6"/>
    </i>
    <i>
      <x v="1238"/>
    </i>
    <i>
      <x v="1240"/>
    </i>
    <i>
      <x v="1241"/>
    </i>
    <i>
      <x v="1242"/>
    </i>
    <i>
      <x v="1244"/>
    </i>
    <i>
      <x v="1246"/>
    </i>
    <i>
      <x v="1247"/>
    </i>
    <i>
      <x v="1248"/>
    </i>
    <i>
      <x v="1249"/>
    </i>
    <i>
      <x v="1250"/>
    </i>
    <i>
      <x v="1255"/>
    </i>
    <i>
      <x v="1257"/>
    </i>
    <i>
      <x v="1260"/>
    </i>
    <i>
      <x v="1261"/>
    </i>
    <i>
      <x v="1263"/>
    </i>
    <i>
      <x v="1265"/>
    </i>
    <i>
      <x v="1266"/>
    </i>
    <i>
      <x v="1269"/>
    </i>
    <i>
      <x v="1271"/>
    </i>
    <i>
      <x v="1273"/>
    </i>
    <i>
      <x v="1275"/>
    </i>
    <i>
      <x v="1277"/>
    </i>
    <i>
      <x v="1278"/>
    </i>
    <i>
      <x v="1280"/>
    </i>
    <i>
      <x v="1281"/>
    </i>
    <i>
      <x v="1282"/>
    </i>
    <i>
      <x v="1286"/>
    </i>
    <i>
      <x v="1292"/>
    </i>
    <i>
      <x v="1293"/>
    </i>
    <i>
      <x v="1294"/>
    </i>
    <i>
      <x v="1297"/>
    </i>
    <i>
      <x v="1300"/>
    </i>
    <i>
      <x v="1301"/>
    </i>
    <i>
      <x v="1304"/>
    </i>
    <i>
      <x v="1307"/>
    </i>
    <i>
      <x v="1308"/>
    </i>
    <i>
      <x v="1310"/>
    </i>
    <i>
      <x v="1314"/>
    </i>
    <i>
      <x v="1317"/>
    </i>
    <i>
      <x v="1319"/>
    </i>
    <i>
      <x v="1321"/>
    </i>
    <i>
      <x v="1324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4"/>
    </i>
    <i>
      <x v="1345"/>
    </i>
    <i>
      <x v="1346"/>
    </i>
    <i>
      <x v="1347"/>
    </i>
    <i>
      <x v="1349"/>
    </i>
    <i>
      <x v="1350"/>
    </i>
    <i>
      <x v="1351"/>
    </i>
    <i>
      <x v="1354"/>
    </i>
    <i>
      <x v="1355"/>
    </i>
    <i>
      <x v="1356"/>
    </i>
    <i>
      <x v="1357"/>
    </i>
    <i>
      <x v="1358"/>
    </i>
    <i>
      <x v="1363"/>
    </i>
    <i>
      <x v="1364"/>
    </i>
    <i>
      <x v="1365"/>
    </i>
    <i>
      <x v="1366"/>
    </i>
    <i>
      <x v="1369"/>
    </i>
    <i>
      <x v="1370"/>
    </i>
    <i>
      <x v="1371"/>
    </i>
    <i>
      <x v="1376"/>
    </i>
    <i>
      <x v="1377"/>
    </i>
    <i>
      <x v="1380"/>
    </i>
    <i>
      <x v="1381"/>
    </i>
    <i>
      <x v="1383"/>
    </i>
    <i>
      <x v="1384"/>
    </i>
    <i>
      <x v="1385"/>
    </i>
    <i>
      <x v="1386"/>
    </i>
    <i>
      <x v="1389"/>
    </i>
    <i>
      <x v="1391"/>
    </i>
    <i>
      <x v="1393"/>
    </i>
    <i>
      <x v="1396"/>
    </i>
    <i>
      <x v="1398"/>
    </i>
    <i>
      <x v="1400"/>
    </i>
    <i>
      <x v="1407"/>
    </i>
    <i>
      <x v="1408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5"/>
    </i>
    <i>
      <x v="1436"/>
    </i>
    <i>
      <x v="1437"/>
    </i>
    <i>
      <x v="1438"/>
    </i>
    <i>
      <x v="1439"/>
    </i>
    <i>
      <x v="1443"/>
    </i>
    <i>
      <x v="1445"/>
    </i>
    <i>
      <x v="1447"/>
    </i>
    <i>
      <x v="1449"/>
    </i>
    <i>
      <x v="1451"/>
    </i>
    <i>
      <x v="1452"/>
    </i>
    <i>
      <x v="1454"/>
    </i>
    <i>
      <x v="1455"/>
    </i>
    <i>
      <x v="1457"/>
    </i>
  </rowItems>
  <colItems count="1">
    <i/>
  </colItems>
  <pageFields count="1">
    <pageField fld="69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146E776-AA03-5348-8BE7-E9AE9FEF88B6}" name="PivotTable7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With Wood deck ">
  <location ref="E6:F705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5">
        <item x="0"/>
        <item x="29"/>
        <item x="48"/>
        <item x="203"/>
        <item x="168"/>
        <item x="255"/>
        <item x="271"/>
        <item x="250"/>
        <item x="146"/>
        <item x="192"/>
        <item x="133"/>
        <item x="3"/>
        <item x="145"/>
        <item x="119"/>
        <item x="257"/>
        <item x="10"/>
        <item x="17"/>
        <item x="193"/>
        <item x="45"/>
        <item x="237"/>
        <item x="215"/>
        <item x="162"/>
        <item x="79"/>
        <item x="69"/>
        <item x="227"/>
        <item x="111"/>
        <item x="114"/>
        <item x="177"/>
        <item x="200"/>
        <item x="143"/>
        <item x="34"/>
        <item x="139"/>
        <item x="43"/>
        <item x="89"/>
        <item x="247"/>
        <item x="136"/>
        <item x="217"/>
        <item x="64"/>
        <item x="122"/>
        <item x="123"/>
        <item x="6"/>
        <item x="183"/>
        <item x="87"/>
        <item x="124"/>
        <item x="205"/>
        <item x="49"/>
        <item x="13"/>
        <item x="151"/>
        <item x="63"/>
        <item x="47"/>
        <item x="25"/>
        <item x="71"/>
        <item x="93"/>
        <item x="24"/>
        <item x="19"/>
        <item x="178"/>
        <item x="27"/>
        <item x="61"/>
        <item x="221"/>
        <item x="28"/>
        <item x="207"/>
        <item x="104"/>
        <item x="82"/>
        <item x="91"/>
        <item x="118"/>
        <item x="135"/>
        <item x="35"/>
        <item x="256"/>
        <item x="65"/>
        <item x="190"/>
        <item x="107"/>
        <item x="229"/>
        <item x="83"/>
        <item x="70"/>
        <item x="8"/>
        <item x="128"/>
        <item x="103"/>
        <item x="76"/>
        <item x="32"/>
        <item x="21"/>
        <item x="116"/>
        <item x="7"/>
        <item x="153"/>
        <item x="67"/>
        <item x="196"/>
        <item x="224"/>
        <item x="210"/>
        <item x="105"/>
        <item x="131"/>
        <item x="37"/>
        <item x="115"/>
        <item x="9"/>
        <item x="149"/>
        <item x="242"/>
        <item x="211"/>
        <item x="180"/>
        <item x="41"/>
        <item x="23"/>
        <item x="140"/>
        <item x="231"/>
        <item x="12"/>
        <item x="92"/>
        <item x="212"/>
        <item x="268"/>
        <item x="155"/>
        <item x="258"/>
        <item x="56"/>
        <item x="150"/>
        <item x="40"/>
        <item x="182"/>
        <item x="39"/>
        <item x="267"/>
        <item x="101"/>
        <item x="159"/>
        <item x="230"/>
        <item x="181"/>
        <item x="46"/>
        <item x="98"/>
        <item x="2"/>
        <item x="218"/>
        <item x="161"/>
        <item x="22"/>
        <item x="80"/>
        <item x="166"/>
        <item x="234"/>
        <item x="51"/>
        <item x="102"/>
        <item x="214"/>
        <item x="18"/>
        <item x="127"/>
        <item x="195"/>
        <item x="94"/>
        <item x="73"/>
        <item x="59"/>
        <item x="251"/>
        <item x="233"/>
        <item x="120"/>
        <item x="74"/>
        <item x="260"/>
        <item x="173"/>
        <item x="132"/>
        <item x="15"/>
        <item x="42"/>
        <item x="259"/>
        <item x="184"/>
        <item x="243"/>
        <item x="36"/>
        <item x="100"/>
        <item x="202"/>
        <item x="5"/>
        <item x="163"/>
        <item x="58"/>
        <item x="66"/>
        <item x="53"/>
        <item x="11"/>
        <item x="188"/>
        <item x="253"/>
        <item x="208"/>
        <item x="185"/>
        <item x="75"/>
        <item x="85"/>
        <item x="228"/>
        <item x="152"/>
        <item x="4"/>
        <item x="96"/>
        <item x="172"/>
        <item x="129"/>
        <item x="134"/>
        <item x="88"/>
        <item x="81"/>
        <item x="121"/>
        <item x="194"/>
        <item x="142"/>
        <item x="160"/>
        <item x="138"/>
        <item x="206"/>
        <item x="50"/>
        <item x="199"/>
        <item x="62"/>
        <item x="266"/>
        <item x="16"/>
        <item x="90"/>
        <item x="197"/>
        <item x="86"/>
        <item x="254"/>
        <item x="270"/>
        <item x="117"/>
        <item x="1"/>
        <item x="33"/>
        <item x="31"/>
        <item x="97"/>
        <item x="189"/>
        <item x="165"/>
        <item x="220"/>
        <item x="110"/>
        <item x="171"/>
        <item x="261"/>
        <item x="158"/>
        <item x="252"/>
        <item x="187"/>
        <item x="169"/>
        <item x="141"/>
        <item x="216"/>
        <item x="170"/>
        <item x="130"/>
        <item x="249"/>
        <item x="147"/>
        <item x="179"/>
        <item x="157"/>
        <item x="84"/>
        <item x="154"/>
        <item x="99"/>
        <item x="204"/>
        <item x="175"/>
        <item x="144"/>
        <item x="72"/>
        <item x="38"/>
        <item x="113"/>
        <item x="68"/>
        <item x="246"/>
        <item x="240"/>
        <item x="241"/>
        <item x="112"/>
        <item x="77"/>
        <item x="272"/>
        <item x="44"/>
        <item x="78"/>
        <item x="226"/>
        <item x="245"/>
        <item x="176"/>
        <item x="148"/>
        <item x="213"/>
        <item x="156"/>
        <item x="20"/>
        <item x="225"/>
        <item x="54"/>
        <item x="265"/>
        <item x="191"/>
        <item x="262"/>
        <item x="14"/>
        <item x="52"/>
        <item x="125"/>
        <item x="174"/>
        <item x="201"/>
        <item x="219"/>
        <item x="167"/>
        <item x="238"/>
        <item x="236"/>
        <item x="244"/>
        <item x="60"/>
        <item x="239"/>
        <item x="137"/>
        <item x="95"/>
        <item x="232"/>
        <item x="55"/>
        <item x="198"/>
        <item x="108"/>
        <item x="263"/>
        <item x="186"/>
        <item x="223"/>
        <item x="209"/>
        <item x="164"/>
        <item x="126"/>
        <item x="109"/>
        <item x="222"/>
        <item x="57"/>
        <item x="30"/>
        <item x="269"/>
        <item x="248"/>
        <item x="264"/>
        <item x="106"/>
        <item x="235"/>
        <item x="273"/>
        <item x="26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699">
    <i>
      <x v="1"/>
    </i>
    <i>
      <x v="4"/>
    </i>
    <i>
      <x v="5"/>
    </i>
    <i>
      <x v="6"/>
    </i>
    <i>
      <x v="7"/>
    </i>
    <i>
      <x v="8"/>
    </i>
    <i>
      <x v="11"/>
    </i>
    <i>
      <x v="12"/>
    </i>
    <i>
      <x v="13"/>
    </i>
    <i>
      <x v="15"/>
    </i>
    <i>
      <x v="20"/>
    </i>
    <i>
      <x v="22"/>
    </i>
    <i>
      <x v="23"/>
    </i>
    <i>
      <x v="24"/>
    </i>
    <i>
      <x v="26"/>
    </i>
    <i>
      <x v="28"/>
    </i>
    <i>
      <x v="29"/>
    </i>
    <i>
      <x v="34"/>
    </i>
    <i>
      <x v="35"/>
    </i>
    <i>
      <x v="36"/>
    </i>
    <i>
      <x v="42"/>
    </i>
    <i>
      <x v="43"/>
    </i>
    <i>
      <x v="45"/>
    </i>
    <i>
      <x v="46"/>
    </i>
    <i>
      <x v="51"/>
    </i>
    <i>
      <x v="52"/>
    </i>
    <i>
      <x v="53"/>
    </i>
    <i>
      <x v="56"/>
    </i>
    <i>
      <x v="58"/>
    </i>
    <i>
      <x v="59"/>
    </i>
    <i>
      <x v="62"/>
    </i>
    <i>
      <x v="63"/>
    </i>
    <i>
      <x v="64"/>
    </i>
    <i>
      <x v="65"/>
    </i>
    <i>
      <x v="66"/>
    </i>
    <i>
      <x v="67"/>
    </i>
    <i>
      <x v="70"/>
    </i>
    <i>
      <x v="75"/>
    </i>
    <i>
      <x v="79"/>
    </i>
    <i>
      <x v="82"/>
    </i>
    <i>
      <x v="83"/>
    </i>
    <i>
      <x v="84"/>
    </i>
    <i>
      <x v="85"/>
    </i>
    <i>
      <x v="86"/>
    </i>
    <i>
      <x v="95"/>
    </i>
    <i>
      <x v="96"/>
    </i>
    <i>
      <x v="97"/>
    </i>
    <i>
      <x v="99"/>
    </i>
    <i>
      <x v="100"/>
    </i>
    <i>
      <x v="101"/>
    </i>
    <i>
      <x v="105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24"/>
    </i>
    <i>
      <x v="125"/>
    </i>
    <i>
      <x v="128"/>
    </i>
    <i>
      <x v="130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6"/>
    </i>
    <i>
      <x v="147"/>
    </i>
    <i>
      <x v="149"/>
    </i>
    <i>
      <x v="153"/>
    </i>
    <i>
      <x v="159"/>
    </i>
    <i>
      <x v="161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4"/>
    </i>
    <i>
      <x v="182"/>
    </i>
    <i>
      <x v="183"/>
    </i>
    <i>
      <x v="184"/>
    </i>
    <i>
      <x v="186"/>
    </i>
    <i>
      <x v="188"/>
    </i>
    <i>
      <x v="195"/>
    </i>
    <i>
      <x v="196"/>
    </i>
    <i>
      <x v="200"/>
    </i>
    <i>
      <x v="201"/>
    </i>
    <i>
      <x v="203"/>
    </i>
    <i>
      <x v="207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3"/>
    </i>
    <i>
      <x v="234"/>
    </i>
    <i>
      <x v="236"/>
    </i>
    <i>
      <x v="237"/>
    </i>
    <i>
      <x v="238"/>
    </i>
    <i>
      <x v="240"/>
    </i>
    <i>
      <x v="241"/>
    </i>
    <i>
      <x v="245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2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8"/>
    </i>
    <i>
      <x v="279"/>
    </i>
    <i>
      <x v="282"/>
    </i>
    <i>
      <x v="283"/>
    </i>
    <i>
      <x v="294"/>
    </i>
    <i>
      <x v="295"/>
    </i>
    <i>
      <x v="296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30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3"/>
    </i>
    <i>
      <x v="344"/>
    </i>
    <i>
      <x v="350"/>
    </i>
    <i>
      <x v="352"/>
    </i>
    <i>
      <x v="353"/>
    </i>
    <i>
      <x v="356"/>
    </i>
    <i>
      <x v="357"/>
    </i>
    <i>
      <x v="358"/>
    </i>
    <i>
      <x v="359"/>
    </i>
    <i>
      <x v="363"/>
    </i>
    <i>
      <x v="364"/>
    </i>
    <i>
      <x v="367"/>
    </i>
    <i>
      <x v="369"/>
    </i>
    <i>
      <x v="370"/>
    </i>
    <i>
      <x v="372"/>
    </i>
    <i>
      <x v="373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5"/>
    </i>
    <i>
      <x v="396"/>
    </i>
    <i>
      <x v="400"/>
    </i>
    <i>
      <x v="402"/>
    </i>
    <i>
      <x v="403"/>
    </i>
    <i>
      <x v="405"/>
    </i>
    <i>
      <x v="408"/>
    </i>
    <i>
      <x v="411"/>
    </i>
    <i>
      <x v="414"/>
    </i>
    <i>
      <x v="415"/>
    </i>
    <i>
      <x v="421"/>
    </i>
    <i>
      <x v="426"/>
    </i>
    <i>
      <x v="428"/>
    </i>
    <i>
      <x v="432"/>
    </i>
    <i>
      <x v="434"/>
    </i>
    <i>
      <x v="435"/>
    </i>
    <i>
      <x v="443"/>
    </i>
    <i>
      <x v="444"/>
    </i>
    <i>
      <x v="447"/>
    </i>
    <i>
      <x v="451"/>
    </i>
    <i>
      <x v="452"/>
    </i>
    <i>
      <x v="457"/>
    </i>
    <i>
      <x v="458"/>
    </i>
    <i>
      <x v="461"/>
    </i>
    <i>
      <x v="465"/>
    </i>
    <i>
      <x v="467"/>
    </i>
    <i>
      <x v="469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7"/>
    </i>
    <i>
      <x v="488"/>
    </i>
    <i>
      <x v="490"/>
    </i>
    <i>
      <x v="494"/>
    </i>
    <i>
      <x v="496"/>
    </i>
    <i>
      <x v="498"/>
    </i>
    <i>
      <x v="499"/>
    </i>
    <i>
      <x v="500"/>
    </i>
    <i>
      <x v="504"/>
    </i>
    <i>
      <x v="506"/>
    </i>
    <i>
      <x v="509"/>
    </i>
    <i>
      <x v="510"/>
    </i>
    <i>
      <x v="511"/>
    </i>
    <i>
      <x v="513"/>
    </i>
    <i>
      <x v="515"/>
    </i>
    <i>
      <x v="517"/>
    </i>
    <i>
      <x v="520"/>
    </i>
    <i>
      <x v="523"/>
    </i>
    <i>
      <x v="524"/>
    </i>
    <i>
      <x v="525"/>
    </i>
    <i>
      <x v="526"/>
    </i>
    <i>
      <x v="527"/>
    </i>
    <i>
      <x v="530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49"/>
    </i>
    <i>
      <x v="552"/>
    </i>
    <i>
      <x v="554"/>
    </i>
    <i>
      <x v="556"/>
    </i>
    <i>
      <x v="558"/>
    </i>
    <i>
      <x v="559"/>
    </i>
    <i>
      <x v="561"/>
    </i>
    <i>
      <x v="562"/>
    </i>
    <i>
      <x v="563"/>
    </i>
    <i>
      <x v="566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80"/>
    </i>
    <i>
      <x v="583"/>
    </i>
    <i>
      <x v="585"/>
    </i>
    <i>
      <x v="591"/>
    </i>
    <i>
      <x v="593"/>
    </i>
    <i>
      <x v="595"/>
    </i>
    <i>
      <x v="597"/>
    </i>
    <i>
      <x v="599"/>
    </i>
    <i>
      <x v="600"/>
    </i>
    <i>
      <x v="602"/>
    </i>
    <i>
      <x v="604"/>
    </i>
    <i>
      <x v="606"/>
    </i>
    <i>
      <x v="607"/>
    </i>
    <i>
      <x v="609"/>
    </i>
    <i>
      <x v="610"/>
    </i>
    <i>
      <x v="612"/>
    </i>
    <i>
      <x v="614"/>
    </i>
    <i>
      <x v="615"/>
    </i>
    <i>
      <x v="616"/>
    </i>
    <i>
      <x v="619"/>
    </i>
    <i>
      <x v="621"/>
    </i>
    <i>
      <x v="622"/>
    </i>
    <i>
      <x v="624"/>
    </i>
    <i>
      <x v="628"/>
    </i>
    <i>
      <x v="629"/>
    </i>
    <i>
      <x v="631"/>
    </i>
    <i>
      <x v="632"/>
    </i>
    <i>
      <x v="633"/>
    </i>
    <i>
      <x v="634"/>
    </i>
    <i>
      <x v="638"/>
    </i>
    <i>
      <x v="639"/>
    </i>
    <i>
      <x v="640"/>
    </i>
    <i>
      <x v="642"/>
    </i>
    <i>
      <x v="643"/>
    </i>
    <i>
      <x v="644"/>
    </i>
    <i>
      <x v="651"/>
    </i>
    <i>
      <x v="653"/>
    </i>
    <i>
      <x v="654"/>
    </i>
    <i>
      <x v="658"/>
    </i>
    <i>
      <x v="661"/>
    </i>
    <i>
      <x v="664"/>
    </i>
    <i>
      <x v="665"/>
    </i>
    <i>
      <x v="667"/>
    </i>
    <i>
      <x v="668"/>
    </i>
    <i>
      <x v="670"/>
    </i>
    <i>
      <x v="671"/>
    </i>
    <i>
      <x v="672"/>
    </i>
    <i>
      <x v="674"/>
    </i>
    <i>
      <x v="675"/>
    </i>
    <i>
      <x v="677"/>
    </i>
    <i>
      <x v="678"/>
    </i>
    <i>
      <x v="680"/>
    </i>
    <i>
      <x v="682"/>
    </i>
    <i>
      <x v="683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8"/>
    </i>
    <i>
      <x v="699"/>
    </i>
    <i>
      <x v="700"/>
    </i>
    <i>
      <x v="702"/>
    </i>
    <i>
      <x v="703"/>
    </i>
    <i>
      <x v="706"/>
    </i>
    <i>
      <x v="707"/>
    </i>
    <i>
      <x v="708"/>
    </i>
    <i>
      <x v="711"/>
    </i>
    <i>
      <x v="712"/>
    </i>
    <i>
      <x v="717"/>
    </i>
    <i>
      <x v="718"/>
    </i>
    <i>
      <x v="720"/>
    </i>
    <i>
      <x v="721"/>
    </i>
    <i>
      <x v="724"/>
    </i>
    <i>
      <x v="725"/>
    </i>
    <i>
      <x v="726"/>
    </i>
    <i>
      <x v="727"/>
    </i>
    <i>
      <x v="730"/>
    </i>
    <i>
      <x v="731"/>
    </i>
    <i>
      <x v="732"/>
    </i>
    <i>
      <x v="733"/>
    </i>
    <i>
      <x v="734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49"/>
    </i>
    <i>
      <x v="752"/>
    </i>
    <i>
      <x v="753"/>
    </i>
    <i>
      <x v="754"/>
    </i>
    <i>
      <x v="756"/>
    </i>
    <i>
      <x v="757"/>
    </i>
    <i>
      <x v="759"/>
    </i>
    <i>
      <x v="762"/>
    </i>
    <i>
      <x v="766"/>
    </i>
    <i>
      <x v="767"/>
    </i>
    <i>
      <x v="768"/>
    </i>
    <i>
      <x v="769"/>
    </i>
    <i>
      <x v="770"/>
    </i>
    <i>
      <x v="772"/>
    </i>
    <i>
      <x v="774"/>
    </i>
    <i>
      <x v="776"/>
    </i>
    <i>
      <x v="777"/>
    </i>
    <i>
      <x v="780"/>
    </i>
    <i>
      <x v="783"/>
    </i>
    <i>
      <x v="789"/>
    </i>
    <i>
      <x v="790"/>
    </i>
    <i>
      <x v="791"/>
    </i>
    <i>
      <x v="792"/>
    </i>
    <i>
      <x v="793"/>
    </i>
    <i>
      <x v="794"/>
    </i>
    <i>
      <x v="796"/>
    </i>
    <i>
      <x v="798"/>
    </i>
    <i>
      <x v="800"/>
    </i>
    <i>
      <x v="802"/>
    </i>
    <i>
      <x v="803"/>
    </i>
    <i>
      <x v="806"/>
    </i>
    <i>
      <x v="809"/>
    </i>
    <i>
      <x v="810"/>
    </i>
    <i>
      <x v="811"/>
    </i>
    <i>
      <x v="814"/>
    </i>
    <i>
      <x v="817"/>
    </i>
    <i>
      <x v="819"/>
    </i>
    <i>
      <x v="822"/>
    </i>
    <i>
      <x v="823"/>
    </i>
    <i>
      <x v="825"/>
    </i>
    <i>
      <x v="827"/>
    </i>
    <i>
      <x v="828"/>
    </i>
    <i>
      <x v="832"/>
    </i>
    <i>
      <x v="835"/>
    </i>
    <i>
      <x v="838"/>
    </i>
    <i>
      <x v="841"/>
    </i>
    <i>
      <x v="844"/>
    </i>
    <i>
      <x v="846"/>
    </i>
    <i>
      <x v="848"/>
    </i>
    <i>
      <x v="849"/>
    </i>
    <i>
      <x v="850"/>
    </i>
    <i>
      <x v="851"/>
    </i>
    <i>
      <x v="853"/>
    </i>
    <i>
      <x v="866"/>
    </i>
    <i>
      <x v="867"/>
    </i>
    <i>
      <x v="868"/>
    </i>
    <i>
      <x v="869"/>
    </i>
    <i>
      <x v="872"/>
    </i>
    <i>
      <x v="874"/>
    </i>
    <i>
      <x v="875"/>
    </i>
    <i>
      <x v="877"/>
    </i>
    <i>
      <x v="878"/>
    </i>
    <i>
      <x v="881"/>
    </i>
    <i>
      <x v="882"/>
    </i>
    <i>
      <x v="885"/>
    </i>
    <i>
      <x v="886"/>
    </i>
    <i>
      <x v="887"/>
    </i>
    <i>
      <x v="888"/>
    </i>
    <i>
      <x v="891"/>
    </i>
    <i>
      <x v="892"/>
    </i>
    <i>
      <x v="893"/>
    </i>
    <i>
      <x v="897"/>
    </i>
    <i>
      <x v="903"/>
    </i>
    <i>
      <x v="908"/>
    </i>
    <i>
      <x v="909"/>
    </i>
    <i>
      <x v="911"/>
    </i>
    <i>
      <x v="918"/>
    </i>
    <i>
      <x v="920"/>
    </i>
    <i>
      <x v="922"/>
    </i>
    <i>
      <x v="924"/>
    </i>
    <i>
      <x v="925"/>
    </i>
    <i>
      <x v="926"/>
    </i>
    <i>
      <x v="928"/>
    </i>
    <i>
      <x v="930"/>
    </i>
    <i>
      <x v="933"/>
    </i>
    <i>
      <x v="939"/>
    </i>
    <i>
      <x v="940"/>
    </i>
    <i>
      <x v="942"/>
    </i>
    <i>
      <x v="945"/>
    </i>
    <i>
      <x v="946"/>
    </i>
    <i>
      <x v="948"/>
    </i>
    <i>
      <x v="950"/>
    </i>
    <i>
      <x v="951"/>
    </i>
    <i>
      <x v="952"/>
    </i>
    <i>
      <x v="953"/>
    </i>
    <i>
      <x v="956"/>
    </i>
    <i>
      <x v="960"/>
    </i>
    <i>
      <x v="961"/>
    </i>
    <i>
      <x v="962"/>
    </i>
    <i>
      <x v="963"/>
    </i>
    <i>
      <x v="972"/>
    </i>
    <i>
      <x v="974"/>
    </i>
    <i>
      <x v="975"/>
    </i>
    <i>
      <x v="980"/>
    </i>
    <i>
      <x v="981"/>
    </i>
    <i>
      <x v="982"/>
    </i>
    <i>
      <x v="986"/>
    </i>
    <i>
      <x v="987"/>
    </i>
    <i>
      <x v="992"/>
    </i>
    <i>
      <x v="994"/>
    </i>
    <i>
      <x v="997"/>
    </i>
    <i>
      <x v="999"/>
    </i>
    <i>
      <x v="1002"/>
    </i>
    <i>
      <x v="1004"/>
    </i>
    <i>
      <x v="1005"/>
    </i>
    <i>
      <x v="1007"/>
    </i>
    <i>
      <x v="1008"/>
    </i>
    <i>
      <x v="1012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5"/>
    </i>
    <i>
      <x v="1027"/>
    </i>
    <i>
      <x v="1031"/>
    </i>
    <i>
      <x v="1032"/>
    </i>
    <i>
      <x v="1035"/>
    </i>
    <i>
      <x v="1036"/>
    </i>
    <i>
      <x v="1042"/>
    </i>
    <i>
      <x v="1043"/>
    </i>
    <i>
      <x v="1044"/>
    </i>
    <i>
      <x v="1046"/>
    </i>
    <i>
      <x v="1053"/>
    </i>
    <i>
      <x v="1054"/>
    </i>
    <i>
      <x v="1056"/>
    </i>
    <i>
      <x v="1057"/>
    </i>
    <i>
      <x v="1063"/>
    </i>
    <i>
      <x v="1065"/>
    </i>
    <i>
      <x v="1067"/>
    </i>
    <i>
      <x v="1068"/>
    </i>
    <i>
      <x v="1073"/>
    </i>
    <i>
      <x v="1074"/>
    </i>
    <i>
      <x v="1076"/>
    </i>
    <i>
      <x v="1077"/>
    </i>
    <i>
      <x v="1078"/>
    </i>
    <i>
      <x v="1080"/>
    </i>
    <i>
      <x v="1082"/>
    </i>
    <i>
      <x v="1084"/>
    </i>
    <i>
      <x v="1085"/>
    </i>
    <i>
      <x v="1086"/>
    </i>
    <i>
      <x v="1087"/>
    </i>
    <i>
      <x v="1092"/>
    </i>
    <i>
      <x v="1096"/>
    </i>
    <i>
      <x v="1105"/>
    </i>
    <i>
      <x v="1108"/>
    </i>
    <i>
      <x v="1109"/>
    </i>
    <i>
      <x v="1110"/>
    </i>
    <i>
      <x v="1116"/>
    </i>
    <i>
      <x v="1118"/>
    </i>
    <i>
      <x v="1119"/>
    </i>
    <i>
      <x v="1121"/>
    </i>
    <i>
      <x v="1122"/>
    </i>
    <i>
      <x v="1124"/>
    </i>
    <i>
      <x v="1126"/>
    </i>
    <i>
      <x v="1127"/>
    </i>
    <i>
      <x v="1128"/>
    </i>
    <i>
      <x v="1129"/>
    </i>
    <i>
      <x v="1130"/>
    </i>
    <i>
      <x v="1134"/>
    </i>
    <i>
      <x v="1138"/>
    </i>
    <i>
      <x v="1141"/>
    </i>
    <i>
      <x v="1142"/>
    </i>
    <i>
      <x v="1146"/>
    </i>
    <i>
      <x v="1154"/>
    </i>
    <i>
      <x v="1157"/>
    </i>
    <i>
      <x v="1160"/>
    </i>
    <i>
      <x v="1161"/>
    </i>
    <i>
      <x v="1163"/>
    </i>
    <i>
      <x v="1164"/>
    </i>
    <i>
      <x v="1166"/>
    </i>
    <i>
      <x v="1169"/>
    </i>
    <i>
      <x v="1170"/>
    </i>
    <i>
      <x v="1173"/>
    </i>
    <i>
      <x v="1176"/>
    </i>
    <i>
      <x v="1178"/>
    </i>
    <i>
      <x v="1181"/>
    </i>
    <i>
      <x v="1182"/>
    </i>
    <i>
      <x v="1183"/>
    </i>
    <i>
      <x v="1188"/>
    </i>
    <i>
      <x v="1189"/>
    </i>
    <i>
      <x v="1190"/>
    </i>
    <i>
      <x v="1191"/>
    </i>
    <i>
      <x v="1194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3"/>
    </i>
    <i>
      <x v="1214"/>
    </i>
    <i>
      <x v="1217"/>
    </i>
    <i>
      <x v="1219"/>
    </i>
    <i>
      <x v="1224"/>
    </i>
    <i>
      <x v="1225"/>
    </i>
    <i>
      <x v="1226"/>
    </i>
    <i>
      <x v="1230"/>
    </i>
    <i>
      <x v="1235"/>
    </i>
    <i>
      <x v="1237"/>
    </i>
    <i>
      <x v="1239"/>
    </i>
    <i>
      <x v="1243"/>
    </i>
    <i>
      <x v="1245"/>
    </i>
    <i>
      <x v="1251"/>
    </i>
    <i>
      <x v="1252"/>
    </i>
    <i>
      <x v="1253"/>
    </i>
    <i>
      <x v="1254"/>
    </i>
    <i>
      <x v="1256"/>
    </i>
    <i>
      <x v="1258"/>
    </i>
    <i>
      <x v="1259"/>
    </i>
    <i>
      <x v="1262"/>
    </i>
    <i>
      <x v="1264"/>
    </i>
    <i>
      <x v="1267"/>
    </i>
    <i>
      <x v="1268"/>
    </i>
    <i>
      <x v="1270"/>
    </i>
    <i>
      <x v="1272"/>
    </i>
    <i>
      <x v="1274"/>
    </i>
    <i>
      <x v="1276"/>
    </i>
    <i>
      <x v="1279"/>
    </i>
    <i>
      <x v="1283"/>
    </i>
    <i>
      <x v="1284"/>
    </i>
    <i>
      <x v="1285"/>
    </i>
    <i>
      <x v="1287"/>
    </i>
    <i>
      <x v="1288"/>
    </i>
    <i>
      <x v="1289"/>
    </i>
    <i>
      <x v="1290"/>
    </i>
    <i>
      <x v="1291"/>
    </i>
    <i>
      <x v="1295"/>
    </i>
    <i>
      <x v="1296"/>
    </i>
    <i>
      <x v="1298"/>
    </i>
    <i>
      <x v="1299"/>
    </i>
    <i>
      <x v="1302"/>
    </i>
    <i>
      <x v="1303"/>
    </i>
    <i>
      <x v="1305"/>
    </i>
    <i>
      <x v="1306"/>
    </i>
    <i>
      <x v="1309"/>
    </i>
    <i>
      <x v="1311"/>
    </i>
    <i>
      <x v="1312"/>
    </i>
    <i>
      <x v="1313"/>
    </i>
    <i>
      <x v="1315"/>
    </i>
    <i>
      <x v="1316"/>
    </i>
    <i>
      <x v="1318"/>
    </i>
    <i>
      <x v="1320"/>
    </i>
    <i>
      <x v="1322"/>
    </i>
    <i>
      <x v="1323"/>
    </i>
    <i>
      <x v="1330"/>
    </i>
    <i>
      <x v="1338"/>
    </i>
    <i>
      <x v="1342"/>
    </i>
    <i>
      <x v="1348"/>
    </i>
    <i>
      <x v="1352"/>
    </i>
    <i>
      <x v="1353"/>
    </i>
    <i>
      <x v="1359"/>
    </i>
    <i>
      <x v="1360"/>
    </i>
    <i>
      <x v="1361"/>
    </i>
    <i>
      <x v="1362"/>
    </i>
    <i>
      <x v="1367"/>
    </i>
    <i>
      <x v="1368"/>
    </i>
    <i>
      <x v="1372"/>
    </i>
    <i>
      <x v="1373"/>
    </i>
    <i>
      <x v="1374"/>
    </i>
    <i>
      <x v="1375"/>
    </i>
    <i>
      <x v="1378"/>
    </i>
    <i>
      <x v="1379"/>
    </i>
    <i>
      <x v="1382"/>
    </i>
    <i>
      <x v="1387"/>
    </i>
    <i>
      <x v="1388"/>
    </i>
    <i>
      <x v="1390"/>
    </i>
    <i>
      <x v="1392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4"/>
    </i>
    <i>
      <x v="1405"/>
    </i>
    <i>
      <x v="1406"/>
    </i>
    <i>
      <x v="1409"/>
    </i>
    <i>
      <x v="1413"/>
    </i>
    <i>
      <x v="1415"/>
    </i>
    <i>
      <x v="1422"/>
    </i>
    <i>
      <x v="1423"/>
    </i>
    <i>
      <x v="1424"/>
    </i>
    <i>
      <x v="1426"/>
    </i>
    <i>
      <x v="1430"/>
    </i>
    <i>
      <x v="1434"/>
    </i>
    <i>
      <x v="1440"/>
    </i>
    <i>
      <x v="1441"/>
    </i>
    <i>
      <x v="1442"/>
    </i>
    <i>
      <x v="1444"/>
    </i>
    <i>
      <x v="1446"/>
    </i>
    <i>
      <x v="1448"/>
    </i>
    <i>
      <x v="1450"/>
    </i>
    <i>
      <x v="1453"/>
    </i>
    <i>
      <x v="1456"/>
    </i>
    <i>
      <x v="1458"/>
    </i>
    <i>
      <x v="1459"/>
    </i>
  </rowItems>
  <colItems count="1">
    <i/>
  </colItems>
  <pageFields count="1">
    <pageField fld="69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F861098-69BA-ED4E-922E-CECC0D0B679E}" name="PivotTable7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3:C6" firstHeaderRow="1" firstDataRow="1" firstDataCol="1"/>
  <pivotFields count="88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5">
        <item x="0"/>
        <item x="29"/>
        <item x="48"/>
        <item x="203"/>
        <item x="168"/>
        <item x="255"/>
        <item x="271"/>
        <item x="250"/>
        <item x="146"/>
        <item x="192"/>
        <item x="133"/>
        <item x="3"/>
        <item x="145"/>
        <item x="119"/>
        <item x="257"/>
        <item x="10"/>
        <item x="17"/>
        <item x="193"/>
        <item x="45"/>
        <item x="237"/>
        <item x="215"/>
        <item x="162"/>
        <item x="79"/>
        <item x="69"/>
        <item x="227"/>
        <item x="111"/>
        <item x="114"/>
        <item x="177"/>
        <item x="200"/>
        <item x="143"/>
        <item x="34"/>
        <item x="139"/>
        <item x="43"/>
        <item x="89"/>
        <item x="247"/>
        <item x="136"/>
        <item x="217"/>
        <item x="64"/>
        <item x="122"/>
        <item x="123"/>
        <item x="6"/>
        <item x="183"/>
        <item x="87"/>
        <item x="124"/>
        <item x="205"/>
        <item x="49"/>
        <item x="13"/>
        <item x="151"/>
        <item x="63"/>
        <item x="47"/>
        <item x="25"/>
        <item x="71"/>
        <item x="93"/>
        <item x="24"/>
        <item x="19"/>
        <item x="178"/>
        <item x="27"/>
        <item x="61"/>
        <item x="221"/>
        <item x="28"/>
        <item x="207"/>
        <item x="104"/>
        <item x="82"/>
        <item x="91"/>
        <item x="118"/>
        <item x="135"/>
        <item x="35"/>
        <item x="256"/>
        <item x="65"/>
        <item x="190"/>
        <item x="107"/>
        <item x="229"/>
        <item x="83"/>
        <item x="70"/>
        <item x="8"/>
        <item x="128"/>
        <item x="103"/>
        <item x="76"/>
        <item x="32"/>
        <item x="21"/>
        <item x="116"/>
        <item x="7"/>
        <item x="153"/>
        <item x="67"/>
        <item x="196"/>
        <item x="224"/>
        <item x="210"/>
        <item x="105"/>
        <item x="131"/>
        <item x="37"/>
        <item x="115"/>
        <item x="9"/>
        <item x="149"/>
        <item x="242"/>
        <item x="211"/>
        <item x="180"/>
        <item x="41"/>
        <item x="23"/>
        <item x="140"/>
        <item x="231"/>
        <item x="12"/>
        <item x="92"/>
        <item x="212"/>
        <item x="268"/>
        <item x="155"/>
        <item x="258"/>
        <item x="56"/>
        <item x="150"/>
        <item x="40"/>
        <item x="182"/>
        <item x="39"/>
        <item x="267"/>
        <item x="101"/>
        <item x="159"/>
        <item x="230"/>
        <item x="181"/>
        <item x="46"/>
        <item x="98"/>
        <item x="2"/>
        <item x="218"/>
        <item x="161"/>
        <item x="22"/>
        <item x="80"/>
        <item x="166"/>
        <item x="234"/>
        <item x="51"/>
        <item x="102"/>
        <item x="214"/>
        <item x="18"/>
        <item x="127"/>
        <item x="195"/>
        <item x="94"/>
        <item x="73"/>
        <item x="59"/>
        <item x="251"/>
        <item x="233"/>
        <item x="120"/>
        <item x="74"/>
        <item x="260"/>
        <item x="173"/>
        <item x="132"/>
        <item x="15"/>
        <item x="42"/>
        <item x="259"/>
        <item x="184"/>
        <item x="243"/>
        <item x="36"/>
        <item x="100"/>
        <item x="202"/>
        <item x="5"/>
        <item x="163"/>
        <item x="58"/>
        <item x="66"/>
        <item x="53"/>
        <item x="11"/>
        <item x="188"/>
        <item x="253"/>
        <item x="208"/>
        <item x="185"/>
        <item x="75"/>
        <item x="85"/>
        <item x="228"/>
        <item x="152"/>
        <item x="4"/>
        <item x="96"/>
        <item x="172"/>
        <item x="129"/>
        <item x="134"/>
        <item x="88"/>
        <item x="81"/>
        <item x="121"/>
        <item x="194"/>
        <item x="142"/>
        <item x="160"/>
        <item x="138"/>
        <item x="206"/>
        <item x="50"/>
        <item x="199"/>
        <item x="62"/>
        <item x="266"/>
        <item x="16"/>
        <item x="90"/>
        <item x="197"/>
        <item x="86"/>
        <item x="254"/>
        <item x="270"/>
        <item x="117"/>
        <item x="1"/>
        <item x="33"/>
        <item x="31"/>
        <item x="97"/>
        <item x="189"/>
        <item x="165"/>
        <item x="220"/>
        <item x="110"/>
        <item x="171"/>
        <item x="261"/>
        <item x="158"/>
        <item x="252"/>
        <item x="187"/>
        <item x="169"/>
        <item x="141"/>
        <item x="216"/>
        <item x="170"/>
        <item x="130"/>
        <item x="249"/>
        <item x="147"/>
        <item x="179"/>
        <item x="157"/>
        <item x="84"/>
        <item x="154"/>
        <item x="99"/>
        <item x="204"/>
        <item x="175"/>
        <item x="144"/>
        <item x="72"/>
        <item x="38"/>
        <item x="113"/>
        <item x="68"/>
        <item x="246"/>
        <item x="240"/>
        <item x="241"/>
        <item x="112"/>
        <item x="77"/>
        <item x="272"/>
        <item x="44"/>
        <item x="78"/>
        <item x="226"/>
        <item x="245"/>
        <item x="176"/>
        <item x="148"/>
        <item x="213"/>
        <item x="156"/>
        <item x="20"/>
        <item x="225"/>
        <item x="54"/>
        <item x="265"/>
        <item x="191"/>
        <item x="262"/>
        <item x="14"/>
        <item x="52"/>
        <item x="125"/>
        <item x="174"/>
        <item x="201"/>
        <item x="219"/>
        <item x="167"/>
        <item x="238"/>
        <item x="236"/>
        <item x="244"/>
        <item x="60"/>
        <item x="239"/>
        <item x="137"/>
        <item x="95"/>
        <item x="232"/>
        <item x="55"/>
        <item x="198"/>
        <item x="108"/>
        <item x="263"/>
        <item x="186"/>
        <item x="223"/>
        <item x="209"/>
        <item x="164"/>
        <item x="126"/>
        <item x="109"/>
        <item x="222"/>
        <item x="57"/>
        <item x="30"/>
        <item x="269"/>
        <item x="248"/>
        <item x="264"/>
        <item x="106"/>
        <item x="235"/>
        <item x="273"/>
        <item x="26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69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22F5C93-5D16-8D43-A7C8-B1CC3D56EB3A}" name="PivotTable8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I8" firstHeaderRow="0" firstDataRow="1" firstDataCol="1"/>
  <pivotFields count="5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numFmtId="164" showAl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Woodeck Y/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309B0C3-EDE8-2F4C-881C-7F72EEB655F6}" name="PivotTable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Fenced ">
  <location ref="I3:J28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1"/>
        <item x="3"/>
        <item x="4"/>
        <item x="5"/>
        <item x="0"/>
        <item x="2"/>
        <item t="default"/>
      </items>
    </pivotField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281">
    <i>
      <x v="5"/>
    </i>
    <i>
      <x v="14"/>
    </i>
    <i>
      <x v="15"/>
    </i>
    <i>
      <x v="19"/>
    </i>
    <i>
      <x v="21"/>
    </i>
    <i>
      <x v="24"/>
    </i>
    <i>
      <x v="30"/>
    </i>
    <i>
      <x v="31"/>
    </i>
    <i>
      <x v="40"/>
    </i>
    <i>
      <x v="42"/>
    </i>
    <i>
      <x v="43"/>
    </i>
    <i>
      <x v="49"/>
    </i>
    <i>
      <x v="51"/>
    </i>
    <i>
      <x v="54"/>
    </i>
    <i>
      <x v="59"/>
    </i>
    <i>
      <x v="63"/>
    </i>
    <i>
      <x v="64"/>
    </i>
    <i>
      <x v="73"/>
    </i>
    <i>
      <x v="75"/>
    </i>
    <i>
      <x v="77"/>
    </i>
    <i>
      <x v="79"/>
    </i>
    <i>
      <x v="88"/>
    </i>
    <i>
      <x v="91"/>
    </i>
    <i>
      <x v="109"/>
    </i>
    <i>
      <x v="113"/>
    </i>
    <i>
      <x v="114"/>
    </i>
    <i>
      <x v="121"/>
    </i>
    <i>
      <x v="129"/>
    </i>
    <i>
      <x v="130"/>
    </i>
    <i>
      <x v="134"/>
    </i>
    <i>
      <x v="135"/>
    </i>
    <i>
      <x v="138"/>
    </i>
    <i>
      <x v="139"/>
    </i>
    <i>
      <x v="142"/>
    </i>
    <i>
      <x v="150"/>
    </i>
    <i>
      <x v="152"/>
    </i>
    <i>
      <x v="158"/>
    </i>
    <i>
      <x v="163"/>
    </i>
    <i>
      <x v="166"/>
    </i>
    <i>
      <x v="175"/>
    </i>
    <i>
      <x v="182"/>
    </i>
    <i>
      <x v="184"/>
    </i>
    <i>
      <x v="185"/>
    </i>
    <i>
      <x v="186"/>
    </i>
    <i>
      <x v="187"/>
    </i>
    <i>
      <x v="197"/>
    </i>
    <i>
      <x v="198"/>
    </i>
    <i>
      <x v="201"/>
    </i>
    <i>
      <x v="204"/>
    </i>
    <i>
      <x v="207"/>
    </i>
    <i>
      <x v="209"/>
    </i>
    <i>
      <x v="214"/>
    </i>
    <i>
      <x v="215"/>
    </i>
    <i>
      <x v="222"/>
    </i>
    <i>
      <x v="228"/>
    </i>
    <i>
      <x v="233"/>
    </i>
    <i>
      <x v="239"/>
    </i>
    <i>
      <x v="250"/>
    </i>
    <i>
      <x v="253"/>
    </i>
    <i>
      <x v="260"/>
    </i>
    <i>
      <x v="262"/>
    </i>
    <i>
      <x v="265"/>
    </i>
    <i>
      <x v="269"/>
    </i>
    <i>
      <x v="273"/>
    </i>
    <i>
      <x v="286"/>
    </i>
    <i>
      <x v="288"/>
    </i>
    <i>
      <x v="295"/>
    </i>
    <i>
      <x v="296"/>
    </i>
    <i>
      <x v="299"/>
    </i>
    <i>
      <x v="303"/>
    </i>
    <i>
      <x v="307"/>
    </i>
    <i>
      <x v="312"/>
    </i>
    <i>
      <x v="316"/>
    </i>
    <i>
      <x v="322"/>
    </i>
    <i>
      <x v="329"/>
    </i>
    <i>
      <x v="357"/>
    </i>
    <i>
      <x v="360"/>
    </i>
    <i>
      <x v="372"/>
    </i>
    <i>
      <x v="373"/>
    </i>
    <i>
      <x v="387"/>
    </i>
    <i>
      <x v="390"/>
    </i>
    <i>
      <x v="392"/>
    </i>
    <i>
      <x v="393"/>
    </i>
    <i>
      <x v="402"/>
    </i>
    <i>
      <x v="405"/>
    </i>
    <i>
      <x v="431"/>
    </i>
    <i>
      <x v="438"/>
    </i>
    <i>
      <x v="439"/>
    </i>
    <i>
      <x v="445"/>
    </i>
    <i>
      <x v="458"/>
    </i>
    <i>
      <x v="461"/>
    </i>
    <i>
      <x v="462"/>
    </i>
    <i>
      <x v="466"/>
    </i>
    <i>
      <x v="479"/>
    </i>
    <i>
      <x v="491"/>
    </i>
    <i>
      <x v="495"/>
    </i>
    <i>
      <x v="497"/>
    </i>
    <i>
      <x v="498"/>
    </i>
    <i>
      <x v="499"/>
    </i>
    <i>
      <x v="502"/>
    </i>
    <i>
      <x v="503"/>
    </i>
    <i>
      <x v="509"/>
    </i>
    <i>
      <x v="514"/>
    </i>
    <i>
      <x v="516"/>
    </i>
    <i>
      <x v="518"/>
    </i>
    <i>
      <x v="519"/>
    </i>
    <i>
      <x v="537"/>
    </i>
    <i>
      <x v="539"/>
    </i>
    <i>
      <x v="548"/>
    </i>
    <i>
      <x v="553"/>
    </i>
    <i>
      <x v="556"/>
    </i>
    <i>
      <x v="574"/>
    </i>
    <i>
      <x v="586"/>
    </i>
    <i>
      <x v="594"/>
    </i>
    <i>
      <x v="599"/>
    </i>
    <i>
      <x v="606"/>
    </i>
    <i>
      <x v="611"/>
    </i>
    <i>
      <x v="615"/>
    </i>
    <i>
      <x v="626"/>
    </i>
    <i>
      <x v="629"/>
    </i>
    <i>
      <x v="630"/>
    </i>
    <i>
      <x v="634"/>
    </i>
    <i>
      <x v="638"/>
    </i>
    <i>
      <x v="642"/>
    </i>
    <i>
      <x v="643"/>
    </i>
    <i>
      <x v="649"/>
    </i>
    <i>
      <x v="651"/>
    </i>
    <i>
      <x v="653"/>
    </i>
    <i>
      <x v="656"/>
    </i>
    <i>
      <x v="657"/>
    </i>
    <i>
      <x v="659"/>
    </i>
    <i>
      <x v="663"/>
    </i>
    <i>
      <x v="694"/>
    </i>
    <i>
      <x v="698"/>
    </i>
    <i>
      <x v="703"/>
    </i>
    <i>
      <x v="709"/>
    </i>
    <i>
      <x v="715"/>
    </i>
    <i>
      <x v="717"/>
    </i>
    <i>
      <x v="733"/>
    </i>
    <i>
      <x v="740"/>
    </i>
    <i>
      <x v="741"/>
    </i>
    <i>
      <x v="742"/>
    </i>
    <i>
      <x v="757"/>
    </i>
    <i>
      <x v="766"/>
    </i>
    <i>
      <x v="772"/>
    </i>
    <i>
      <x v="777"/>
    </i>
    <i>
      <x v="795"/>
    </i>
    <i>
      <x v="796"/>
    </i>
    <i>
      <x v="799"/>
    </i>
    <i>
      <x v="804"/>
    </i>
    <i>
      <x v="808"/>
    </i>
    <i>
      <x v="809"/>
    </i>
    <i>
      <x v="810"/>
    </i>
    <i>
      <x v="818"/>
    </i>
    <i>
      <x v="823"/>
    </i>
    <i>
      <x v="834"/>
    </i>
    <i>
      <x v="836"/>
    </i>
    <i>
      <x v="842"/>
    </i>
    <i>
      <x v="852"/>
    </i>
    <i>
      <x v="853"/>
    </i>
    <i>
      <x v="856"/>
    </i>
    <i>
      <x v="858"/>
    </i>
    <i>
      <x v="860"/>
    </i>
    <i>
      <x v="862"/>
    </i>
    <i>
      <x v="863"/>
    </i>
    <i>
      <x v="865"/>
    </i>
    <i>
      <x v="869"/>
    </i>
    <i>
      <x v="872"/>
    </i>
    <i>
      <x v="878"/>
    </i>
    <i>
      <x v="879"/>
    </i>
    <i>
      <x v="882"/>
    </i>
    <i>
      <x v="884"/>
    </i>
    <i>
      <x v="890"/>
    </i>
    <i>
      <x v="892"/>
    </i>
    <i>
      <x v="893"/>
    </i>
    <i>
      <x v="904"/>
    </i>
    <i>
      <x v="905"/>
    </i>
    <i>
      <x v="908"/>
    </i>
    <i>
      <x v="912"/>
    </i>
    <i>
      <x v="918"/>
    </i>
    <i>
      <x v="921"/>
    </i>
    <i>
      <x v="927"/>
    </i>
    <i>
      <x v="931"/>
    </i>
    <i>
      <x v="941"/>
    </i>
    <i>
      <x v="945"/>
    </i>
    <i>
      <x v="951"/>
    </i>
    <i>
      <x v="952"/>
    </i>
    <i>
      <x v="953"/>
    </i>
    <i>
      <x v="956"/>
    </i>
    <i>
      <x v="968"/>
    </i>
    <i>
      <x v="974"/>
    </i>
    <i>
      <x v="979"/>
    </i>
    <i>
      <x v="992"/>
    </i>
    <i>
      <x v="995"/>
    </i>
    <i>
      <x v="1025"/>
    </i>
    <i>
      <x v="1034"/>
    </i>
    <i>
      <x v="1040"/>
    </i>
    <i>
      <x v="1044"/>
    </i>
    <i>
      <x v="1048"/>
    </i>
    <i>
      <x v="1052"/>
    </i>
    <i>
      <x v="1055"/>
    </i>
    <i>
      <x v="1063"/>
    </i>
    <i>
      <x v="1064"/>
    </i>
    <i>
      <x v="1068"/>
    </i>
    <i>
      <x v="1073"/>
    </i>
    <i>
      <x v="1081"/>
    </i>
    <i>
      <x v="1083"/>
    </i>
    <i>
      <x v="1093"/>
    </i>
    <i>
      <x v="1102"/>
    </i>
    <i>
      <x v="1114"/>
    </i>
    <i>
      <x v="1119"/>
    </i>
    <i>
      <x v="1120"/>
    </i>
    <i>
      <x v="1122"/>
    </i>
    <i>
      <x v="1130"/>
    </i>
    <i>
      <x v="1131"/>
    </i>
    <i>
      <x v="1144"/>
    </i>
    <i>
      <x v="1150"/>
    </i>
    <i>
      <x v="1154"/>
    </i>
    <i>
      <x v="1156"/>
    </i>
    <i>
      <x v="1170"/>
    </i>
    <i>
      <x v="1173"/>
    </i>
    <i>
      <x v="1176"/>
    </i>
    <i>
      <x v="1180"/>
    </i>
    <i>
      <x v="1182"/>
    </i>
    <i>
      <x v="1187"/>
    </i>
    <i>
      <x v="1192"/>
    </i>
    <i>
      <x v="1194"/>
    </i>
    <i>
      <x v="1204"/>
    </i>
    <i>
      <x v="1206"/>
    </i>
    <i>
      <x v="1210"/>
    </i>
    <i>
      <x v="1215"/>
    </i>
    <i>
      <x v="1222"/>
    </i>
    <i>
      <x v="1223"/>
    </i>
    <i>
      <x v="1225"/>
    </i>
    <i>
      <x v="1229"/>
    </i>
    <i>
      <x v="1231"/>
    </i>
    <i>
      <x v="1233"/>
    </i>
    <i>
      <x v="1242"/>
    </i>
    <i>
      <x v="1252"/>
    </i>
    <i>
      <x v="1253"/>
    </i>
    <i>
      <x v="1263"/>
    </i>
    <i>
      <x v="1266"/>
    </i>
    <i>
      <x v="1268"/>
    </i>
    <i>
      <x v="1269"/>
    </i>
    <i>
      <x v="1272"/>
    </i>
    <i>
      <x v="1273"/>
    </i>
    <i>
      <x v="1293"/>
    </i>
    <i>
      <x v="1295"/>
    </i>
    <i>
      <x v="1296"/>
    </i>
    <i>
      <x v="1299"/>
    </i>
    <i>
      <x v="1308"/>
    </i>
    <i>
      <x v="1309"/>
    </i>
    <i>
      <x v="1325"/>
    </i>
    <i>
      <x v="1327"/>
    </i>
    <i>
      <x v="1328"/>
    </i>
    <i>
      <x v="1333"/>
    </i>
    <i>
      <x v="1340"/>
    </i>
    <i>
      <x v="1355"/>
    </i>
    <i>
      <x v="1356"/>
    </i>
    <i>
      <x v="1371"/>
    </i>
    <i>
      <x v="1384"/>
    </i>
    <i>
      <x v="1385"/>
    </i>
    <i>
      <x v="1386"/>
    </i>
    <i>
      <x v="1387"/>
    </i>
    <i>
      <x v="1392"/>
    </i>
    <i>
      <x v="1398"/>
    </i>
    <i>
      <x v="1399"/>
    </i>
    <i>
      <x v="1404"/>
    </i>
    <i>
      <x v="1406"/>
    </i>
    <i>
      <x v="1407"/>
    </i>
    <i>
      <x v="1409"/>
    </i>
    <i>
      <x v="1411"/>
    </i>
    <i>
      <x v="1423"/>
    </i>
    <i>
      <x v="1424"/>
    </i>
    <i>
      <x v="1428"/>
    </i>
    <i>
      <x v="1435"/>
    </i>
    <i>
      <x v="1436"/>
    </i>
    <i>
      <x v="1438"/>
    </i>
    <i>
      <x v="1448"/>
    </i>
    <i>
      <x v="1456"/>
    </i>
    <i>
      <x v="1457"/>
    </i>
  </rowItems>
  <colItems count="1">
    <i/>
  </colItems>
  <pageFields count="1">
    <pageField fld="78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129B463-DECF-3D4B-B9E9-94331FF7B781}" name="PivotTable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No Fence ">
  <location ref="F3:G118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1179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4"/>
    </i>
    <i>
      <x v="45"/>
    </i>
    <i>
      <x v="46"/>
    </i>
    <i>
      <x v="47"/>
    </i>
    <i>
      <x v="48"/>
    </i>
    <i>
      <x v="50"/>
    </i>
    <i>
      <x v="52"/>
    </i>
    <i>
      <x v="53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1"/>
    </i>
    <i>
      <x v="132"/>
    </i>
    <i>
      <x v="133"/>
    </i>
    <i>
      <x v="136"/>
    </i>
    <i>
      <x v="137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4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2"/>
    </i>
    <i>
      <x v="203"/>
    </i>
    <i>
      <x v="205"/>
    </i>
    <i>
      <x v="206"/>
    </i>
    <i>
      <x v="208"/>
    </i>
    <i>
      <x v="210"/>
    </i>
    <i>
      <x v="211"/>
    </i>
    <i>
      <x v="212"/>
    </i>
    <i>
      <x v="213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3"/>
    </i>
    <i>
      <x v="264"/>
    </i>
    <i>
      <x v="266"/>
    </i>
    <i>
      <x v="267"/>
    </i>
    <i>
      <x v="268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7"/>
    </i>
    <i>
      <x v="318"/>
    </i>
    <i>
      <x v="319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2"/>
    </i>
    <i>
      <x v="513"/>
    </i>
    <i>
      <x v="515"/>
    </i>
    <i>
      <x v="517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8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7"/>
    </i>
    <i>
      <x v="628"/>
    </i>
    <i>
      <x v="631"/>
    </i>
    <i>
      <x v="632"/>
    </i>
    <i>
      <x v="633"/>
    </i>
    <i>
      <x v="635"/>
    </i>
    <i>
      <x v="636"/>
    </i>
    <i>
      <x v="637"/>
    </i>
    <i>
      <x v="639"/>
    </i>
    <i>
      <x v="640"/>
    </i>
    <i>
      <x v="641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5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7"/>
    </i>
    <i>
      <x v="768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7"/>
    </i>
    <i>
      <x v="798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5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4"/>
    </i>
    <i>
      <x v="855"/>
    </i>
    <i>
      <x v="857"/>
    </i>
    <i>
      <x v="859"/>
    </i>
    <i>
      <x v="861"/>
    </i>
    <i>
      <x v="864"/>
    </i>
    <i>
      <x v="866"/>
    </i>
    <i>
      <x v="867"/>
    </i>
    <i>
      <x v="868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80"/>
    </i>
    <i>
      <x v="881"/>
    </i>
    <i>
      <x v="883"/>
    </i>
    <i>
      <x v="885"/>
    </i>
    <i>
      <x v="886"/>
    </i>
    <i>
      <x v="887"/>
    </i>
    <i>
      <x v="888"/>
    </i>
    <i>
      <x v="889"/>
    </i>
    <i>
      <x v="891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4"/>
    </i>
    <i>
      <x v="955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3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5"/>
    </i>
    <i>
      <x v="1046"/>
    </i>
    <i>
      <x v="1047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5"/>
    </i>
    <i>
      <x v="1116"/>
    </i>
    <i>
      <x v="1117"/>
    </i>
    <i>
      <x v="1118"/>
    </i>
    <i>
      <x v="1121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1"/>
    </i>
    <i>
      <x v="1152"/>
    </i>
    <i>
      <x v="1153"/>
    </i>
    <i>
      <x v="1155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77"/>
    </i>
    <i>
      <x v="1178"/>
    </i>
    <i>
      <x v="1179"/>
    </i>
    <i>
      <x v="1181"/>
    </i>
    <i>
      <x v="1183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5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4"/>
    </i>
    <i>
      <x v="1226"/>
    </i>
    <i>
      <x v="1227"/>
    </i>
    <i>
      <x v="1228"/>
    </i>
    <i>
      <x v="1230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4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6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400"/>
    </i>
    <i>
      <x v="1401"/>
    </i>
    <i>
      <x v="1402"/>
    </i>
    <i>
      <x v="1403"/>
    </i>
    <i>
      <x v="1405"/>
    </i>
    <i>
      <x v="1408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8"/>
    </i>
    <i>
      <x v="1459"/>
    </i>
  </rowItems>
  <colItems count="1">
    <i/>
  </colItems>
  <pageFields count="1">
    <pageField fld="78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910687E-3FD7-ED4F-9E74-6C9917AAE32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2:C5" firstHeaderRow="1" firstDataRow="1" firstDataCol="1"/>
  <pivotFields count="88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78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3FE8BA7-AA2D-7341-8F12-6C9E2FFBF20E}" name="PivotTable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H3:I55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x="0"/>
        <item h="1" x="10"/>
        <item h="1" x="7"/>
        <item h="1" x="1"/>
        <item h="1"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52">
    <i>
      <x/>
    </i>
    <i>
      <x v="3"/>
    </i>
    <i>
      <x v="10"/>
    </i>
    <i>
      <x v="45"/>
    </i>
    <i>
      <x v="54"/>
    </i>
    <i>
      <x v="64"/>
    </i>
    <i>
      <x v="70"/>
    </i>
    <i>
      <x v="100"/>
    </i>
    <i>
      <x v="126"/>
    </i>
    <i>
      <x v="201"/>
    </i>
    <i>
      <x v="222"/>
    </i>
    <i>
      <x v="233"/>
    </i>
    <i>
      <x v="237"/>
    </i>
    <i>
      <x v="255"/>
    </i>
    <i>
      <x v="268"/>
    </i>
    <i>
      <x v="288"/>
    </i>
    <i>
      <x v="372"/>
    </i>
    <i>
      <x v="422"/>
    </i>
    <i>
      <x v="487"/>
    </i>
    <i>
      <x v="501"/>
    </i>
    <i>
      <x v="545"/>
    </i>
    <i>
      <x v="578"/>
    </i>
    <i>
      <x v="597"/>
    </i>
    <i>
      <x v="602"/>
    </i>
    <i>
      <x v="625"/>
    </i>
    <i>
      <x v="657"/>
    </i>
    <i>
      <x v="670"/>
    </i>
    <i>
      <x v="724"/>
    </i>
    <i>
      <x v="727"/>
    </i>
    <i>
      <x v="821"/>
    </i>
    <i>
      <x v="833"/>
    </i>
    <i>
      <x v="835"/>
    </i>
    <i>
      <x v="889"/>
    </i>
    <i>
      <x v="892"/>
    </i>
    <i>
      <x v="905"/>
    </i>
    <i>
      <x v="937"/>
    </i>
    <i>
      <x v="948"/>
    </i>
    <i>
      <x v="960"/>
    </i>
    <i>
      <x v="964"/>
    </i>
    <i>
      <x v="997"/>
    </i>
    <i>
      <x v="999"/>
    </i>
    <i>
      <x v="1033"/>
    </i>
    <i>
      <x v="1047"/>
    </i>
    <i>
      <x v="1166"/>
    </i>
    <i>
      <x v="1167"/>
    </i>
    <i>
      <x v="1224"/>
    </i>
    <i>
      <x v="1291"/>
    </i>
    <i>
      <x v="1319"/>
    </i>
    <i>
      <x v="1324"/>
    </i>
    <i>
      <x v="1395"/>
    </i>
    <i>
      <x v="1428"/>
    </i>
    <i>
      <x v="1456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6227977-F992-6A46-8FA0-A0975B3F6F35}" name="PivotTable1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W3:X23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234">
    <i>
      <x v="11"/>
    </i>
    <i>
      <x v="15"/>
    </i>
    <i>
      <x v="25"/>
    </i>
    <i>
      <x v="30"/>
    </i>
    <i>
      <x v="41"/>
    </i>
    <i>
      <x v="43"/>
    </i>
    <i>
      <x v="47"/>
    </i>
    <i>
      <x v="50"/>
    </i>
    <i>
      <x v="55"/>
    </i>
    <i>
      <x v="66"/>
    </i>
    <i>
      <x v="69"/>
    </i>
    <i>
      <x v="83"/>
    </i>
    <i>
      <x v="90"/>
    </i>
    <i>
      <x v="114"/>
    </i>
    <i>
      <x v="119"/>
    </i>
    <i>
      <x v="128"/>
    </i>
    <i>
      <x v="129"/>
    </i>
    <i>
      <x v="131"/>
    </i>
    <i>
      <x v="132"/>
    </i>
    <i>
      <x v="134"/>
    </i>
    <i>
      <x v="136"/>
    </i>
    <i>
      <x v="137"/>
    </i>
    <i>
      <x v="177"/>
    </i>
    <i>
      <x v="178"/>
    </i>
    <i>
      <x v="179"/>
    </i>
    <i>
      <x v="181"/>
    </i>
    <i>
      <x v="195"/>
    </i>
    <i>
      <x v="198"/>
    </i>
    <i>
      <x v="209"/>
    </i>
    <i>
      <x v="212"/>
    </i>
    <i>
      <x v="213"/>
    </i>
    <i>
      <x v="231"/>
    </i>
    <i>
      <x v="262"/>
    </i>
    <i>
      <x v="267"/>
    </i>
    <i>
      <x v="284"/>
    </i>
    <i>
      <x v="289"/>
    </i>
    <i>
      <x v="290"/>
    </i>
    <i>
      <x v="303"/>
    </i>
    <i>
      <x v="305"/>
    </i>
    <i>
      <x v="315"/>
    </i>
    <i>
      <x v="323"/>
    </i>
    <i>
      <x v="328"/>
    </i>
    <i>
      <x v="329"/>
    </i>
    <i>
      <x v="333"/>
    </i>
    <i>
      <x v="334"/>
    </i>
    <i>
      <x v="336"/>
    </i>
    <i>
      <x v="343"/>
    </i>
    <i>
      <x v="356"/>
    </i>
    <i>
      <x v="358"/>
    </i>
    <i>
      <x v="361"/>
    </i>
    <i>
      <x v="362"/>
    </i>
    <i>
      <x v="364"/>
    </i>
    <i>
      <x v="365"/>
    </i>
    <i>
      <x v="366"/>
    </i>
    <i>
      <x v="371"/>
    </i>
    <i>
      <x v="374"/>
    </i>
    <i>
      <x v="376"/>
    </i>
    <i>
      <x v="388"/>
    </i>
    <i>
      <x v="392"/>
    </i>
    <i>
      <x v="394"/>
    </i>
    <i>
      <x v="397"/>
    </i>
    <i>
      <x v="401"/>
    </i>
    <i>
      <x v="403"/>
    </i>
    <i>
      <x v="419"/>
    </i>
    <i>
      <x v="427"/>
    </i>
    <i>
      <x v="430"/>
    </i>
    <i>
      <x v="433"/>
    </i>
    <i>
      <x v="444"/>
    </i>
    <i>
      <x v="447"/>
    </i>
    <i>
      <x v="452"/>
    </i>
    <i>
      <x v="454"/>
    </i>
    <i>
      <x v="459"/>
    </i>
    <i>
      <x v="473"/>
    </i>
    <i>
      <x v="475"/>
    </i>
    <i>
      <x v="485"/>
    </i>
    <i>
      <x v="505"/>
    </i>
    <i>
      <x v="509"/>
    </i>
    <i>
      <x v="512"/>
    </i>
    <i>
      <x v="517"/>
    </i>
    <i>
      <x v="528"/>
    </i>
    <i>
      <x v="536"/>
    </i>
    <i>
      <x v="538"/>
    </i>
    <i>
      <x v="552"/>
    </i>
    <i>
      <x v="562"/>
    </i>
    <i>
      <x v="563"/>
    </i>
    <i>
      <x v="564"/>
    </i>
    <i>
      <x v="572"/>
    </i>
    <i>
      <x v="583"/>
    </i>
    <i>
      <x v="584"/>
    </i>
    <i>
      <x v="587"/>
    </i>
    <i>
      <x v="599"/>
    </i>
    <i>
      <x v="611"/>
    </i>
    <i>
      <x v="618"/>
    </i>
    <i>
      <x v="622"/>
    </i>
    <i>
      <x v="633"/>
    </i>
    <i>
      <x v="642"/>
    </i>
    <i>
      <x v="646"/>
    </i>
    <i>
      <x v="652"/>
    </i>
    <i>
      <x v="661"/>
    </i>
    <i>
      <x v="662"/>
    </i>
    <i>
      <x v="669"/>
    </i>
    <i>
      <x v="671"/>
    </i>
    <i>
      <x v="674"/>
    </i>
    <i>
      <x v="678"/>
    </i>
    <i>
      <x v="681"/>
    </i>
    <i>
      <x v="683"/>
    </i>
    <i>
      <x v="695"/>
    </i>
    <i>
      <x v="699"/>
    </i>
    <i>
      <x v="701"/>
    </i>
    <i>
      <x v="702"/>
    </i>
    <i>
      <x v="705"/>
    </i>
    <i>
      <x v="708"/>
    </i>
    <i>
      <x v="710"/>
    </i>
    <i>
      <x v="716"/>
    </i>
    <i>
      <x v="722"/>
    </i>
    <i>
      <x v="728"/>
    </i>
    <i>
      <x v="732"/>
    </i>
    <i>
      <x v="736"/>
    </i>
    <i>
      <x v="745"/>
    </i>
    <i>
      <x v="752"/>
    </i>
    <i>
      <x v="754"/>
    </i>
    <i>
      <x v="763"/>
    </i>
    <i>
      <x v="767"/>
    </i>
    <i>
      <x v="773"/>
    </i>
    <i>
      <x v="774"/>
    </i>
    <i>
      <x v="776"/>
    </i>
    <i>
      <x v="781"/>
    </i>
    <i>
      <x v="783"/>
    </i>
    <i>
      <x v="789"/>
    </i>
    <i>
      <x v="798"/>
    </i>
    <i>
      <x v="801"/>
    </i>
    <i>
      <x v="805"/>
    </i>
    <i>
      <x v="814"/>
    </i>
    <i>
      <x v="816"/>
    </i>
    <i>
      <x v="817"/>
    </i>
    <i>
      <x v="823"/>
    </i>
    <i>
      <x v="829"/>
    </i>
    <i>
      <x v="843"/>
    </i>
    <i>
      <x v="846"/>
    </i>
    <i>
      <x v="854"/>
    </i>
    <i>
      <x v="863"/>
    </i>
    <i>
      <x v="879"/>
    </i>
    <i>
      <x v="884"/>
    </i>
    <i>
      <x v="890"/>
    </i>
    <i>
      <x v="891"/>
    </i>
    <i>
      <x v="902"/>
    </i>
    <i>
      <x v="912"/>
    </i>
    <i>
      <x v="920"/>
    </i>
    <i>
      <x v="923"/>
    </i>
    <i>
      <x v="930"/>
    </i>
    <i>
      <x v="931"/>
    </i>
    <i>
      <x v="940"/>
    </i>
    <i>
      <x v="950"/>
    </i>
    <i>
      <x v="951"/>
    </i>
    <i>
      <x v="961"/>
    </i>
    <i>
      <x v="962"/>
    </i>
    <i>
      <x v="965"/>
    </i>
    <i>
      <x v="967"/>
    </i>
    <i>
      <x v="971"/>
    </i>
    <i>
      <x v="980"/>
    </i>
    <i>
      <x v="981"/>
    </i>
    <i>
      <x v="992"/>
    </i>
    <i>
      <x v="994"/>
    </i>
    <i>
      <x v="1000"/>
    </i>
    <i>
      <x v="1002"/>
    </i>
    <i>
      <x v="1021"/>
    </i>
    <i>
      <x v="1030"/>
    </i>
    <i>
      <x v="1041"/>
    </i>
    <i>
      <x v="1044"/>
    </i>
    <i>
      <x v="1046"/>
    </i>
    <i>
      <x v="1058"/>
    </i>
    <i>
      <x v="1063"/>
    </i>
    <i>
      <x v="1073"/>
    </i>
    <i>
      <x v="1075"/>
    </i>
    <i>
      <x v="1084"/>
    </i>
    <i>
      <x v="1098"/>
    </i>
    <i>
      <x v="1101"/>
    </i>
    <i>
      <x v="1103"/>
    </i>
    <i>
      <x v="1112"/>
    </i>
    <i>
      <x v="1119"/>
    </i>
    <i>
      <x v="1121"/>
    </i>
    <i>
      <x v="1124"/>
    </i>
    <i>
      <x v="1128"/>
    </i>
    <i>
      <x v="1143"/>
    </i>
    <i>
      <x v="1144"/>
    </i>
    <i>
      <x v="1147"/>
    </i>
    <i>
      <x v="1149"/>
    </i>
    <i>
      <x v="1152"/>
    </i>
    <i>
      <x v="1155"/>
    </i>
    <i>
      <x v="1157"/>
    </i>
    <i>
      <x v="1159"/>
    </i>
    <i>
      <x v="1160"/>
    </i>
    <i>
      <x v="1168"/>
    </i>
    <i>
      <x v="1169"/>
    </i>
    <i>
      <x v="1170"/>
    </i>
    <i>
      <x v="1174"/>
    </i>
    <i>
      <x v="1178"/>
    </i>
    <i>
      <x v="1182"/>
    </i>
    <i>
      <x v="1187"/>
    </i>
    <i>
      <x v="1188"/>
    </i>
    <i>
      <x v="1192"/>
    </i>
    <i>
      <x v="1195"/>
    </i>
    <i>
      <x v="1197"/>
    </i>
    <i>
      <x v="1200"/>
    </i>
    <i>
      <x v="1204"/>
    </i>
    <i>
      <x v="1218"/>
    </i>
    <i>
      <x v="1235"/>
    </i>
    <i>
      <x v="1240"/>
    </i>
    <i>
      <x v="1253"/>
    </i>
    <i>
      <x v="1254"/>
    </i>
    <i>
      <x v="1257"/>
    </i>
    <i>
      <x v="1258"/>
    </i>
    <i>
      <x v="1259"/>
    </i>
    <i>
      <x v="1263"/>
    </i>
    <i>
      <x v="1269"/>
    </i>
    <i>
      <x v="1275"/>
    </i>
    <i>
      <x v="1281"/>
    </i>
    <i>
      <x v="1321"/>
    </i>
    <i>
      <x v="1331"/>
    </i>
    <i>
      <x v="1333"/>
    </i>
    <i>
      <x v="1341"/>
    </i>
    <i>
      <x v="1344"/>
    </i>
    <i>
      <x v="1345"/>
    </i>
    <i>
      <x v="1352"/>
    </i>
    <i>
      <x v="1367"/>
    </i>
    <i>
      <x v="1374"/>
    </i>
    <i>
      <x v="1377"/>
    </i>
    <i>
      <x v="1386"/>
    </i>
    <i>
      <x v="1400"/>
    </i>
    <i>
      <x v="1402"/>
    </i>
    <i>
      <x v="1421"/>
    </i>
    <i>
      <x v="1430"/>
    </i>
    <i>
      <x v="1435"/>
    </i>
    <i>
      <x v="1453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001040F-1012-E149-82C8-22EFCFA38E84}" name="PivotTable1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AL3:AM6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h="1" x="9"/>
        <item h="1" x="5"/>
        <item h="1" x="2"/>
        <item h="1" x="4"/>
        <item h="1" x="6"/>
        <item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59">
    <i>
      <x v="4"/>
    </i>
    <i>
      <x v="28"/>
    </i>
    <i>
      <x v="40"/>
    </i>
    <i>
      <x v="42"/>
    </i>
    <i>
      <x v="72"/>
    </i>
    <i>
      <x v="91"/>
    </i>
    <i>
      <x v="138"/>
    </i>
    <i>
      <x v="190"/>
    </i>
    <i>
      <x v="221"/>
    </i>
    <i>
      <x v="238"/>
    </i>
    <i>
      <x v="251"/>
    </i>
    <i>
      <x v="252"/>
    </i>
    <i>
      <x v="259"/>
    </i>
    <i>
      <x v="283"/>
    </i>
    <i>
      <x v="317"/>
    </i>
    <i>
      <x v="325"/>
    </i>
    <i>
      <x v="337"/>
    </i>
    <i>
      <x v="347"/>
    </i>
    <i>
      <x v="350"/>
    </i>
    <i>
      <x v="351"/>
    </i>
    <i>
      <x v="367"/>
    </i>
    <i>
      <x v="377"/>
    </i>
    <i>
      <x v="400"/>
    </i>
    <i>
      <x v="414"/>
    </i>
    <i>
      <x v="451"/>
    </i>
    <i>
      <x v="460"/>
    </i>
    <i>
      <x v="462"/>
    </i>
    <i>
      <x v="494"/>
    </i>
    <i>
      <x v="569"/>
    </i>
    <i>
      <x v="573"/>
    </i>
    <i>
      <x v="574"/>
    </i>
    <i>
      <x v="601"/>
    </i>
    <i>
      <x v="613"/>
    </i>
    <i>
      <x v="649"/>
    </i>
    <i>
      <x v="693"/>
    </i>
    <i>
      <x v="707"/>
    </i>
    <i>
      <x v="709"/>
    </i>
    <i>
      <x v="720"/>
    </i>
    <i>
      <x v="726"/>
    </i>
    <i>
      <x v="742"/>
    </i>
    <i>
      <x v="882"/>
    </i>
    <i>
      <x v="970"/>
    </i>
    <i>
      <x v="973"/>
    </i>
    <i>
      <x v="1118"/>
    </i>
    <i>
      <x v="1130"/>
    </i>
    <i>
      <x v="1177"/>
    </i>
    <i>
      <x v="1227"/>
    </i>
    <i>
      <x v="1239"/>
    </i>
    <i>
      <x v="1276"/>
    </i>
    <i>
      <x v="1292"/>
    </i>
    <i>
      <x v="1296"/>
    </i>
    <i>
      <x v="1302"/>
    </i>
    <i>
      <x v="1323"/>
    </i>
    <i>
      <x v="1330"/>
    </i>
    <i>
      <x v="1349"/>
    </i>
    <i>
      <x v="1375"/>
    </i>
    <i>
      <x v="1392"/>
    </i>
    <i>
      <x v="1419"/>
    </i>
    <i>
      <x v="1447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B5F8519-4DEF-8448-A505-8E68578B3132}" name="PivotTable1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AI3:AJ8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h="1" x="9"/>
        <item h="1" x="5"/>
        <item h="1" x="2"/>
        <item h="1" x="4"/>
        <item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79">
    <i>
      <x v="7"/>
    </i>
    <i>
      <x v="20"/>
    </i>
    <i>
      <x v="53"/>
    </i>
    <i>
      <x v="75"/>
    </i>
    <i>
      <x v="93"/>
    </i>
    <i>
      <x v="144"/>
    </i>
    <i>
      <x v="146"/>
    </i>
    <i>
      <x v="166"/>
    </i>
    <i>
      <x v="167"/>
    </i>
    <i>
      <x v="174"/>
    </i>
    <i>
      <x v="261"/>
    </i>
    <i>
      <x v="309"/>
    </i>
    <i>
      <x v="330"/>
    </i>
    <i>
      <x v="373"/>
    </i>
    <i>
      <x v="398"/>
    </i>
    <i>
      <x v="417"/>
    </i>
    <i>
      <x v="420"/>
    </i>
    <i>
      <x v="445"/>
    </i>
    <i>
      <x v="471"/>
    </i>
    <i>
      <x v="495"/>
    </i>
    <i>
      <x v="527"/>
    </i>
    <i>
      <x v="549"/>
    </i>
    <i>
      <x v="570"/>
    </i>
    <i>
      <x v="579"/>
    </i>
    <i>
      <x v="606"/>
    </i>
    <i>
      <x v="612"/>
    </i>
    <i>
      <x v="624"/>
    </i>
    <i>
      <x v="637"/>
    </i>
    <i>
      <x v="660"/>
    </i>
    <i>
      <x v="665"/>
    </i>
    <i>
      <x v="668"/>
    </i>
    <i>
      <x v="682"/>
    </i>
    <i>
      <x v="717"/>
    </i>
    <i>
      <x v="725"/>
    </i>
    <i>
      <x v="759"/>
    </i>
    <i>
      <x v="809"/>
    </i>
    <i>
      <x v="837"/>
    </i>
    <i>
      <x v="850"/>
    </i>
    <i>
      <x v="866"/>
    </i>
    <i>
      <x v="918"/>
    </i>
    <i>
      <x v="929"/>
    </i>
    <i>
      <x v="934"/>
    </i>
    <i>
      <x v="947"/>
    </i>
    <i>
      <x v="977"/>
    </i>
    <i>
      <x v="991"/>
    </i>
    <i>
      <x v="1005"/>
    </i>
    <i>
      <x v="1014"/>
    </i>
    <i>
      <x v="1015"/>
    </i>
    <i>
      <x v="1032"/>
    </i>
    <i>
      <x v="1048"/>
    </i>
    <i>
      <x v="1054"/>
    </i>
    <i>
      <x v="1064"/>
    </i>
    <i>
      <x v="1108"/>
    </i>
    <i>
      <x v="1115"/>
    </i>
    <i>
      <x v="1125"/>
    </i>
    <i>
      <x v="1127"/>
    </i>
    <i>
      <x v="1150"/>
    </i>
    <i>
      <x v="1151"/>
    </i>
    <i>
      <x v="1161"/>
    </i>
    <i>
      <x v="1171"/>
    </i>
    <i>
      <x v="1181"/>
    </i>
    <i>
      <x v="1191"/>
    </i>
    <i>
      <x v="1196"/>
    </i>
    <i>
      <x v="1206"/>
    </i>
    <i>
      <x v="1220"/>
    </i>
    <i>
      <x v="1234"/>
    </i>
    <i>
      <x v="1252"/>
    </i>
    <i>
      <x v="1255"/>
    </i>
    <i>
      <x v="1262"/>
    </i>
    <i>
      <x v="1272"/>
    </i>
    <i>
      <x v="1274"/>
    </i>
    <i>
      <x v="1295"/>
    </i>
    <i>
      <x v="1301"/>
    </i>
    <i>
      <x v="1305"/>
    </i>
    <i>
      <x v="1336"/>
    </i>
    <i>
      <x v="1409"/>
    </i>
    <i>
      <x v="1437"/>
    </i>
    <i>
      <x v="1439"/>
    </i>
    <i>
      <x v="1444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F87AA57-A020-A942-BC31-16194228D5B3}" name="PivotTable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E3:F61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8"/>
        <item h="1" x="0"/>
        <item h="1" x="10"/>
        <item h="1" x="7"/>
        <item h="1" x="1"/>
        <item h="1"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58">
    <i>
      <x v="9"/>
    </i>
    <i>
      <x v="32"/>
    </i>
    <i>
      <x v="38"/>
    </i>
    <i>
      <x v="49"/>
    </i>
    <i>
      <x v="59"/>
    </i>
    <i>
      <x v="77"/>
    </i>
    <i>
      <x v="99"/>
    </i>
    <i>
      <x v="109"/>
    </i>
    <i>
      <x v="124"/>
    </i>
    <i>
      <x v="141"/>
    </i>
    <i>
      <x v="150"/>
    </i>
    <i>
      <x v="151"/>
    </i>
    <i>
      <x v="169"/>
    </i>
    <i>
      <x v="199"/>
    </i>
    <i>
      <x v="203"/>
    </i>
    <i>
      <x v="280"/>
    </i>
    <i>
      <x v="292"/>
    </i>
    <i>
      <x v="302"/>
    </i>
    <i>
      <x v="370"/>
    </i>
    <i>
      <x v="411"/>
    </i>
    <i>
      <x v="437"/>
    </i>
    <i>
      <x v="533"/>
    </i>
    <i>
      <x v="535"/>
    </i>
    <i>
      <x v="636"/>
    </i>
    <i>
      <x v="658"/>
    </i>
    <i>
      <x v="664"/>
    </i>
    <i>
      <x v="691"/>
    </i>
    <i>
      <x v="711"/>
    </i>
    <i>
      <x v="729"/>
    </i>
    <i>
      <x v="787"/>
    </i>
    <i>
      <x v="803"/>
    </i>
    <i>
      <x v="810"/>
    </i>
    <i>
      <x v="832"/>
    </i>
    <i>
      <x v="845"/>
    </i>
    <i>
      <x v="876"/>
    </i>
    <i>
      <x v="885"/>
    </i>
    <i>
      <x v="910"/>
    </i>
    <i>
      <x v="915"/>
    </i>
    <i>
      <x v="944"/>
    </i>
    <i>
      <x v="996"/>
    </i>
    <i>
      <x v="1001"/>
    </i>
    <i>
      <x v="1035"/>
    </i>
    <i>
      <x v="1040"/>
    </i>
    <i>
      <x v="1057"/>
    </i>
    <i>
      <x v="1100"/>
    </i>
    <i>
      <x v="1163"/>
    </i>
    <i>
      <x v="1222"/>
    </i>
    <i>
      <x v="1226"/>
    </i>
    <i>
      <x v="1242"/>
    </i>
    <i>
      <x v="1245"/>
    </i>
    <i>
      <x v="1266"/>
    </i>
    <i>
      <x v="1298"/>
    </i>
    <i>
      <x v="1311"/>
    </i>
    <i>
      <x v="1316"/>
    </i>
    <i>
      <x v="1325"/>
    </i>
    <i>
      <x v="1365"/>
    </i>
    <i>
      <x v="1404"/>
    </i>
    <i>
      <x v="1405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2158290-F721-DE41-B46F-B4FB0190B4F4}" name="PivotTable1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T3:U256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253">
    <i>
      <x v="18"/>
    </i>
    <i>
      <x v="21"/>
    </i>
    <i>
      <x v="23"/>
    </i>
    <i>
      <x v="31"/>
    </i>
    <i>
      <x v="36"/>
    </i>
    <i>
      <x v="39"/>
    </i>
    <i>
      <x v="48"/>
    </i>
    <i>
      <x v="67"/>
    </i>
    <i>
      <x v="68"/>
    </i>
    <i>
      <x v="71"/>
    </i>
    <i>
      <x v="80"/>
    </i>
    <i>
      <x v="87"/>
    </i>
    <i>
      <x v="101"/>
    </i>
    <i>
      <x v="102"/>
    </i>
    <i>
      <x v="104"/>
    </i>
    <i>
      <x v="115"/>
    </i>
    <i>
      <x v="121"/>
    </i>
    <i>
      <x v="122"/>
    </i>
    <i>
      <x v="125"/>
    </i>
    <i>
      <x v="127"/>
    </i>
    <i>
      <x v="133"/>
    </i>
    <i>
      <x v="142"/>
    </i>
    <i>
      <x v="143"/>
    </i>
    <i>
      <x v="152"/>
    </i>
    <i>
      <x v="156"/>
    </i>
    <i>
      <x v="160"/>
    </i>
    <i>
      <x v="172"/>
    </i>
    <i>
      <x v="173"/>
    </i>
    <i>
      <x v="175"/>
    </i>
    <i>
      <x v="180"/>
    </i>
    <i>
      <x v="182"/>
    </i>
    <i>
      <x v="183"/>
    </i>
    <i>
      <x v="184"/>
    </i>
    <i>
      <x v="185"/>
    </i>
    <i>
      <x v="186"/>
    </i>
    <i>
      <x v="188"/>
    </i>
    <i>
      <x v="191"/>
    </i>
    <i>
      <x v="224"/>
    </i>
    <i>
      <x v="226"/>
    </i>
    <i>
      <x v="232"/>
    </i>
    <i>
      <x v="245"/>
    </i>
    <i>
      <x v="247"/>
    </i>
    <i>
      <x v="249"/>
    </i>
    <i>
      <x v="254"/>
    </i>
    <i>
      <x v="264"/>
    </i>
    <i>
      <x v="265"/>
    </i>
    <i>
      <x v="266"/>
    </i>
    <i>
      <x v="274"/>
    </i>
    <i>
      <x v="277"/>
    </i>
    <i>
      <x v="285"/>
    </i>
    <i>
      <x v="286"/>
    </i>
    <i>
      <x v="287"/>
    </i>
    <i>
      <x v="296"/>
    </i>
    <i>
      <x v="297"/>
    </i>
    <i>
      <x v="298"/>
    </i>
    <i>
      <x v="300"/>
    </i>
    <i>
      <x v="306"/>
    </i>
    <i>
      <x v="313"/>
    </i>
    <i>
      <x v="319"/>
    </i>
    <i>
      <x v="321"/>
    </i>
    <i>
      <x v="324"/>
    </i>
    <i>
      <x v="339"/>
    </i>
    <i>
      <x v="354"/>
    </i>
    <i>
      <x v="359"/>
    </i>
    <i>
      <x v="360"/>
    </i>
    <i>
      <x v="378"/>
    </i>
    <i>
      <x v="379"/>
    </i>
    <i>
      <x v="384"/>
    </i>
    <i>
      <x v="391"/>
    </i>
    <i>
      <x v="395"/>
    </i>
    <i>
      <x v="405"/>
    </i>
    <i>
      <x v="410"/>
    </i>
    <i>
      <x v="412"/>
    </i>
    <i>
      <x v="421"/>
    </i>
    <i>
      <x v="423"/>
    </i>
    <i>
      <x v="434"/>
    </i>
    <i>
      <x v="442"/>
    </i>
    <i>
      <x v="443"/>
    </i>
    <i>
      <x v="446"/>
    </i>
    <i>
      <x v="448"/>
    </i>
    <i>
      <x v="449"/>
    </i>
    <i>
      <x v="450"/>
    </i>
    <i>
      <x v="453"/>
    </i>
    <i>
      <x v="458"/>
    </i>
    <i>
      <x v="467"/>
    </i>
    <i>
      <x v="469"/>
    </i>
    <i>
      <x v="470"/>
    </i>
    <i>
      <x v="472"/>
    </i>
    <i>
      <x v="482"/>
    </i>
    <i>
      <x v="486"/>
    </i>
    <i>
      <x v="490"/>
    </i>
    <i>
      <x v="493"/>
    </i>
    <i>
      <x v="497"/>
    </i>
    <i>
      <x v="498"/>
    </i>
    <i>
      <x v="499"/>
    </i>
    <i>
      <x v="504"/>
    </i>
    <i>
      <x v="510"/>
    </i>
    <i>
      <x v="513"/>
    </i>
    <i>
      <x v="514"/>
    </i>
    <i>
      <x v="519"/>
    </i>
    <i>
      <x v="526"/>
    </i>
    <i>
      <x v="531"/>
    </i>
    <i>
      <x v="541"/>
    </i>
    <i>
      <x v="542"/>
    </i>
    <i>
      <x v="543"/>
    </i>
    <i>
      <x v="548"/>
    </i>
    <i>
      <x v="551"/>
    </i>
    <i>
      <x v="566"/>
    </i>
    <i>
      <x v="580"/>
    </i>
    <i>
      <x v="588"/>
    </i>
    <i>
      <x v="591"/>
    </i>
    <i>
      <x v="592"/>
    </i>
    <i>
      <x v="600"/>
    </i>
    <i>
      <x v="603"/>
    </i>
    <i>
      <x v="616"/>
    </i>
    <i>
      <x v="617"/>
    </i>
    <i>
      <x v="621"/>
    </i>
    <i>
      <x v="623"/>
    </i>
    <i>
      <x v="629"/>
    </i>
    <i>
      <x v="630"/>
    </i>
    <i>
      <x v="634"/>
    </i>
    <i>
      <x v="647"/>
    </i>
    <i>
      <x v="648"/>
    </i>
    <i>
      <x v="653"/>
    </i>
    <i>
      <x v="672"/>
    </i>
    <i>
      <x v="673"/>
    </i>
    <i>
      <x v="684"/>
    </i>
    <i>
      <x v="689"/>
    </i>
    <i>
      <x v="696"/>
    </i>
    <i>
      <x v="706"/>
    </i>
    <i>
      <x v="737"/>
    </i>
    <i>
      <x v="750"/>
    </i>
    <i>
      <x v="762"/>
    </i>
    <i>
      <x v="769"/>
    </i>
    <i>
      <x v="775"/>
    </i>
    <i>
      <x v="777"/>
    </i>
    <i>
      <x v="780"/>
    </i>
    <i>
      <x v="782"/>
    </i>
    <i>
      <x v="784"/>
    </i>
    <i>
      <x v="786"/>
    </i>
    <i>
      <x v="792"/>
    </i>
    <i>
      <x v="793"/>
    </i>
    <i>
      <x v="799"/>
    </i>
    <i>
      <x v="804"/>
    </i>
    <i>
      <x v="808"/>
    </i>
    <i>
      <x v="811"/>
    </i>
    <i>
      <x v="812"/>
    </i>
    <i>
      <x v="818"/>
    </i>
    <i>
      <x v="819"/>
    </i>
    <i>
      <x v="820"/>
    </i>
    <i>
      <x v="824"/>
    </i>
    <i>
      <x v="825"/>
    </i>
    <i>
      <x v="828"/>
    </i>
    <i>
      <x v="830"/>
    </i>
    <i>
      <x v="831"/>
    </i>
    <i>
      <x v="836"/>
    </i>
    <i>
      <x v="838"/>
    </i>
    <i>
      <x v="841"/>
    </i>
    <i>
      <x v="844"/>
    </i>
    <i>
      <x v="858"/>
    </i>
    <i>
      <x v="860"/>
    </i>
    <i>
      <x v="869"/>
    </i>
    <i>
      <x v="871"/>
    </i>
    <i>
      <x v="877"/>
    </i>
    <i>
      <x v="878"/>
    </i>
    <i>
      <x v="880"/>
    </i>
    <i>
      <x v="886"/>
    </i>
    <i>
      <x v="893"/>
    </i>
    <i>
      <x v="894"/>
    </i>
    <i>
      <x v="897"/>
    </i>
    <i>
      <x v="899"/>
    </i>
    <i>
      <x v="900"/>
    </i>
    <i>
      <x v="906"/>
    </i>
    <i>
      <x v="907"/>
    </i>
    <i>
      <x v="908"/>
    </i>
    <i>
      <x v="909"/>
    </i>
    <i>
      <x v="914"/>
    </i>
    <i>
      <x v="928"/>
    </i>
    <i>
      <x v="935"/>
    </i>
    <i>
      <x v="939"/>
    </i>
    <i>
      <x v="941"/>
    </i>
    <i>
      <x v="943"/>
    </i>
    <i>
      <x v="966"/>
    </i>
    <i>
      <x v="979"/>
    </i>
    <i>
      <x v="986"/>
    </i>
    <i>
      <x v="988"/>
    </i>
    <i>
      <x v="990"/>
    </i>
    <i>
      <x v="1003"/>
    </i>
    <i>
      <x v="1009"/>
    </i>
    <i>
      <x v="1013"/>
    </i>
    <i>
      <x v="1016"/>
    </i>
    <i>
      <x v="1020"/>
    </i>
    <i>
      <x v="1034"/>
    </i>
    <i>
      <x v="1045"/>
    </i>
    <i>
      <x v="1052"/>
    </i>
    <i>
      <x v="1056"/>
    </i>
    <i>
      <x v="1067"/>
    </i>
    <i>
      <x v="1068"/>
    </i>
    <i>
      <x v="1070"/>
    </i>
    <i>
      <x v="1081"/>
    </i>
    <i>
      <x v="1090"/>
    </i>
    <i>
      <x v="1092"/>
    </i>
    <i>
      <x v="1110"/>
    </i>
    <i>
      <x v="1123"/>
    </i>
    <i>
      <x v="1126"/>
    </i>
    <i>
      <x v="1133"/>
    </i>
    <i>
      <x v="1140"/>
    </i>
    <i>
      <x v="1153"/>
    </i>
    <i>
      <x v="1158"/>
    </i>
    <i>
      <x v="1164"/>
    </i>
    <i>
      <x v="1183"/>
    </i>
    <i>
      <x v="1189"/>
    </i>
    <i>
      <x v="1193"/>
    </i>
    <i>
      <x v="1198"/>
    </i>
    <i>
      <x v="1205"/>
    </i>
    <i>
      <x v="1211"/>
    </i>
    <i>
      <x v="1225"/>
    </i>
    <i>
      <x v="1236"/>
    </i>
    <i>
      <x v="1241"/>
    </i>
    <i>
      <x v="1244"/>
    </i>
    <i>
      <x v="1260"/>
    </i>
    <i>
      <x v="1261"/>
    </i>
    <i>
      <x v="1277"/>
    </i>
    <i>
      <x v="1286"/>
    </i>
    <i>
      <x v="1287"/>
    </i>
    <i>
      <x v="1297"/>
    </i>
    <i>
      <x v="1309"/>
    </i>
    <i>
      <x v="1312"/>
    </i>
    <i>
      <x v="1315"/>
    </i>
    <i>
      <x v="1320"/>
    </i>
    <i>
      <x v="1322"/>
    </i>
    <i>
      <x v="1328"/>
    </i>
    <i>
      <x v="1329"/>
    </i>
    <i>
      <x v="1338"/>
    </i>
    <i>
      <x v="1339"/>
    </i>
    <i>
      <x v="1340"/>
    </i>
    <i>
      <x v="1346"/>
    </i>
    <i>
      <x v="1354"/>
    </i>
    <i>
      <x v="1358"/>
    </i>
    <i>
      <x v="1361"/>
    </i>
    <i>
      <x v="1362"/>
    </i>
    <i>
      <x v="1366"/>
    </i>
    <i>
      <x v="1368"/>
    </i>
    <i>
      <x v="1372"/>
    </i>
    <i>
      <x v="1378"/>
    </i>
    <i>
      <x v="1380"/>
    </i>
    <i>
      <x v="1396"/>
    </i>
    <i>
      <x v="1408"/>
    </i>
    <i>
      <x v="1410"/>
    </i>
    <i>
      <x v="1412"/>
    </i>
    <i>
      <x v="1414"/>
    </i>
    <i>
      <x v="1424"/>
    </i>
    <i>
      <x v="1459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1D52DB0-E581-0245-81D3-B3434344382B}" name="PivotTable1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AF3:AG92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h="1" x="9"/>
        <item h="1" x="5"/>
        <item h="1" x="2"/>
        <item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89">
    <i>
      <x v="5"/>
    </i>
    <i>
      <x v="17"/>
    </i>
    <i>
      <x v="37"/>
    </i>
    <i>
      <x v="58"/>
    </i>
    <i>
      <x v="62"/>
    </i>
    <i>
      <x v="65"/>
    </i>
    <i>
      <x v="82"/>
    </i>
    <i>
      <x v="88"/>
    </i>
    <i>
      <x v="110"/>
    </i>
    <i>
      <x v="112"/>
    </i>
    <i>
      <x v="113"/>
    </i>
    <i>
      <x v="120"/>
    </i>
    <i>
      <x v="164"/>
    </i>
    <i>
      <x v="253"/>
    </i>
    <i>
      <x v="275"/>
    </i>
    <i>
      <x v="294"/>
    </i>
    <i>
      <x v="332"/>
    </i>
    <i>
      <x v="345"/>
    </i>
    <i>
      <x v="348"/>
    </i>
    <i>
      <x v="383"/>
    </i>
    <i>
      <x v="387"/>
    </i>
    <i>
      <x v="399"/>
    </i>
    <i>
      <x v="436"/>
    </i>
    <i>
      <x v="508"/>
    </i>
    <i>
      <x v="522"/>
    </i>
    <i>
      <x v="523"/>
    </i>
    <i>
      <x v="534"/>
    </i>
    <i>
      <x v="550"/>
    </i>
    <i>
      <x v="559"/>
    </i>
    <i>
      <x v="571"/>
    </i>
    <i>
      <x v="575"/>
    </i>
    <i>
      <x v="596"/>
    </i>
    <i>
      <x v="605"/>
    </i>
    <i>
      <x v="639"/>
    </i>
    <i>
      <x v="644"/>
    </i>
    <i>
      <x v="651"/>
    </i>
    <i>
      <x v="667"/>
    </i>
    <i>
      <x v="679"/>
    </i>
    <i>
      <x v="688"/>
    </i>
    <i>
      <x v="712"/>
    </i>
    <i>
      <x v="735"/>
    </i>
    <i>
      <x v="743"/>
    </i>
    <i>
      <x v="744"/>
    </i>
    <i>
      <x v="760"/>
    </i>
    <i>
      <x v="761"/>
    </i>
    <i>
      <x v="768"/>
    </i>
    <i>
      <x v="778"/>
    </i>
    <i>
      <x v="794"/>
    </i>
    <i>
      <x v="802"/>
    </i>
    <i>
      <x v="806"/>
    </i>
    <i>
      <x v="822"/>
    </i>
    <i>
      <x v="856"/>
    </i>
    <i>
      <x v="872"/>
    </i>
    <i>
      <x v="888"/>
    </i>
    <i>
      <x v="895"/>
    </i>
    <i>
      <x v="911"/>
    </i>
    <i>
      <x v="916"/>
    </i>
    <i>
      <x v="922"/>
    </i>
    <i>
      <x v="954"/>
    </i>
    <i>
      <x v="958"/>
    </i>
    <i>
      <x v="974"/>
    </i>
    <i>
      <x v="1051"/>
    </i>
    <i>
      <x v="1080"/>
    </i>
    <i>
      <x v="1093"/>
    </i>
    <i>
      <x v="1097"/>
    </i>
    <i>
      <x v="1122"/>
    </i>
    <i>
      <x v="1141"/>
    </i>
    <i>
      <x v="1156"/>
    </i>
    <i>
      <x v="1176"/>
    </i>
    <i>
      <x v="1199"/>
    </i>
    <i>
      <x v="1203"/>
    </i>
    <i>
      <x v="1208"/>
    </i>
    <i>
      <x v="1223"/>
    </i>
    <i>
      <x v="1228"/>
    </i>
    <i>
      <x v="1288"/>
    </i>
    <i>
      <x v="1289"/>
    </i>
    <i>
      <x v="1314"/>
    </i>
    <i>
      <x v="1327"/>
    </i>
    <i>
      <x v="1356"/>
    </i>
    <i>
      <x v="1370"/>
    </i>
    <i>
      <x v="1371"/>
    </i>
    <i>
      <x v="1382"/>
    </i>
    <i>
      <x v="1384"/>
    </i>
    <i>
      <x v="1388"/>
    </i>
    <i>
      <x v="1394"/>
    </i>
    <i>
      <x v="1399"/>
    </i>
    <i>
      <x v="1425"/>
    </i>
    <i>
      <x v="1431"/>
    </i>
    <i>
      <x v="1454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C56896C3-1756-244A-81C5-03C27A4DB1F1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3:C16" firstHeaderRow="1" firstDataRow="1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showAll="0"/>
    <pivotField numFmtId="164" showAll="0"/>
    <pivotField dragToRow="0" dragToCol="0" dragToPage="0" showAll="0" defaultSubtotal="0"/>
  </pivotFields>
  <rowFields count="1">
    <field x="8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BCD6264-0C52-DA4D-8224-B3E3DE6D81BE}" name="PivotTable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Q3:R207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x="1"/>
        <item h="1"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204">
    <i>
      <x v="1"/>
    </i>
    <i>
      <x v="14"/>
    </i>
    <i>
      <x v="19"/>
    </i>
    <i>
      <x v="24"/>
    </i>
    <i>
      <x v="26"/>
    </i>
    <i>
      <x v="27"/>
    </i>
    <i>
      <x v="29"/>
    </i>
    <i>
      <x v="44"/>
    </i>
    <i>
      <x v="52"/>
    </i>
    <i>
      <x v="60"/>
    </i>
    <i>
      <x v="73"/>
    </i>
    <i>
      <x v="74"/>
    </i>
    <i>
      <x v="79"/>
    </i>
    <i>
      <x v="84"/>
    </i>
    <i>
      <x v="94"/>
    </i>
    <i>
      <x v="97"/>
    </i>
    <i>
      <x v="98"/>
    </i>
    <i>
      <x v="103"/>
    </i>
    <i>
      <x v="118"/>
    </i>
    <i>
      <x v="130"/>
    </i>
    <i>
      <x v="135"/>
    </i>
    <i>
      <x v="147"/>
    </i>
    <i>
      <x v="157"/>
    </i>
    <i>
      <x v="158"/>
    </i>
    <i>
      <x v="162"/>
    </i>
    <i>
      <x v="168"/>
    </i>
    <i>
      <x v="170"/>
    </i>
    <i>
      <x v="171"/>
    </i>
    <i>
      <x v="193"/>
    </i>
    <i>
      <x v="194"/>
    </i>
    <i>
      <x v="202"/>
    </i>
    <i>
      <x v="205"/>
    </i>
    <i>
      <x v="215"/>
    </i>
    <i>
      <x v="218"/>
    </i>
    <i>
      <x v="225"/>
    </i>
    <i>
      <x v="228"/>
    </i>
    <i>
      <x v="229"/>
    </i>
    <i>
      <x v="234"/>
    </i>
    <i>
      <x v="236"/>
    </i>
    <i>
      <x v="244"/>
    </i>
    <i>
      <x v="250"/>
    </i>
    <i>
      <x v="256"/>
    </i>
    <i>
      <x v="258"/>
    </i>
    <i>
      <x v="260"/>
    </i>
    <i>
      <x v="269"/>
    </i>
    <i>
      <x v="278"/>
    </i>
    <i>
      <x v="281"/>
    </i>
    <i>
      <x v="301"/>
    </i>
    <i>
      <x v="304"/>
    </i>
    <i>
      <x v="310"/>
    </i>
    <i>
      <x v="311"/>
    </i>
    <i>
      <x v="312"/>
    </i>
    <i>
      <x v="326"/>
    </i>
    <i>
      <x v="338"/>
    </i>
    <i>
      <x v="342"/>
    </i>
    <i>
      <x v="353"/>
    </i>
    <i>
      <x v="363"/>
    </i>
    <i>
      <x v="380"/>
    </i>
    <i>
      <x v="386"/>
    </i>
    <i>
      <x v="404"/>
    </i>
    <i>
      <x v="424"/>
    </i>
    <i>
      <x v="456"/>
    </i>
    <i>
      <x v="465"/>
    </i>
    <i>
      <x v="468"/>
    </i>
    <i>
      <x v="483"/>
    </i>
    <i>
      <x v="488"/>
    </i>
    <i>
      <x v="489"/>
    </i>
    <i>
      <x v="492"/>
    </i>
    <i>
      <x v="496"/>
    </i>
    <i>
      <x v="500"/>
    </i>
    <i>
      <x v="518"/>
    </i>
    <i>
      <x v="521"/>
    </i>
    <i>
      <x v="539"/>
    </i>
    <i>
      <x v="546"/>
    </i>
    <i>
      <x v="553"/>
    </i>
    <i>
      <x v="556"/>
    </i>
    <i>
      <x v="560"/>
    </i>
    <i>
      <x v="565"/>
    </i>
    <i>
      <x v="577"/>
    </i>
    <i>
      <x v="582"/>
    </i>
    <i>
      <x v="586"/>
    </i>
    <i>
      <x v="593"/>
    </i>
    <i>
      <x v="610"/>
    </i>
    <i>
      <x v="614"/>
    </i>
    <i>
      <x v="615"/>
    </i>
    <i>
      <x v="638"/>
    </i>
    <i>
      <x v="641"/>
    </i>
    <i>
      <x v="650"/>
    </i>
    <i>
      <x v="676"/>
    </i>
    <i>
      <x v="677"/>
    </i>
    <i>
      <x v="680"/>
    </i>
    <i>
      <x v="690"/>
    </i>
    <i>
      <x v="700"/>
    </i>
    <i>
      <x v="703"/>
    </i>
    <i>
      <x v="704"/>
    </i>
    <i>
      <x v="713"/>
    </i>
    <i>
      <x v="719"/>
    </i>
    <i>
      <x v="721"/>
    </i>
    <i>
      <x v="723"/>
    </i>
    <i>
      <x v="731"/>
    </i>
    <i>
      <x v="734"/>
    </i>
    <i>
      <x v="740"/>
    </i>
    <i>
      <x v="741"/>
    </i>
    <i>
      <x v="747"/>
    </i>
    <i>
      <x v="779"/>
    </i>
    <i>
      <x v="791"/>
    </i>
    <i>
      <x v="800"/>
    </i>
    <i>
      <x v="807"/>
    </i>
    <i>
      <x v="815"/>
    </i>
    <i>
      <x v="826"/>
    </i>
    <i>
      <x v="839"/>
    </i>
    <i>
      <x v="842"/>
    </i>
    <i>
      <x v="851"/>
    </i>
    <i>
      <x v="862"/>
    </i>
    <i>
      <x v="864"/>
    </i>
    <i>
      <x v="867"/>
    </i>
    <i>
      <x v="868"/>
    </i>
    <i>
      <x v="901"/>
    </i>
    <i>
      <x v="919"/>
    </i>
    <i>
      <x v="924"/>
    </i>
    <i>
      <x v="926"/>
    </i>
    <i>
      <x v="956"/>
    </i>
    <i>
      <x v="959"/>
    </i>
    <i>
      <x v="963"/>
    </i>
    <i>
      <x v="968"/>
    </i>
    <i>
      <x v="978"/>
    </i>
    <i>
      <x v="983"/>
    </i>
    <i>
      <x v="998"/>
    </i>
    <i>
      <x v="1004"/>
    </i>
    <i>
      <x v="1011"/>
    </i>
    <i>
      <x v="1018"/>
    </i>
    <i>
      <x v="1023"/>
    </i>
    <i>
      <x v="1024"/>
    </i>
    <i>
      <x v="1029"/>
    </i>
    <i>
      <x v="1038"/>
    </i>
    <i>
      <x v="1043"/>
    </i>
    <i>
      <x v="1053"/>
    </i>
    <i>
      <x v="1055"/>
    </i>
    <i>
      <x v="1066"/>
    </i>
    <i>
      <x v="1069"/>
    </i>
    <i>
      <x v="1071"/>
    </i>
    <i>
      <x v="1074"/>
    </i>
    <i>
      <x v="1078"/>
    </i>
    <i>
      <x v="1086"/>
    </i>
    <i>
      <x v="1087"/>
    </i>
    <i>
      <x v="1094"/>
    </i>
    <i>
      <x v="1106"/>
    </i>
    <i>
      <x v="1113"/>
    </i>
    <i>
      <x v="1117"/>
    </i>
    <i>
      <x v="1120"/>
    </i>
    <i>
      <x v="1132"/>
    </i>
    <i>
      <x v="1135"/>
    </i>
    <i>
      <x v="1137"/>
    </i>
    <i>
      <x v="1138"/>
    </i>
    <i>
      <x v="1139"/>
    </i>
    <i>
      <x v="1146"/>
    </i>
    <i>
      <x v="1154"/>
    </i>
    <i>
      <x v="1162"/>
    </i>
    <i>
      <x v="1184"/>
    </i>
    <i>
      <x v="1202"/>
    </i>
    <i>
      <x v="1207"/>
    </i>
    <i>
      <x v="1209"/>
    </i>
    <i>
      <x v="1210"/>
    </i>
    <i>
      <x v="1213"/>
    </i>
    <i>
      <x v="1214"/>
    </i>
    <i>
      <x v="1215"/>
    </i>
    <i>
      <x v="1231"/>
    </i>
    <i>
      <x v="1233"/>
    </i>
    <i>
      <x v="1247"/>
    </i>
    <i>
      <x v="1249"/>
    </i>
    <i>
      <x v="1267"/>
    </i>
    <i>
      <x v="1268"/>
    </i>
    <i>
      <x v="1273"/>
    </i>
    <i>
      <x v="1285"/>
    </i>
    <i>
      <x v="1299"/>
    </i>
    <i>
      <x v="1300"/>
    </i>
    <i>
      <x v="1307"/>
    </i>
    <i>
      <x v="1308"/>
    </i>
    <i>
      <x v="1310"/>
    </i>
    <i>
      <x v="1313"/>
    </i>
    <i>
      <x v="1326"/>
    </i>
    <i>
      <x v="1332"/>
    </i>
    <i>
      <x v="1334"/>
    </i>
    <i>
      <x v="1347"/>
    </i>
    <i>
      <x v="1360"/>
    </i>
    <i>
      <x v="1369"/>
    </i>
    <i>
      <x v="1379"/>
    </i>
    <i>
      <x v="1381"/>
    </i>
    <i>
      <x v="1385"/>
    </i>
    <i>
      <x v="1397"/>
    </i>
    <i>
      <x v="1398"/>
    </i>
    <i>
      <x v="1415"/>
    </i>
    <i>
      <x v="1417"/>
    </i>
    <i>
      <x v="1420"/>
    </i>
    <i>
      <x v="1433"/>
    </i>
    <i>
      <x v="1434"/>
    </i>
    <i>
      <x v="1436"/>
    </i>
    <i>
      <x v="1441"/>
    </i>
    <i>
      <x v="1443"/>
    </i>
    <i>
      <x v="1445"/>
    </i>
    <i>
      <x v="1448"/>
    </i>
    <i>
      <x v="1451"/>
    </i>
    <i>
      <x v="1452"/>
    </i>
    <i>
      <x v="1457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4253BFD-715D-FE43-9D4E-909B03C67037}" name="PivotTable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N3:O14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x="7"/>
        <item h="1" x="1"/>
        <item h="1"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141">
    <i>
      <x v="8"/>
    </i>
    <i>
      <x v="33"/>
    </i>
    <i>
      <x v="63"/>
    </i>
    <i>
      <x v="76"/>
    </i>
    <i>
      <x v="78"/>
    </i>
    <i>
      <x v="85"/>
    </i>
    <i>
      <x v="95"/>
    </i>
    <i>
      <x v="107"/>
    </i>
    <i>
      <x v="111"/>
    </i>
    <i>
      <x v="117"/>
    </i>
    <i>
      <x v="140"/>
    </i>
    <i>
      <x v="145"/>
    </i>
    <i>
      <x v="148"/>
    </i>
    <i>
      <x v="149"/>
    </i>
    <i>
      <x v="155"/>
    </i>
    <i>
      <x v="163"/>
    </i>
    <i>
      <x v="204"/>
    </i>
    <i>
      <x v="207"/>
    </i>
    <i>
      <x v="208"/>
    </i>
    <i>
      <x v="210"/>
    </i>
    <i>
      <x v="216"/>
    </i>
    <i>
      <x v="220"/>
    </i>
    <i>
      <x v="230"/>
    </i>
    <i>
      <x v="239"/>
    </i>
    <i>
      <x v="240"/>
    </i>
    <i>
      <x v="242"/>
    </i>
    <i>
      <x v="243"/>
    </i>
    <i>
      <x v="246"/>
    </i>
    <i>
      <x v="263"/>
    </i>
    <i>
      <x v="271"/>
    </i>
    <i>
      <x v="272"/>
    </i>
    <i>
      <x v="273"/>
    </i>
    <i>
      <x v="276"/>
    </i>
    <i>
      <x v="282"/>
    </i>
    <i>
      <x v="318"/>
    </i>
    <i>
      <x v="327"/>
    </i>
    <i>
      <x v="340"/>
    </i>
    <i>
      <x v="344"/>
    </i>
    <i>
      <x v="346"/>
    </i>
    <i>
      <x v="349"/>
    </i>
    <i>
      <x v="382"/>
    </i>
    <i>
      <x v="385"/>
    </i>
    <i>
      <x v="390"/>
    </i>
    <i>
      <x v="393"/>
    </i>
    <i>
      <x v="409"/>
    </i>
    <i>
      <x v="418"/>
    </i>
    <i>
      <x v="435"/>
    </i>
    <i>
      <x v="440"/>
    </i>
    <i>
      <x v="461"/>
    </i>
    <i>
      <x v="466"/>
    </i>
    <i>
      <x v="476"/>
    </i>
    <i>
      <x v="502"/>
    </i>
    <i>
      <x v="525"/>
    </i>
    <i>
      <x v="532"/>
    </i>
    <i>
      <x v="537"/>
    </i>
    <i>
      <x v="547"/>
    </i>
    <i>
      <x v="561"/>
    </i>
    <i>
      <x v="594"/>
    </i>
    <i>
      <x v="609"/>
    </i>
    <i>
      <x v="632"/>
    </i>
    <i>
      <x v="640"/>
    </i>
    <i>
      <x v="643"/>
    </i>
    <i>
      <x v="663"/>
    </i>
    <i>
      <x v="675"/>
    </i>
    <i>
      <x v="692"/>
    </i>
    <i>
      <x v="694"/>
    </i>
    <i>
      <x v="698"/>
    </i>
    <i>
      <x v="739"/>
    </i>
    <i>
      <x v="746"/>
    </i>
    <i>
      <x v="749"/>
    </i>
    <i>
      <x v="756"/>
    </i>
    <i>
      <x v="757"/>
    </i>
    <i>
      <x v="764"/>
    </i>
    <i>
      <x v="770"/>
    </i>
    <i>
      <x v="771"/>
    </i>
    <i>
      <x v="795"/>
    </i>
    <i>
      <x v="796"/>
    </i>
    <i>
      <x v="797"/>
    </i>
    <i>
      <x v="813"/>
    </i>
    <i>
      <x v="827"/>
    </i>
    <i>
      <x v="855"/>
    </i>
    <i>
      <x v="861"/>
    </i>
    <i>
      <x v="881"/>
    </i>
    <i>
      <x v="887"/>
    </i>
    <i>
      <x v="896"/>
    </i>
    <i>
      <x v="917"/>
    </i>
    <i>
      <x v="927"/>
    </i>
    <i>
      <x v="952"/>
    </i>
    <i>
      <x v="957"/>
    </i>
    <i>
      <x v="972"/>
    </i>
    <i>
      <x v="975"/>
    </i>
    <i>
      <x v="987"/>
    </i>
    <i>
      <x v="1008"/>
    </i>
    <i>
      <x v="1019"/>
    </i>
    <i>
      <x v="1026"/>
    </i>
    <i>
      <x v="1027"/>
    </i>
    <i>
      <x v="1028"/>
    </i>
    <i>
      <x v="1039"/>
    </i>
    <i>
      <x v="1049"/>
    </i>
    <i>
      <x v="1060"/>
    </i>
    <i>
      <x v="1065"/>
    </i>
    <i>
      <x v="1076"/>
    </i>
    <i>
      <x v="1079"/>
    </i>
    <i>
      <x v="1085"/>
    </i>
    <i>
      <x v="1088"/>
    </i>
    <i>
      <x v="1089"/>
    </i>
    <i>
      <x v="1099"/>
    </i>
    <i>
      <x v="1102"/>
    </i>
    <i>
      <x v="1104"/>
    </i>
    <i>
      <x v="1105"/>
    </i>
    <i>
      <x v="1136"/>
    </i>
    <i>
      <x v="1142"/>
    </i>
    <i>
      <x v="1175"/>
    </i>
    <i>
      <x v="1179"/>
    </i>
    <i>
      <x v="1180"/>
    </i>
    <i>
      <x v="1216"/>
    </i>
    <i>
      <x v="1219"/>
    </i>
    <i>
      <x v="1248"/>
    </i>
    <i>
      <x v="1250"/>
    </i>
    <i>
      <x v="1270"/>
    </i>
    <i>
      <x v="1279"/>
    </i>
    <i>
      <x v="1283"/>
    </i>
    <i>
      <x v="1290"/>
    </i>
    <i>
      <x v="1294"/>
    </i>
    <i>
      <x v="1303"/>
    </i>
    <i>
      <x v="1304"/>
    </i>
    <i>
      <x v="1317"/>
    </i>
    <i>
      <x v="1335"/>
    </i>
    <i>
      <x v="1357"/>
    </i>
    <i>
      <x v="1364"/>
    </i>
    <i>
      <x v="1376"/>
    </i>
    <i>
      <x v="1391"/>
    </i>
    <i>
      <x v="1393"/>
    </i>
    <i>
      <x v="1401"/>
    </i>
    <i>
      <x v="1416"/>
    </i>
    <i>
      <x v="1427"/>
    </i>
    <i>
      <x v="1429"/>
    </i>
    <i>
      <x v="1438"/>
    </i>
    <i>
      <x v="1442"/>
    </i>
    <i>
      <x v="1446"/>
    </i>
    <i>
      <x v="1458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2E97B35-A303-674F-94DF-68B9A24896BE}" name="PivotTable1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AC3:AD66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h="1" x="9"/>
        <item h="1" x="5"/>
        <item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63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AE3A95D-B33A-A441-8725-107444B0E99D}" name="PivotTable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K3:L109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x="10"/>
        <item h="1" x="7"/>
        <item h="1" x="1"/>
        <item h="1"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106">
    <i>
      <x v="16"/>
    </i>
    <i>
      <x v="61"/>
    </i>
    <i>
      <x v="81"/>
    </i>
    <i>
      <x v="86"/>
    </i>
    <i>
      <x v="123"/>
    </i>
    <i>
      <x v="153"/>
    </i>
    <i>
      <x v="154"/>
    </i>
    <i>
      <x v="159"/>
    </i>
    <i>
      <x v="161"/>
    </i>
    <i>
      <x v="197"/>
    </i>
    <i>
      <x v="200"/>
    </i>
    <i>
      <x v="206"/>
    </i>
    <i>
      <x v="211"/>
    </i>
    <i>
      <x v="214"/>
    </i>
    <i>
      <x v="219"/>
    </i>
    <i>
      <x v="223"/>
    </i>
    <i>
      <x v="257"/>
    </i>
    <i>
      <x v="279"/>
    </i>
    <i>
      <x v="291"/>
    </i>
    <i>
      <x v="293"/>
    </i>
    <i>
      <x v="295"/>
    </i>
    <i>
      <x v="307"/>
    </i>
    <i>
      <x v="308"/>
    </i>
    <i>
      <x v="352"/>
    </i>
    <i>
      <x v="368"/>
    </i>
    <i>
      <x v="369"/>
    </i>
    <i>
      <x v="375"/>
    </i>
    <i>
      <x v="406"/>
    </i>
    <i>
      <x v="407"/>
    </i>
    <i>
      <x v="413"/>
    </i>
    <i>
      <x v="416"/>
    </i>
    <i>
      <x v="429"/>
    </i>
    <i>
      <x v="438"/>
    </i>
    <i>
      <x v="457"/>
    </i>
    <i>
      <x v="477"/>
    </i>
    <i>
      <x v="479"/>
    </i>
    <i>
      <x v="480"/>
    </i>
    <i>
      <x v="484"/>
    </i>
    <i>
      <x v="503"/>
    </i>
    <i>
      <x v="511"/>
    </i>
    <i>
      <x v="529"/>
    </i>
    <i>
      <x v="540"/>
    </i>
    <i>
      <x v="567"/>
    </i>
    <i>
      <x v="585"/>
    </i>
    <i>
      <x v="598"/>
    </i>
    <i>
      <x v="627"/>
    </i>
    <i>
      <x v="635"/>
    </i>
    <i>
      <x v="645"/>
    </i>
    <i>
      <x v="655"/>
    </i>
    <i>
      <x v="659"/>
    </i>
    <i>
      <x v="687"/>
    </i>
    <i>
      <x v="714"/>
    </i>
    <i>
      <x v="730"/>
    </i>
    <i>
      <x v="733"/>
    </i>
    <i>
      <x v="738"/>
    </i>
    <i>
      <x v="748"/>
    </i>
    <i>
      <x v="753"/>
    </i>
    <i>
      <x v="755"/>
    </i>
    <i>
      <x v="766"/>
    </i>
    <i>
      <x v="772"/>
    </i>
    <i>
      <x v="840"/>
    </i>
    <i>
      <x v="857"/>
    </i>
    <i>
      <x v="883"/>
    </i>
    <i>
      <x v="898"/>
    </i>
    <i>
      <x v="925"/>
    </i>
    <i>
      <x v="932"/>
    </i>
    <i>
      <x v="946"/>
    </i>
    <i>
      <x v="949"/>
    </i>
    <i>
      <x v="969"/>
    </i>
    <i>
      <x v="982"/>
    </i>
    <i>
      <x v="1006"/>
    </i>
    <i>
      <x v="1022"/>
    </i>
    <i>
      <x v="1025"/>
    </i>
    <i>
      <x v="1059"/>
    </i>
    <i>
      <x v="1077"/>
    </i>
    <i>
      <x v="1083"/>
    </i>
    <i>
      <x v="1091"/>
    </i>
    <i>
      <x v="1095"/>
    </i>
    <i>
      <x v="1096"/>
    </i>
    <i>
      <x v="1109"/>
    </i>
    <i>
      <x v="1116"/>
    </i>
    <i>
      <x v="1172"/>
    </i>
    <i>
      <x v="1173"/>
    </i>
    <i>
      <x v="1185"/>
    </i>
    <i>
      <x v="1190"/>
    </i>
    <i>
      <x v="1194"/>
    </i>
    <i>
      <x v="1201"/>
    </i>
    <i>
      <x v="1232"/>
    </i>
    <i>
      <x v="1238"/>
    </i>
    <i>
      <x v="1246"/>
    </i>
    <i>
      <x v="1251"/>
    </i>
    <i>
      <x v="1265"/>
    </i>
    <i>
      <x v="1278"/>
    </i>
    <i>
      <x v="1280"/>
    </i>
    <i>
      <x v="1284"/>
    </i>
    <i>
      <x v="1293"/>
    </i>
    <i>
      <x v="1337"/>
    </i>
    <i>
      <x v="1343"/>
    </i>
    <i>
      <x v="1351"/>
    </i>
    <i>
      <x v="1353"/>
    </i>
    <i>
      <x v="1363"/>
    </i>
    <i>
      <x v="1373"/>
    </i>
    <i>
      <x v="1389"/>
    </i>
    <i>
      <x v="1406"/>
    </i>
    <i>
      <x v="1407"/>
    </i>
    <i>
      <x v="1422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0BC9469-E2C5-9447-A302-E6F20C05FE59}" name="PivotTable1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Z3:AA125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h="1" x="9"/>
        <item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showAll="0"/>
    <pivotField dataField="1" numFmtId="164" showAll="0"/>
    <pivotField dragToRow="0" dragToCol="0" dragToPage="0" showAll="0" defaultSubtotal="0"/>
  </pivotFields>
  <rowFields count="1">
    <field x="0"/>
  </rowFields>
  <rowItems count="122">
    <i>
      <x v="6"/>
    </i>
    <i>
      <x v="13"/>
    </i>
    <i>
      <x v="34"/>
    </i>
    <i>
      <x v="46"/>
    </i>
    <i>
      <x v="56"/>
    </i>
    <i>
      <x v="57"/>
    </i>
    <i>
      <x v="89"/>
    </i>
    <i>
      <x v="92"/>
    </i>
    <i>
      <x v="96"/>
    </i>
    <i>
      <x v="105"/>
    </i>
    <i>
      <x v="106"/>
    </i>
    <i>
      <x v="108"/>
    </i>
    <i>
      <x v="139"/>
    </i>
    <i>
      <x v="187"/>
    </i>
    <i>
      <x v="189"/>
    </i>
    <i>
      <x v="235"/>
    </i>
    <i>
      <x v="241"/>
    </i>
    <i>
      <x v="270"/>
    </i>
    <i>
      <x v="299"/>
    </i>
    <i>
      <x v="314"/>
    </i>
    <i>
      <x v="316"/>
    </i>
    <i>
      <x v="322"/>
    </i>
    <i>
      <x v="331"/>
    </i>
    <i>
      <x v="335"/>
    </i>
    <i>
      <x v="355"/>
    </i>
    <i>
      <x v="357"/>
    </i>
    <i>
      <x v="381"/>
    </i>
    <i>
      <x v="389"/>
    </i>
    <i>
      <x v="402"/>
    </i>
    <i>
      <x v="408"/>
    </i>
    <i>
      <x v="415"/>
    </i>
    <i>
      <x v="426"/>
    </i>
    <i>
      <x v="432"/>
    </i>
    <i>
      <x v="439"/>
    </i>
    <i>
      <x v="463"/>
    </i>
    <i>
      <x v="464"/>
    </i>
    <i>
      <x v="474"/>
    </i>
    <i>
      <x v="481"/>
    </i>
    <i>
      <x v="491"/>
    </i>
    <i>
      <x v="516"/>
    </i>
    <i>
      <x v="520"/>
    </i>
    <i>
      <x v="524"/>
    </i>
    <i>
      <x v="530"/>
    </i>
    <i>
      <x v="554"/>
    </i>
    <i>
      <x v="555"/>
    </i>
    <i>
      <x v="558"/>
    </i>
    <i>
      <x v="576"/>
    </i>
    <i>
      <x v="581"/>
    </i>
    <i>
      <x v="589"/>
    </i>
    <i>
      <x v="595"/>
    </i>
    <i>
      <x v="607"/>
    </i>
    <i>
      <x v="619"/>
    </i>
    <i>
      <x v="626"/>
    </i>
    <i>
      <x v="631"/>
    </i>
    <i>
      <x v="654"/>
    </i>
    <i>
      <x v="656"/>
    </i>
    <i>
      <x v="666"/>
    </i>
    <i>
      <x v="686"/>
    </i>
    <i>
      <x v="715"/>
    </i>
    <i>
      <x v="718"/>
    </i>
    <i>
      <x v="751"/>
    </i>
    <i>
      <x v="758"/>
    </i>
    <i>
      <x v="765"/>
    </i>
    <i>
      <x v="788"/>
    </i>
    <i>
      <x v="847"/>
    </i>
    <i>
      <x v="849"/>
    </i>
    <i>
      <x v="852"/>
    </i>
    <i>
      <x v="853"/>
    </i>
    <i>
      <x v="859"/>
    </i>
    <i>
      <x v="865"/>
    </i>
    <i>
      <x v="870"/>
    </i>
    <i>
      <x v="874"/>
    </i>
    <i>
      <x v="875"/>
    </i>
    <i>
      <x v="903"/>
    </i>
    <i>
      <x v="904"/>
    </i>
    <i>
      <x v="913"/>
    </i>
    <i>
      <x v="933"/>
    </i>
    <i>
      <x v="936"/>
    </i>
    <i>
      <x v="938"/>
    </i>
    <i>
      <x v="942"/>
    </i>
    <i>
      <x v="955"/>
    </i>
    <i>
      <x v="976"/>
    </i>
    <i>
      <x v="984"/>
    </i>
    <i>
      <x v="985"/>
    </i>
    <i>
      <x v="989"/>
    </i>
    <i>
      <x v="993"/>
    </i>
    <i>
      <x v="995"/>
    </i>
    <i>
      <x v="1007"/>
    </i>
    <i>
      <x v="1010"/>
    </i>
    <i>
      <x v="1012"/>
    </i>
    <i>
      <x v="1017"/>
    </i>
    <i>
      <x v="1031"/>
    </i>
    <i>
      <x v="1042"/>
    </i>
    <i>
      <x v="1050"/>
    </i>
    <i>
      <x v="1061"/>
    </i>
    <i>
      <x v="1072"/>
    </i>
    <i>
      <x v="1114"/>
    </i>
    <i>
      <x v="1129"/>
    </i>
    <i>
      <x v="1134"/>
    </i>
    <i>
      <x v="1145"/>
    </i>
    <i>
      <x v="1148"/>
    </i>
    <i>
      <x v="1186"/>
    </i>
    <i>
      <x v="1212"/>
    </i>
    <i>
      <x v="1221"/>
    </i>
    <i>
      <x v="1229"/>
    </i>
    <i>
      <x v="1230"/>
    </i>
    <i>
      <x v="1256"/>
    </i>
    <i>
      <x v="1264"/>
    </i>
    <i>
      <x v="1271"/>
    </i>
    <i>
      <x v="1318"/>
    </i>
    <i>
      <x v="1342"/>
    </i>
    <i>
      <x v="1348"/>
    </i>
    <i>
      <x v="1350"/>
    </i>
    <i>
      <x v="1383"/>
    </i>
    <i>
      <x v="1387"/>
    </i>
    <i>
      <x v="1403"/>
    </i>
    <i>
      <x v="1418"/>
    </i>
    <i>
      <x v="1423"/>
    </i>
    <i>
      <x v="1426"/>
    </i>
    <i>
      <x v="1432"/>
    </i>
    <i>
      <x v="1449"/>
    </i>
    <i>
      <x v="1455"/>
    </i>
  </rowItems>
  <colItems count="1">
    <i/>
  </colItems>
  <pageFields count="1">
    <pageField fld="8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013B39E-E769-6E40-AEA2-C00DB4E47257}" name="PivotTable1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Abnormal ">
  <location ref="H3:I265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dataField="1" numFmtId="164" showAll="0"/>
    <pivotField dragToRow="0" dragToCol="0" dragToPage="0" showAll="0" defaultSubtotal="0"/>
  </pivotFields>
  <rowFields count="1">
    <field x="0"/>
  </rowFields>
  <rowItems count="262">
    <i>
      <x v="3"/>
    </i>
    <i>
      <x v="8"/>
    </i>
    <i>
      <x v="11"/>
    </i>
    <i>
      <x v="13"/>
    </i>
    <i>
      <x v="19"/>
    </i>
    <i>
      <x v="20"/>
    </i>
    <i>
      <x v="38"/>
    </i>
    <i>
      <x v="39"/>
    </i>
    <i>
      <x v="40"/>
    </i>
    <i>
      <x v="46"/>
    </i>
    <i>
      <x v="48"/>
    </i>
    <i>
      <x v="56"/>
    </i>
    <i>
      <x v="58"/>
    </i>
    <i>
      <x v="60"/>
    </i>
    <i>
      <x v="87"/>
    </i>
    <i>
      <x v="88"/>
    </i>
    <i>
      <x v="91"/>
    </i>
    <i>
      <x v="98"/>
    </i>
    <i>
      <x v="102"/>
    </i>
    <i>
      <x v="107"/>
    </i>
    <i>
      <x v="112"/>
    </i>
    <i>
      <x v="113"/>
    </i>
    <i>
      <x v="117"/>
    </i>
    <i>
      <x v="119"/>
    </i>
    <i>
      <x v="129"/>
    </i>
    <i>
      <x v="137"/>
    </i>
    <i>
      <x v="144"/>
    </i>
    <i>
      <x v="151"/>
    </i>
    <i>
      <x v="154"/>
    </i>
    <i>
      <x v="157"/>
    </i>
    <i>
      <x v="159"/>
    </i>
    <i>
      <x v="162"/>
    </i>
    <i>
      <x v="167"/>
    </i>
    <i>
      <x v="178"/>
    </i>
    <i>
      <x v="188"/>
    </i>
    <i>
      <x v="196"/>
    </i>
    <i>
      <x v="197"/>
    </i>
    <i>
      <x v="198"/>
    </i>
    <i>
      <x v="212"/>
    </i>
    <i>
      <x v="217"/>
    </i>
    <i>
      <x v="219"/>
    </i>
    <i>
      <x v="220"/>
    </i>
    <i>
      <x v="223"/>
    </i>
    <i>
      <x v="225"/>
    </i>
    <i>
      <x v="226"/>
    </i>
    <i>
      <x v="238"/>
    </i>
    <i>
      <x v="251"/>
    </i>
    <i>
      <x v="257"/>
    </i>
    <i>
      <x v="261"/>
    </i>
    <i>
      <x v="270"/>
    </i>
    <i>
      <x v="278"/>
    </i>
    <i>
      <x v="281"/>
    </i>
    <i>
      <x v="283"/>
    </i>
    <i>
      <x v="285"/>
    </i>
    <i>
      <x v="290"/>
    </i>
    <i>
      <x v="299"/>
    </i>
    <i>
      <x v="303"/>
    </i>
    <i>
      <x v="320"/>
    </i>
    <i>
      <x v="349"/>
    </i>
    <i>
      <x v="350"/>
    </i>
    <i>
      <x v="351"/>
    </i>
    <i>
      <x v="358"/>
    </i>
    <i>
      <x v="378"/>
    </i>
    <i>
      <x v="381"/>
    </i>
    <i>
      <x v="386"/>
    </i>
    <i>
      <x v="387"/>
    </i>
    <i>
      <x v="389"/>
    </i>
    <i>
      <x v="393"/>
    </i>
    <i>
      <x v="398"/>
    </i>
    <i>
      <x v="401"/>
    </i>
    <i>
      <x v="403"/>
    </i>
    <i>
      <x v="408"/>
    </i>
    <i>
      <x v="409"/>
    </i>
    <i>
      <x v="410"/>
    </i>
    <i>
      <x v="412"/>
    </i>
    <i>
      <x v="415"/>
    </i>
    <i>
      <x v="418"/>
    </i>
    <i>
      <x v="420"/>
    </i>
    <i>
      <x v="428"/>
    </i>
    <i>
      <x v="430"/>
    </i>
    <i>
      <x v="431"/>
    </i>
    <i>
      <x v="443"/>
    </i>
    <i>
      <x v="454"/>
    </i>
    <i>
      <x v="456"/>
    </i>
    <i>
      <x v="460"/>
    </i>
    <i>
      <x v="473"/>
    </i>
    <i>
      <x v="479"/>
    </i>
    <i>
      <x v="492"/>
    </i>
    <i>
      <x v="495"/>
    </i>
    <i>
      <x v="507"/>
    </i>
    <i>
      <x v="511"/>
    </i>
    <i>
      <x v="515"/>
    </i>
    <i>
      <x v="516"/>
    </i>
    <i>
      <x v="523"/>
    </i>
    <i>
      <x v="527"/>
    </i>
    <i>
      <x v="529"/>
    </i>
    <i>
      <x v="530"/>
    </i>
    <i>
      <x v="544"/>
    </i>
    <i>
      <x v="550"/>
    </i>
    <i>
      <x v="571"/>
    </i>
    <i>
      <x v="572"/>
    </i>
    <i>
      <x v="575"/>
    </i>
    <i>
      <x v="577"/>
    </i>
    <i>
      <x v="578"/>
    </i>
    <i>
      <x v="581"/>
    </i>
    <i>
      <x v="585"/>
    </i>
    <i>
      <x v="588"/>
    </i>
    <i>
      <x v="595"/>
    </i>
    <i>
      <x v="597"/>
    </i>
    <i>
      <x v="602"/>
    </i>
    <i>
      <x v="608"/>
    </i>
    <i>
      <x v="613"/>
    </i>
    <i>
      <x v="615"/>
    </i>
    <i>
      <x v="618"/>
    </i>
    <i>
      <x v="628"/>
    </i>
    <i>
      <x v="630"/>
    </i>
    <i>
      <x v="632"/>
    </i>
    <i>
      <x v="635"/>
    </i>
    <i>
      <x v="639"/>
    </i>
    <i>
      <x v="644"/>
    </i>
    <i>
      <x v="655"/>
    </i>
    <i>
      <x v="658"/>
    </i>
    <i>
      <x v="664"/>
    </i>
    <i>
      <x v="666"/>
    </i>
    <i>
      <x v="678"/>
    </i>
    <i>
      <x v="681"/>
    </i>
    <i>
      <x v="686"/>
    </i>
    <i>
      <x v="688"/>
    </i>
    <i>
      <x v="693"/>
    </i>
    <i>
      <x v="702"/>
    </i>
    <i>
      <x v="708"/>
    </i>
    <i>
      <x v="709"/>
    </i>
    <i>
      <x v="711"/>
    </i>
    <i>
      <x v="728"/>
    </i>
    <i>
      <x v="734"/>
    </i>
    <i>
      <x v="738"/>
    </i>
    <i>
      <x v="740"/>
    </i>
    <i>
      <x v="757"/>
    </i>
    <i>
      <x v="765"/>
    </i>
    <i>
      <x v="772"/>
    </i>
    <i>
      <x v="774"/>
    </i>
    <i>
      <x v="776"/>
    </i>
    <i>
      <x v="793"/>
    </i>
    <i>
      <x v="797"/>
    </i>
    <i>
      <x v="798"/>
    </i>
    <i>
      <x v="803"/>
    </i>
    <i>
      <x v="804"/>
    </i>
    <i>
      <x v="805"/>
    </i>
    <i>
      <x v="812"/>
    </i>
    <i>
      <x v="819"/>
    </i>
    <i>
      <x v="822"/>
    </i>
    <i>
      <x v="824"/>
    </i>
    <i>
      <x v="825"/>
    </i>
    <i>
      <x v="828"/>
    </i>
    <i>
      <x v="854"/>
    </i>
    <i>
      <x v="858"/>
    </i>
    <i>
      <x v="864"/>
    </i>
    <i>
      <x v="866"/>
    </i>
    <i>
      <x v="874"/>
    </i>
    <i>
      <x v="875"/>
    </i>
    <i>
      <x v="885"/>
    </i>
    <i>
      <x v="886"/>
    </i>
    <i>
      <x v="894"/>
    </i>
    <i>
      <x v="896"/>
    </i>
    <i>
      <x v="897"/>
    </i>
    <i>
      <x v="898"/>
    </i>
    <i>
      <x v="903"/>
    </i>
    <i>
      <x v="912"/>
    </i>
    <i>
      <x v="914"/>
    </i>
    <i>
      <x v="916"/>
    </i>
    <i>
      <x v="922"/>
    </i>
    <i>
      <x v="925"/>
    </i>
    <i>
      <x v="938"/>
    </i>
    <i>
      <x v="942"/>
    </i>
    <i>
      <x v="944"/>
    </i>
    <i>
      <x v="951"/>
    </i>
    <i>
      <x v="954"/>
    </i>
    <i>
      <x v="965"/>
    </i>
    <i>
      <x v="968"/>
    </i>
    <i>
      <x v="970"/>
    </i>
    <i>
      <x v="973"/>
    </i>
    <i>
      <x v="977"/>
    </i>
    <i>
      <x v="978"/>
    </i>
    <i>
      <x v="987"/>
    </i>
    <i>
      <x v="989"/>
    </i>
    <i>
      <x v="993"/>
    </i>
    <i>
      <x v="995"/>
    </i>
    <i>
      <x v="1001"/>
    </i>
    <i>
      <x v="1017"/>
    </i>
    <i>
      <x v="1021"/>
    </i>
    <i>
      <x v="1024"/>
    </i>
    <i>
      <x v="1027"/>
    </i>
    <i>
      <x v="1032"/>
    </i>
    <i>
      <x v="1046"/>
    </i>
    <i>
      <x v="1049"/>
    </i>
    <i>
      <x v="1050"/>
    </i>
    <i>
      <x v="1051"/>
    </i>
    <i>
      <x v="1055"/>
    </i>
    <i>
      <x v="1077"/>
    </i>
    <i>
      <x v="1080"/>
    </i>
    <i>
      <x v="1099"/>
    </i>
    <i>
      <x v="1102"/>
    </i>
    <i>
      <x v="1107"/>
    </i>
    <i>
      <x v="1108"/>
    </i>
    <i>
      <x v="1115"/>
    </i>
    <i>
      <x v="1121"/>
    </i>
    <i>
      <x v="1122"/>
    </i>
    <i>
      <x v="1127"/>
    </i>
    <i>
      <x v="1131"/>
    </i>
    <i>
      <x v="1136"/>
    </i>
    <i>
      <x v="1140"/>
    </i>
    <i>
      <x v="1142"/>
    </i>
    <i>
      <x v="1145"/>
    </i>
    <i>
      <x v="1152"/>
    </i>
    <i>
      <x v="1158"/>
    </i>
    <i>
      <x v="1163"/>
    </i>
    <i>
      <x v="1165"/>
    </i>
    <i>
      <x v="1181"/>
    </i>
    <i>
      <x v="1182"/>
    </i>
    <i>
      <x v="1186"/>
    </i>
    <i>
      <x v="1196"/>
    </i>
    <i>
      <x v="1200"/>
    </i>
    <i>
      <x v="1209"/>
    </i>
    <i>
      <x v="1217"/>
    </i>
    <i>
      <x v="1219"/>
    </i>
    <i>
      <x v="1220"/>
    </i>
    <i>
      <x v="1228"/>
    </i>
    <i>
      <x v="1233"/>
    </i>
    <i>
      <x v="1234"/>
    </i>
    <i>
      <x v="1238"/>
    </i>
    <i>
      <x v="1241"/>
    </i>
    <i>
      <x v="1242"/>
    </i>
    <i>
      <x v="1243"/>
    </i>
    <i>
      <x v="1245"/>
    </i>
    <i>
      <x v="1246"/>
    </i>
    <i>
      <x v="1264"/>
    </i>
    <i>
      <x v="1279"/>
    </i>
    <i>
      <x v="1289"/>
    </i>
    <i>
      <x v="1297"/>
    </i>
    <i>
      <x v="1298"/>
    </i>
    <i>
      <x v="1306"/>
    </i>
    <i>
      <x v="1311"/>
    </i>
    <i>
      <x v="1317"/>
    </i>
    <i>
      <x v="1324"/>
    </i>
    <i>
      <x v="1344"/>
    </i>
    <i>
      <x v="1347"/>
    </i>
    <i>
      <x v="1363"/>
    </i>
    <i>
      <x v="1364"/>
    </i>
    <i>
      <x v="1366"/>
    </i>
    <i>
      <x v="1375"/>
    </i>
    <i>
      <x v="1387"/>
    </i>
    <i>
      <x v="1394"/>
    </i>
    <i>
      <x v="1402"/>
    </i>
    <i>
      <x v="1404"/>
    </i>
    <i>
      <x v="1413"/>
    </i>
    <i>
      <x v="1423"/>
    </i>
    <i>
      <x v="1428"/>
    </i>
    <i>
      <x v="1435"/>
    </i>
    <i>
      <x v="1437"/>
    </i>
    <i>
      <x v="1449"/>
    </i>
    <i>
      <x v="1451"/>
    </i>
    <i>
      <x v="1453"/>
    </i>
  </rowItems>
  <colItems count="1">
    <i/>
  </colItems>
  <pageFields count="1">
    <pageField fld="85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CFB40A2-2F64-7045-A7B8-22FDAD330446}" name="PivotTable1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 rowHeaderCaption="Normal">
  <location ref="E3:F1201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dragToRow="0" dragToCol="0" dragToPage="0" showAll="0" defaultSubtotal="0"/>
  </pivotFields>
  <rowFields count="1">
    <field x="0"/>
  </rowFields>
  <rowItems count="1198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1"/>
    </i>
    <i>
      <x v="42"/>
    </i>
    <i>
      <x v="43"/>
    </i>
    <i>
      <x v="44"/>
    </i>
    <i>
      <x v="45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21"/>
    </i>
    <i>
      <x v="222"/>
    </i>
    <i>
      <x v="224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8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11"/>
    </i>
    <i>
      <x v="413"/>
    </i>
    <i>
      <x v="414"/>
    </i>
    <i>
      <x v="416"/>
    </i>
    <i>
      <x v="417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3"/>
    </i>
    <i>
      <x v="574"/>
    </i>
    <i>
      <x v="576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1"/>
    </i>
    <i>
      <x v="633"/>
    </i>
    <i>
      <x v="634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7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9"/>
    </i>
    <i>
      <x v="800"/>
    </i>
    <i>
      <x v="801"/>
    </i>
    <i>
      <x v="802"/>
    </i>
    <i>
      <x v="806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3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9"/>
    </i>
    <i>
      <x v="971"/>
    </i>
    <i>
      <x v="972"/>
    </i>
    <i>
      <x v="974"/>
    </i>
    <i>
      <x v="975"/>
    </i>
    <i>
      <x v="976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4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8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4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1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5"/>
    </i>
    <i>
      <x v="1236"/>
    </i>
    <i>
      <x v="1237"/>
    </i>
    <i>
      <x v="1239"/>
    </i>
    <i>
      <x v="1240"/>
    </i>
    <i>
      <x v="1244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5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2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85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076EA79-251B-EA42-9E9A-B48D38631E6D}" name="PivotTable1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B2:C5" firstHeaderRow="1" firstDataRow="1" firstDataCol="1"/>
  <pivotFields count="88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64" showAll="0"/>
    <pivotField dragToRow="0" dragToCol="0" dragToPage="0" showAll="0" defaultSubtotal="0"/>
  </pivotFields>
  <rowFields count="1">
    <field x="85"/>
  </rowFields>
  <rowItems count="3">
    <i>
      <x/>
    </i>
    <i>
      <x v="1"/>
    </i>
    <i t="grand">
      <x/>
    </i>
  </rowItems>
  <colItems count="1">
    <i/>
  </colItem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400-000001000000}" name="PivotTable4" cacheId="3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I3:J751" firstHeaderRow="1" firstDataRow="1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compact="0" outline="0" showAll="0" includeNewItemsInFilter="1">
      <items count="442">
        <item x="34"/>
        <item x="365"/>
        <item x="232"/>
        <item x="80"/>
        <item x="394"/>
        <item x="187"/>
        <item x="440"/>
        <item x="222"/>
        <item x="195"/>
        <item x="9"/>
        <item x="431"/>
        <item x="132"/>
        <item x="416"/>
        <item x="110"/>
        <item x="51"/>
        <item x="387"/>
        <item x="224"/>
        <item x="263"/>
        <item x="388"/>
        <item x="25"/>
        <item x="200"/>
        <item x="33"/>
        <item x="420"/>
        <item x="26"/>
        <item x="118"/>
        <item x="378"/>
        <item x="359"/>
        <item x="272"/>
        <item x="271"/>
        <item x="264"/>
        <item x="85"/>
        <item x="21"/>
        <item x="27"/>
        <item x="75"/>
        <item x="256"/>
        <item x="411"/>
        <item x="18"/>
        <item x="168"/>
        <item x="172"/>
        <item x="58"/>
        <item x="348"/>
        <item x="235"/>
        <item x="421"/>
        <item x="47"/>
        <item x="368"/>
        <item x="185"/>
        <item x="16"/>
        <item x="199"/>
        <item x="57"/>
        <item x="131"/>
        <item x="38"/>
        <item x="190"/>
        <item x="111"/>
        <item x="214"/>
        <item x="361"/>
        <item x="390"/>
        <item x="36"/>
        <item x="148"/>
        <item x="104"/>
        <item x="404"/>
        <item x="93"/>
        <item x="24"/>
        <item x="297"/>
        <item x="403"/>
        <item x="389"/>
        <item x="77"/>
        <item x="286"/>
        <item x="345"/>
        <item x="364"/>
        <item x="278"/>
        <item x="138"/>
        <item x="159"/>
        <item x="424"/>
        <item x="335"/>
        <item x="128"/>
        <item x="211"/>
        <item x="12"/>
        <item x="343"/>
        <item x="393"/>
        <item x="53"/>
        <item x="269"/>
        <item x="70"/>
        <item x="246"/>
        <item x="362"/>
        <item x="436"/>
        <item x="438"/>
        <item x="209"/>
        <item x="173"/>
        <item x="427"/>
        <item x="56"/>
        <item x="99"/>
        <item x="10"/>
        <item x="41"/>
        <item x="42"/>
        <item x="145"/>
        <item x="83"/>
        <item x="242"/>
        <item x="266"/>
        <item x="212"/>
        <item x="316"/>
        <item x="126"/>
        <item x="63"/>
        <item x="233"/>
        <item x="243"/>
        <item x="406"/>
        <item x="60"/>
        <item x="251"/>
        <item x="290"/>
        <item x="318"/>
        <item x="72"/>
        <item x="309"/>
        <item x="154"/>
        <item x="341"/>
        <item x="281"/>
        <item x="170"/>
        <item x="65"/>
        <item x="223"/>
        <item x="306"/>
        <item x="360"/>
        <item x="334"/>
        <item x="247"/>
        <item x="54"/>
        <item x="149"/>
        <item x="81"/>
        <item x="133"/>
        <item x="66"/>
        <item x="324"/>
        <item x="100"/>
        <item x="87"/>
        <item x="330"/>
        <item x="366"/>
        <item x="134"/>
        <item x="157"/>
        <item x="35"/>
        <item x="186"/>
        <item x="274"/>
        <item x="315"/>
        <item x="194"/>
        <item x="28"/>
        <item x="79"/>
        <item x="116"/>
        <item x="257"/>
        <item x="88"/>
        <item x="129"/>
        <item x="317"/>
        <item x="329"/>
        <item x="141"/>
        <item x="327"/>
        <item x="401"/>
        <item x="1"/>
        <item x="62"/>
        <item x="64"/>
        <item x="143"/>
        <item x="384"/>
        <item x="374"/>
        <item x="8"/>
        <item x="96"/>
        <item x="92"/>
        <item x="69"/>
        <item x="125"/>
        <item x="191"/>
        <item x="291"/>
        <item x="71"/>
        <item x="410"/>
        <item x="273"/>
        <item x="336"/>
        <item x="5"/>
        <item x="304"/>
        <item x="396"/>
        <item x="344"/>
        <item x="7"/>
        <item x="262"/>
        <item x="90"/>
        <item x="55"/>
        <item x="153"/>
        <item x="220"/>
        <item x="140"/>
        <item x="102"/>
        <item x="305"/>
        <item x="119"/>
        <item x="32"/>
        <item x="228"/>
        <item x="127"/>
        <item x="204"/>
        <item x="241"/>
        <item x="37"/>
        <item x="162"/>
        <item x="67"/>
        <item x="229"/>
        <item x="59"/>
        <item x="358"/>
        <item x="113"/>
        <item x="276"/>
        <item x="181"/>
        <item x="198"/>
        <item x="234"/>
        <item x="15"/>
        <item x="412"/>
        <item x="147"/>
        <item x="115"/>
        <item x="352"/>
        <item x="340"/>
        <item x="226"/>
        <item x="225"/>
        <item x="244"/>
        <item x="43"/>
        <item x="166"/>
        <item x="86"/>
        <item x="265"/>
        <item x="109"/>
        <item x="351"/>
        <item x="19"/>
        <item x="146"/>
        <item x="169"/>
        <item x="84"/>
        <item x="296"/>
        <item x="371"/>
        <item x="407"/>
        <item x="261"/>
        <item x="76"/>
        <item x="0"/>
        <item x="219"/>
        <item x="287"/>
        <item x="176"/>
        <item x="300"/>
        <item x="354"/>
        <item x="29"/>
        <item x="50"/>
        <item x="206"/>
        <item x="275"/>
        <item x="103"/>
        <item x="45"/>
        <item x="197"/>
        <item x="284"/>
        <item x="217"/>
        <item x="250"/>
        <item x="20"/>
        <item x="160"/>
        <item x="339"/>
        <item x="163"/>
        <item x="14"/>
        <item x="98"/>
        <item x="221"/>
        <item x="375"/>
        <item x="238"/>
        <item x="373"/>
        <item x="171"/>
        <item x="252"/>
        <item x="196"/>
        <item x="82"/>
        <item x="323"/>
        <item x="207"/>
        <item x="321"/>
        <item x="208"/>
        <item x="350"/>
        <item x="313"/>
        <item x="236"/>
        <item x="144"/>
        <item x="312"/>
        <item x="288"/>
        <item x="2"/>
        <item x="201"/>
        <item x="333"/>
        <item x="253"/>
        <item x="328"/>
        <item x="303"/>
        <item x="248"/>
        <item x="114"/>
        <item x="193"/>
        <item x="314"/>
        <item x="337"/>
        <item x="435"/>
        <item x="260"/>
        <item x="434"/>
        <item x="91"/>
        <item x="105"/>
        <item x="164"/>
        <item x="270"/>
        <item x="218"/>
        <item x="311"/>
        <item x="295"/>
        <item x="6"/>
        <item x="203"/>
        <item x="46"/>
        <item x="3"/>
        <item x="130"/>
        <item x="48"/>
        <item x="423"/>
        <item x="74"/>
        <item x="254"/>
        <item x="183"/>
        <item x="95"/>
        <item x="432"/>
        <item x="426"/>
        <item x="367"/>
        <item x="121"/>
        <item x="52"/>
        <item x="405"/>
        <item x="39"/>
        <item x="158"/>
        <item x="31"/>
        <item x="150"/>
        <item x="135"/>
        <item x="189"/>
        <item x="107"/>
        <item x="106"/>
        <item x="120"/>
        <item x="174"/>
        <item x="68"/>
        <item x="167"/>
        <item x="332"/>
        <item x="355"/>
        <item x="347"/>
        <item x="30"/>
        <item x="395"/>
        <item x="230"/>
        <item x="216"/>
        <item x="402"/>
        <item x="283"/>
        <item x="292"/>
        <item x="192"/>
        <item x="180"/>
        <item x="279"/>
        <item x="379"/>
        <item x="385"/>
        <item x="372"/>
        <item x="380"/>
        <item x="97"/>
        <item x="137"/>
        <item x="430"/>
        <item x="108"/>
        <item x="161"/>
        <item x="11"/>
        <item x="342"/>
        <item x="289"/>
        <item x="73"/>
        <item x="179"/>
        <item x="419"/>
        <item x="268"/>
        <item x="89"/>
        <item x="302"/>
        <item x="414"/>
        <item x="433"/>
        <item x="346"/>
        <item x="399"/>
        <item x="61"/>
        <item x="245"/>
        <item x="94"/>
        <item x="294"/>
        <item x="425"/>
        <item x="23"/>
        <item x="267"/>
        <item x="325"/>
        <item x="282"/>
        <item x="383"/>
        <item x="215"/>
        <item x="122"/>
        <item x="353"/>
        <item x="112"/>
        <item x="78"/>
        <item x="123"/>
        <item x="356"/>
        <item x="298"/>
        <item x="428"/>
        <item x="392"/>
        <item x="357"/>
        <item x="139"/>
        <item x="331"/>
        <item x="397"/>
        <item x="259"/>
        <item x="142"/>
        <item x="319"/>
        <item x="363"/>
        <item x="422"/>
        <item x="40"/>
        <item x="391"/>
        <item x="299"/>
        <item x="285"/>
        <item x="349"/>
        <item x="202"/>
        <item x="4"/>
        <item x="277"/>
        <item x="13"/>
        <item x="307"/>
        <item x="258"/>
        <item x="175"/>
        <item x="417"/>
        <item x="205"/>
        <item x="409"/>
        <item x="49"/>
        <item x="17"/>
        <item x="124"/>
        <item x="322"/>
        <item x="240"/>
        <item x="418"/>
        <item x="381"/>
        <item x="213"/>
        <item x="310"/>
        <item x="101"/>
        <item x="152"/>
        <item x="177"/>
        <item x="249"/>
        <item x="184"/>
        <item x="231"/>
        <item x="301"/>
        <item x="188"/>
        <item x="151"/>
        <item x="178"/>
        <item x="239"/>
        <item x="22"/>
        <item x="44"/>
        <item x="308"/>
        <item x="165"/>
        <item x="237"/>
        <item x="338"/>
        <item x="370"/>
        <item x="227"/>
        <item x="369"/>
        <item x="439"/>
        <item x="155"/>
        <item x="382"/>
        <item x="429"/>
        <item x="210"/>
        <item x="408"/>
        <item x="136"/>
        <item x="293"/>
        <item x="398"/>
        <item x="413"/>
        <item x="320"/>
        <item x="182"/>
        <item x="377"/>
        <item x="386"/>
        <item x="156"/>
        <item x="437"/>
        <item x="280"/>
        <item x="117"/>
        <item x="326"/>
        <item x="376"/>
        <item x="400"/>
        <item x="255"/>
        <item x="415"/>
        <item t="default"/>
      </items>
    </pivotField>
    <pivotField axis="axisPage" compact="0" outline="0" multipleItemSelectionAllowed="1" showAll="0" includeNewItemsInFilter="1">
      <items count="3">
        <item h="1" x="1"/>
        <item x="0"/>
        <item t="default"/>
      </items>
    </pivotField>
  </pivotFields>
  <rowFields count="1">
    <field x="0"/>
  </rowFields>
  <rowItems count="748">
    <i>
      <x/>
    </i>
    <i>
      <x v="2"/>
    </i>
    <i>
      <x v="3"/>
    </i>
    <i>
      <x v="4"/>
    </i>
    <i>
      <x v="5"/>
    </i>
    <i>
      <x v="6"/>
    </i>
    <i>
      <x v="7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4"/>
    </i>
    <i>
      <x v="35"/>
    </i>
    <i>
      <x v="36"/>
    </i>
    <i>
      <x v="37"/>
    </i>
    <i>
      <x v="42"/>
    </i>
    <i>
      <x v="45"/>
    </i>
    <i>
      <x v="46"/>
    </i>
    <i>
      <x v="47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3"/>
    </i>
    <i>
      <x v="80"/>
    </i>
    <i>
      <x v="82"/>
    </i>
    <i>
      <x v="87"/>
    </i>
    <i>
      <x v="91"/>
    </i>
    <i>
      <x v="93"/>
    </i>
    <i>
      <x v="94"/>
    </i>
    <i>
      <x v="100"/>
    </i>
    <i>
      <x v="101"/>
    </i>
    <i>
      <x v="103"/>
    </i>
    <i>
      <x v="105"/>
    </i>
    <i>
      <x v="109"/>
    </i>
    <i>
      <x v="112"/>
    </i>
    <i>
      <x v="118"/>
    </i>
    <i>
      <x v="120"/>
    </i>
    <i>
      <x v="123"/>
    </i>
    <i>
      <x v="129"/>
    </i>
    <i>
      <x v="130"/>
    </i>
    <i>
      <x v="132"/>
    </i>
    <i>
      <x v="135"/>
    </i>
    <i>
      <x v="137"/>
    </i>
    <i>
      <x v="138"/>
    </i>
    <i>
      <x v="141"/>
    </i>
    <i>
      <x v="142"/>
    </i>
    <i>
      <x v="143"/>
    </i>
    <i>
      <x v="144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79"/>
    </i>
    <i>
      <x v="183"/>
    </i>
    <i>
      <x v="184"/>
    </i>
    <i>
      <x v="185"/>
    </i>
    <i>
      <x v="186"/>
    </i>
    <i>
      <x v="188"/>
    </i>
    <i>
      <x v="189"/>
    </i>
    <i>
      <x v="191"/>
    </i>
    <i>
      <x v="192"/>
    </i>
    <i>
      <x v="196"/>
    </i>
    <i>
      <x v="197"/>
    </i>
    <i>
      <x v="199"/>
    </i>
    <i>
      <x v="205"/>
    </i>
    <i>
      <x v="209"/>
    </i>
    <i>
      <x v="212"/>
    </i>
    <i>
      <x v="213"/>
    </i>
    <i>
      <x v="216"/>
    </i>
    <i>
      <x v="220"/>
    </i>
    <i>
      <x v="223"/>
    </i>
    <i>
      <x v="224"/>
    </i>
    <i>
      <x v="226"/>
    </i>
    <i>
      <x v="231"/>
    </i>
    <i>
      <x v="236"/>
    </i>
    <i>
      <x v="238"/>
    </i>
    <i>
      <x v="240"/>
    </i>
    <i>
      <x v="245"/>
    </i>
    <i>
      <x v="248"/>
    </i>
    <i>
      <x v="251"/>
    </i>
    <i>
      <x v="252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8"/>
    </i>
    <i>
      <x v="269"/>
    </i>
    <i>
      <x v="270"/>
    </i>
    <i>
      <x v="272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3"/>
    </i>
    <i>
      <x v="314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5"/>
    </i>
    <i>
      <x v="336"/>
    </i>
    <i>
      <x v="337"/>
    </i>
    <i>
      <x v="343"/>
    </i>
    <i>
      <x v="347"/>
    </i>
    <i>
      <x v="348"/>
    </i>
    <i>
      <x v="349"/>
    </i>
    <i>
      <x v="350"/>
    </i>
    <i>
      <x v="353"/>
    </i>
    <i>
      <x v="355"/>
    </i>
    <i>
      <x v="357"/>
    </i>
    <i>
      <x v="359"/>
    </i>
    <i>
      <x v="362"/>
    </i>
    <i>
      <x v="364"/>
    </i>
    <i>
      <x v="366"/>
    </i>
    <i>
      <x v="369"/>
    </i>
    <i>
      <x v="371"/>
    </i>
    <i>
      <x v="376"/>
    </i>
    <i>
      <x v="377"/>
    </i>
    <i>
      <x v="378"/>
    </i>
    <i>
      <x v="381"/>
    </i>
    <i>
      <x v="382"/>
    </i>
    <i>
      <x v="384"/>
    </i>
    <i>
      <x v="388"/>
    </i>
    <i>
      <x v="389"/>
    </i>
    <i>
      <x v="391"/>
    </i>
    <i>
      <x v="395"/>
    </i>
    <i>
      <x v="396"/>
    </i>
    <i>
      <x v="400"/>
    </i>
    <i>
      <x v="405"/>
    </i>
    <i>
      <x v="408"/>
    </i>
    <i>
      <x v="409"/>
    </i>
    <i>
      <x v="411"/>
    </i>
    <i>
      <x v="412"/>
    </i>
    <i>
      <x v="414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5"/>
    </i>
    <i>
      <x v="439"/>
    </i>
    <i>
      <x v="440"/>
    </i>
    <i>
      <x v="443"/>
    </i>
    <i>
      <x v="444"/>
    </i>
    <i>
      <x v="445"/>
    </i>
    <i>
      <x v="446"/>
    </i>
    <i>
      <x v="451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6"/>
    </i>
    <i>
      <x v="487"/>
    </i>
    <i>
      <x v="488"/>
    </i>
    <i>
      <x v="496"/>
    </i>
    <i>
      <x v="501"/>
    </i>
    <i>
      <x v="503"/>
    </i>
    <i>
      <x v="507"/>
    </i>
    <i>
      <x v="512"/>
    </i>
    <i>
      <x v="513"/>
    </i>
    <i>
      <x v="515"/>
    </i>
    <i>
      <x v="516"/>
    </i>
    <i>
      <x v="517"/>
    </i>
    <i>
      <x v="518"/>
    </i>
    <i>
      <x v="523"/>
    </i>
    <i>
      <x v="524"/>
    </i>
    <i>
      <x v="527"/>
    </i>
    <i>
      <x v="529"/>
    </i>
    <i>
      <x v="530"/>
    </i>
    <i>
      <x v="531"/>
    </i>
    <i>
      <x v="536"/>
    </i>
    <i>
      <x v="537"/>
    </i>
    <i>
      <x v="539"/>
    </i>
    <i>
      <x v="540"/>
    </i>
    <i>
      <x v="541"/>
    </i>
    <i>
      <x v="542"/>
    </i>
    <i>
      <x v="545"/>
    </i>
    <i>
      <x v="547"/>
    </i>
    <i>
      <x v="548"/>
    </i>
    <i>
      <x v="549"/>
    </i>
    <i>
      <x v="552"/>
    </i>
    <i>
      <x v="553"/>
    </i>
    <i>
      <x v="554"/>
    </i>
    <i>
      <x v="557"/>
    </i>
    <i>
      <x v="560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10"/>
    </i>
    <i>
      <x v="611"/>
    </i>
    <i>
      <x v="612"/>
    </i>
    <i>
      <x v="615"/>
    </i>
    <i>
      <x v="617"/>
    </i>
    <i>
      <x v="618"/>
    </i>
    <i>
      <x v="619"/>
    </i>
    <i>
      <x v="621"/>
    </i>
    <i>
      <x v="622"/>
    </i>
    <i>
      <x v="624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5"/>
    </i>
    <i>
      <x v="647"/>
    </i>
    <i>
      <x v="650"/>
    </i>
    <i>
      <x v="652"/>
    </i>
    <i>
      <x v="654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6"/>
    </i>
    <i>
      <x v="678"/>
    </i>
    <i>
      <x v="679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13"/>
    </i>
    <i>
      <x v="716"/>
    </i>
    <i>
      <x v="718"/>
    </i>
    <i>
      <x v="720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7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2"/>
    </i>
    <i>
      <x v="753"/>
    </i>
    <i>
      <x v="756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6"/>
    </i>
    <i>
      <x v="778"/>
    </i>
    <i>
      <x v="779"/>
    </i>
    <i>
      <x v="781"/>
    </i>
    <i>
      <x v="782"/>
    </i>
    <i>
      <x v="783"/>
    </i>
    <i>
      <x v="787"/>
    </i>
    <i>
      <x v="791"/>
    </i>
    <i>
      <x v="795"/>
    </i>
    <i>
      <x v="796"/>
    </i>
    <i>
      <x v="798"/>
    </i>
    <i>
      <x v="800"/>
    </i>
    <i>
      <x v="803"/>
    </i>
    <i>
      <x v="805"/>
    </i>
    <i>
      <x v="807"/>
    </i>
    <i>
      <x v="808"/>
    </i>
    <i>
      <x v="810"/>
    </i>
    <i>
      <x v="812"/>
    </i>
    <i>
      <x v="815"/>
    </i>
    <i>
      <x v="817"/>
    </i>
    <i>
      <x v="819"/>
    </i>
    <i>
      <x v="820"/>
    </i>
    <i>
      <x v="821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6"/>
    </i>
    <i>
      <x v="841"/>
    </i>
    <i>
      <x v="842"/>
    </i>
    <i>
      <x v="844"/>
    </i>
    <i>
      <x v="845"/>
    </i>
    <i>
      <x v="849"/>
    </i>
    <i>
      <x v="853"/>
    </i>
    <i>
      <x v="856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5"/>
    </i>
    <i>
      <x v="876"/>
    </i>
    <i>
      <x v="877"/>
    </i>
    <i>
      <x v="878"/>
    </i>
    <i>
      <x v="885"/>
    </i>
    <i>
      <x v="886"/>
    </i>
    <i>
      <x v="888"/>
    </i>
    <i>
      <x v="889"/>
    </i>
    <i>
      <x v="890"/>
    </i>
    <i>
      <x v="895"/>
    </i>
    <i>
      <x v="897"/>
    </i>
    <i>
      <x v="898"/>
    </i>
    <i>
      <x v="900"/>
    </i>
    <i>
      <x v="901"/>
    </i>
    <i>
      <x v="903"/>
    </i>
    <i>
      <x v="906"/>
    </i>
    <i>
      <x v="908"/>
    </i>
    <i>
      <x v="910"/>
    </i>
    <i>
      <x v="913"/>
    </i>
    <i>
      <x v="914"/>
    </i>
    <i>
      <x v="918"/>
    </i>
    <i>
      <x v="919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3"/>
    </i>
    <i>
      <x v="955"/>
    </i>
    <i>
      <x v="957"/>
    </i>
    <i>
      <x v="958"/>
    </i>
    <i>
      <x v="959"/>
    </i>
    <i>
      <x v="961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79"/>
    </i>
    <i>
      <x v="980"/>
    </i>
    <i>
      <x v="981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6"/>
    </i>
    <i>
      <x v="1008"/>
    </i>
    <i>
      <x v="1015"/>
    </i>
    <i>
      <x v="1016"/>
    </i>
    <i>
      <x v="1017"/>
    </i>
    <i>
      <x v="1021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2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4"/>
    </i>
    <i>
      <x v="1065"/>
    </i>
    <i>
      <x v="1068"/>
    </i>
    <i>
      <x v="1069"/>
    </i>
    <i>
      <x v="1074"/>
    </i>
    <i>
      <x v="1076"/>
    </i>
    <i>
      <x v="1080"/>
    </i>
    <i>
      <x v="1082"/>
    </i>
    <i>
      <x v="1085"/>
    </i>
    <i>
      <x v="1087"/>
    </i>
    <i>
      <x v="1089"/>
    </i>
    <i>
      <x v="1092"/>
    </i>
    <i>
      <x v="1093"/>
    </i>
    <i>
      <x v="1099"/>
    </i>
    <i>
      <x v="1103"/>
    </i>
    <i>
      <x v="1105"/>
    </i>
    <i>
      <x v="1106"/>
    </i>
    <i>
      <x v="1109"/>
    </i>
    <i>
      <x v="1111"/>
    </i>
    <i>
      <x v="1115"/>
    </i>
    <i>
      <x v="1116"/>
    </i>
    <i>
      <x v="1121"/>
    </i>
    <i>
      <x v="1125"/>
    </i>
    <i>
      <x v="1126"/>
    </i>
    <i>
      <x v="1127"/>
    </i>
    <i>
      <x v="1129"/>
    </i>
    <i>
      <x v="1130"/>
    </i>
    <i>
      <x v="1138"/>
    </i>
    <i>
      <x v="1139"/>
    </i>
    <i>
      <x v="1140"/>
    </i>
    <i>
      <x v="1141"/>
    </i>
    <i>
      <x v="1142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5"/>
    </i>
    <i>
      <x v="1180"/>
    </i>
    <i>
      <x v="1181"/>
    </i>
    <i>
      <x v="1182"/>
    </i>
    <i>
      <x v="1183"/>
    </i>
    <i>
      <x v="1184"/>
    </i>
    <i>
      <x v="1187"/>
    </i>
    <i>
      <x v="1188"/>
    </i>
    <i>
      <x v="1190"/>
    </i>
    <i>
      <x v="1191"/>
    </i>
    <i>
      <x v="1196"/>
    </i>
    <i>
      <x v="1198"/>
    </i>
    <i>
      <x v="1201"/>
    </i>
    <i>
      <x v="1204"/>
    </i>
    <i>
      <x v="1205"/>
    </i>
    <i>
      <x v="1207"/>
    </i>
    <i>
      <x v="1208"/>
    </i>
    <i>
      <x v="1209"/>
    </i>
    <i>
      <x v="1211"/>
    </i>
    <i>
      <x v="1216"/>
    </i>
    <i>
      <x v="1217"/>
    </i>
    <i>
      <x v="1223"/>
    </i>
    <i>
      <x v="1226"/>
    </i>
    <i>
      <x v="1227"/>
    </i>
    <i>
      <x v="1228"/>
    </i>
    <i>
      <x v="1230"/>
    </i>
    <i>
      <x v="1231"/>
    </i>
    <i>
      <x v="1233"/>
    </i>
    <i>
      <x v="1240"/>
    </i>
    <i>
      <x v="1241"/>
    </i>
    <i>
      <x v="1242"/>
    </i>
    <i>
      <x v="1243"/>
    </i>
    <i>
      <x v="1246"/>
    </i>
    <i>
      <x v="1247"/>
    </i>
    <i>
      <x v="1250"/>
    </i>
    <i>
      <x v="1253"/>
    </i>
    <i>
      <x v="1255"/>
    </i>
    <i>
      <x v="1256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4"/>
    </i>
    <i>
      <x v="1276"/>
    </i>
    <i>
      <x v="1278"/>
    </i>
    <i>
      <x v="1279"/>
    </i>
    <i>
      <x v="1280"/>
    </i>
    <i>
      <x v="1281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30"/>
    </i>
    <i>
      <x v="1331"/>
    </i>
    <i>
      <x v="1335"/>
    </i>
    <i>
      <x v="1336"/>
    </i>
    <i>
      <x v="1338"/>
    </i>
    <i>
      <x v="1341"/>
    </i>
    <i>
      <x v="1342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9"/>
    </i>
    <i>
      <x v="1360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3"/>
    </i>
    <i>
      <x v="1386"/>
    </i>
    <i>
      <x v="1388"/>
    </i>
    <i>
      <x v="1390"/>
    </i>
    <i>
      <x v="1391"/>
    </i>
    <i>
      <x v="1393"/>
    </i>
    <i>
      <x v="1394"/>
    </i>
    <i>
      <x v="1395"/>
    </i>
    <i>
      <x v="1396"/>
    </i>
    <i>
      <x v="1402"/>
    </i>
    <i>
      <x v="1403"/>
    </i>
    <i>
      <x v="1404"/>
    </i>
    <i>
      <x v="1405"/>
    </i>
    <i>
      <x v="1408"/>
    </i>
    <i>
      <x v="1409"/>
    </i>
    <i>
      <x v="1410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9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9"/>
    </i>
  </rowItems>
  <colItems count="1">
    <i/>
  </colItems>
  <pageFields count="1">
    <pageField fld="2" hier="-1"/>
  </pageFields>
  <dataFields count="1">
    <dataField name="Sum of Sum of GarageArea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400-000000000000}" name="PivotTable3" cacheId="2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F3:G715" firstHeaderRow="1" firstDataRow="1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compact="0" outline="0" showAll="0" includeNewItemsInFilter="1">
      <items count="442">
        <item x="34"/>
        <item x="365"/>
        <item x="232"/>
        <item x="80"/>
        <item x="394"/>
        <item x="187"/>
        <item x="440"/>
        <item x="222"/>
        <item x="195"/>
        <item x="9"/>
        <item x="431"/>
        <item x="132"/>
        <item x="416"/>
        <item x="110"/>
        <item x="51"/>
        <item x="387"/>
        <item x="224"/>
        <item x="263"/>
        <item x="388"/>
        <item x="25"/>
        <item x="200"/>
        <item x="33"/>
        <item x="420"/>
        <item x="26"/>
        <item x="118"/>
        <item x="378"/>
        <item x="359"/>
        <item x="272"/>
        <item x="271"/>
        <item x="264"/>
        <item x="85"/>
        <item x="21"/>
        <item x="27"/>
        <item x="75"/>
        <item x="256"/>
        <item x="411"/>
        <item x="18"/>
        <item x="168"/>
        <item x="172"/>
        <item x="58"/>
        <item x="348"/>
        <item x="235"/>
        <item x="421"/>
        <item x="47"/>
        <item x="368"/>
        <item x="185"/>
        <item x="16"/>
        <item x="199"/>
        <item x="57"/>
        <item x="131"/>
        <item x="38"/>
        <item x="190"/>
        <item x="111"/>
        <item x="214"/>
        <item x="361"/>
        <item x="390"/>
        <item x="36"/>
        <item x="148"/>
        <item x="104"/>
        <item x="404"/>
        <item x="93"/>
        <item x="24"/>
        <item x="297"/>
        <item x="403"/>
        <item x="389"/>
        <item x="77"/>
        <item x="286"/>
        <item x="345"/>
        <item x="364"/>
        <item x="278"/>
        <item x="138"/>
        <item x="159"/>
        <item x="424"/>
        <item x="335"/>
        <item x="128"/>
        <item x="211"/>
        <item x="12"/>
        <item x="343"/>
        <item x="393"/>
        <item x="53"/>
        <item x="269"/>
        <item x="70"/>
        <item x="246"/>
        <item x="362"/>
        <item x="436"/>
        <item x="438"/>
        <item x="209"/>
        <item x="173"/>
        <item x="427"/>
        <item x="56"/>
        <item x="99"/>
        <item x="10"/>
        <item x="41"/>
        <item x="42"/>
        <item x="145"/>
        <item x="83"/>
        <item x="242"/>
        <item x="266"/>
        <item x="212"/>
        <item x="316"/>
        <item x="126"/>
        <item x="63"/>
        <item x="233"/>
        <item x="243"/>
        <item x="406"/>
        <item x="60"/>
        <item x="251"/>
        <item x="290"/>
        <item x="318"/>
        <item x="72"/>
        <item x="309"/>
        <item x="154"/>
        <item x="341"/>
        <item x="281"/>
        <item x="170"/>
        <item x="65"/>
        <item x="223"/>
        <item x="306"/>
        <item x="360"/>
        <item x="334"/>
        <item x="247"/>
        <item x="54"/>
        <item x="149"/>
        <item x="81"/>
        <item x="133"/>
        <item x="66"/>
        <item x="324"/>
        <item x="100"/>
        <item x="87"/>
        <item x="330"/>
        <item x="366"/>
        <item x="134"/>
        <item x="157"/>
        <item x="35"/>
        <item x="186"/>
        <item x="274"/>
        <item x="315"/>
        <item x="194"/>
        <item x="28"/>
        <item x="79"/>
        <item x="116"/>
        <item x="257"/>
        <item x="88"/>
        <item x="129"/>
        <item x="317"/>
        <item x="329"/>
        <item x="141"/>
        <item x="327"/>
        <item x="401"/>
        <item x="1"/>
        <item x="62"/>
        <item x="64"/>
        <item x="143"/>
        <item x="384"/>
        <item x="374"/>
        <item x="8"/>
        <item x="96"/>
        <item x="92"/>
        <item x="69"/>
        <item x="125"/>
        <item x="191"/>
        <item x="291"/>
        <item x="71"/>
        <item x="410"/>
        <item x="273"/>
        <item x="336"/>
        <item x="5"/>
        <item x="304"/>
        <item x="396"/>
        <item x="344"/>
        <item x="7"/>
        <item x="262"/>
        <item x="90"/>
        <item x="55"/>
        <item x="153"/>
        <item x="220"/>
        <item x="140"/>
        <item x="102"/>
        <item x="305"/>
        <item x="119"/>
        <item x="32"/>
        <item x="228"/>
        <item x="127"/>
        <item x="204"/>
        <item x="241"/>
        <item x="37"/>
        <item x="162"/>
        <item x="67"/>
        <item x="229"/>
        <item x="59"/>
        <item x="358"/>
        <item x="113"/>
        <item x="276"/>
        <item x="181"/>
        <item x="198"/>
        <item x="234"/>
        <item x="15"/>
        <item x="412"/>
        <item x="147"/>
        <item x="115"/>
        <item x="352"/>
        <item x="340"/>
        <item x="226"/>
        <item x="225"/>
        <item x="244"/>
        <item x="43"/>
        <item x="166"/>
        <item x="86"/>
        <item x="265"/>
        <item x="109"/>
        <item x="351"/>
        <item x="19"/>
        <item x="146"/>
        <item x="169"/>
        <item x="84"/>
        <item x="296"/>
        <item x="371"/>
        <item x="407"/>
        <item x="261"/>
        <item x="76"/>
        <item x="0"/>
        <item x="219"/>
        <item x="287"/>
        <item x="176"/>
        <item x="300"/>
        <item x="354"/>
        <item x="29"/>
        <item x="50"/>
        <item x="206"/>
        <item x="275"/>
        <item x="103"/>
        <item x="45"/>
        <item x="197"/>
        <item x="284"/>
        <item x="217"/>
        <item x="250"/>
        <item x="20"/>
        <item x="160"/>
        <item x="339"/>
        <item x="163"/>
        <item x="14"/>
        <item x="98"/>
        <item x="221"/>
        <item x="375"/>
        <item x="238"/>
        <item x="373"/>
        <item x="171"/>
        <item x="252"/>
        <item x="196"/>
        <item x="82"/>
        <item x="323"/>
        <item x="207"/>
        <item x="321"/>
        <item x="208"/>
        <item x="350"/>
        <item x="313"/>
        <item x="236"/>
        <item x="144"/>
        <item x="312"/>
        <item x="288"/>
        <item x="2"/>
        <item x="201"/>
        <item x="333"/>
        <item x="253"/>
        <item x="328"/>
        <item x="303"/>
        <item x="248"/>
        <item x="114"/>
        <item x="193"/>
        <item x="314"/>
        <item x="337"/>
        <item x="435"/>
        <item x="260"/>
        <item x="434"/>
        <item x="91"/>
        <item x="105"/>
        <item x="164"/>
        <item x="270"/>
        <item x="218"/>
        <item x="311"/>
        <item x="295"/>
        <item x="6"/>
        <item x="203"/>
        <item x="46"/>
        <item x="3"/>
        <item x="130"/>
        <item x="48"/>
        <item x="423"/>
        <item x="74"/>
        <item x="254"/>
        <item x="183"/>
        <item x="95"/>
        <item x="432"/>
        <item x="426"/>
        <item x="367"/>
        <item x="121"/>
        <item x="52"/>
        <item x="405"/>
        <item x="39"/>
        <item x="158"/>
        <item x="31"/>
        <item x="150"/>
        <item x="135"/>
        <item x="189"/>
        <item x="107"/>
        <item x="106"/>
        <item x="120"/>
        <item x="174"/>
        <item x="68"/>
        <item x="167"/>
        <item x="332"/>
        <item x="355"/>
        <item x="347"/>
        <item x="30"/>
        <item x="395"/>
        <item x="230"/>
        <item x="216"/>
        <item x="402"/>
        <item x="283"/>
        <item x="292"/>
        <item x="192"/>
        <item x="180"/>
        <item x="279"/>
        <item x="379"/>
        <item x="385"/>
        <item x="372"/>
        <item x="380"/>
        <item x="97"/>
        <item x="137"/>
        <item x="430"/>
        <item x="108"/>
        <item x="161"/>
        <item x="11"/>
        <item x="342"/>
        <item x="289"/>
        <item x="73"/>
        <item x="179"/>
        <item x="419"/>
        <item x="268"/>
        <item x="89"/>
        <item x="302"/>
        <item x="414"/>
        <item x="433"/>
        <item x="346"/>
        <item x="399"/>
        <item x="61"/>
        <item x="245"/>
        <item x="94"/>
        <item x="294"/>
        <item x="425"/>
        <item x="23"/>
        <item x="267"/>
        <item x="325"/>
        <item x="282"/>
        <item x="383"/>
        <item x="215"/>
        <item x="122"/>
        <item x="353"/>
        <item x="112"/>
        <item x="78"/>
        <item x="123"/>
        <item x="356"/>
        <item x="298"/>
        <item x="428"/>
        <item x="392"/>
        <item x="357"/>
        <item x="139"/>
        <item x="331"/>
        <item x="397"/>
        <item x="259"/>
        <item x="142"/>
        <item x="319"/>
        <item x="363"/>
        <item x="422"/>
        <item x="40"/>
        <item x="391"/>
        <item x="299"/>
        <item x="285"/>
        <item x="349"/>
        <item x="202"/>
        <item x="4"/>
        <item x="277"/>
        <item x="13"/>
        <item x="307"/>
        <item x="258"/>
        <item x="175"/>
        <item x="417"/>
        <item x="205"/>
        <item x="409"/>
        <item x="49"/>
        <item x="17"/>
        <item x="124"/>
        <item x="322"/>
        <item x="240"/>
        <item x="418"/>
        <item x="381"/>
        <item x="213"/>
        <item x="310"/>
        <item x="101"/>
        <item x="152"/>
        <item x="177"/>
        <item x="249"/>
        <item x="184"/>
        <item x="231"/>
        <item x="301"/>
        <item x="188"/>
        <item x="151"/>
        <item x="178"/>
        <item x="239"/>
        <item x="22"/>
        <item x="44"/>
        <item x="308"/>
        <item x="165"/>
        <item x="237"/>
        <item x="338"/>
        <item x="370"/>
        <item x="227"/>
        <item x="369"/>
        <item x="439"/>
        <item x="155"/>
        <item x="382"/>
        <item x="429"/>
        <item x="210"/>
        <item x="408"/>
        <item x="136"/>
        <item x="293"/>
        <item x="398"/>
        <item x="413"/>
        <item x="320"/>
        <item x="182"/>
        <item x="377"/>
        <item x="386"/>
        <item x="156"/>
        <item x="437"/>
        <item x="280"/>
        <item x="117"/>
        <item x="326"/>
        <item x="376"/>
        <item x="400"/>
        <item x="255"/>
        <item x="415"/>
        <item t="default"/>
      </items>
    </pivotField>
    <pivotField axis="axisPage" compact="0" outline="0" multipleItemSelectionAllowed="1" showAll="0" includeNewItemsInFilter="1">
      <items count="3">
        <item x="1"/>
        <item h="1" x="0"/>
        <item t="default"/>
      </items>
    </pivotField>
  </pivotFields>
  <rowFields count="1">
    <field x="0"/>
  </rowFields>
  <rowItems count="712">
    <i>
      <x v="1"/>
    </i>
    <i>
      <x v="8"/>
    </i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3"/>
    </i>
    <i>
      <x v="38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9"/>
    </i>
    <i>
      <x v="61"/>
    </i>
    <i>
      <x v="68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5"/>
    </i>
    <i>
      <x v="86"/>
    </i>
    <i>
      <x v="88"/>
    </i>
    <i>
      <x v="89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9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9"/>
    </i>
    <i>
      <x v="140"/>
    </i>
    <i>
      <x v="145"/>
    </i>
    <i>
      <x v="146"/>
    </i>
    <i>
      <x v="147"/>
    </i>
    <i>
      <x v="148"/>
    </i>
    <i>
      <x v="149"/>
    </i>
    <i>
      <x v="150"/>
    </i>
    <i>
      <x v="154"/>
    </i>
    <i>
      <x v="155"/>
    </i>
    <i>
      <x v="163"/>
    </i>
    <i>
      <x v="164"/>
    </i>
    <i>
      <x v="165"/>
    </i>
    <i>
      <x v="166"/>
    </i>
    <i>
      <x v="168"/>
    </i>
    <i>
      <x v="177"/>
    </i>
    <i>
      <x v="180"/>
    </i>
    <i>
      <x v="181"/>
    </i>
    <i>
      <x v="182"/>
    </i>
    <i>
      <x v="187"/>
    </i>
    <i>
      <x v="190"/>
    </i>
    <i>
      <x v="193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7"/>
    </i>
    <i>
      <x v="218"/>
    </i>
    <i>
      <x v="219"/>
    </i>
    <i>
      <x v="221"/>
    </i>
    <i>
      <x v="222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6"/>
    </i>
    <i>
      <x v="267"/>
    </i>
    <i>
      <x v="271"/>
    </i>
    <i>
      <x v="273"/>
    </i>
    <i>
      <x v="274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9"/>
    </i>
    <i>
      <x v="300"/>
    </i>
    <i>
      <x v="307"/>
    </i>
    <i>
      <x v="310"/>
    </i>
    <i>
      <x v="311"/>
    </i>
    <i>
      <x v="312"/>
    </i>
    <i>
      <x v="315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51"/>
    </i>
    <i>
      <x v="352"/>
    </i>
    <i>
      <x v="354"/>
    </i>
    <i>
      <x v="356"/>
    </i>
    <i>
      <x v="358"/>
    </i>
    <i>
      <x v="360"/>
    </i>
    <i>
      <x v="361"/>
    </i>
    <i>
      <x v="363"/>
    </i>
    <i>
      <x v="365"/>
    </i>
    <i>
      <x v="367"/>
    </i>
    <i>
      <x v="368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3"/>
    </i>
    <i>
      <x v="385"/>
    </i>
    <i>
      <x v="386"/>
    </i>
    <i>
      <x v="387"/>
    </i>
    <i>
      <x v="390"/>
    </i>
    <i>
      <x v="392"/>
    </i>
    <i>
      <x v="393"/>
    </i>
    <i>
      <x v="394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6"/>
    </i>
    <i>
      <x v="407"/>
    </i>
    <i>
      <x v="410"/>
    </i>
    <i>
      <x v="413"/>
    </i>
    <i>
      <x v="415"/>
    </i>
    <i>
      <x v="416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41"/>
    </i>
    <i>
      <x v="442"/>
    </i>
    <i>
      <x v="447"/>
    </i>
    <i>
      <x v="448"/>
    </i>
    <i>
      <x v="449"/>
    </i>
    <i>
      <x v="450"/>
    </i>
    <i>
      <x v="452"/>
    </i>
    <i>
      <x v="458"/>
    </i>
    <i>
      <x v="459"/>
    </i>
    <i>
      <x v="462"/>
    </i>
    <i>
      <x v="463"/>
    </i>
    <i>
      <x v="464"/>
    </i>
    <i>
      <x v="465"/>
    </i>
    <i>
      <x v="467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4"/>
    </i>
    <i>
      <x v="519"/>
    </i>
    <i>
      <x v="520"/>
    </i>
    <i>
      <x v="521"/>
    </i>
    <i>
      <x v="522"/>
    </i>
    <i>
      <x v="525"/>
    </i>
    <i>
      <x v="526"/>
    </i>
    <i>
      <x v="528"/>
    </i>
    <i>
      <x v="532"/>
    </i>
    <i>
      <x v="533"/>
    </i>
    <i>
      <x v="534"/>
    </i>
    <i>
      <x v="535"/>
    </i>
    <i>
      <x v="538"/>
    </i>
    <i>
      <x v="543"/>
    </i>
    <i>
      <x v="544"/>
    </i>
    <i>
      <x v="546"/>
    </i>
    <i>
      <x v="550"/>
    </i>
    <i>
      <x v="551"/>
    </i>
    <i>
      <x v="555"/>
    </i>
    <i>
      <x v="556"/>
    </i>
    <i>
      <x v="558"/>
    </i>
    <i>
      <x v="559"/>
    </i>
    <i>
      <x v="561"/>
    </i>
    <i>
      <x v="562"/>
    </i>
    <i>
      <x v="563"/>
    </i>
    <i>
      <x v="565"/>
    </i>
    <i>
      <x v="571"/>
    </i>
    <i>
      <x v="573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3"/>
    </i>
    <i>
      <x v="594"/>
    </i>
    <i>
      <x v="596"/>
    </i>
    <i>
      <x v="599"/>
    </i>
    <i>
      <x v="607"/>
    </i>
    <i>
      <x v="608"/>
    </i>
    <i>
      <x v="609"/>
    </i>
    <i>
      <x v="613"/>
    </i>
    <i>
      <x v="614"/>
    </i>
    <i>
      <x v="616"/>
    </i>
    <i>
      <x v="620"/>
    </i>
    <i>
      <x v="623"/>
    </i>
    <i>
      <x v="625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4"/>
    </i>
    <i>
      <x v="646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9"/>
    </i>
    <i>
      <x v="671"/>
    </i>
    <i>
      <x v="673"/>
    </i>
    <i>
      <x v="674"/>
    </i>
    <i>
      <x v="675"/>
    </i>
    <i>
      <x v="677"/>
    </i>
    <i>
      <x v="680"/>
    </i>
    <i>
      <x v="681"/>
    </i>
    <i>
      <x v="682"/>
    </i>
    <i>
      <x v="689"/>
    </i>
    <i>
      <x v="690"/>
    </i>
    <i>
      <x v="693"/>
    </i>
    <i>
      <x v="696"/>
    </i>
    <i>
      <x v="697"/>
    </i>
    <i>
      <x v="698"/>
    </i>
    <i>
      <x v="705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7"/>
    </i>
    <i>
      <x v="719"/>
    </i>
    <i>
      <x v="721"/>
    </i>
    <i>
      <x v="722"/>
    </i>
    <i>
      <x v="731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4"/>
    </i>
    <i>
      <x v="749"/>
    </i>
    <i>
      <x v="750"/>
    </i>
    <i>
      <x v="751"/>
    </i>
    <i>
      <x v="754"/>
    </i>
    <i>
      <x v="755"/>
    </i>
    <i>
      <x v="757"/>
    </i>
    <i>
      <x v="758"/>
    </i>
    <i>
      <x v="760"/>
    </i>
    <i>
      <x v="761"/>
    </i>
    <i>
      <x v="767"/>
    </i>
    <i>
      <x v="771"/>
    </i>
    <i>
      <x v="773"/>
    </i>
    <i>
      <x v="775"/>
    </i>
    <i>
      <x v="777"/>
    </i>
    <i>
      <x v="780"/>
    </i>
    <i>
      <x v="784"/>
    </i>
    <i>
      <x v="785"/>
    </i>
    <i>
      <x v="786"/>
    </i>
    <i>
      <x v="788"/>
    </i>
    <i>
      <x v="789"/>
    </i>
    <i>
      <x v="790"/>
    </i>
    <i>
      <x v="792"/>
    </i>
    <i>
      <x v="793"/>
    </i>
    <i>
      <x v="794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1"/>
    </i>
    <i>
      <x v="813"/>
    </i>
    <i>
      <x v="814"/>
    </i>
    <i>
      <x v="816"/>
    </i>
    <i>
      <x v="818"/>
    </i>
    <i>
      <x v="822"/>
    </i>
    <i>
      <x v="823"/>
    </i>
    <i>
      <x v="826"/>
    </i>
    <i>
      <x v="830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3"/>
    </i>
    <i>
      <x v="846"/>
    </i>
    <i>
      <x v="847"/>
    </i>
    <i>
      <x v="848"/>
    </i>
    <i>
      <x v="850"/>
    </i>
    <i>
      <x v="851"/>
    </i>
    <i>
      <x v="852"/>
    </i>
    <i>
      <x v="854"/>
    </i>
    <i>
      <x v="855"/>
    </i>
    <i>
      <x v="857"/>
    </i>
    <i>
      <x v="860"/>
    </i>
    <i>
      <x v="870"/>
    </i>
    <i>
      <x v="872"/>
    </i>
    <i>
      <x v="873"/>
    </i>
    <i>
      <x v="874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91"/>
    </i>
    <i>
      <x v="892"/>
    </i>
    <i>
      <x v="893"/>
    </i>
    <i>
      <x v="894"/>
    </i>
    <i>
      <x v="896"/>
    </i>
    <i>
      <x v="899"/>
    </i>
    <i>
      <x v="902"/>
    </i>
    <i>
      <x v="904"/>
    </i>
    <i>
      <x v="905"/>
    </i>
    <i>
      <x v="907"/>
    </i>
    <i>
      <x v="909"/>
    </i>
    <i>
      <x v="911"/>
    </i>
    <i>
      <x v="912"/>
    </i>
    <i>
      <x v="915"/>
    </i>
    <i>
      <x v="916"/>
    </i>
    <i>
      <x v="917"/>
    </i>
    <i>
      <x v="920"/>
    </i>
    <i>
      <x v="921"/>
    </i>
    <i>
      <x v="922"/>
    </i>
    <i>
      <x v="931"/>
    </i>
    <i>
      <x v="939"/>
    </i>
    <i>
      <x v="941"/>
    </i>
    <i>
      <x v="942"/>
    </i>
    <i>
      <x v="945"/>
    </i>
    <i>
      <x v="951"/>
    </i>
    <i>
      <x v="952"/>
    </i>
    <i>
      <x v="954"/>
    </i>
    <i>
      <x v="956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82"/>
    </i>
    <i>
      <x v="985"/>
    </i>
    <i>
      <x v="986"/>
    </i>
    <i>
      <x v="991"/>
    </i>
    <i>
      <x v="992"/>
    </i>
    <i>
      <x v="995"/>
    </i>
    <i>
      <x v="996"/>
    </i>
    <i>
      <x v="998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5"/>
    </i>
    <i>
      <x v="1048"/>
    </i>
    <i>
      <x v="1049"/>
    </i>
    <i>
      <x v="1050"/>
    </i>
    <i>
      <x v="1051"/>
    </i>
    <i>
      <x v="1053"/>
    </i>
    <i>
      <x v="1057"/>
    </i>
    <i>
      <x v="1059"/>
    </i>
    <i>
      <x v="1063"/>
    </i>
    <i>
      <x v="1066"/>
    </i>
    <i>
      <x v="1067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4"/>
    </i>
    <i>
      <x v="1086"/>
    </i>
    <i>
      <x v="1088"/>
    </i>
    <i>
      <x v="1090"/>
    </i>
    <i>
      <x v="1091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07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8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5"/>
    </i>
    <i>
      <x v="1186"/>
    </i>
    <i>
      <x v="1189"/>
    </i>
    <i>
      <x v="1192"/>
    </i>
    <i>
      <x v="1193"/>
    </i>
    <i>
      <x v="1194"/>
    </i>
    <i>
      <x v="1195"/>
    </i>
    <i>
      <x v="1197"/>
    </i>
    <i>
      <x v="1199"/>
    </i>
    <i>
      <x v="1200"/>
    </i>
    <i>
      <x v="1202"/>
    </i>
    <i>
      <x v="1203"/>
    </i>
    <i>
      <x v="1206"/>
    </i>
    <i>
      <x v="1210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9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4"/>
    </i>
    <i>
      <x v="1245"/>
    </i>
    <i>
      <x v="1248"/>
    </i>
    <i>
      <x v="1249"/>
    </i>
    <i>
      <x v="1251"/>
    </i>
    <i>
      <x v="1252"/>
    </i>
    <i>
      <x v="1254"/>
    </i>
    <i>
      <x v="1257"/>
    </i>
    <i>
      <x v="1258"/>
    </i>
    <i>
      <x v="1259"/>
    </i>
    <i>
      <x v="1261"/>
    </i>
    <i>
      <x v="1262"/>
    </i>
    <i>
      <x v="1266"/>
    </i>
    <i>
      <x v="1269"/>
    </i>
    <i>
      <x v="1271"/>
    </i>
    <i>
      <x v="1272"/>
    </i>
    <i>
      <x v="1273"/>
    </i>
    <i>
      <x v="1275"/>
    </i>
    <i>
      <x v="1277"/>
    </i>
    <i>
      <x v="1283"/>
    </i>
    <i>
      <x v="1284"/>
    </i>
    <i>
      <x v="1285"/>
    </i>
    <i>
      <x v="1287"/>
    </i>
    <i>
      <x v="1291"/>
    </i>
    <i>
      <x v="1292"/>
    </i>
    <i>
      <x v="1295"/>
    </i>
    <i>
      <x v="1299"/>
    </i>
    <i>
      <x v="1301"/>
    </i>
    <i>
      <x v="1304"/>
    </i>
    <i>
      <x v="1306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9"/>
    </i>
    <i>
      <x v="1332"/>
    </i>
    <i>
      <x v="1333"/>
    </i>
    <i>
      <x v="1334"/>
    </i>
    <i>
      <x v="1337"/>
    </i>
    <i>
      <x v="1339"/>
    </i>
    <i>
      <x v="1340"/>
    </i>
    <i>
      <x v="1343"/>
    </i>
    <i>
      <x v="1344"/>
    </i>
    <i>
      <x v="1345"/>
    </i>
    <i>
      <x v="1349"/>
    </i>
    <i>
      <x v="1356"/>
    </i>
    <i>
      <x v="1358"/>
    </i>
    <i>
      <x v="1361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8"/>
    </i>
    <i>
      <x v="1379"/>
    </i>
    <i>
      <x v="1380"/>
    </i>
    <i>
      <x v="1384"/>
    </i>
    <i>
      <x v="1385"/>
    </i>
    <i>
      <x v="1387"/>
    </i>
    <i>
      <x v="1389"/>
    </i>
    <i>
      <x v="1392"/>
    </i>
    <i>
      <x v="1397"/>
    </i>
    <i>
      <x v="1398"/>
    </i>
    <i>
      <x v="1399"/>
    </i>
    <i>
      <x v="1400"/>
    </i>
    <i>
      <x v="1401"/>
    </i>
    <i>
      <x v="1406"/>
    </i>
    <i>
      <x v="1407"/>
    </i>
    <i>
      <x v="1411"/>
    </i>
    <i>
      <x v="1412"/>
    </i>
    <i>
      <x v="1414"/>
    </i>
    <i>
      <x v="1418"/>
    </i>
    <i>
      <x v="1422"/>
    </i>
    <i>
      <x v="1427"/>
    </i>
    <i>
      <x v="1428"/>
    </i>
    <i>
      <x v="1430"/>
    </i>
    <i>
      <x v="1432"/>
    </i>
    <i>
      <x v="1443"/>
    </i>
    <i>
      <x v="1445"/>
    </i>
    <i>
      <x v="1446"/>
    </i>
    <i>
      <x v="1449"/>
    </i>
    <i>
      <x v="1450"/>
    </i>
    <i>
      <x v="1453"/>
    </i>
    <i>
      <x v="1457"/>
    </i>
    <i>
      <x v="1458"/>
    </i>
  </rowItems>
  <colItems count="1">
    <i/>
  </colItems>
  <pageFields count="1">
    <pageField fld="2" hier="-1"/>
  </pageFields>
  <dataFields count="1">
    <dataField name="Sum of Sum of GarageArea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800-000000000000}" name="PivotTable18" cacheId="0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G21:H740" firstHeaderRow="1" firstDataRow="1" firstDataCol="1" rowPageCount="1" colPageCount="1"/>
  <pivotFields count="5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>
      <items count="3">
        <item h="1" x="1"/>
        <item x="0"/>
        <item t="default"/>
      </items>
    </pivotField>
    <pivotField axis="axisPage" compact="0" outline="0" showAll="0" includeNewItemsInFilter="1">
      <items count="3">
        <item h="1" x="0"/>
        <item x="1"/>
        <item t="default"/>
      </items>
    </pivotField>
    <pivotField dataField="1" compact="0" numFmtId="164" outline="0" showAll="0" includeNewItemsInFilter="1"/>
  </pivotFields>
  <rowFields count="1">
    <field x="0"/>
  </rowFields>
  <rowItems count="719"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2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3"/>
    </i>
    <i>
      <x v="65"/>
    </i>
    <i>
      <x v="66"/>
    </i>
    <i>
      <x v="67"/>
    </i>
    <i>
      <x v="69"/>
    </i>
    <i>
      <x v="70"/>
    </i>
    <i>
      <x v="72"/>
    </i>
    <i>
      <x v="73"/>
    </i>
    <i>
      <x v="78"/>
    </i>
    <i>
      <x v="79"/>
    </i>
    <i>
      <x v="80"/>
    </i>
    <i>
      <x v="82"/>
    </i>
    <i>
      <x v="85"/>
    </i>
    <i>
      <x v="86"/>
    </i>
    <i>
      <x v="92"/>
    </i>
    <i>
      <x v="95"/>
    </i>
    <i>
      <x v="96"/>
    </i>
    <i>
      <x v="97"/>
    </i>
    <i>
      <x v="98"/>
    </i>
    <i>
      <x v="100"/>
    </i>
    <i>
      <x v="103"/>
    </i>
    <i>
      <x v="106"/>
    </i>
    <i>
      <x v="109"/>
    </i>
    <i>
      <x v="110"/>
    </i>
    <i>
      <x v="112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47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86"/>
    </i>
    <i>
      <x v="187"/>
    </i>
    <i>
      <x v="190"/>
    </i>
    <i>
      <x v="197"/>
    </i>
    <i>
      <x v="199"/>
    </i>
    <i>
      <x v="201"/>
    </i>
    <i>
      <x v="205"/>
    </i>
    <i>
      <x v="206"/>
    </i>
    <i>
      <x v="207"/>
    </i>
    <i>
      <x v="208"/>
    </i>
    <i>
      <x v="211"/>
    </i>
    <i>
      <x v="213"/>
    </i>
    <i>
      <x v="214"/>
    </i>
    <i>
      <x v="215"/>
    </i>
    <i>
      <x v="217"/>
    </i>
    <i>
      <x v="218"/>
    </i>
    <i>
      <x v="222"/>
    </i>
    <i>
      <x v="223"/>
    </i>
    <i>
      <x v="224"/>
    </i>
    <i>
      <x v="226"/>
    </i>
    <i>
      <x v="231"/>
    </i>
    <i>
      <x v="233"/>
    </i>
    <i>
      <x v="237"/>
    </i>
    <i>
      <x v="238"/>
    </i>
    <i>
      <x v="243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1"/>
    </i>
    <i>
      <x v="265"/>
    </i>
    <i>
      <x v="266"/>
    </i>
    <i>
      <x v="270"/>
    </i>
    <i>
      <x v="271"/>
    </i>
    <i>
      <x v="272"/>
    </i>
    <i>
      <x v="273"/>
    </i>
    <i>
      <x v="277"/>
    </i>
    <i>
      <x v="278"/>
    </i>
    <i>
      <x v="279"/>
    </i>
    <i>
      <x v="280"/>
    </i>
    <i>
      <x v="283"/>
    </i>
    <i>
      <x v="286"/>
    </i>
    <i>
      <x v="288"/>
    </i>
    <i>
      <x v="290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3"/>
    </i>
    <i>
      <x v="314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65"/>
    </i>
    <i>
      <x v="366"/>
    </i>
    <i>
      <x v="369"/>
    </i>
    <i>
      <x v="371"/>
    </i>
    <i>
      <x v="373"/>
    </i>
    <i>
      <x v="375"/>
    </i>
    <i>
      <x v="377"/>
    </i>
    <i>
      <x v="378"/>
    </i>
    <i>
      <x v="384"/>
    </i>
    <i>
      <x v="389"/>
    </i>
    <i>
      <x v="391"/>
    </i>
    <i>
      <x v="394"/>
    </i>
    <i>
      <x v="395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4"/>
    </i>
    <i>
      <x v="417"/>
    </i>
    <i>
      <x v="421"/>
    </i>
    <i>
      <x v="422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5"/>
    </i>
    <i>
      <x v="446"/>
    </i>
    <i>
      <x v="447"/>
    </i>
    <i>
      <x v="451"/>
    </i>
    <i>
      <x v="455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5"/>
    </i>
    <i>
      <x v="486"/>
    </i>
    <i>
      <x v="487"/>
    </i>
    <i>
      <x v="488"/>
    </i>
    <i>
      <x v="492"/>
    </i>
    <i>
      <x v="496"/>
    </i>
    <i>
      <x v="501"/>
    </i>
    <i>
      <x v="503"/>
    </i>
    <i>
      <x v="506"/>
    </i>
    <i>
      <x v="508"/>
    </i>
    <i>
      <x v="509"/>
    </i>
    <i>
      <x v="510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8"/>
    </i>
    <i>
      <x v="619"/>
    </i>
    <i>
      <x v="621"/>
    </i>
    <i>
      <x v="624"/>
    </i>
    <i>
      <x v="625"/>
    </i>
    <i>
      <x v="626"/>
    </i>
    <i>
      <x v="627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47"/>
    </i>
    <i>
      <x v="653"/>
    </i>
    <i>
      <x v="654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6"/>
    </i>
    <i>
      <x v="678"/>
    </i>
    <i>
      <x v="679"/>
    </i>
    <i>
      <x v="683"/>
    </i>
    <i>
      <x v="684"/>
    </i>
    <i>
      <x v="686"/>
    </i>
    <i>
      <x v="691"/>
    </i>
    <i>
      <x v="692"/>
    </i>
    <i>
      <x v="695"/>
    </i>
    <i>
      <x v="700"/>
    </i>
    <i>
      <x v="701"/>
    </i>
    <i>
      <x v="702"/>
    </i>
    <i>
      <x v="706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4"/>
    </i>
    <i>
      <x v="726"/>
    </i>
    <i>
      <x v="728"/>
    </i>
    <i>
      <x v="731"/>
    </i>
    <i>
      <x v="732"/>
    </i>
    <i>
      <x v="733"/>
    </i>
    <i>
      <x v="735"/>
    </i>
    <i>
      <x v="737"/>
    </i>
    <i>
      <x v="738"/>
    </i>
    <i>
      <x v="740"/>
    </i>
    <i>
      <x v="743"/>
    </i>
    <i>
      <x v="747"/>
    </i>
    <i>
      <x v="748"/>
    </i>
    <i>
      <x v="753"/>
    </i>
    <i>
      <x v="756"/>
    </i>
    <i>
      <x v="757"/>
    </i>
    <i>
      <x v="759"/>
    </i>
    <i>
      <x v="764"/>
    </i>
    <i>
      <x v="765"/>
    </i>
    <i>
      <x v="766"/>
    </i>
    <i>
      <x v="767"/>
    </i>
    <i>
      <x v="769"/>
    </i>
    <i>
      <x v="773"/>
    </i>
    <i>
      <x v="774"/>
    </i>
    <i>
      <x v="776"/>
    </i>
    <i>
      <x v="777"/>
    </i>
    <i>
      <x v="779"/>
    </i>
    <i>
      <x v="782"/>
    </i>
    <i>
      <x v="785"/>
    </i>
    <i>
      <x v="786"/>
    </i>
    <i>
      <x v="787"/>
    </i>
    <i>
      <x v="789"/>
    </i>
    <i>
      <x v="791"/>
    </i>
    <i>
      <x v="792"/>
    </i>
    <i>
      <x v="794"/>
    </i>
    <i>
      <x v="798"/>
    </i>
    <i>
      <x v="800"/>
    </i>
    <i>
      <x v="803"/>
    </i>
    <i>
      <x v="805"/>
    </i>
    <i>
      <x v="806"/>
    </i>
    <i>
      <x v="807"/>
    </i>
    <i>
      <x v="808"/>
    </i>
    <i>
      <x v="810"/>
    </i>
    <i>
      <x v="813"/>
    </i>
    <i>
      <x v="815"/>
    </i>
    <i>
      <x v="816"/>
    </i>
    <i>
      <x v="817"/>
    </i>
    <i>
      <x v="822"/>
    </i>
    <i>
      <x v="823"/>
    </i>
    <i>
      <x v="824"/>
    </i>
    <i>
      <x v="825"/>
    </i>
    <i>
      <x v="828"/>
    </i>
    <i>
      <x v="830"/>
    </i>
    <i>
      <x v="832"/>
    </i>
    <i>
      <x v="833"/>
    </i>
    <i>
      <x v="835"/>
    </i>
    <i>
      <x v="838"/>
    </i>
    <i>
      <x v="839"/>
    </i>
    <i>
      <x v="840"/>
    </i>
    <i>
      <x v="841"/>
    </i>
    <i>
      <x v="844"/>
    </i>
    <i>
      <x v="845"/>
    </i>
    <i>
      <x v="847"/>
    </i>
    <i>
      <x v="848"/>
    </i>
    <i>
      <x v="849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6"/>
    </i>
    <i>
      <x v="868"/>
    </i>
    <i>
      <x v="869"/>
    </i>
    <i>
      <x v="873"/>
    </i>
    <i>
      <x v="876"/>
    </i>
    <i>
      <x v="878"/>
    </i>
    <i>
      <x v="881"/>
    </i>
    <i>
      <x v="882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5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2"/>
    </i>
    <i>
      <x v="934"/>
    </i>
    <i>
      <x v="936"/>
    </i>
    <i>
      <x v="937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65"/>
    </i>
    <i>
      <x v="966"/>
    </i>
    <i>
      <x v="969"/>
    </i>
    <i>
      <x v="970"/>
    </i>
    <i>
      <x v="973"/>
    </i>
    <i>
      <x v="974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91"/>
    </i>
    <i>
      <x v="992"/>
    </i>
    <i>
      <x v="994"/>
    </i>
    <i>
      <x v="996"/>
    </i>
    <i>
      <x v="997"/>
    </i>
    <i>
      <x v="998"/>
    </i>
    <i>
      <x v="1000"/>
    </i>
    <i>
      <x v="1002"/>
    </i>
    <i>
      <x v="1003"/>
    </i>
    <i>
      <x v="1006"/>
    </i>
    <i>
      <x v="1008"/>
    </i>
    <i>
      <x v="1010"/>
    </i>
    <i>
      <x v="1011"/>
    </i>
    <i>
      <x v="1012"/>
    </i>
    <i>
      <x v="1014"/>
    </i>
    <i>
      <x v="1016"/>
    </i>
    <i>
      <x v="1018"/>
    </i>
    <i>
      <x v="1024"/>
    </i>
    <i>
      <x v="1031"/>
    </i>
    <i>
      <x v="1032"/>
    </i>
    <i>
      <x v="1035"/>
    </i>
    <i>
      <x v="1036"/>
    </i>
    <i>
      <x v="1040"/>
    </i>
    <i>
      <x v="1043"/>
    </i>
    <i>
      <x v="1044"/>
    </i>
    <i>
      <x v="1045"/>
    </i>
    <i>
      <x v="1046"/>
    </i>
    <i>
      <x v="1048"/>
    </i>
    <i>
      <x v="1049"/>
    </i>
    <i>
      <x v="1051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4"/>
    </i>
    <i>
      <x v="1065"/>
    </i>
    <i>
      <x v="1067"/>
    </i>
    <i>
      <x v="1069"/>
    </i>
    <i>
      <x v="1070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1"/>
    </i>
    <i>
      <x v="1105"/>
    </i>
    <i>
      <x v="1106"/>
    </i>
    <i>
      <x v="1107"/>
    </i>
    <i>
      <x v="1109"/>
    </i>
    <i>
      <x v="1111"/>
    </i>
    <i>
      <x v="1115"/>
    </i>
    <i>
      <x v="1117"/>
    </i>
    <i>
      <x v="1118"/>
    </i>
    <i>
      <x v="1121"/>
    </i>
    <i>
      <x v="1125"/>
    </i>
    <i>
      <x v="1127"/>
    </i>
    <i>
      <x v="1128"/>
    </i>
    <i>
      <x v="1131"/>
    </i>
    <i>
      <x v="1132"/>
    </i>
    <i>
      <x v="1133"/>
    </i>
    <i>
      <x v="1138"/>
    </i>
    <i>
      <x v="1141"/>
    </i>
    <i>
      <x v="1142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90"/>
    </i>
    <i>
      <x v="1192"/>
    </i>
    <i>
      <x v="1196"/>
    </i>
    <i>
      <x v="1199"/>
    </i>
    <i>
      <x v="1201"/>
    </i>
    <i>
      <x v="1203"/>
    </i>
    <i>
      <x v="1204"/>
    </i>
    <i>
      <x v="1205"/>
    </i>
    <i>
      <x v="1209"/>
    </i>
    <i>
      <x v="1210"/>
    </i>
    <i>
      <x v="1211"/>
    </i>
    <i>
      <x v="1213"/>
    </i>
    <i>
      <x v="1214"/>
    </i>
    <i>
      <x v="1222"/>
    </i>
    <i>
      <x v="1223"/>
    </i>
    <i>
      <x v="1224"/>
    </i>
    <i>
      <x v="1225"/>
    </i>
    <i>
      <x v="1226"/>
    </i>
    <i>
      <x v="1230"/>
    </i>
    <i>
      <x v="1232"/>
    </i>
    <i>
      <x v="1233"/>
    </i>
    <i>
      <x v="1235"/>
    </i>
    <i>
      <x v="1237"/>
    </i>
    <i>
      <x v="1238"/>
    </i>
    <i>
      <x v="1241"/>
    </i>
    <i>
      <x v="1242"/>
    </i>
    <i>
      <x v="1243"/>
    </i>
    <i>
      <x v="1244"/>
    </i>
    <i>
      <x v="1245"/>
    </i>
    <i>
      <x v="1247"/>
    </i>
    <i>
      <x v="1248"/>
    </i>
    <i>
      <x v="1250"/>
    </i>
    <i>
      <x v="1252"/>
    </i>
    <i>
      <x v="1253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78"/>
    </i>
    <i>
      <x v="1280"/>
    </i>
    <i>
      <x v="1284"/>
    </i>
    <i>
      <x v="1286"/>
    </i>
    <i>
      <x v="1287"/>
    </i>
    <i>
      <x v="1289"/>
    </i>
    <i>
      <x v="1290"/>
    </i>
    <i>
      <x v="1293"/>
    </i>
    <i>
      <x v="1298"/>
    </i>
    <i>
      <x v="1300"/>
    </i>
    <i>
      <x v="1302"/>
    </i>
    <i>
      <x v="1305"/>
    </i>
    <i>
      <x v="1308"/>
    </i>
    <i>
      <x v="1310"/>
    </i>
    <i>
      <x v="1312"/>
    </i>
    <i>
      <x v="1313"/>
    </i>
    <i>
      <x v="1315"/>
    </i>
    <i>
      <x v="1316"/>
    </i>
    <i>
      <x v="1318"/>
    </i>
    <i>
      <x v="1319"/>
    </i>
    <i>
      <x v="1322"/>
    </i>
    <i>
      <x v="1324"/>
    </i>
    <i>
      <x v="1328"/>
    </i>
    <i>
      <x v="1330"/>
    </i>
    <i>
      <x v="1331"/>
    </i>
    <i>
      <x v="1335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9"/>
    </i>
    <i>
      <x v="1360"/>
    </i>
    <i>
      <x v="1361"/>
    </i>
    <i>
      <x v="1362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4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6"/>
    </i>
    <i>
      <x v="1447"/>
    </i>
    <i>
      <x v="1448"/>
    </i>
    <i>
      <x v="1453"/>
    </i>
    <i>
      <x v="1456"/>
    </i>
  </rowItems>
  <colItems count="1">
    <i/>
  </colItems>
  <pageFields count="1">
    <pageField fld="3" hier="0"/>
  </pageFields>
  <dataFields count="1">
    <dataField name="Sum of SalePrice" fld="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800-000001000000}" name="PivotTable19" cacheId="0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>
  <location ref="J21:K762" firstHeaderRow="1" firstDataRow="1" firstDataCol="1" rowPageCount="1" colPageCount="1"/>
  <pivotFields count="5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compact="0" outline="0" showAll="0" includeNewItemsInFilter="1"/>
    <pivotField compact="0" outline="0" showAll="0" includeNewItemsInFilter="1">
      <items count="3">
        <item x="1"/>
        <item h="1" x="0"/>
        <item t="default"/>
      </items>
    </pivotField>
    <pivotField axis="axisPage" compact="0" outline="0" showAll="0" includeNewItemsInFilter="1">
      <items count="3">
        <item x="0"/>
        <item h="1" x="1"/>
        <item t="default"/>
      </items>
    </pivotField>
    <pivotField dataField="1" compact="0" numFmtId="164" outline="0" showAll="0" includeNewItemsInFilter="1"/>
  </pivotFields>
  <rowFields count="1">
    <field x="0"/>
  </rowFields>
  <rowItems count="741">
    <i>
      <x/>
    </i>
    <i>
      <x v="8"/>
    </i>
    <i>
      <x v="9"/>
    </i>
    <i>
      <x v="15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4"/>
    </i>
    <i>
      <x v="68"/>
    </i>
    <i>
      <x v="71"/>
    </i>
    <i>
      <x v="74"/>
    </i>
    <i>
      <x v="75"/>
    </i>
    <i>
      <x v="76"/>
    </i>
    <i>
      <x v="77"/>
    </i>
    <i>
      <x v="81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9"/>
    </i>
    <i>
      <x v="101"/>
    </i>
    <i>
      <x v="102"/>
    </i>
    <i>
      <x v="104"/>
    </i>
    <i>
      <x v="105"/>
    </i>
    <i>
      <x v="107"/>
    </i>
    <i>
      <x v="108"/>
    </i>
    <i>
      <x v="111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8"/>
    </i>
    <i>
      <x v="142"/>
    </i>
    <i>
      <x v="144"/>
    </i>
    <i>
      <x v="145"/>
    </i>
    <i>
      <x v="146"/>
    </i>
    <i>
      <x v="148"/>
    </i>
    <i>
      <x v="149"/>
    </i>
    <i>
      <x v="156"/>
    </i>
    <i>
      <x v="163"/>
    </i>
    <i>
      <x v="164"/>
    </i>
    <i>
      <x v="168"/>
    </i>
    <i>
      <x v="172"/>
    </i>
    <i>
      <x v="179"/>
    </i>
    <i>
      <x v="180"/>
    </i>
    <i>
      <x v="181"/>
    </i>
    <i>
      <x v="182"/>
    </i>
    <i>
      <x v="184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200"/>
    </i>
    <i>
      <x v="202"/>
    </i>
    <i>
      <x v="203"/>
    </i>
    <i>
      <x v="204"/>
    </i>
    <i>
      <x v="209"/>
    </i>
    <i>
      <x v="210"/>
    </i>
    <i>
      <x v="212"/>
    </i>
    <i>
      <x v="216"/>
    </i>
    <i>
      <x v="219"/>
    </i>
    <i>
      <x v="220"/>
    </i>
    <i>
      <x v="221"/>
    </i>
    <i>
      <x v="225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9"/>
    </i>
    <i>
      <x v="240"/>
    </i>
    <i>
      <x v="241"/>
    </i>
    <i>
      <x v="242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2"/>
    </i>
    <i>
      <x v="263"/>
    </i>
    <i>
      <x v="264"/>
    </i>
    <i>
      <x v="267"/>
    </i>
    <i>
      <x v="268"/>
    </i>
    <i>
      <x v="269"/>
    </i>
    <i>
      <x v="274"/>
    </i>
    <i>
      <x v="275"/>
    </i>
    <i>
      <x v="276"/>
    </i>
    <i>
      <x v="281"/>
    </i>
    <i>
      <x v="282"/>
    </i>
    <i>
      <x v="284"/>
    </i>
    <i>
      <x v="285"/>
    </i>
    <i>
      <x v="287"/>
    </i>
    <i>
      <x v="289"/>
    </i>
    <i>
      <x v="291"/>
    </i>
    <i>
      <x v="295"/>
    </i>
    <i>
      <x v="297"/>
    </i>
    <i>
      <x v="307"/>
    </i>
    <i>
      <x v="310"/>
    </i>
    <i>
      <x v="311"/>
    </i>
    <i>
      <x v="312"/>
    </i>
    <i>
      <x v="315"/>
    </i>
    <i>
      <x v="317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7"/>
    </i>
    <i>
      <x v="368"/>
    </i>
    <i>
      <x v="370"/>
    </i>
    <i>
      <x v="372"/>
    </i>
    <i>
      <x v="374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6"/>
    </i>
    <i>
      <x v="397"/>
    </i>
    <i>
      <x v="398"/>
    </i>
    <i>
      <x v="399"/>
    </i>
    <i>
      <x v="40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7"/>
    </i>
    <i>
      <x v="511"/>
    </i>
    <i>
      <x v="512"/>
    </i>
    <i>
      <x v="513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5"/>
    </i>
    <i>
      <x v="569"/>
    </i>
    <i>
      <x v="571"/>
    </i>
    <i>
      <x v="575"/>
    </i>
    <i>
      <x v="576"/>
    </i>
    <i>
      <x v="578"/>
    </i>
    <i>
      <x v="584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3"/>
    </i>
    <i>
      <x v="607"/>
    </i>
    <i>
      <x v="609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5"/>
    </i>
    <i>
      <x v="657"/>
    </i>
    <i>
      <x v="667"/>
    </i>
    <i>
      <x v="670"/>
    </i>
    <i>
      <x v="671"/>
    </i>
    <i>
      <x v="674"/>
    </i>
    <i>
      <x v="675"/>
    </i>
    <i>
      <x v="677"/>
    </i>
    <i>
      <x v="680"/>
    </i>
    <i>
      <x v="681"/>
    </i>
    <i>
      <x v="682"/>
    </i>
    <i>
      <x v="685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4"/>
    </i>
    <i>
      <x v="736"/>
    </i>
    <i>
      <x v="739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8"/>
    </i>
    <i>
      <x v="770"/>
    </i>
    <i>
      <x v="771"/>
    </i>
    <i>
      <x v="772"/>
    </i>
    <i>
      <x v="775"/>
    </i>
    <i>
      <x v="778"/>
    </i>
    <i>
      <x v="780"/>
    </i>
    <i>
      <x v="781"/>
    </i>
    <i>
      <x v="783"/>
    </i>
    <i>
      <x v="784"/>
    </i>
    <i>
      <x v="788"/>
    </i>
    <i>
      <x v="790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9"/>
    </i>
    <i>
      <x v="811"/>
    </i>
    <i>
      <x v="812"/>
    </i>
    <i>
      <x v="814"/>
    </i>
    <i>
      <x v="818"/>
    </i>
    <i>
      <x v="819"/>
    </i>
    <i>
      <x v="820"/>
    </i>
    <i>
      <x v="821"/>
    </i>
    <i>
      <x v="826"/>
    </i>
    <i>
      <x v="827"/>
    </i>
    <i>
      <x v="829"/>
    </i>
    <i>
      <x v="831"/>
    </i>
    <i>
      <x v="834"/>
    </i>
    <i>
      <x v="836"/>
    </i>
    <i>
      <x v="837"/>
    </i>
    <i>
      <x v="842"/>
    </i>
    <i>
      <x v="843"/>
    </i>
    <i>
      <x v="846"/>
    </i>
    <i>
      <x v="850"/>
    </i>
    <i>
      <x v="851"/>
    </i>
    <i>
      <x v="852"/>
    </i>
    <i>
      <x v="855"/>
    </i>
    <i>
      <x v="857"/>
    </i>
    <i>
      <x v="860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3"/>
    </i>
    <i>
      <x v="930"/>
    </i>
    <i>
      <x v="931"/>
    </i>
    <i>
      <x v="933"/>
    </i>
    <i>
      <x v="935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7"/>
    </i>
    <i>
      <x v="968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6"/>
    </i>
    <i>
      <x v="989"/>
    </i>
    <i>
      <x v="990"/>
    </i>
    <i>
      <x v="993"/>
    </i>
    <i>
      <x v="995"/>
    </i>
    <i>
      <x v="999"/>
    </i>
    <i>
      <x v="1001"/>
    </i>
    <i>
      <x v="1004"/>
    </i>
    <i>
      <x v="1005"/>
    </i>
    <i>
      <x v="1007"/>
    </i>
    <i>
      <x v="1009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1"/>
    </i>
    <i>
      <x v="1042"/>
    </i>
    <i>
      <x v="1047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8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6"/>
    </i>
    <i>
      <x v="1119"/>
    </i>
    <i>
      <x v="1120"/>
    </i>
    <i>
      <x v="1122"/>
    </i>
    <i>
      <x v="1123"/>
    </i>
    <i>
      <x v="1124"/>
    </i>
    <i>
      <x v="1126"/>
    </i>
    <i>
      <x v="1129"/>
    </i>
    <i>
      <x v="1130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8"/>
    </i>
    <i>
      <x v="1189"/>
    </i>
    <i>
      <x v="1191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6"/>
    </i>
    <i>
      <x v="1207"/>
    </i>
    <i>
      <x v="1208"/>
    </i>
    <i>
      <x v="1212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7"/>
    </i>
    <i>
      <x v="1228"/>
    </i>
    <i>
      <x v="1229"/>
    </i>
    <i>
      <x v="1231"/>
    </i>
    <i>
      <x v="1234"/>
    </i>
    <i>
      <x v="1236"/>
    </i>
    <i>
      <x v="1239"/>
    </i>
    <i>
      <x v="1240"/>
    </i>
    <i>
      <x v="1246"/>
    </i>
    <i>
      <x v="1249"/>
    </i>
    <i>
      <x v="1251"/>
    </i>
    <i>
      <x v="1254"/>
    </i>
    <i>
      <x v="1255"/>
    </i>
    <i>
      <x v="1257"/>
    </i>
    <i>
      <x v="1264"/>
    </i>
    <i>
      <x v="1265"/>
    </i>
    <i>
      <x v="1271"/>
    </i>
    <i>
      <x v="1274"/>
    </i>
    <i>
      <x v="1279"/>
    </i>
    <i>
      <x v="1281"/>
    </i>
    <i>
      <x v="1282"/>
    </i>
    <i>
      <x v="1283"/>
    </i>
    <i>
      <x v="1285"/>
    </i>
    <i>
      <x v="1288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4"/>
    </i>
    <i>
      <x v="1317"/>
    </i>
    <i>
      <x v="1320"/>
    </i>
    <i>
      <x v="1321"/>
    </i>
    <i>
      <x v="1323"/>
    </i>
    <i>
      <x v="1325"/>
    </i>
    <i>
      <x v="1326"/>
    </i>
    <i>
      <x v="1327"/>
    </i>
    <i>
      <x v="1329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6"/>
    </i>
    <i>
      <x v="1358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3" hier="0"/>
  </pageFields>
  <dataFields count="1">
    <dataField name="Sum of SalePrice" fld="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9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11" firstHeaderRow="1" firstDataRow="2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dataField="1" numFmtId="164" showAll="0"/>
    <pivotField subtotalTop="0" dragToRow="0" dragToCol="0" dragToPage="0" showAll="0" defaultSubtota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6" baseField="0" baseItem="0" numFmtId="44"/>
    <dataField name="Count of Id" fld="0" subtotal="count" baseField="0" baseItem="0"/>
  </dataFields>
  <formats count="1">
    <format dxfId="0">
      <pivotArea fieldPosition="0">
        <references count="2">
          <reference field="4294967294" count="1" selected="0">
            <x v="0"/>
          </reference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900-000001000000}" name="PivotTable1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C49" firstHeaderRow="1" firstDataRow="2" firstDataCol="1"/>
  <pivotFields count="8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howAll="0"/>
    <pivotField showAll="0"/>
    <pivotField showAll="0"/>
    <pivotField showAll="0"/>
    <pivotField showAll="0"/>
    <pivotField subtotalTop="0" showAll="0" defaultSubtotal="0"/>
    <pivotField showAll="0"/>
    <pivotField subtotalTop="0" showAll="0" defaultSubtota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ubtotalTop="0" showAll="0" defaultSubtotal="0"/>
    <pivotField dataField="1" numFmtId="164" showAll="0"/>
    <pivotField subtotalTop="0" dragToRow="0" dragToCol="0" dragToPage="0" showAll="0" defaultSubtotal="0"/>
  </pivotFields>
  <rowFields count="2">
    <field x="82"/>
    <field x="15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6" baseField="0" baseItem="0" numFmtId="44"/>
    <dataField name="Count of Id" fld="0" subtotal="count" baseField="0" baseItem="0"/>
  </dataFields>
  <formats count="1">
    <format dxfId="1">
      <pivotArea fieldPosition="0">
        <references count="2">
          <reference field="4294967294" count="1" selected="0">
            <x v="0"/>
          </reference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I1461" totalsRowShown="0">
  <autoFilter ref="A1:CI1461" xr:uid="{00000000-0009-0000-0100-000001000000}"/>
  <tableColumns count="87">
    <tableColumn id="1" xr3:uid="{00000000-0010-0000-0000-000001000000}" name="Id"/>
    <tableColumn id="2" xr3:uid="{00000000-0010-0000-0000-000002000000}" name="MSSubClass"/>
    <tableColumn id="3" xr3:uid="{00000000-0010-0000-0000-000003000000}" name="MSZoning" dataDxfId="48"/>
    <tableColumn id="4" xr3:uid="{00000000-0010-0000-0000-000004000000}" name="LotFrontage"/>
    <tableColumn id="5" xr3:uid="{00000000-0010-0000-0000-000005000000}" name="LotArea"/>
    <tableColumn id="6" xr3:uid="{00000000-0010-0000-0000-000006000000}" name="Street" dataDxfId="47"/>
    <tableColumn id="7" xr3:uid="{00000000-0010-0000-0000-000007000000}" name="Alley"/>
    <tableColumn id="8" xr3:uid="{00000000-0010-0000-0000-000008000000}" name="LotShape"/>
    <tableColumn id="9" xr3:uid="{00000000-0010-0000-0000-000009000000}" name="LandContour" dataDxfId="46"/>
    <tableColumn id="10" xr3:uid="{00000000-0010-0000-0000-00000A000000}" name="Utilities"/>
    <tableColumn id="11" xr3:uid="{00000000-0010-0000-0000-00000B000000}" name="LotConfig" dataDxfId="45"/>
    <tableColumn id="12" xr3:uid="{00000000-0010-0000-0000-00000C000000}" name="LandSlope"/>
    <tableColumn id="13" xr3:uid="{00000000-0010-0000-0000-00000D000000}" name="Neighborhood" dataDxfId="44"/>
    <tableColumn id="14" xr3:uid="{00000000-0010-0000-0000-00000E000000}" name="Condition1" dataDxfId="43"/>
    <tableColumn id="15" xr3:uid="{00000000-0010-0000-0000-00000F000000}" name="Condition2" dataDxfId="42"/>
    <tableColumn id="16" xr3:uid="{00000000-0010-0000-0000-000010000000}" name="BldgType"/>
    <tableColumn id="17" xr3:uid="{00000000-0010-0000-0000-000011000000}" name="HouseStyle" dataDxfId="41"/>
    <tableColumn id="18" xr3:uid="{00000000-0010-0000-0000-000012000000}" name="OverallQual" dataDxfId="40"/>
    <tableColumn id="19" xr3:uid="{00000000-0010-0000-0000-000013000000}" name="OverallCond" dataDxfId="39"/>
    <tableColumn id="20" xr3:uid="{00000000-0010-0000-0000-000014000000}" name="YearBuilt"/>
    <tableColumn id="21" xr3:uid="{00000000-0010-0000-0000-000015000000}" name="YearRemodAdd"/>
    <tableColumn id="85" xr3:uid="{00000000-0010-0000-0000-000055000000}" name="Remodeled or not " dataDxfId="38">
      <calculatedColumnFormula>IF(T2=U2, 0, 1)</calculatedColumnFormula>
    </tableColumn>
    <tableColumn id="22" xr3:uid="{00000000-0010-0000-0000-000016000000}" name="RoofStyle" dataDxfId="37"/>
    <tableColumn id="23" xr3:uid="{00000000-0010-0000-0000-000017000000}" name="RoofMatl" dataDxfId="36"/>
    <tableColumn id="24" xr3:uid="{00000000-0010-0000-0000-000018000000}" name="Exterior1st" dataDxfId="35"/>
    <tableColumn id="25" xr3:uid="{00000000-0010-0000-0000-000019000000}" name="Exterior2nd" dataDxfId="34"/>
    <tableColumn id="26" xr3:uid="{00000000-0010-0000-0000-00001A000000}" name="MasVnrType"/>
    <tableColumn id="27" xr3:uid="{00000000-0010-0000-0000-00001B000000}" name="MasVnrArea" dataDxfId="33"/>
    <tableColumn id="28" xr3:uid="{00000000-0010-0000-0000-00001C000000}" name="ExterQual" dataDxfId="32"/>
    <tableColumn id="29" xr3:uid="{00000000-0010-0000-0000-00001D000000}" name="ExterCond" dataDxfId="31"/>
    <tableColumn id="30" xr3:uid="{00000000-0010-0000-0000-00001E000000}" name="Foundation" dataDxfId="30"/>
    <tableColumn id="31" xr3:uid="{00000000-0010-0000-0000-00001F000000}" name="BsmtQual"/>
    <tableColumn id="32" xr3:uid="{00000000-0010-0000-0000-000020000000}" name="BsmtCond"/>
    <tableColumn id="33" xr3:uid="{00000000-0010-0000-0000-000021000000}" name="BsmtExposure"/>
    <tableColumn id="34" xr3:uid="{00000000-0010-0000-0000-000022000000}" name="BsmtFinType1"/>
    <tableColumn id="35" xr3:uid="{00000000-0010-0000-0000-000023000000}" name="BsmtFinSF1"/>
    <tableColumn id="36" xr3:uid="{00000000-0010-0000-0000-000024000000}" name="BsmtFinType2"/>
    <tableColumn id="37" xr3:uid="{00000000-0010-0000-0000-000025000000}" name="BsmtFinSF2"/>
    <tableColumn id="38" xr3:uid="{00000000-0010-0000-0000-000026000000}" name="BsmtUnfSF"/>
    <tableColumn id="39" xr3:uid="{00000000-0010-0000-0000-000027000000}" name="TotalBsmtSF"/>
    <tableColumn id="40" xr3:uid="{00000000-0010-0000-0000-000028000000}" name="Heating" dataDxfId="29"/>
    <tableColumn id="41" xr3:uid="{00000000-0010-0000-0000-000029000000}" name="HeatingQC" dataDxfId="28"/>
    <tableColumn id="42" xr3:uid="{00000000-0010-0000-0000-00002A000000}" name="CentralAir"/>
    <tableColumn id="43" xr3:uid="{00000000-0010-0000-0000-00002B000000}" name="Electrical"/>
    <tableColumn id="44" xr3:uid="{00000000-0010-0000-0000-00002C000000}" name="1stFlrSF"/>
    <tableColumn id="45" xr3:uid="{00000000-0010-0000-0000-00002D000000}" name="2ndFlrSF"/>
    <tableColumn id="46" xr3:uid="{00000000-0010-0000-0000-00002E000000}" name="LowQualFinSF"/>
    <tableColumn id="47" xr3:uid="{00000000-0010-0000-0000-00002F000000}" name="GrLivArea"/>
    <tableColumn id="48" xr3:uid="{00000000-0010-0000-0000-000030000000}" name="BsmtFullBath" dataDxfId="27"/>
    <tableColumn id="49" xr3:uid="{00000000-0010-0000-0000-000031000000}" name="BsmtHalfBath"/>
    <tableColumn id="50" xr3:uid="{00000000-0010-0000-0000-000032000000}" name="FullBath" dataDxfId="26"/>
    <tableColumn id="51" xr3:uid="{00000000-0010-0000-0000-000033000000}" name="HalfBath" dataDxfId="25"/>
    <tableColumn id="52" xr3:uid="{00000000-0010-0000-0000-000034000000}" name="BedroomAbvGr"/>
    <tableColumn id="88" xr3:uid="{9DAB78D3-28F6-7D44-8C4E-EDB81B0C2148}" name="Baths # = Bed # Y/N" dataDxfId="24">
      <calculatedColumnFormula>IF(Table1[[#This Row],[FullBath]]+Table1[[#This Row],[HalfBath]]=Table1[[#This Row],[BedroomAbvGr]],1,0)</calculatedColumnFormula>
    </tableColumn>
    <tableColumn id="53" xr3:uid="{00000000-0010-0000-0000-000035000000}" name="KitchenAbvGr"/>
    <tableColumn id="54" xr3:uid="{00000000-0010-0000-0000-000036000000}" name="KitchenQual" dataDxfId="23"/>
    <tableColumn id="55" xr3:uid="{00000000-0010-0000-0000-000037000000}" name="TotRmsAbvGrd"/>
    <tableColumn id="56" xr3:uid="{00000000-0010-0000-0000-000038000000}" name="Functional"/>
    <tableColumn id="57" xr3:uid="{00000000-0010-0000-0000-000039000000}" name="Fireplaces"/>
    <tableColumn id="58" xr3:uid="{00000000-0010-0000-0000-00003A000000}" name="FireplaceQu"/>
    <tableColumn id="59" xr3:uid="{00000000-0010-0000-0000-00003B000000}" name="GarageType"/>
    <tableColumn id="60" xr3:uid="{00000000-0010-0000-0000-00003C000000}" name="GarageYrBlt"/>
    <tableColumn id="61" xr3:uid="{00000000-0010-0000-0000-00003D000000}" name="GarageFinish"/>
    <tableColumn id="62" xr3:uid="{00000000-0010-0000-0000-00003E000000}" name="GarageCars"/>
    <tableColumn id="63" xr3:uid="{00000000-0010-0000-0000-00003F000000}" name="GarageArea"/>
    <tableColumn id="64" xr3:uid="{00000000-0010-0000-0000-000040000000}" name="GarageQual"/>
    <tableColumn id="65" xr3:uid="{00000000-0010-0000-0000-000041000000}" name="GarageCond"/>
    <tableColumn id="66" xr3:uid="{00000000-0010-0000-0000-000042000000}" name="PavedDrive"/>
    <tableColumn id="67" xr3:uid="{00000000-0010-0000-0000-000043000000}" name="WoodDeckSF" dataDxfId="22"/>
    <tableColumn id="82" xr3:uid="{3ED2FDDA-8D8F-664A-B5C3-41AB24A5E4BD}" name="Woodeck Y/N" dataDxfId="21">
      <calculatedColumnFormula>IF(Table1[[#This Row],[WoodDeckSF]]&gt;0,1,0)</calculatedColumnFormula>
    </tableColumn>
    <tableColumn id="68" xr3:uid="{00000000-0010-0000-0000-000044000000}" name="OpenPorchSF"/>
    <tableColumn id="69" xr3:uid="{00000000-0010-0000-0000-000045000000}" name="EnclosedPorch"/>
    <tableColumn id="70" xr3:uid="{00000000-0010-0000-0000-000046000000}" name="3SsnPorch"/>
    <tableColumn id="71" xr3:uid="{00000000-0010-0000-0000-000047000000}" name="ScreenPorch"/>
    <tableColumn id="72" xr3:uid="{00000000-0010-0000-0000-000048000000}" name="PoolArea"/>
    <tableColumn id="73" xr3:uid="{00000000-0010-0000-0000-000049000000}" name="PoolQC" dataDxfId="20"/>
    <tableColumn id="83" xr3:uid="{A757A428-3AD3-8542-8C41-F6B24F0CFE31}" name="Pool Y/N" dataDxfId="19">
      <calculatedColumnFormula>IF(Table1[[#This Row],[PoolQC]]="NA", 0, 1)</calculatedColumnFormula>
    </tableColumn>
    <tableColumn id="74" xr3:uid="{00000000-0010-0000-0000-00004A000000}" name="Fence" dataDxfId="18"/>
    <tableColumn id="84" xr3:uid="{0B2D9D55-9FFD-6346-9321-675D0F5F4DE5}" name="Fence Y/N" dataDxfId="17">
      <calculatedColumnFormula>IF(Table1[[#This Row],[Fence]]="NA",0,1)</calculatedColumnFormula>
    </tableColumn>
    <tableColumn id="75" xr3:uid="{00000000-0010-0000-0000-00004B000000}" name="MiscFeature"/>
    <tableColumn id="76" xr3:uid="{00000000-0010-0000-0000-00004C000000}" name="MiscVal"/>
    <tableColumn id="77" xr3:uid="{00000000-0010-0000-0000-00004D000000}" name="MoSold" dataDxfId="16"/>
    <tableColumn id="78" xr3:uid="{00000000-0010-0000-0000-00004E000000}" name="YrSold"/>
    <tableColumn id="79" xr3:uid="{00000000-0010-0000-0000-00004F000000}" name="SaleType"/>
    <tableColumn id="80" xr3:uid="{00000000-0010-0000-0000-000050000000}" name="SaleCondition"/>
    <tableColumn id="86" xr3:uid="{B4C2F6B6-72FE-174D-8854-67A83038ACF8}" name="Normal Y/N " dataDxfId="15">
      <calculatedColumnFormula>IF(Table1[[#This Row],[SaleCondition]]="Normal",1,0)</calculatedColumnFormula>
    </tableColumn>
    <tableColumn id="81" xr3:uid="{00000000-0010-0000-0000-000051000000}" name="SalePrice" dataDxfId="14" dataCellStyle="Currency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52DE45AB-91F2-2F43-AD3B-E37986363FE3}" name="Table5" displayName="Table5" ref="B79:C102" totalsRowShown="0" tableBorderDxfId="11">
  <autoFilter ref="B79:C102" xr:uid="{BFA3F711-DBE6-E54F-A6AE-6196C5896F64}"/>
  <sortState xmlns:xlrd2="http://schemas.microsoft.com/office/spreadsheetml/2017/richdata2" ref="B80:C102">
    <sortCondition descending="1" ref="C79:C102"/>
  </sortState>
  <tableColumns count="2">
    <tableColumn id="1" xr3:uid="{17A43AB8-75B6-C545-BFF3-4144D9445D3F}" name="Column1" dataDxfId="10"/>
    <tableColumn id="2" xr3:uid="{428A745A-2582-1B45-B7B0-E3E4219DE186}" name="Column2" dataDxfId="9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C1461" totalsRowShown="0">
  <autoFilter ref="A1:C1461" xr:uid="{00000000-0009-0000-0100-000004000000}"/>
  <tableColumns count="3">
    <tableColumn id="1" xr3:uid="{00000000-0010-0000-0200-000001000000}" name="Id"/>
    <tableColumn id="2" xr3:uid="{00000000-0010-0000-0200-000002000000}" name="LotConfig"/>
    <tableColumn id="3" xr3:uid="{00000000-0010-0000-0200-000003000000}" name="SalePrice" dataDxfId="7" dataCellStyle="Currency"/>
  </tableColumns>
  <tableStyleInfo name="TableStyleMedium2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D526809E-A52F-2E4B-AFB5-33A84DA1D5B2}" name="Table2" displayName="Table2" ref="A1:E1461" totalsRowShown="0">
  <autoFilter ref="A1:E1461" xr:uid="{D500A19A-262B-5A44-A8D8-3919E26E2BA5}"/>
  <tableColumns count="5">
    <tableColumn id="1" xr3:uid="{48564C14-1D9D-094E-AEC9-BE854788B628}" name="Id"/>
    <tableColumn id="2" xr3:uid="{641D49A4-9934-9340-B8B6-586719F4A7C9}" name="rand "/>
    <tableColumn id="3" xr3:uid="{44AE9519-2415-454A-80EF-AC18428D7A0E}" name="Woodeck Y/N" dataDxfId="6">
      <calculatedColumnFormula>IF(Table1[[#This Row],[WoodDeckSF]]&gt;0,1,0)</calculatedColumnFormula>
    </tableColumn>
    <tableColumn id="4" xr3:uid="{F63CED60-D0B7-974A-AAFB-295F63D522AB}" name="Group ">
      <calculatedColumnFormula>IF(B2&lt;0.5,"group X", "group Y")</calculatedColumnFormula>
    </tableColumn>
    <tableColumn id="5" xr3:uid="{25E2DD0F-4F52-5E43-AD16-97F3447AE2CD}" name="SalePrice" dataDxfId="5" dataCellStyle="Currency"/>
  </tableColumns>
  <tableStyleInfo name="TableStyleMedium2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e8" displayName="Table8" ref="B2:D1462" totalsRowShown="0">
  <autoFilter ref="B2:D1462" xr:uid="{00000000-0009-0000-0100-000008000000}"/>
  <tableColumns count="3">
    <tableColumn id="1" xr3:uid="{00000000-0010-0000-0100-000001000000}" name="Row Labels"/>
    <tableColumn id="2" xr3:uid="{00000000-0010-0000-0100-000002000000}" name="Sum of GarageArea"/>
    <tableColumn id="3" xr3:uid="{00000000-0010-0000-0100-000003000000}" name="Above Average or not">
      <calculatedColumnFormula>IF(C3&lt;AVERAGE(C3:C1463), 0,1)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1:E1461" totalsRowShown="0">
  <autoFilter ref="A1:E1461" xr:uid="{00000000-0009-0000-0100-000003000000}"/>
  <tableColumns count="5">
    <tableColumn id="1" xr3:uid="{00000000-0010-0000-0300-000001000000}" name="Id"/>
    <tableColumn id="2" xr3:uid="{00000000-0010-0000-0300-000002000000}" name="LotArea"/>
    <tableColumn id="3" xr3:uid="{00000000-0010-0000-0300-000003000000}" name="Below Avg Lot " dataDxfId="4">
      <calculatedColumnFormula>IF(B2&lt;AVERAGE(B2:B1461),1,0)</calculatedColumnFormula>
    </tableColumn>
    <tableColumn id="4" xr3:uid="{00000000-0010-0000-0300-000004000000}" name="Above Avg lot " dataDxfId="3">
      <calculatedColumnFormula>IF(B2&gt;MEDIAN(B2:B1461),1,0)</calculatedColumnFormula>
    </tableColumn>
    <tableColumn id="5" xr3:uid="{00000000-0010-0000-0300-000005000000}" name="SalePrice" dataDxfId="2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5" Type="http://purl.oclc.org/ooxml/officeDocument/relationships/pivotTable" Target="../pivotTables/pivotTable5.xml"/><Relationship Id="rId4" Type="http://purl.oclc.org/ooxml/officeDocument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8.xml"/><Relationship Id="rId1" Type="http://purl.oclc.org/ooxml/officeDocument/relationships/pivotTable" Target="../pivotTables/pivotTable7.xml"/><Relationship Id="rId4" Type="http://purl.oclc.org/ooxml/officeDocument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11.xml"/><Relationship Id="rId7" Type="http://purl.oclc.org/ooxml/officeDocument/relationships/table" Target="../tables/table3.xml"/><Relationship Id="rId2" Type="http://purl.oclc.org/ooxml/officeDocument/relationships/pivotTable" Target="../pivotTables/pivotTable10.xml"/><Relationship Id="rId1" Type="http://purl.oclc.org/ooxml/officeDocument/relationships/pivotTable" Target="../pivotTables/pivotTable9.xml"/><Relationship Id="rId6" Type="http://purl.oclc.org/ooxml/officeDocument/relationships/drawing" Target="../drawings/drawing2.xml"/><Relationship Id="rId5" Type="http://purl.oclc.org/ooxml/officeDocument/relationships/pivotTable" Target="../pivotTables/pivotTable13.xml"/><Relationship Id="rId4" Type="http://purl.oclc.org/ooxml/officeDocument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16.xml"/><Relationship Id="rId2" Type="http://purl.oclc.org/ooxml/officeDocument/relationships/pivotTable" Target="../pivotTables/pivotTable15.xml"/><Relationship Id="rId1" Type="http://purl.oclc.org/ooxml/officeDocument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19.xml"/><Relationship Id="rId2" Type="http://purl.oclc.org/ooxml/officeDocument/relationships/pivotTable" Target="../pivotTables/pivotTable18.xml"/><Relationship Id="rId1" Type="http://purl.oclc.org/ooxml/officeDocument/relationships/pivotTable" Target="../pivotTables/pivotTable17.xml"/></Relationships>
</file>

<file path=xl/worksheets/_rels/sheet8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27.xml"/><Relationship Id="rId3" Type="http://purl.oclc.org/ooxml/officeDocument/relationships/pivotTable" Target="../pivotTables/pivotTable22.xml"/><Relationship Id="rId7" Type="http://purl.oclc.org/ooxml/officeDocument/relationships/pivotTable" Target="../pivotTables/pivotTable26.xml"/><Relationship Id="rId2" Type="http://purl.oclc.org/ooxml/officeDocument/relationships/pivotTable" Target="../pivotTables/pivotTable21.xml"/><Relationship Id="rId1" Type="http://purl.oclc.org/ooxml/officeDocument/relationships/pivotTable" Target="../pivotTables/pivotTable20.xml"/><Relationship Id="rId6" Type="http://purl.oclc.org/ooxml/officeDocument/relationships/pivotTable" Target="../pivotTables/pivotTable25.xml"/><Relationship Id="rId5" Type="http://purl.oclc.org/ooxml/officeDocument/relationships/pivotTable" Target="../pivotTables/pivotTable24.xml"/><Relationship Id="rId4" Type="http://purl.oclc.org/ooxml/officeDocument/relationships/pivotTable" Target="../pivotTables/pivotTable23.xml"/><Relationship Id="rId9" Type="http://purl.oclc.org/ooxml/officeDocument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0.xml"/><Relationship Id="rId2" Type="http://purl.oclc.org/ooxml/officeDocument/relationships/pivotTable" Target="../pivotTables/pivotTable29.xml"/><Relationship Id="rId1" Type="http://purl.oclc.org/ooxml/officeDocument/relationships/pivotTable" Target="../pivotTables/pivotTable28.xml"/><Relationship Id="rId5" Type="http://purl.oclc.org/ooxml/officeDocument/relationships/drawing" Target="../drawings/drawing4.xml"/><Relationship Id="rId4" Type="http://purl.oclc.org/ooxml/officeDocument/relationships/pivotTable" Target="../pivotTables/pivotTable31.xml"/></Relationships>
</file>

<file path=xl/worksheets/_rels/sheet10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4.xml"/><Relationship Id="rId2" Type="http://purl.oclc.org/ooxml/officeDocument/relationships/pivotTable" Target="../pivotTables/pivotTable33.xml"/><Relationship Id="rId1" Type="http://purl.oclc.org/ooxml/officeDocument/relationships/pivotTable" Target="../pivotTables/pivotTable32.xml"/><Relationship Id="rId4" Type="http://purl.oclc.org/ooxml/officeDocument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7.xml"/><Relationship Id="rId2" Type="http://purl.oclc.org/ooxml/officeDocument/relationships/pivotTable" Target="../pivotTables/pivotTable36.xml"/><Relationship Id="rId1" Type="http://purl.oclc.org/ooxml/officeDocument/relationships/pivotTable" Target="../pivotTables/pivotTable35.xml"/><Relationship Id="rId4" Type="http://purl.oclc.org/ooxml/officeDocument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40.xml"/><Relationship Id="rId2" Type="http://purl.oclc.org/ooxml/officeDocument/relationships/pivotTable" Target="../pivotTables/pivotTable39.xml"/><Relationship Id="rId1" Type="http://purl.oclc.org/ooxml/officeDocument/relationships/pivotTable" Target="../pivotTables/pivotTable38.xml"/><Relationship Id="rId6" Type="http://purl.oclc.org/ooxml/officeDocument/relationships/drawing" Target="../drawings/drawing7.xml"/><Relationship Id="rId5" Type="http://purl.oclc.org/ooxml/officeDocument/relationships/pivotTable" Target="../pivotTables/pivotTable42.xml"/><Relationship Id="rId4" Type="http://purl.oclc.org/ooxml/officeDocument/relationships/pivotTable" Target="../pivotTables/pivotTable41.xml"/></Relationships>
</file>

<file path=xl/worksheets/_rels/sheet13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45.xml"/><Relationship Id="rId2" Type="http://purl.oclc.org/ooxml/officeDocument/relationships/pivotTable" Target="../pivotTables/pivotTable44.xml"/><Relationship Id="rId1" Type="http://purl.oclc.org/ooxml/officeDocument/relationships/pivotTable" Target="../pivotTables/pivotTable43.xml"/><Relationship Id="rId4" Type="http://purl.oclc.org/ooxml/officeDocument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table" Target="../tables/table4.xml"/><Relationship Id="rId1" Type="http://purl.oclc.org/ooxml/officeDocument/relationships/pivotTable" Target="../pivotTables/pivotTable46.xml"/></Relationships>
</file>

<file path=xl/worksheets/_rels/sheet15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49.xml"/><Relationship Id="rId2" Type="http://purl.oclc.org/ooxml/officeDocument/relationships/pivotTable" Target="../pivotTables/pivotTable48.xml"/><Relationship Id="rId1" Type="http://purl.oclc.org/ooxml/officeDocument/relationships/pivotTable" Target="../pivotTables/pivotTable47.xml"/><Relationship Id="rId4" Type="http://purl.oclc.org/ooxml/officeDocument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57.xml"/><Relationship Id="rId13" Type="http://purl.oclc.org/ooxml/officeDocument/relationships/pivotTable" Target="../pivotTables/pivotTable62.xml"/><Relationship Id="rId3" Type="http://purl.oclc.org/ooxml/officeDocument/relationships/pivotTable" Target="../pivotTables/pivotTable52.xml"/><Relationship Id="rId7" Type="http://purl.oclc.org/ooxml/officeDocument/relationships/pivotTable" Target="../pivotTables/pivotTable56.xml"/><Relationship Id="rId12" Type="http://purl.oclc.org/ooxml/officeDocument/relationships/pivotTable" Target="../pivotTables/pivotTable61.xml"/><Relationship Id="rId2" Type="http://purl.oclc.org/ooxml/officeDocument/relationships/pivotTable" Target="../pivotTables/pivotTable51.xml"/><Relationship Id="rId1" Type="http://purl.oclc.org/ooxml/officeDocument/relationships/pivotTable" Target="../pivotTables/pivotTable50.xml"/><Relationship Id="rId6" Type="http://purl.oclc.org/ooxml/officeDocument/relationships/pivotTable" Target="../pivotTables/pivotTable55.xml"/><Relationship Id="rId11" Type="http://purl.oclc.org/ooxml/officeDocument/relationships/pivotTable" Target="../pivotTables/pivotTable60.xml"/><Relationship Id="rId5" Type="http://purl.oclc.org/ooxml/officeDocument/relationships/pivotTable" Target="../pivotTables/pivotTable54.xml"/><Relationship Id="rId10" Type="http://purl.oclc.org/ooxml/officeDocument/relationships/pivotTable" Target="../pivotTables/pivotTable59.xml"/><Relationship Id="rId4" Type="http://purl.oclc.org/ooxml/officeDocument/relationships/pivotTable" Target="../pivotTables/pivotTable53.xml"/><Relationship Id="rId9" Type="http://purl.oclc.org/ooxml/officeDocument/relationships/pivotTable" Target="../pivotTables/pivotTable58.xml"/></Relationships>
</file>

<file path=xl/worksheets/_rels/sheet17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65.xml"/><Relationship Id="rId2" Type="http://purl.oclc.org/ooxml/officeDocument/relationships/pivotTable" Target="../pivotTables/pivotTable64.xml"/><Relationship Id="rId1" Type="http://purl.oclc.org/ooxml/officeDocument/relationships/pivotTable" Target="../pivotTables/pivotTable63.xml"/><Relationship Id="rId4" Type="http://purl.oclc.org/ooxml/officeDocument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3" Type="http://purl.oclc.org/ooxml/officeDocument/relationships/table" Target="../tables/table5.xml"/><Relationship Id="rId2" Type="http://purl.oclc.org/ooxml/officeDocument/relationships/pivotTable" Target="../pivotTables/pivotTable67.xml"/><Relationship Id="rId1" Type="http://purl.oclc.org/ooxml/officeDocument/relationships/pivotTable" Target="../pivotTables/pivotTable66.xml"/></Relationships>
</file>

<file path=xl/worksheets/_rels/sheet19.xml.rels><?xml version="1.0" encoding="UTF-8" standalone="yes"?>
<Relationships xmlns="http://schemas.openxmlformats.org/package/2006/relationships"><Relationship Id="rId3" Type="http://purl.oclc.org/ooxml/officeDocument/relationships/table" Target="../tables/table6.xml"/><Relationship Id="rId2" Type="http://purl.oclc.org/ooxml/officeDocument/relationships/pivotTable" Target="../pivotTables/pivotTable69.xml"/><Relationship Id="rId1" Type="http://purl.oclc.org/ooxml/officeDocument/relationships/pivotTable" Target="../pivotTables/pivotTable68.xml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pivotTable" Target="../pivotTables/pivotTable71.xml"/><Relationship Id="rId1" Type="http://purl.oclc.org/ooxml/officeDocument/relationships/pivotTable" Target="../pivotTables/pivotTable70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39"/>
  <sheetViews>
    <sheetView workbookViewId="0">
      <selection activeCell="A9" sqref="A9"/>
    </sheetView>
  </sheetViews>
  <sheetFormatPr baseColWidth="10" defaultRowHeight="16" x14ac:dyDescent="0.2"/>
  <cols>
    <col min="5" max="5" width="15.83203125" bestFit="1" customWidth="1"/>
  </cols>
  <sheetData>
    <row r="2" spans="1:10" x14ac:dyDescent="0.2">
      <c r="A2" t="s">
        <v>256</v>
      </c>
    </row>
    <row r="3" spans="1:10" x14ac:dyDescent="0.2">
      <c r="B3" s="10" t="s">
        <v>266</v>
      </c>
      <c r="E3" s="10" t="s">
        <v>267</v>
      </c>
      <c r="H3" s="10" t="s">
        <v>268</v>
      </c>
    </row>
    <row r="4" spans="1:10" x14ac:dyDescent="0.2">
      <c r="B4" t="s">
        <v>276</v>
      </c>
      <c r="E4" t="s">
        <v>265</v>
      </c>
      <c r="H4" t="s">
        <v>269</v>
      </c>
    </row>
    <row r="5" spans="1:10" x14ac:dyDescent="0.2">
      <c r="B5" t="s">
        <v>282</v>
      </c>
      <c r="E5" t="s">
        <v>274</v>
      </c>
      <c r="H5" t="s">
        <v>270</v>
      </c>
      <c r="J5" t="s">
        <v>271</v>
      </c>
    </row>
    <row r="6" spans="1:10" x14ac:dyDescent="0.2">
      <c r="E6" t="s">
        <v>281</v>
      </c>
      <c r="H6" t="s">
        <v>272</v>
      </c>
      <c r="J6" t="s">
        <v>273</v>
      </c>
    </row>
    <row r="7" spans="1:10" x14ac:dyDescent="0.2">
      <c r="H7" t="s">
        <v>275</v>
      </c>
    </row>
    <row r="8" spans="1:10" x14ac:dyDescent="0.2">
      <c r="H8" t="s">
        <v>278</v>
      </c>
    </row>
    <row r="9" spans="1:10" x14ac:dyDescent="0.2">
      <c r="A9" t="s">
        <v>277</v>
      </c>
      <c r="H9" t="s">
        <v>279</v>
      </c>
    </row>
    <row r="10" spans="1:10" x14ac:dyDescent="0.2">
      <c r="H10" t="s">
        <v>283</v>
      </c>
    </row>
    <row r="11" spans="1:10" x14ac:dyDescent="0.2">
      <c r="H11" t="s">
        <v>319</v>
      </c>
    </row>
    <row r="12" spans="1:10" x14ac:dyDescent="0.2">
      <c r="A12" t="s">
        <v>280</v>
      </c>
    </row>
    <row r="19" spans="1:1" x14ac:dyDescent="0.2">
      <c r="A19" t="s">
        <v>257</v>
      </c>
    </row>
    <row r="21" spans="1:1" x14ac:dyDescent="0.2">
      <c r="A21" t="s">
        <v>258</v>
      </c>
    </row>
    <row r="23" spans="1:1" x14ac:dyDescent="0.2">
      <c r="A23" t="s">
        <v>259</v>
      </c>
    </row>
    <row r="25" spans="1:1" x14ac:dyDescent="0.2">
      <c r="A25" t="s">
        <v>260</v>
      </c>
    </row>
    <row r="28" spans="1:1" x14ac:dyDescent="0.2">
      <c r="A28" t="s">
        <v>356</v>
      </c>
    </row>
    <row r="30" spans="1:1" x14ac:dyDescent="0.2">
      <c r="A30" t="s">
        <v>353</v>
      </c>
    </row>
    <row r="32" spans="1:1" x14ac:dyDescent="0.2">
      <c r="A32" t="s">
        <v>354</v>
      </c>
    </row>
    <row r="33" spans="1:1" x14ac:dyDescent="0.2">
      <c r="A33" t="s">
        <v>355</v>
      </c>
    </row>
    <row r="36" spans="1:1" x14ac:dyDescent="0.2">
      <c r="A36" t="s">
        <v>361</v>
      </c>
    </row>
    <row r="37" spans="1:1" x14ac:dyDescent="0.2">
      <c r="A37" t="s">
        <v>362</v>
      </c>
    </row>
    <row r="38" spans="1:1" x14ac:dyDescent="0.2">
      <c r="A38" t="s">
        <v>363</v>
      </c>
    </row>
    <row r="39" spans="1:1" x14ac:dyDescent="0.2">
      <c r="A39" t="s">
        <v>364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N85"/>
  <sheetViews>
    <sheetView workbookViewId="0">
      <selection activeCell="I29" sqref="I29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10" bestFit="1" customWidth="1"/>
    <col min="8" max="8" width="13.6640625" customWidth="1"/>
    <col min="9" max="9" width="15" bestFit="1" customWidth="1"/>
  </cols>
  <sheetData>
    <row r="3" spans="1:14" x14ac:dyDescent="0.2">
      <c r="B3" s="3" t="s">
        <v>284</v>
      </c>
      <c r="G3">
        <v>20</v>
      </c>
      <c r="H3" t="s">
        <v>322</v>
      </c>
      <c r="N3">
        <f>SUM(GETPIVOTDATA("Count of Id",$A$3,"MSSubClass",20),GETPIVOTDATA("Count of Id",$A$3,"MSSubClass",30),GETPIVOTDATA("Count of Id",$A$3,"MSSubClass",40),GETPIVOTDATA("Count of Id",$A$3,"MSSubClass",45),GETPIVOTDATA("Count of Id",$A$3,"MSSubClass",50),GETPIVOTDATA("Count of Id",$A$3,"MSSubClass",120))</f>
        <v>852</v>
      </c>
    </row>
    <row r="4" spans="1:14" x14ac:dyDescent="0.2">
      <c r="A4" s="3" t="s">
        <v>262</v>
      </c>
      <c r="B4" t="s">
        <v>285</v>
      </c>
      <c r="C4" t="s">
        <v>261</v>
      </c>
      <c r="G4">
        <v>30</v>
      </c>
      <c r="H4" t="s">
        <v>323</v>
      </c>
      <c r="N4">
        <f>SUM(GETPIVOTDATA("Count of Id",$A$3,"MSSubClass",60),GETPIVOTDATA("Count of Id",$A$3,"MSSubClass",70),GETPIVOTDATA("Count of Id",$A$3,"MSSubClass",75),GETPIVOTDATA("Count of Id",$A$3,"MSSubClass",80),GETPIVOTDATA("Count of Id",$A$3,"MSSubClass",85),GETPIVOTDATA("Count of Id",$A$3,"MSSubClass",90),GETPIVOTDATA("Count of Id",$A$3,"MSSubClass",190),GETPIVOTDATA("Count of Id",$A$3,"MSSubClass",180),GETPIVOTDATA("Count of Id",$A$3,"MSSubClass",160))</f>
        <v>608</v>
      </c>
    </row>
    <row r="5" spans="1:14" x14ac:dyDescent="0.2">
      <c r="A5" s="4">
        <v>20</v>
      </c>
      <c r="B5" s="2">
        <v>536</v>
      </c>
      <c r="C5" s="2">
        <v>99280499</v>
      </c>
      <c r="G5">
        <v>40</v>
      </c>
      <c r="H5" t="s">
        <v>324</v>
      </c>
    </row>
    <row r="6" spans="1:14" x14ac:dyDescent="0.2">
      <c r="A6" s="4">
        <v>30</v>
      </c>
      <c r="B6" s="2">
        <v>69</v>
      </c>
      <c r="C6" s="2">
        <v>6612251</v>
      </c>
      <c r="G6">
        <v>45</v>
      </c>
      <c r="H6" t="s">
        <v>325</v>
      </c>
    </row>
    <row r="7" spans="1:14" x14ac:dyDescent="0.2">
      <c r="A7" s="4">
        <v>40</v>
      </c>
      <c r="B7" s="2">
        <v>4</v>
      </c>
      <c r="C7" s="2">
        <v>624500</v>
      </c>
      <c r="G7">
        <v>50</v>
      </c>
      <c r="H7" t="s">
        <v>326</v>
      </c>
    </row>
    <row r="8" spans="1:14" x14ac:dyDescent="0.2">
      <c r="A8" s="4">
        <v>45</v>
      </c>
      <c r="B8" s="2">
        <v>12</v>
      </c>
      <c r="C8" s="2">
        <v>1303100</v>
      </c>
      <c r="G8">
        <v>60</v>
      </c>
      <c r="H8" t="s">
        <v>327</v>
      </c>
    </row>
    <row r="9" spans="1:14" x14ac:dyDescent="0.2">
      <c r="A9" s="4">
        <v>50</v>
      </c>
      <c r="B9" s="2">
        <v>144</v>
      </c>
      <c r="C9" s="2">
        <v>20635628</v>
      </c>
      <c r="G9">
        <v>70</v>
      </c>
      <c r="H9" t="s">
        <v>328</v>
      </c>
    </row>
    <row r="10" spans="1:14" x14ac:dyDescent="0.2">
      <c r="A10" s="4">
        <v>60</v>
      </c>
      <c r="B10" s="2">
        <v>299</v>
      </c>
      <c r="C10" s="2">
        <v>71744602</v>
      </c>
      <c r="G10">
        <v>75</v>
      </c>
      <c r="H10" t="s">
        <v>329</v>
      </c>
    </row>
    <row r="11" spans="1:14" x14ac:dyDescent="0.2">
      <c r="A11" s="4">
        <v>70</v>
      </c>
      <c r="B11" s="2">
        <v>60</v>
      </c>
      <c r="C11" s="2">
        <v>10006345</v>
      </c>
      <c r="G11">
        <v>80</v>
      </c>
      <c r="H11" t="s">
        <v>330</v>
      </c>
    </row>
    <row r="12" spans="1:14" x14ac:dyDescent="0.2">
      <c r="A12" s="4">
        <v>75</v>
      </c>
      <c r="B12" s="2">
        <v>16</v>
      </c>
      <c r="C12" s="2">
        <v>3079000</v>
      </c>
      <c r="G12">
        <v>85</v>
      </c>
      <c r="H12" t="s">
        <v>331</v>
      </c>
    </row>
    <row r="13" spans="1:14" x14ac:dyDescent="0.2">
      <c r="A13" s="4">
        <v>80</v>
      </c>
      <c r="B13" s="2">
        <v>58</v>
      </c>
      <c r="C13" s="2">
        <v>9844720</v>
      </c>
      <c r="G13">
        <v>90</v>
      </c>
      <c r="H13" t="s">
        <v>332</v>
      </c>
    </row>
    <row r="14" spans="1:14" x14ac:dyDescent="0.2">
      <c r="A14" s="4">
        <v>85</v>
      </c>
      <c r="B14" s="2">
        <v>20</v>
      </c>
      <c r="C14" s="2">
        <v>2956200</v>
      </c>
      <c r="G14">
        <v>120</v>
      </c>
      <c r="H14" t="s">
        <v>333</v>
      </c>
    </row>
    <row r="15" spans="1:14" x14ac:dyDescent="0.2">
      <c r="A15" s="4">
        <v>90</v>
      </c>
      <c r="B15" s="2">
        <v>52</v>
      </c>
      <c r="C15" s="2">
        <v>6944136</v>
      </c>
      <c r="G15">
        <v>150</v>
      </c>
      <c r="H15" t="s">
        <v>334</v>
      </c>
    </row>
    <row r="16" spans="1:14" x14ac:dyDescent="0.2">
      <c r="A16" s="4">
        <v>120</v>
      </c>
      <c r="B16" s="2">
        <v>87</v>
      </c>
      <c r="C16" s="2">
        <v>17467780</v>
      </c>
      <c r="G16">
        <v>160</v>
      </c>
      <c r="H16" t="s">
        <v>335</v>
      </c>
    </row>
    <row r="17" spans="1:10" x14ac:dyDescent="0.2">
      <c r="A17" s="4">
        <v>160</v>
      </c>
      <c r="B17" s="2">
        <v>63</v>
      </c>
      <c r="C17" s="2">
        <v>8734785</v>
      </c>
      <c r="G17">
        <v>180</v>
      </c>
      <c r="H17" t="s">
        <v>336</v>
      </c>
    </row>
    <row r="18" spans="1:10" x14ac:dyDescent="0.2">
      <c r="A18" s="4">
        <v>180</v>
      </c>
      <c r="B18" s="2">
        <v>10</v>
      </c>
      <c r="C18" s="2">
        <v>1023000</v>
      </c>
      <c r="G18">
        <v>190</v>
      </c>
      <c r="H18" t="s">
        <v>337</v>
      </c>
    </row>
    <row r="19" spans="1:10" x14ac:dyDescent="0.2">
      <c r="A19" s="4">
        <v>190</v>
      </c>
      <c r="B19" s="2">
        <v>30</v>
      </c>
      <c r="C19" s="2">
        <v>3888400</v>
      </c>
    </row>
    <row r="20" spans="1:10" x14ac:dyDescent="0.2">
      <c r="A20" s="4" t="s">
        <v>263</v>
      </c>
      <c r="B20" s="2">
        <v>1460</v>
      </c>
      <c r="C20" s="2">
        <v>264144946</v>
      </c>
    </row>
    <row r="23" spans="1:10" x14ac:dyDescent="0.2">
      <c r="B23" s="3" t="s">
        <v>284</v>
      </c>
      <c r="H23" t="s">
        <v>517</v>
      </c>
      <c r="I23" t="s">
        <v>518</v>
      </c>
      <c r="J23" t="s">
        <v>286</v>
      </c>
    </row>
    <row r="24" spans="1:10" x14ac:dyDescent="0.2">
      <c r="A24" s="3" t="s">
        <v>262</v>
      </c>
      <c r="B24" t="s">
        <v>261</v>
      </c>
      <c r="C24" t="s">
        <v>285</v>
      </c>
      <c r="D24" t="s">
        <v>286</v>
      </c>
      <c r="H24" s="4" t="s">
        <v>91</v>
      </c>
      <c r="I24" s="2">
        <v>1220</v>
      </c>
      <c r="J24" s="6">
        <f>GETPIVOTDATA("Sum of SalePrice",$A$23,"BldgType","1Fam")/GETPIVOTDATA("Count of Id",$A$23,"BldgType","1Fam")</f>
        <v>185763.80737704918</v>
      </c>
    </row>
    <row r="25" spans="1:10" x14ac:dyDescent="0.2">
      <c r="A25" s="4" t="s">
        <v>91</v>
      </c>
      <c r="B25" s="7">
        <v>226631845</v>
      </c>
      <c r="C25" s="2">
        <v>1220</v>
      </c>
      <c r="D25" s="6">
        <f>GETPIVOTDATA("Sum of SalePrice",$A$23,"BldgType","1Fam")/GETPIVOTDATA("Count of Id",$A$23,"BldgType","1Fam")</f>
        <v>185763.80737704918</v>
      </c>
      <c r="H25" s="4" t="s">
        <v>149</v>
      </c>
      <c r="I25" s="2">
        <v>31</v>
      </c>
      <c r="J25" s="6">
        <f>GETPIVOTDATA("Sum of SalePrice",$A$23,"BldgType","2fmCon")/GETPIVOTDATA("Count of Id",$A$23,"BldgType","2fmCon")</f>
        <v>128432.25806451614</v>
      </c>
    </row>
    <row r="26" spans="1:10" x14ac:dyDescent="0.2">
      <c r="A26" s="4" t="s">
        <v>149</v>
      </c>
      <c r="B26" s="7">
        <v>3981400</v>
      </c>
      <c r="C26" s="2">
        <v>31</v>
      </c>
      <c r="D26" s="6">
        <f>GETPIVOTDATA("Sum of SalePrice",$A$23,"BldgType","2fmCon")/GETPIVOTDATA("Count of Id",$A$23,"BldgType","2fmCon")</f>
        <v>128432.25806451614</v>
      </c>
      <c r="H26" s="4" t="s">
        <v>167</v>
      </c>
      <c r="I26" s="2">
        <v>52</v>
      </c>
      <c r="J26" s="6">
        <f>GETPIVOTDATA("Sum of SalePrice",$A$23,"BldgType","Duplex")/GETPIVOTDATA("Count of Id",$A$23,"BldgType","Duplex")</f>
        <v>133541.07692307694</v>
      </c>
    </row>
    <row r="27" spans="1:10" x14ac:dyDescent="0.2">
      <c r="A27" s="4" t="s">
        <v>167</v>
      </c>
      <c r="B27" s="7">
        <v>6944136</v>
      </c>
      <c r="C27" s="2">
        <v>52</v>
      </c>
      <c r="D27" s="6">
        <f>GETPIVOTDATA("Sum of SalePrice",$A$23,"BldgType","Duplex")/GETPIVOTDATA("Count of Id",$A$23,"BldgType","Duplex")</f>
        <v>133541.07692307694</v>
      </c>
      <c r="H27" s="4" t="s">
        <v>198</v>
      </c>
      <c r="I27" s="2">
        <v>43</v>
      </c>
      <c r="J27" s="6">
        <f>GETPIVOTDATA("Sum of SalePrice",$A$23,"BldgType","Twnhs")/GETPIVOTDATA("Count of Id",$A$23,"BldgType","Twnhs")</f>
        <v>135911.62790697673</v>
      </c>
    </row>
    <row r="28" spans="1:10" x14ac:dyDescent="0.2">
      <c r="A28" s="4" t="s">
        <v>198</v>
      </c>
      <c r="B28" s="7">
        <v>5844200</v>
      </c>
      <c r="C28" s="2">
        <v>43</v>
      </c>
      <c r="D28" s="6">
        <f>GETPIVOTDATA("Sum of SalePrice",$A$23,"BldgType","Twnhs")/GETPIVOTDATA("Count of Id",$A$23,"BldgType","Twnhs")</f>
        <v>135911.62790697673</v>
      </c>
      <c r="H28" s="4" t="s">
        <v>179</v>
      </c>
      <c r="I28" s="2">
        <v>114</v>
      </c>
      <c r="J28" s="6">
        <f>GETPIVOTDATA("Sum of SalePrice",$A$23,"BldgType","TwnhsE")/GETPIVOTDATA("Count of Id",$A$23,"BldgType","TwnhsE")</f>
        <v>181959.34210526315</v>
      </c>
    </row>
    <row r="29" spans="1:10" x14ac:dyDescent="0.2">
      <c r="A29" s="4" t="s">
        <v>179</v>
      </c>
      <c r="B29" s="7">
        <v>20743365</v>
      </c>
      <c r="C29" s="2">
        <v>114</v>
      </c>
      <c r="D29" s="6">
        <f>GETPIVOTDATA("Sum of SalePrice",$A$23,"BldgType","TwnhsE")/GETPIVOTDATA("Count of Id",$A$23,"BldgType","TwnhsE")</f>
        <v>181959.34210526315</v>
      </c>
    </row>
    <row r="30" spans="1:10" x14ac:dyDescent="0.2">
      <c r="A30" s="4" t="s">
        <v>263</v>
      </c>
      <c r="B30" s="5">
        <v>264144946</v>
      </c>
      <c r="C30" s="2">
        <v>1460</v>
      </c>
    </row>
    <row r="36" spans="1:7" x14ac:dyDescent="0.2">
      <c r="B36" s="3" t="s">
        <v>284</v>
      </c>
    </row>
    <row r="37" spans="1:7" x14ac:dyDescent="0.2">
      <c r="A37" s="3" t="s">
        <v>262</v>
      </c>
      <c r="B37" t="s">
        <v>261</v>
      </c>
      <c r="C37" t="s">
        <v>285</v>
      </c>
      <c r="F37" t="s">
        <v>126</v>
      </c>
      <c r="G37" t="s">
        <v>338</v>
      </c>
    </row>
    <row r="38" spans="1:7" x14ac:dyDescent="0.2">
      <c r="A38" s="4" t="s">
        <v>126</v>
      </c>
      <c r="B38" s="5">
        <v>19314497</v>
      </c>
      <c r="C38" s="2">
        <v>146</v>
      </c>
      <c r="D38" s="6"/>
      <c r="F38" t="s">
        <v>339</v>
      </c>
      <c r="G38" t="s">
        <v>340</v>
      </c>
    </row>
    <row r="39" spans="1:7" x14ac:dyDescent="0.2">
      <c r="A39" s="4" t="s">
        <v>118</v>
      </c>
      <c r="B39" s="5">
        <v>94976823</v>
      </c>
      <c r="C39" s="2">
        <v>634</v>
      </c>
      <c r="D39" s="6"/>
      <c r="F39" t="s">
        <v>341</v>
      </c>
      <c r="G39" t="s">
        <v>342</v>
      </c>
    </row>
    <row r="40" spans="1:7" x14ac:dyDescent="0.2">
      <c r="A40" s="4" t="s">
        <v>99</v>
      </c>
      <c r="B40" s="5">
        <v>145724096</v>
      </c>
      <c r="C40" s="2">
        <v>647</v>
      </c>
      <c r="D40" s="6"/>
      <c r="F40" t="s">
        <v>343</v>
      </c>
      <c r="G40" t="s">
        <v>168</v>
      </c>
    </row>
    <row r="41" spans="1:7" x14ac:dyDescent="0.2">
      <c r="A41" s="4" t="s">
        <v>168</v>
      </c>
      <c r="B41" s="5">
        <v>2576775</v>
      </c>
      <c r="C41" s="2">
        <v>24</v>
      </c>
      <c r="D41" s="6"/>
      <c r="F41" t="s">
        <v>344</v>
      </c>
      <c r="G41" t="s">
        <v>137</v>
      </c>
    </row>
    <row r="42" spans="1:7" x14ac:dyDescent="0.2">
      <c r="A42" s="4" t="s">
        <v>137</v>
      </c>
      <c r="B42" s="5">
        <v>995755</v>
      </c>
      <c r="C42" s="2">
        <v>6</v>
      </c>
      <c r="D42" s="6"/>
      <c r="F42" t="s">
        <v>345</v>
      </c>
      <c r="G42" t="s">
        <v>133</v>
      </c>
    </row>
    <row r="43" spans="1:7" x14ac:dyDescent="0.2">
      <c r="A43" s="4" t="s">
        <v>133</v>
      </c>
      <c r="B43" s="5">
        <v>557000</v>
      </c>
      <c r="C43" s="2">
        <v>3</v>
      </c>
    </row>
    <row r="44" spans="1:7" x14ac:dyDescent="0.2">
      <c r="A44" s="4" t="s">
        <v>263</v>
      </c>
      <c r="B44" s="5">
        <v>264144946</v>
      </c>
      <c r="C44" s="2">
        <v>1460</v>
      </c>
    </row>
    <row r="49" spans="1:4" x14ac:dyDescent="0.2">
      <c r="B49" s="3" t="s">
        <v>284</v>
      </c>
    </row>
    <row r="50" spans="1:4" x14ac:dyDescent="0.2">
      <c r="A50" s="3" t="s">
        <v>262</v>
      </c>
      <c r="B50" t="s">
        <v>261</v>
      </c>
      <c r="C50" t="s">
        <v>285</v>
      </c>
    </row>
    <row r="51" spans="1:4" x14ac:dyDescent="0.2">
      <c r="A51" s="4" t="s">
        <v>186</v>
      </c>
      <c r="B51" s="5">
        <v>2147711</v>
      </c>
      <c r="C51" s="2">
        <v>20</v>
      </c>
      <c r="D51" s="6"/>
    </row>
    <row r="52" spans="1:4" x14ac:dyDescent="0.2">
      <c r="A52" s="4" t="s">
        <v>236</v>
      </c>
      <c r="B52" s="5">
        <v>100000</v>
      </c>
      <c r="C52" s="2">
        <v>1</v>
      </c>
      <c r="D52" s="6"/>
    </row>
    <row r="53" spans="1:4" x14ac:dyDescent="0.2">
      <c r="A53" s="4" t="s">
        <v>245</v>
      </c>
      <c r="B53" s="5">
        <v>142000</v>
      </c>
      <c r="C53" s="2">
        <v>2</v>
      </c>
      <c r="D53" s="6"/>
    </row>
    <row r="54" spans="1:4" x14ac:dyDescent="0.2">
      <c r="A54" s="4" t="s">
        <v>96</v>
      </c>
      <c r="B54" s="5">
        <v>9728650</v>
      </c>
      <c r="C54" s="2">
        <v>50</v>
      </c>
      <c r="D54" s="6"/>
    </row>
    <row r="55" spans="1:4" x14ac:dyDescent="0.2">
      <c r="A55" s="4" t="s">
        <v>118</v>
      </c>
      <c r="B55" s="5">
        <v>105000</v>
      </c>
      <c r="C55" s="2">
        <v>1</v>
      </c>
      <c r="D55" s="6"/>
    </row>
    <row r="56" spans="1:4" x14ac:dyDescent="0.2">
      <c r="A56" s="4" t="s">
        <v>180</v>
      </c>
      <c r="B56" s="5">
        <v>14133130</v>
      </c>
      <c r="C56" s="2">
        <v>61</v>
      </c>
    </row>
    <row r="57" spans="1:4" x14ac:dyDescent="0.2">
      <c r="A57" s="4" t="s">
        <v>140</v>
      </c>
      <c r="B57" s="5">
        <v>36203194</v>
      </c>
      <c r="C57" s="2">
        <v>222</v>
      </c>
    </row>
    <row r="58" spans="1:4" x14ac:dyDescent="0.2">
      <c r="A58" s="4" t="s">
        <v>234</v>
      </c>
      <c r="B58" s="5">
        <v>262000</v>
      </c>
      <c r="C58" s="2">
        <v>1</v>
      </c>
    </row>
    <row r="59" spans="1:4" x14ac:dyDescent="0.2">
      <c r="A59" s="4" t="s">
        <v>116</v>
      </c>
      <c r="B59" s="5">
        <v>32872879</v>
      </c>
      <c r="C59" s="2">
        <v>220</v>
      </c>
    </row>
    <row r="60" spans="1:4" x14ac:dyDescent="0.2">
      <c r="A60" s="4" t="s">
        <v>161</v>
      </c>
      <c r="B60" s="5">
        <v>19001777</v>
      </c>
      <c r="C60" s="2">
        <v>108</v>
      </c>
    </row>
    <row r="61" spans="1:4" x14ac:dyDescent="0.2">
      <c r="A61" s="4" t="s">
        <v>137</v>
      </c>
      <c r="B61" s="5">
        <v>517000</v>
      </c>
      <c r="C61" s="2">
        <v>2</v>
      </c>
    </row>
    <row r="62" spans="1:4" x14ac:dyDescent="0.2">
      <c r="A62" s="4" t="s">
        <v>203</v>
      </c>
      <c r="B62" s="5">
        <v>4074750</v>
      </c>
      <c r="C62" s="2">
        <v>25</v>
      </c>
    </row>
    <row r="63" spans="1:4" x14ac:dyDescent="0.2">
      <c r="A63" s="4" t="s">
        <v>95</v>
      </c>
      <c r="B63" s="5">
        <v>110072444</v>
      </c>
      <c r="C63" s="2">
        <v>515</v>
      </c>
    </row>
    <row r="64" spans="1:4" x14ac:dyDescent="0.2">
      <c r="A64" s="4" t="s">
        <v>124</v>
      </c>
      <c r="B64" s="5">
        <v>30867379</v>
      </c>
      <c r="C64" s="2">
        <v>206</v>
      </c>
    </row>
    <row r="65" spans="1:4" x14ac:dyDescent="0.2">
      <c r="A65" s="4" t="s">
        <v>155</v>
      </c>
      <c r="B65" s="5">
        <v>3917032</v>
      </c>
      <c r="C65" s="2">
        <v>26</v>
      </c>
    </row>
    <row r="66" spans="1:4" x14ac:dyDescent="0.2">
      <c r="A66" s="4" t="s">
        <v>263</v>
      </c>
      <c r="B66" s="5">
        <v>264144946</v>
      </c>
      <c r="C66" s="2">
        <v>1460</v>
      </c>
    </row>
    <row r="71" spans="1:4" x14ac:dyDescent="0.2">
      <c r="B71" s="3" t="s">
        <v>284</v>
      </c>
    </row>
    <row r="72" spans="1:4" x14ac:dyDescent="0.2">
      <c r="A72" s="3" t="s">
        <v>262</v>
      </c>
      <c r="B72" t="s">
        <v>261</v>
      </c>
      <c r="C72" t="s">
        <v>285</v>
      </c>
    </row>
    <row r="73" spans="1:4" x14ac:dyDescent="0.2">
      <c r="A73" s="4">
        <v>0</v>
      </c>
      <c r="B73" s="5">
        <v>139493916</v>
      </c>
      <c r="C73" s="2">
        <v>764</v>
      </c>
      <c r="D73" s="6"/>
    </row>
    <row r="74" spans="1:4" x14ac:dyDescent="0.2">
      <c r="A74" s="4">
        <v>1</v>
      </c>
      <c r="B74" s="5">
        <v>124651030</v>
      </c>
      <c r="C74" s="2">
        <v>696</v>
      </c>
      <c r="D74" s="6"/>
    </row>
    <row r="75" spans="1:4" x14ac:dyDescent="0.2">
      <c r="A75" s="4" t="s">
        <v>263</v>
      </c>
      <c r="B75" s="5">
        <v>264144946</v>
      </c>
      <c r="C75" s="2">
        <v>1460</v>
      </c>
      <c r="D75" s="6"/>
    </row>
    <row r="76" spans="1:4" x14ac:dyDescent="0.2">
      <c r="D76" s="6"/>
    </row>
    <row r="77" spans="1:4" x14ac:dyDescent="0.2">
      <c r="D77" s="6"/>
    </row>
    <row r="79" spans="1:4" x14ac:dyDescent="0.2">
      <c r="A79" s="3" t="s">
        <v>262</v>
      </c>
      <c r="B79" t="s">
        <v>285</v>
      </c>
    </row>
    <row r="80" spans="1:4" x14ac:dyDescent="0.2">
      <c r="A80" s="4" t="s">
        <v>122</v>
      </c>
      <c r="B80" s="2">
        <v>263</v>
      </c>
    </row>
    <row r="81" spans="1:2" x14ac:dyDescent="0.2">
      <c r="A81" s="4" t="s">
        <v>166</v>
      </c>
      <c r="B81" s="2">
        <v>94</v>
      </c>
    </row>
    <row r="82" spans="1:2" x14ac:dyDescent="0.2">
      <c r="A82" s="4" t="s">
        <v>112</v>
      </c>
      <c r="B82" s="2">
        <v>47</v>
      </c>
    </row>
    <row r="83" spans="1:2" x14ac:dyDescent="0.2">
      <c r="A83" s="4" t="s">
        <v>238</v>
      </c>
      <c r="B83" s="2">
        <v>4</v>
      </c>
    </row>
    <row r="84" spans="1:2" x14ac:dyDescent="0.2">
      <c r="A84" s="4" t="s">
        <v>87</v>
      </c>
      <c r="B84" s="2">
        <v>1052</v>
      </c>
    </row>
    <row r="85" spans="1:2" x14ac:dyDescent="0.2">
      <c r="A85" s="4" t="s">
        <v>263</v>
      </c>
      <c r="B85" s="2">
        <v>1460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I1461"/>
  <sheetViews>
    <sheetView topLeftCell="BS1" workbookViewId="0">
      <selection activeCell="CG2" sqref="CG2:CG1461"/>
    </sheetView>
  </sheetViews>
  <sheetFormatPr baseColWidth="10" defaultRowHeight="16" x14ac:dyDescent="0.2"/>
  <cols>
    <col min="2" max="2" width="13.33203125" customWidth="1"/>
    <col min="3" max="3" width="11.6640625" style="28" customWidth="1"/>
    <col min="4" max="4" width="13.33203125" customWidth="1"/>
    <col min="6" max="6" width="10.83203125" style="28"/>
    <col min="8" max="8" width="11" customWidth="1"/>
    <col min="9" max="9" width="13.6640625" style="28" customWidth="1"/>
    <col min="11" max="11" width="11.1640625" style="30" customWidth="1"/>
    <col min="12" max="12" width="11.83203125" customWidth="1"/>
    <col min="13" max="13" width="15" style="31" customWidth="1"/>
    <col min="14" max="14" width="12.1640625" style="31" customWidth="1"/>
    <col min="15" max="15" width="12.1640625" style="28" customWidth="1"/>
    <col min="16" max="16" width="11.1640625" customWidth="1"/>
    <col min="17" max="17" width="12.83203125" style="30" customWidth="1"/>
    <col min="18" max="18" width="13.5" style="28" customWidth="1"/>
    <col min="19" max="19" width="11" customWidth="1"/>
    <col min="20" max="20" width="16.1640625" customWidth="1"/>
    <col min="21" max="21" width="19" style="14" bestFit="1" customWidth="1"/>
    <col min="22" max="22" width="11.5" style="28" customWidth="1"/>
    <col min="23" max="23" width="11.33203125" style="28" bestFit="1" customWidth="1"/>
    <col min="24" max="24" width="12.5" style="30" customWidth="1"/>
    <col min="25" max="25" width="13" style="28" customWidth="1"/>
    <col min="26" max="26" width="13.83203125" customWidth="1"/>
    <col min="27" max="27" width="13.6640625" style="28" customWidth="1"/>
    <col min="28" max="28" width="11.6640625" style="28" customWidth="1"/>
    <col min="29" max="29" width="11.83203125" style="28" customWidth="1"/>
    <col min="30" max="30" width="12.6640625" style="30" customWidth="1"/>
    <col min="31" max="31" width="11.6640625" customWidth="1"/>
    <col min="32" max="32" width="11.83203125" customWidth="1"/>
    <col min="33" max="34" width="15.33203125" customWidth="1"/>
    <col min="35" max="35" width="13.33203125" customWidth="1"/>
    <col min="36" max="36" width="15.33203125" customWidth="1"/>
    <col min="37" max="37" width="13.33203125" customWidth="1"/>
    <col min="38" max="38" width="12.83203125" customWidth="1"/>
    <col min="39" max="39" width="14" customWidth="1"/>
    <col min="40" max="40" width="10.83203125" style="28"/>
    <col min="41" max="41" width="12.33203125" style="28" customWidth="1"/>
    <col min="42" max="42" width="11.6640625" customWidth="1"/>
    <col min="43" max="43" width="11" customWidth="1"/>
    <col min="46" max="46" width="15.1640625" customWidth="1"/>
    <col min="47" max="47" width="11.6640625" customWidth="1"/>
    <col min="48" max="48" width="14.6640625" customWidth="1"/>
    <col min="49" max="49" width="15.1640625" style="30" customWidth="1"/>
    <col min="50" max="51" width="10.83203125" style="30"/>
    <col min="52" max="52" width="16.1640625" customWidth="1"/>
    <col min="53" max="53" width="14.83203125" customWidth="1"/>
    <col min="54" max="54" width="19.5" style="14" bestFit="1" customWidth="1"/>
    <col min="55" max="55" width="13.5" style="30" customWidth="1"/>
    <col min="56" max="56" width="16" customWidth="1"/>
    <col min="57" max="57" width="12" customWidth="1"/>
    <col min="58" max="58" width="11.83203125" customWidth="1"/>
    <col min="59" max="59" width="13.33203125" customWidth="1"/>
    <col min="60" max="61" width="13.5" customWidth="1"/>
    <col min="62" max="62" width="14.33203125" customWidth="1"/>
    <col min="63" max="63" width="13" customWidth="1"/>
    <col min="64" max="65" width="13.33203125" customWidth="1"/>
    <col min="66" max="66" width="13.5" customWidth="1"/>
    <col min="67" max="67" width="13" customWidth="1"/>
    <col min="68" max="68" width="14.5" style="30" customWidth="1"/>
    <col min="69" max="69" width="14.5" style="14" customWidth="1"/>
    <col min="70" max="70" width="14.33203125" customWidth="1"/>
    <col min="71" max="71" width="15.1640625" customWidth="1"/>
    <col min="72" max="72" width="11.83203125" customWidth="1"/>
    <col min="73" max="73" width="13.5" customWidth="1"/>
    <col min="75" max="75" width="10.83203125" style="28"/>
    <col min="76" max="76" width="10.83203125" style="14"/>
    <col min="77" max="77" width="10.83203125" style="30"/>
    <col min="78" max="78" width="10.83203125" style="14"/>
    <col min="79" max="79" width="13.6640625" customWidth="1"/>
    <col min="81" max="81" width="10.83203125" style="30"/>
    <col min="83" max="83" width="11" customWidth="1"/>
    <col min="84" max="84" width="14.6640625" customWidth="1"/>
    <col min="85" max="85" width="14.6640625" style="14" customWidth="1"/>
    <col min="86" max="86" width="12.5" style="1" bestFit="1" customWidth="1"/>
  </cols>
  <sheetData>
    <row r="1" spans="1:87" x14ac:dyDescent="0.2">
      <c r="A1" t="s">
        <v>0</v>
      </c>
      <c r="B1" t="s">
        <v>1</v>
      </c>
      <c r="C1" s="28" t="s">
        <v>2</v>
      </c>
      <c r="D1" t="s">
        <v>3</v>
      </c>
      <c r="E1" t="s">
        <v>4</v>
      </c>
      <c r="F1" s="28" t="s">
        <v>5</v>
      </c>
      <c r="G1" t="s">
        <v>6</v>
      </c>
      <c r="H1" t="s">
        <v>7</v>
      </c>
      <c r="I1" s="28" t="s">
        <v>8</v>
      </c>
      <c r="J1" t="s">
        <v>9</v>
      </c>
      <c r="K1" s="30" t="s">
        <v>10</v>
      </c>
      <c r="L1" t="s">
        <v>11</v>
      </c>
      <c r="M1" s="31" t="s">
        <v>12</v>
      </c>
      <c r="N1" s="31" t="s">
        <v>13</v>
      </c>
      <c r="O1" s="28" t="s">
        <v>14</v>
      </c>
      <c r="P1" t="s">
        <v>15</v>
      </c>
      <c r="Q1" s="30" t="s">
        <v>16</v>
      </c>
      <c r="R1" s="28" t="s">
        <v>17</v>
      </c>
      <c r="S1" s="28" t="s">
        <v>18</v>
      </c>
      <c r="T1" t="s">
        <v>19</v>
      </c>
      <c r="U1" t="s">
        <v>20</v>
      </c>
      <c r="V1" s="14" t="s">
        <v>320</v>
      </c>
      <c r="W1" s="28" t="s">
        <v>21</v>
      </c>
      <c r="X1" s="28" t="s">
        <v>22</v>
      </c>
      <c r="Y1" s="30" t="s">
        <v>23</v>
      </c>
      <c r="Z1" s="28" t="s">
        <v>24</v>
      </c>
      <c r="AA1" t="s">
        <v>25</v>
      </c>
      <c r="AB1" s="28" t="s">
        <v>26</v>
      </c>
      <c r="AC1" s="28" t="s">
        <v>27</v>
      </c>
      <c r="AD1" s="28" t="s">
        <v>28</v>
      </c>
      <c r="AE1" s="30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28" t="s">
        <v>39</v>
      </c>
      <c r="AP1" s="28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s="30" t="s">
        <v>47</v>
      </c>
      <c r="AX1" t="s">
        <v>48</v>
      </c>
      <c r="AY1" s="30" t="s">
        <v>49</v>
      </c>
      <c r="AZ1" s="30" t="s">
        <v>50</v>
      </c>
      <c r="BA1" t="s">
        <v>51</v>
      </c>
      <c r="BB1" s="14" t="s">
        <v>436</v>
      </c>
      <c r="BC1" t="s">
        <v>52</v>
      </c>
      <c r="BD1" s="30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s="30" t="s">
        <v>66</v>
      </c>
      <c r="BR1" s="14" t="s">
        <v>357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s="28" t="s">
        <v>72</v>
      </c>
      <c r="BY1" s="14" t="s">
        <v>359</v>
      </c>
      <c r="BZ1" s="30" t="s">
        <v>73</v>
      </c>
      <c r="CA1" s="14" t="s">
        <v>360</v>
      </c>
      <c r="CB1" t="s">
        <v>74</v>
      </c>
      <c r="CC1" t="s">
        <v>75</v>
      </c>
      <c r="CD1" s="30" t="s">
        <v>76</v>
      </c>
      <c r="CE1" t="s">
        <v>77</v>
      </c>
      <c r="CF1" t="s">
        <v>78</v>
      </c>
      <c r="CG1" t="s">
        <v>79</v>
      </c>
      <c r="CH1" s="14" t="s">
        <v>365</v>
      </c>
      <c r="CI1" s="1" t="s">
        <v>80</v>
      </c>
    </row>
    <row r="2" spans="1:87" x14ac:dyDescent="0.2">
      <c r="A2">
        <v>1</v>
      </c>
      <c r="B2">
        <v>60</v>
      </c>
      <c r="C2" s="28" t="s">
        <v>81</v>
      </c>
      <c r="D2">
        <v>65</v>
      </c>
      <c r="E2">
        <v>8450</v>
      </c>
      <c r="F2" s="28" t="s">
        <v>82</v>
      </c>
      <c r="G2" t="s">
        <v>83</v>
      </c>
      <c r="H2" t="s">
        <v>84</v>
      </c>
      <c r="I2" s="28" t="s">
        <v>85</v>
      </c>
      <c r="J2" t="s">
        <v>86</v>
      </c>
      <c r="K2" s="30" t="s">
        <v>87</v>
      </c>
      <c r="L2" t="s">
        <v>88</v>
      </c>
      <c r="M2" s="31" t="s">
        <v>89</v>
      </c>
      <c r="N2" s="31" t="s">
        <v>90</v>
      </c>
      <c r="O2" s="28" t="s">
        <v>90</v>
      </c>
      <c r="P2" t="s">
        <v>91</v>
      </c>
      <c r="Q2" s="30" t="s">
        <v>92</v>
      </c>
      <c r="R2" s="28">
        <v>7</v>
      </c>
      <c r="S2" s="28">
        <v>5</v>
      </c>
      <c r="T2">
        <v>2003</v>
      </c>
      <c r="U2">
        <v>2003</v>
      </c>
      <c r="V2" s="14">
        <f>IF(T2=U2, 0, 1)</f>
        <v>0</v>
      </c>
      <c r="W2" s="28" t="s">
        <v>93</v>
      </c>
      <c r="X2" s="28" t="s">
        <v>94</v>
      </c>
      <c r="Y2" s="30" t="s">
        <v>95</v>
      </c>
      <c r="Z2" s="28" t="s">
        <v>95</v>
      </c>
      <c r="AA2" t="s">
        <v>96</v>
      </c>
      <c r="AB2" s="28">
        <v>196</v>
      </c>
      <c r="AC2" s="28" t="s">
        <v>97</v>
      </c>
      <c r="AD2" s="28" t="s">
        <v>98</v>
      </c>
      <c r="AE2" s="30" t="s">
        <v>99</v>
      </c>
      <c r="AF2" t="s">
        <v>97</v>
      </c>
      <c r="AG2" t="s">
        <v>98</v>
      </c>
      <c r="AH2" t="s">
        <v>100</v>
      </c>
      <c r="AI2" t="s">
        <v>101</v>
      </c>
      <c r="AJ2">
        <v>706</v>
      </c>
      <c r="AK2" t="s">
        <v>102</v>
      </c>
      <c r="AL2">
        <v>0</v>
      </c>
      <c r="AM2">
        <v>150</v>
      </c>
      <c r="AN2">
        <v>856</v>
      </c>
      <c r="AO2" s="28" t="s">
        <v>103</v>
      </c>
      <c r="AP2" s="28" t="s">
        <v>104</v>
      </c>
      <c r="AQ2" t="s">
        <v>105</v>
      </c>
      <c r="AR2" t="s">
        <v>106</v>
      </c>
      <c r="AS2">
        <v>856</v>
      </c>
      <c r="AT2">
        <v>854</v>
      </c>
      <c r="AU2">
        <v>0</v>
      </c>
      <c r="AV2">
        <v>1710</v>
      </c>
      <c r="AW2" s="30">
        <v>1</v>
      </c>
      <c r="AX2">
        <v>0</v>
      </c>
      <c r="AY2" s="30">
        <v>2</v>
      </c>
      <c r="AZ2" s="30">
        <v>1</v>
      </c>
      <c r="BA2">
        <v>3</v>
      </c>
      <c r="BB2" s="14">
        <f>IF(Table1[[#This Row],[FullBath]]+Table1[[#This Row],[HalfBath]]=Table1[[#This Row],[BedroomAbvGr]],1,0)</f>
        <v>1</v>
      </c>
      <c r="BC2">
        <v>1</v>
      </c>
      <c r="BD2" s="30" t="s">
        <v>97</v>
      </c>
      <c r="BE2">
        <v>8</v>
      </c>
      <c r="BF2" t="s">
        <v>107</v>
      </c>
      <c r="BG2">
        <v>0</v>
      </c>
      <c r="BH2" t="s">
        <v>83</v>
      </c>
      <c r="BI2" t="s">
        <v>108</v>
      </c>
      <c r="BJ2">
        <v>2003</v>
      </c>
      <c r="BK2" t="s">
        <v>109</v>
      </c>
      <c r="BL2">
        <v>2</v>
      </c>
      <c r="BM2">
        <v>548</v>
      </c>
      <c r="BN2" t="s">
        <v>98</v>
      </c>
      <c r="BO2" t="s">
        <v>98</v>
      </c>
      <c r="BP2" t="s">
        <v>105</v>
      </c>
      <c r="BQ2" s="30">
        <v>0</v>
      </c>
      <c r="BR2" s="14">
        <f>IF(Table1[[#This Row],[WoodDeckSF]]&gt;0,1,0)</f>
        <v>0</v>
      </c>
      <c r="BS2">
        <v>61</v>
      </c>
      <c r="BT2">
        <v>0</v>
      </c>
      <c r="BU2">
        <v>0</v>
      </c>
      <c r="BV2">
        <v>0</v>
      </c>
      <c r="BW2">
        <v>0</v>
      </c>
      <c r="BX2" s="28" t="s">
        <v>83</v>
      </c>
      <c r="BY2" s="14">
        <f>IF(Table1[[#This Row],[PoolQC]]="NA", 0, 1)</f>
        <v>0</v>
      </c>
      <c r="BZ2" s="30" t="s">
        <v>83</v>
      </c>
      <c r="CA2" s="14">
        <f>IF(Table1[[#This Row],[Fence]]="NA",0,1)</f>
        <v>0</v>
      </c>
      <c r="CB2" t="s">
        <v>83</v>
      </c>
      <c r="CC2">
        <v>0</v>
      </c>
      <c r="CD2" s="30">
        <v>2</v>
      </c>
      <c r="CE2">
        <v>2008</v>
      </c>
      <c r="CF2" t="s">
        <v>110</v>
      </c>
      <c r="CG2" t="s">
        <v>111</v>
      </c>
      <c r="CH2" s="14">
        <f>IF(Table1[[#This Row],[SaleCondition]]="Normal",1,0)</f>
        <v>1</v>
      </c>
      <c r="CI2" s="1">
        <v>208500</v>
      </c>
    </row>
    <row r="3" spans="1:87" x14ac:dyDescent="0.2">
      <c r="A3">
        <v>2</v>
      </c>
      <c r="B3">
        <v>20</v>
      </c>
      <c r="C3" s="28" t="s">
        <v>81</v>
      </c>
      <c r="D3">
        <v>80</v>
      </c>
      <c r="E3">
        <v>9600</v>
      </c>
      <c r="F3" s="28" t="s">
        <v>82</v>
      </c>
      <c r="G3" t="s">
        <v>83</v>
      </c>
      <c r="H3" t="s">
        <v>84</v>
      </c>
      <c r="I3" s="28" t="s">
        <v>85</v>
      </c>
      <c r="J3" t="s">
        <v>86</v>
      </c>
      <c r="K3" s="30" t="s">
        <v>112</v>
      </c>
      <c r="L3" t="s">
        <v>88</v>
      </c>
      <c r="M3" s="31" t="s">
        <v>113</v>
      </c>
      <c r="N3" s="31" t="s">
        <v>114</v>
      </c>
      <c r="O3" s="28" t="s">
        <v>90</v>
      </c>
      <c r="P3" t="s">
        <v>91</v>
      </c>
      <c r="Q3" s="30" t="s">
        <v>115</v>
      </c>
      <c r="R3" s="28">
        <v>6</v>
      </c>
      <c r="S3" s="28">
        <v>8</v>
      </c>
      <c r="T3">
        <v>1976</v>
      </c>
      <c r="U3">
        <v>1976</v>
      </c>
      <c r="V3" s="14">
        <f t="shared" ref="V3:V65" si="0">IF(T3=U3, 0, 1)</f>
        <v>0</v>
      </c>
      <c r="W3" s="28" t="s">
        <v>93</v>
      </c>
      <c r="X3" s="28" t="s">
        <v>94</v>
      </c>
      <c r="Y3" s="30" t="s">
        <v>116</v>
      </c>
      <c r="Z3" s="28" t="s">
        <v>116</v>
      </c>
      <c r="AA3" t="s">
        <v>117</v>
      </c>
      <c r="AB3" s="28">
        <v>0</v>
      </c>
      <c r="AC3" s="28" t="s">
        <v>98</v>
      </c>
      <c r="AD3" s="28" t="s">
        <v>98</v>
      </c>
      <c r="AE3" s="30" t="s">
        <v>118</v>
      </c>
      <c r="AF3" t="s">
        <v>97</v>
      </c>
      <c r="AG3" t="s">
        <v>98</v>
      </c>
      <c r="AH3" t="s">
        <v>97</v>
      </c>
      <c r="AI3" t="s">
        <v>119</v>
      </c>
      <c r="AJ3">
        <v>978</v>
      </c>
      <c r="AK3" t="s">
        <v>102</v>
      </c>
      <c r="AL3">
        <v>0</v>
      </c>
      <c r="AM3">
        <v>284</v>
      </c>
      <c r="AN3">
        <v>1262</v>
      </c>
      <c r="AO3" s="28" t="s">
        <v>103</v>
      </c>
      <c r="AP3" s="28" t="s">
        <v>104</v>
      </c>
      <c r="AQ3" t="s">
        <v>105</v>
      </c>
      <c r="AR3" t="s">
        <v>106</v>
      </c>
      <c r="AS3">
        <v>1262</v>
      </c>
      <c r="AT3">
        <v>0</v>
      </c>
      <c r="AU3">
        <v>0</v>
      </c>
      <c r="AV3">
        <v>1262</v>
      </c>
      <c r="AW3" s="30">
        <v>0</v>
      </c>
      <c r="AX3">
        <v>1</v>
      </c>
      <c r="AY3" s="30">
        <v>2</v>
      </c>
      <c r="AZ3" s="30">
        <v>0</v>
      </c>
      <c r="BA3">
        <v>3</v>
      </c>
      <c r="BB3" s="14">
        <f>IF(Table1[[#This Row],[FullBath]]+Table1[[#This Row],[HalfBath]]=Table1[[#This Row],[BedroomAbvGr]],1,0)</f>
        <v>0</v>
      </c>
      <c r="BC3">
        <v>1</v>
      </c>
      <c r="BD3" s="30" t="s">
        <v>98</v>
      </c>
      <c r="BE3">
        <v>6</v>
      </c>
      <c r="BF3" t="s">
        <v>107</v>
      </c>
      <c r="BG3">
        <v>1</v>
      </c>
      <c r="BH3" t="s">
        <v>98</v>
      </c>
      <c r="BI3" t="s">
        <v>108</v>
      </c>
      <c r="BJ3">
        <v>1976</v>
      </c>
      <c r="BK3" t="s">
        <v>109</v>
      </c>
      <c r="BL3">
        <v>2</v>
      </c>
      <c r="BM3">
        <v>460</v>
      </c>
      <c r="BN3" t="s">
        <v>98</v>
      </c>
      <c r="BO3" t="s">
        <v>98</v>
      </c>
      <c r="BP3" t="s">
        <v>105</v>
      </c>
      <c r="BQ3" s="30">
        <v>298</v>
      </c>
      <c r="BR3" s="14">
        <f>IF(Table1[[#This Row],[WoodDeckSF]]&gt;0,1,0)</f>
        <v>1</v>
      </c>
      <c r="BS3">
        <v>0</v>
      </c>
      <c r="BT3">
        <v>0</v>
      </c>
      <c r="BU3">
        <v>0</v>
      </c>
      <c r="BV3">
        <v>0</v>
      </c>
      <c r="BW3">
        <v>0</v>
      </c>
      <c r="BX3" s="28" t="s">
        <v>83</v>
      </c>
      <c r="BY3" s="14">
        <f>IF(Table1[[#This Row],[PoolQC]]="NA", 0, 1)</f>
        <v>0</v>
      </c>
      <c r="BZ3" s="30" t="s">
        <v>83</v>
      </c>
      <c r="CA3" s="14">
        <f>IF(Table1[[#This Row],[Fence]]="NA",0,1)</f>
        <v>0</v>
      </c>
      <c r="CB3" t="s">
        <v>83</v>
      </c>
      <c r="CC3">
        <v>0</v>
      </c>
      <c r="CD3" s="30">
        <v>5</v>
      </c>
      <c r="CE3">
        <v>2007</v>
      </c>
      <c r="CF3" t="s">
        <v>110</v>
      </c>
      <c r="CG3" t="s">
        <v>111</v>
      </c>
      <c r="CH3" s="14">
        <f>IF(Table1[[#This Row],[SaleCondition]]="Normal",1,0)</f>
        <v>1</v>
      </c>
      <c r="CI3" s="1">
        <v>181500</v>
      </c>
    </row>
    <row r="4" spans="1:87" x14ac:dyDescent="0.2">
      <c r="A4">
        <v>3</v>
      </c>
      <c r="B4">
        <v>60</v>
      </c>
      <c r="C4" s="28" t="s">
        <v>81</v>
      </c>
      <c r="D4">
        <v>68</v>
      </c>
      <c r="E4">
        <v>11250</v>
      </c>
      <c r="F4" s="28" t="s">
        <v>82</v>
      </c>
      <c r="G4" t="s">
        <v>83</v>
      </c>
      <c r="H4" t="s">
        <v>120</v>
      </c>
      <c r="I4" s="28" t="s">
        <v>85</v>
      </c>
      <c r="J4" t="s">
        <v>86</v>
      </c>
      <c r="K4" s="30" t="s">
        <v>87</v>
      </c>
      <c r="L4" t="s">
        <v>88</v>
      </c>
      <c r="M4" s="31" t="s">
        <v>89</v>
      </c>
      <c r="N4" s="31" t="s">
        <v>90</v>
      </c>
      <c r="O4" s="28" t="s">
        <v>90</v>
      </c>
      <c r="P4" t="s">
        <v>91</v>
      </c>
      <c r="Q4" s="30" t="s">
        <v>92</v>
      </c>
      <c r="R4" s="28">
        <v>7</v>
      </c>
      <c r="S4" s="28">
        <v>5</v>
      </c>
      <c r="T4">
        <v>2001</v>
      </c>
      <c r="U4">
        <v>2002</v>
      </c>
      <c r="V4" s="14">
        <f t="shared" si="0"/>
        <v>1</v>
      </c>
      <c r="W4" s="28" t="s">
        <v>93</v>
      </c>
      <c r="X4" s="28" t="s">
        <v>94</v>
      </c>
      <c r="Y4" s="30" t="s">
        <v>95</v>
      </c>
      <c r="Z4" s="28" t="s">
        <v>95</v>
      </c>
      <c r="AA4" t="s">
        <v>96</v>
      </c>
      <c r="AB4" s="28">
        <v>162</v>
      </c>
      <c r="AC4" s="28" t="s">
        <v>97</v>
      </c>
      <c r="AD4" s="28" t="s">
        <v>98</v>
      </c>
      <c r="AE4" s="30" t="s">
        <v>99</v>
      </c>
      <c r="AF4" t="s">
        <v>97</v>
      </c>
      <c r="AG4" t="s">
        <v>98</v>
      </c>
      <c r="AH4" t="s">
        <v>121</v>
      </c>
      <c r="AI4" t="s">
        <v>101</v>
      </c>
      <c r="AJ4">
        <v>486</v>
      </c>
      <c r="AK4" t="s">
        <v>102</v>
      </c>
      <c r="AL4">
        <v>0</v>
      </c>
      <c r="AM4">
        <v>434</v>
      </c>
      <c r="AN4">
        <v>920</v>
      </c>
      <c r="AO4" s="28" t="s">
        <v>103</v>
      </c>
      <c r="AP4" s="28" t="s">
        <v>104</v>
      </c>
      <c r="AQ4" t="s">
        <v>105</v>
      </c>
      <c r="AR4" t="s">
        <v>106</v>
      </c>
      <c r="AS4">
        <v>920</v>
      </c>
      <c r="AT4">
        <v>866</v>
      </c>
      <c r="AU4">
        <v>0</v>
      </c>
      <c r="AV4">
        <v>1786</v>
      </c>
      <c r="AW4" s="30">
        <v>1</v>
      </c>
      <c r="AX4">
        <v>0</v>
      </c>
      <c r="AY4" s="30">
        <v>2</v>
      </c>
      <c r="AZ4" s="30">
        <v>1</v>
      </c>
      <c r="BA4">
        <v>3</v>
      </c>
      <c r="BB4" s="14">
        <f>IF(Table1[[#This Row],[FullBath]]+Table1[[#This Row],[HalfBath]]=Table1[[#This Row],[BedroomAbvGr]],1,0)</f>
        <v>1</v>
      </c>
      <c r="BC4">
        <v>1</v>
      </c>
      <c r="BD4" s="30" t="s">
        <v>97</v>
      </c>
      <c r="BE4">
        <v>6</v>
      </c>
      <c r="BF4" t="s">
        <v>107</v>
      </c>
      <c r="BG4">
        <v>1</v>
      </c>
      <c r="BH4" t="s">
        <v>98</v>
      </c>
      <c r="BI4" t="s">
        <v>108</v>
      </c>
      <c r="BJ4">
        <v>2001</v>
      </c>
      <c r="BK4" t="s">
        <v>109</v>
      </c>
      <c r="BL4">
        <v>2</v>
      </c>
      <c r="BM4">
        <v>608</v>
      </c>
      <c r="BN4" t="s">
        <v>98</v>
      </c>
      <c r="BO4" t="s">
        <v>98</v>
      </c>
      <c r="BP4" t="s">
        <v>105</v>
      </c>
      <c r="BQ4" s="30">
        <v>0</v>
      </c>
      <c r="BR4" s="14">
        <f>IF(Table1[[#This Row],[WoodDeckSF]]&gt;0,1,0)</f>
        <v>0</v>
      </c>
      <c r="BS4">
        <v>42</v>
      </c>
      <c r="BT4">
        <v>0</v>
      </c>
      <c r="BU4">
        <v>0</v>
      </c>
      <c r="BV4">
        <v>0</v>
      </c>
      <c r="BW4">
        <v>0</v>
      </c>
      <c r="BX4" s="28" t="s">
        <v>83</v>
      </c>
      <c r="BY4" s="14">
        <f>IF(Table1[[#This Row],[PoolQC]]="NA", 0, 1)</f>
        <v>0</v>
      </c>
      <c r="BZ4" s="30" t="s">
        <v>83</v>
      </c>
      <c r="CA4" s="14">
        <f>IF(Table1[[#This Row],[Fence]]="NA",0,1)</f>
        <v>0</v>
      </c>
      <c r="CB4" t="s">
        <v>83</v>
      </c>
      <c r="CC4">
        <v>0</v>
      </c>
      <c r="CD4" s="30">
        <v>9</v>
      </c>
      <c r="CE4">
        <v>2008</v>
      </c>
      <c r="CF4" t="s">
        <v>110</v>
      </c>
      <c r="CG4" t="s">
        <v>111</v>
      </c>
      <c r="CH4" s="14">
        <f>IF(Table1[[#This Row],[SaleCondition]]="Normal",1,0)</f>
        <v>1</v>
      </c>
      <c r="CI4" s="1">
        <v>223500</v>
      </c>
    </row>
    <row r="5" spans="1:87" x14ac:dyDescent="0.2">
      <c r="A5">
        <v>4</v>
      </c>
      <c r="B5">
        <v>70</v>
      </c>
      <c r="C5" s="28" t="s">
        <v>81</v>
      </c>
      <c r="D5">
        <v>60</v>
      </c>
      <c r="E5">
        <v>9550</v>
      </c>
      <c r="F5" s="28" t="s">
        <v>82</v>
      </c>
      <c r="G5" t="s">
        <v>83</v>
      </c>
      <c r="H5" t="s">
        <v>120</v>
      </c>
      <c r="I5" s="28" t="s">
        <v>85</v>
      </c>
      <c r="J5" t="s">
        <v>86</v>
      </c>
      <c r="K5" s="30" t="s">
        <v>122</v>
      </c>
      <c r="L5" t="s">
        <v>88</v>
      </c>
      <c r="M5" s="31" t="s">
        <v>123</v>
      </c>
      <c r="N5" s="31" t="s">
        <v>90</v>
      </c>
      <c r="O5" s="28" t="s">
        <v>90</v>
      </c>
      <c r="P5" t="s">
        <v>91</v>
      </c>
      <c r="Q5" s="30" t="s">
        <v>92</v>
      </c>
      <c r="R5" s="28">
        <v>7</v>
      </c>
      <c r="S5" s="28">
        <v>5</v>
      </c>
      <c r="T5">
        <v>1915</v>
      </c>
      <c r="U5">
        <v>1970</v>
      </c>
      <c r="V5" s="14">
        <f t="shared" si="0"/>
        <v>1</v>
      </c>
      <c r="W5" s="28" t="s">
        <v>93</v>
      </c>
      <c r="X5" s="28" t="s">
        <v>94</v>
      </c>
      <c r="Y5" s="30" t="s">
        <v>124</v>
      </c>
      <c r="Z5" s="28" t="s">
        <v>125</v>
      </c>
      <c r="AA5" t="s">
        <v>117</v>
      </c>
      <c r="AB5" s="28">
        <v>0</v>
      </c>
      <c r="AC5" s="28" t="s">
        <v>98</v>
      </c>
      <c r="AD5" s="28" t="s">
        <v>98</v>
      </c>
      <c r="AE5" s="30" t="s">
        <v>126</v>
      </c>
      <c r="AF5" t="s">
        <v>98</v>
      </c>
      <c r="AG5" t="s">
        <v>97</v>
      </c>
      <c r="AH5" t="s">
        <v>100</v>
      </c>
      <c r="AI5" t="s">
        <v>119</v>
      </c>
      <c r="AJ5">
        <v>216</v>
      </c>
      <c r="AK5" t="s">
        <v>102</v>
      </c>
      <c r="AL5">
        <v>0</v>
      </c>
      <c r="AM5">
        <v>540</v>
      </c>
      <c r="AN5">
        <v>756</v>
      </c>
      <c r="AO5" s="28" t="s">
        <v>103</v>
      </c>
      <c r="AP5" s="28" t="s">
        <v>97</v>
      </c>
      <c r="AQ5" t="s">
        <v>105</v>
      </c>
      <c r="AR5" t="s">
        <v>106</v>
      </c>
      <c r="AS5">
        <v>961</v>
      </c>
      <c r="AT5">
        <v>756</v>
      </c>
      <c r="AU5">
        <v>0</v>
      </c>
      <c r="AV5">
        <v>1717</v>
      </c>
      <c r="AW5" s="30">
        <v>1</v>
      </c>
      <c r="AX5">
        <v>0</v>
      </c>
      <c r="AY5" s="30">
        <v>1</v>
      </c>
      <c r="AZ5" s="30">
        <v>0</v>
      </c>
      <c r="BA5">
        <v>3</v>
      </c>
      <c r="BB5" s="14">
        <f>IF(Table1[[#This Row],[FullBath]]+Table1[[#This Row],[HalfBath]]=Table1[[#This Row],[BedroomAbvGr]],1,0)</f>
        <v>0</v>
      </c>
      <c r="BC5">
        <v>1</v>
      </c>
      <c r="BD5" s="30" t="s">
        <v>97</v>
      </c>
      <c r="BE5">
        <v>7</v>
      </c>
      <c r="BF5" t="s">
        <v>107</v>
      </c>
      <c r="BG5">
        <v>1</v>
      </c>
      <c r="BH5" t="s">
        <v>97</v>
      </c>
      <c r="BI5" t="s">
        <v>127</v>
      </c>
      <c r="BJ5">
        <v>1998</v>
      </c>
      <c r="BK5" t="s">
        <v>102</v>
      </c>
      <c r="BL5">
        <v>3</v>
      </c>
      <c r="BM5">
        <v>642</v>
      </c>
      <c r="BN5" t="s">
        <v>98</v>
      </c>
      <c r="BO5" t="s">
        <v>98</v>
      </c>
      <c r="BP5" t="s">
        <v>105</v>
      </c>
      <c r="BQ5" s="30">
        <v>0</v>
      </c>
      <c r="BR5" s="14">
        <f>IF(Table1[[#This Row],[WoodDeckSF]]&gt;0,1,0)</f>
        <v>0</v>
      </c>
      <c r="BS5">
        <v>35</v>
      </c>
      <c r="BT5">
        <v>272</v>
      </c>
      <c r="BU5">
        <v>0</v>
      </c>
      <c r="BV5">
        <v>0</v>
      </c>
      <c r="BW5">
        <v>0</v>
      </c>
      <c r="BX5" s="28" t="s">
        <v>83</v>
      </c>
      <c r="BY5" s="14">
        <f>IF(Table1[[#This Row],[PoolQC]]="NA", 0, 1)</f>
        <v>0</v>
      </c>
      <c r="BZ5" s="30" t="s">
        <v>83</v>
      </c>
      <c r="CA5" s="14">
        <f>IF(Table1[[#This Row],[Fence]]="NA",0,1)</f>
        <v>0</v>
      </c>
      <c r="CB5" t="s">
        <v>83</v>
      </c>
      <c r="CC5">
        <v>0</v>
      </c>
      <c r="CD5" s="30">
        <v>2</v>
      </c>
      <c r="CE5">
        <v>2006</v>
      </c>
      <c r="CF5" t="s">
        <v>110</v>
      </c>
      <c r="CG5" t="s">
        <v>128</v>
      </c>
      <c r="CH5" s="14">
        <f>IF(Table1[[#This Row],[SaleCondition]]="Normal",1,0)</f>
        <v>0</v>
      </c>
      <c r="CI5" s="1">
        <v>140000</v>
      </c>
    </row>
    <row r="6" spans="1:87" x14ac:dyDescent="0.2">
      <c r="A6">
        <v>5</v>
      </c>
      <c r="B6">
        <v>60</v>
      </c>
      <c r="C6" s="28" t="s">
        <v>81</v>
      </c>
      <c r="D6">
        <v>84</v>
      </c>
      <c r="E6">
        <v>14260</v>
      </c>
      <c r="F6" s="28" t="s">
        <v>82</v>
      </c>
      <c r="G6" t="s">
        <v>83</v>
      </c>
      <c r="H6" t="s">
        <v>120</v>
      </c>
      <c r="I6" s="28" t="s">
        <v>85</v>
      </c>
      <c r="J6" t="s">
        <v>86</v>
      </c>
      <c r="K6" s="30" t="s">
        <v>112</v>
      </c>
      <c r="L6" t="s">
        <v>88</v>
      </c>
      <c r="M6" s="31" t="s">
        <v>129</v>
      </c>
      <c r="N6" s="31" t="s">
        <v>90</v>
      </c>
      <c r="O6" s="28" t="s">
        <v>90</v>
      </c>
      <c r="P6" t="s">
        <v>91</v>
      </c>
      <c r="Q6" s="30" t="s">
        <v>92</v>
      </c>
      <c r="R6" s="28">
        <v>8</v>
      </c>
      <c r="S6" s="28">
        <v>5</v>
      </c>
      <c r="T6">
        <v>2000</v>
      </c>
      <c r="U6">
        <v>2000</v>
      </c>
      <c r="V6" s="14">
        <f t="shared" si="0"/>
        <v>0</v>
      </c>
      <c r="W6" s="28" t="s">
        <v>93</v>
      </c>
      <c r="X6" s="28" t="s">
        <v>94</v>
      </c>
      <c r="Y6" s="30" t="s">
        <v>95</v>
      </c>
      <c r="Z6" s="28" t="s">
        <v>95</v>
      </c>
      <c r="AA6" t="s">
        <v>96</v>
      </c>
      <c r="AB6" s="28">
        <v>350</v>
      </c>
      <c r="AC6" s="28" t="s">
        <v>97</v>
      </c>
      <c r="AD6" s="28" t="s">
        <v>98</v>
      </c>
      <c r="AE6" s="30" t="s">
        <v>99</v>
      </c>
      <c r="AF6" t="s">
        <v>97</v>
      </c>
      <c r="AG6" t="s">
        <v>98</v>
      </c>
      <c r="AH6" t="s">
        <v>130</v>
      </c>
      <c r="AI6" t="s">
        <v>101</v>
      </c>
      <c r="AJ6">
        <v>655</v>
      </c>
      <c r="AK6" t="s">
        <v>102</v>
      </c>
      <c r="AL6">
        <v>0</v>
      </c>
      <c r="AM6">
        <v>490</v>
      </c>
      <c r="AN6">
        <v>1145</v>
      </c>
      <c r="AO6" s="28" t="s">
        <v>103</v>
      </c>
      <c r="AP6" s="28" t="s">
        <v>104</v>
      </c>
      <c r="AQ6" t="s">
        <v>105</v>
      </c>
      <c r="AR6" t="s">
        <v>106</v>
      </c>
      <c r="AS6">
        <v>1145</v>
      </c>
      <c r="AT6">
        <v>1053</v>
      </c>
      <c r="AU6">
        <v>0</v>
      </c>
      <c r="AV6">
        <v>2198</v>
      </c>
      <c r="AW6" s="30">
        <v>1</v>
      </c>
      <c r="AX6">
        <v>0</v>
      </c>
      <c r="AY6" s="30">
        <v>2</v>
      </c>
      <c r="AZ6" s="30">
        <v>1</v>
      </c>
      <c r="BA6">
        <v>4</v>
      </c>
      <c r="BB6" s="14">
        <f>IF(Table1[[#This Row],[FullBath]]+Table1[[#This Row],[HalfBath]]=Table1[[#This Row],[BedroomAbvGr]],1,0)</f>
        <v>0</v>
      </c>
      <c r="BC6">
        <v>1</v>
      </c>
      <c r="BD6" s="30" t="s">
        <v>97</v>
      </c>
      <c r="BE6">
        <v>9</v>
      </c>
      <c r="BF6" t="s">
        <v>107</v>
      </c>
      <c r="BG6">
        <v>1</v>
      </c>
      <c r="BH6" t="s">
        <v>98</v>
      </c>
      <c r="BI6" t="s">
        <v>108</v>
      </c>
      <c r="BJ6">
        <v>2000</v>
      </c>
      <c r="BK6" t="s">
        <v>109</v>
      </c>
      <c r="BL6">
        <v>3</v>
      </c>
      <c r="BM6">
        <v>836</v>
      </c>
      <c r="BN6" t="s">
        <v>98</v>
      </c>
      <c r="BO6" t="s">
        <v>98</v>
      </c>
      <c r="BP6" t="s">
        <v>105</v>
      </c>
      <c r="BQ6" s="30">
        <v>192</v>
      </c>
      <c r="BR6" s="14">
        <f>IF(Table1[[#This Row],[WoodDeckSF]]&gt;0,1,0)</f>
        <v>1</v>
      </c>
      <c r="BS6">
        <v>84</v>
      </c>
      <c r="BT6">
        <v>0</v>
      </c>
      <c r="BU6">
        <v>0</v>
      </c>
      <c r="BV6">
        <v>0</v>
      </c>
      <c r="BW6">
        <v>0</v>
      </c>
      <c r="BX6" s="28" t="s">
        <v>83</v>
      </c>
      <c r="BY6" s="14">
        <f>IF(Table1[[#This Row],[PoolQC]]="NA", 0, 1)</f>
        <v>0</v>
      </c>
      <c r="BZ6" s="30" t="s">
        <v>83</v>
      </c>
      <c r="CA6" s="14">
        <f>IF(Table1[[#This Row],[Fence]]="NA",0,1)</f>
        <v>0</v>
      </c>
      <c r="CB6" t="s">
        <v>83</v>
      </c>
      <c r="CC6">
        <v>0</v>
      </c>
      <c r="CD6" s="30">
        <v>12</v>
      </c>
      <c r="CE6">
        <v>2008</v>
      </c>
      <c r="CF6" t="s">
        <v>110</v>
      </c>
      <c r="CG6" t="s">
        <v>111</v>
      </c>
      <c r="CH6" s="14">
        <f>IF(Table1[[#This Row],[SaleCondition]]="Normal",1,0)</f>
        <v>1</v>
      </c>
      <c r="CI6" s="1">
        <v>250000</v>
      </c>
    </row>
    <row r="7" spans="1:87" x14ac:dyDescent="0.2">
      <c r="A7">
        <v>6</v>
      </c>
      <c r="B7">
        <v>50</v>
      </c>
      <c r="C7" s="28" t="s">
        <v>81</v>
      </c>
      <c r="D7">
        <v>85</v>
      </c>
      <c r="E7">
        <v>14115</v>
      </c>
      <c r="F7" s="28" t="s">
        <v>82</v>
      </c>
      <c r="G7" t="s">
        <v>83</v>
      </c>
      <c r="H7" t="s">
        <v>120</v>
      </c>
      <c r="I7" s="28" t="s">
        <v>85</v>
      </c>
      <c r="J7" t="s">
        <v>86</v>
      </c>
      <c r="K7" s="30" t="s">
        <v>87</v>
      </c>
      <c r="L7" t="s">
        <v>88</v>
      </c>
      <c r="M7" s="31" t="s">
        <v>131</v>
      </c>
      <c r="N7" s="31" t="s">
        <v>90</v>
      </c>
      <c r="O7" s="28" t="s">
        <v>90</v>
      </c>
      <c r="P7" t="s">
        <v>91</v>
      </c>
      <c r="Q7" s="30" t="s">
        <v>132</v>
      </c>
      <c r="R7" s="28">
        <v>5</v>
      </c>
      <c r="S7" s="28">
        <v>5</v>
      </c>
      <c r="T7">
        <v>1993</v>
      </c>
      <c r="U7">
        <v>1995</v>
      </c>
      <c r="V7" s="14">
        <f t="shared" si="0"/>
        <v>1</v>
      </c>
      <c r="W7" s="28" t="s">
        <v>93</v>
      </c>
      <c r="X7" s="28" t="s">
        <v>94</v>
      </c>
      <c r="Y7" s="30" t="s">
        <v>95</v>
      </c>
      <c r="Z7" s="28" t="s">
        <v>95</v>
      </c>
      <c r="AA7" t="s">
        <v>117</v>
      </c>
      <c r="AB7" s="28">
        <v>0</v>
      </c>
      <c r="AC7" s="28" t="s">
        <v>98</v>
      </c>
      <c r="AD7" s="28" t="s">
        <v>98</v>
      </c>
      <c r="AE7" s="30" t="s">
        <v>133</v>
      </c>
      <c r="AF7" t="s">
        <v>97</v>
      </c>
      <c r="AG7" t="s">
        <v>98</v>
      </c>
      <c r="AH7" t="s">
        <v>100</v>
      </c>
      <c r="AI7" t="s">
        <v>101</v>
      </c>
      <c r="AJ7">
        <v>732</v>
      </c>
      <c r="AK7" t="s">
        <v>102</v>
      </c>
      <c r="AL7">
        <v>0</v>
      </c>
      <c r="AM7">
        <v>64</v>
      </c>
      <c r="AN7">
        <v>796</v>
      </c>
      <c r="AO7" s="28" t="s">
        <v>103</v>
      </c>
      <c r="AP7" s="28" t="s">
        <v>104</v>
      </c>
      <c r="AQ7" t="s">
        <v>105</v>
      </c>
      <c r="AR7" t="s">
        <v>106</v>
      </c>
      <c r="AS7">
        <v>796</v>
      </c>
      <c r="AT7">
        <v>566</v>
      </c>
      <c r="AU7">
        <v>0</v>
      </c>
      <c r="AV7">
        <v>1362</v>
      </c>
      <c r="AW7" s="30">
        <v>1</v>
      </c>
      <c r="AX7">
        <v>0</v>
      </c>
      <c r="AY7" s="30">
        <v>1</v>
      </c>
      <c r="AZ7" s="30">
        <v>1</v>
      </c>
      <c r="BA7">
        <v>1</v>
      </c>
      <c r="BB7" s="14">
        <f>IF(Table1[[#This Row],[FullBath]]+Table1[[#This Row],[HalfBath]]=Table1[[#This Row],[BedroomAbvGr]],1,0)</f>
        <v>0</v>
      </c>
      <c r="BC7">
        <v>1</v>
      </c>
      <c r="BD7" s="30" t="s">
        <v>98</v>
      </c>
      <c r="BE7">
        <v>5</v>
      </c>
      <c r="BF7" t="s">
        <v>107</v>
      </c>
      <c r="BG7">
        <v>0</v>
      </c>
      <c r="BH7" t="s">
        <v>83</v>
      </c>
      <c r="BI7" t="s">
        <v>108</v>
      </c>
      <c r="BJ7">
        <v>1993</v>
      </c>
      <c r="BK7" t="s">
        <v>102</v>
      </c>
      <c r="BL7">
        <v>2</v>
      </c>
      <c r="BM7">
        <v>480</v>
      </c>
      <c r="BN7" t="s">
        <v>98</v>
      </c>
      <c r="BO7" t="s">
        <v>98</v>
      </c>
      <c r="BP7" t="s">
        <v>105</v>
      </c>
      <c r="BQ7" s="30">
        <v>40</v>
      </c>
      <c r="BR7" s="14">
        <f>IF(Table1[[#This Row],[WoodDeckSF]]&gt;0,1,0)</f>
        <v>1</v>
      </c>
      <c r="BS7">
        <v>30</v>
      </c>
      <c r="BT7">
        <v>0</v>
      </c>
      <c r="BU7">
        <v>320</v>
      </c>
      <c r="BV7">
        <v>0</v>
      </c>
      <c r="BW7">
        <v>0</v>
      </c>
      <c r="BX7" s="28" t="s">
        <v>83</v>
      </c>
      <c r="BY7" s="14">
        <f>IF(Table1[[#This Row],[PoolQC]]="NA", 0, 1)</f>
        <v>0</v>
      </c>
      <c r="BZ7" s="30" t="s">
        <v>134</v>
      </c>
      <c r="CA7" s="14">
        <f>IF(Table1[[#This Row],[Fence]]="NA",0,1)</f>
        <v>1</v>
      </c>
      <c r="CB7" t="s">
        <v>135</v>
      </c>
      <c r="CC7">
        <v>700</v>
      </c>
      <c r="CD7" s="30">
        <v>10</v>
      </c>
      <c r="CE7">
        <v>2009</v>
      </c>
      <c r="CF7" t="s">
        <v>110</v>
      </c>
      <c r="CG7" t="s">
        <v>111</v>
      </c>
      <c r="CH7" s="14">
        <f>IF(Table1[[#This Row],[SaleCondition]]="Normal",1,0)</f>
        <v>1</v>
      </c>
      <c r="CI7" s="1">
        <v>143000</v>
      </c>
    </row>
    <row r="8" spans="1:87" x14ac:dyDescent="0.2">
      <c r="A8">
        <v>7</v>
      </c>
      <c r="B8">
        <v>20</v>
      </c>
      <c r="C8" s="28" t="s">
        <v>81</v>
      </c>
      <c r="D8">
        <v>75</v>
      </c>
      <c r="E8">
        <v>10084</v>
      </c>
      <c r="F8" s="28" t="s">
        <v>82</v>
      </c>
      <c r="G8" t="s">
        <v>83</v>
      </c>
      <c r="H8" t="s">
        <v>84</v>
      </c>
      <c r="I8" s="28" t="s">
        <v>85</v>
      </c>
      <c r="J8" t="s">
        <v>86</v>
      </c>
      <c r="K8" s="30" t="s">
        <v>87</v>
      </c>
      <c r="L8" t="s">
        <v>88</v>
      </c>
      <c r="M8" s="31" t="s">
        <v>136</v>
      </c>
      <c r="N8" s="31" t="s">
        <v>90</v>
      </c>
      <c r="O8" s="28" t="s">
        <v>90</v>
      </c>
      <c r="P8" t="s">
        <v>91</v>
      </c>
      <c r="Q8" s="30" t="s">
        <v>115</v>
      </c>
      <c r="R8" s="28">
        <v>8</v>
      </c>
      <c r="S8" s="28">
        <v>5</v>
      </c>
      <c r="T8">
        <v>2004</v>
      </c>
      <c r="U8">
        <v>2005</v>
      </c>
      <c r="V8" s="14">
        <f t="shared" si="0"/>
        <v>1</v>
      </c>
      <c r="W8" s="28" t="s">
        <v>93</v>
      </c>
      <c r="X8" s="28" t="s">
        <v>94</v>
      </c>
      <c r="Y8" s="30" t="s">
        <v>95</v>
      </c>
      <c r="Z8" s="28" t="s">
        <v>95</v>
      </c>
      <c r="AA8" t="s">
        <v>137</v>
      </c>
      <c r="AB8" s="28">
        <v>186</v>
      </c>
      <c r="AC8" s="28" t="s">
        <v>97</v>
      </c>
      <c r="AD8" s="28" t="s">
        <v>98</v>
      </c>
      <c r="AE8" s="30" t="s">
        <v>99</v>
      </c>
      <c r="AF8" t="s">
        <v>104</v>
      </c>
      <c r="AG8" t="s">
        <v>98</v>
      </c>
      <c r="AH8" t="s">
        <v>130</v>
      </c>
      <c r="AI8" t="s">
        <v>101</v>
      </c>
      <c r="AJ8">
        <v>1369</v>
      </c>
      <c r="AK8" t="s">
        <v>102</v>
      </c>
      <c r="AL8">
        <v>0</v>
      </c>
      <c r="AM8">
        <v>317</v>
      </c>
      <c r="AN8">
        <v>1686</v>
      </c>
      <c r="AO8" s="28" t="s">
        <v>103</v>
      </c>
      <c r="AP8" s="28" t="s">
        <v>104</v>
      </c>
      <c r="AQ8" t="s">
        <v>105</v>
      </c>
      <c r="AR8" t="s">
        <v>106</v>
      </c>
      <c r="AS8">
        <v>1694</v>
      </c>
      <c r="AT8">
        <v>0</v>
      </c>
      <c r="AU8">
        <v>0</v>
      </c>
      <c r="AV8">
        <v>1694</v>
      </c>
      <c r="AW8" s="30">
        <v>1</v>
      </c>
      <c r="AX8">
        <v>0</v>
      </c>
      <c r="AY8" s="30">
        <v>2</v>
      </c>
      <c r="AZ8" s="30">
        <v>0</v>
      </c>
      <c r="BA8">
        <v>3</v>
      </c>
      <c r="BB8" s="14">
        <f>IF(Table1[[#This Row],[FullBath]]+Table1[[#This Row],[HalfBath]]=Table1[[#This Row],[BedroomAbvGr]],1,0)</f>
        <v>0</v>
      </c>
      <c r="BC8">
        <v>1</v>
      </c>
      <c r="BD8" s="30" t="s">
        <v>97</v>
      </c>
      <c r="BE8">
        <v>7</v>
      </c>
      <c r="BF8" t="s">
        <v>107</v>
      </c>
      <c r="BG8">
        <v>1</v>
      </c>
      <c r="BH8" t="s">
        <v>97</v>
      </c>
      <c r="BI8" t="s">
        <v>108</v>
      </c>
      <c r="BJ8">
        <v>2004</v>
      </c>
      <c r="BK8" t="s">
        <v>109</v>
      </c>
      <c r="BL8">
        <v>2</v>
      </c>
      <c r="BM8">
        <v>636</v>
      </c>
      <c r="BN8" t="s">
        <v>98</v>
      </c>
      <c r="BO8" t="s">
        <v>98</v>
      </c>
      <c r="BP8" t="s">
        <v>105</v>
      </c>
      <c r="BQ8" s="30">
        <v>255</v>
      </c>
      <c r="BR8" s="14">
        <f>IF(Table1[[#This Row],[WoodDeckSF]]&gt;0,1,0)</f>
        <v>1</v>
      </c>
      <c r="BS8">
        <v>57</v>
      </c>
      <c r="BT8">
        <v>0</v>
      </c>
      <c r="BU8">
        <v>0</v>
      </c>
      <c r="BV8">
        <v>0</v>
      </c>
      <c r="BW8">
        <v>0</v>
      </c>
      <c r="BX8" s="28" t="s">
        <v>83</v>
      </c>
      <c r="BY8" s="14">
        <f>IF(Table1[[#This Row],[PoolQC]]="NA", 0, 1)</f>
        <v>0</v>
      </c>
      <c r="BZ8" s="30" t="s">
        <v>83</v>
      </c>
      <c r="CA8" s="14">
        <f>IF(Table1[[#This Row],[Fence]]="NA",0,1)</f>
        <v>0</v>
      </c>
      <c r="CB8" t="s">
        <v>83</v>
      </c>
      <c r="CC8">
        <v>0</v>
      </c>
      <c r="CD8" s="30">
        <v>8</v>
      </c>
      <c r="CE8">
        <v>2007</v>
      </c>
      <c r="CF8" t="s">
        <v>110</v>
      </c>
      <c r="CG8" t="s">
        <v>111</v>
      </c>
      <c r="CH8" s="14">
        <f>IF(Table1[[#This Row],[SaleCondition]]="Normal",1,0)</f>
        <v>1</v>
      </c>
      <c r="CI8" s="1">
        <v>307000</v>
      </c>
    </row>
    <row r="9" spans="1:87" x14ac:dyDescent="0.2">
      <c r="A9">
        <v>8</v>
      </c>
      <c r="B9">
        <v>60</v>
      </c>
      <c r="C9" s="28" t="s">
        <v>81</v>
      </c>
      <c r="D9" t="s">
        <v>83</v>
      </c>
      <c r="E9">
        <v>10382</v>
      </c>
      <c r="F9" s="28" t="s">
        <v>82</v>
      </c>
      <c r="G9" t="s">
        <v>83</v>
      </c>
      <c r="H9" t="s">
        <v>120</v>
      </c>
      <c r="I9" s="28" t="s">
        <v>85</v>
      </c>
      <c r="J9" t="s">
        <v>86</v>
      </c>
      <c r="K9" s="30" t="s">
        <v>122</v>
      </c>
      <c r="L9" t="s">
        <v>88</v>
      </c>
      <c r="M9" s="31" t="s">
        <v>138</v>
      </c>
      <c r="N9" s="31" t="s">
        <v>139</v>
      </c>
      <c r="O9" s="28" t="s">
        <v>90</v>
      </c>
      <c r="P9" t="s">
        <v>91</v>
      </c>
      <c r="Q9" s="30" t="s">
        <v>92</v>
      </c>
      <c r="R9" s="28">
        <v>7</v>
      </c>
      <c r="S9" s="28">
        <v>6</v>
      </c>
      <c r="T9">
        <v>1973</v>
      </c>
      <c r="U9">
        <v>1973</v>
      </c>
      <c r="V9" s="14">
        <f t="shared" si="0"/>
        <v>0</v>
      </c>
      <c r="W9" s="28" t="s">
        <v>93</v>
      </c>
      <c r="X9" s="28" t="s">
        <v>94</v>
      </c>
      <c r="Y9" s="30" t="s">
        <v>140</v>
      </c>
      <c r="Z9" s="28" t="s">
        <v>140</v>
      </c>
      <c r="AA9" t="s">
        <v>137</v>
      </c>
      <c r="AB9" s="28">
        <v>240</v>
      </c>
      <c r="AC9" s="28" t="s">
        <v>98</v>
      </c>
      <c r="AD9" s="28" t="s">
        <v>98</v>
      </c>
      <c r="AE9" s="30" t="s">
        <v>118</v>
      </c>
      <c r="AF9" t="s">
        <v>97</v>
      </c>
      <c r="AG9" t="s">
        <v>98</v>
      </c>
      <c r="AH9" t="s">
        <v>121</v>
      </c>
      <c r="AI9" t="s">
        <v>119</v>
      </c>
      <c r="AJ9">
        <v>859</v>
      </c>
      <c r="AK9" t="s">
        <v>141</v>
      </c>
      <c r="AL9">
        <v>32</v>
      </c>
      <c r="AM9">
        <v>216</v>
      </c>
      <c r="AN9">
        <v>1107</v>
      </c>
      <c r="AO9" s="28" t="s">
        <v>103</v>
      </c>
      <c r="AP9" s="28" t="s">
        <v>104</v>
      </c>
      <c r="AQ9" t="s">
        <v>105</v>
      </c>
      <c r="AR9" t="s">
        <v>106</v>
      </c>
      <c r="AS9">
        <v>1107</v>
      </c>
      <c r="AT9">
        <v>983</v>
      </c>
      <c r="AU9">
        <v>0</v>
      </c>
      <c r="AV9">
        <v>2090</v>
      </c>
      <c r="AW9" s="30">
        <v>1</v>
      </c>
      <c r="AX9">
        <v>0</v>
      </c>
      <c r="AY9" s="30">
        <v>2</v>
      </c>
      <c r="AZ9" s="30">
        <v>1</v>
      </c>
      <c r="BA9">
        <v>3</v>
      </c>
      <c r="BB9" s="14">
        <f>IF(Table1[[#This Row],[FullBath]]+Table1[[#This Row],[HalfBath]]=Table1[[#This Row],[BedroomAbvGr]],1,0)</f>
        <v>1</v>
      </c>
      <c r="BC9">
        <v>1</v>
      </c>
      <c r="BD9" s="30" t="s">
        <v>98</v>
      </c>
      <c r="BE9">
        <v>7</v>
      </c>
      <c r="BF9" t="s">
        <v>107</v>
      </c>
      <c r="BG9">
        <v>2</v>
      </c>
      <c r="BH9" t="s">
        <v>98</v>
      </c>
      <c r="BI9" t="s">
        <v>108</v>
      </c>
      <c r="BJ9">
        <v>1973</v>
      </c>
      <c r="BK9" t="s">
        <v>109</v>
      </c>
      <c r="BL9">
        <v>2</v>
      </c>
      <c r="BM9">
        <v>484</v>
      </c>
      <c r="BN9" t="s">
        <v>98</v>
      </c>
      <c r="BO9" t="s">
        <v>98</v>
      </c>
      <c r="BP9" t="s">
        <v>105</v>
      </c>
      <c r="BQ9" s="30">
        <v>235</v>
      </c>
      <c r="BR9" s="14">
        <f>IF(Table1[[#This Row],[WoodDeckSF]]&gt;0,1,0)</f>
        <v>1</v>
      </c>
      <c r="BS9">
        <v>204</v>
      </c>
      <c r="BT9">
        <v>228</v>
      </c>
      <c r="BU9">
        <v>0</v>
      </c>
      <c r="BV9">
        <v>0</v>
      </c>
      <c r="BW9">
        <v>0</v>
      </c>
      <c r="BX9" s="28" t="s">
        <v>83</v>
      </c>
      <c r="BY9" s="14">
        <f>IF(Table1[[#This Row],[PoolQC]]="NA", 0, 1)</f>
        <v>0</v>
      </c>
      <c r="BZ9" s="30" t="s">
        <v>83</v>
      </c>
      <c r="CA9" s="14">
        <f>IF(Table1[[#This Row],[Fence]]="NA",0,1)</f>
        <v>0</v>
      </c>
      <c r="CB9" t="s">
        <v>135</v>
      </c>
      <c r="CC9">
        <v>350</v>
      </c>
      <c r="CD9" s="30">
        <v>11</v>
      </c>
      <c r="CE9">
        <v>2009</v>
      </c>
      <c r="CF9" t="s">
        <v>110</v>
      </c>
      <c r="CG9" t="s">
        <v>111</v>
      </c>
      <c r="CH9" s="14">
        <f>IF(Table1[[#This Row],[SaleCondition]]="Normal",1,0)</f>
        <v>1</v>
      </c>
      <c r="CI9" s="1">
        <v>200000</v>
      </c>
    </row>
    <row r="10" spans="1:87" x14ac:dyDescent="0.2">
      <c r="A10">
        <v>9</v>
      </c>
      <c r="B10">
        <v>50</v>
      </c>
      <c r="C10" s="28" t="s">
        <v>142</v>
      </c>
      <c r="D10">
        <v>51</v>
      </c>
      <c r="E10">
        <v>6120</v>
      </c>
      <c r="F10" s="28" t="s">
        <v>82</v>
      </c>
      <c r="G10" t="s">
        <v>83</v>
      </c>
      <c r="H10" t="s">
        <v>84</v>
      </c>
      <c r="I10" s="28" t="s">
        <v>85</v>
      </c>
      <c r="J10" t="s">
        <v>86</v>
      </c>
      <c r="K10" s="30" t="s">
        <v>87</v>
      </c>
      <c r="L10" t="s">
        <v>88</v>
      </c>
      <c r="M10" s="31" t="s">
        <v>143</v>
      </c>
      <c r="N10" s="31" t="s">
        <v>144</v>
      </c>
      <c r="O10" s="28" t="s">
        <v>90</v>
      </c>
      <c r="P10" t="s">
        <v>91</v>
      </c>
      <c r="Q10" s="30" t="s">
        <v>132</v>
      </c>
      <c r="R10" s="28">
        <v>7</v>
      </c>
      <c r="S10" s="28">
        <v>5</v>
      </c>
      <c r="T10">
        <v>1931</v>
      </c>
      <c r="U10">
        <v>1950</v>
      </c>
      <c r="V10" s="14">
        <f t="shared" si="0"/>
        <v>1</v>
      </c>
      <c r="W10" s="28" t="s">
        <v>93</v>
      </c>
      <c r="X10" s="28" t="s">
        <v>94</v>
      </c>
      <c r="Y10" s="30" t="s">
        <v>96</v>
      </c>
      <c r="Z10" s="28" t="s">
        <v>125</v>
      </c>
      <c r="AA10" t="s">
        <v>117</v>
      </c>
      <c r="AB10" s="28">
        <v>0</v>
      </c>
      <c r="AC10" s="28" t="s">
        <v>98</v>
      </c>
      <c r="AD10" s="28" t="s">
        <v>98</v>
      </c>
      <c r="AE10" s="30" t="s">
        <v>126</v>
      </c>
      <c r="AF10" t="s">
        <v>98</v>
      </c>
      <c r="AG10" t="s">
        <v>98</v>
      </c>
      <c r="AH10" t="s">
        <v>100</v>
      </c>
      <c r="AI10" t="s">
        <v>102</v>
      </c>
      <c r="AJ10">
        <v>0</v>
      </c>
      <c r="AK10" t="s">
        <v>102</v>
      </c>
      <c r="AL10">
        <v>0</v>
      </c>
      <c r="AM10">
        <v>952</v>
      </c>
      <c r="AN10">
        <v>952</v>
      </c>
      <c r="AO10" s="28" t="s">
        <v>103</v>
      </c>
      <c r="AP10" s="28" t="s">
        <v>97</v>
      </c>
      <c r="AQ10" t="s">
        <v>105</v>
      </c>
      <c r="AR10" t="s">
        <v>145</v>
      </c>
      <c r="AS10">
        <v>1022</v>
      </c>
      <c r="AT10">
        <v>752</v>
      </c>
      <c r="AU10">
        <v>0</v>
      </c>
      <c r="AV10">
        <v>1774</v>
      </c>
      <c r="AW10" s="30">
        <v>0</v>
      </c>
      <c r="AX10">
        <v>0</v>
      </c>
      <c r="AY10" s="30">
        <v>2</v>
      </c>
      <c r="AZ10" s="30">
        <v>0</v>
      </c>
      <c r="BA10">
        <v>2</v>
      </c>
      <c r="BB10" s="14">
        <f>IF(Table1[[#This Row],[FullBath]]+Table1[[#This Row],[HalfBath]]=Table1[[#This Row],[BedroomAbvGr]],1,0)</f>
        <v>1</v>
      </c>
      <c r="BC10">
        <v>2</v>
      </c>
      <c r="BD10" s="30" t="s">
        <v>98</v>
      </c>
      <c r="BE10">
        <v>8</v>
      </c>
      <c r="BF10" t="s">
        <v>146</v>
      </c>
      <c r="BG10">
        <v>2</v>
      </c>
      <c r="BH10" t="s">
        <v>98</v>
      </c>
      <c r="BI10" t="s">
        <v>127</v>
      </c>
      <c r="BJ10">
        <v>1931</v>
      </c>
      <c r="BK10" t="s">
        <v>102</v>
      </c>
      <c r="BL10">
        <v>2</v>
      </c>
      <c r="BM10">
        <v>468</v>
      </c>
      <c r="BN10" t="s">
        <v>147</v>
      </c>
      <c r="BO10" t="s">
        <v>98</v>
      </c>
      <c r="BP10" t="s">
        <v>105</v>
      </c>
      <c r="BQ10" s="30">
        <v>90</v>
      </c>
      <c r="BR10" s="14">
        <f>IF(Table1[[#This Row],[WoodDeckSF]]&gt;0,1,0)</f>
        <v>1</v>
      </c>
      <c r="BS10">
        <v>0</v>
      </c>
      <c r="BT10">
        <v>205</v>
      </c>
      <c r="BU10">
        <v>0</v>
      </c>
      <c r="BV10">
        <v>0</v>
      </c>
      <c r="BW10">
        <v>0</v>
      </c>
      <c r="BX10" s="28" t="s">
        <v>83</v>
      </c>
      <c r="BY10" s="14">
        <f>IF(Table1[[#This Row],[PoolQC]]="NA", 0, 1)</f>
        <v>0</v>
      </c>
      <c r="BZ10" s="30" t="s">
        <v>83</v>
      </c>
      <c r="CA10" s="14">
        <f>IF(Table1[[#This Row],[Fence]]="NA",0,1)</f>
        <v>0</v>
      </c>
      <c r="CB10" t="s">
        <v>83</v>
      </c>
      <c r="CC10">
        <v>0</v>
      </c>
      <c r="CD10" s="30">
        <v>4</v>
      </c>
      <c r="CE10">
        <v>2008</v>
      </c>
      <c r="CF10" t="s">
        <v>110</v>
      </c>
      <c r="CG10" t="s">
        <v>128</v>
      </c>
      <c r="CH10" s="14">
        <f>IF(Table1[[#This Row],[SaleCondition]]="Normal",1,0)</f>
        <v>0</v>
      </c>
      <c r="CI10" s="1">
        <v>129900</v>
      </c>
    </row>
    <row r="11" spans="1:87" x14ac:dyDescent="0.2">
      <c r="A11">
        <v>10</v>
      </c>
      <c r="B11">
        <v>190</v>
      </c>
      <c r="C11" s="28" t="s">
        <v>81</v>
      </c>
      <c r="D11">
        <v>50</v>
      </c>
      <c r="E11">
        <v>7420</v>
      </c>
      <c r="F11" s="28" t="s">
        <v>82</v>
      </c>
      <c r="G11" t="s">
        <v>83</v>
      </c>
      <c r="H11" t="s">
        <v>84</v>
      </c>
      <c r="I11" s="28" t="s">
        <v>85</v>
      </c>
      <c r="J11" t="s">
        <v>86</v>
      </c>
      <c r="K11" s="30" t="s">
        <v>122</v>
      </c>
      <c r="L11" t="s">
        <v>88</v>
      </c>
      <c r="M11" s="31" t="s">
        <v>148</v>
      </c>
      <c r="N11" s="31" t="s">
        <v>144</v>
      </c>
      <c r="O11" s="28" t="s">
        <v>144</v>
      </c>
      <c r="P11" t="s">
        <v>149</v>
      </c>
      <c r="Q11" s="30" t="s">
        <v>150</v>
      </c>
      <c r="R11" s="28">
        <v>5</v>
      </c>
      <c r="S11" s="28">
        <v>6</v>
      </c>
      <c r="T11">
        <v>1939</v>
      </c>
      <c r="U11">
        <v>1950</v>
      </c>
      <c r="V11" s="14">
        <f t="shared" si="0"/>
        <v>1</v>
      </c>
      <c r="W11" s="28" t="s">
        <v>93</v>
      </c>
      <c r="X11" s="28" t="s">
        <v>94</v>
      </c>
      <c r="Y11" s="30" t="s">
        <v>116</v>
      </c>
      <c r="Z11" s="28" t="s">
        <v>116</v>
      </c>
      <c r="AA11" t="s">
        <v>117</v>
      </c>
      <c r="AB11" s="28">
        <v>0</v>
      </c>
      <c r="AC11" s="28" t="s">
        <v>98</v>
      </c>
      <c r="AD11" s="28" t="s">
        <v>98</v>
      </c>
      <c r="AE11" s="30" t="s">
        <v>126</v>
      </c>
      <c r="AF11" t="s">
        <v>98</v>
      </c>
      <c r="AG11" t="s">
        <v>98</v>
      </c>
      <c r="AH11" t="s">
        <v>100</v>
      </c>
      <c r="AI11" t="s">
        <v>101</v>
      </c>
      <c r="AJ11">
        <v>851</v>
      </c>
      <c r="AK11" t="s">
        <v>102</v>
      </c>
      <c r="AL11">
        <v>0</v>
      </c>
      <c r="AM11">
        <v>140</v>
      </c>
      <c r="AN11">
        <v>991</v>
      </c>
      <c r="AO11" s="28" t="s">
        <v>103</v>
      </c>
      <c r="AP11" s="28" t="s">
        <v>104</v>
      </c>
      <c r="AQ11" t="s">
        <v>105</v>
      </c>
      <c r="AR11" t="s">
        <v>106</v>
      </c>
      <c r="AS11">
        <v>1077</v>
      </c>
      <c r="AT11">
        <v>0</v>
      </c>
      <c r="AU11">
        <v>0</v>
      </c>
      <c r="AV11">
        <v>1077</v>
      </c>
      <c r="AW11" s="30">
        <v>1</v>
      </c>
      <c r="AX11">
        <v>0</v>
      </c>
      <c r="AY11" s="30">
        <v>1</v>
      </c>
      <c r="AZ11" s="30">
        <v>0</v>
      </c>
      <c r="BA11">
        <v>2</v>
      </c>
      <c r="BB11" s="14">
        <f>IF(Table1[[#This Row],[FullBath]]+Table1[[#This Row],[HalfBath]]=Table1[[#This Row],[BedroomAbvGr]],1,0)</f>
        <v>0</v>
      </c>
      <c r="BC11">
        <v>2</v>
      </c>
      <c r="BD11" s="30" t="s">
        <v>98</v>
      </c>
      <c r="BE11">
        <v>5</v>
      </c>
      <c r="BF11" t="s">
        <v>107</v>
      </c>
      <c r="BG11">
        <v>2</v>
      </c>
      <c r="BH11" t="s">
        <v>98</v>
      </c>
      <c r="BI11" t="s">
        <v>108</v>
      </c>
      <c r="BJ11">
        <v>1939</v>
      </c>
      <c r="BK11" t="s">
        <v>109</v>
      </c>
      <c r="BL11">
        <v>1</v>
      </c>
      <c r="BM11">
        <v>205</v>
      </c>
      <c r="BN11" t="s">
        <v>97</v>
      </c>
      <c r="BO11" t="s">
        <v>98</v>
      </c>
      <c r="BP11" t="s">
        <v>105</v>
      </c>
      <c r="BQ11" s="30">
        <v>0</v>
      </c>
      <c r="BR11" s="14">
        <f>IF(Table1[[#This Row],[WoodDeckSF]]&gt;0,1,0)</f>
        <v>0</v>
      </c>
      <c r="BS11">
        <v>4</v>
      </c>
      <c r="BT11">
        <v>0</v>
      </c>
      <c r="BU11">
        <v>0</v>
      </c>
      <c r="BV11">
        <v>0</v>
      </c>
      <c r="BW11">
        <v>0</v>
      </c>
      <c r="BX11" s="28" t="s">
        <v>83</v>
      </c>
      <c r="BY11" s="14">
        <f>IF(Table1[[#This Row],[PoolQC]]="NA", 0, 1)</f>
        <v>0</v>
      </c>
      <c r="BZ11" s="30" t="s">
        <v>83</v>
      </c>
      <c r="CA11" s="14">
        <f>IF(Table1[[#This Row],[Fence]]="NA",0,1)</f>
        <v>0</v>
      </c>
      <c r="CB11" t="s">
        <v>83</v>
      </c>
      <c r="CC11">
        <v>0</v>
      </c>
      <c r="CD11" s="30">
        <v>1</v>
      </c>
      <c r="CE11">
        <v>2008</v>
      </c>
      <c r="CF11" t="s">
        <v>110</v>
      </c>
      <c r="CG11" t="s">
        <v>111</v>
      </c>
      <c r="CH11" s="14">
        <f>IF(Table1[[#This Row],[SaleCondition]]="Normal",1,0)</f>
        <v>1</v>
      </c>
      <c r="CI11" s="1">
        <v>118000</v>
      </c>
    </row>
    <row r="12" spans="1:87" x14ac:dyDescent="0.2">
      <c r="A12">
        <v>11</v>
      </c>
      <c r="B12">
        <v>20</v>
      </c>
      <c r="C12" s="28" t="s">
        <v>81</v>
      </c>
      <c r="D12">
        <v>70</v>
      </c>
      <c r="E12">
        <v>11200</v>
      </c>
      <c r="F12" s="28" t="s">
        <v>82</v>
      </c>
      <c r="G12" t="s">
        <v>83</v>
      </c>
      <c r="H12" t="s">
        <v>84</v>
      </c>
      <c r="I12" s="28" t="s">
        <v>85</v>
      </c>
      <c r="J12" t="s">
        <v>86</v>
      </c>
      <c r="K12" s="30" t="s">
        <v>87</v>
      </c>
      <c r="L12" t="s">
        <v>88</v>
      </c>
      <c r="M12" s="31" t="s">
        <v>151</v>
      </c>
      <c r="N12" s="31" t="s">
        <v>90</v>
      </c>
      <c r="O12" s="28" t="s">
        <v>90</v>
      </c>
      <c r="P12" t="s">
        <v>91</v>
      </c>
      <c r="Q12" s="30" t="s">
        <v>115</v>
      </c>
      <c r="R12" s="28">
        <v>5</v>
      </c>
      <c r="S12" s="28">
        <v>5</v>
      </c>
      <c r="T12">
        <v>1965</v>
      </c>
      <c r="U12">
        <v>1965</v>
      </c>
      <c r="V12" s="14">
        <f t="shared" si="0"/>
        <v>0</v>
      </c>
      <c r="W12" s="28" t="s">
        <v>152</v>
      </c>
      <c r="X12" s="28" t="s">
        <v>94</v>
      </c>
      <c r="Y12" s="30" t="s">
        <v>140</v>
      </c>
      <c r="Z12" s="28" t="s">
        <v>140</v>
      </c>
      <c r="AA12" t="s">
        <v>117</v>
      </c>
      <c r="AB12" s="28">
        <v>0</v>
      </c>
      <c r="AC12" s="28" t="s">
        <v>98</v>
      </c>
      <c r="AD12" s="28" t="s">
        <v>98</v>
      </c>
      <c r="AE12" s="30" t="s">
        <v>118</v>
      </c>
      <c r="AF12" t="s">
        <v>98</v>
      </c>
      <c r="AG12" t="s">
        <v>98</v>
      </c>
      <c r="AH12" t="s">
        <v>100</v>
      </c>
      <c r="AI12" t="s">
        <v>153</v>
      </c>
      <c r="AJ12">
        <v>906</v>
      </c>
      <c r="AK12" t="s">
        <v>102</v>
      </c>
      <c r="AL12">
        <v>0</v>
      </c>
      <c r="AM12">
        <v>134</v>
      </c>
      <c r="AN12">
        <v>1040</v>
      </c>
      <c r="AO12" s="28" t="s">
        <v>103</v>
      </c>
      <c r="AP12" s="28" t="s">
        <v>104</v>
      </c>
      <c r="AQ12" t="s">
        <v>105</v>
      </c>
      <c r="AR12" t="s">
        <v>106</v>
      </c>
      <c r="AS12">
        <v>1040</v>
      </c>
      <c r="AT12">
        <v>0</v>
      </c>
      <c r="AU12">
        <v>0</v>
      </c>
      <c r="AV12">
        <v>1040</v>
      </c>
      <c r="AW12" s="30">
        <v>1</v>
      </c>
      <c r="AX12">
        <v>0</v>
      </c>
      <c r="AY12" s="30">
        <v>1</v>
      </c>
      <c r="AZ12" s="30">
        <v>0</v>
      </c>
      <c r="BA12">
        <v>3</v>
      </c>
      <c r="BB12" s="14">
        <f>IF(Table1[[#This Row],[FullBath]]+Table1[[#This Row],[HalfBath]]=Table1[[#This Row],[BedroomAbvGr]],1,0)</f>
        <v>0</v>
      </c>
      <c r="BC12">
        <v>1</v>
      </c>
      <c r="BD12" s="30" t="s">
        <v>98</v>
      </c>
      <c r="BE12">
        <v>5</v>
      </c>
      <c r="BF12" t="s">
        <v>107</v>
      </c>
      <c r="BG12">
        <v>0</v>
      </c>
      <c r="BH12" t="s">
        <v>83</v>
      </c>
      <c r="BI12" t="s">
        <v>127</v>
      </c>
      <c r="BJ12">
        <v>1965</v>
      </c>
      <c r="BK12" t="s">
        <v>102</v>
      </c>
      <c r="BL12">
        <v>1</v>
      </c>
      <c r="BM12">
        <v>384</v>
      </c>
      <c r="BN12" t="s">
        <v>98</v>
      </c>
      <c r="BO12" t="s">
        <v>98</v>
      </c>
      <c r="BP12" t="s">
        <v>105</v>
      </c>
      <c r="BQ12" s="30">
        <v>0</v>
      </c>
      <c r="BR12" s="14">
        <f>IF(Table1[[#This Row],[WoodDeckSF]]&gt;0,1,0)</f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s="28" t="s">
        <v>83</v>
      </c>
      <c r="BY12" s="14">
        <f>IF(Table1[[#This Row],[PoolQC]]="NA", 0, 1)</f>
        <v>0</v>
      </c>
      <c r="BZ12" s="30" t="s">
        <v>83</v>
      </c>
      <c r="CA12" s="14">
        <f>IF(Table1[[#This Row],[Fence]]="NA",0,1)</f>
        <v>0</v>
      </c>
      <c r="CB12" t="s">
        <v>83</v>
      </c>
      <c r="CC12">
        <v>0</v>
      </c>
      <c r="CD12" s="30">
        <v>2</v>
      </c>
      <c r="CE12">
        <v>2008</v>
      </c>
      <c r="CF12" t="s">
        <v>110</v>
      </c>
      <c r="CG12" t="s">
        <v>111</v>
      </c>
      <c r="CH12" s="14">
        <f>IF(Table1[[#This Row],[SaleCondition]]="Normal",1,0)</f>
        <v>1</v>
      </c>
      <c r="CI12" s="1">
        <v>129500</v>
      </c>
    </row>
    <row r="13" spans="1:87" x14ac:dyDescent="0.2">
      <c r="A13">
        <v>12</v>
      </c>
      <c r="B13">
        <v>60</v>
      </c>
      <c r="C13" s="28" t="s">
        <v>81</v>
      </c>
      <c r="D13">
        <v>85</v>
      </c>
      <c r="E13">
        <v>11924</v>
      </c>
      <c r="F13" s="28" t="s">
        <v>82</v>
      </c>
      <c r="G13" t="s">
        <v>83</v>
      </c>
      <c r="H13" t="s">
        <v>120</v>
      </c>
      <c r="I13" s="28" t="s">
        <v>85</v>
      </c>
      <c r="J13" t="s">
        <v>86</v>
      </c>
      <c r="K13" s="30" t="s">
        <v>87</v>
      </c>
      <c r="L13" t="s">
        <v>88</v>
      </c>
      <c r="M13" s="31" t="s">
        <v>154</v>
      </c>
      <c r="N13" s="31" t="s">
        <v>90</v>
      </c>
      <c r="O13" s="28" t="s">
        <v>90</v>
      </c>
      <c r="P13" t="s">
        <v>91</v>
      </c>
      <c r="Q13" s="30" t="s">
        <v>92</v>
      </c>
      <c r="R13" s="28">
        <v>9</v>
      </c>
      <c r="S13" s="28">
        <v>5</v>
      </c>
      <c r="T13">
        <v>2005</v>
      </c>
      <c r="U13">
        <v>2006</v>
      </c>
      <c r="V13" s="14">
        <f t="shared" si="0"/>
        <v>1</v>
      </c>
      <c r="W13" s="28" t="s">
        <v>152</v>
      </c>
      <c r="X13" s="28" t="s">
        <v>94</v>
      </c>
      <c r="Y13" s="30" t="s">
        <v>155</v>
      </c>
      <c r="Z13" s="28" t="s">
        <v>125</v>
      </c>
      <c r="AA13" t="s">
        <v>137</v>
      </c>
      <c r="AB13" s="28">
        <v>286</v>
      </c>
      <c r="AC13" s="28" t="s">
        <v>104</v>
      </c>
      <c r="AD13" s="28" t="s">
        <v>98</v>
      </c>
      <c r="AE13" s="30" t="s">
        <v>99</v>
      </c>
      <c r="AF13" t="s">
        <v>104</v>
      </c>
      <c r="AG13" t="s">
        <v>98</v>
      </c>
      <c r="AH13" t="s">
        <v>100</v>
      </c>
      <c r="AI13" t="s">
        <v>101</v>
      </c>
      <c r="AJ13">
        <v>998</v>
      </c>
      <c r="AK13" t="s">
        <v>102</v>
      </c>
      <c r="AL13">
        <v>0</v>
      </c>
      <c r="AM13">
        <v>177</v>
      </c>
      <c r="AN13">
        <v>1175</v>
      </c>
      <c r="AO13" s="28" t="s">
        <v>103</v>
      </c>
      <c r="AP13" s="28" t="s">
        <v>104</v>
      </c>
      <c r="AQ13" t="s">
        <v>105</v>
      </c>
      <c r="AR13" t="s">
        <v>106</v>
      </c>
      <c r="AS13">
        <v>1182</v>
      </c>
      <c r="AT13">
        <v>1142</v>
      </c>
      <c r="AU13">
        <v>0</v>
      </c>
      <c r="AV13">
        <v>2324</v>
      </c>
      <c r="AW13" s="30">
        <v>1</v>
      </c>
      <c r="AX13">
        <v>0</v>
      </c>
      <c r="AY13" s="30">
        <v>3</v>
      </c>
      <c r="AZ13" s="30">
        <v>0</v>
      </c>
      <c r="BA13">
        <v>4</v>
      </c>
      <c r="BB13" s="14">
        <f>IF(Table1[[#This Row],[FullBath]]+Table1[[#This Row],[HalfBath]]=Table1[[#This Row],[BedroomAbvGr]],1,0)</f>
        <v>0</v>
      </c>
      <c r="BC13">
        <v>1</v>
      </c>
      <c r="BD13" s="30" t="s">
        <v>104</v>
      </c>
      <c r="BE13">
        <v>11</v>
      </c>
      <c r="BF13" t="s">
        <v>107</v>
      </c>
      <c r="BG13">
        <v>2</v>
      </c>
      <c r="BH13" t="s">
        <v>97</v>
      </c>
      <c r="BI13" t="s">
        <v>156</v>
      </c>
      <c r="BJ13">
        <v>2005</v>
      </c>
      <c r="BK13" t="s">
        <v>157</v>
      </c>
      <c r="BL13">
        <v>3</v>
      </c>
      <c r="BM13">
        <v>736</v>
      </c>
      <c r="BN13" t="s">
        <v>98</v>
      </c>
      <c r="BO13" t="s">
        <v>98</v>
      </c>
      <c r="BP13" t="s">
        <v>105</v>
      </c>
      <c r="BQ13" s="30">
        <v>147</v>
      </c>
      <c r="BR13" s="14">
        <f>IF(Table1[[#This Row],[WoodDeckSF]]&gt;0,1,0)</f>
        <v>1</v>
      </c>
      <c r="BS13">
        <v>21</v>
      </c>
      <c r="BT13">
        <v>0</v>
      </c>
      <c r="BU13">
        <v>0</v>
      </c>
      <c r="BV13">
        <v>0</v>
      </c>
      <c r="BW13">
        <v>0</v>
      </c>
      <c r="BX13" s="28" t="s">
        <v>83</v>
      </c>
      <c r="BY13" s="14">
        <f>IF(Table1[[#This Row],[PoolQC]]="NA", 0, 1)</f>
        <v>0</v>
      </c>
      <c r="BZ13" s="30" t="s">
        <v>83</v>
      </c>
      <c r="CA13" s="14">
        <f>IF(Table1[[#This Row],[Fence]]="NA",0,1)</f>
        <v>0</v>
      </c>
      <c r="CB13" t="s">
        <v>83</v>
      </c>
      <c r="CC13">
        <v>0</v>
      </c>
      <c r="CD13" s="30">
        <v>7</v>
      </c>
      <c r="CE13">
        <v>2006</v>
      </c>
      <c r="CF13" t="s">
        <v>158</v>
      </c>
      <c r="CG13" t="s">
        <v>159</v>
      </c>
      <c r="CH13" s="14">
        <f>IF(Table1[[#This Row],[SaleCondition]]="Normal",1,0)</f>
        <v>0</v>
      </c>
      <c r="CI13" s="1">
        <v>345000</v>
      </c>
    </row>
    <row r="14" spans="1:87" x14ac:dyDescent="0.2">
      <c r="A14">
        <v>13</v>
      </c>
      <c r="B14">
        <v>20</v>
      </c>
      <c r="C14" s="28" t="s">
        <v>81</v>
      </c>
      <c r="D14" t="s">
        <v>83</v>
      </c>
      <c r="E14">
        <v>12968</v>
      </c>
      <c r="F14" s="28" t="s">
        <v>82</v>
      </c>
      <c r="G14" t="s">
        <v>83</v>
      </c>
      <c r="H14" t="s">
        <v>160</v>
      </c>
      <c r="I14" s="28" t="s">
        <v>85</v>
      </c>
      <c r="J14" t="s">
        <v>86</v>
      </c>
      <c r="K14" s="30" t="s">
        <v>87</v>
      </c>
      <c r="L14" t="s">
        <v>88</v>
      </c>
      <c r="M14" s="31" t="s">
        <v>151</v>
      </c>
      <c r="N14" s="31" t="s">
        <v>90</v>
      </c>
      <c r="O14" s="28" t="s">
        <v>90</v>
      </c>
      <c r="P14" t="s">
        <v>91</v>
      </c>
      <c r="Q14" s="30" t="s">
        <v>115</v>
      </c>
      <c r="R14" s="28">
        <v>5</v>
      </c>
      <c r="S14" s="28">
        <v>6</v>
      </c>
      <c r="T14">
        <v>1962</v>
      </c>
      <c r="U14">
        <v>1962</v>
      </c>
      <c r="V14" s="14">
        <f t="shared" si="0"/>
        <v>0</v>
      </c>
      <c r="W14" s="28" t="s">
        <v>152</v>
      </c>
      <c r="X14" s="28" t="s">
        <v>94</v>
      </c>
      <c r="Y14" s="30" t="s">
        <v>140</v>
      </c>
      <c r="Z14" s="28" t="s">
        <v>161</v>
      </c>
      <c r="AA14" t="s">
        <v>117</v>
      </c>
      <c r="AB14" s="28">
        <v>0</v>
      </c>
      <c r="AC14" s="28" t="s">
        <v>98</v>
      </c>
      <c r="AD14" s="28" t="s">
        <v>98</v>
      </c>
      <c r="AE14" s="30" t="s">
        <v>118</v>
      </c>
      <c r="AF14" t="s">
        <v>98</v>
      </c>
      <c r="AG14" t="s">
        <v>98</v>
      </c>
      <c r="AH14" t="s">
        <v>100</v>
      </c>
      <c r="AI14" t="s">
        <v>119</v>
      </c>
      <c r="AJ14">
        <v>737</v>
      </c>
      <c r="AK14" t="s">
        <v>102</v>
      </c>
      <c r="AL14">
        <v>0</v>
      </c>
      <c r="AM14">
        <v>175</v>
      </c>
      <c r="AN14">
        <v>912</v>
      </c>
      <c r="AO14" s="28" t="s">
        <v>103</v>
      </c>
      <c r="AP14" s="28" t="s">
        <v>98</v>
      </c>
      <c r="AQ14" t="s">
        <v>105</v>
      </c>
      <c r="AR14" t="s">
        <v>106</v>
      </c>
      <c r="AS14">
        <v>912</v>
      </c>
      <c r="AT14">
        <v>0</v>
      </c>
      <c r="AU14">
        <v>0</v>
      </c>
      <c r="AV14">
        <v>912</v>
      </c>
      <c r="AW14" s="30">
        <v>1</v>
      </c>
      <c r="AX14">
        <v>0</v>
      </c>
      <c r="AY14" s="30">
        <v>1</v>
      </c>
      <c r="AZ14" s="30">
        <v>0</v>
      </c>
      <c r="BA14">
        <v>2</v>
      </c>
      <c r="BB14" s="14">
        <f>IF(Table1[[#This Row],[FullBath]]+Table1[[#This Row],[HalfBath]]=Table1[[#This Row],[BedroomAbvGr]],1,0)</f>
        <v>0</v>
      </c>
      <c r="BC14">
        <v>1</v>
      </c>
      <c r="BD14" s="30" t="s">
        <v>98</v>
      </c>
      <c r="BE14">
        <v>4</v>
      </c>
      <c r="BF14" t="s">
        <v>107</v>
      </c>
      <c r="BG14">
        <v>0</v>
      </c>
      <c r="BH14" t="s">
        <v>83</v>
      </c>
      <c r="BI14" t="s">
        <v>127</v>
      </c>
      <c r="BJ14">
        <v>1962</v>
      </c>
      <c r="BK14" t="s">
        <v>102</v>
      </c>
      <c r="BL14">
        <v>1</v>
      </c>
      <c r="BM14">
        <v>352</v>
      </c>
      <c r="BN14" t="s">
        <v>98</v>
      </c>
      <c r="BO14" t="s">
        <v>98</v>
      </c>
      <c r="BP14" t="s">
        <v>105</v>
      </c>
      <c r="BQ14" s="30">
        <v>140</v>
      </c>
      <c r="BR14" s="14">
        <f>IF(Table1[[#This Row],[WoodDeckSF]]&gt;0,1,0)</f>
        <v>1</v>
      </c>
      <c r="BS14">
        <v>0</v>
      </c>
      <c r="BT14">
        <v>0</v>
      </c>
      <c r="BU14">
        <v>0</v>
      </c>
      <c r="BV14">
        <v>176</v>
      </c>
      <c r="BW14">
        <v>0</v>
      </c>
      <c r="BX14" s="28" t="s">
        <v>83</v>
      </c>
      <c r="BY14" s="14">
        <f>IF(Table1[[#This Row],[PoolQC]]="NA", 0, 1)</f>
        <v>0</v>
      </c>
      <c r="BZ14" s="30" t="s">
        <v>83</v>
      </c>
      <c r="CA14" s="14">
        <f>IF(Table1[[#This Row],[Fence]]="NA",0,1)</f>
        <v>0</v>
      </c>
      <c r="CB14" t="s">
        <v>83</v>
      </c>
      <c r="CC14">
        <v>0</v>
      </c>
      <c r="CD14" s="30">
        <v>9</v>
      </c>
      <c r="CE14">
        <v>2008</v>
      </c>
      <c r="CF14" t="s">
        <v>110</v>
      </c>
      <c r="CG14" t="s">
        <v>111</v>
      </c>
      <c r="CH14" s="14">
        <f>IF(Table1[[#This Row],[SaleCondition]]="Normal",1,0)</f>
        <v>1</v>
      </c>
      <c r="CI14" s="1">
        <v>144000</v>
      </c>
    </row>
    <row r="15" spans="1:87" x14ac:dyDescent="0.2">
      <c r="A15">
        <v>14</v>
      </c>
      <c r="B15">
        <v>20</v>
      </c>
      <c r="C15" s="28" t="s">
        <v>81</v>
      </c>
      <c r="D15">
        <v>91</v>
      </c>
      <c r="E15">
        <v>10652</v>
      </c>
      <c r="F15" s="28" t="s">
        <v>82</v>
      </c>
      <c r="G15" t="s">
        <v>83</v>
      </c>
      <c r="H15" t="s">
        <v>120</v>
      </c>
      <c r="I15" s="28" t="s">
        <v>85</v>
      </c>
      <c r="J15" t="s">
        <v>86</v>
      </c>
      <c r="K15" s="30" t="s">
        <v>87</v>
      </c>
      <c r="L15" t="s">
        <v>88</v>
      </c>
      <c r="M15" s="31" t="s">
        <v>89</v>
      </c>
      <c r="N15" s="31" t="s">
        <v>90</v>
      </c>
      <c r="O15" s="28" t="s">
        <v>90</v>
      </c>
      <c r="P15" t="s">
        <v>91</v>
      </c>
      <c r="Q15" s="30" t="s">
        <v>115</v>
      </c>
      <c r="R15" s="28">
        <v>7</v>
      </c>
      <c r="S15" s="28">
        <v>5</v>
      </c>
      <c r="T15">
        <v>2006</v>
      </c>
      <c r="U15">
        <v>2007</v>
      </c>
      <c r="V15" s="14">
        <f t="shared" si="0"/>
        <v>1</v>
      </c>
      <c r="W15" s="28" t="s">
        <v>93</v>
      </c>
      <c r="X15" s="28" t="s">
        <v>94</v>
      </c>
      <c r="Y15" s="30" t="s">
        <v>95</v>
      </c>
      <c r="Z15" s="28" t="s">
        <v>95</v>
      </c>
      <c r="AA15" t="s">
        <v>137</v>
      </c>
      <c r="AB15" s="28">
        <v>306</v>
      </c>
      <c r="AC15" s="28" t="s">
        <v>97</v>
      </c>
      <c r="AD15" s="28" t="s">
        <v>98</v>
      </c>
      <c r="AE15" s="30" t="s">
        <v>99</v>
      </c>
      <c r="AF15" t="s">
        <v>97</v>
      </c>
      <c r="AG15" t="s">
        <v>98</v>
      </c>
      <c r="AH15" t="s">
        <v>130</v>
      </c>
      <c r="AI15" t="s">
        <v>102</v>
      </c>
      <c r="AJ15">
        <v>0</v>
      </c>
      <c r="AK15" t="s">
        <v>102</v>
      </c>
      <c r="AL15">
        <v>0</v>
      </c>
      <c r="AM15">
        <v>1494</v>
      </c>
      <c r="AN15">
        <v>1494</v>
      </c>
      <c r="AO15" s="28" t="s">
        <v>103</v>
      </c>
      <c r="AP15" s="28" t="s">
        <v>104</v>
      </c>
      <c r="AQ15" t="s">
        <v>105</v>
      </c>
      <c r="AR15" t="s">
        <v>106</v>
      </c>
      <c r="AS15">
        <v>1494</v>
      </c>
      <c r="AT15">
        <v>0</v>
      </c>
      <c r="AU15">
        <v>0</v>
      </c>
      <c r="AV15">
        <v>1494</v>
      </c>
      <c r="AW15" s="30">
        <v>0</v>
      </c>
      <c r="AX15">
        <v>0</v>
      </c>
      <c r="AY15" s="30">
        <v>2</v>
      </c>
      <c r="AZ15" s="30">
        <v>0</v>
      </c>
      <c r="BA15">
        <v>3</v>
      </c>
      <c r="BB15" s="14">
        <f>IF(Table1[[#This Row],[FullBath]]+Table1[[#This Row],[HalfBath]]=Table1[[#This Row],[BedroomAbvGr]],1,0)</f>
        <v>0</v>
      </c>
      <c r="BC15">
        <v>1</v>
      </c>
      <c r="BD15" s="30" t="s">
        <v>97</v>
      </c>
      <c r="BE15">
        <v>7</v>
      </c>
      <c r="BF15" t="s">
        <v>107</v>
      </c>
      <c r="BG15">
        <v>1</v>
      </c>
      <c r="BH15" t="s">
        <v>97</v>
      </c>
      <c r="BI15" t="s">
        <v>108</v>
      </c>
      <c r="BJ15">
        <v>2006</v>
      </c>
      <c r="BK15" t="s">
        <v>109</v>
      </c>
      <c r="BL15">
        <v>3</v>
      </c>
      <c r="BM15">
        <v>840</v>
      </c>
      <c r="BN15" t="s">
        <v>98</v>
      </c>
      <c r="BO15" t="s">
        <v>98</v>
      </c>
      <c r="BP15" t="s">
        <v>105</v>
      </c>
      <c r="BQ15" s="30">
        <v>160</v>
      </c>
      <c r="BR15" s="14">
        <f>IF(Table1[[#This Row],[WoodDeckSF]]&gt;0,1,0)</f>
        <v>1</v>
      </c>
      <c r="BS15">
        <v>33</v>
      </c>
      <c r="BT15">
        <v>0</v>
      </c>
      <c r="BU15">
        <v>0</v>
      </c>
      <c r="BV15">
        <v>0</v>
      </c>
      <c r="BW15">
        <v>0</v>
      </c>
      <c r="BX15" s="28" t="s">
        <v>83</v>
      </c>
      <c r="BY15" s="14">
        <f>IF(Table1[[#This Row],[PoolQC]]="NA", 0, 1)</f>
        <v>0</v>
      </c>
      <c r="BZ15" s="30" t="s">
        <v>83</v>
      </c>
      <c r="CA15" s="14">
        <f>IF(Table1[[#This Row],[Fence]]="NA",0,1)</f>
        <v>0</v>
      </c>
      <c r="CB15" t="s">
        <v>83</v>
      </c>
      <c r="CC15">
        <v>0</v>
      </c>
      <c r="CD15" s="30">
        <v>8</v>
      </c>
      <c r="CE15">
        <v>2007</v>
      </c>
      <c r="CF15" t="s">
        <v>158</v>
      </c>
      <c r="CG15" t="s">
        <v>159</v>
      </c>
      <c r="CH15" s="14">
        <f>IF(Table1[[#This Row],[SaleCondition]]="Normal",1,0)</f>
        <v>0</v>
      </c>
      <c r="CI15" s="1">
        <v>279500</v>
      </c>
    </row>
    <row r="16" spans="1:87" x14ac:dyDescent="0.2">
      <c r="A16">
        <v>15</v>
      </c>
      <c r="B16">
        <v>20</v>
      </c>
      <c r="C16" s="28" t="s">
        <v>81</v>
      </c>
      <c r="D16" t="s">
        <v>83</v>
      </c>
      <c r="E16">
        <v>10920</v>
      </c>
      <c r="F16" s="28" t="s">
        <v>82</v>
      </c>
      <c r="G16" t="s">
        <v>83</v>
      </c>
      <c r="H16" t="s">
        <v>120</v>
      </c>
      <c r="I16" s="28" t="s">
        <v>85</v>
      </c>
      <c r="J16" t="s">
        <v>86</v>
      </c>
      <c r="K16" s="30" t="s">
        <v>122</v>
      </c>
      <c r="L16" t="s">
        <v>88</v>
      </c>
      <c r="M16" s="31" t="s">
        <v>162</v>
      </c>
      <c r="N16" s="31" t="s">
        <v>90</v>
      </c>
      <c r="O16" s="28" t="s">
        <v>90</v>
      </c>
      <c r="P16" t="s">
        <v>91</v>
      </c>
      <c r="Q16" s="30" t="s">
        <v>115</v>
      </c>
      <c r="R16" s="28">
        <v>6</v>
      </c>
      <c r="S16" s="28">
        <v>5</v>
      </c>
      <c r="T16">
        <v>1960</v>
      </c>
      <c r="U16">
        <v>1960</v>
      </c>
      <c r="V16" s="14">
        <f t="shared" si="0"/>
        <v>0</v>
      </c>
      <c r="W16" s="28" t="s">
        <v>152</v>
      </c>
      <c r="X16" s="28" t="s">
        <v>94</v>
      </c>
      <c r="Y16" s="30" t="s">
        <v>116</v>
      </c>
      <c r="Z16" s="28" t="s">
        <v>116</v>
      </c>
      <c r="AA16" t="s">
        <v>96</v>
      </c>
      <c r="AB16" s="28">
        <v>212</v>
      </c>
      <c r="AC16" s="28" t="s">
        <v>98</v>
      </c>
      <c r="AD16" s="28" t="s">
        <v>98</v>
      </c>
      <c r="AE16" s="30" t="s">
        <v>118</v>
      </c>
      <c r="AF16" t="s">
        <v>98</v>
      </c>
      <c r="AG16" t="s">
        <v>98</v>
      </c>
      <c r="AH16" t="s">
        <v>100</v>
      </c>
      <c r="AI16" t="s">
        <v>141</v>
      </c>
      <c r="AJ16">
        <v>733</v>
      </c>
      <c r="AK16" t="s">
        <v>102</v>
      </c>
      <c r="AL16">
        <v>0</v>
      </c>
      <c r="AM16">
        <v>520</v>
      </c>
      <c r="AN16">
        <v>1253</v>
      </c>
      <c r="AO16" s="28" t="s">
        <v>103</v>
      </c>
      <c r="AP16" s="28" t="s">
        <v>98</v>
      </c>
      <c r="AQ16" t="s">
        <v>105</v>
      </c>
      <c r="AR16" t="s">
        <v>106</v>
      </c>
      <c r="AS16">
        <v>1253</v>
      </c>
      <c r="AT16">
        <v>0</v>
      </c>
      <c r="AU16">
        <v>0</v>
      </c>
      <c r="AV16">
        <v>1253</v>
      </c>
      <c r="AW16" s="30">
        <v>1</v>
      </c>
      <c r="AX16">
        <v>0</v>
      </c>
      <c r="AY16" s="30">
        <v>1</v>
      </c>
      <c r="AZ16" s="30">
        <v>1</v>
      </c>
      <c r="BA16">
        <v>2</v>
      </c>
      <c r="BB16" s="14">
        <f>IF(Table1[[#This Row],[FullBath]]+Table1[[#This Row],[HalfBath]]=Table1[[#This Row],[BedroomAbvGr]],1,0)</f>
        <v>1</v>
      </c>
      <c r="BC16">
        <v>1</v>
      </c>
      <c r="BD16" s="30" t="s">
        <v>98</v>
      </c>
      <c r="BE16">
        <v>5</v>
      </c>
      <c r="BF16" t="s">
        <v>107</v>
      </c>
      <c r="BG16">
        <v>1</v>
      </c>
      <c r="BH16" t="s">
        <v>147</v>
      </c>
      <c r="BI16" t="s">
        <v>108</v>
      </c>
      <c r="BJ16">
        <v>1960</v>
      </c>
      <c r="BK16" t="s">
        <v>109</v>
      </c>
      <c r="BL16">
        <v>1</v>
      </c>
      <c r="BM16">
        <v>352</v>
      </c>
      <c r="BN16" t="s">
        <v>98</v>
      </c>
      <c r="BO16" t="s">
        <v>98</v>
      </c>
      <c r="BP16" t="s">
        <v>105</v>
      </c>
      <c r="BQ16" s="30">
        <v>0</v>
      </c>
      <c r="BR16" s="14">
        <f>IF(Table1[[#This Row],[WoodDeckSF]]&gt;0,1,0)</f>
        <v>0</v>
      </c>
      <c r="BS16">
        <v>213</v>
      </c>
      <c r="BT16">
        <v>176</v>
      </c>
      <c r="BU16">
        <v>0</v>
      </c>
      <c r="BV16">
        <v>0</v>
      </c>
      <c r="BW16">
        <v>0</v>
      </c>
      <c r="BX16" s="28" t="s">
        <v>83</v>
      </c>
      <c r="BY16" s="14">
        <f>IF(Table1[[#This Row],[PoolQC]]="NA", 0, 1)</f>
        <v>0</v>
      </c>
      <c r="BZ16" s="30" t="s">
        <v>163</v>
      </c>
      <c r="CA16" s="14">
        <f>IF(Table1[[#This Row],[Fence]]="NA",0,1)</f>
        <v>1</v>
      </c>
      <c r="CB16" t="s">
        <v>83</v>
      </c>
      <c r="CC16">
        <v>0</v>
      </c>
      <c r="CD16" s="30">
        <v>5</v>
      </c>
      <c r="CE16">
        <v>2008</v>
      </c>
      <c r="CF16" t="s">
        <v>110</v>
      </c>
      <c r="CG16" t="s">
        <v>111</v>
      </c>
      <c r="CH16" s="14">
        <f>IF(Table1[[#This Row],[SaleCondition]]="Normal",1,0)</f>
        <v>1</v>
      </c>
      <c r="CI16" s="1">
        <v>157000</v>
      </c>
    </row>
    <row r="17" spans="1:87" x14ac:dyDescent="0.2">
      <c r="A17">
        <v>16</v>
      </c>
      <c r="B17">
        <v>45</v>
      </c>
      <c r="C17" s="28" t="s">
        <v>142</v>
      </c>
      <c r="D17">
        <v>51</v>
      </c>
      <c r="E17">
        <v>6120</v>
      </c>
      <c r="F17" s="28" t="s">
        <v>82</v>
      </c>
      <c r="G17" t="s">
        <v>83</v>
      </c>
      <c r="H17" t="s">
        <v>84</v>
      </c>
      <c r="I17" s="28" t="s">
        <v>85</v>
      </c>
      <c r="J17" t="s">
        <v>86</v>
      </c>
      <c r="K17" s="30" t="s">
        <v>122</v>
      </c>
      <c r="L17" t="s">
        <v>88</v>
      </c>
      <c r="M17" s="31" t="s">
        <v>148</v>
      </c>
      <c r="N17" s="31" t="s">
        <v>90</v>
      </c>
      <c r="O17" s="28" t="s">
        <v>90</v>
      </c>
      <c r="P17" t="s">
        <v>91</v>
      </c>
      <c r="Q17" s="30" t="s">
        <v>150</v>
      </c>
      <c r="R17" s="28">
        <v>7</v>
      </c>
      <c r="S17" s="28">
        <v>8</v>
      </c>
      <c r="T17">
        <v>1929</v>
      </c>
      <c r="U17">
        <v>2001</v>
      </c>
      <c r="V17" s="14">
        <f t="shared" si="0"/>
        <v>1</v>
      </c>
      <c r="W17" s="28" t="s">
        <v>93</v>
      </c>
      <c r="X17" s="28" t="s">
        <v>94</v>
      </c>
      <c r="Y17" s="30" t="s">
        <v>124</v>
      </c>
      <c r="Z17" s="28" t="s">
        <v>124</v>
      </c>
      <c r="AA17" t="s">
        <v>117</v>
      </c>
      <c r="AB17" s="28">
        <v>0</v>
      </c>
      <c r="AC17" s="28" t="s">
        <v>98</v>
      </c>
      <c r="AD17" s="28" t="s">
        <v>98</v>
      </c>
      <c r="AE17" s="30" t="s">
        <v>126</v>
      </c>
      <c r="AF17" t="s">
        <v>98</v>
      </c>
      <c r="AG17" t="s">
        <v>98</v>
      </c>
      <c r="AH17" t="s">
        <v>100</v>
      </c>
      <c r="AI17" t="s">
        <v>102</v>
      </c>
      <c r="AJ17">
        <v>0</v>
      </c>
      <c r="AK17" t="s">
        <v>102</v>
      </c>
      <c r="AL17">
        <v>0</v>
      </c>
      <c r="AM17">
        <v>832</v>
      </c>
      <c r="AN17">
        <v>832</v>
      </c>
      <c r="AO17" s="28" t="s">
        <v>103</v>
      </c>
      <c r="AP17" s="28" t="s">
        <v>104</v>
      </c>
      <c r="AQ17" t="s">
        <v>105</v>
      </c>
      <c r="AR17" t="s">
        <v>164</v>
      </c>
      <c r="AS17">
        <v>854</v>
      </c>
      <c r="AT17">
        <v>0</v>
      </c>
      <c r="AU17">
        <v>0</v>
      </c>
      <c r="AV17">
        <v>854</v>
      </c>
      <c r="AW17" s="30">
        <v>0</v>
      </c>
      <c r="AX17">
        <v>0</v>
      </c>
      <c r="AY17" s="30">
        <v>1</v>
      </c>
      <c r="AZ17" s="30">
        <v>0</v>
      </c>
      <c r="BA17">
        <v>2</v>
      </c>
      <c r="BB17" s="14">
        <f>IF(Table1[[#This Row],[FullBath]]+Table1[[#This Row],[HalfBath]]=Table1[[#This Row],[BedroomAbvGr]],1,0)</f>
        <v>0</v>
      </c>
      <c r="BC17">
        <v>1</v>
      </c>
      <c r="BD17" s="30" t="s">
        <v>98</v>
      </c>
      <c r="BE17">
        <v>5</v>
      </c>
      <c r="BF17" t="s">
        <v>107</v>
      </c>
      <c r="BG17">
        <v>0</v>
      </c>
      <c r="BH17" t="s">
        <v>83</v>
      </c>
      <c r="BI17" t="s">
        <v>127</v>
      </c>
      <c r="BJ17">
        <v>1991</v>
      </c>
      <c r="BK17" t="s">
        <v>102</v>
      </c>
      <c r="BL17">
        <v>2</v>
      </c>
      <c r="BM17">
        <v>576</v>
      </c>
      <c r="BN17" t="s">
        <v>98</v>
      </c>
      <c r="BO17" t="s">
        <v>98</v>
      </c>
      <c r="BP17" t="s">
        <v>105</v>
      </c>
      <c r="BQ17" s="30">
        <v>48</v>
      </c>
      <c r="BR17" s="14">
        <f>IF(Table1[[#This Row],[WoodDeckSF]]&gt;0,1,0)</f>
        <v>1</v>
      </c>
      <c r="BS17">
        <v>112</v>
      </c>
      <c r="BT17">
        <v>0</v>
      </c>
      <c r="BU17">
        <v>0</v>
      </c>
      <c r="BV17">
        <v>0</v>
      </c>
      <c r="BW17">
        <v>0</v>
      </c>
      <c r="BX17" s="28" t="s">
        <v>83</v>
      </c>
      <c r="BY17" s="14">
        <f>IF(Table1[[#This Row],[PoolQC]]="NA", 0, 1)</f>
        <v>0</v>
      </c>
      <c r="BZ17" s="30" t="s">
        <v>165</v>
      </c>
      <c r="CA17" s="14">
        <f>IF(Table1[[#This Row],[Fence]]="NA",0,1)</f>
        <v>1</v>
      </c>
      <c r="CB17" t="s">
        <v>83</v>
      </c>
      <c r="CC17">
        <v>0</v>
      </c>
      <c r="CD17" s="30">
        <v>7</v>
      </c>
      <c r="CE17">
        <v>2007</v>
      </c>
      <c r="CF17" t="s">
        <v>110</v>
      </c>
      <c r="CG17" t="s">
        <v>111</v>
      </c>
      <c r="CH17" s="14">
        <f>IF(Table1[[#This Row],[SaleCondition]]="Normal",1,0)</f>
        <v>1</v>
      </c>
      <c r="CI17" s="1">
        <v>132000</v>
      </c>
    </row>
    <row r="18" spans="1:87" x14ac:dyDescent="0.2">
      <c r="A18">
        <v>17</v>
      </c>
      <c r="B18">
        <v>20</v>
      </c>
      <c r="C18" s="28" t="s">
        <v>81</v>
      </c>
      <c r="D18" t="s">
        <v>83</v>
      </c>
      <c r="E18">
        <v>11241</v>
      </c>
      <c r="F18" s="28" t="s">
        <v>82</v>
      </c>
      <c r="G18" t="s">
        <v>83</v>
      </c>
      <c r="H18" t="s">
        <v>120</v>
      </c>
      <c r="I18" s="28" t="s">
        <v>85</v>
      </c>
      <c r="J18" t="s">
        <v>86</v>
      </c>
      <c r="K18" s="30" t="s">
        <v>166</v>
      </c>
      <c r="L18" t="s">
        <v>88</v>
      </c>
      <c r="M18" s="31" t="s">
        <v>162</v>
      </c>
      <c r="N18" s="31" t="s">
        <v>90</v>
      </c>
      <c r="O18" s="28" t="s">
        <v>90</v>
      </c>
      <c r="P18" t="s">
        <v>91</v>
      </c>
      <c r="Q18" s="30" t="s">
        <v>115</v>
      </c>
      <c r="R18" s="28">
        <v>6</v>
      </c>
      <c r="S18" s="28">
        <v>7</v>
      </c>
      <c r="T18">
        <v>1970</v>
      </c>
      <c r="U18">
        <v>1970</v>
      </c>
      <c r="V18" s="14">
        <f t="shared" si="0"/>
        <v>0</v>
      </c>
      <c r="W18" s="28" t="s">
        <v>93</v>
      </c>
      <c r="X18" s="28" t="s">
        <v>94</v>
      </c>
      <c r="Y18" s="30" t="s">
        <v>124</v>
      </c>
      <c r="Z18" s="28" t="s">
        <v>124</v>
      </c>
      <c r="AA18" t="s">
        <v>96</v>
      </c>
      <c r="AB18" s="28">
        <v>180</v>
      </c>
      <c r="AC18" s="28" t="s">
        <v>98</v>
      </c>
      <c r="AD18" s="28" t="s">
        <v>98</v>
      </c>
      <c r="AE18" s="30" t="s">
        <v>118</v>
      </c>
      <c r="AF18" t="s">
        <v>98</v>
      </c>
      <c r="AG18" t="s">
        <v>98</v>
      </c>
      <c r="AH18" t="s">
        <v>100</v>
      </c>
      <c r="AI18" t="s">
        <v>119</v>
      </c>
      <c r="AJ18">
        <v>578</v>
      </c>
      <c r="AK18" t="s">
        <v>102</v>
      </c>
      <c r="AL18">
        <v>0</v>
      </c>
      <c r="AM18">
        <v>426</v>
      </c>
      <c r="AN18">
        <v>1004</v>
      </c>
      <c r="AO18" s="28" t="s">
        <v>103</v>
      </c>
      <c r="AP18" s="28" t="s">
        <v>104</v>
      </c>
      <c r="AQ18" t="s">
        <v>105</v>
      </c>
      <c r="AR18" t="s">
        <v>106</v>
      </c>
      <c r="AS18">
        <v>1004</v>
      </c>
      <c r="AT18">
        <v>0</v>
      </c>
      <c r="AU18">
        <v>0</v>
      </c>
      <c r="AV18">
        <v>1004</v>
      </c>
      <c r="AW18" s="30">
        <v>1</v>
      </c>
      <c r="AX18">
        <v>0</v>
      </c>
      <c r="AY18" s="30">
        <v>1</v>
      </c>
      <c r="AZ18" s="30">
        <v>0</v>
      </c>
      <c r="BA18">
        <v>2</v>
      </c>
      <c r="BB18" s="14">
        <f>IF(Table1[[#This Row],[FullBath]]+Table1[[#This Row],[HalfBath]]=Table1[[#This Row],[BedroomAbvGr]],1,0)</f>
        <v>0</v>
      </c>
      <c r="BC18">
        <v>1</v>
      </c>
      <c r="BD18" s="30" t="s">
        <v>98</v>
      </c>
      <c r="BE18">
        <v>5</v>
      </c>
      <c r="BF18" t="s">
        <v>107</v>
      </c>
      <c r="BG18">
        <v>1</v>
      </c>
      <c r="BH18" t="s">
        <v>98</v>
      </c>
      <c r="BI18" t="s">
        <v>108</v>
      </c>
      <c r="BJ18">
        <v>1970</v>
      </c>
      <c r="BK18" t="s">
        <v>157</v>
      </c>
      <c r="BL18">
        <v>2</v>
      </c>
      <c r="BM18">
        <v>480</v>
      </c>
      <c r="BN18" t="s">
        <v>98</v>
      </c>
      <c r="BO18" t="s">
        <v>98</v>
      </c>
      <c r="BP18" t="s">
        <v>105</v>
      </c>
      <c r="BQ18" s="30">
        <v>0</v>
      </c>
      <c r="BR18" s="14">
        <f>IF(Table1[[#This Row],[WoodDeckSF]]&gt;0,1,0)</f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s="28" t="s">
        <v>83</v>
      </c>
      <c r="BY18" s="14">
        <f>IF(Table1[[#This Row],[PoolQC]]="NA", 0, 1)</f>
        <v>0</v>
      </c>
      <c r="BZ18" s="30" t="s">
        <v>83</v>
      </c>
      <c r="CA18" s="14">
        <f>IF(Table1[[#This Row],[Fence]]="NA",0,1)</f>
        <v>0</v>
      </c>
      <c r="CB18" t="s">
        <v>135</v>
      </c>
      <c r="CC18">
        <v>700</v>
      </c>
      <c r="CD18" s="30">
        <v>3</v>
      </c>
      <c r="CE18">
        <v>2010</v>
      </c>
      <c r="CF18" t="s">
        <v>110</v>
      </c>
      <c r="CG18" t="s">
        <v>111</v>
      </c>
      <c r="CH18" s="14">
        <f>IF(Table1[[#This Row],[SaleCondition]]="Normal",1,0)</f>
        <v>1</v>
      </c>
      <c r="CI18" s="1">
        <v>149000</v>
      </c>
    </row>
    <row r="19" spans="1:87" x14ac:dyDescent="0.2">
      <c r="A19">
        <v>18</v>
      </c>
      <c r="B19">
        <v>90</v>
      </c>
      <c r="C19" s="28" t="s">
        <v>81</v>
      </c>
      <c r="D19">
        <v>72</v>
      </c>
      <c r="E19">
        <v>10791</v>
      </c>
      <c r="F19" s="28" t="s">
        <v>82</v>
      </c>
      <c r="G19" t="s">
        <v>83</v>
      </c>
      <c r="H19" t="s">
        <v>84</v>
      </c>
      <c r="I19" s="28" t="s">
        <v>85</v>
      </c>
      <c r="J19" t="s">
        <v>86</v>
      </c>
      <c r="K19" s="30" t="s">
        <v>87</v>
      </c>
      <c r="L19" t="s">
        <v>88</v>
      </c>
      <c r="M19" s="31" t="s">
        <v>151</v>
      </c>
      <c r="N19" s="31" t="s">
        <v>90</v>
      </c>
      <c r="O19" s="28" t="s">
        <v>90</v>
      </c>
      <c r="P19" t="s">
        <v>167</v>
      </c>
      <c r="Q19" s="30" t="s">
        <v>115</v>
      </c>
      <c r="R19" s="28">
        <v>4</v>
      </c>
      <c r="S19" s="28">
        <v>5</v>
      </c>
      <c r="T19">
        <v>1967</v>
      </c>
      <c r="U19">
        <v>1967</v>
      </c>
      <c r="V19" s="14">
        <f t="shared" si="0"/>
        <v>0</v>
      </c>
      <c r="W19" s="28" t="s">
        <v>93</v>
      </c>
      <c r="X19" s="28" t="s">
        <v>94</v>
      </c>
      <c r="Y19" s="30" t="s">
        <v>116</v>
      </c>
      <c r="Z19" s="28" t="s">
        <v>116</v>
      </c>
      <c r="AA19" t="s">
        <v>117</v>
      </c>
      <c r="AB19" s="28">
        <v>0</v>
      </c>
      <c r="AC19" s="28" t="s">
        <v>98</v>
      </c>
      <c r="AD19" s="28" t="s">
        <v>98</v>
      </c>
      <c r="AE19" s="30" t="s">
        <v>168</v>
      </c>
      <c r="AF19" t="s">
        <v>83</v>
      </c>
      <c r="AG19" t="s">
        <v>83</v>
      </c>
      <c r="AH19" t="s">
        <v>83</v>
      </c>
      <c r="AI19" t="s">
        <v>83</v>
      </c>
      <c r="AJ19">
        <v>0</v>
      </c>
      <c r="AK19" t="s">
        <v>83</v>
      </c>
      <c r="AL19">
        <v>0</v>
      </c>
      <c r="AM19">
        <v>0</v>
      </c>
      <c r="AN19">
        <v>0</v>
      </c>
      <c r="AO19" s="28" t="s">
        <v>103</v>
      </c>
      <c r="AP19" s="28" t="s">
        <v>98</v>
      </c>
      <c r="AQ19" t="s">
        <v>105</v>
      </c>
      <c r="AR19" t="s">
        <v>106</v>
      </c>
      <c r="AS19">
        <v>1296</v>
      </c>
      <c r="AT19">
        <v>0</v>
      </c>
      <c r="AU19">
        <v>0</v>
      </c>
      <c r="AV19">
        <v>1296</v>
      </c>
      <c r="AW19" s="30">
        <v>0</v>
      </c>
      <c r="AX19">
        <v>0</v>
      </c>
      <c r="AY19" s="30">
        <v>2</v>
      </c>
      <c r="AZ19" s="30">
        <v>0</v>
      </c>
      <c r="BA19">
        <v>2</v>
      </c>
      <c r="BB19" s="14">
        <f>IF(Table1[[#This Row],[FullBath]]+Table1[[#This Row],[HalfBath]]=Table1[[#This Row],[BedroomAbvGr]],1,0)</f>
        <v>1</v>
      </c>
      <c r="BC19">
        <v>2</v>
      </c>
      <c r="BD19" s="30" t="s">
        <v>98</v>
      </c>
      <c r="BE19">
        <v>6</v>
      </c>
      <c r="BF19" t="s">
        <v>107</v>
      </c>
      <c r="BG19">
        <v>0</v>
      </c>
      <c r="BH19" t="s">
        <v>83</v>
      </c>
      <c r="BI19" t="s">
        <v>169</v>
      </c>
      <c r="BJ19">
        <v>1967</v>
      </c>
      <c r="BK19" t="s">
        <v>102</v>
      </c>
      <c r="BL19">
        <v>2</v>
      </c>
      <c r="BM19">
        <v>516</v>
      </c>
      <c r="BN19" t="s">
        <v>98</v>
      </c>
      <c r="BO19" t="s">
        <v>98</v>
      </c>
      <c r="BP19" t="s">
        <v>105</v>
      </c>
      <c r="BQ19" s="30">
        <v>0</v>
      </c>
      <c r="BR19" s="14">
        <f>IF(Table1[[#This Row],[WoodDeckSF]]&gt;0,1,0)</f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s="28" t="s">
        <v>83</v>
      </c>
      <c r="BY19" s="14">
        <f>IF(Table1[[#This Row],[PoolQC]]="NA", 0, 1)</f>
        <v>0</v>
      </c>
      <c r="BZ19" s="30" t="s">
        <v>83</v>
      </c>
      <c r="CA19" s="14">
        <f>IF(Table1[[#This Row],[Fence]]="NA",0,1)</f>
        <v>0</v>
      </c>
      <c r="CB19" t="s">
        <v>135</v>
      </c>
      <c r="CC19">
        <v>500</v>
      </c>
      <c r="CD19" s="30">
        <v>10</v>
      </c>
      <c r="CE19">
        <v>2006</v>
      </c>
      <c r="CF19" t="s">
        <v>110</v>
      </c>
      <c r="CG19" t="s">
        <v>111</v>
      </c>
      <c r="CH19" s="14">
        <f>IF(Table1[[#This Row],[SaleCondition]]="Normal",1,0)</f>
        <v>1</v>
      </c>
      <c r="CI19" s="1">
        <v>90000</v>
      </c>
    </row>
    <row r="20" spans="1:87" x14ac:dyDescent="0.2">
      <c r="A20">
        <v>19</v>
      </c>
      <c r="B20">
        <v>20</v>
      </c>
      <c r="C20" s="28" t="s">
        <v>81</v>
      </c>
      <c r="D20">
        <v>66</v>
      </c>
      <c r="E20">
        <v>13695</v>
      </c>
      <c r="F20" s="28" t="s">
        <v>82</v>
      </c>
      <c r="G20" t="s">
        <v>83</v>
      </c>
      <c r="H20" t="s">
        <v>84</v>
      </c>
      <c r="I20" s="28" t="s">
        <v>85</v>
      </c>
      <c r="J20" t="s">
        <v>86</v>
      </c>
      <c r="K20" s="30" t="s">
        <v>87</v>
      </c>
      <c r="L20" t="s">
        <v>88</v>
      </c>
      <c r="M20" s="31" t="s">
        <v>170</v>
      </c>
      <c r="N20" s="31" t="s">
        <v>171</v>
      </c>
      <c r="O20" s="28" t="s">
        <v>90</v>
      </c>
      <c r="P20" t="s">
        <v>91</v>
      </c>
      <c r="Q20" s="30" t="s">
        <v>115</v>
      </c>
      <c r="R20" s="28">
        <v>5</v>
      </c>
      <c r="S20" s="28">
        <v>5</v>
      </c>
      <c r="T20">
        <v>2004</v>
      </c>
      <c r="U20">
        <v>2004</v>
      </c>
      <c r="V20" s="14">
        <f t="shared" si="0"/>
        <v>0</v>
      </c>
      <c r="W20" s="28" t="s">
        <v>93</v>
      </c>
      <c r="X20" s="28" t="s">
        <v>94</v>
      </c>
      <c r="Y20" s="30" t="s">
        <v>95</v>
      </c>
      <c r="Z20" s="28" t="s">
        <v>95</v>
      </c>
      <c r="AA20" t="s">
        <v>117</v>
      </c>
      <c r="AB20" s="28">
        <v>0</v>
      </c>
      <c r="AC20" s="28" t="s">
        <v>98</v>
      </c>
      <c r="AD20" s="28" t="s">
        <v>98</v>
      </c>
      <c r="AE20" s="30" t="s">
        <v>99</v>
      </c>
      <c r="AF20" t="s">
        <v>98</v>
      </c>
      <c r="AG20" t="s">
        <v>98</v>
      </c>
      <c r="AH20" t="s">
        <v>100</v>
      </c>
      <c r="AI20" t="s">
        <v>101</v>
      </c>
      <c r="AJ20">
        <v>646</v>
      </c>
      <c r="AK20" t="s">
        <v>102</v>
      </c>
      <c r="AL20">
        <v>0</v>
      </c>
      <c r="AM20">
        <v>468</v>
      </c>
      <c r="AN20">
        <v>1114</v>
      </c>
      <c r="AO20" s="28" t="s">
        <v>103</v>
      </c>
      <c r="AP20" s="28" t="s">
        <v>104</v>
      </c>
      <c r="AQ20" t="s">
        <v>105</v>
      </c>
      <c r="AR20" t="s">
        <v>106</v>
      </c>
      <c r="AS20">
        <v>1114</v>
      </c>
      <c r="AT20">
        <v>0</v>
      </c>
      <c r="AU20">
        <v>0</v>
      </c>
      <c r="AV20">
        <v>1114</v>
      </c>
      <c r="AW20" s="30">
        <v>1</v>
      </c>
      <c r="AX20">
        <v>0</v>
      </c>
      <c r="AY20" s="30">
        <v>1</v>
      </c>
      <c r="AZ20" s="30">
        <v>1</v>
      </c>
      <c r="BA20">
        <v>3</v>
      </c>
      <c r="BB20" s="14">
        <f>IF(Table1[[#This Row],[FullBath]]+Table1[[#This Row],[HalfBath]]=Table1[[#This Row],[BedroomAbvGr]],1,0)</f>
        <v>0</v>
      </c>
      <c r="BC20">
        <v>1</v>
      </c>
      <c r="BD20" s="30" t="s">
        <v>97</v>
      </c>
      <c r="BE20">
        <v>6</v>
      </c>
      <c r="BF20" t="s">
        <v>107</v>
      </c>
      <c r="BG20">
        <v>0</v>
      </c>
      <c r="BH20" t="s">
        <v>83</v>
      </c>
      <c r="BI20" t="s">
        <v>127</v>
      </c>
      <c r="BJ20">
        <v>2004</v>
      </c>
      <c r="BK20" t="s">
        <v>102</v>
      </c>
      <c r="BL20">
        <v>2</v>
      </c>
      <c r="BM20">
        <v>576</v>
      </c>
      <c r="BN20" t="s">
        <v>98</v>
      </c>
      <c r="BO20" t="s">
        <v>98</v>
      </c>
      <c r="BP20" t="s">
        <v>105</v>
      </c>
      <c r="BQ20" s="30">
        <v>0</v>
      </c>
      <c r="BR20" s="14">
        <f>IF(Table1[[#This Row],[WoodDeckSF]]&gt;0,1,0)</f>
        <v>0</v>
      </c>
      <c r="BS20">
        <v>102</v>
      </c>
      <c r="BT20">
        <v>0</v>
      </c>
      <c r="BU20">
        <v>0</v>
      </c>
      <c r="BV20">
        <v>0</v>
      </c>
      <c r="BW20">
        <v>0</v>
      </c>
      <c r="BX20" s="28" t="s">
        <v>83</v>
      </c>
      <c r="BY20" s="14">
        <f>IF(Table1[[#This Row],[PoolQC]]="NA", 0, 1)</f>
        <v>0</v>
      </c>
      <c r="BZ20" s="30" t="s">
        <v>83</v>
      </c>
      <c r="CA20" s="14">
        <f>IF(Table1[[#This Row],[Fence]]="NA",0,1)</f>
        <v>0</v>
      </c>
      <c r="CB20" t="s">
        <v>83</v>
      </c>
      <c r="CC20">
        <v>0</v>
      </c>
      <c r="CD20" s="30">
        <v>6</v>
      </c>
      <c r="CE20">
        <v>2008</v>
      </c>
      <c r="CF20" t="s">
        <v>110</v>
      </c>
      <c r="CG20" t="s">
        <v>111</v>
      </c>
      <c r="CH20" s="14">
        <f>IF(Table1[[#This Row],[SaleCondition]]="Normal",1,0)</f>
        <v>1</v>
      </c>
      <c r="CI20" s="1">
        <v>159000</v>
      </c>
    </row>
    <row r="21" spans="1:87" x14ac:dyDescent="0.2">
      <c r="A21">
        <v>20</v>
      </c>
      <c r="B21">
        <v>20</v>
      </c>
      <c r="C21" s="28" t="s">
        <v>81</v>
      </c>
      <c r="D21">
        <v>70</v>
      </c>
      <c r="E21">
        <v>7560</v>
      </c>
      <c r="F21" s="28" t="s">
        <v>82</v>
      </c>
      <c r="G21" t="s">
        <v>83</v>
      </c>
      <c r="H21" t="s">
        <v>84</v>
      </c>
      <c r="I21" s="28" t="s">
        <v>85</v>
      </c>
      <c r="J21" t="s">
        <v>86</v>
      </c>
      <c r="K21" s="30" t="s">
        <v>87</v>
      </c>
      <c r="L21" t="s">
        <v>88</v>
      </c>
      <c r="M21" s="31" t="s">
        <v>162</v>
      </c>
      <c r="N21" s="31" t="s">
        <v>90</v>
      </c>
      <c r="O21" s="28" t="s">
        <v>90</v>
      </c>
      <c r="P21" t="s">
        <v>91</v>
      </c>
      <c r="Q21" s="30" t="s">
        <v>115</v>
      </c>
      <c r="R21" s="28">
        <v>5</v>
      </c>
      <c r="S21" s="28">
        <v>6</v>
      </c>
      <c r="T21">
        <v>1958</v>
      </c>
      <c r="U21">
        <v>1965</v>
      </c>
      <c r="V21" s="14">
        <f t="shared" si="0"/>
        <v>1</v>
      </c>
      <c r="W21" s="28" t="s">
        <v>152</v>
      </c>
      <c r="X21" s="28" t="s">
        <v>94</v>
      </c>
      <c r="Y21" s="30" t="s">
        <v>96</v>
      </c>
      <c r="Z21" s="28" t="s">
        <v>161</v>
      </c>
      <c r="AA21" t="s">
        <v>117</v>
      </c>
      <c r="AB21" s="28">
        <v>0</v>
      </c>
      <c r="AC21" s="28" t="s">
        <v>98</v>
      </c>
      <c r="AD21" s="28" t="s">
        <v>98</v>
      </c>
      <c r="AE21" s="30" t="s">
        <v>118</v>
      </c>
      <c r="AF21" t="s">
        <v>98</v>
      </c>
      <c r="AG21" t="s">
        <v>98</v>
      </c>
      <c r="AH21" t="s">
        <v>100</v>
      </c>
      <c r="AI21" t="s">
        <v>172</v>
      </c>
      <c r="AJ21">
        <v>504</v>
      </c>
      <c r="AK21" t="s">
        <v>102</v>
      </c>
      <c r="AL21">
        <v>0</v>
      </c>
      <c r="AM21">
        <v>525</v>
      </c>
      <c r="AN21">
        <v>1029</v>
      </c>
      <c r="AO21" s="28" t="s">
        <v>103</v>
      </c>
      <c r="AP21" s="28" t="s">
        <v>98</v>
      </c>
      <c r="AQ21" t="s">
        <v>105</v>
      </c>
      <c r="AR21" t="s">
        <v>106</v>
      </c>
      <c r="AS21">
        <v>1339</v>
      </c>
      <c r="AT21">
        <v>0</v>
      </c>
      <c r="AU21">
        <v>0</v>
      </c>
      <c r="AV21">
        <v>1339</v>
      </c>
      <c r="AW21" s="30">
        <v>0</v>
      </c>
      <c r="AX21">
        <v>0</v>
      </c>
      <c r="AY21" s="30">
        <v>1</v>
      </c>
      <c r="AZ21" s="30">
        <v>0</v>
      </c>
      <c r="BA21">
        <v>3</v>
      </c>
      <c r="BB21" s="14">
        <f>IF(Table1[[#This Row],[FullBath]]+Table1[[#This Row],[HalfBath]]=Table1[[#This Row],[BedroomAbvGr]],1,0)</f>
        <v>0</v>
      </c>
      <c r="BC21">
        <v>1</v>
      </c>
      <c r="BD21" s="30" t="s">
        <v>98</v>
      </c>
      <c r="BE21">
        <v>6</v>
      </c>
      <c r="BF21" t="s">
        <v>146</v>
      </c>
      <c r="BG21">
        <v>0</v>
      </c>
      <c r="BH21" t="s">
        <v>83</v>
      </c>
      <c r="BI21" t="s">
        <v>108</v>
      </c>
      <c r="BJ21">
        <v>1958</v>
      </c>
      <c r="BK21" t="s">
        <v>102</v>
      </c>
      <c r="BL21">
        <v>1</v>
      </c>
      <c r="BM21">
        <v>294</v>
      </c>
      <c r="BN21" t="s">
        <v>98</v>
      </c>
      <c r="BO21" t="s">
        <v>98</v>
      </c>
      <c r="BP21" t="s">
        <v>105</v>
      </c>
      <c r="BQ21" s="30">
        <v>0</v>
      </c>
      <c r="BR21" s="14">
        <f>IF(Table1[[#This Row],[WoodDeckSF]]&gt;0,1,0)</f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s="28" t="s">
        <v>83</v>
      </c>
      <c r="BY21" s="14">
        <f>IF(Table1[[#This Row],[PoolQC]]="NA", 0, 1)</f>
        <v>0</v>
      </c>
      <c r="BZ21" s="30" t="s">
        <v>134</v>
      </c>
      <c r="CA21" s="14">
        <f>IF(Table1[[#This Row],[Fence]]="NA",0,1)</f>
        <v>1</v>
      </c>
      <c r="CB21" t="s">
        <v>83</v>
      </c>
      <c r="CC21">
        <v>0</v>
      </c>
      <c r="CD21" s="30">
        <v>5</v>
      </c>
      <c r="CE21">
        <v>2009</v>
      </c>
      <c r="CF21" t="s">
        <v>173</v>
      </c>
      <c r="CG21" t="s">
        <v>128</v>
      </c>
      <c r="CH21" s="14">
        <f>IF(Table1[[#This Row],[SaleCondition]]="Normal",1,0)</f>
        <v>0</v>
      </c>
      <c r="CI21" s="1">
        <v>139000</v>
      </c>
    </row>
    <row r="22" spans="1:87" x14ac:dyDescent="0.2">
      <c r="A22">
        <v>21</v>
      </c>
      <c r="B22">
        <v>60</v>
      </c>
      <c r="C22" s="28" t="s">
        <v>81</v>
      </c>
      <c r="D22">
        <v>101</v>
      </c>
      <c r="E22">
        <v>14215</v>
      </c>
      <c r="F22" s="28" t="s">
        <v>82</v>
      </c>
      <c r="G22" t="s">
        <v>83</v>
      </c>
      <c r="H22" t="s">
        <v>120</v>
      </c>
      <c r="I22" s="28" t="s">
        <v>85</v>
      </c>
      <c r="J22" t="s">
        <v>86</v>
      </c>
      <c r="K22" s="30" t="s">
        <v>122</v>
      </c>
      <c r="L22" t="s">
        <v>88</v>
      </c>
      <c r="M22" s="31" t="s">
        <v>154</v>
      </c>
      <c r="N22" s="31" t="s">
        <v>90</v>
      </c>
      <c r="O22" s="28" t="s">
        <v>90</v>
      </c>
      <c r="P22" t="s">
        <v>91</v>
      </c>
      <c r="Q22" s="30" t="s">
        <v>92</v>
      </c>
      <c r="R22" s="28">
        <v>8</v>
      </c>
      <c r="S22" s="28">
        <v>5</v>
      </c>
      <c r="T22">
        <v>2005</v>
      </c>
      <c r="U22">
        <v>2006</v>
      </c>
      <c r="V22" s="14">
        <f t="shared" si="0"/>
        <v>1</v>
      </c>
      <c r="W22" s="28" t="s">
        <v>93</v>
      </c>
      <c r="X22" s="28" t="s">
        <v>94</v>
      </c>
      <c r="Y22" s="30" t="s">
        <v>95</v>
      </c>
      <c r="Z22" s="28" t="s">
        <v>95</v>
      </c>
      <c r="AA22" t="s">
        <v>96</v>
      </c>
      <c r="AB22" s="28">
        <v>380</v>
      </c>
      <c r="AC22" s="28" t="s">
        <v>97</v>
      </c>
      <c r="AD22" s="28" t="s">
        <v>98</v>
      </c>
      <c r="AE22" s="30" t="s">
        <v>99</v>
      </c>
      <c r="AF22" t="s">
        <v>104</v>
      </c>
      <c r="AG22" t="s">
        <v>98</v>
      </c>
      <c r="AH22" t="s">
        <v>130</v>
      </c>
      <c r="AI22" t="s">
        <v>102</v>
      </c>
      <c r="AJ22">
        <v>0</v>
      </c>
      <c r="AK22" t="s">
        <v>102</v>
      </c>
      <c r="AL22">
        <v>0</v>
      </c>
      <c r="AM22">
        <v>1158</v>
      </c>
      <c r="AN22">
        <v>1158</v>
      </c>
      <c r="AO22" s="28" t="s">
        <v>103</v>
      </c>
      <c r="AP22" s="28" t="s">
        <v>104</v>
      </c>
      <c r="AQ22" t="s">
        <v>105</v>
      </c>
      <c r="AR22" t="s">
        <v>106</v>
      </c>
      <c r="AS22">
        <v>1158</v>
      </c>
      <c r="AT22">
        <v>1218</v>
      </c>
      <c r="AU22">
        <v>0</v>
      </c>
      <c r="AV22">
        <v>2376</v>
      </c>
      <c r="AW22" s="30">
        <v>0</v>
      </c>
      <c r="AX22">
        <v>0</v>
      </c>
      <c r="AY22" s="30">
        <v>3</v>
      </c>
      <c r="AZ22" s="30">
        <v>1</v>
      </c>
      <c r="BA22">
        <v>4</v>
      </c>
      <c r="BB22" s="14">
        <f>IF(Table1[[#This Row],[FullBath]]+Table1[[#This Row],[HalfBath]]=Table1[[#This Row],[BedroomAbvGr]],1,0)</f>
        <v>1</v>
      </c>
      <c r="BC22">
        <v>1</v>
      </c>
      <c r="BD22" s="30" t="s">
        <v>97</v>
      </c>
      <c r="BE22">
        <v>9</v>
      </c>
      <c r="BF22" t="s">
        <v>107</v>
      </c>
      <c r="BG22">
        <v>1</v>
      </c>
      <c r="BH22" t="s">
        <v>97</v>
      </c>
      <c r="BI22" t="s">
        <v>156</v>
      </c>
      <c r="BJ22">
        <v>2005</v>
      </c>
      <c r="BK22" t="s">
        <v>109</v>
      </c>
      <c r="BL22">
        <v>3</v>
      </c>
      <c r="BM22">
        <v>853</v>
      </c>
      <c r="BN22" t="s">
        <v>98</v>
      </c>
      <c r="BO22" t="s">
        <v>98</v>
      </c>
      <c r="BP22" t="s">
        <v>105</v>
      </c>
      <c r="BQ22" s="30">
        <v>240</v>
      </c>
      <c r="BR22" s="14">
        <f>IF(Table1[[#This Row],[WoodDeckSF]]&gt;0,1,0)</f>
        <v>1</v>
      </c>
      <c r="BS22">
        <v>154</v>
      </c>
      <c r="BT22">
        <v>0</v>
      </c>
      <c r="BU22">
        <v>0</v>
      </c>
      <c r="BV22">
        <v>0</v>
      </c>
      <c r="BW22">
        <v>0</v>
      </c>
      <c r="BX22" s="28" t="s">
        <v>83</v>
      </c>
      <c r="BY22" s="14">
        <f>IF(Table1[[#This Row],[PoolQC]]="NA", 0, 1)</f>
        <v>0</v>
      </c>
      <c r="BZ22" s="30" t="s">
        <v>83</v>
      </c>
      <c r="CA22" s="14">
        <f>IF(Table1[[#This Row],[Fence]]="NA",0,1)</f>
        <v>0</v>
      </c>
      <c r="CB22" t="s">
        <v>83</v>
      </c>
      <c r="CC22">
        <v>0</v>
      </c>
      <c r="CD22" s="30">
        <v>11</v>
      </c>
      <c r="CE22">
        <v>2006</v>
      </c>
      <c r="CF22" t="s">
        <v>158</v>
      </c>
      <c r="CG22" t="s">
        <v>159</v>
      </c>
      <c r="CH22" s="14">
        <f>IF(Table1[[#This Row],[SaleCondition]]="Normal",1,0)</f>
        <v>0</v>
      </c>
      <c r="CI22" s="1">
        <v>325300</v>
      </c>
    </row>
    <row r="23" spans="1:87" x14ac:dyDescent="0.2">
      <c r="A23">
        <v>22</v>
      </c>
      <c r="B23">
        <v>45</v>
      </c>
      <c r="C23" s="28" t="s">
        <v>142</v>
      </c>
      <c r="D23">
        <v>57</v>
      </c>
      <c r="E23">
        <v>7449</v>
      </c>
      <c r="F23" s="28" t="s">
        <v>82</v>
      </c>
      <c r="G23" t="s">
        <v>174</v>
      </c>
      <c r="H23" t="s">
        <v>84</v>
      </c>
      <c r="I23" s="28" t="s">
        <v>175</v>
      </c>
      <c r="J23" t="s">
        <v>86</v>
      </c>
      <c r="K23" s="30" t="s">
        <v>87</v>
      </c>
      <c r="L23" t="s">
        <v>88</v>
      </c>
      <c r="M23" s="31" t="s">
        <v>176</v>
      </c>
      <c r="N23" s="31" t="s">
        <v>90</v>
      </c>
      <c r="O23" s="28" t="s">
        <v>90</v>
      </c>
      <c r="P23" t="s">
        <v>91</v>
      </c>
      <c r="Q23" s="30" t="s">
        <v>150</v>
      </c>
      <c r="R23" s="28">
        <v>7</v>
      </c>
      <c r="S23" s="28">
        <v>7</v>
      </c>
      <c r="T23">
        <v>1930</v>
      </c>
      <c r="U23">
        <v>1950</v>
      </c>
      <c r="V23" s="14">
        <f t="shared" si="0"/>
        <v>1</v>
      </c>
      <c r="W23" s="28" t="s">
        <v>93</v>
      </c>
      <c r="X23" s="28" t="s">
        <v>94</v>
      </c>
      <c r="Y23" s="30" t="s">
        <v>124</v>
      </c>
      <c r="Z23" s="28" t="s">
        <v>124</v>
      </c>
      <c r="AA23" t="s">
        <v>117</v>
      </c>
      <c r="AB23" s="28">
        <v>0</v>
      </c>
      <c r="AC23" s="28" t="s">
        <v>98</v>
      </c>
      <c r="AD23" s="28" t="s">
        <v>98</v>
      </c>
      <c r="AE23" s="30" t="s">
        <v>99</v>
      </c>
      <c r="AF23" t="s">
        <v>98</v>
      </c>
      <c r="AG23" t="s">
        <v>98</v>
      </c>
      <c r="AH23" t="s">
        <v>100</v>
      </c>
      <c r="AI23" t="s">
        <v>102</v>
      </c>
      <c r="AJ23">
        <v>0</v>
      </c>
      <c r="AK23" t="s">
        <v>102</v>
      </c>
      <c r="AL23">
        <v>0</v>
      </c>
      <c r="AM23">
        <v>637</v>
      </c>
      <c r="AN23">
        <v>637</v>
      </c>
      <c r="AO23" s="28" t="s">
        <v>103</v>
      </c>
      <c r="AP23" s="28" t="s">
        <v>104</v>
      </c>
      <c r="AQ23" t="s">
        <v>105</v>
      </c>
      <c r="AR23" t="s">
        <v>145</v>
      </c>
      <c r="AS23">
        <v>1108</v>
      </c>
      <c r="AT23">
        <v>0</v>
      </c>
      <c r="AU23">
        <v>0</v>
      </c>
      <c r="AV23">
        <v>1108</v>
      </c>
      <c r="AW23" s="30">
        <v>0</v>
      </c>
      <c r="AX23">
        <v>0</v>
      </c>
      <c r="AY23" s="30">
        <v>1</v>
      </c>
      <c r="AZ23" s="30">
        <v>0</v>
      </c>
      <c r="BA23">
        <v>3</v>
      </c>
      <c r="BB23" s="14">
        <f>IF(Table1[[#This Row],[FullBath]]+Table1[[#This Row],[HalfBath]]=Table1[[#This Row],[BedroomAbvGr]],1,0)</f>
        <v>0</v>
      </c>
      <c r="BC23">
        <v>1</v>
      </c>
      <c r="BD23" s="30" t="s">
        <v>97</v>
      </c>
      <c r="BE23">
        <v>6</v>
      </c>
      <c r="BF23" t="s">
        <v>107</v>
      </c>
      <c r="BG23">
        <v>1</v>
      </c>
      <c r="BH23" t="s">
        <v>97</v>
      </c>
      <c r="BI23" t="s">
        <v>108</v>
      </c>
      <c r="BJ23">
        <v>1930</v>
      </c>
      <c r="BK23" t="s">
        <v>102</v>
      </c>
      <c r="BL23">
        <v>1</v>
      </c>
      <c r="BM23">
        <v>280</v>
      </c>
      <c r="BN23" t="s">
        <v>98</v>
      </c>
      <c r="BO23" t="s">
        <v>98</v>
      </c>
      <c r="BP23" t="s">
        <v>177</v>
      </c>
      <c r="BQ23" s="30">
        <v>0</v>
      </c>
      <c r="BR23" s="14">
        <f>IF(Table1[[#This Row],[WoodDeckSF]]&gt;0,1,0)</f>
        <v>0</v>
      </c>
      <c r="BS23">
        <v>0</v>
      </c>
      <c r="BT23">
        <v>205</v>
      </c>
      <c r="BU23">
        <v>0</v>
      </c>
      <c r="BV23">
        <v>0</v>
      </c>
      <c r="BW23">
        <v>0</v>
      </c>
      <c r="BX23" s="28" t="s">
        <v>83</v>
      </c>
      <c r="BY23" s="14">
        <f>IF(Table1[[#This Row],[PoolQC]]="NA", 0, 1)</f>
        <v>0</v>
      </c>
      <c r="BZ23" s="30" t="s">
        <v>165</v>
      </c>
      <c r="CA23" s="14">
        <f>IF(Table1[[#This Row],[Fence]]="NA",0,1)</f>
        <v>1</v>
      </c>
      <c r="CB23" t="s">
        <v>83</v>
      </c>
      <c r="CC23">
        <v>0</v>
      </c>
      <c r="CD23" s="30">
        <v>6</v>
      </c>
      <c r="CE23">
        <v>2007</v>
      </c>
      <c r="CF23" t="s">
        <v>110</v>
      </c>
      <c r="CG23" t="s">
        <v>111</v>
      </c>
      <c r="CH23" s="14">
        <f>IF(Table1[[#This Row],[SaleCondition]]="Normal",1,0)</f>
        <v>1</v>
      </c>
      <c r="CI23" s="1">
        <v>139400</v>
      </c>
    </row>
    <row r="24" spans="1:87" x14ac:dyDescent="0.2">
      <c r="A24">
        <v>23</v>
      </c>
      <c r="B24">
        <v>20</v>
      </c>
      <c r="C24" s="28" t="s">
        <v>81</v>
      </c>
      <c r="D24">
        <v>75</v>
      </c>
      <c r="E24">
        <v>9742</v>
      </c>
      <c r="F24" s="28" t="s">
        <v>82</v>
      </c>
      <c r="G24" t="s">
        <v>83</v>
      </c>
      <c r="H24" t="s">
        <v>84</v>
      </c>
      <c r="I24" s="28" t="s">
        <v>85</v>
      </c>
      <c r="J24" t="s">
        <v>86</v>
      </c>
      <c r="K24" s="30" t="s">
        <v>87</v>
      </c>
      <c r="L24" t="s">
        <v>88</v>
      </c>
      <c r="M24" s="31" t="s">
        <v>89</v>
      </c>
      <c r="N24" s="31" t="s">
        <v>90</v>
      </c>
      <c r="O24" s="28" t="s">
        <v>90</v>
      </c>
      <c r="P24" t="s">
        <v>91</v>
      </c>
      <c r="Q24" s="30" t="s">
        <v>115</v>
      </c>
      <c r="R24" s="28">
        <v>8</v>
      </c>
      <c r="S24" s="28">
        <v>5</v>
      </c>
      <c r="T24">
        <v>2002</v>
      </c>
      <c r="U24">
        <v>2002</v>
      </c>
      <c r="V24" s="14">
        <f t="shared" si="0"/>
        <v>0</v>
      </c>
      <c r="W24" s="28" t="s">
        <v>152</v>
      </c>
      <c r="X24" s="28" t="s">
        <v>94</v>
      </c>
      <c r="Y24" s="30" t="s">
        <v>95</v>
      </c>
      <c r="Z24" s="28" t="s">
        <v>95</v>
      </c>
      <c r="AA24" t="s">
        <v>96</v>
      </c>
      <c r="AB24" s="28">
        <v>281</v>
      </c>
      <c r="AC24" s="28" t="s">
        <v>97</v>
      </c>
      <c r="AD24" s="28" t="s">
        <v>98</v>
      </c>
      <c r="AE24" s="30" t="s">
        <v>99</v>
      </c>
      <c r="AF24" t="s">
        <v>97</v>
      </c>
      <c r="AG24" t="s">
        <v>98</v>
      </c>
      <c r="AH24" t="s">
        <v>100</v>
      </c>
      <c r="AI24" t="s">
        <v>102</v>
      </c>
      <c r="AJ24">
        <v>0</v>
      </c>
      <c r="AK24" t="s">
        <v>102</v>
      </c>
      <c r="AL24">
        <v>0</v>
      </c>
      <c r="AM24">
        <v>1777</v>
      </c>
      <c r="AN24">
        <v>1777</v>
      </c>
      <c r="AO24" s="28" t="s">
        <v>103</v>
      </c>
      <c r="AP24" s="28" t="s">
        <v>104</v>
      </c>
      <c r="AQ24" t="s">
        <v>105</v>
      </c>
      <c r="AR24" t="s">
        <v>106</v>
      </c>
      <c r="AS24">
        <v>1795</v>
      </c>
      <c r="AT24">
        <v>0</v>
      </c>
      <c r="AU24">
        <v>0</v>
      </c>
      <c r="AV24">
        <v>1795</v>
      </c>
      <c r="AW24" s="30">
        <v>0</v>
      </c>
      <c r="AX24">
        <v>0</v>
      </c>
      <c r="AY24" s="30">
        <v>2</v>
      </c>
      <c r="AZ24" s="30">
        <v>0</v>
      </c>
      <c r="BA24">
        <v>3</v>
      </c>
      <c r="BB24" s="14">
        <f>IF(Table1[[#This Row],[FullBath]]+Table1[[#This Row],[HalfBath]]=Table1[[#This Row],[BedroomAbvGr]],1,0)</f>
        <v>0</v>
      </c>
      <c r="BC24">
        <v>1</v>
      </c>
      <c r="BD24" s="30" t="s">
        <v>97</v>
      </c>
      <c r="BE24">
        <v>7</v>
      </c>
      <c r="BF24" t="s">
        <v>107</v>
      </c>
      <c r="BG24">
        <v>1</v>
      </c>
      <c r="BH24" t="s">
        <v>97</v>
      </c>
      <c r="BI24" t="s">
        <v>108</v>
      </c>
      <c r="BJ24">
        <v>2002</v>
      </c>
      <c r="BK24" t="s">
        <v>109</v>
      </c>
      <c r="BL24">
        <v>2</v>
      </c>
      <c r="BM24">
        <v>534</v>
      </c>
      <c r="BN24" t="s">
        <v>98</v>
      </c>
      <c r="BO24" t="s">
        <v>98</v>
      </c>
      <c r="BP24" t="s">
        <v>105</v>
      </c>
      <c r="BQ24" s="30">
        <v>171</v>
      </c>
      <c r="BR24" s="14">
        <f>IF(Table1[[#This Row],[WoodDeckSF]]&gt;0,1,0)</f>
        <v>1</v>
      </c>
      <c r="BS24">
        <v>159</v>
      </c>
      <c r="BT24">
        <v>0</v>
      </c>
      <c r="BU24">
        <v>0</v>
      </c>
      <c r="BV24">
        <v>0</v>
      </c>
      <c r="BW24">
        <v>0</v>
      </c>
      <c r="BX24" s="28" t="s">
        <v>83</v>
      </c>
      <c r="BY24" s="14">
        <f>IF(Table1[[#This Row],[PoolQC]]="NA", 0, 1)</f>
        <v>0</v>
      </c>
      <c r="BZ24" s="30" t="s">
        <v>83</v>
      </c>
      <c r="CA24" s="14">
        <f>IF(Table1[[#This Row],[Fence]]="NA",0,1)</f>
        <v>0</v>
      </c>
      <c r="CB24" t="s">
        <v>83</v>
      </c>
      <c r="CC24">
        <v>0</v>
      </c>
      <c r="CD24" s="30">
        <v>9</v>
      </c>
      <c r="CE24">
        <v>2008</v>
      </c>
      <c r="CF24" t="s">
        <v>110</v>
      </c>
      <c r="CG24" t="s">
        <v>111</v>
      </c>
      <c r="CH24" s="14">
        <f>IF(Table1[[#This Row],[SaleCondition]]="Normal",1,0)</f>
        <v>1</v>
      </c>
      <c r="CI24" s="1">
        <v>230000</v>
      </c>
    </row>
    <row r="25" spans="1:87" x14ac:dyDescent="0.2">
      <c r="A25">
        <v>24</v>
      </c>
      <c r="B25">
        <v>120</v>
      </c>
      <c r="C25" s="28" t="s">
        <v>142</v>
      </c>
      <c r="D25">
        <v>44</v>
      </c>
      <c r="E25">
        <v>4224</v>
      </c>
      <c r="F25" s="28" t="s">
        <v>82</v>
      </c>
      <c r="G25" t="s">
        <v>83</v>
      </c>
      <c r="H25" t="s">
        <v>84</v>
      </c>
      <c r="I25" s="28" t="s">
        <v>85</v>
      </c>
      <c r="J25" t="s">
        <v>86</v>
      </c>
      <c r="K25" s="30" t="s">
        <v>87</v>
      </c>
      <c r="L25" t="s">
        <v>88</v>
      </c>
      <c r="M25" s="31" t="s">
        <v>178</v>
      </c>
      <c r="N25" s="31" t="s">
        <v>90</v>
      </c>
      <c r="O25" s="28" t="s">
        <v>90</v>
      </c>
      <c r="P25" t="s">
        <v>179</v>
      </c>
      <c r="Q25" s="30" t="s">
        <v>115</v>
      </c>
      <c r="R25" s="28">
        <v>5</v>
      </c>
      <c r="S25" s="28">
        <v>7</v>
      </c>
      <c r="T25">
        <v>1976</v>
      </c>
      <c r="U25">
        <v>1976</v>
      </c>
      <c r="V25" s="14">
        <f t="shared" si="0"/>
        <v>0</v>
      </c>
      <c r="W25" s="28" t="s">
        <v>93</v>
      </c>
      <c r="X25" s="28" t="s">
        <v>94</v>
      </c>
      <c r="Y25" s="30" t="s">
        <v>180</v>
      </c>
      <c r="Z25" s="28" t="s">
        <v>181</v>
      </c>
      <c r="AA25" t="s">
        <v>117</v>
      </c>
      <c r="AB25" s="28">
        <v>0</v>
      </c>
      <c r="AC25" s="28" t="s">
        <v>98</v>
      </c>
      <c r="AD25" s="28" t="s">
        <v>98</v>
      </c>
      <c r="AE25" s="30" t="s">
        <v>99</v>
      </c>
      <c r="AF25" t="s">
        <v>97</v>
      </c>
      <c r="AG25" t="s">
        <v>98</v>
      </c>
      <c r="AH25" t="s">
        <v>100</v>
      </c>
      <c r="AI25" t="s">
        <v>101</v>
      </c>
      <c r="AJ25">
        <v>840</v>
      </c>
      <c r="AK25" t="s">
        <v>102</v>
      </c>
      <c r="AL25">
        <v>0</v>
      </c>
      <c r="AM25">
        <v>200</v>
      </c>
      <c r="AN25">
        <v>1040</v>
      </c>
      <c r="AO25" s="28" t="s">
        <v>103</v>
      </c>
      <c r="AP25" s="28" t="s">
        <v>98</v>
      </c>
      <c r="AQ25" t="s">
        <v>105</v>
      </c>
      <c r="AR25" t="s">
        <v>106</v>
      </c>
      <c r="AS25">
        <v>1060</v>
      </c>
      <c r="AT25">
        <v>0</v>
      </c>
      <c r="AU25">
        <v>0</v>
      </c>
      <c r="AV25">
        <v>1060</v>
      </c>
      <c r="AW25" s="30">
        <v>1</v>
      </c>
      <c r="AX25">
        <v>0</v>
      </c>
      <c r="AY25" s="30">
        <v>1</v>
      </c>
      <c r="AZ25" s="30">
        <v>0</v>
      </c>
      <c r="BA25">
        <v>3</v>
      </c>
      <c r="BB25" s="14">
        <f>IF(Table1[[#This Row],[FullBath]]+Table1[[#This Row],[HalfBath]]=Table1[[#This Row],[BedroomAbvGr]],1,0)</f>
        <v>0</v>
      </c>
      <c r="BC25">
        <v>1</v>
      </c>
      <c r="BD25" s="30" t="s">
        <v>98</v>
      </c>
      <c r="BE25">
        <v>6</v>
      </c>
      <c r="BF25" t="s">
        <v>107</v>
      </c>
      <c r="BG25">
        <v>1</v>
      </c>
      <c r="BH25" t="s">
        <v>98</v>
      </c>
      <c r="BI25" t="s">
        <v>108</v>
      </c>
      <c r="BJ25">
        <v>1976</v>
      </c>
      <c r="BK25" t="s">
        <v>102</v>
      </c>
      <c r="BL25">
        <v>2</v>
      </c>
      <c r="BM25">
        <v>572</v>
      </c>
      <c r="BN25" t="s">
        <v>98</v>
      </c>
      <c r="BO25" t="s">
        <v>98</v>
      </c>
      <c r="BP25" t="s">
        <v>105</v>
      </c>
      <c r="BQ25" s="30">
        <v>100</v>
      </c>
      <c r="BR25" s="14">
        <f>IF(Table1[[#This Row],[WoodDeckSF]]&gt;0,1,0)</f>
        <v>1</v>
      </c>
      <c r="BS25">
        <v>110</v>
      </c>
      <c r="BT25">
        <v>0</v>
      </c>
      <c r="BU25">
        <v>0</v>
      </c>
      <c r="BV25">
        <v>0</v>
      </c>
      <c r="BW25">
        <v>0</v>
      </c>
      <c r="BX25" s="28" t="s">
        <v>83</v>
      </c>
      <c r="BY25" s="14">
        <f>IF(Table1[[#This Row],[PoolQC]]="NA", 0, 1)</f>
        <v>0</v>
      </c>
      <c r="BZ25" s="30" t="s">
        <v>83</v>
      </c>
      <c r="CA25" s="14">
        <f>IF(Table1[[#This Row],[Fence]]="NA",0,1)</f>
        <v>0</v>
      </c>
      <c r="CB25" t="s">
        <v>83</v>
      </c>
      <c r="CC25">
        <v>0</v>
      </c>
      <c r="CD25" s="30">
        <v>6</v>
      </c>
      <c r="CE25">
        <v>2007</v>
      </c>
      <c r="CF25" t="s">
        <v>110</v>
      </c>
      <c r="CG25" t="s">
        <v>111</v>
      </c>
      <c r="CH25" s="14">
        <f>IF(Table1[[#This Row],[SaleCondition]]="Normal",1,0)</f>
        <v>1</v>
      </c>
      <c r="CI25" s="1">
        <v>129900</v>
      </c>
    </row>
    <row r="26" spans="1:87" x14ac:dyDescent="0.2">
      <c r="A26">
        <v>25</v>
      </c>
      <c r="B26">
        <v>20</v>
      </c>
      <c r="C26" s="28" t="s">
        <v>81</v>
      </c>
      <c r="D26" t="s">
        <v>83</v>
      </c>
      <c r="E26">
        <v>8246</v>
      </c>
      <c r="F26" s="28" t="s">
        <v>82</v>
      </c>
      <c r="G26" t="s">
        <v>83</v>
      </c>
      <c r="H26" t="s">
        <v>120</v>
      </c>
      <c r="I26" s="28" t="s">
        <v>85</v>
      </c>
      <c r="J26" t="s">
        <v>86</v>
      </c>
      <c r="K26" s="30" t="s">
        <v>87</v>
      </c>
      <c r="L26" t="s">
        <v>88</v>
      </c>
      <c r="M26" s="31" t="s">
        <v>151</v>
      </c>
      <c r="N26" s="31" t="s">
        <v>90</v>
      </c>
      <c r="O26" s="28" t="s">
        <v>90</v>
      </c>
      <c r="P26" t="s">
        <v>91</v>
      </c>
      <c r="Q26" s="30" t="s">
        <v>115</v>
      </c>
      <c r="R26" s="28">
        <v>5</v>
      </c>
      <c r="S26" s="28">
        <v>8</v>
      </c>
      <c r="T26">
        <v>1968</v>
      </c>
      <c r="U26">
        <v>2001</v>
      </c>
      <c r="V26" s="14">
        <f t="shared" si="0"/>
        <v>1</v>
      </c>
      <c r="W26" s="28" t="s">
        <v>93</v>
      </c>
      <c r="X26" s="28" t="s">
        <v>94</v>
      </c>
      <c r="Y26" s="30" t="s">
        <v>161</v>
      </c>
      <c r="Z26" s="28" t="s">
        <v>161</v>
      </c>
      <c r="AA26" t="s">
        <v>117</v>
      </c>
      <c r="AB26" s="28">
        <v>0</v>
      </c>
      <c r="AC26" s="28" t="s">
        <v>98</v>
      </c>
      <c r="AD26" s="28" t="s">
        <v>97</v>
      </c>
      <c r="AE26" s="30" t="s">
        <v>118</v>
      </c>
      <c r="AF26" t="s">
        <v>98</v>
      </c>
      <c r="AG26" t="s">
        <v>98</v>
      </c>
      <c r="AH26" t="s">
        <v>121</v>
      </c>
      <c r="AI26" t="s">
        <v>153</v>
      </c>
      <c r="AJ26">
        <v>188</v>
      </c>
      <c r="AK26" t="s">
        <v>119</v>
      </c>
      <c r="AL26">
        <v>668</v>
      </c>
      <c r="AM26">
        <v>204</v>
      </c>
      <c r="AN26">
        <v>1060</v>
      </c>
      <c r="AO26" s="28" t="s">
        <v>103</v>
      </c>
      <c r="AP26" s="28" t="s">
        <v>104</v>
      </c>
      <c r="AQ26" t="s">
        <v>105</v>
      </c>
      <c r="AR26" t="s">
        <v>106</v>
      </c>
      <c r="AS26">
        <v>1060</v>
      </c>
      <c r="AT26">
        <v>0</v>
      </c>
      <c r="AU26">
        <v>0</v>
      </c>
      <c r="AV26">
        <v>1060</v>
      </c>
      <c r="AW26" s="30">
        <v>1</v>
      </c>
      <c r="AX26">
        <v>0</v>
      </c>
      <c r="AY26" s="30">
        <v>1</v>
      </c>
      <c r="AZ26" s="30">
        <v>0</v>
      </c>
      <c r="BA26">
        <v>3</v>
      </c>
      <c r="BB26" s="14">
        <f>IF(Table1[[#This Row],[FullBath]]+Table1[[#This Row],[HalfBath]]=Table1[[#This Row],[BedroomAbvGr]],1,0)</f>
        <v>0</v>
      </c>
      <c r="BC26">
        <v>1</v>
      </c>
      <c r="BD26" s="30" t="s">
        <v>97</v>
      </c>
      <c r="BE26">
        <v>6</v>
      </c>
      <c r="BF26" t="s">
        <v>107</v>
      </c>
      <c r="BG26">
        <v>1</v>
      </c>
      <c r="BH26" t="s">
        <v>98</v>
      </c>
      <c r="BI26" t="s">
        <v>108</v>
      </c>
      <c r="BJ26">
        <v>1968</v>
      </c>
      <c r="BK26" t="s">
        <v>102</v>
      </c>
      <c r="BL26">
        <v>1</v>
      </c>
      <c r="BM26">
        <v>270</v>
      </c>
      <c r="BN26" t="s">
        <v>98</v>
      </c>
      <c r="BO26" t="s">
        <v>98</v>
      </c>
      <c r="BP26" t="s">
        <v>105</v>
      </c>
      <c r="BQ26" s="30">
        <v>406</v>
      </c>
      <c r="BR26" s="14">
        <f>IF(Table1[[#This Row],[WoodDeckSF]]&gt;0,1,0)</f>
        <v>1</v>
      </c>
      <c r="BS26">
        <v>90</v>
      </c>
      <c r="BT26">
        <v>0</v>
      </c>
      <c r="BU26">
        <v>0</v>
      </c>
      <c r="BV26">
        <v>0</v>
      </c>
      <c r="BW26">
        <v>0</v>
      </c>
      <c r="BX26" s="28" t="s">
        <v>83</v>
      </c>
      <c r="BY26" s="14">
        <f>IF(Table1[[#This Row],[PoolQC]]="NA", 0, 1)</f>
        <v>0</v>
      </c>
      <c r="BZ26" s="30" t="s">
        <v>134</v>
      </c>
      <c r="CA26" s="14">
        <f>IF(Table1[[#This Row],[Fence]]="NA",0,1)</f>
        <v>1</v>
      </c>
      <c r="CB26" t="s">
        <v>83</v>
      </c>
      <c r="CC26">
        <v>0</v>
      </c>
      <c r="CD26" s="30">
        <v>5</v>
      </c>
      <c r="CE26">
        <v>2010</v>
      </c>
      <c r="CF26" t="s">
        <v>110</v>
      </c>
      <c r="CG26" t="s">
        <v>111</v>
      </c>
      <c r="CH26" s="14">
        <f>IF(Table1[[#This Row],[SaleCondition]]="Normal",1,0)</f>
        <v>1</v>
      </c>
      <c r="CI26" s="1">
        <v>154000</v>
      </c>
    </row>
    <row r="27" spans="1:87" x14ac:dyDescent="0.2">
      <c r="A27">
        <v>26</v>
      </c>
      <c r="B27">
        <v>20</v>
      </c>
      <c r="C27" s="28" t="s">
        <v>81</v>
      </c>
      <c r="D27">
        <v>110</v>
      </c>
      <c r="E27">
        <v>14230</v>
      </c>
      <c r="F27" s="28" t="s">
        <v>82</v>
      </c>
      <c r="G27" t="s">
        <v>83</v>
      </c>
      <c r="H27" t="s">
        <v>84</v>
      </c>
      <c r="I27" s="28" t="s">
        <v>85</v>
      </c>
      <c r="J27" t="s">
        <v>86</v>
      </c>
      <c r="K27" s="30" t="s">
        <v>122</v>
      </c>
      <c r="L27" t="s">
        <v>88</v>
      </c>
      <c r="M27" s="31" t="s">
        <v>154</v>
      </c>
      <c r="N27" s="31" t="s">
        <v>90</v>
      </c>
      <c r="O27" s="28" t="s">
        <v>90</v>
      </c>
      <c r="P27" t="s">
        <v>91</v>
      </c>
      <c r="Q27" s="30" t="s">
        <v>115</v>
      </c>
      <c r="R27" s="28">
        <v>8</v>
      </c>
      <c r="S27" s="28">
        <v>5</v>
      </c>
      <c r="T27">
        <v>2007</v>
      </c>
      <c r="U27">
        <v>2007</v>
      </c>
      <c r="V27" s="14">
        <f t="shared" si="0"/>
        <v>0</v>
      </c>
      <c r="W27" s="28" t="s">
        <v>93</v>
      </c>
      <c r="X27" s="28" t="s">
        <v>94</v>
      </c>
      <c r="Y27" s="30" t="s">
        <v>95</v>
      </c>
      <c r="Z27" s="28" t="s">
        <v>95</v>
      </c>
      <c r="AA27" t="s">
        <v>137</v>
      </c>
      <c r="AB27" s="28">
        <v>640</v>
      </c>
      <c r="AC27" s="28" t="s">
        <v>97</v>
      </c>
      <c r="AD27" s="28" t="s">
        <v>98</v>
      </c>
      <c r="AE27" s="30" t="s">
        <v>99</v>
      </c>
      <c r="AF27" t="s">
        <v>97</v>
      </c>
      <c r="AG27" t="s">
        <v>98</v>
      </c>
      <c r="AH27" t="s">
        <v>100</v>
      </c>
      <c r="AI27" t="s">
        <v>102</v>
      </c>
      <c r="AJ27">
        <v>0</v>
      </c>
      <c r="AK27" t="s">
        <v>102</v>
      </c>
      <c r="AL27">
        <v>0</v>
      </c>
      <c r="AM27">
        <v>1566</v>
      </c>
      <c r="AN27">
        <v>1566</v>
      </c>
      <c r="AO27" s="28" t="s">
        <v>103</v>
      </c>
      <c r="AP27" s="28" t="s">
        <v>104</v>
      </c>
      <c r="AQ27" t="s">
        <v>105</v>
      </c>
      <c r="AR27" t="s">
        <v>106</v>
      </c>
      <c r="AS27">
        <v>1600</v>
      </c>
      <c r="AT27">
        <v>0</v>
      </c>
      <c r="AU27">
        <v>0</v>
      </c>
      <c r="AV27">
        <v>1600</v>
      </c>
      <c r="AW27" s="30">
        <v>0</v>
      </c>
      <c r="AX27">
        <v>0</v>
      </c>
      <c r="AY27" s="30">
        <v>2</v>
      </c>
      <c r="AZ27" s="30">
        <v>0</v>
      </c>
      <c r="BA27">
        <v>3</v>
      </c>
      <c r="BB27" s="14">
        <f>IF(Table1[[#This Row],[FullBath]]+Table1[[#This Row],[HalfBath]]=Table1[[#This Row],[BedroomAbvGr]],1,0)</f>
        <v>0</v>
      </c>
      <c r="BC27">
        <v>1</v>
      </c>
      <c r="BD27" s="30" t="s">
        <v>97</v>
      </c>
      <c r="BE27">
        <v>7</v>
      </c>
      <c r="BF27" t="s">
        <v>107</v>
      </c>
      <c r="BG27">
        <v>1</v>
      </c>
      <c r="BH27" t="s">
        <v>97</v>
      </c>
      <c r="BI27" t="s">
        <v>108</v>
      </c>
      <c r="BJ27">
        <v>2007</v>
      </c>
      <c r="BK27" t="s">
        <v>109</v>
      </c>
      <c r="BL27">
        <v>3</v>
      </c>
      <c r="BM27">
        <v>890</v>
      </c>
      <c r="BN27" t="s">
        <v>98</v>
      </c>
      <c r="BO27" t="s">
        <v>98</v>
      </c>
      <c r="BP27" t="s">
        <v>105</v>
      </c>
      <c r="BQ27" s="30">
        <v>0</v>
      </c>
      <c r="BR27" s="14">
        <f>IF(Table1[[#This Row],[WoodDeckSF]]&gt;0,1,0)</f>
        <v>0</v>
      </c>
      <c r="BS27">
        <v>56</v>
      </c>
      <c r="BT27">
        <v>0</v>
      </c>
      <c r="BU27">
        <v>0</v>
      </c>
      <c r="BV27">
        <v>0</v>
      </c>
      <c r="BW27">
        <v>0</v>
      </c>
      <c r="BX27" s="28" t="s">
        <v>83</v>
      </c>
      <c r="BY27" s="14">
        <f>IF(Table1[[#This Row],[PoolQC]]="NA", 0, 1)</f>
        <v>0</v>
      </c>
      <c r="BZ27" s="30" t="s">
        <v>83</v>
      </c>
      <c r="CA27" s="14">
        <f>IF(Table1[[#This Row],[Fence]]="NA",0,1)</f>
        <v>0</v>
      </c>
      <c r="CB27" t="s">
        <v>83</v>
      </c>
      <c r="CC27">
        <v>0</v>
      </c>
      <c r="CD27" s="30">
        <v>7</v>
      </c>
      <c r="CE27">
        <v>2009</v>
      </c>
      <c r="CF27" t="s">
        <v>110</v>
      </c>
      <c r="CG27" t="s">
        <v>111</v>
      </c>
      <c r="CH27" s="14">
        <f>IF(Table1[[#This Row],[SaleCondition]]="Normal",1,0)</f>
        <v>1</v>
      </c>
      <c r="CI27" s="1">
        <v>256300</v>
      </c>
    </row>
    <row r="28" spans="1:87" x14ac:dyDescent="0.2">
      <c r="A28">
        <v>27</v>
      </c>
      <c r="B28">
        <v>20</v>
      </c>
      <c r="C28" s="28" t="s">
        <v>81</v>
      </c>
      <c r="D28">
        <v>60</v>
      </c>
      <c r="E28">
        <v>7200</v>
      </c>
      <c r="F28" s="28" t="s">
        <v>82</v>
      </c>
      <c r="G28" t="s">
        <v>83</v>
      </c>
      <c r="H28" t="s">
        <v>84</v>
      </c>
      <c r="I28" s="28" t="s">
        <v>85</v>
      </c>
      <c r="J28" t="s">
        <v>86</v>
      </c>
      <c r="K28" s="30" t="s">
        <v>122</v>
      </c>
      <c r="L28" t="s">
        <v>88</v>
      </c>
      <c r="M28" s="31" t="s">
        <v>162</v>
      </c>
      <c r="N28" s="31" t="s">
        <v>90</v>
      </c>
      <c r="O28" s="28" t="s">
        <v>90</v>
      </c>
      <c r="P28" t="s">
        <v>91</v>
      </c>
      <c r="Q28" s="30" t="s">
        <v>115</v>
      </c>
      <c r="R28" s="28">
        <v>5</v>
      </c>
      <c r="S28" s="28">
        <v>7</v>
      </c>
      <c r="T28">
        <v>1951</v>
      </c>
      <c r="U28">
        <v>2000</v>
      </c>
      <c r="V28" s="14">
        <f t="shared" si="0"/>
        <v>1</v>
      </c>
      <c r="W28" s="28" t="s">
        <v>93</v>
      </c>
      <c r="X28" s="28" t="s">
        <v>94</v>
      </c>
      <c r="Y28" s="30" t="s">
        <v>124</v>
      </c>
      <c r="Z28" s="28" t="s">
        <v>124</v>
      </c>
      <c r="AA28" t="s">
        <v>117</v>
      </c>
      <c r="AB28" s="28">
        <v>0</v>
      </c>
      <c r="AC28" s="28" t="s">
        <v>98</v>
      </c>
      <c r="AD28" s="28" t="s">
        <v>98</v>
      </c>
      <c r="AE28" s="30" t="s">
        <v>118</v>
      </c>
      <c r="AF28" t="s">
        <v>98</v>
      </c>
      <c r="AG28" t="s">
        <v>98</v>
      </c>
      <c r="AH28" t="s">
        <v>121</v>
      </c>
      <c r="AI28" t="s">
        <v>141</v>
      </c>
      <c r="AJ28">
        <v>234</v>
      </c>
      <c r="AK28" t="s">
        <v>153</v>
      </c>
      <c r="AL28">
        <v>486</v>
      </c>
      <c r="AM28">
        <v>180</v>
      </c>
      <c r="AN28">
        <v>900</v>
      </c>
      <c r="AO28" s="28" t="s">
        <v>103</v>
      </c>
      <c r="AP28" s="28" t="s">
        <v>98</v>
      </c>
      <c r="AQ28" t="s">
        <v>105</v>
      </c>
      <c r="AR28" t="s">
        <v>106</v>
      </c>
      <c r="AS28">
        <v>900</v>
      </c>
      <c r="AT28">
        <v>0</v>
      </c>
      <c r="AU28">
        <v>0</v>
      </c>
      <c r="AV28">
        <v>900</v>
      </c>
      <c r="AW28" s="30">
        <v>0</v>
      </c>
      <c r="AX28">
        <v>1</v>
      </c>
      <c r="AY28" s="30">
        <v>1</v>
      </c>
      <c r="AZ28" s="30">
        <v>0</v>
      </c>
      <c r="BA28">
        <v>3</v>
      </c>
      <c r="BB28" s="14">
        <f>IF(Table1[[#This Row],[FullBath]]+Table1[[#This Row],[HalfBath]]=Table1[[#This Row],[BedroomAbvGr]],1,0)</f>
        <v>0</v>
      </c>
      <c r="BC28">
        <v>1</v>
      </c>
      <c r="BD28" s="30" t="s">
        <v>97</v>
      </c>
      <c r="BE28">
        <v>5</v>
      </c>
      <c r="BF28" t="s">
        <v>107</v>
      </c>
      <c r="BG28">
        <v>0</v>
      </c>
      <c r="BH28" t="s">
        <v>83</v>
      </c>
      <c r="BI28" t="s">
        <v>127</v>
      </c>
      <c r="BJ28">
        <v>2005</v>
      </c>
      <c r="BK28" t="s">
        <v>102</v>
      </c>
      <c r="BL28">
        <v>2</v>
      </c>
      <c r="BM28">
        <v>576</v>
      </c>
      <c r="BN28" t="s">
        <v>98</v>
      </c>
      <c r="BO28" t="s">
        <v>98</v>
      </c>
      <c r="BP28" t="s">
        <v>105</v>
      </c>
      <c r="BQ28" s="30">
        <v>222</v>
      </c>
      <c r="BR28" s="14">
        <f>IF(Table1[[#This Row],[WoodDeckSF]]&gt;0,1,0)</f>
        <v>1</v>
      </c>
      <c r="BS28">
        <v>32</v>
      </c>
      <c r="BT28">
        <v>0</v>
      </c>
      <c r="BU28">
        <v>0</v>
      </c>
      <c r="BV28">
        <v>0</v>
      </c>
      <c r="BW28">
        <v>0</v>
      </c>
      <c r="BX28" s="28" t="s">
        <v>83</v>
      </c>
      <c r="BY28" s="14">
        <f>IF(Table1[[#This Row],[PoolQC]]="NA", 0, 1)</f>
        <v>0</v>
      </c>
      <c r="BZ28" s="30" t="s">
        <v>83</v>
      </c>
      <c r="CA28" s="14">
        <f>IF(Table1[[#This Row],[Fence]]="NA",0,1)</f>
        <v>0</v>
      </c>
      <c r="CB28" t="s">
        <v>83</v>
      </c>
      <c r="CC28">
        <v>0</v>
      </c>
      <c r="CD28" s="30">
        <v>5</v>
      </c>
      <c r="CE28">
        <v>2010</v>
      </c>
      <c r="CF28" t="s">
        <v>110</v>
      </c>
      <c r="CG28" t="s">
        <v>111</v>
      </c>
      <c r="CH28" s="14">
        <f>IF(Table1[[#This Row],[SaleCondition]]="Normal",1,0)</f>
        <v>1</v>
      </c>
      <c r="CI28" s="1">
        <v>134800</v>
      </c>
    </row>
    <row r="29" spans="1:87" x14ac:dyDescent="0.2">
      <c r="A29">
        <v>28</v>
      </c>
      <c r="B29">
        <v>20</v>
      </c>
      <c r="C29" s="28" t="s">
        <v>81</v>
      </c>
      <c r="D29">
        <v>98</v>
      </c>
      <c r="E29">
        <v>11478</v>
      </c>
      <c r="F29" s="28" t="s">
        <v>82</v>
      </c>
      <c r="G29" t="s">
        <v>83</v>
      </c>
      <c r="H29" t="s">
        <v>84</v>
      </c>
      <c r="I29" s="28" t="s">
        <v>85</v>
      </c>
      <c r="J29" t="s">
        <v>86</v>
      </c>
      <c r="K29" s="30" t="s">
        <v>87</v>
      </c>
      <c r="L29" t="s">
        <v>88</v>
      </c>
      <c r="M29" s="31" t="s">
        <v>154</v>
      </c>
      <c r="N29" s="31" t="s">
        <v>90</v>
      </c>
      <c r="O29" s="28" t="s">
        <v>90</v>
      </c>
      <c r="P29" t="s">
        <v>91</v>
      </c>
      <c r="Q29" s="30" t="s">
        <v>115</v>
      </c>
      <c r="R29" s="28">
        <v>8</v>
      </c>
      <c r="S29" s="28">
        <v>5</v>
      </c>
      <c r="T29">
        <v>2007</v>
      </c>
      <c r="U29">
        <v>2008</v>
      </c>
      <c r="V29" s="14">
        <f t="shared" si="0"/>
        <v>1</v>
      </c>
      <c r="W29" s="28" t="s">
        <v>93</v>
      </c>
      <c r="X29" s="28" t="s">
        <v>94</v>
      </c>
      <c r="Y29" s="30" t="s">
        <v>95</v>
      </c>
      <c r="Z29" s="28" t="s">
        <v>95</v>
      </c>
      <c r="AA29" t="s">
        <v>137</v>
      </c>
      <c r="AB29" s="28">
        <v>200</v>
      </c>
      <c r="AC29" s="28" t="s">
        <v>97</v>
      </c>
      <c r="AD29" s="28" t="s">
        <v>98</v>
      </c>
      <c r="AE29" s="30" t="s">
        <v>99</v>
      </c>
      <c r="AF29" t="s">
        <v>104</v>
      </c>
      <c r="AG29" t="s">
        <v>98</v>
      </c>
      <c r="AH29" t="s">
        <v>100</v>
      </c>
      <c r="AI29" t="s">
        <v>101</v>
      </c>
      <c r="AJ29">
        <v>1218</v>
      </c>
      <c r="AK29" t="s">
        <v>102</v>
      </c>
      <c r="AL29">
        <v>0</v>
      </c>
      <c r="AM29">
        <v>486</v>
      </c>
      <c r="AN29">
        <v>1704</v>
      </c>
      <c r="AO29" s="28" t="s">
        <v>103</v>
      </c>
      <c r="AP29" s="28" t="s">
        <v>104</v>
      </c>
      <c r="AQ29" t="s">
        <v>105</v>
      </c>
      <c r="AR29" t="s">
        <v>106</v>
      </c>
      <c r="AS29">
        <v>1704</v>
      </c>
      <c r="AT29">
        <v>0</v>
      </c>
      <c r="AU29">
        <v>0</v>
      </c>
      <c r="AV29">
        <v>1704</v>
      </c>
      <c r="AW29" s="30">
        <v>1</v>
      </c>
      <c r="AX29">
        <v>0</v>
      </c>
      <c r="AY29" s="30">
        <v>2</v>
      </c>
      <c r="AZ29" s="30">
        <v>0</v>
      </c>
      <c r="BA29">
        <v>3</v>
      </c>
      <c r="BB29" s="14">
        <f>IF(Table1[[#This Row],[FullBath]]+Table1[[#This Row],[HalfBath]]=Table1[[#This Row],[BedroomAbvGr]],1,0)</f>
        <v>0</v>
      </c>
      <c r="BC29">
        <v>1</v>
      </c>
      <c r="BD29" s="30" t="s">
        <v>97</v>
      </c>
      <c r="BE29">
        <v>7</v>
      </c>
      <c r="BF29" t="s">
        <v>107</v>
      </c>
      <c r="BG29">
        <v>1</v>
      </c>
      <c r="BH29" t="s">
        <v>97</v>
      </c>
      <c r="BI29" t="s">
        <v>108</v>
      </c>
      <c r="BJ29">
        <v>2008</v>
      </c>
      <c r="BK29" t="s">
        <v>109</v>
      </c>
      <c r="BL29">
        <v>3</v>
      </c>
      <c r="BM29">
        <v>772</v>
      </c>
      <c r="BN29" t="s">
        <v>98</v>
      </c>
      <c r="BO29" t="s">
        <v>98</v>
      </c>
      <c r="BP29" t="s">
        <v>105</v>
      </c>
      <c r="BQ29" s="30">
        <v>0</v>
      </c>
      <c r="BR29" s="14">
        <f>IF(Table1[[#This Row],[WoodDeckSF]]&gt;0,1,0)</f>
        <v>0</v>
      </c>
      <c r="BS29">
        <v>50</v>
      </c>
      <c r="BT29">
        <v>0</v>
      </c>
      <c r="BU29">
        <v>0</v>
      </c>
      <c r="BV29">
        <v>0</v>
      </c>
      <c r="BW29">
        <v>0</v>
      </c>
      <c r="BX29" s="28" t="s">
        <v>83</v>
      </c>
      <c r="BY29" s="14">
        <f>IF(Table1[[#This Row],[PoolQC]]="NA", 0, 1)</f>
        <v>0</v>
      </c>
      <c r="BZ29" s="30" t="s">
        <v>83</v>
      </c>
      <c r="CA29" s="14">
        <f>IF(Table1[[#This Row],[Fence]]="NA",0,1)</f>
        <v>0</v>
      </c>
      <c r="CB29" t="s">
        <v>83</v>
      </c>
      <c r="CC29">
        <v>0</v>
      </c>
      <c r="CD29" s="30">
        <v>5</v>
      </c>
      <c r="CE29">
        <v>2010</v>
      </c>
      <c r="CF29" t="s">
        <v>110</v>
      </c>
      <c r="CG29" t="s">
        <v>111</v>
      </c>
      <c r="CH29" s="14">
        <f>IF(Table1[[#This Row],[SaleCondition]]="Normal",1,0)</f>
        <v>1</v>
      </c>
      <c r="CI29" s="1">
        <v>306000</v>
      </c>
    </row>
    <row r="30" spans="1:87" x14ac:dyDescent="0.2">
      <c r="A30">
        <v>29</v>
      </c>
      <c r="B30">
        <v>20</v>
      </c>
      <c r="C30" s="28" t="s">
        <v>81</v>
      </c>
      <c r="D30">
        <v>47</v>
      </c>
      <c r="E30">
        <v>16321</v>
      </c>
      <c r="F30" s="28" t="s">
        <v>82</v>
      </c>
      <c r="G30" t="s">
        <v>83</v>
      </c>
      <c r="H30" t="s">
        <v>120</v>
      </c>
      <c r="I30" s="28" t="s">
        <v>85</v>
      </c>
      <c r="J30" t="s">
        <v>86</v>
      </c>
      <c r="K30" s="30" t="s">
        <v>166</v>
      </c>
      <c r="L30" t="s">
        <v>88</v>
      </c>
      <c r="M30" s="31" t="s">
        <v>162</v>
      </c>
      <c r="N30" s="31" t="s">
        <v>90</v>
      </c>
      <c r="O30" s="28" t="s">
        <v>90</v>
      </c>
      <c r="P30" t="s">
        <v>91</v>
      </c>
      <c r="Q30" s="30" t="s">
        <v>115</v>
      </c>
      <c r="R30" s="28">
        <v>5</v>
      </c>
      <c r="S30" s="28">
        <v>6</v>
      </c>
      <c r="T30">
        <v>1957</v>
      </c>
      <c r="U30">
        <v>1997</v>
      </c>
      <c r="V30" s="14">
        <f t="shared" si="0"/>
        <v>1</v>
      </c>
      <c r="W30" s="28" t="s">
        <v>93</v>
      </c>
      <c r="X30" s="28" t="s">
        <v>94</v>
      </c>
      <c r="Y30" s="30" t="s">
        <v>116</v>
      </c>
      <c r="Z30" s="28" t="s">
        <v>116</v>
      </c>
      <c r="AA30" t="s">
        <v>117</v>
      </c>
      <c r="AB30" s="28">
        <v>0</v>
      </c>
      <c r="AC30" s="28" t="s">
        <v>98</v>
      </c>
      <c r="AD30" s="28" t="s">
        <v>98</v>
      </c>
      <c r="AE30" s="30" t="s">
        <v>118</v>
      </c>
      <c r="AF30" t="s">
        <v>98</v>
      </c>
      <c r="AG30" t="s">
        <v>98</v>
      </c>
      <c r="AH30" t="s">
        <v>97</v>
      </c>
      <c r="AI30" t="s">
        <v>141</v>
      </c>
      <c r="AJ30">
        <v>1277</v>
      </c>
      <c r="AK30" t="s">
        <v>102</v>
      </c>
      <c r="AL30">
        <v>0</v>
      </c>
      <c r="AM30">
        <v>207</v>
      </c>
      <c r="AN30">
        <v>1484</v>
      </c>
      <c r="AO30" s="28" t="s">
        <v>103</v>
      </c>
      <c r="AP30" s="28" t="s">
        <v>98</v>
      </c>
      <c r="AQ30" t="s">
        <v>105</v>
      </c>
      <c r="AR30" t="s">
        <v>106</v>
      </c>
      <c r="AS30">
        <v>1600</v>
      </c>
      <c r="AT30">
        <v>0</v>
      </c>
      <c r="AU30">
        <v>0</v>
      </c>
      <c r="AV30">
        <v>1600</v>
      </c>
      <c r="AW30" s="30">
        <v>1</v>
      </c>
      <c r="AX30">
        <v>0</v>
      </c>
      <c r="AY30" s="30">
        <v>1</v>
      </c>
      <c r="AZ30" s="30">
        <v>0</v>
      </c>
      <c r="BA30">
        <v>2</v>
      </c>
      <c r="BB30" s="14">
        <f>IF(Table1[[#This Row],[FullBath]]+Table1[[#This Row],[HalfBath]]=Table1[[#This Row],[BedroomAbvGr]],1,0)</f>
        <v>0</v>
      </c>
      <c r="BC30">
        <v>1</v>
      </c>
      <c r="BD30" s="30" t="s">
        <v>98</v>
      </c>
      <c r="BE30">
        <v>6</v>
      </c>
      <c r="BF30" t="s">
        <v>107</v>
      </c>
      <c r="BG30">
        <v>2</v>
      </c>
      <c r="BH30" t="s">
        <v>97</v>
      </c>
      <c r="BI30" t="s">
        <v>108</v>
      </c>
      <c r="BJ30">
        <v>1957</v>
      </c>
      <c r="BK30" t="s">
        <v>109</v>
      </c>
      <c r="BL30">
        <v>1</v>
      </c>
      <c r="BM30">
        <v>319</v>
      </c>
      <c r="BN30" t="s">
        <v>98</v>
      </c>
      <c r="BO30" t="s">
        <v>98</v>
      </c>
      <c r="BP30" t="s">
        <v>105</v>
      </c>
      <c r="BQ30" s="30">
        <v>288</v>
      </c>
      <c r="BR30" s="14">
        <f>IF(Table1[[#This Row],[WoodDeckSF]]&gt;0,1,0)</f>
        <v>1</v>
      </c>
      <c r="BS30">
        <v>258</v>
      </c>
      <c r="BT30">
        <v>0</v>
      </c>
      <c r="BU30">
        <v>0</v>
      </c>
      <c r="BV30">
        <v>0</v>
      </c>
      <c r="BW30">
        <v>0</v>
      </c>
      <c r="BX30" s="28" t="s">
        <v>83</v>
      </c>
      <c r="BY30" s="14">
        <f>IF(Table1[[#This Row],[PoolQC]]="NA", 0, 1)</f>
        <v>0</v>
      </c>
      <c r="BZ30" s="30" t="s">
        <v>83</v>
      </c>
      <c r="CA30" s="14">
        <f>IF(Table1[[#This Row],[Fence]]="NA",0,1)</f>
        <v>0</v>
      </c>
      <c r="CB30" t="s">
        <v>83</v>
      </c>
      <c r="CC30">
        <v>0</v>
      </c>
      <c r="CD30" s="30">
        <v>12</v>
      </c>
      <c r="CE30">
        <v>2006</v>
      </c>
      <c r="CF30" t="s">
        <v>110</v>
      </c>
      <c r="CG30" t="s">
        <v>111</v>
      </c>
      <c r="CH30" s="14">
        <f>IF(Table1[[#This Row],[SaleCondition]]="Normal",1,0)</f>
        <v>1</v>
      </c>
      <c r="CI30" s="1">
        <v>207500</v>
      </c>
    </row>
    <row r="31" spans="1:87" x14ac:dyDescent="0.2">
      <c r="A31">
        <v>30</v>
      </c>
      <c r="B31">
        <v>30</v>
      </c>
      <c r="C31" s="28" t="s">
        <v>142</v>
      </c>
      <c r="D31">
        <v>60</v>
      </c>
      <c r="E31">
        <v>6324</v>
      </c>
      <c r="F31" s="28" t="s">
        <v>82</v>
      </c>
      <c r="G31" t="s">
        <v>83</v>
      </c>
      <c r="H31" t="s">
        <v>120</v>
      </c>
      <c r="I31" s="28" t="s">
        <v>85</v>
      </c>
      <c r="J31" t="s">
        <v>86</v>
      </c>
      <c r="K31" s="30" t="s">
        <v>87</v>
      </c>
      <c r="L31" t="s">
        <v>88</v>
      </c>
      <c r="M31" s="31" t="s">
        <v>148</v>
      </c>
      <c r="N31" s="31" t="s">
        <v>114</v>
      </c>
      <c r="O31" s="28" t="s">
        <v>182</v>
      </c>
      <c r="P31" t="s">
        <v>91</v>
      </c>
      <c r="Q31" s="30" t="s">
        <v>115</v>
      </c>
      <c r="R31" s="28">
        <v>4</v>
      </c>
      <c r="S31" s="28">
        <v>6</v>
      </c>
      <c r="T31">
        <v>1927</v>
      </c>
      <c r="U31">
        <v>1950</v>
      </c>
      <c r="V31" s="14">
        <f t="shared" si="0"/>
        <v>1</v>
      </c>
      <c r="W31" s="28" t="s">
        <v>93</v>
      </c>
      <c r="X31" s="28" t="s">
        <v>94</v>
      </c>
      <c r="Y31" s="30" t="s">
        <v>116</v>
      </c>
      <c r="Z31" s="28" t="s">
        <v>116</v>
      </c>
      <c r="AA31" t="s">
        <v>117</v>
      </c>
      <c r="AB31" s="28">
        <v>0</v>
      </c>
      <c r="AC31" s="28" t="s">
        <v>98</v>
      </c>
      <c r="AD31" s="28" t="s">
        <v>98</v>
      </c>
      <c r="AE31" s="30" t="s">
        <v>126</v>
      </c>
      <c r="AF31" t="s">
        <v>98</v>
      </c>
      <c r="AG31" t="s">
        <v>98</v>
      </c>
      <c r="AH31" t="s">
        <v>100</v>
      </c>
      <c r="AI31" t="s">
        <v>102</v>
      </c>
      <c r="AJ31">
        <v>0</v>
      </c>
      <c r="AK31" t="s">
        <v>102</v>
      </c>
      <c r="AL31">
        <v>0</v>
      </c>
      <c r="AM31">
        <v>520</v>
      </c>
      <c r="AN31">
        <v>520</v>
      </c>
      <c r="AO31" s="28" t="s">
        <v>103</v>
      </c>
      <c r="AP31" s="28" t="s">
        <v>147</v>
      </c>
      <c r="AQ31" t="s">
        <v>177</v>
      </c>
      <c r="AR31" t="s">
        <v>106</v>
      </c>
      <c r="AS31">
        <v>520</v>
      </c>
      <c r="AT31">
        <v>0</v>
      </c>
      <c r="AU31">
        <v>0</v>
      </c>
      <c r="AV31">
        <v>520</v>
      </c>
      <c r="AW31" s="30">
        <v>0</v>
      </c>
      <c r="AX31">
        <v>0</v>
      </c>
      <c r="AY31" s="30">
        <v>1</v>
      </c>
      <c r="AZ31" s="30">
        <v>0</v>
      </c>
      <c r="BA31">
        <v>1</v>
      </c>
      <c r="BB31" s="14">
        <f>IF(Table1[[#This Row],[FullBath]]+Table1[[#This Row],[HalfBath]]=Table1[[#This Row],[BedroomAbvGr]],1,0)</f>
        <v>1</v>
      </c>
      <c r="BC31">
        <v>1</v>
      </c>
      <c r="BD31" s="30" t="s">
        <v>147</v>
      </c>
      <c r="BE31">
        <v>4</v>
      </c>
      <c r="BF31" t="s">
        <v>107</v>
      </c>
      <c r="BG31">
        <v>0</v>
      </c>
      <c r="BH31" t="s">
        <v>83</v>
      </c>
      <c r="BI31" t="s">
        <v>127</v>
      </c>
      <c r="BJ31">
        <v>1920</v>
      </c>
      <c r="BK31" t="s">
        <v>102</v>
      </c>
      <c r="BL31">
        <v>1</v>
      </c>
      <c r="BM31">
        <v>240</v>
      </c>
      <c r="BN31" t="s">
        <v>147</v>
      </c>
      <c r="BO31" t="s">
        <v>98</v>
      </c>
      <c r="BP31" t="s">
        <v>105</v>
      </c>
      <c r="BQ31" s="30">
        <v>49</v>
      </c>
      <c r="BR31" s="14">
        <f>IF(Table1[[#This Row],[WoodDeckSF]]&gt;0,1,0)</f>
        <v>1</v>
      </c>
      <c r="BS31">
        <v>0</v>
      </c>
      <c r="BT31">
        <v>87</v>
      </c>
      <c r="BU31">
        <v>0</v>
      </c>
      <c r="BV31">
        <v>0</v>
      </c>
      <c r="BW31">
        <v>0</v>
      </c>
      <c r="BX31" s="28" t="s">
        <v>83</v>
      </c>
      <c r="BY31" s="14">
        <f>IF(Table1[[#This Row],[PoolQC]]="NA", 0, 1)</f>
        <v>0</v>
      </c>
      <c r="BZ31" s="30" t="s">
        <v>83</v>
      </c>
      <c r="CA31" s="14">
        <f>IF(Table1[[#This Row],[Fence]]="NA",0,1)</f>
        <v>0</v>
      </c>
      <c r="CB31" t="s">
        <v>83</v>
      </c>
      <c r="CC31">
        <v>0</v>
      </c>
      <c r="CD31" s="30">
        <v>5</v>
      </c>
      <c r="CE31">
        <v>2008</v>
      </c>
      <c r="CF31" t="s">
        <v>110</v>
      </c>
      <c r="CG31" t="s">
        <v>111</v>
      </c>
      <c r="CH31" s="14">
        <f>IF(Table1[[#This Row],[SaleCondition]]="Normal",1,0)</f>
        <v>1</v>
      </c>
      <c r="CI31" s="1">
        <v>68500</v>
      </c>
    </row>
    <row r="32" spans="1:87" x14ac:dyDescent="0.2">
      <c r="A32">
        <v>31</v>
      </c>
      <c r="B32">
        <v>70</v>
      </c>
      <c r="C32" s="28" t="s">
        <v>183</v>
      </c>
      <c r="D32">
        <v>50</v>
      </c>
      <c r="E32">
        <v>8500</v>
      </c>
      <c r="F32" s="28" t="s">
        <v>82</v>
      </c>
      <c r="G32" t="s">
        <v>82</v>
      </c>
      <c r="H32" t="s">
        <v>84</v>
      </c>
      <c r="I32" s="28" t="s">
        <v>85</v>
      </c>
      <c r="J32" t="s">
        <v>86</v>
      </c>
      <c r="K32" s="30" t="s">
        <v>87</v>
      </c>
      <c r="L32" t="s">
        <v>88</v>
      </c>
      <c r="M32" s="31" t="s">
        <v>176</v>
      </c>
      <c r="N32" s="31" t="s">
        <v>114</v>
      </c>
      <c r="O32" s="28" t="s">
        <v>90</v>
      </c>
      <c r="P32" t="s">
        <v>91</v>
      </c>
      <c r="Q32" s="30" t="s">
        <v>92</v>
      </c>
      <c r="R32" s="28">
        <v>4</v>
      </c>
      <c r="S32" s="28">
        <v>4</v>
      </c>
      <c r="T32">
        <v>1920</v>
      </c>
      <c r="U32">
        <v>1950</v>
      </c>
      <c r="V32" s="14">
        <f t="shared" si="0"/>
        <v>1</v>
      </c>
      <c r="W32" s="28" t="s">
        <v>184</v>
      </c>
      <c r="X32" s="28" t="s">
        <v>94</v>
      </c>
      <c r="Y32" s="30" t="s">
        <v>96</v>
      </c>
      <c r="Z32" s="28" t="s">
        <v>96</v>
      </c>
      <c r="AA32" t="s">
        <v>117</v>
      </c>
      <c r="AB32" s="28">
        <v>0</v>
      </c>
      <c r="AC32" s="28" t="s">
        <v>98</v>
      </c>
      <c r="AD32" s="28" t="s">
        <v>147</v>
      </c>
      <c r="AE32" s="30" t="s">
        <v>126</v>
      </c>
      <c r="AF32" t="s">
        <v>98</v>
      </c>
      <c r="AG32" t="s">
        <v>98</v>
      </c>
      <c r="AH32" t="s">
        <v>100</v>
      </c>
      <c r="AI32" t="s">
        <v>102</v>
      </c>
      <c r="AJ32">
        <v>0</v>
      </c>
      <c r="AK32" t="s">
        <v>102</v>
      </c>
      <c r="AL32">
        <v>0</v>
      </c>
      <c r="AM32">
        <v>649</v>
      </c>
      <c r="AN32">
        <v>649</v>
      </c>
      <c r="AO32" s="28" t="s">
        <v>103</v>
      </c>
      <c r="AP32" s="28" t="s">
        <v>98</v>
      </c>
      <c r="AQ32" t="s">
        <v>177</v>
      </c>
      <c r="AR32" t="s">
        <v>106</v>
      </c>
      <c r="AS32">
        <v>649</v>
      </c>
      <c r="AT32">
        <v>668</v>
      </c>
      <c r="AU32">
        <v>0</v>
      </c>
      <c r="AV32">
        <v>1317</v>
      </c>
      <c r="AW32" s="30">
        <v>0</v>
      </c>
      <c r="AX32">
        <v>0</v>
      </c>
      <c r="AY32" s="30">
        <v>1</v>
      </c>
      <c r="AZ32" s="30">
        <v>0</v>
      </c>
      <c r="BA32">
        <v>3</v>
      </c>
      <c r="BB32" s="14">
        <f>IF(Table1[[#This Row],[FullBath]]+Table1[[#This Row],[HalfBath]]=Table1[[#This Row],[BedroomAbvGr]],1,0)</f>
        <v>0</v>
      </c>
      <c r="BC32">
        <v>1</v>
      </c>
      <c r="BD32" s="30" t="s">
        <v>98</v>
      </c>
      <c r="BE32">
        <v>6</v>
      </c>
      <c r="BF32" t="s">
        <v>107</v>
      </c>
      <c r="BG32">
        <v>0</v>
      </c>
      <c r="BH32" t="s">
        <v>83</v>
      </c>
      <c r="BI32" t="s">
        <v>127</v>
      </c>
      <c r="BJ32">
        <v>1920</v>
      </c>
      <c r="BK32" t="s">
        <v>102</v>
      </c>
      <c r="BL32">
        <v>1</v>
      </c>
      <c r="BM32">
        <v>250</v>
      </c>
      <c r="BN32" t="s">
        <v>98</v>
      </c>
      <c r="BO32" t="s">
        <v>147</v>
      </c>
      <c r="BP32" t="s">
        <v>177</v>
      </c>
      <c r="BQ32" s="30">
        <v>0</v>
      </c>
      <c r="BR32" s="14">
        <f>IF(Table1[[#This Row],[WoodDeckSF]]&gt;0,1,0)</f>
        <v>0</v>
      </c>
      <c r="BS32">
        <v>54</v>
      </c>
      <c r="BT32">
        <v>172</v>
      </c>
      <c r="BU32">
        <v>0</v>
      </c>
      <c r="BV32">
        <v>0</v>
      </c>
      <c r="BW32">
        <v>0</v>
      </c>
      <c r="BX32" s="28" t="s">
        <v>83</v>
      </c>
      <c r="BY32" s="14">
        <f>IF(Table1[[#This Row],[PoolQC]]="NA", 0, 1)</f>
        <v>0</v>
      </c>
      <c r="BZ32" s="30" t="s">
        <v>134</v>
      </c>
      <c r="CA32" s="14">
        <f>IF(Table1[[#This Row],[Fence]]="NA",0,1)</f>
        <v>1</v>
      </c>
      <c r="CB32" t="s">
        <v>83</v>
      </c>
      <c r="CC32">
        <v>0</v>
      </c>
      <c r="CD32" s="30">
        <v>7</v>
      </c>
      <c r="CE32">
        <v>2008</v>
      </c>
      <c r="CF32" t="s">
        <v>110</v>
      </c>
      <c r="CG32" t="s">
        <v>111</v>
      </c>
      <c r="CH32" s="14">
        <f>IF(Table1[[#This Row],[SaleCondition]]="Normal",1,0)</f>
        <v>1</v>
      </c>
      <c r="CI32" s="1">
        <v>40000</v>
      </c>
    </row>
    <row r="33" spans="1:87" x14ac:dyDescent="0.2">
      <c r="A33">
        <v>32</v>
      </c>
      <c r="B33">
        <v>20</v>
      </c>
      <c r="C33" s="28" t="s">
        <v>81</v>
      </c>
      <c r="D33" t="s">
        <v>83</v>
      </c>
      <c r="E33">
        <v>8544</v>
      </c>
      <c r="F33" s="28" t="s">
        <v>82</v>
      </c>
      <c r="G33" t="s">
        <v>83</v>
      </c>
      <c r="H33" t="s">
        <v>120</v>
      </c>
      <c r="I33" s="28" t="s">
        <v>85</v>
      </c>
      <c r="J33" t="s">
        <v>86</v>
      </c>
      <c r="K33" s="30" t="s">
        <v>166</v>
      </c>
      <c r="L33" t="s">
        <v>88</v>
      </c>
      <c r="M33" s="31" t="s">
        <v>151</v>
      </c>
      <c r="N33" s="31" t="s">
        <v>90</v>
      </c>
      <c r="O33" s="28" t="s">
        <v>90</v>
      </c>
      <c r="P33" t="s">
        <v>91</v>
      </c>
      <c r="Q33" s="30" t="s">
        <v>115</v>
      </c>
      <c r="R33" s="28">
        <v>5</v>
      </c>
      <c r="S33" s="28">
        <v>6</v>
      </c>
      <c r="T33">
        <v>1966</v>
      </c>
      <c r="U33">
        <v>2006</v>
      </c>
      <c r="V33" s="14">
        <f t="shared" si="0"/>
        <v>1</v>
      </c>
      <c r="W33" s="28" t="s">
        <v>93</v>
      </c>
      <c r="X33" s="28" t="s">
        <v>94</v>
      </c>
      <c r="Y33" s="30" t="s">
        <v>140</v>
      </c>
      <c r="Z33" s="28" t="s">
        <v>140</v>
      </c>
      <c r="AA33" t="s">
        <v>117</v>
      </c>
      <c r="AB33" s="28">
        <v>0</v>
      </c>
      <c r="AC33" s="28" t="s">
        <v>98</v>
      </c>
      <c r="AD33" s="28" t="s">
        <v>98</v>
      </c>
      <c r="AE33" s="30" t="s">
        <v>118</v>
      </c>
      <c r="AF33" t="s">
        <v>98</v>
      </c>
      <c r="AG33" t="s">
        <v>98</v>
      </c>
      <c r="AH33" t="s">
        <v>100</v>
      </c>
      <c r="AI33" t="s">
        <v>102</v>
      </c>
      <c r="AJ33">
        <v>0</v>
      </c>
      <c r="AK33" t="s">
        <v>102</v>
      </c>
      <c r="AL33">
        <v>0</v>
      </c>
      <c r="AM33">
        <v>1228</v>
      </c>
      <c r="AN33">
        <v>1228</v>
      </c>
      <c r="AO33" s="28" t="s">
        <v>103</v>
      </c>
      <c r="AP33" s="28" t="s">
        <v>97</v>
      </c>
      <c r="AQ33" t="s">
        <v>105</v>
      </c>
      <c r="AR33" t="s">
        <v>106</v>
      </c>
      <c r="AS33">
        <v>1228</v>
      </c>
      <c r="AT33">
        <v>0</v>
      </c>
      <c r="AU33">
        <v>0</v>
      </c>
      <c r="AV33">
        <v>1228</v>
      </c>
      <c r="AW33" s="30">
        <v>0</v>
      </c>
      <c r="AX33">
        <v>0</v>
      </c>
      <c r="AY33" s="30">
        <v>1</v>
      </c>
      <c r="AZ33" s="30">
        <v>1</v>
      </c>
      <c r="BA33">
        <v>3</v>
      </c>
      <c r="BB33" s="14">
        <f>IF(Table1[[#This Row],[FullBath]]+Table1[[#This Row],[HalfBath]]=Table1[[#This Row],[BedroomAbvGr]],1,0)</f>
        <v>0</v>
      </c>
      <c r="BC33">
        <v>1</v>
      </c>
      <c r="BD33" s="30" t="s">
        <v>97</v>
      </c>
      <c r="BE33">
        <v>6</v>
      </c>
      <c r="BF33" t="s">
        <v>107</v>
      </c>
      <c r="BG33">
        <v>0</v>
      </c>
      <c r="BH33" t="s">
        <v>83</v>
      </c>
      <c r="BI33" t="s">
        <v>108</v>
      </c>
      <c r="BJ33">
        <v>1966</v>
      </c>
      <c r="BK33" t="s">
        <v>102</v>
      </c>
      <c r="BL33">
        <v>1</v>
      </c>
      <c r="BM33">
        <v>271</v>
      </c>
      <c r="BN33" t="s">
        <v>98</v>
      </c>
      <c r="BO33" t="s">
        <v>98</v>
      </c>
      <c r="BP33" t="s">
        <v>105</v>
      </c>
      <c r="BQ33" s="30">
        <v>0</v>
      </c>
      <c r="BR33" s="14">
        <f>IF(Table1[[#This Row],[WoodDeckSF]]&gt;0,1,0)</f>
        <v>0</v>
      </c>
      <c r="BS33">
        <v>65</v>
      </c>
      <c r="BT33">
        <v>0</v>
      </c>
      <c r="BU33">
        <v>0</v>
      </c>
      <c r="BV33">
        <v>0</v>
      </c>
      <c r="BW33">
        <v>0</v>
      </c>
      <c r="BX33" s="28" t="s">
        <v>83</v>
      </c>
      <c r="BY33" s="14">
        <f>IF(Table1[[#This Row],[PoolQC]]="NA", 0, 1)</f>
        <v>0</v>
      </c>
      <c r="BZ33" s="30" t="s">
        <v>134</v>
      </c>
      <c r="CA33" s="14">
        <f>IF(Table1[[#This Row],[Fence]]="NA",0,1)</f>
        <v>1</v>
      </c>
      <c r="CB33" t="s">
        <v>83</v>
      </c>
      <c r="CC33">
        <v>0</v>
      </c>
      <c r="CD33" s="30">
        <v>6</v>
      </c>
      <c r="CE33">
        <v>2008</v>
      </c>
      <c r="CF33" t="s">
        <v>110</v>
      </c>
      <c r="CG33" t="s">
        <v>111</v>
      </c>
      <c r="CH33" s="14">
        <f>IF(Table1[[#This Row],[SaleCondition]]="Normal",1,0)</f>
        <v>1</v>
      </c>
      <c r="CI33" s="1">
        <v>149350</v>
      </c>
    </row>
    <row r="34" spans="1:87" x14ac:dyDescent="0.2">
      <c r="A34">
        <v>33</v>
      </c>
      <c r="B34">
        <v>20</v>
      </c>
      <c r="C34" s="28" t="s">
        <v>81</v>
      </c>
      <c r="D34">
        <v>85</v>
      </c>
      <c r="E34">
        <v>11049</v>
      </c>
      <c r="F34" s="28" t="s">
        <v>82</v>
      </c>
      <c r="G34" t="s">
        <v>83</v>
      </c>
      <c r="H34" t="s">
        <v>84</v>
      </c>
      <c r="I34" s="28" t="s">
        <v>85</v>
      </c>
      <c r="J34" t="s">
        <v>86</v>
      </c>
      <c r="K34" s="30" t="s">
        <v>122</v>
      </c>
      <c r="L34" t="s">
        <v>88</v>
      </c>
      <c r="M34" s="31" t="s">
        <v>89</v>
      </c>
      <c r="N34" s="31" t="s">
        <v>90</v>
      </c>
      <c r="O34" s="28" t="s">
        <v>90</v>
      </c>
      <c r="P34" t="s">
        <v>91</v>
      </c>
      <c r="Q34" s="30" t="s">
        <v>115</v>
      </c>
      <c r="R34" s="28">
        <v>8</v>
      </c>
      <c r="S34" s="28">
        <v>5</v>
      </c>
      <c r="T34">
        <v>2007</v>
      </c>
      <c r="U34">
        <v>2007</v>
      </c>
      <c r="V34" s="14">
        <f t="shared" si="0"/>
        <v>0</v>
      </c>
      <c r="W34" s="28" t="s">
        <v>93</v>
      </c>
      <c r="X34" s="28" t="s">
        <v>94</v>
      </c>
      <c r="Y34" s="30" t="s">
        <v>95</v>
      </c>
      <c r="Z34" s="28" t="s">
        <v>95</v>
      </c>
      <c r="AA34" t="s">
        <v>117</v>
      </c>
      <c r="AB34" s="28">
        <v>0</v>
      </c>
      <c r="AC34" s="28" t="s">
        <v>97</v>
      </c>
      <c r="AD34" s="28" t="s">
        <v>98</v>
      </c>
      <c r="AE34" s="30" t="s">
        <v>99</v>
      </c>
      <c r="AF34" t="s">
        <v>104</v>
      </c>
      <c r="AG34" t="s">
        <v>98</v>
      </c>
      <c r="AH34" t="s">
        <v>130</v>
      </c>
      <c r="AI34" t="s">
        <v>102</v>
      </c>
      <c r="AJ34">
        <v>0</v>
      </c>
      <c r="AK34" t="s">
        <v>102</v>
      </c>
      <c r="AL34">
        <v>0</v>
      </c>
      <c r="AM34">
        <v>1234</v>
      </c>
      <c r="AN34">
        <v>1234</v>
      </c>
      <c r="AO34" s="28" t="s">
        <v>103</v>
      </c>
      <c r="AP34" s="28" t="s">
        <v>104</v>
      </c>
      <c r="AQ34" t="s">
        <v>105</v>
      </c>
      <c r="AR34" t="s">
        <v>106</v>
      </c>
      <c r="AS34">
        <v>1234</v>
      </c>
      <c r="AT34">
        <v>0</v>
      </c>
      <c r="AU34">
        <v>0</v>
      </c>
      <c r="AV34">
        <v>1234</v>
      </c>
      <c r="AW34" s="30">
        <v>0</v>
      </c>
      <c r="AX34">
        <v>0</v>
      </c>
      <c r="AY34" s="30">
        <v>2</v>
      </c>
      <c r="AZ34" s="30">
        <v>0</v>
      </c>
      <c r="BA34">
        <v>3</v>
      </c>
      <c r="BB34" s="14">
        <f>IF(Table1[[#This Row],[FullBath]]+Table1[[#This Row],[HalfBath]]=Table1[[#This Row],[BedroomAbvGr]],1,0)</f>
        <v>0</v>
      </c>
      <c r="BC34">
        <v>1</v>
      </c>
      <c r="BD34" s="30" t="s">
        <v>97</v>
      </c>
      <c r="BE34">
        <v>7</v>
      </c>
      <c r="BF34" t="s">
        <v>107</v>
      </c>
      <c r="BG34">
        <v>0</v>
      </c>
      <c r="BH34" t="s">
        <v>83</v>
      </c>
      <c r="BI34" t="s">
        <v>108</v>
      </c>
      <c r="BJ34">
        <v>2007</v>
      </c>
      <c r="BK34" t="s">
        <v>109</v>
      </c>
      <c r="BL34">
        <v>2</v>
      </c>
      <c r="BM34">
        <v>484</v>
      </c>
      <c r="BN34" t="s">
        <v>98</v>
      </c>
      <c r="BO34" t="s">
        <v>98</v>
      </c>
      <c r="BP34" t="s">
        <v>105</v>
      </c>
      <c r="BQ34" s="30">
        <v>0</v>
      </c>
      <c r="BR34" s="14">
        <f>IF(Table1[[#This Row],[WoodDeckSF]]&gt;0,1,0)</f>
        <v>0</v>
      </c>
      <c r="BS34">
        <v>30</v>
      </c>
      <c r="BT34">
        <v>0</v>
      </c>
      <c r="BU34">
        <v>0</v>
      </c>
      <c r="BV34">
        <v>0</v>
      </c>
      <c r="BW34">
        <v>0</v>
      </c>
      <c r="BX34" s="28" t="s">
        <v>83</v>
      </c>
      <c r="BY34" s="14">
        <f>IF(Table1[[#This Row],[PoolQC]]="NA", 0, 1)</f>
        <v>0</v>
      </c>
      <c r="BZ34" s="30" t="s">
        <v>83</v>
      </c>
      <c r="CA34" s="14">
        <f>IF(Table1[[#This Row],[Fence]]="NA",0,1)</f>
        <v>0</v>
      </c>
      <c r="CB34" t="s">
        <v>83</v>
      </c>
      <c r="CC34">
        <v>0</v>
      </c>
      <c r="CD34" s="30">
        <v>1</v>
      </c>
      <c r="CE34">
        <v>2008</v>
      </c>
      <c r="CF34" t="s">
        <v>110</v>
      </c>
      <c r="CG34" t="s">
        <v>111</v>
      </c>
      <c r="CH34" s="14">
        <f>IF(Table1[[#This Row],[SaleCondition]]="Normal",1,0)</f>
        <v>1</v>
      </c>
      <c r="CI34" s="1">
        <v>179900</v>
      </c>
    </row>
    <row r="35" spans="1:87" x14ac:dyDescent="0.2">
      <c r="A35">
        <v>34</v>
      </c>
      <c r="B35">
        <v>20</v>
      </c>
      <c r="C35" s="28" t="s">
        <v>81</v>
      </c>
      <c r="D35">
        <v>70</v>
      </c>
      <c r="E35">
        <v>10552</v>
      </c>
      <c r="F35" s="28" t="s">
        <v>82</v>
      </c>
      <c r="G35" t="s">
        <v>83</v>
      </c>
      <c r="H35" t="s">
        <v>120</v>
      </c>
      <c r="I35" s="28" t="s">
        <v>85</v>
      </c>
      <c r="J35" t="s">
        <v>86</v>
      </c>
      <c r="K35" s="30" t="s">
        <v>87</v>
      </c>
      <c r="L35" t="s">
        <v>88</v>
      </c>
      <c r="M35" s="31" t="s">
        <v>162</v>
      </c>
      <c r="N35" s="31" t="s">
        <v>90</v>
      </c>
      <c r="O35" s="28" t="s">
        <v>90</v>
      </c>
      <c r="P35" t="s">
        <v>91</v>
      </c>
      <c r="Q35" s="30" t="s">
        <v>115</v>
      </c>
      <c r="R35" s="28">
        <v>5</v>
      </c>
      <c r="S35" s="28">
        <v>5</v>
      </c>
      <c r="T35">
        <v>1959</v>
      </c>
      <c r="U35">
        <v>1959</v>
      </c>
      <c r="V35" s="14">
        <f t="shared" si="0"/>
        <v>0</v>
      </c>
      <c r="W35" s="28" t="s">
        <v>152</v>
      </c>
      <c r="X35" s="28" t="s">
        <v>94</v>
      </c>
      <c r="Y35" s="30" t="s">
        <v>96</v>
      </c>
      <c r="Z35" s="28" t="s">
        <v>96</v>
      </c>
      <c r="AA35" t="s">
        <v>117</v>
      </c>
      <c r="AB35" s="28">
        <v>0</v>
      </c>
      <c r="AC35" s="28" t="s">
        <v>98</v>
      </c>
      <c r="AD35" s="28" t="s">
        <v>98</v>
      </c>
      <c r="AE35" s="30" t="s">
        <v>118</v>
      </c>
      <c r="AF35" t="s">
        <v>98</v>
      </c>
      <c r="AG35" t="s">
        <v>98</v>
      </c>
      <c r="AH35" t="s">
        <v>100</v>
      </c>
      <c r="AI35" t="s">
        <v>153</v>
      </c>
      <c r="AJ35">
        <v>1018</v>
      </c>
      <c r="AK35" t="s">
        <v>102</v>
      </c>
      <c r="AL35">
        <v>0</v>
      </c>
      <c r="AM35">
        <v>380</v>
      </c>
      <c r="AN35">
        <v>1398</v>
      </c>
      <c r="AO35" s="28" t="s">
        <v>103</v>
      </c>
      <c r="AP35" s="28" t="s">
        <v>97</v>
      </c>
      <c r="AQ35" t="s">
        <v>105</v>
      </c>
      <c r="AR35" t="s">
        <v>106</v>
      </c>
      <c r="AS35">
        <v>1700</v>
      </c>
      <c r="AT35">
        <v>0</v>
      </c>
      <c r="AU35">
        <v>0</v>
      </c>
      <c r="AV35">
        <v>1700</v>
      </c>
      <c r="AW35" s="30">
        <v>0</v>
      </c>
      <c r="AX35">
        <v>1</v>
      </c>
      <c r="AY35" s="30">
        <v>1</v>
      </c>
      <c r="AZ35" s="30">
        <v>1</v>
      </c>
      <c r="BA35">
        <v>4</v>
      </c>
      <c r="BB35" s="14">
        <f>IF(Table1[[#This Row],[FullBath]]+Table1[[#This Row],[HalfBath]]=Table1[[#This Row],[BedroomAbvGr]],1,0)</f>
        <v>0</v>
      </c>
      <c r="BC35">
        <v>1</v>
      </c>
      <c r="BD35" s="30" t="s">
        <v>97</v>
      </c>
      <c r="BE35">
        <v>6</v>
      </c>
      <c r="BF35" t="s">
        <v>107</v>
      </c>
      <c r="BG35">
        <v>1</v>
      </c>
      <c r="BH35" t="s">
        <v>97</v>
      </c>
      <c r="BI35" t="s">
        <v>108</v>
      </c>
      <c r="BJ35">
        <v>1959</v>
      </c>
      <c r="BK35" t="s">
        <v>109</v>
      </c>
      <c r="BL35">
        <v>2</v>
      </c>
      <c r="BM35">
        <v>447</v>
      </c>
      <c r="BN35" t="s">
        <v>98</v>
      </c>
      <c r="BO35" t="s">
        <v>98</v>
      </c>
      <c r="BP35" t="s">
        <v>105</v>
      </c>
      <c r="BQ35" s="30">
        <v>0</v>
      </c>
      <c r="BR35" s="14">
        <f>IF(Table1[[#This Row],[WoodDeckSF]]&gt;0,1,0)</f>
        <v>0</v>
      </c>
      <c r="BS35">
        <v>38</v>
      </c>
      <c r="BT35">
        <v>0</v>
      </c>
      <c r="BU35">
        <v>0</v>
      </c>
      <c r="BV35">
        <v>0</v>
      </c>
      <c r="BW35">
        <v>0</v>
      </c>
      <c r="BX35" s="28" t="s">
        <v>83</v>
      </c>
      <c r="BY35" s="14">
        <f>IF(Table1[[#This Row],[PoolQC]]="NA", 0, 1)</f>
        <v>0</v>
      </c>
      <c r="BZ35" s="30" t="s">
        <v>83</v>
      </c>
      <c r="CA35" s="14">
        <f>IF(Table1[[#This Row],[Fence]]="NA",0,1)</f>
        <v>0</v>
      </c>
      <c r="CB35" t="s">
        <v>83</v>
      </c>
      <c r="CC35">
        <v>0</v>
      </c>
      <c r="CD35" s="30">
        <v>4</v>
      </c>
      <c r="CE35">
        <v>2010</v>
      </c>
      <c r="CF35" t="s">
        <v>110</v>
      </c>
      <c r="CG35" t="s">
        <v>111</v>
      </c>
      <c r="CH35" s="14">
        <f>IF(Table1[[#This Row],[SaleCondition]]="Normal",1,0)</f>
        <v>1</v>
      </c>
      <c r="CI35" s="1">
        <v>165500</v>
      </c>
    </row>
    <row r="36" spans="1:87" x14ac:dyDescent="0.2">
      <c r="A36">
        <v>35</v>
      </c>
      <c r="B36">
        <v>120</v>
      </c>
      <c r="C36" s="28" t="s">
        <v>81</v>
      </c>
      <c r="D36">
        <v>60</v>
      </c>
      <c r="E36">
        <v>7313</v>
      </c>
      <c r="F36" s="28" t="s">
        <v>82</v>
      </c>
      <c r="G36" t="s">
        <v>83</v>
      </c>
      <c r="H36" t="s">
        <v>84</v>
      </c>
      <c r="I36" s="28" t="s">
        <v>85</v>
      </c>
      <c r="J36" t="s">
        <v>86</v>
      </c>
      <c r="K36" s="30" t="s">
        <v>87</v>
      </c>
      <c r="L36" t="s">
        <v>88</v>
      </c>
      <c r="M36" s="31" t="s">
        <v>154</v>
      </c>
      <c r="N36" s="31" t="s">
        <v>90</v>
      </c>
      <c r="O36" s="28" t="s">
        <v>90</v>
      </c>
      <c r="P36" t="s">
        <v>179</v>
      </c>
      <c r="Q36" s="30" t="s">
        <v>115</v>
      </c>
      <c r="R36" s="28">
        <v>9</v>
      </c>
      <c r="S36" s="28">
        <v>5</v>
      </c>
      <c r="T36">
        <v>2005</v>
      </c>
      <c r="U36">
        <v>2005</v>
      </c>
      <c r="V36" s="14">
        <f t="shared" si="0"/>
        <v>0</v>
      </c>
      <c r="W36" s="28" t="s">
        <v>152</v>
      </c>
      <c r="X36" s="28" t="s">
        <v>94</v>
      </c>
      <c r="Y36" s="30" t="s">
        <v>116</v>
      </c>
      <c r="Z36" s="28" t="s">
        <v>116</v>
      </c>
      <c r="AA36" t="s">
        <v>96</v>
      </c>
      <c r="AB36" s="28">
        <v>246</v>
      </c>
      <c r="AC36" s="28" t="s">
        <v>104</v>
      </c>
      <c r="AD36" s="28" t="s">
        <v>98</v>
      </c>
      <c r="AE36" s="30" t="s">
        <v>99</v>
      </c>
      <c r="AF36" t="s">
        <v>104</v>
      </c>
      <c r="AG36" t="s">
        <v>98</v>
      </c>
      <c r="AH36" t="s">
        <v>100</v>
      </c>
      <c r="AI36" t="s">
        <v>101</v>
      </c>
      <c r="AJ36">
        <v>1153</v>
      </c>
      <c r="AK36" t="s">
        <v>102</v>
      </c>
      <c r="AL36">
        <v>0</v>
      </c>
      <c r="AM36">
        <v>408</v>
      </c>
      <c r="AN36">
        <v>1561</v>
      </c>
      <c r="AO36" s="28" t="s">
        <v>103</v>
      </c>
      <c r="AP36" s="28" t="s">
        <v>104</v>
      </c>
      <c r="AQ36" t="s">
        <v>105</v>
      </c>
      <c r="AR36" t="s">
        <v>106</v>
      </c>
      <c r="AS36">
        <v>1561</v>
      </c>
      <c r="AT36">
        <v>0</v>
      </c>
      <c r="AU36">
        <v>0</v>
      </c>
      <c r="AV36">
        <v>1561</v>
      </c>
      <c r="AW36" s="30">
        <v>1</v>
      </c>
      <c r="AX36">
        <v>0</v>
      </c>
      <c r="AY36" s="30">
        <v>2</v>
      </c>
      <c r="AZ36" s="30">
        <v>0</v>
      </c>
      <c r="BA36">
        <v>2</v>
      </c>
      <c r="BB36" s="14">
        <f>IF(Table1[[#This Row],[FullBath]]+Table1[[#This Row],[HalfBath]]=Table1[[#This Row],[BedroomAbvGr]],1,0)</f>
        <v>1</v>
      </c>
      <c r="BC36">
        <v>1</v>
      </c>
      <c r="BD36" s="30" t="s">
        <v>104</v>
      </c>
      <c r="BE36">
        <v>6</v>
      </c>
      <c r="BF36" t="s">
        <v>107</v>
      </c>
      <c r="BG36">
        <v>1</v>
      </c>
      <c r="BH36" t="s">
        <v>97</v>
      </c>
      <c r="BI36" t="s">
        <v>108</v>
      </c>
      <c r="BJ36">
        <v>2005</v>
      </c>
      <c r="BK36" t="s">
        <v>157</v>
      </c>
      <c r="BL36">
        <v>2</v>
      </c>
      <c r="BM36">
        <v>556</v>
      </c>
      <c r="BN36" t="s">
        <v>98</v>
      </c>
      <c r="BO36" t="s">
        <v>98</v>
      </c>
      <c r="BP36" t="s">
        <v>105</v>
      </c>
      <c r="BQ36" s="30">
        <v>203</v>
      </c>
      <c r="BR36" s="14">
        <f>IF(Table1[[#This Row],[WoodDeckSF]]&gt;0,1,0)</f>
        <v>1</v>
      </c>
      <c r="BS36">
        <v>47</v>
      </c>
      <c r="BT36">
        <v>0</v>
      </c>
      <c r="BU36">
        <v>0</v>
      </c>
      <c r="BV36">
        <v>0</v>
      </c>
      <c r="BW36">
        <v>0</v>
      </c>
      <c r="BX36" s="28" t="s">
        <v>83</v>
      </c>
      <c r="BY36" s="14">
        <f>IF(Table1[[#This Row],[PoolQC]]="NA", 0, 1)</f>
        <v>0</v>
      </c>
      <c r="BZ36" s="30" t="s">
        <v>83</v>
      </c>
      <c r="CA36" s="14">
        <f>IF(Table1[[#This Row],[Fence]]="NA",0,1)</f>
        <v>0</v>
      </c>
      <c r="CB36" t="s">
        <v>83</v>
      </c>
      <c r="CC36">
        <v>0</v>
      </c>
      <c r="CD36" s="30">
        <v>8</v>
      </c>
      <c r="CE36">
        <v>2007</v>
      </c>
      <c r="CF36" t="s">
        <v>110</v>
      </c>
      <c r="CG36" t="s">
        <v>111</v>
      </c>
      <c r="CH36" s="14">
        <f>IF(Table1[[#This Row],[SaleCondition]]="Normal",1,0)</f>
        <v>1</v>
      </c>
      <c r="CI36" s="1">
        <v>277500</v>
      </c>
    </row>
    <row r="37" spans="1:87" x14ac:dyDescent="0.2">
      <c r="A37">
        <v>36</v>
      </c>
      <c r="B37">
        <v>60</v>
      </c>
      <c r="C37" s="28" t="s">
        <v>81</v>
      </c>
      <c r="D37">
        <v>108</v>
      </c>
      <c r="E37">
        <v>13418</v>
      </c>
      <c r="F37" s="28" t="s">
        <v>82</v>
      </c>
      <c r="G37" t="s">
        <v>83</v>
      </c>
      <c r="H37" t="s">
        <v>84</v>
      </c>
      <c r="I37" s="28" t="s">
        <v>85</v>
      </c>
      <c r="J37" t="s">
        <v>86</v>
      </c>
      <c r="K37" s="30" t="s">
        <v>87</v>
      </c>
      <c r="L37" t="s">
        <v>88</v>
      </c>
      <c r="M37" s="31" t="s">
        <v>154</v>
      </c>
      <c r="N37" s="31" t="s">
        <v>90</v>
      </c>
      <c r="O37" s="28" t="s">
        <v>90</v>
      </c>
      <c r="P37" t="s">
        <v>91</v>
      </c>
      <c r="Q37" s="30" t="s">
        <v>92</v>
      </c>
      <c r="R37" s="28">
        <v>8</v>
      </c>
      <c r="S37" s="28">
        <v>5</v>
      </c>
      <c r="T37">
        <v>2004</v>
      </c>
      <c r="U37">
        <v>2005</v>
      </c>
      <c r="V37" s="14">
        <f t="shared" si="0"/>
        <v>1</v>
      </c>
      <c r="W37" s="28" t="s">
        <v>93</v>
      </c>
      <c r="X37" s="28" t="s">
        <v>94</v>
      </c>
      <c r="Y37" s="30" t="s">
        <v>95</v>
      </c>
      <c r="Z37" s="28" t="s">
        <v>95</v>
      </c>
      <c r="AA37" t="s">
        <v>137</v>
      </c>
      <c r="AB37" s="28">
        <v>132</v>
      </c>
      <c r="AC37" s="28" t="s">
        <v>97</v>
      </c>
      <c r="AD37" s="28" t="s">
        <v>98</v>
      </c>
      <c r="AE37" s="30" t="s">
        <v>99</v>
      </c>
      <c r="AF37" t="s">
        <v>104</v>
      </c>
      <c r="AG37" t="s">
        <v>98</v>
      </c>
      <c r="AH37" t="s">
        <v>130</v>
      </c>
      <c r="AI37" t="s">
        <v>102</v>
      </c>
      <c r="AJ37">
        <v>0</v>
      </c>
      <c r="AK37" t="s">
        <v>102</v>
      </c>
      <c r="AL37">
        <v>0</v>
      </c>
      <c r="AM37">
        <v>1117</v>
      </c>
      <c r="AN37">
        <v>1117</v>
      </c>
      <c r="AO37" s="28" t="s">
        <v>103</v>
      </c>
      <c r="AP37" s="28" t="s">
        <v>104</v>
      </c>
      <c r="AQ37" t="s">
        <v>105</v>
      </c>
      <c r="AR37" t="s">
        <v>106</v>
      </c>
      <c r="AS37">
        <v>1132</v>
      </c>
      <c r="AT37">
        <v>1320</v>
      </c>
      <c r="AU37">
        <v>0</v>
      </c>
      <c r="AV37">
        <v>2452</v>
      </c>
      <c r="AW37" s="30">
        <v>0</v>
      </c>
      <c r="AX37">
        <v>0</v>
      </c>
      <c r="AY37" s="30">
        <v>3</v>
      </c>
      <c r="AZ37" s="30">
        <v>1</v>
      </c>
      <c r="BA37">
        <v>4</v>
      </c>
      <c r="BB37" s="14">
        <f>IF(Table1[[#This Row],[FullBath]]+Table1[[#This Row],[HalfBath]]=Table1[[#This Row],[BedroomAbvGr]],1,0)</f>
        <v>1</v>
      </c>
      <c r="BC37">
        <v>1</v>
      </c>
      <c r="BD37" s="30" t="s">
        <v>97</v>
      </c>
      <c r="BE37">
        <v>9</v>
      </c>
      <c r="BF37" t="s">
        <v>107</v>
      </c>
      <c r="BG37">
        <v>1</v>
      </c>
      <c r="BH37" t="s">
        <v>97</v>
      </c>
      <c r="BI37" t="s">
        <v>156</v>
      </c>
      <c r="BJ37">
        <v>2004</v>
      </c>
      <c r="BK37" t="s">
        <v>157</v>
      </c>
      <c r="BL37">
        <v>3</v>
      </c>
      <c r="BM37">
        <v>691</v>
      </c>
      <c r="BN37" t="s">
        <v>98</v>
      </c>
      <c r="BO37" t="s">
        <v>98</v>
      </c>
      <c r="BP37" t="s">
        <v>105</v>
      </c>
      <c r="BQ37" s="30">
        <v>113</v>
      </c>
      <c r="BR37" s="14">
        <f>IF(Table1[[#This Row],[WoodDeckSF]]&gt;0,1,0)</f>
        <v>1</v>
      </c>
      <c r="BS37">
        <v>32</v>
      </c>
      <c r="BT37">
        <v>0</v>
      </c>
      <c r="BU37">
        <v>0</v>
      </c>
      <c r="BV37">
        <v>0</v>
      </c>
      <c r="BW37">
        <v>0</v>
      </c>
      <c r="BX37" s="28" t="s">
        <v>83</v>
      </c>
      <c r="BY37" s="14">
        <f>IF(Table1[[#This Row],[PoolQC]]="NA", 0, 1)</f>
        <v>0</v>
      </c>
      <c r="BZ37" s="30" t="s">
        <v>83</v>
      </c>
      <c r="CA37" s="14">
        <f>IF(Table1[[#This Row],[Fence]]="NA",0,1)</f>
        <v>0</v>
      </c>
      <c r="CB37" t="s">
        <v>83</v>
      </c>
      <c r="CC37">
        <v>0</v>
      </c>
      <c r="CD37" s="30">
        <v>9</v>
      </c>
      <c r="CE37">
        <v>2006</v>
      </c>
      <c r="CF37" t="s">
        <v>110</v>
      </c>
      <c r="CG37" t="s">
        <v>111</v>
      </c>
      <c r="CH37" s="14">
        <f>IF(Table1[[#This Row],[SaleCondition]]="Normal",1,0)</f>
        <v>1</v>
      </c>
      <c r="CI37" s="1">
        <v>309000</v>
      </c>
    </row>
    <row r="38" spans="1:87" x14ac:dyDescent="0.2">
      <c r="A38">
        <v>37</v>
      </c>
      <c r="B38">
        <v>20</v>
      </c>
      <c r="C38" s="28" t="s">
        <v>81</v>
      </c>
      <c r="D38">
        <v>112</v>
      </c>
      <c r="E38">
        <v>10859</v>
      </c>
      <c r="F38" s="28" t="s">
        <v>82</v>
      </c>
      <c r="G38" t="s">
        <v>83</v>
      </c>
      <c r="H38" t="s">
        <v>84</v>
      </c>
      <c r="I38" s="28" t="s">
        <v>85</v>
      </c>
      <c r="J38" t="s">
        <v>86</v>
      </c>
      <c r="K38" s="30" t="s">
        <v>122</v>
      </c>
      <c r="L38" t="s">
        <v>88</v>
      </c>
      <c r="M38" s="31" t="s">
        <v>89</v>
      </c>
      <c r="N38" s="31" t="s">
        <v>90</v>
      </c>
      <c r="O38" s="28" t="s">
        <v>90</v>
      </c>
      <c r="P38" t="s">
        <v>91</v>
      </c>
      <c r="Q38" s="30" t="s">
        <v>115</v>
      </c>
      <c r="R38" s="28">
        <v>5</v>
      </c>
      <c r="S38" s="28">
        <v>5</v>
      </c>
      <c r="T38">
        <v>1994</v>
      </c>
      <c r="U38">
        <v>1995</v>
      </c>
      <c r="V38" s="14">
        <f t="shared" si="0"/>
        <v>1</v>
      </c>
      <c r="W38" s="28" t="s">
        <v>93</v>
      </c>
      <c r="X38" s="28" t="s">
        <v>94</v>
      </c>
      <c r="Y38" s="30" t="s">
        <v>95</v>
      </c>
      <c r="Z38" s="28" t="s">
        <v>95</v>
      </c>
      <c r="AA38" t="s">
        <v>117</v>
      </c>
      <c r="AB38" s="28">
        <v>0</v>
      </c>
      <c r="AC38" s="28" t="s">
        <v>98</v>
      </c>
      <c r="AD38" s="28" t="s">
        <v>98</v>
      </c>
      <c r="AE38" s="30" t="s">
        <v>99</v>
      </c>
      <c r="AF38" t="s">
        <v>97</v>
      </c>
      <c r="AG38" t="s">
        <v>98</v>
      </c>
      <c r="AH38" t="s">
        <v>100</v>
      </c>
      <c r="AI38" t="s">
        <v>102</v>
      </c>
      <c r="AJ38">
        <v>0</v>
      </c>
      <c r="AK38" t="s">
        <v>102</v>
      </c>
      <c r="AL38">
        <v>0</v>
      </c>
      <c r="AM38">
        <v>1097</v>
      </c>
      <c r="AN38">
        <v>1097</v>
      </c>
      <c r="AO38" s="28" t="s">
        <v>103</v>
      </c>
      <c r="AP38" s="28" t="s">
        <v>104</v>
      </c>
      <c r="AQ38" t="s">
        <v>105</v>
      </c>
      <c r="AR38" t="s">
        <v>106</v>
      </c>
      <c r="AS38">
        <v>1097</v>
      </c>
      <c r="AT38">
        <v>0</v>
      </c>
      <c r="AU38">
        <v>0</v>
      </c>
      <c r="AV38">
        <v>1097</v>
      </c>
      <c r="AW38" s="30">
        <v>0</v>
      </c>
      <c r="AX38">
        <v>0</v>
      </c>
      <c r="AY38" s="30">
        <v>1</v>
      </c>
      <c r="AZ38" s="30">
        <v>1</v>
      </c>
      <c r="BA38">
        <v>3</v>
      </c>
      <c r="BB38" s="14">
        <f>IF(Table1[[#This Row],[FullBath]]+Table1[[#This Row],[HalfBath]]=Table1[[#This Row],[BedroomAbvGr]],1,0)</f>
        <v>0</v>
      </c>
      <c r="BC38">
        <v>1</v>
      </c>
      <c r="BD38" s="30" t="s">
        <v>98</v>
      </c>
      <c r="BE38">
        <v>6</v>
      </c>
      <c r="BF38" t="s">
        <v>107</v>
      </c>
      <c r="BG38">
        <v>0</v>
      </c>
      <c r="BH38" t="s">
        <v>83</v>
      </c>
      <c r="BI38" t="s">
        <v>108</v>
      </c>
      <c r="BJ38">
        <v>1995</v>
      </c>
      <c r="BK38" t="s">
        <v>102</v>
      </c>
      <c r="BL38">
        <v>2</v>
      </c>
      <c r="BM38">
        <v>672</v>
      </c>
      <c r="BN38" t="s">
        <v>98</v>
      </c>
      <c r="BO38" t="s">
        <v>98</v>
      </c>
      <c r="BP38" t="s">
        <v>105</v>
      </c>
      <c r="BQ38" s="30">
        <v>392</v>
      </c>
      <c r="BR38" s="14">
        <f>IF(Table1[[#This Row],[WoodDeckSF]]&gt;0,1,0)</f>
        <v>1</v>
      </c>
      <c r="BS38">
        <v>64</v>
      </c>
      <c r="BT38">
        <v>0</v>
      </c>
      <c r="BU38">
        <v>0</v>
      </c>
      <c r="BV38">
        <v>0</v>
      </c>
      <c r="BW38">
        <v>0</v>
      </c>
      <c r="BX38" s="28" t="s">
        <v>83</v>
      </c>
      <c r="BY38" s="14">
        <f>IF(Table1[[#This Row],[PoolQC]]="NA", 0, 1)</f>
        <v>0</v>
      </c>
      <c r="BZ38" s="30" t="s">
        <v>83</v>
      </c>
      <c r="CA38" s="14">
        <f>IF(Table1[[#This Row],[Fence]]="NA",0,1)</f>
        <v>0</v>
      </c>
      <c r="CB38" t="s">
        <v>83</v>
      </c>
      <c r="CC38">
        <v>0</v>
      </c>
      <c r="CD38" s="30">
        <v>6</v>
      </c>
      <c r="CE38">
        <v>2009</v>
      </c>
      <c r="CF38" t="s">
        <v>110</v>
      </c>
      <c r="CG38" t="s">
        <v>111</v>
      </c>
      <c r="CH38" s="14">
        <f>IF(Table1[[#This Row],[SaleCondition]]="Normal",1,0)</f>
        <v>1</v>
      </c>
      <c r="CI38" s="1">
        <v>145000</v>
      </c>
    </row>
    <row r="39" spans="1:87" x14ac:dyDescent="0.2">
      <c r="A39">
        <v>38</v>
      </c>
      <c r="B39">
        <v>20</v>
      </c>
      <c r="C39" s="28" t="s">
        <v>81</v>
      </c>
      <c r="D39">
        <v>74</v>
      </c>
      <c r="E39">
        <v>8532</v>
      </c>
      <c r="F39" s="28" t="s">
        <v>82</v>
      </c>
      <c r="G39" t="s">
        <v>83</v>
      </c>
      <c r="H39" t="s">
        <v>84</v>
      </c>
      <c r="I39" s="28" t="s">
        <v>85</v>
      </c>
      <c r="J39" t="s">
        <v>86</v>
      </c>
      <c r="K39" s="30" t="s">
        <v>87</v>
      </c>
      <c r="L39" t="s">
        <v>88</v>
      </c>
      <c r="M39" s="31" t="s">
        <v>162</v>
      </c>
      <c r="N39" s="31" t="s">
        <v>90</v>
      </c>
      <c r="O39" s="28" t="s">
        <v>90</v>
      </c>
      <c r="P39" t="s">
        <v>91</v>
      </c>
      <c r="Q39" s="30" t="s">
        <v>115</v>
      </c>
      <c r="R39" s="28">
        <v>5</v>
      </c>
      <c r="S39" s="28">
        <v>6</v>
      </c>
      <c r="T39">
        <v>1954</v>
      </c>
      <c r="U39">
        <v>1990</v>
      </c>
      <c r="V39" s="14">
        <f t="shared" si="0"/>
        <v>1</v>
      </c>
      <c r="W39" s="28" t="s">
        <v>152</v>
      </c>
      <c r="X39" s="28" t="s">
        <v>94</v>
      </c>
      <c r="Y39" s="30" t="s">
        <v>124</v>
      </c>
      <c r="Z39" s="28" t="s">
        <v>124</v>
      </c>
      <c r="AA39" t="s">
        <v>96</v>
      </c>
      <c r="AB39" s="28">
        <v>650</v>
      </c>
      <c r="AC39" s="28" t="s">
        <v>98</v>
      </c>
      <c r="AD39" s="28" t="s">
        <v>98</v>
      </c>
      <c r="AE39" s="30" t="s">
        <v>118</v>
      </c>
      <c r="AF39" t="s">
        <v>98</v>
      </c>
      <c r="AG39" t="s">
        <v>98</v>
      </c>
      <c r="AH39" t="s">
        <v>100</v>
      </c>
      <c r="AI39" t="s">
        <v>153</v>
      </c>
      <c r="AJ39">
        <v>1213</v>
      </c>
      <c r="AK39" t="s">
        <v>102</v>
      </c>
      <c r="AL39">
        <v>0</v>
      </c>
      <c r="AM39">
        <v>84</v>
      </c>
      <c r="AN39">
        <v>1297</v>
      </c>
      <c r="AO39" s="28" t="s">
        <v>103</v>
      </c>
      <c r="AP39" s="28" t="s">
        <v>97</v>
      </c>
      <c r="AQ39" t="s">
        <v>105</v>
      </c>
      <c r="AR39" t="s">
        <v>106</v>
      </c>
      <c r="AS39">
        <v>1297</v>
      </c>
      <c r="AT39">
        <v>0</v>
      </c>
      <c r="AU39">
        <v>0</v>
      </c>
      <c r="AV39">
        <v>1297</v>
      </c>
      <c r="AW39" s="30">
        <v>0</v>
      </c>
      <c r="AX39">
        <v>1</v>
      </c>
      <c r="AY39" s="30">
        <v>1</v>
      </c>
      <c r="AZ39" s="30">
        <v>0</v>
      </c>
      <c r="BA39">
        <v>3</v>
      </c>
      <c r="BB39" s="14">
        <f>IF(Table1[[#This Row],[FullBath]]+Table1[[#This Row],[HalfBath]]=Table1[[#This Row],[BedroomAbvGr]],1,0)</f>
        <v>0</v>
      </c>
      <c r="BC39">
        <v>1</v>
      </c>
      <c r="BD39" s="30" t="s">
        <v>98</v>
      </c>
      <c r="BE39">
        <v>5</v>
      </c>
      <c r="BF39" t="s">
        <v>107</v>
      </c>
      <c r="BG39">
        <v>1</v>
      </c>
      <c r="BH39" t="s">
        <v>98</v>
      </c>
      <c r="BI39" t="s">
        <v>108</v>
      </c>
      <c r="BJ39">
        <v>1954</v>
      </c>
      <c r="BK39" t="s">
        <v>157</v>
      </c>
      <c r="BL39">
        <v>2</v>
      </c>
      <c r="BM39">
        <v>498</v>
      </c>
      <c r="BN39" t="s">
        <v>98</v>
      </c>
      <c r="BO39" t="s">
        <v>98</v>
      </c>
      <c r="BP39" t="s">
        <v>105</v>
      </c>
      <c r="BQ39" s="30">
        <v>0</v>
      </c>
      <c r="BR39" s="14">
        <f>IF(Table1[[#This Row],[WoodDeckSF]]&gt;0,1,0)</f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s="28" t="s">
        <v>83</v>
      </c>
      <c r="BY39" s="14">
        <f>IF(Table1[[#This Row],[PoolQC]]="NA", 0, 1)</f>
        <v>0</v>
      </c>
      <c r="BZ39" s="30" t="s">
        <v>83</v>
      </c>
      <c r="CA39" s="14">
        <f>IF(Table1[[#This Row],[Fence]]="NA",0,1)</f>
        <v>0</v>
      </c>
      <c r="CB39" t="s">
        <v>83</v>
      </c>
      <c r="CC39">
        <v>0</v>
      </c>
      <c r="CD39" s="30">
        <v>10</v>
      </c>
      <c r="CE39">
        <v>2009</v>
      </c>
      <c r="CF39" t="s">
        <v>110</v>
      </c>
      <c r="CG39" t="s">
        <v>111</v>
      </c>
      <c r="CH39" s="14">
        <f>IF(Table1[[#This Row],[SaleCondition]]="Normal",1,0)</f>
        <v>1</v>
      </c>
      <c r="CI39" s="1">
        <v>153000</v>
      </c>
    </row>
    <row r="40" spans="1:87" x14ac:dyDescent="0.2">
      <c r="A40">
        <v>39</v>
      </c>
      <c r="B40">
        <v>20</v>
      </c>
      <c r="C40" s="28" t="s">
        <v>81</v>
      </c>
      <c r="D40">
        <v>68</v>
      </c>
      <c r="E40">
        <v>7922</v>
      </c>
      <c r="F40" s="28" t="s">
        <v>82</v>
      </c>
      <c r="G40" t="s">
        <v>83</v>
      </c>
      <c r="H40" t="s">
        <v>84</v>
      </c>
      <c r="I40" s="28" t="s">
        <v>85</v>
      </c>
      <c r="J40" t="s">
        <v>86</v>
      </c>
      <c r="K40" s="30" t="s">
        <v>87</v>
      </c>
      <c r="L40" t="s">
        <v>88</v>
      </c>
      <c r="M40" s="31" t="s">
        <v>162</v>
      </c>
      <c r="N40" s="31" t="s">
        <v>90</v>
      </c>
      <c r="O40" s="28" t="s">
        <v>90</v>
      </c>
      <c r="P40" t="s">
        <v>91</v>
      </c>
      <c r="Q40" s="30" t="s">
        <v>115</v>
      </c>
      <c r="R40" s="28">
        <v>5</v>
      </c>
      <c r="S40" s="28">
        <v>7</v>
      </c>
      <c r="T40">
        <v>1953</v>
      </c>
      <c r="U40">
        <v>2007</v>
      </c>
      <c r="V40" s="14">
        <f t="shared" si="0"/>
        <v>1</v>
      </c>
      <c r="W40" s="28" t="s">
        <v>93</v>
      </c>
      <c r="X40" s="28" t="s">
        <v>94</v>
      </c>
      <c r="Y40" s="30" t="s">
        <v>95</v>
      </c>
      <c r="Z40" s="28" t="s">
        <v>95</v>
      </c>
      <c r="AA40" t="s">
        <v>117</v>
      </c>
      <c r="AB40" s="28">
        <v>0</v>
      </c>
      <c r="AC40" s="28" t="s">
        <v>98</v>
      </c>
      <c r="AD40" s="28" t="s">
        <v>97</v>
      </c>
      <c r="AE40" s="30" t="s">
        <v>118</v>
      </c>
      <c r="AF40" t="s">
        <v>98</v>
      </c>
      <c r="AG40" t="s">
        <v>98</v>
      </c>
      <c r="AH40" t="s">
        <v>100</v>
      </c>
      <c r="AI40" t="s">
        <v>101</v>
      </c>
      <c r="AJ40">
        <v>731</v>
      </c>
      <c r="AK40" t="s">
        <v>102</v>
      </c>
      <c r="AL40">
        <v>0</v>
      </c>
      <c r="AM40">
        <v>326</v>
      </c>
      <c r="AN40">
        <v>1057</v>
      </c>
      <c r="AO40" s="28" t="s">
        <v>103</v>
      </c>
      <c r="AP40" s="28" t="s">
        <v>98</v>
      </c>
      <c r="AQ40" t="s">
        <v>105</v>
      </c>
      <c r="AR40" t="s">
        <v>106</v>
      </c>
      <c r="AS40">
        <v>1057</v>
      </c>
      <c r="AT40">
        <v>0</v>
      </c>
      <c r="AU40">
        <v>0</v>
      </c>
      <c r="AV40">
        <v>1057</v>
      </c>
      <c r="AW40" s="30">
        <v>1</v>
      </c>
      <c r="AX40">
        <v>0</v>
      </c>
      <c r="AY40" s="30">
        <v>1</v>
      </c>
      <c r="AZ40" s="30">
        <v>0</v>
      </c>
      <c r="BA40">
        <v>3</v>
      </c>
      <c r="BB40" s="14">
        <f>IF(Table1[[#This Row],[FullBath]]+Table1[[#This Row],[HalfBath]]=Table1[[#This Row],[BedroomAbvGr]],1,0)</f>
        <v>0</v>
      </c>
      <c r="BC40">
        <v>1</v>
      </c>
      <c r="BD40" s="30" t="s">
        <v>97</v>
      </c>
      <c r="BE40">
        <v>5</v>
      </c>
      <c r="BF40" t="s">
        <v>107</v>
      </c>
      <c r="BG40">
        <v>0</v>
      </c>
      <c r="BH40" t="s">
        <v>83</v>
      </c>
      <c r="BI40" t="s">
        <v>127</v>
      </c>
      <c r="BJ40">
        <v>1953</v>
      </c>
      <c r="BK40" t="s">
        <v>102</v>
      </c>
      <c r="BL40">
        <v>1</v>
      </c>
      <c r="BM40">
        <v>246</v>
      </c>
      <c r="BN40" t="s">
        <v>98</v>
      </c>
      <c r="BO40" t="s">
        <v>98</v>
      </c>
      <c r="BP40" t="s">
        <v>105</v>
      </c>
      <c r="BQ40" s="30">
        <v>0</v>
      </c>
      <c r="BR40" s="14">
        <f>IF(Table1[[#This Row],[WoodDeckSF]]&gt;0,1,0)</f>
        <v>0</v>
      </c>
      <c r="BS40">
        <v>52</v>
      </c>
      <c r="BT40">
        <v>0</v>
      </c>
      <c r="BU40">
        <v>0</v>
      </c>
      <c r="BV40">
        <v>0</v>
      </c>
      <c r="BW40">
        <v>0</v>
      </c>
      <c r="BX40" s="28" t="s">
        <v>83</v>
      </c>
      <c r="BY40" s="14">
        <f>IF(Table1[[#This Row],[PoolQC]]="NA", 0, 1)</f>
        <v>0</v>
      </c>
      <c r="BZ40" s="30" t="s">
        <v>83</v>
      </c>
      <c r="CA40" s="14">
        <f>IF(Table1[[#This Row],[Fence]]="NA",0,1)</f>
        <v>0</v>
      </c>
      <c r="CB40" t="s">
        <v>83</v>
      </c>
      <c r="CC40">
        <v>0</v>
      </c>
      <c r="CD40" s="30">
        <v>1</v>
      </c>
      <c r="CE40">
        <v>2010</v>
      </c>
      <c r="CF40" t="s">
        <v>110</v>
      </c>
      <c r="CG40" t="s">
        <v>128</v>
      </c>
      <c r="CH40" s="14">
        <f>IF(Table1[[#This Row],[SaleCondition]]="Normal",1,0)</f>
        <v>0</v>
      </c>
      <c r="CI40" s="1">
        <v>109000</v>
      </c>
    </row>
    <row r="41" spans="1:87" x14ac:dyDescent="0.2">
      <c r="A41">
        <v>40</v>
      </c>
      <c r="B41">
        <v>90</v>
      </c>
      <c r="C41" s="28" t="s">
        <v>81</v>
      </c>
      <c r="D41">
        <v>65</v>
      </c>
      <c r="E41">
        <v>6040</v>
      </c>
      <c r="F41" s="28" t="s">
        <v>82</v>
      </c>
      <c r="G41" t="s">
        <v>83</v>
      </c>
      <c r="H41" t="s">
        <v>84</v>
      </c>
      <c r="I41" s="28" t="s">
        <v>85</v>
      </c>
      <c r="J41" t="s">
        <v>86</v>
      </c>
      <c r="K41" s="30" t="s">
        <v>87</v>
      </c>
      <c r="L41" t="s">
        <v>88</v>
      </c>
      <c r="M41" s="31" t="s">
        <v>185</v>
      </c>
      <c r="N41" s="31" t="s">
        <v>90</v>
      </c>
      <c r="O41" s="28" t="s">
        <v>90</v>
      </c>
      <c r="P41" t="s">
        <v>167</v>
      </c>
      <c r="Q41" s="30" t="s">
        <v>115</v>
      </c>
      <c r="R41" s="28">
        <v>4</v>
      </c>
      <c r="S41" s="28">
        <v>5</v>
      </c>
      <c r="T41">
        <v>1955</v>
      </c>
      <c r="U41">
        <v>1955</v>
      </c>
      <c r="V41" s="14">
        <f t="shared" si="0"/>
        <v>0</v>
      </c>
      <c r="W41" s="28" t="s">
        <v>93</v>
      </c>
      <c r="X41" s="28" t="s">
        <v>94</v>
      </c>
      <c r="Y41" s="30" t="s">
        <v>186</v>
      </c>
      <c r="Z41" s="28" t="s">
        <v>161</v>
      </c>
      <c r="AA41" t="s">
        <v>117</v>
      </c>
      <c r="AB41" s="28">
        <v>0</v>
      </c>
      <c r="AC41" s="28" t="s">
        <v>98</v>
      </c>
      <c r="AD41" s="28" t="s">
        <v>98</v>
      </c>
      <c r="AE41" s="30" t="s">
        <v>99</v>
      </c>
      <c r="AF41" t="s">
        <v>83</v>
      </c>
      <c r="AG41" t="s">
        <v>83</v>
      </c>
      <c r="AH41" t="s">
        <v>83</v>
      </c>
      <c r="AI41" t="s">
        <v>83</v>
      </c>
      <c r="AJ41">
        <v>0</v>
      </c>
      <c r="AK41" t="s">
        <v>83</v>
      </c>
      <c r="AL41">
        <v>0</v>
      </c>
      <c r="AM41">
        <v>0</v>
      </c>
      <c r="AN41">
        <v>0</v>
      </c>
      <c r="AO41" s="28" t="s">
        <v>103</v>
      </c>
      <c r="AP41" s="28" t="s">
        <v>98</v>
      </c>
      <c r="AQ41" t="s">
        <v>177</v>
      </c>
      <c r="AR41" t="s">
        <v>187</v>
      </c>
      <c r="AS41">
        <v>1152</v>
      </c>
      <c r="AT41">
        <v>0</v>
      </c>
      <c r="AU41">
        <v>0</v>
      </c>
      <c r="AV41">
        <v>1152</v>
      </c>
      <c r="AW41" s="30">
        <v>0</v>
      </c>
      <c r="AX41">
        <v>0</v>
      </c>
      <c r="AY41" s="30">
        <v>2</v>
      </c>
      <c r="AZ41" s="30">
        <v>0</v>
      </c>
      <c r="BA41">
        <v>2</v>
      </c>
      <c r="BB41" s="14">
        <f>IF(Table1[[#This Row],[FullBath]]+Table1[[#This Row],[HalfBath]]=Table1[[#This Row],[BedroomAbvGr]],1,0)</f>
        <v>1</v>
      </c>
      <c r="BC41">
        <v>2</v>
      </c>
      <c r="BD41" s="30" t="s">
        <v>147</v>
      </c>
      <c r="BE41">
        <v>6</v>
      </c>
      <c r="BF41" t="s">
        <v>107</v>
      </c>
      <c r="BG41">
        <v>0</v>
      </c>
      <c r="BH41" t="s">
        <v>83</v>
      </c>
      <c r="BI41" t="s">
        <v>83</v>
      </c>
      <c r="BJ41" t="s">
        <v>83</v>
      </c>
      <c r="BK41" t="s">
        <v>83</v>
      </c>
      <c r="BL41">
        <v>0</v>
      </c>
      <c r="BM41">
        <v>0</v>
      </c>
      <c r="BN41" t="s">
        <v>83</v>
      </c>
      <c r="BO41" t="s">
        <v>83</v>
      </c>
      <c r="BP41" t="s">
        <v>177</v>
      </c>
      <c r="BQ41" s="30">
        <v>0</v>
      </c>
      <c r="BR41" s="14">
        <f>IF(Table1[[#This Row],[WoodDeckSF]]&gt;0,1,0)</f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s="28" t="s">
        <v>83</v>
      </c>
      <c r="BY41" s="14">
        <f>IF(Table1[[#This Row],[PoolQC]]="NA", 0, 1)</f>
        <v>0</v>
      </c>
      <c r="BZ41" s="30" t="s">
        <v>83</v>
      </c>
      <c r="CA41" s="14">
        <f>IF(Table1[[#This Row],[Fence]]="NA",0,1)</f>
        <v>0</v>
      </c>
      <c r="CB41" t="s">
        <v>83</v>
      </c>
      <c r="CC41">
        <v>0</v>
      </c>
      <c r="CD41" s="30">
        <v>6</v>
      </c>
      <c r="CE41">
        <v>2008</v>
      </c>
      <c r="CF41" t="s">
        <v>110</v>
      </c>
      <c r="CG41" t="s">
        <v>188</v>
      </c>
      <c r="CH41" s="14">
        <f>IF(Table1[[#This Row],[SaleCondition]]="Normal",1,0)</f>
        <v>0</v>
      </c>
      <c r="CI41" s="1">
        <v>82000</v>
      </c>
    </row>
    <row r="42" spans="1:87" x14ac:dyDescent="0.2">
      <c r="A42">
        <v>41</v>
      </c>
      <c r="B42">
        <v>20</v>
      </c>
      <c r="C42" s="28" t="s">
        <v>81</v>
      </c>
      <c r="D42">
        <v>84</v>
      </c>
      <c r="E42">
        <v>8658</v>
      </c>
      <c r="F42" s="28" t="s">
        <v>82</v>
      </c>
      <c r="G42" t="s">
        <v>83</v>
      </c>
      <c r="H42" t="s">
        <v>84</v>
      </c>
      <c r="I42" s="28" t="s">
        <v>85</v>
      </c>
      <c r="J42" t="s">
        <v>86</v>
      </c>
      <c r="K42" s="30" t="s">
        <v>87</v>
      </c>
      <c r="L42" t="s">
        <v>88</v>
      </c>
      <c r="M42" s="31" t="s">
        <v>162</v>
      </c>
      <c r="N42" s="31" t="s">
        <v>90</v>
      </c>
      <c r="O42" s="28" t="s">
        <v>90</v>
      </c>
      <c r="P42" t="s">
        <v>91</v>
      </c>
      <c r="Q42" s="30" t="s">
        <v>115</v>
      </c>
      <c r="R42" s="28">
        <v>6</v>
      </c>
      <c r="S42" s="28">
        <v>5</v>
      </c>
      <c r="T42">
        <v>1965</v>
      </c>
      <c r="U42">
        <v>1965</v>
      </c>
      <c r="V42" s="14">
        <f t="shared" si="0"/>
        <v>0</v>
      </c>
      <c r="W42" s="28" t="s">
        <v>93</v>
      </c>
      <c r="X42" s="28" t="s">
        <v>94</v>
      </c>
      <c r="Y42" s="30" t="s">
        <v>124</v>
      </c>
      <c r="Z42" s="28" t="s">
        <v>124</v>
      </c>
      <c r="AA42" t="s">
        <v>96</v>
      </c>
      <c r="AB42" s="28">
        <v>101</v>
      </c>
      <c r="AC42" s="28" t="s">
        <v>98</v>
      </c>
      <c r="AD42" s="28" t="s">
        <v>98</v>
      </c>
      <c r="AE42" s="30" t="s">
        <v>118</v>
      </c>
      <c r="AF42" t="s">
        <v>98</v>
      </c>
      <c r="AG42" t="s">
        <v>98</v>
      </c>
      <c r="AH42" t="s">
        <v>100</v>
      </c>
      <c r="AI42" t="s">
        <v>153</v>
      </c>
      <c r="AJ42">
        <v>643</v>
      </c>
      <c r="AK42" t="s">
        <v>102</v>
      </c>
      <c r="AL42">
        <v>0</v>
      </c>
      <c r="AM42">
        <v>445</v>
      </c>
      <c r="AN42">
        <v>1088</v>
      </c>
      <c r="AO42" s="28" t="s">
        <v>103</v>
      </c>
      <c r="AP42" s="28" t="s">
        <v>104</v>
      </c>
      <c r="AQ42" t="s">
        <v>105</v>
      </c>
      <c r="AR42" t="s">
        <v>106</v>
      </c>
      <c r="AS42">
        <v>1324</v>
      </c>
      <c r="AT42">
        <v>0</v>
      </c>
      <c r="AU42">
        <v>0</v>
      </c>
      <c r="AV42">
        <v>1324</v>
      </c>
      <c r="AW42" s="30">
        <v>0</v>
      </c>
      <c r="AX42">
        <v>0</v>
      </c>
      <c r="AY42" s="30">
        <v>2</v>
      </c>
      <c r="AZ42" s="30">
        <v>0</v>
      </c>
      <c r="BA42">
        <v>3</v>
      </c>
      <c r="BB42" s="14">
        <f>IF(Table1[[#This Row],[FullBath]]+Table1[[#This Row],[HalfBath]]=Table1[[#This Row],[BedroomAbvGr]],1,0)</f>
        <v>0</v>
      </c>
      <c r="BC42">
        <v>1</v>
      </c>
      <c r="BD42" s="30" t="s">
        <v>98</v>
      </c>
      <c r="BE42">
        <v>6</v>
      </c>
      <c r="BF42" t="s">
        <v>107</v>
      </c>
      <c r="BG42">
        <v>1</v>
      </c>
      <c r="BH42" t="s">
        <v>98</v>
      </c>
      <c r="BI42" t="s">
        <v>108</v>
      </c>
      <c r="BJ42">
        <v>1965</v>
      </c>
      <c r="BK42" t="s">
        <v>109</v>
      </c>
      <c r="BL42">
        <v>2</v>
      </c>
      <c r="BM42">
        <v>440</v>
      </c>
      <c r="BN42" t="s">
        <v>98</v>
      </c>
      <c r="BO42" t="s">
        <v>98</v>
      </c>
      <c r="BP42" t="s">
        <v>105</v>
      </c>
      <c r="BQ42" s="30">
        <v>0</v>
      </c>
      <c r="BR42" s="14">
        <f>IF(Table1[[#This Row],[WoodDeckSF]]&gt;0,1,0)</f>
        <v>0</v>
      </c>
      <c r="BS42">
        <v>138</v>
      </c>
      <c r="BT42">
        <v>0</v>
      </c>
      <c r="BU42">
        <v>0</v>
      </c>
      <c r="BV42">
        <v>0</v>
      </c>
      <c r="BW42">
        <v>0</v>
      </c>
      <c r="BX42" s="28" t="s">
        <v>83</v>
      </c>
      <c r="BY42" s="14">
        <f>IF(Table1[[#This Row],[PoolQC]]="NA", 0, 1)</f>
        <v>0</v>
      </c>
      <c r="BZ42" s="30" t="s">
        <v>163</v>
      </c>
      <c r="CA42" s="14">
        <f>IF(Table1[[#This Row],[Fence]]="NA",0,1)</f>
        <v>1</v>
      </c>
      <c r="CB42" t="s">
        <v>83</v>
      </c>
      <c r="CC42">
        <v>0</v>
      </c>
      <c r="CD42" s="30">
        <v>12</v>
      </c>
      <c r="CE42">
        <v>2006</v>
      </c>
      <c r="CF42" t="s">
        <v>110</v>
      </c>
      <c r="CG42" t="s">
        <v>128</v>
      </c>
      <c r="CH42" s="14">
        <f>IF(Table1[[#This Row],[SaleCondition]]="Normal",1,0)</f>
        <v>0</v>
      </c>
      <c r="CI42" s="1">
        <v>160000</v>
      </c>
    </row>
    <row r="43" spans="1:87" x14ac:dyDescent="0.2">
      <c r="A43">
        <v>42</v>
      </c>
      <c r="B43">
        <v>20</v>
      </c>
      <c r="C43" s="28" t="s">
        <v>81</v>
      </c>
      <c r="D43">
        <v>115</v>
      </c>
      <c r="E43">
        <v>16905</v>
      </c>
      <c r="F43" s="28" t="s">
        <v>82</v>
      </c>
      <c r="G43" t="s">
        <v>83</v>
      </c>
      <c r="H43" t="s">
        <v>84</v>
      </c>
      <c r="I43" s="28" t="s">
        <v>85</v>
      </c>
      <c r="J43" t="s">
        <v>86</v>
      </c>
      <c r="K43" s="30" t="s">
        <v>87</v>
      </c>
      <c r="L43" t="s">
        <v>88</v>
      </c>
      <c r="M43" s="31" t="s">
        <v>189</v>
      </c>
      <c r="N43" s="31" t="s">
        <v>90</v>
      </c>
      <c r="O43" s="28" t="s">
        <v>90</v>
      </c>
      <c r="P43" t="s">
        <v>91</v>
      </c>
      <c r="Q43" s="30" t="s">
        <v>115</v>
      </c>
      <c r="R43" s="28">
        <v>5</v>
      </c>
      <c r="S43" s="28">
        <v>6</v>
      </c>
      <c r="T43">
        <v>1959</v>
      </c>
      <c r="U43">
        <v>1959</v>
      </c>
      <c r="V43" s="14">
        <f t="shared" si="0"/>
        <v>0</v>
      </c>
      <c r="W43" s="28" t="s">
        <v>93</v>
      </c>
      <c r="X43" s="28" t="s">
        <v>94</v>
      </c>
      <c r="Y43" s="30" t="s">
        <v>95</v>
      </c>
      <c r="Z43" s="28" t="s">
        <v>95</v>
      </c>
      <c r="AA43" t="s">
        <v>117</v>
      </c>
      <c r="AB43" s="28">
        <v>0</v>
      </c>
      <c r="AC43" s="28" t="s">
        <v>98</v>
      </c>
      <c r="AD43" s="28" t="s">
        <v>97</v>
      </c>
      <c r="AE43" s="30" t="s">
        <v>118</v>
      </c>
      <c r="AF43" t="s">
        <v>98</v>
      </c>
      <c r="AG43" t="s">
        <v>98</v>
      </c>
      <c r="AH43" t="s">
        <v>97</v>
      </c>
      <c r="AI43" t="s">
        <v>141</v>
      </c>
      <c r="AJ43">
        <v>967</v>
      </c>
      <c r="AK43" t="s">
        <v>102</v>
      </c>
      <c r="AL43">
        <v>0</v>
      </c>
      <c r="AM43">
        <v>383</v>
      </c>
      <c r="AN43">
        <v>1350</v>
      </c>
      <c r="AO43" s="28" t="s">
        <v>103</v>
      </c>
      <c r="AP43" s="28" t="s">
        <v>97</v>
      </c>
      <c r="AQ43" t="s">
        <v>105</v>
      </c>
      <c r="AR43" t="s">
        <v>106</v>
      </c>
      <c r="AS43">
        <v>1328</v>
      </c>
      <c r="AT43">
        <v>0</v>
      </c>
      <c r="AU43">
        <v>0</v>
      </c>
      <c r="AV43">
        <v>1328</v>
      </c>
      <c r="AW43" s="30">
        <v>0</v>
      </c>
      <c r="AX43">
        <v>1</v>
      </c>
      <c r="AY43" s="30">
        <v>1</v>
      </c>
      <c r="AZ43" s="30">
        <v>1</v>
      </c>
      <c r="BA43">
        <v>2</v>
      </c>
      <c r="BB43" s="14">
        <f>IF(Table1[[#This Row],[FullBath]]+Table1[[#This Row],[HalfBath]]=Table1[[#This Row],[BedroomAbvGr]],1,0)</f>
        <v>1</v>
      </c>
      <c r="BC43">
        <v>1</v>
      </c>
      <c r="BD43" s="30" t="s">
        <v>98</v>
      </c>
      <c r="BE43">
        <v>5</v>
      </c>
      <c r="BF43" t="s">
        <v>107</v>
      </c>
      <c r="BG43">
        <v>2</v>
      </c>
      <c r="BH43" t="s">
        <v>97</v>
      </c>
      <c r="BI43" t="s">
        <v>108</v>
      </c>
      <c r="BJ43">
        <v>1959</v>
      </c>
      <c r="BK43" t="s">
        <v>109</v>
      </c>
      <c r="BL43">
        <v>1</v>
      </c>
      <c r="BM43">
        <v>308</v>
      </c>
      <c r="BN43" t="s">
        <v>98</v>
      </c>
      <c r="BO43" t="s">
        <v>98</v>
      </c>
      <c r="BP43" t="s">
        <v>190</v>
      </c>
      <c r="BQ43" s="30">
        <v>0</v>
      </c>
      <c r="BR43" s="14">
        <f>IF(Table1[[#This Row],[WoodDeckSF]]&gt;0,1,0)</f>
        <v>0</v>
      </c>
      <c r="BS43">
        <v>104</v>
      </c>
      <c r="BT43">
        <v>0</v>
      </c>
      <c r="BU43">
        <v>0</v>
      </c>
      <c r="BV43">
        <v>0</v>
      </c>
      <c r="BW43">
        <v>0</v>
      </c>
      <c r="BX43" s="28" t="s">
        <v>83</v>
      </c>
      <c r="BY43" s="14">
        <f>IF(Table1[[#This Row],[PoolQC]]="NA", 0, 1)</f>
        <v>0</v>
      </c>
      <c r="BZ43" s="30" t="s">
        <v>83</v>
      </c>
      <c r="CA43" s="14">
        <f>IF(Table1[[#This Row],[Fence]]="NA",0,1)</f>
        <v>0</v>
      </c>
      <c r="CB43" t="s">
        <v>83</v>
      </c>
      <c r="CC43">
        <v>0</v>
      </c>
      <c r="CD43" s="30">
        <v>7</v>
      </c>
      <c r="CE43">
        <v>2007</v>
      </c>
      <c r="CF43" t="s">
        <v>110</v>
      </c>
      <c r="CG43" t="s">
        <v>111</v>
      </c>
      <c r="CH43" s="14">
        <f>IF(Table1[[#This Row],[SaleCondition]]="Normal",1,0)</f>
        <v>1</v>
      </c>
      <c r="CI43" s="1">
        <v>170000</v>
      </c>
    </row>
    <row r="44" spans="1:87" x14ac:dyDescent="0.2">
      <c r="A44">
        <v>43</v>
      </c>
      <c r="B44">
        <v>85</v>
      </c>
      <c r="C44" s="28" t="s">
        <v>81</v>
      </c>
      <c r="D44" t="s">
        <v>83</v>
      </c>
      <c r="E44">
        <v>9180</v>
      </c>
      <c r="F44" s="28" t="s">
        <v>82</v>
      </c>
      <c r="G44" t="s">
        <v>83</v>
      </c>
      <c r="H44" t="s">
        <v>120</v>
      </c>
      <c r="I44" s="28" t="s">
        <v>85</v>
      </c>
      <c r="J44" t="s">
        <v>86</v>
      </c>
      <c r="K44" s="30" t="s">
        <v>166</v>
      </c>
      <c r="L44" t="s">
        <v>88</v>
      </c>
      <c r="M44" s="31" t="s">
        <v>170</v>
      </c>
      <c r="N44" s="31" t="s">
        <v>90</v>
      </c>
      <c r="O44" s="28" t="s">
        <v>90</v>
      </c>
      <c r="P44" t="s">
        <v>91</v>
      </c>
      <c r="Q44" s="30" t="s">
        <v>191</v>
      </c>
      <c r="R44" s="28">
        <v>5</v>
      </c>
      <c r="S44" s="28">
        <v>7</v>
      </c>
      <c r="T44">
        <v>1983</v>
      </c>
      <c r="U44">
        <v>1983</v>
      </c>
      <c r="V44" s="14">
        <f t="shared" si="0"/>
        <v>0</v>
      </c>
      <c r="W44" s="28" t="s">
        <v>93</v>
      </c>
      <c r="X44" s="28" t="s">
        <v>94</v>
      </c>
      <c r="Y44" s="30" t="s">
        <v>140</v>
      </c>
      <c r="Z44" s="28" t="s">
        <v>140</v>
      </c>
      <c r="AA44" t="s">
        <v>117</v>
      </c>
      <c r="AB44" s="28">
        <v>0</v>
      </c>
      <c r="AC44" s="28" t="s">
        <v>98</v>
      </c>
      <c r="AD44" s="28" t="s">
        <v>98</v>
      </c>
      <c r="AE44" s="30" t="s">
        <v>118</v>
      </c>
      <c r="AF44" t="s">
        <v>97</v>
      </c>
      <c r="AG44" t="s">
        <v>98</v>
      </c>
      <c r="AH44" t="s">
        <v>130</v>
      </c>
      <c r="AI44" t="s">
        <v>119</v>
      </c>
      <c r="AJ44">
        <v>747</v>
      </c>
      <c r="AK44" t="s">
        <v>172</v>
      </c>
      <c r="AL44">
        <v>93</v>
      </c>
      <c r="AM44">
        <v>0</v>
      </c>
      <c r="AN44">
        <v>840</v>
      </c>
      <c r="AO44" s="28" t="s">
        <v>103</v>
      </c>
      <c r="AP44" s="28" t="s">
        <v>97</v>
      </c>
      <c r="AQ44" t="s">
        <v>105</v>
      </c>
      <c r="AR44" t="s">
        <v>106</v>
      </c>
      <c r="AS44">
        <v>884</v>
      </c>
      <c r="AT44">
        <v>0</v>
      </c>
      <c r="AU44">
        <v>0</v>
      </c>
      <c r="AV44">
        <v>884</v>
      </c>
      <c r="AW44" s="30">
        <v>1</v>
      </c>
      <c r="AX44">
        <v>0</v>
      </c>
      <c r="AY44" s="30">
        <v>1</v>
      </c>
      <c r="AZ44" s="30">
        <v>0</v>
      </c>
      <c r="BA44">
        <v>2</v>
      </c>
      <c r="BB44" s="14">
        <f>IF(Table1[[#This Row],[FullBath]]+Table1[[#This Row],[HalfBath]]=Table1[[#This Row],[BedroomAbvGr]],1,0)</f>
        <v>0</v>
      </c>
      <c r="BC44">
        <v>1</v>
      </c>
      <c r="BD44" s="30" t="s">
        <v>97</v>
      </c>
      <c r="BE44">
        <v>5</v>
      </c>
      <c r="BF44" t="s">
        <v>107</v>
      </c>
      <c r="BG44">
        <v>0</v>
      </c>
      <c r="BH44" t="s">
        <v>83</v>
      </c>
      <c r="BI44" t="s">
        <v>108</v>
      </c>
      <c r="BJ44">
        <v>1983</v>
      </c>
      <c r="BK44" t="s">
        <v>109</v>
      </c>
      <c r="BL44">
        <v>2</v>
      </c>
      <c r="BM44">
        <v>504</v>
      </c>
      <c r="BN44" t="s">
        <v>98</v>
      </c>
      <c r="BO44" t="s">
        <v>97</v>
      </c>
      <c r="BP44" t="s">
        <v>105</v>
      </c>
      <c r="BQ44" s="30">
        <v>240</v>
      </c>
      <c r="BR44" s="14">
        <f>IF(Table1[[#This Row],[WoodDeckSF]]&gt;0,1,0)</f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 s="28" t="s">
        <v>83</v>
      </c>
      <c r="BY44" s="14">
        <f>IF(Table1[[#This Row],[PoolQC]]="NA", 0, 1)</f>
        <v>0</v>
      </c>
      <c r="BZ44" s="30" t="s">
        <v>134</v>
      </c>
      <c r="CA44" s="14">
        <f>IF(Table1[[#This Row],[Fence]]="NA",0,1)</f>
        <v>1</v>
      </c>
      <c r="CB44" t="s">
        <v>83</v>
      </c>
      <c r="CC44">
        <v>0</v>
      </c>
      <c r="CD44" s="30">
        <v>12</v>
      </c>
      <c r="CE44">
        <v>2007</v>
      </c>
      <c r="CF44" t="s">
        <v>110</v>
      </c>
      <c r="CG44" t="s">
        <v>111</v>
      </c>
      <c r="CH44" s="14">
        <f>IF(Table1[[#This Row],[SaleCondition]]="Normal",1,0)</f>
        <v>1</v>
      </c>
      <c r="CI44" s="1">
        <v>144000</v>
      </c>
    </row>
    <row r="45" spans="1:87" x14ac:dyDescent="0.2">
      <c r="A45">
        <v>44</v>
      </c>
      <c r="B45">
        <v>20</v>
      </c>
      <c r="C45" s="28" t="s">
        <v>81</v>
      </c>
      <c r="D45" t="s">
        <v>83</v>
      </c>
      <c r="E45">
        <v>9200</v>
      </c>
      <c r="F45" s="28" t="s">
        <v>82</v>
      </c>
      <c r="G45" t="s">
        <v>83</v>
      </c>
      <c r="H45" t="s">
        <v>120</v>
      </c>
      <c r="I45" s="28" t="s">
        <v>85</v>
      </c>
      <c r="J45" t="s">
        <v>86</v>
      </c>
      <c r="K45" s="30" t="s">
        <v>166</v>
      </c>
      <c r="L45" t="s">
        <v>88</v>
      </c>
      <c r="M45" s="31" t="s">
        <v>89</v>
      </c>
      <c r="N45" s="31" t="s">
        <v>90</v>
      </c>
      <c r="O45" s="28" t="s">
        <v>90</v>
      </c>
      <c r="P45" t="s">
        <v>91</v>
      </c>
      <c r="Q45" s="30" t="s">
        <v>115</v>
      </c>
      <c r="R45" s="28">
        <v>5</v>
      </c>
      <c r="S45" s="28">
        <v>6</v>
      </c>
      <c r="T45">
        <v>1975</v>
      </c>
      <c r="U45">
        <v>1980</v>
      </c>
      <c r="V45" s="14">
        <f t="shared" si="0"/>
        <v>1</v>
      </c>
      <c r="W45" s="28" t="s">
        <v>152</v>
      </c>
      <c r="X45" s="28" t="s">
        <v>94</v>
      </c>
      <c r="Y45" s="30" t="s">
        <v>95</v>
      </c>
      <c r="Z45" s="28" t="s">
        <v>95</v>
      </c>
      <c r="AA45" t="s">
        <v>117</v>
      </c>
      <c r="AB45" s="28">
        <v>0</v>
      </c>
      <c r="AC45" s="28" t="s">
        <v>98</v>
      </c>
      <c r="AD45" s="28" t="s">
        <v>98</v>
      </c>
      <c r="AE45" s="30" t="s">
        <v>118</v>
      </c>
      <c r="AF45" t="s">
        <v>97</v>
      </c>
      <c r="AG45" t="s">
        <v>98</v>
      </c>
      <c r="AH45" t="s">
        <v>130</v>
      </c>
      <c r="AI45" t="s">
        <v>172</v>
      </c>
      <c r="AJ45">
        <v>280</v>
      </c>
      <c r="AK45" t="s">
        <v>141</v>
      </c>
      <c r="AL45">
        <v>491</v>
      </c>
      <c r="AM45">
        <v>167</v>
      </c>
      <c r="AN45">
        <v>938</v>
      </c>
      <c r="AO45" s="28" t="s">
        <v>103</v>
      </c>
      <c r="AP45" s="28" t="s">
        <v>98</v>
      </c>
      <c r="AQ45" t="s">
        <v>105</v>
      </c>
      <c r="AR45" t="s">
        <v>106</v>
      </c>
      <c r="AS45">
        <v>938</v>
      </c>
      <c r="AT45">
        <v>0</v>
      </c>
      <c r="AU45">
        <v>0</v>
      </c>
      <c r="AV45">
        <v>938</v>
      </c>
      <c r="AW45" s="30">
        <v>1</v>
      </c>
      <c r="AX45">
        <v>0</v>
      </c>
      <c r="AY45" s="30">
        <v>1</v>
      </c>
      <c r="AZ45" s="30">
        <v>0</v>
      </c>
      <c r="BA45">
        <v>3</v>
      </c>
      <c r="BB45" s="14">
        <f>IF(Table1[[#This Row],[FullBath]]+Table1[[#This Row],[HalfBath]]=Table1[[#This Row],[BedroomAbvGr]],1,0)</f>
        <v>0</v>
      </c>
      <c r="BC45">
        <v>1</v>
      </c>
      <c r="BD45" s="30" t="s">
        <v>98</v>
      </c>
      <c r="BE45">
        <v>5</v>
      </c>
      <c r="BF45" t="s">
        <v>107</v>
      </c>
      <c r="BG45">
        <v>0</v>
      </c>
      <c r="BH45" t="s">
        <v>83</v>
      </c>
      <c r="BI45" t="s">
        <v>127</v>
      </c>
      <c r="BJ45">
        <v>1977</v>
      </c>
      <c r="BK45" t="s">
        <v>102</v>
      </c>
      <c r="BL45">
        <v>1</v>
      </c>
      <c r="BM45">
        <v>308</v>
      </c>
      <c r="BN45" t="s">
        <v>98</v>
      </c>
      <c r="BO45" t="s">
        <v>98</v>
      </c>
      <c r="BP45" t="s">
        <v>105</v>
      </c>
      <c r="BQ45" s="30">
        <v>145</v>
      </c>
      <c r="BR45" s="14">
        <f>IF(Table1[[#This Row],[WoodDeckSF]]&gt;0,1,0)</f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 s="28" t="s">
        <v>83</v>
      </c>
      <c r="BY45" s="14">
        <f>IF(Table1[[#This Row],[PoolQC]]="NA", 0, 1)</f>
        <v>0</v>
      </c>
      <c r="BZ45" s="30" t="s">
        <v>134</v>
      </c>
      <c r="CA45" s="14">
        <f>IF(Table1[[#This Row],[Fence]]="NA",0,1)</f>
        <v>1</v>
      </c>
      <c r="CB45" t="s">
        <v>83</v>
      </c>
      <c r="CC45">
        <v>0</v>
      </c>
      <c r="CD45" s="30">
        <v>7</v>
      </c>
      <c r="CE45">
        <v>2008</v>
      </c>
      <c r="CF45" t="s">
        <v>110</v>
      </c>
      <c r="CG45" t="s">
        <v>111</v>
      </c>
      <c r="CH45" s="14">
        <f>IF(Table1[[#This Row],[SaleCondition]]="Normal",1,0)</f>
        <v>1</v>
      </c>
      <c r="CI45" s="1">
        <v>130250</v>
      </c>
    </row>
    <row r="46" spans="1:87" x14ac:dyDescent="0.2">
      <c r="A46">
        <v>45</v>
      </c>
      <c r="B46">
        <v>20</v>
      </c>
      <c r="C46" s="28" t="s">
        <v>81</v>
      </c>
      <c r="D46">
        <v>70</v>
      </c>
      <c r="E46">
        <v>7945</v>
      </c>
      <c r="F46" s="28" t="s">
        <v>82</v>
      </c>
      <c r="G46" t="s">
        <v>83</v>
      </c>
      <c r="H46" t="s">
        <v>84</v>
      </c>
      <c r="I46" s="28" t="s">
        <v>85</v>
      </c>
      <c r="J46" t="s">
        <v>86</v>
      </c>
      <c r="K46" s="30" t="s">
        <v>87</v>
      </c>
      <c r="L46" t="s">
        <v>88</v>
      </c>
      <c r="M46" s="31" t="s">
        <v>162</v>
      </c>
      <c r="N46" s="31" t="s">
        <v>90</v>
      </c>
      <c r="O46" s="28" t="s">
        <v>90</v>
      </c>
      <c r="P46" t="s">
        <v>91</v>
      </c>
      <c r="Q46" s="30" t="s">
        <v>115</v>
      </c>
      <c r="R46" s="28">
        <v>5</v>
      </c>
      <c r="S46" s="28">
        <v>6</v>
      </c>
      <c r="T46">
        <v>1959</v>
      </c>
      <c r="U46">
        <v>1959</v>
      </c>
      <c r="V46" s="14">
        <f t="shared" si="0"/>
        <v>0</v>
      </c>
      <c r="W46" s="28" t="s">
        <v>93</v>
      </c>
      <c r="X46" s="28" t="s">
        <v>94</v>
      </c>
      <c r="Y46" s="30" t="s">
        <v>96</v>
      </c>
      <c r="Z46" s="28" t="s">
        <v>124</v>
      </c>
      <c r="AA46" t="s">
        <v>117</v>
      </c>
      <c r="AB46" s="28">
        <v>0</v>
      </c>
      <c r="AC46" s="28" t="s">
        <v>98</v>
      </c>
      <c r="AD46" s="28" t="s">
        <v>98</v>
      </c>
      <c r="AE46" s="30" t="s">
        <v>118</v>
      </c>
      <c r="AF46" t="s">
        <v>98</v>
      </c>
      <c r="AG46" t="s">
        <v>98</v>
      </c>
      <c r="AH46" t="s">
        <v>100</v>
      </c>
      <c r="AI46" t="s">
        <v>119</v>
      </c>
      <c r="AJ46">
        <v>179</v>
      </c>
      <c r="AK46" t="s">
        <v>141</v>
      </c>
      <c r="AL46">
        <v>506</v>
      </c>
      <c r="AM46">
        <v>465</v>
      </c>
      <c r="AN46">
        <v>1150</v>
      </c>
      <c r="AO46" s="28" t="s">
        <v>103</v>
      </c>
      <c r="AP46" s="28" t="s">
        <v>104</v>
      </c>
      <c r="AQ46" t="s">
        <v>105</v>
      </c>
      <c r="AR46" t="s">
        <v>164</v>
      </c>
      <c r="AS46">
        <v>1150</v>
      </c>
      <c r="AT46">
        <v>0</v>
      </c>
      <c r="AU46">
        <v>0</v>
      </c>
      <c r="AV46">
        <v>1150</v>
      </c>
      <c r="AW46" s="30">
        <v>1</v>
      </c>
      <c r="AX46">
        <v>0</v>
      </c>
      <c r="AY46" s="30">
        <v>1</v>
      </c>
      <c r="AZ46" s="30">
        <v>0</v>
      </c>
      <c r="BA46">
        <v>3</v>
      </c>
      <c r="BB46" s="14">
        <f>IF(Table1[[#This Row],[FullBath]]+Table1[[#This Row],[HalfBath]]=Table1[[#This Row],[BedroomAbvGr]],1,0)</f>
        <v>0</v>
      </c>
      <c r="BC46">
        <v>1</v>
      </c>
      <c r="BD46" s="30" t="s">
        <v>98</v>
      </c>
      <c r="BE46">
        <v>6</v>
      </c>
      <c r="BF46" t="s">
        <v>107</v>
      </c>
      <c r="BG46">
        <v>0</v>
      </c>
      <c r="BH46" t="s">
        <v>83</v>
      </c>
      <c r="BI46" t="s">
        <v>108</v>
      </c>
      <c r="BJ46">
        <v>1959</v>
      </c>
      <c r="BK46" t="s">
        <v>109</v>
      </c>
      <c r="BL46">
        <v>1</v>
      </c>
      <c r="BM46">
        <v>300</v>
      </c>
      <c r="BN46" t="s">
        <v>98</v>
      </c>
      <c r="BO46" t="s">
        <v>98</v>
      </c>
      <c r="BP46" t="s">
        <v>105</v>
      </c>
      <c r="BQ46" s="30">
        <v>0</v>
      </c>
      <c r="BR46" s="14">
        <f>IF(Table1[[#This Row],[WoodDeckSF]]&gt;0,1,0)</f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s="28" t="s">
        <v>83</v>
      </c>
      <c r="BY46" s="14">
        <f>IF(Table1[[#This Row],[PoolQC]]="NA", 0, 1)</f>
        <v>0</v>
      </c>
      <c r="BZ46" s="30" t="s">
        <v>83</v>
      </c>
      <c r="CA46" s="14">
        <f>IF(Table1[[#This Row],[Fence]]="NA",0,1)</f>
        <v>0</v>
      </c>
      <c r="CB46" t="s">
        <v>83</v>
      </c>
      <c r="CC46">
        <v>0</v>
      </c>
      <c r="CD46" s="30">
        <v>5</v>
      </c>
      <c r="CE46">
        <v>2006</v>
      </c>
      <c r="CF46" t="s">
        <v>110</v>
      </c>
      <c r="CG46" t="s">
        <v>111</v>
      </c>
      <c r="CH46" s="14">
        <f>IF(Table1[[#This Row],[SaleCondition]]="Normal",1,0)</f>
        <v>1</v>
      </c>
      <c r="CI46" s="1">
        <v>141000</v>
      </c>
    </row>
    <row r="47" spans="1:87" x14ac:dyDescent="0.2">
      <c r="A47">
        <v>46</v>
      </c>
      <c r="B47">
        <v>120</v>
      </c>
      <c r="C47" s="28" t="s">
        <v>81</v>
      </c>
      <c r="D47">
        <v>61</v>
      </c>
      <c r="E47">
        <v>7658</v>
      </c>
      <c r="F47" s="28" t="s">
        <v>82</v>
      </c>
      <c r="G47" t="s">
        <v>83</v>
      </c>
      <c r="H47" t="s">
        <v>84</v>
      </c>
      <c r="I47" s="28" t="s">
        <v>85</v>
      </c>
      <c r="J47" t="s">
        <v>86</v>
      </c>
      <c r="K47" s="30" t="s">
        <v>87</v>
      </c>
      <c r="L47" t="s">
        <v>88</v>
      </c>
      <c r="M47" s="31" t="s">
        <v>154</v>
      </c>
      <c r="N47" s="31" t="s">
        <v>90</v>
      </c>
      <c r="O47" s="28" t="s">
        <v>90</v>
      </c>
      <c r="P47" t="s">
        <v>179</v>
      </c>
      <c r="Q47" s="30" t="s">
        <v>115</v>
      </c>
      <c r="R47" s="28">
        <v>9</v>
      </c>
      <c r="S47" s="28">
        <v>5</v>
      </c>
      <c r="T47">
        <v>2005</v>
      </c>
      <c r="U47">
        <v>2005</v>
      </c>
      <c r="V47" s="14">
        <f t="shared" si="0"/>
        <v>0</v>
      </c>
      <c r="W47" s="28" t="s">
        <v>152</v>
      </c>
      <c r="X47" s="28" t="s">
        <v>94</v>
      </c>
      <c r="Y47" s="30" t="s">
        <v>116</v>
      </c>
      <c r="Z47" s="28" t="s">
        <v>116</v>
      </c>
      <c r="AA47" t="s">
        <v>96</v>
      </c>
      <c r="AB47" s="28">
        <v>412</v>
      </c>
      <c r="AC47" s="28" t="s">
        <v>104</v>
      </c>
      <c r="AD47" s="28" t="s">
        <v>98</v>
      </c>
      <c r="AE47" s="30" t="s">
        <v>99</v>
      </c>
      <c r="AF47" t="s">
        <v>104</v>
      </c>
      <c r="AG47" t="s">
        <v>98</v>
      </c>
      <c r="AH47" t="s">
        <v>100</v>
      </c>
      <c r="AI47" t="s">
        <v>101</v>
      </c>
      <c r="AJ47">
        <v>456</v>
      </c>
      <c r="AK47" t="s">
        <v>102</v>
      </c>
      <c r="AL47">
        <v>0</v>
      </c>
      <c r="AM47">
        <v>1296</v>
      </c>
      <c r="AN47">
        <v>1752</v>
      </c>
      <c r="AO47" s="28" t="s">
        <v>103</v>
      </c>
      <c r="AP47" s="28" t="s">
        <v>104</v>
      </c>
      <c r="AQ47" t="s">
        <v>105</v>
      </c>
      <c r="AR47" t="s">
        <v>106</v>
      </c>
      <c r="AS47">
        <v>1752</v>
      </c>
      <c r="AT47">
        <v>0</v>
      </c>
      <c r="AU47">
        <v>0</v>
      </c>
      <c r="AV47">
        <v>1752</v>
      </c>
      <c r="AW47" s="30">
        <v>1</v>
      </c>
      <c r="AX47">
        <v>0</v>
      </c>
      <c r="AY47" s="30">
        <v>2</v>
      </c>
      <c r="AZ47" s="30">
        <v>0</v>
      </c>
      <c r="BA47">
        <v>2</v>
      </c>
      <c r="BB47" s="14">
        <f>IF(Table1[[#This Row],[FullBath]]+Table1[[#This Row],[HalfBath]]=Table1[[#This Row],[BedroomAbvGr]],1,0)</f>
        <v>1</v>
      </c>
      <c r="BC47">
        <v>1</v>
      </c>
      <c r="BD47" s="30" t="s">
        <v>104</v>
      </c>
      <c r="BE47">
        <v>6</v>
      </c>
      <c r="BF47" t="s">
        <v>107</v>
      </c>
      <c r="BG47">
        <v>1</v>
      </c>
      <c r="BH47" t="s">
        <v>97</v>
      </c>
      <c r="BI47" t="s">
        <v>108</v>
      </c>
      <c r="BJ47">
        <v>2005</v>
      </c>
      <c r="BK47" t="s">
        <v>109</v>
      </c>
      <c r="BL47">
        <v>2</v>
      </c>
      <c r="BM47">
        <v>576</v>
      </c>
      <c r="BN47" t="s">
        <v>98</v>
      </c>
      <c r="BO47" t="s">
        <v>98</v>
      </c>
      <c r="BP47" t="s">
        <v>105</v>
      </c>
      <c r="BQ47" s="30">
        <v>196</v>
      </c>
      <c r="BR47" s="14">
        <f>IF(Table1[[#This Row],[WoodDeckSF]]&gt;0,1,0)</f>
        <v>1</v>
      </c>
      <c r="BS47">
        <v>82</v>
      </c>
      <c r="BT47">
        <v>0</v>
      </c>
      <c r="BU47">
        <v>0</v>
      </c>
      <c r="BV47">
        <v>0</v>
      </c>
      <c r="BW47">
        <v>0</v>
      </c>
      <c r="BX47" s="28" t="s">
        <v>83</v>
      </c>
      <c r="BY47" s="14">
        <f>IF(Table1[[#This Row],[PoolQC]]="NA", 0, 1)</f>
        <v>0</v>
      </c>
      <c r="BZ47" s="30" t="s">
        <v>83</v>
      </c>
      <c r="CA47" s="14">
        <f>IF(Table1[[#This Row],[Fence]]="NA",0,1)</f>
        <v>0</v>
      </c>
      <c r="CB47" t="s">
        <v>83</v>
      </c>
      <c r="CC47">
        <v>0</v>
      </c>
      <c r="CD47" s="30">
        <v>2</v>
      </c>
      <c r="CE47">
        <v>2010</v>
      </c>
      <c r="CF47" t="s">
        <v>110</v>
      </c>
      <c r="CG47" t="s">
        <v>111</v>
      </c>
      <c r="CH47" s="14">
        <f>IF(Table1[[#This Row],[SaleCondition]]="Normal",1,0)</f>
        <v>1</v>
      </c>
      <c r="CI47" s="1">
        <v>319900</v>
      </c>
    </row>
    <row r="48" spans="1:87" x14ac:dyDescent="0.2">
      <c r="A48">
        <v>47</v>
      </c>
      <c r="B48">
        <v>50</v>
      </c>
      <c r="C48" s="28" t="s">
        <v>81</v>
      </c>
      <c r="D48">
        <v>48</v>
      </c>
      <c r="E48">
        <v>12822</v>
      </c>
      <c r="F48" s="28" t="s">
        <v>82</v>
      </c>
      <c r="G48" t="s">
        <v>83</v>
      </c>
      <c r="H48" t="s">
        <v>120</v>
      </c>
      <c r="I48" s="28" t="s">
        <v>85</v>
      </c>
      <c r="J48" t="s">
        <v>86</v>
      </c>
      <c r="K48" s="30" t="s">
        <v>166</v>
      </c>
      <c r="L48" t="s">
        <v>88</v>
      </c>
      <c r="M48" s="31" t="s">
        <v>131</v>
      </c>
      <c r="N48" s="31" t="s">
        <v>90</v>
      </c>
      <c r="O48" s="28" t="s">
        <v>90</v>
      </c>
      <c r="P48" t="s">
        <v>91</v>
      </c>
      <c r="Q48" s="30" t="s">
        <v>132</v>
      </c>
      <c r="R48" s="28">
        <v>7</v>
      </c>
      <c r="S48" s="28">
        <v>5</v>
      </c>
      <c r="T48">
        <v>2003</v>
      </c>
      <c r="U48">
        <v>2003</v>
      </c>
      <c r="V48" s="14">
        <f t="shared" si="0"/>
        <v>0</v>
      </c>
      <c r="W48" s="28" t="s">
        <v>93</v>
      </c>
      <c r="X48" s="28" t="s">
        <v>94</v>
      </c>
      <c r="Y48" s="30" t="s">
        <v>95</v>
      </c>
      <c r="Z48" s="28" t="s">
        <v>95</v>
      </c>
      <c r="AA48" t="s">
        <v>117</v>
      </c>
      <c r="AB48" s="28">
        <v>0</v>
      </c>
      <c r="AC48" s="28" t="s">
        <v>97</v>
      </c>
      <c r="AD48" s="28" t="s">
        <v>98</v>
      </c>
      <c r="AE48" s="30" t="s">
        <v>99</v>
      </c>
      <c r="AF48" t="s">
        <v>104</v>
      </c>
      <c r="AG48" t="s">
        <v>98</v>
      </c>
      <c r="AH48" t="s">
        <v>100</v>
      </c>
      <c r="AI48" t="s">
        <v>101</v>
      </c>
      <c r="AJ48">
        <v>1351</v>
      </c>
      <c r="AK48" t="s">
        <v>102</v>
      </c>
      <c r="AL48">
        <v>0</v>
      </c>
      <c r="AM48">
        <v>83</v>
      </c>
      <c r="AN48">
        <v>1434</v>
      </c>
      <c r="AO48" s="28" t="s">
        <v>103</v>
      </c>
      <c r="AP48" s="28" t="s">
        <v>104</v>
      </c>
      <c r="AQ48" t="s">
        <v>105</v>
      </c>
      <c r="AR48" t="s">
        <v>106</v>
      </c>
      <c r="AS48">
        <v>1518</v>
      </c>
      <c r="AT48">
        <v>631</v>
      </c>
      <c r="AU48">
        <v>0</v>
      </c>
      <c r="AV48">
        <v>2149</v>
      </c>
      <c r="AW48" s="30">
        <v>1</v>
      </c>
      <c r="AX48">
        <v>0</v>
      </c>
      <c r="AY48" s="30">
        <v>1</v>
      </c>
      <c r="AZ48" s="30">
        <v>1</v>
      </c>
      <c r="BA48">
        <v>1</v>
      </c>
      <c r="BB48" s="14">
        <f>IF(Table1[[#This Row],[FullBath]]+Table1[[#This Row],[HalfBath]]=Table1[[#This Row],[BedroomAbvGr]],1,0)</f>
        <v>0</v>
      </c>
      <c r="BC48">
        <v>1</v>
      </c>
      <c r="BD48" s="30" t="s">
        <v>97</v>
      </c>
      <c r="BE48">
        <v>6</v>
      </c>
      <c r="BF48" t="s">
        <v>107</v>
      </c>
      <c r="BG48">
        <v>1</v>
      </c>
      <c r="BH48" t="s">
        <v>104</v>
      </c>
      <c r="BI48" t="s">
        <v>108</v>
      </c>
      <c r="BJ48">
        <v>2003</v>
      </c>
      <c r="BK48" t="s">
        <v>109</v>
      </c>
      <c r="BL48">
        <v>2</v>
      </c>
      <c r="BM48">
        <v>670</v>
      </c>
      <c r="BN48" t="s">
        <v>98</v>
      </c>
      <c r="BO48" t="s">
        <v>98</v>
      </c>
      <c r="BP48" t="s">
        <v>105</v>
      </c>
      <c r="BQ48" s="30">
        <v>168</v>
      </c>
      <c r="BR48" s="14">
        <f>IF(Table1[[#This Row],[WoodDeckSF]]&gt;0,1,0)</f>
        <v>1</v>
      </c>
      <c r="BS48">
        <v>43</v>
      </c>
      <c r="BT48">
        <v>0</v>
      </c>
      <c r="BU48">
        <v>0</v>
      </c>
      <c r="BV48">
        <v>198</v>
      </c>
      <c r="BW48">
        <v>0</v>
      </c>
      <c r="BX48" s="28" t="s">
        <v>83</v>
      </c>
      <c r="BY48" s="14">
        <f>IF(Table1[[#This Row],[PoolQC]]="NA", 0, 1)</f>
        <v>0</v>
      </c>
      <c r="BZ48" s="30" t="s">
        <v>83</v>
      </c>
      <c r="CA48" s="14">
        <f>IF(Table1[[#This Row],[Fence]]="NA",0,1)</f>
        <v>0</v>
      </c>
      <c r="CB48" t="s">
        <v>83</v>
      </c>
      <c r="CC48">
        <v>0</v>
      </c>
      <c r="CD48" s="30">
        <v>8</v>
      </c>
      <c r="CE48">
        <v>2009</v>
      </c>
      <c r="CF48" t="s">
        <v>110</v>
      </c>
      <c r="CG48" t="s">
        <v>128</v>
      </c>
      <c r="CH48" s="14">
        <f>IF(Table1[[#This Row],[SaleCondition]]="Normal",1,0)</f>
        <v>0</v>
      </c>
      <c r="CI48" s="1">
        <v>239686</v>
      </c>
    </row>
    <row r="49" spans="1:87" x14ac:dyDescent="0.2">
      <c r="A49">
        <v>48</v>
      </c>
      <c r="B49">
        <v>20</v>
      </c>
      <c r="C49" s="28" t="s">
        <v>192</v>
      </c>
      <c r="D49">
        <v>84</v>
      </c>
      <c r="E49">
        <v>11096</v>
      </c>
      <c r="F49" s="28" t="s">
        <v>82</v>
      </c>
      <c r="G49" t="s">
        <v>83</v>
      </c>
      <c r="H49" t="s">
        <v>84</v>
      </c>
      <c r="I49" s="28" t="s">
        <v>85</v>
      </c>
      <c r="J49" t="s">
        <v>86</v>
      </c>
      <c r="K49" s="30" t="s">
        <v>87</v>
      </c>
      <c r="L49" t="s">
        <v>88</v>
      </c>
      <c r="M49" s="31" t="s">
        <v>136</v>
      </c>
      <c r="N49" s="31" t="s">
        <v>90</v>
      </c>
      <c r="O49" s="28" t="s">
        <v>90</v>
      </c>
      <c r="P49" t="s">
        <v>91</v>
      </c>
      <c r="Q49" s="30" t="s">
        <v>115</v>
      </c>
      <c r="R49" s="28">
        <v>8</v>
      </c>
      <c r="S49" s="28">
        <v>5</v>
      </c>
      <c r="T49">
        <v>2006</v>
      </c>
      <c r="U49">
        <v>2006</v>
      </c>
      <c r="V49" s="14">
        <f t="shared" si="0"/>
        <v>0</v>
      </c>
      <c r="W49" s="28" t="s">
        <v>93</v>
      </c>
      <c r="X49" s="28" t="s">
        <v>94</v>
      </c>
      <c r="Y49" s="30" t="s">
        <v>95</v>
      </c>
      <c r="Z49" s="28" t="s">
        <v>95</v>
      </c>
      <c r="AA49" t="s">
        <v>117</v>
      </c>
      <c r="AB49" s="28">
        <v>0</v>
      </c>
      <c r="AC49" s="28" t="s">
        <v>97</v>
      </c>
      <c r="AD49" s="28" t="s">
        <v>98</v>
      </c>
      <c r="AE49" s="30" t="s">
        <v>99</v>
      </c>
      <c r="AF49" t="s">
        <v>97</v>
      </c>
      <c r="AG49" t="s">
        <v>98</v>
      </c>
      <c r="AH49" t="s">
        <v>130</v>
      </c>
      <c r="AI49" t="s">
        <v>101</v>
      </c>
      <c r="AJ49">
        <v>24</v>
      </c>
      <c r="AK49" t="s">
        <v>102</v>
      </c>
      <c r="AL49">
        <v>0</v>
      </c>
      <c r="AM49">
        <v>1632</v>
      </c>
      <c r="AN49">
        <v>1656</v>
      </c>
      <c r="AO49" s="28" t="s">
        <v>103</v>
      </c>
      <c r="AP49" s="28" t="s">
        <v>104</v>
      </c>
      <c r="AQ49" t="s">
        <v>105</v>
      </c>
      <c r="AR49" t="s">
        <v>106</v>
      </c>
      <c r="AS49">
        <v>1656</v>
      </c>
      <c r="AT49">
        <v>0</v>
      </c>
      <c r="AU49">
        <v>0</v>
      </c>
      <c r="AV49">
        <v>1656</v>
      </c>
      <c r="AW49" s="30">
        <v>0</v>
      </c>
      <c r="AX49">
        <v>0</v>
      </c>
      <c r="AY49" s="30">
        <v>2</v>
      </c>
      <c r="AZ49" s="30">
        <v>0</v>
      </c>
      <c r="BA49">
        <v>3</v>
      </c>
      <c r="BB49" s="14">
        <f>IF(Table1[[#This Row],[FullBath]]+Table1[[#This Row],[HalfBath]]=Table1[[#This Row],[BedroomAbvGr]],1,0)</f>
        <v>0</v>
      </c>
      <c r="BC49">
        <v>1</v>
      </c>
      <c r="BD49" s="30" t="s">
        <v>97</v>
      </c>
      <c r="BE49">
        <v>7</v>
      </c>
      <c r="BF49" t="s">
        <v>107</v>
      </c>
      <c r="BG49">
        <v>0</v>
      </c>
      <c r="BH49" t="s">
        <v>83</v>
      </c>
      <c r="BI49" t="s">
        <v>108</v>
      </c>
      <c r="BJ49">
        <v>2006</v>
      </c>
      <c r="BK49" t="s">
        <v>109</v>
      </c>
      <c r="BL49">
        <v>3</v>
      </c>
      <c r="BM49">
        <v>826</v>
      </c>
      <c r="BN49" t="s">
        <v>98</v>
      </c>
      <c r="BO49" t="s">
        <v>98</v>
      </c>
      <c r="BP49" t="s">
        <v>105</v>
      </c>
      <c r="BQ49" s="30">
        <v>0</v>
      </c>
      <c r="BR49" s="14">
        <f>IF(Table1[[#This Row],[WoodDeckSF]]&gt;0,1,0)</f>
        <v>0</v>
      </c>
      <c r="BS49">
        <v>146</v>
      </c>
      <c r="BT49">
        <v>0</v>
      </c>
      <c r="BU49">
        <v>0</v>
      </c>
      <c r="BV49">
        <v>0</v>
      </c>
      <c r="BW49">
        <v>0</v>
      </c>
      <c r="BX49" s="28" t="s">
        <v>83</v>
      </c>
      <c r="BY49" s="14">
        <f>IF(Table1[[#This Row],[PoolQC]]="NA", 0, 1)</f>
        <v>0</v>
      </c>
      <c r="BZ49" s="30" t="s">
        <v>83</v>
      </c>
      <c r="CA49" s="14">
        <f>IF(Table1[[#This Row],[Fence]]="NA",0,1)</f>
        <v>0</v>
      </c>
      <c r="CB49" t="s">
        <v>83</v>
      </c>
      <c r="CC49">
        <v>0</v>
      </c>
      <c r="CD49" s="30">
        <v>7</v>
      </c>
      <c r="CE49">
        <v>2007</v>
      </c>
      <c r="CF49" t="s">
        <v>110</v>
      </c>
      <c r="CG49" t="s">
        <v>111</v>
      </c>
      <c r="CH49" s="14">
        <f>IF(Table1[[#This Row],[SaleCondition]]="Normal",1,0)</f>
        <v>1</v>
      </c>
      <c r="CI49" s="1">
        <v>249700</v>
      </c>
    </row>
    <row r="50" spans="1:87" x14ac:dyDescent="0.2">
      <c r="A50">
        <v>49</v>
      </c>
      <c r="B50">
        <v>190</v>
      </c>
      <c r="C50" s="28" t="s">
        <v>142</v>
      </c>
      <c r="D50">
        <v>33</v>
      </c>
      <c r="E50">
        <v>4456</v>
      </c>
      <c r="F50" s="28" t="s">
        <v>82</v>
      </c>
      <c r="G50" t="s">
        <v>83</v>
      </c>
      <c r="H50" t="s">
        <v>84</v>
      </c>
      <c r="I50" s="28" t="s">
        <v>85</v>
      </c>
      <c r="J50" t="s">
        <v>86</v>
      </c>
      <c r="K50" s="30" t="s">
        <v>87</v>
      </c>
      <c r="L50" t="s">
        <v>88</v>
      </c>
      <c r="M50" s="31" t="s">
        <v>143</v>
      </c>
      <c r="N50" s="31" t="s">
        <v>90</v>
      </c>
      <c r="O50" s="28" t="s">
        <v>90</v>
      </c>
      <c r="P50" t="s">
        <v>149</v>
      </c>
      <c r="Q50" s="30" t="s">
        <v>92</v>
      </c>
      <c r="R50" s="28">
        <v>4</v>
      </c>
      <c r="S50" s="28">
        <v>5</v>
      </c>
      <c r="T50">
        <v>1920</v>
      </c>
      <c r="U50">
        <v>2008</v>
      </c>
      <c r="V50" s="14">
        <f t="shared" si="0"/>
        <v>1</v>
      </c>
      <c r="W50" s="28" t="s">
        <v>93</v>
      </c>
      <c r="X50" s="28" t="s">
        <v>94</v>
      </c>
      <c r="Y50" s="30" t="s">
        <v>116</v>
      </c>
      <c r="Z50" s="28" t="s">
        <v>116</v>
      </c>
      <c r="AA50" t="s">
        <v>117</v>
      </c>
      <c r="AB50" s="28">
        <v>0</v>
      </c>
      <c r="AC50" s="28" t="s">
        <v>98</v>
      </c>
      <c r="AD50" s="28" t="s">
        <v>98</v>
      </c>
      <c r="AE50" s="30" t="s">
        <v>126</v>
      </c>
      <c r="AF50" t="s">
        <v>98</v>
      </c>
      <c r="AG50" t="s">
        <v>98</v>
      </c>
      <c r="AH50" t="s">
        <v>100</v>
      </c>
      <c r="AI50" t="s">
        <v>102</v>
      </c>
      <c r="AJ50">
        <v>0</v>
      </c>
      <c r="AK50" t="s">
        <v>102</v>
      </c>
      <c r="AL50">
        <v>0</v>
      </c>
      <c r="AM50">
        <v>736</v>
      </c>
      <c r="AN50">
        <v>736</v>
      </c>
      <c r="AO50" s="28" t="s">
        <v>103</v>
      </c>
      <c r="AP50" s="28" t="s">
        <v>97</v>
      </c>
      <c r="AQ50" t="s">
        <v>105</v>
      </c>
      <c r="AR50" t="s">
        <v>106</v>
      </c>
      <c r="AS50">
        <v>736</v>
      </c>
      <c r="AT50">
        <v>716</v>
      </c>
      <c r="AU50">
        <v>0</v>
      </c>
      <c r="AV50">
        <v>1452</v>
      </c>
      <c r="AW50" s="30">
        <v>0</v>
      </c>
      <c r="AX50">
        <v>0</v>
      </c>
      <c r="AY50" s="30">
        <v>2</v>
      </c>
      <c r="AZ50" s="30">
        <v>0</v>
      </c>
      <c r="BA50">
        <v>2</v>
      </c>
      <c r="BB50" s="14">
        <f>IF(Table1[[#This Row],[FullBath]]+Table1[[#This Row],[HalfBath]]=Table1[[#This Row],[BedroomAbvGr]],1,0)</f>
        <v>1</v>
      </c>
      <c r="BC50">
        <v>3</v>
      </c>
      <c r="BD50" s="30" t="s">
        <v>98</v>
      </c>
      <c r="BE50">
        <v>8</v>
      </c>
      <c r="BF50" t="s">
        <v>107</v>
      </c>
      <c r="BG50">
        <v>0</v>
      </c>
      <c r="BH50" t="s">
        <v>83</v>
      </c>
      <c r="BI50" t="s">
        <v>83</v>
      </c>
      <c r="BJ50" t="s">
        <v>83</v>
      </c>
      <c r="BK50" t="s">
        <v>83</v>
      </c>
      <c r="BL50">
        <v>0</v>
      </c>
      <c r="BM50">
        <v>0</v>
      </c>
      <c r="BN50" t="s">
        <v>83</v>
      </c>
      <c r="BO50" t="s">
        <v>83</v>
      </c>
      <c r="BP50" t="s">
        <v>177</v>
      </c>
      <c r="BQ50" s="30">
        <v>0</v>
      </c>
      <c r="BR50" s="14">
        <f>IF(Table1[[#This Row],[WoodDeckSF]]&gt;0,1,0)</f>
        <v>0</v>
      </c>
      <c r="BS50">
        <v>0</v>
      </c>
      <c r="BT50">
        <v>102</v>
      </c>
      <c r="BU50">
        <v>0</v>
      </c>
      <c r="BV50">
        <v>0</v>
      </c>
      <c r="BW50">
        <v>0</v>
      </c>
      <c r="BX50" s="28" t="s">
        <v>83</v>
      </c>
      <c r="BY50" s="14">
        <f>IF(Table1[[#This Row],[PoolQC]]="NA", 0, 1)</f>
        <v>0</v>
      </c>
      <c r="BZ50" s="30" t="s">
        <v>83</v>
      </c>
      <c r="CA50" s="14">
        <f>IF(Table1[[#This Row],[Fence]]="NA",0,1)</f>
        <v>0</v>
      </c>
      <c r="CB50" t="s">
        <v>83</v>
      </c>
      <c r="CC50">
        <v>0</v>
      </c>
      <c r="CD50" s="30">
        <v>6</v>
      </c>
      <c r="CE50">
        <v>2009</v>
      </c>
      <c r="CF50" t="s">
        <v>158</v>
      </c>
      <c r="CG50" t="s">
        <v>159</v>
      </c>
      <c r="CH50" s="14">
        <f>IF(Table1[[#This Row],[SaleCondition]]="Normal",1,0)</f>
        <v>0</v>
      </c>
      <c r="CI50" s="1">
        <v>113000</v>
      </c>
    </row>
    <row r="51" spans="1:87" x14ac:dyDescent="0.2">
      <c r="A51">
        <v>50</v>
      </c>
      <c r="B51">
        <v>20</v>
      </c>
      <c r="C51" s="28" t="s">
        <v>81</v>
      </c>
      <c r="D51">
        <v>66</v>
      </c>
      <c r="E51">
        <v>7742</v>
      </c>
      <c r="F51" s="28" t="s">
        <v>82</v>
      </c>
      <c r="G51" t="s">
        <v>83</v>
      </c>
      <c r="H51" t="s">
        <v>84</v>
      </c>
      <c r="I51" s="28" t="s">
        <v>85</v>
      </c>
      <c r="J51" t="s">
        <v>86</v>
      </c>
      <c r="K51" s="30" t="s">
        <v>87</v>
      </c>
      <c r="L51" t="s">
        <v>88</v>
      </c>
      <c r="M51" s="31" t="s">
        <v>151</v>
      </c>
      <c r="N51" s="31" t="s">
        <v>90</v>
      </c>
      <c r="O51" s="28" t="s">
        <v>90</v>
      </c>
      <c r="P51" t="s">
        <v>91</v>
      </c>
      <c r="Q51" s="30" t="s">
        <v>115</v>
      </c>
      <c r="R51" s="28">
        <v>5</v>
      </c>
      <c r="S51" s="28">
        <v>7</v>
      </c>
      <c r="T51">
        <v>1966</v>
      </c>
      <c r="U51">
        <v>1966</v>
      </c>
      <c r="V51" s="14">
        <f t="shared" si="0"/>
        <v>0</v>
      </c>
      <c r="W51" s="28" t="s">
        <v>93</v>
      </c>
      <c r="X51" s="28" t="s">
        <v>94</v>
      </c>
      <c r="Y51" s="30" t="s">
        <v>140</v>
      </c>
      <c r="Z51" s="28" t="s">
        <v>140</v>
      </c>
      <c r="AA51" t="s">
        <v>117</v>
      </c>
      <c r="AB51" s="28">
        <v>0</v>
      </c>
      <c r="AC51" s="28" t="s">
        <v>98</v>
      </c>
      <c r="AD51" s="28" t="s">
        <v>98</v>
      </c>
      <c r="AE51" s="30" t="s">
        <v>118</v>
      </c>
      <c r="AF51" t="s">
        <v>98</v>
      </c>
      <c r="AG51" t="s">
        <v>98</v>
      </c>
      <c r="AH51" t="s">
        <v>100</v>
      </c>
      <c r="AI51" t="s">
        <v>141</v>
      </c>
      <c r="AJ51">
        <v>763</v>
      </c>
      <c r="AK51" t="s">
        <v>102</v>
      </c>
      <c r="AL51">
        <v>0</v>
      </c>
      <c r="AM51">
        <v>192</v>
      </c>
      <c r="AN51">
        <v>955</v>
      </c>
      <c r="AO51" s="28" t="s">
        <v>103</v>
      </c>
      <c r="AP51" s="28" t="s">
        <v>104</v>
      </c>
      <c r="AQ51" t="s">
        <v>105</v>
      </c>
      <c r="AR51" t="s">
        <v>106</v>
      </c>
      <c r="AS51">
        <v>955</v>
      </c>
      <c r="AT51">
        <v>0</v>
      </c>
      <c r="AU51">
        <v>0</v>
      </c>
      <c r="AV51">
        <v>955</v>
      </c>
      <c r="AW51" s="30">
        <v>1</v>
      </c>
      <c r="AX51">
        <v>0</v>
      </c>
      <c r="AY51" s="30">
        <v>1</v>
      </c>
      <c r="AZ51" s="30">
        <v>0</v>
      </c>
      <c r="BA51">
        <v>3</v>
      </c>
      <c r="BB51" s="14">
        <f>IF(Table1[[#This Row],[FullBath]]+Table1[[#This Row],[HalfBath]]=Table1[[#This Row],[BedroomAbvGr]],1,0)</f>
        <v>0</v>
      </c>
      <c r="BC51">
        <v>1</v>
      </c>
      <c r="BD51" s="30" t="s">
        <v>98</v>
      </c>
      <c r="BE51">
        <v>6</v>
      </c>
      <c r="BF51" t="s">
        <v>107</v>
      </c>
      <c r="BG51">
        <v>0</v>
      </c>
      <c r="BH51" t="s">
        <v>83</v>
      </c>
      <c r="BI51" t="s">
        <v>108</v>
      </c>
      <c r="BJ51">
        <v>1966</v>
      </c>
      <c r="BK51" t="s">
        <v>102</v>
      </c>
      <c r="BL51">
        <v>1</v>
      </c>
      <c r="BM51">
        <v>386</v>
      </c>
      <c r="BN51" t="s">
        <v>98</v>
      </c>
      <c r="BO51" t="s">
        <v>98</v>
      </c>
      <c r="BP51" t="s">
        <v>105</v>
      </c>
      <c r="BQ51" s="30">
        <v>0</v>
      </c>
      <c r="BR51" s="14">
        <f>IF(Table1[[#This Row],[WoodDeckSF]]&gt;0,1,0)</f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s="28" t="s">
        <v>83</v>
      </c>
      <c r="BY51" s="14">
        <f>IF(Table1[[#This Row],[PoolQC]]="NA", 0, 1)</f>
        <v>0</v>
      </c>
      <c r="BZ51" s="30" t="s">
        <v>134</v>
      </c>
      <c r="CA51" s="14">
        <f>IF(Table1[[#This Row],[Fence]]="NA",0,1)</f>
        <v>1</v>
      </c>
      <c r="CB51" t="s">
        <v>83</v>
      </c>
      <c r="CC51">
        <v>0</v>
      </c>
      <c r="CD51" s="30">
        <v>1</v>
      </c>
      <c r="CE51">
        <v>2007</v>
      </c>
      <c r="CF51" t="s">
        <v>110</v>
      </c>
      <c r="CG51" t="s">
        <v>111</v>
      </c>
      <c r="CH51" s="14">
        <f>IF(Table1[[#This Row],[SaleCondition]]="Normal",1,0)</f>
        <v>1</v>
      </c>
      <c r="CI51" s="1">
        <v>127000</v>
      </c>
    </row>
    <row r="52" spans="1:87" x14ac:dyDescent="0.2">
      <c r="A52">
        <v>51</v>
      </c>
      <c r="B52">
        <v>60</v>
      </c>
      <c r="C52" s="28" t="s">
        <v>81</v>
      </c>
      <c r="D52" t="s">
        <v>83</v>
      </c>
      <c r="E52">
        <v>13869</v>
      </c>
      <c r="F52" s="28" t="s">
        <v>82</v>
      </c>
      <c r="G52" t="s">
        <v>83</v>
      </c>
      <c r="H52" t="s">
        <v>160</v>
      </c>
      <c r="I52" s="28" t="s">
        <v>85</v>
      </c>
      <c r="J52" t="s">
        <v>86</v>
      </c>
      <c r="K52" s="30" t="s">
        <v>122</v>
      </c>
      <c r="L52" t="s">
        <v>88</v>
      </c>
      <c r="M52" s="31" t="s">
        <v>193</v>
      </c>
      <c r="N52" s="31" t="s">
        <v>90</v>
      </c>
      <c r="O52" s="28" t="s">
        <v>90</v>
      </c>
      <c r="P52" t="s">
        <v>91</v>
      </c>
      <c r="Q52" s="30" t="s">
        <v>92</v>
      </c>
      <c r="R52" s="28">
        <v>6</v>
      </c>
      <c r="S52" s="28">
        <v>6</v>
      </c>
      <c r="T52">
        <v>1997</v>
      </c>
      <c r="U52">
        <v>1997</v>
      </c>
      <c r="V52" s="14">
        <f t="shared" si="0"/>
        <v>0</v>
      </c>
      <c r="W52" s="28" t="s">
        <v>93</v>
      </c>
      <c r="X52" s="28" t="s">
        <v>94</v>
      </c>
      <c r="Y52" s="30" t="s">
        <v>95</v>
      </c>
      <c r="Z52" s="28" t="s">
        <v>95</v>
      </c>
      <c r="AA52" t="s">
        <v>117</v>
      </c>
      <c r="AB52" s="28">
        <v>0</v>
      </c>
      <c r="AC52" s="28" t="s">
        <v>98</v>
      </c>
      <c r="AD52" s="28" t="s">
        <v>98</v>
      </c>
      <c r="AE52" s="30" t="s">
        <v>99</v>
      </c>
      <c r="AF52" t="s">
        <v>97</v>
      </c>
      <c r="AG52" t="s">
        <v>98</v>
      </c>
      <c r="AH52" t="s">
        <v>130</v>
      </c>
      <c r="AI52" t="s">
        <v>101</v>
      </c>
      <c r="AJ52">
        <v>182</v>
      </c>
      <c r="AK52" t="s">
        <v>102</v>
      </c>
      <c r="AL52">
        <v>0</v>
      </c>
      <c r="AM52">
        <v>612</v>
      </c>
      <c r="AN52">
        <v>794</v>
      </c>
      <c r="AO52" s="28" t="s">
        <v>103</v>
      </c>
      <c r="AP52" s="28" t="s">
        <v>97</v>
      </c>
      <c r="AQ52" t="s">
        <v>105</v>
      </c>
      <c r="AR52" t="s">
        <v>106</v>
      </c>
      <c r="AS52">
        <v>794</v>
      </c>
      <c r="AT52">
        <v>676</v>
      </c>
      <c r="AU52">
        <v>0</v>
      </c>
      <c r="AV52">
        <v>1470</v>
      </c>
      <c r="AW52" s="30">
        <v>0</v>
      </c>
      <c r="AX52">
        <v>1</v>
      </c>
      <c r="AY52" s="30">
        <v>2</v>
      </c>
      <c r="AZ52" s="30">
        <v>0</v>
      </c>
      <c r="BA52">
        <v>3</v>
      </c>
      <c r="BB52" s="14">
        <f>IF(Table1[[#This Row],[FullBath]]+Table1[[#This Row],[HalfBath]]=Table1[[#This Row],[BedroomAbvGr]],1,0)</f>
        <v>0</v>
      </c>
      <c r="BC52">
        <v>1</v>
      </c>
      <c r="BD52" s="30" t="s">
        <v>98</v>
      </c>
      <c r="BE52">
        <v>6</v>
      </c>
      <c r="BF52" t="s">
        <v>107</v>
      </c>
      <c r="BG52">
        <v>0</v>
      </c>
      <c r="BH52" t="s">
        <v>83</v>
      </c>
      <c r="BI52" t="s">
        <v>108</v>
      </c>
      <c r="BJ52">
        <v>1997</v>
      </c>
      <c r="BK52" t="s">
        <v>157</v>
      </c>
      <c r="BL52">
        <v>2</v>
      </c>
      <c r="BM52">
        <v>388</v>
      </c>
      <c r="BN52" t="s">
        <v>98</v>
      </c>
      <c r="BO52" t="s">
        <v>98</v>
      </c>
      <c r="BP52" t="s">
        <v>105</v>
      </c>
      <c r="BQ52" s="30">
        <v>0</v>
      </c>
      <c r="BR52" s="14">
        <f>IF(Table1[[#This Row],[WoodDeckSF]]&gt;0,1,0)</f>
        <v>0</v>
      </c>
      <c r="BS52">
        <v>75</v>
      </c>
      <c r="BT52">
        <v>0</v>
      </c>
      <c r="BU52">
        <v>0</v>
      </c>
      <c r="BV52">
        <v>0</v>
      </c>
      <c r="BW52">
        <v>0</v>
      </c>
      <c r="BX52" s="28" t="s">
        <v>83</v>
      </c>
      <c r="BY52" s="14">
        <f>IF(Table1[[#This Row],[PoolQC]]="NA", 0, 1)</f>
        <v>0</v>
      </c>
      <c r="BZ52" s="30" t="s">
        <v>83</v>
      </c>
      <c r="CA52" s="14">
        <f>IF(Table1[[#This Row],[Fence]]="NA",0,1)</f>
        <v>0</v>
      </c>
      <c r="CB52" t="s">
        <v>83</v>
      </c>
      <c r="CC52">
        <v>0</v>
      </c>
      <c r="CD52" s="30">
        <v>7</v>
      </c>
      <c r="CE52">
        <v>2007</v>
      </c>
      <c r="CF52" t="s">
        <v>110</v>
      </c>
      <c r="CG52" t="s">
        <v>111</v>
      </c>
      <c r="CH52" s="14">
        <f>IF(Table1[[#This Row],[SaleCondition]]="Normal",1,0)</f>
        <v>1</v>
      </c>
      <c r="CI52" s="1">
        <v>177000</v>
      </c>
    </row>
    <row r="53" spans="1:87" x14ac:dyDescent="0.2">
      <c r="A53">
        <v>52</v>
      </c>
      <c r="B53">
        <v>50</v>
      </c>
      <c r="C53" s="28" t="s">
        <v>142</v>
      </c>
      <c r="D53">
        <v>52</v>
      </c>
      <c r="E53">
        <v>6240</v>
      </c>
      <c r="F53" s="28" t="s">
        <v>82</v>
      </c>
      <c r="G53" t="s">
        <v>83</v>
      </c>
      <c r="H53" t="s">
        <v>84</v>
      </c>
      <c r="I53" s="28" t="s">
        <v>85</v>
      </c>
      <c r="J53" t="s">
        <v>86</v>
      </c>
      <c r="K53" s="30" t="s">
        <v>87</v>
      </c>
      <c r="L53" t="s">
        <v>88</v>
      </c>
      <c r="M53" s="31" t="s">
        <v>148</v>
      </c>
      <c r="N53" s="31" t="s">
        <v>90</v>
      </c>
      <c r="O53" s="28" t="s">
        <v>90</v>
      </c>
      <c r="P53" t="s">
        <v>91</v>
      </c>
      <c r="Q53" s="30" t="s">
        <v>132</v>
      </c>
      <c r="R53" s="28">
        <v>6</v>
      </c>
      <c r="S53" s="28">
        <v>6</v>
      </c>
      <c r="T53">
        <v>1934</v>
      </c>
      <c r="U53">
        <v>1950</v>
      </c>
      <c r="V53" s="14">
        <f t="shared" si="0"/>
        <v>1</v>
      </c>
      <c r="W53" s="28" t="s">
        <v>93</v>
      </c>
      <c r="X53" s="28" t="s">
        <v>94</v>
      </c>
      <c r="Y53" s="30" t="s">
        <v>124</v>
      </c>
      <c r="Z53" s="28" t="s">
        <v>124</v>
      </c>
      <c r="AA53" t="s">
        <v>117</v>
      </c>
      <c r="AB53" s="28">
        <v>0</v>
      </c>
      <c r="AC53" s="28" t="s">
        <v>98</v>
      </c>
      <c r="AD53" s="28" t="s">
        <v>98</v>
      </c>
      <c r="AE53" s="30" t="s">
        <v>99</v>
      </c>
      <c r="AF53" t="s">
        <v>98</v>
      </c>
      <c r="AG53" t="s">
        <v>98</v>
      </c>
      <c r="AH53" t="s">
        <v>100</v>
      </c>
      <c r="AI53" t="s">
        <v>102</v>
      </c>
      <c r="AJ53">
        <v>0</v>
      </c>
      <c r="AK53" t="s">
        <v>102</v>
      </c>
      <c r="AL53">
        <v>0</v>
      </c>
      <c r="AM53">
        <v>816</v>
      </c>
      <c r="AN53">
        <v>816</v>
      </c>
      <c r="AO53" s="28" t="s">
        <v>103</v>
      </c>
      <c r="AP53" s="28" t="s">
        <v>98</v>
      </c>
      <c r="AQ53" t="s">
        <v>105</v>
      </c>
      <c r="AR53" t="s">
        <v>106</v>
      </c>
      <c r="AS53">
        <v>816</v>
      </c>
      <c r="AT53">
        <v>0</v>
      </c>
      <c r="AU53">
        <v>360</v>
      </c>
      <c r="AV53">
        <v>1176</v>
      </c>
      <c r="AW53" s="30">
        <v>0</v>
      </c>
      <c r="AX53">
        <v>0</v>
      </c>
      <c r="AY53" s="30">
        <v>1</v>
      </c>
      <c r="AZ53" s="30">
        <v>0</v>
      </c>
      <c r="BA53">
        <v>3</v>
      </c>
      <c r="BB53" s="14">
        <f>IF(Table1[[#This Row],[FullBath]]+Table1[[#This Row],[HalfBath]]=Table1[[#This Row],[BedroomAbvGr]],1,0)</f>
        <v>0</v>
      </c>
      <c r="BC53">
        <v>1</v>
      </c>
      <c r="BD53" s="30" t="s">
        <v>98</v>
      </c>
      <c r="BE53">
        <v>6</v>
      </c>
      <c r="BF53" t="s">
        <v>107</v>
      </c>
      <c r="BG53">
        <v>1</v>
      </c>
      <c r="BH53" t="s">
        <v>97</v>
      </c>
      <c r="BI53" t="s">
        <v>127</v>
      </c>
      <c r="BJ53">
        <v>1985</v>
      </c>
      <c r="BK53" t="s">
        <v>102</v>
      </c>
      <c r="BL53">
        <v>2</v>
      </c>
      <c r="BM53">
        <v>528</v>
      </c>
      <c r="BN53" t="s">
        <v>98</v>
      </c>
      <c r="BO53" t="s">
        <v>98</v>
      </c>
      <c r="BP53" t="s">
        <v>105</v>
      </c>
      <c r="BQ53" s="30">
        <v>112</v>
      </c>
      <c r="BR53" s="14">
        <f>IF(Table1[[#This Row],[WoodDeckSF]]&gt;0,1,0)</f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 s="28" t="s">
        <v>83</v>
      </c>
      <c r="BY53" s="14">
        <f>IF(Table1[[#This Row],[PoolQC]]="NA", 0, 1)</f>
        <v>0</v>
      </c>
      <c r="BZ53" s="30" t="s">
        <v>134</v>
      </c>
      <c r="CA53" s="14">
        <f>IF(Table1[[#This Row],[Fence]]="NA",0,1)</f>
        <v>1</v>
      </c>
      <c r="CB53" t="s">
        <v>135</v>
      </c>
      <c r="CC53">
        <v>400</v>
      </c>
      <c r="CD53" s="30">
        <v>9</v>
      </c>
      <c r="CE53">
        <v>2006</v>
      </c>
      <c r="CF53" t="s">
        <v>110</v>
      </c>
      <c r="CG53" t="s">
        <v>111</v>
      </c>
      <c r="CH53" s="14">
        <f>IF(Table1[[#This Row],[SaleCondition]]="Normal",1,0)</f>
        <v>1</v>
      </c>
      <c r="CI53" s="1">
        <v>114500</v>
      </c>
    </row>
    <row r="54" spans="1:87" x14ac:dyDescent="0.2">
      <c r="A54">
        <v>53</v>
      </c>
      <c r="B54">
        <v>90</v>
      </c>
      <c r="C54" s="28" t="s">
        <v>142</v>
      </c>
      <c r="D54">
        <v>110</v>
      </c>
      <c r="E54">
        <v>8472</v>
      </c>
      <c r="F54" s="28" t="s">
        <v>174</v>
      </c>
      <c r="G54" t="s">
        <v>83</v>
      </c>
      <c r="H54" t="s">
        <v>160</v>
      </c>
      <c r="I54" s="28" t="s">
        <v>175</v>
      </c>
      <c r="J54" t="s">
        <v>86</v>
      </c>
      <c r="K54" s="30" t="s">
        <v>122</v>
      </c>
      <c r="L54" t="s">
        <v>194</v>
      </c>
      <c r="M54" s="31" t="s">
        <v>176</v>
      </c>
      <c r="N54" s="31" t="s">
        <v>182</v>
      </c>
      <c r="O54" s="28" t="s">
        <v>90</v>
      </c>
      <c r="P54" t="s">
        <v>167</v>
      </c>
      <c r="Q54" s="30" t="s">
        <v>115</v>
      </c>
      <c r="R54" s="28">
        <v>5</v>
      </c>
      <c r="S54" s="28">
        <v>5</v>
      </c>
      <c r="T54">
        <v>1963</v>
      </c>
      <c r="U54">
        <v>1963</v>
      </c>
      <c r="V54" s="14">
        <f t="shared" si="0"/>
        <v>0</v>
      </c>
      <c r="W54" s="28" t="s">
        <v>93</v>
      </c>
      <c r="X54" s="28" t="s">
        <v>94</v>
      </c>
      <c r="Y54" s="30" t="s">
        <v>124</v>
      </c>
      <c r="Z54" s="28" t="s">
        <v>124</v>
      </c>
      <c r="AA54" t="s">
        <v>117</v>
      </c>
      <c r="AB54" s="28">
        <v>0</v>
      </c>
      <c r="AC54" s="28" t="s">
        <v>147</v>
      </c>
      <c r="AD54" s="28" t="s">
        <v>98</v>
      </c>
      <c r="AE54" s="30" t="s">
        <v>118</v>
      </c>
      <c r="AF54" t="s">
        <v>97</v>
      </c>
      <c r="AG54" t="s">
        <v>98</v>
      </c>
      <c r="AH54" t="s">
        <v>97</v>
      </c>
      <c r="AI54" t="s">
        <v>172</v>
      </c>
      <c r="AJ54">
        <v>104</v>
      </c>
      <c r="AK54" t="s">
        <v>101</v>
      </c>
      <c r="AL54">
        <v>712</v>
      </c>
      <c r="AM54">
        <v>0</v>
      </c>
      <c r="AN54">
        <v>816</v>
      </c>
      <c r="AO54" s="28" t="s">
        <v>103</v>
      </c>
      <c r="AP54" s="28" t="s">
        <v>98</v>
      </c>
      <c r="AQ54" t="s">
        <v>177</v>
      </c>
      <c r="AR54" t="s">
        <v>106</v>
      </c>
      <c r="AS54">
        <v>816</v>
      </c>
      <c r="AT54">
        <v>0</v>
      </c>
      <c r="AU54">
        <v>0</v>
      </c>
      <c r="AV54">
        <v>816</v>
      </c>
      <c r="AW54" s="30">
        <v>1</v>
      </c>
      <c r="AX54">
        <v>0</v>
      </c>
      <c r="AY54" s="30">
        <v>1</v>
      </c>
      <c r="AZ54" s="30">
        <v>0</v>
      </c>
      <c r="BA54">
        <v>2</v>
      </c>
      <c r="BB54" s="14">
        <f>IF(Table1[[#This Row],[FullBath]]+Table1[[#This Row],[HalfBath]]=Table1[[#This Row],[BedroomAbvGr]],1,0)</f>
        <v>0</v>
      </c>
      <c r="BC54">
        <v>1</v>
      </c>
      <c r="BD54" s="30" t="s">
        <v>98</v>
      </c>
      <c r="BE54">
        <v>5</v>
      </c>
      <c r="BF54" t="s">
        <v>107</v>
      </c>
      <c r="BG54">
        <v>0</v>
      </c>
      <c r="BH54" t="s">
        <v>83</v>
      </c>
      <c r="BI54" t="s">
        <v>169</v>
      </c>
      <c r="BJ54">
        <v>1963</v>
      </c>
      <c r="BK54" t="s">
        <v>102</v>
      </c>
      <c r="BL54">
        <v>2</v>
      </c>
      <c r="BM54">
        <v>516</v>
      </c>
      <c r="BN54" t="s">
        <v>98</v>
      </c>
      <c r="BO54" t="s">
        <v>98</v>
      </c>
      <c r="BP54" t="s">
        <v>105</v>
      </c>
      <c r="BQ54" s="30">
        <v>106</v>
      </c>
      <c r="BR54" s="14">
        <f>IF(Table1[[#This Row],[WoodDeckSF]]&gt;0,1,0)</f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 s="28" t="s">
        <v>83</v>
      </c>
      <c r="BY54" s="14">
        <f>IF(Table1[[#This Row],[PoolQC]]="NA", 0, 1)</f>
        <v>0</v>
      </c>
      <c r="BZ54" s="30" t="s">
        <v>83</v>
      </c>
      <c r="CA54" s="14">
        <f>IF(Table1[[#This Row],[Fence]]="NA",0,1)</f>
        <v>0</v>
      </c>
      <c r="CB54" t="s">
        <v>83</v>
      </c>
      <c r="CC54">
        <v>0</v>
      </c>
      <c r="CD54" s="30">
        <v>5</v>
      </c>
      <c r="CE54">
        <v>2010</v>
      </c>
      <c r="CF54" t="s">
        <v>110</v>
      </c>
      <c r="CG54" t="s">
        <v>111</v>
      </c>
      <c r="CH54" s="14">
        <f>IF(Table1[[#This Row],[SaleCondition]]="Normal",1,0)</f>
        <v>1</v>
      </c>
      <c r="CI54" s="1">
        <v>110000</v>
      </c>
    </row>
    <row r="55" spans="1:87" x14ac:dyDescent="0.2">
      <c r="A55">
        <v>54</v>
      </c>
      <c r="B55">
        <v>20</v>
      </c>
      <c r="C55" s="28" t="s">
        <v>81</v>
      </c>
      <c r="D55">
        <v>68</v>
      </c>
      <c r="E55">
        <v>50271</v>
      </c>
      <c r="F55" s="28" t="s">
        <v>82</v>
      </c>
      <c r="G55" t="s">
        <v>83</v>
      </c>
      <c r="H55" t="s">
        <v>120</v>
      </c>
      <c r="I55" s="28" t="s">
        <v>195</v>
      </c>
      <c r="J55" t="s">
        <v>86</v>
      </c>
      <c r="K55" s="30" t="s">
        <v>87</v>
      </c>
      <c r="L55" t="s">
        <v>88</v>
      </c>
      <c r="M55" s="31" t="s">
        <v>113</v>
      </c>
      <c r="N55" s="31" t="s">
        <v>90</v>
      </c>
      <c r="O55" s="28" t="s">
        <v>90</v>
      </c>
      <c r="P55" t="s">
        <v>91</v>
      </c>
      <c r="Q55" s="30" t="s">
        <v>115</v>
      </c>
      <c r="R55" s="28">
        <v>9</v>
      </c>
      <c r="S55" s="28">
        <v>5</v>
      </c>
      <c r="T55">
        <v>1981</v>
      </c>
      <c r="U55">
        <v>1987</v>
      </c>
      <c r="V55" s="14">
        <f t="shared" si="0"/>
        <v>1</v>
      </c>
      <c r="W55" s="28" t="s">
        <v>93</v>
      </c>
      <c r="X55" s="28" t="s">
        <v>196</v>
      </c>
      <c r="Y55" s="30" t="s">
        <v>155</v>
      </c>
      <c r="Z55" s="28" t="s">
        <v>125</v>
      </c>
      <c r="AA55" t="s">
        <v>117</v>
      </c>
      <c r="AB55" s="28">
        <v>0</v>
      </c>
      <c r="AC55" s="28" t="s">
        <v>97</v>
      </c>
      <c r="AD55" s="28" t="s">
        <v>98</v>
      </c>
      <c r="AE55" s="30" t="s">
        <v>118</v>
      </c>
      <c r="AF55" t="s">
        <v>104</v>
      </c>
      <c r="AG55" t="s">
        <v>98</v>
      </c>
      <c r="AH55" t="s">
        <v>97</v>
      </c>
      <c r="AI55" t="s">
        <v>101</v>
      </c>
      <c r="AJ55">
        <v>1810</v>
      </c>
      <c r="AK55" t="s">
        <v>102</v>
      </c>
      <c r="AL55">
        <v>0</v>
      </c>
      <c r="AM55">
        <v>32</v>
      </c>
      <c r="AN55">
        <v>1842</v>
      </c>
      <c r="AO55" s="28" t="s">
        <v>103</v>
      </c>
      <c r="AP55" s="28" t="s">
        <v>97</v>
      </c>
      <c r="AQ55" t="s">
        <v>105</v>
      </c>
      <c r="AR55" t="s">
        <v>106</v>
      </c>
      <c r="AS55">
        <v>1842</v>
      </c>
      <c r="AT55">
        <v>0</v>
      </c>
      <c r="AU55">
        <v>0</v>
      </c>
      <c r="AV55">
        <v>1842</v>
      </c>
      <c r="AW55" s="30">
        <v>2</v>
      </c>
      <c r="AX55">
        <v>0</v>
      </c>
      <c r="AY55" s="30">
        <v>0</v>
      </c>
      <c r="AZ55" s="30">
        <v>1</v>
      </c>
      <c r="BA55">
        <v>0</v>
      </c>
      <c r="BB55" s="14">
        <f>IF(Table1[[#This Row],[FullBath]]+Table1[[#This Row],[HalfBath]]=Table1[[#This Row],[BedroomAbvGr]],1,0)</f>
        <v>0</v>
      </c>
      <c r="BC55">
        <v>1</v>
      </c>
      <c r="BD55" s="30" t="s">
        <v>97</v>
      </c>
      <c r="BE55">
        <v>5</v>
      </c>
      <c r="BF55" t="s">
        <v>107</v>
      </c>
      <c r="BG55">
        <v>1</v>
      </c>
      <c r="BH55" t="s">
        <v>97</v>
      </c>
      <c r="BI55" t="s">
        <v>108</v>
      </c>
      <c r="BJ55">
        <v>1981</v>
      </c>
      <c r="BK55" t="s">
        <v>157</v>
      </c>
      <c r="BL55">
        <v>3</v>
      </c>
      <c r="BM55">
        <v>894</v>
      </c>
      <c r="BN55" t="s">
        <v>98</v>
      </c>
      <c r="BO55" t="s">
        <v>98</v>
      </c>
      <c r="BP55" t="s">
        <v>105</v>
      </c>
      <c r="BQ55" s="30">
        <v>857</v>
      </c>
      <c r="BR55" s="14">
        <f>IF(Table1[[#This Row],[WoodDeckSF]]&gt;0,1,0)</f>
        <v>1</v>
      </c>
      <c r="BS55">
        <v>72</v>
      </c>
      <c r="BT55">
        <v>0</v>
      </c>
      <c r="BU55">
        <v>0</v>
      </c>
      <c r="BV55">
        <v>0</v>
      </c>
      <c r="BW55">
        <v>0</v>
      </c>
      <c r="BX55" s="28" t="s">
        <v>83</v>
      </c>
      <c r="BY55" s="14">
        <f>IF(Table1[[#This Row],[PoolQC]]="NA", 0, 1)</f>
        <v>0</v>
      </c>
      <c r="BZ55" s="30" t="s">
        <v>83</v>
      </c>
      <c r="CA55" s="14">
        <f>IF(Table1[[#This Row],[Fence]]="NA",0,1)</f>
        <v>0</v>
      </c>
      <c r="CB55" t="s">
        <v>83</v>
      </c>
      <c r="CC55">
        <v>0</v>
      </c>
      <c r="CD55" s="30">
        <v>11</v>
      </c>
      <c r="CE55">
        <v>2006</v>
      </c>
      <c r="CF55" t="s">
        <v>110</v>
      </c>
      <c r="CG55" t="s">
        <v>111</v>
      </c>
      <c r="CH55" s="14">
        <f>IF(Table1[[#This Row],[SaleCondition]]="Normal",1,0)</f>
        <v>1</v>
      </c>
      <c r="CI55" s="1">
        <v>385000</v>
      </c>
    </row>
    <row r="56" spans="1:87" x14ac:dyDescent="0.2">
      <c r="A56">
        <v>55</v>
      </c>
      <c r="B56">
        <v>80</v>
      </c>
      <c r="C56" s="28" t="s">
        <v>81</v>
      </c>
      <c r="D56">
        <v>60</v>
      </c>
      <c r="E56">
        <v>7134</v>
      </c>
      <c r="F56" s="28" t="s">
        <v>82</v>
      </c>
      <c r="G56" t="s">
        <v>83</v>
      </c>
      <c r="H56" t="s">
        <v>84</v>
      </c>
      <c r="I56" s="28" t="s">
        <v>175</v>
      </c>
      <c r="J56" t="s">
        <v>86</v>
      </c>
      <c r="K56" s="30" t="s">
        <v>87</v>
      </c>
      <c r="L56" t="s">
        <v>194</v>
      </c>
      <c r="M56" s="31" t="s">
        <v>162</v>
      </c>
      <c r="N56" s="31" t="s">
        <v>90</v>
      </c>
      <c r="O56" s="28" t="s">
        <v>90</v>
      </c>
      <c r="P56" t="s">
        <v>91</v>
      </c>
      <c r="Q56" s="30" t="s">
        <v>197</v>
      </c>
      <c r="R56" s="28">
        <v>5</v>
      </c>
      <c r="S56" s="28">
        <v>5</v>
      </c>
      <c r="T56">
        <v>1955</v>
      </c>
      <c r="U56">
        <v>1955</v>
      </c>
      <c r="V56" s="14">
        <f t="shared" si="0"/>
        <v>0</v>
      </c>
      <c r="W56" s="28" t="s">
        <v>93</v>
      </c>
      <c r="X56" s="28" t="s">
        <v>94</v>
      </c>
      <c r="Y56" s="30" t="s">
        <v>116</v>
      </c>
      <c r="Z56" s="28" t="s">
        <v>116</v>
      </c>
      <c r="AA56" t="s">
        <v>117</v>
      </c>
      <c r="AB56" s="28">
        <v>0</v>
      </c>
      <c r="AC56" s="28" t="s">
        <v>98</v>
      </c>
      <c r="AD56" s="28" t="s">
        <v>98</v>
      </c>
      <c r="AE56" s="30" t="s">
        <v>118</v>
      </c>
      <c r="AF56" t="s">
        <v>98</v>
      </c>
      <c r="AG56" t="s">
        <v>98</v>
      </c>
      <c r="AH56" t="s">
        <v>100</v>
      </c>
      <c r="AI56" t="s">
        <v>119</v>
      </c>
      <c r="AJ56">
        <v>384</v>
      </c>
      <c r="AK56" t="s">
        <v>102</v>
      </c>
      <c r="AL56">
        <v>0</v>
      </c>
      <c r="AM56">
        <v>0</v>
      </c>
      <c r="AN56">
        <v>384</v>
      </c>
      <c r="AO56" s="28" t="s">
        <v>103</v>
      </c>
      <c r="AP56" s="28" t="s">
        <v>98</v>
      </c>
      <c r="AQ56" t="s">
        <v>105</v>
      </c>
      <c r="AR56" t="s">
        <v>106</v>
      </c>
      <c r="AS56">
        <v>1360</v>
      </c>
      <c r="AT56">
        <v>0</v>
      </c>
      <c r="AU56">
        <v>0</v>
      </c>
      <c r="AV56">
        <v>1360</v>
      </c>
      <c r="AW56" s="30">
        <v>0</v>
      </c>
      <c r="AX56">
        <v>0</v>
      </c>
      <c r="AY56" s="30">
        <v>1</v>
      </c>
      <c r="AZ56" s="30">
        <v>0</v>
      </c>
      <c r="BA56">
        <v>3</v>
      </c>
      <c r="BB56" s="14">
        <f>IF(Table1[[#This Row],[FullBath]]+Table1[[#This Row],[HalfBath]]=Table1[[#This Row],[BedroomAbvGr]],1,0)</f>
        <v>0</v>
      </c>
      <c r="BC56">
        <v>1</v>
      </c>
      <c r="BD56" s="30" t="s">
        <v>98</v>
      </c>
      <c r="BE56">
        <v>6</v>
      </c>
      <c r="BF56" t="s">
        <v>146</v>
      </c>
      <c r="BG56">
        <v>1</v>
      </c>
      <c r="BH56" t="s">
        <v>98</v>
      </c>
      <c r="BI56" t="s">
        <v>127</v>
      </c>
      <c r="BJ56">
        <v>1962</v>
      </c>
      <c r="BK56" t="s">
        <v>102</v>
      </c>
      <c r="BL56">
        <v>2</v>
      </c>
      <c r="BM56">
        <v>572</v>
      </c>
      <c r="BN56" t="s">
        <v>98</v>
      </c>
      <c r="BO56" t="s">
        <v>98</v>
      </c>
      <c r="BP56" t="s">
        <v>105</v>
      </c>
      <c r="BQ56" s="30">
        <v>0</v>
      </c>
      <c r="BR56" s="14">
        <f>IF(Table1[[#This Row],[WoodDeckSF]]&gt;0,1,0)</f>
        <v>0</v>
      </c>
      <c r="BS56">
        <v>50</v>
      </c>
      <c r="BT56">
        <v>0</v>
      </c>
      <c r="BU56">
        <v>0</v>
      </c>
      <c r="BV56">
        <v>0</v>
      </c>
      <c r="BW56">
        <v>0</v>
      </c>
      <c r="BX56" s="28" t="s">
        <v>83</v>
      </c>
      <c r="BY56" s="14">
        <f>IF(Table1[[#This Row],[PoolQC]]="NA", 0, 1)</f>
        <v>0</v>
      </c>
      <c r="BZ56" s="30" t="s">
        <v>134</v>
      </c>
      <c r="CA56" s="14">
        <f>IF(Table1[[#This Row],[Fence]]="NA",0,1)</f>
        <v>1</v>
      </c>
      <c r="CB56" t="s">
        <v>83</v>
      </c>
      <c r="CC56">
        <v>0</v>
      </c>
      <c r="CD56" s="30">
        <v>2</v>
      </c>
      <c r="CE56">
        <v>2007</v>
      </c>
      <c r="CF56" t="s">
        <v>110</v>
      </c>
      <c r="CG56" t="s">
        <v>111</v>
      </c>
      <c r="CH56" s="14">
        <f>IF(Table1[[#This Row],[SaleCondition]]="Normal",1,0)</f>
        <v>1</v>
      </c>
      <c r="CI56" s="1">
        <v>130000</v>
      </c>
    </row>
    <row r="57" spans="1:87" x14ac:dyDescent="0.2">
      <c r="A57">
        <v>56</v>
      </c>
      <c r="B57">
        <v>20</v>
      </c>
      <c r="C57" s="28" t="s">
        <v>81</v>
      </c>
      <c r="D57">
        <v>100</v>
      </c>
      <c r="E57">
        <v>10175</v>
      </c>
      <c r="F57" s="28" t="s">
        <v>82</v>
      </c>
      <c r="G57" t="s">
        <v>83</v>
      </c>
      <c r="H57" t="s">
        <v>120</v>
      </c>
      <c r="I57" s="28" t="s">
        <v>85</v>
      </c>
      <c r="J57" t="s">
        <v>86</v>
      </c>
      <c r="K57" s="30" t="s">
        <v>87</v>
      </c>
      <c r="L57" t="s">
        <v>88</v>
      </c>
      <c r="M57" s="31" t="s">
        <v>162</v>
      </c>
      <c r="N57" s="31" t="s">
        <v>90</v>
      </c>
      <c r="O57" s="28" t="s">
        <v>90</v>
      </c>
      <c r="P57" t="s">
        <v>91</v>
      </c>
      <c r="Q57" s="30" t="s">
        <v>115</v>
      </c>
      <c r="R57" s="28">
        <v>6</v>
      </c>
      <c r="S57" s="28">
        <v>5</v>
      </c>
      <c r="T57">
        <v>1964</v>
      </c>
      <c r="U57">
        <v>1964</v>
      </c>
      <c r="V57" s="14">
        <f t="shared" si="0"/>
        <v>0</v>
      </c>
      <c r="W57" s="28" t="s">
        <v>93</v>
      </c>
      <c r="X57" s="28" t="s">
        <v>94</v>
      </c>
      <c r="Y57" s="30" t="s">
        <v>140</v>
      </c>
      <c r="Z57" s="28" t="s">
        <v>161</v>
      </c>
      <c r="AA57" t="s">
        <v>96</v>
      </c>
      <c r="AB57" s="28">
        <v>272</v>
      </c>
      <c r="AC57" s="28" t="s">
        <v>98</v>
      </c>
      <c r="AD57" s="28" t="s">
        <v>98</v>
      </c>
      <c r="AE57" s="30" t="s">
        <v>118</v>
      </c>
      <c r="AF57" t="s">
        <v>98</v>
      </c>
      <c r="AG57" t="s">
        <v>98</v>
      </c>
      <c r="AH57" t="s">
        <v>100</v>
      </c>
      <c r="AI57" t="s">
        <v>141</v>
      </c>
      <c r="AJ57">
        <v>490</v>
      </c>
      <c r="AK57" t="s">
        <v>102</v>
      </c>
      <c r="AL57">
        <v>0</v>
      </c>
      <c r="AM57">
        <v>935</v>
      </c>
      <c r="AN57">
        <v>1425</v>
      </c>
      <c r="AO57" s="28" t="s">
        <v>103</v>
      </c>
      <c r="AP57" s="28" t="s">
        <v>97</v>
      </c>
      <c r="AQ57" t="s">
        <v>105</v>
      </c>
      <c r="AR57" t="s">
        <v>106</v>
      </c>
      <c r="AS57">
        <v>1425</v>
      </c>
      <c r="AT57">
        <v>0</v>
      </c>
      <c r="AU57">
        <v>0</v>
      </c>
      <c r="AV57">
        <v>1425</v>
      </c>
      <c r="AW57" s="30">
        <v>0</v>
      </c>
      <c r="AX57">
        <v>0</v>
      </c>
      <c r="AY57" s="30">
        <v>2</v>
      </c>
      <c r="AZ57" s="30">
        <v>0</v>
      </c>
      <c r="BA57">
        <v>3</v>
      </c>
      <c r="BB57" s="14">
        <f>IF(Table1[[#This Row],[FullBath]]+Table1[[#This Row],[HalfBath]]=Table1[[#This Row],[BedroomAbvGr]],1,0)</f>
        <v>0</v>
      </c>
      <c r="BC57">
        <v>1</v>
      </c>
      <c r="BD57" s="30" t="s">
        <v>98</v>
      </c>
      <c r="BE57">
        <v>7</v>
      </c>
      <c r="BF57" t="s">
        <v>107</v>
      </c>
      <c r="BG57">
        <v>1</v>
      </c>
      <c r="BH57" t="s">
        <v>97</v>
      </c>
      <c r="BI57" t="s">
        <v>108</v>
      </c>
      <c r="BJ57">
        <v>1964</v>
      </c>
      <c r="BK57" t="s">
        <v>109</v>
      </c>
      <c r="BL57">
        <v>2</v>
      </c>
      <c r="BM57">
        <v>576</v>
      </c>
      <c r="BN57" t="s">
        <v>98</v>
      </c>
      <c r="BO57" t="s">
        <v>98</v>
      </c>
      <c r="BP57" t="s">
        <v>105</v>
      </c>
      <c r="BQ57" s="30">
        <v>0</v>
      </c>
      <c r="BR57" s="14">
        <f>IF(Table1[[#This Row],[WoodDeckSF]]&gt;0,1,0)</f>
        <v>0</v>
      </c>
      <c r="BS57">
        <v>0</v>
      </c>
      <c r="BT57">
        <v>0</v>
      </c>
      <c r="BU57">
        <v>407</v>
      </c>
      <c r="BV57">
        <v>0</v>
      </c>
      <c r="BW57">
        <v>0</v>
      </c>
      <c r="BX57" s="28" t="s">
        <v>83</v>
      </c>
      <c r="BY57" s="14">
        <f>IF(Table1[[#This Row],[PoolQC]]="NA", 0, 1)</f>
        <v>0</v>
      </c>
      <c r="BZ57" s="30" t="s">
        <v>83</v>
      </c>
      <c r="CA57" s="14">
        <f>IF(Table1[[#This Row],[Fence]]="NA",0,1)</f>
        <v>0</v>
      </c>
      <c r="CB57" t="s">
        <v>83</v>
      </c>
      <c r="CC57">
        <v>0</v>
      </c>
      <c r="CD57" s="30">
        <v>7</v>
      </c>
      <c r="CE57">
        <v>2008</v>
      </c>
      <c r="CF57" t="s">
        <v>110</v>
      </c>
      <c r="CG57" t="s">
        <v>111</v>
      </c>
      <c r="CH57" s="14">
        <f>IF(Table1[[#This Row],[SaleCondition]]="Normal",1,0)</f>
        <v>1</v>
      </c>
      <c r="CI57" s="1">
        <v>180500</v>
      </c>
    </row>
    <row r="58" spans="1:87" x14ac:dyDescent="0.2">
      <c r="A58">
        <v>57</v>
      </c>
      <c r="B58">
        <v>160</v>
      </c>
      <c r="C58" s="28" t="s">
        <v>192</v>
      </c>
      <c r="D58">
        <v>24</v>
      </c>
      <c r="E58">
        <v>2645</v>
      </c>
      <c r="F58" s="28" t="s">
        <v>82</v>
      </c>
      <c r="G58" t="s">
        <v>82</v>
      </c>
      <c r="H58" t="s">
        <v>84</v>
      </c>
      <c r="I58" s="28" t="s">
        <v>85</v>
      </c>
      <c r="J58" t="s">
        <v>86</v>
      </c>
      <c r="K58" s="30" t="s">
        <v>87</v>
      </c>
      <c r="L58" t="s">
        <v>88</v>
      </c>
      <c r="M58" s="31" t="s">
        <v>136</v>
      </c>
      <c r="N58" s="31" t="s">
        <v>90</v>
      </c>
      <c r="O58" s="28" t="s">
        <v>90</v>
      </c>
      <c r="P58" t="s">
        <v>198</v>
      </c>
      <c r="Q58" s="30" t="s">
        <v>92</v>
      </c>
      <c r="R58" s="28">
        <v>8</v>
      </c>
      <c r="S58" s="28">
        <v>5</v>
      </c>
      <c r="T58">
        <v>1999</v>
      </c>
      <c r="U58">
        <v>2000</v>
      </c>
      <c r="V58" s="14">
        <f t="shared" si="0"/>
        <v>1</v>
      </c>
      <c r="W58" s="28" t="s">
        <v>93</v>
      </c>
      <c r="X58" s="28" t="s">
        <v>94</v>
      </c>
      <c r="Y58" s="30" t="s">
        <v>116</v>
      </c>
      <c r="Z58" s="28" t="s">
        <v>116</v>
      </c>
      <c r="AA58" t="s">
        <v>96</v>
      </c>
      <c r="AB58" s="28">
        <v>456</v>
      </c>
      <c r="AC58" s="28" t="s">
        <v>97</v>
      </c>
      <c r="AD58" s="28" t="s">
        <v>98</v>
      </c>
      <c r="AE58" s="30" t="s">
        <v>99</v>
      </c>
      <c r="AF58" t="s">
        <v>97</v>
      </c>
      <c r="AG58" t="s">
        <v>98</v>
      </c>
      <c r="AH58" t="s">
        <v>100</v>
      </c>
      <c r="AI58" t="s">
        <v>101</v>
      </c>
      <c r="AJ58">
        <v>649</v>
      </c>
      <c r="AK58" t="s">
        <v>102</v>
      </c>
      <c r="AL58">
        <v>0</v>
      </c>
      <c r="AM58">
        <v>321</v>
      </c>
      <c r="AN58">
        <v>970</v>
      </c>
      <c r="AO58" s="28" t="s">
        <v>103</v>
      </c>
      <c r="AP58" s="28" t="s">
        <v>104</v>
      </c>
      <c r="AQ58" t="s">
        <v>105</v>
      </c>
      <c r="AR58" t="s">
        <v>106</v>
      </c>
      <c r="AS58">
        <v>983</v>
      </c>
      <c r="AT58">
        <v>756</v>
      </c>
      <c r="AU58">
        <v>0</v>
      </c>
      <c r="AV58">
        <v>1739</v>
      </c>
      <c r="AW58" s="30">
        <v>1</v>
      </c>
      <c r="AX58">
        <v>0</v>
      </c>
      <c r="AY58" s="30">
        <v>2</v>
      </c>
      <c r="AZ58" s="30">
        <v>1</v>
      </c>
      <c r="BA58">
        <v>3</v>
      </c>
      <c r="BB58" s="14">
        <f>IF(Table1[[#This Row],[FullBath]]+Table1[[#This Row],[HalfBath]]=Table1[[#This Row],[BedroomAbvGr]],1,0)</f>
        <v>1</v>
      </c>
      <c r="BC58">
        <v>1</v>
      </c>
      <c r="BD58" s="30" t="s">
        <v>97</v>
      </c>
      <c r="BE58">
        <v>7</v>
      </c>
      <c r="BF58" t="s">
        <v>107</v>
      </c>
      <c r="BG58">
        <v>0</v>
      </c>
      <c r="BH58" t="s">
        <v>83</v>
      </c>
      <c r="BI58" t="s">
        <v>108</v>
      </c>
      <c r="BJ58">
        <v>1999</v>
      </c>
      <c r="BK58" t="s">
        <v>157</v>
      </c>
      <c r="BL58">
        <v>2</v>
      </c>
      <c r="BM58">
        <v>480</v>
      </c>
      <c r="BN58" t="s">
        <v>98</v>
      </c>
      <c r="BO58" t="s">
        <v>98</v>
      </c>
      <c r="BP58" t="s">
        <v>105</v>
      </c>
      <c r="BQ58" s="30">
        <v>115</v>
      </c>
      <c r="BR58" s="14">
        <f>IF(Table1[[#This Row],[WoodDeckSF]]&gt;0,1,0)</f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 s="28" t="s">
        <v>83</v>
      </c>
      <c r="BY58" s="14">
        <f>IF(Table1[[#This Row],[PoolQC]]="NA", 0, 1)</f>
        <v>0</v>
      </c>
      <c r="BZ58" s="30" t="s">
        <v>83</v>
      </c>
      <c r="CA58" s="14">
        <f>IF(Table1[[#This Row],[Fence]]="NA",0,1)</f>
        <v>0</v>
      </c>
      <c r="CB58" t="s">
        <v>83</v>
      </c>
      <c r="CC58">
        <v>0</v>
      </c>
      <c r="CD58" s="30">
        <v>8</v>
      </c>
      <c r="CE58">
        <v>2009</v>
      </c>
      <c r="CF58" t="s">
        <v>110</v>
      </c>
      <c r="CG58" t="s">
        <v>128</v>
      </c>
      <c r="CH58" s="14">
        <f>IF(Table1[[#This Row],[SaleCondition]]="Normal",1,0)</f>
        <v>0</v>
      </c>
      <c r="CI58" s="1">
        <v>172500</v>
      </c>
    </row>
    <row r="59" spans="1:87" x14ac:dyDescent="0.2">
      <c r="A59">
        <v>58</v>
      </c>
      <c r="B59">
        <v>60</v>
      </c>
      <c r="C59" s="28" t="s">
        <v>81</v>
      </c>
      <c r="D59">
        <v>89</v>
      </c>
      <c r="E59">
        <v>11645</v>
      </c>
      <c r="F59" s="28" t="s">
        <v>82</v>
      </c>
      <c r="G59" t="s">
        <v>83</v>
      </c>
      <c r="H59" t="s">
        <v>120</v>
      </c>
      <c r="I59" s="28" t="s">
        <v>85</v>
      </c>
      <c r="J59" t="s">
        <v>86</v>
      </c>
      <c r="K59" s="30" t="s">
        <v>122</v>
      </c>
      <c r="L59" t="s">
        <v>88</v>
      </c>
      <c r="M59" s="31" t="s">
        <v>89</v>
      </c>
      <c r="N59" s="31" t="s">
        <v>90</v>
      </c>
      <c r="O59" s="28" t="s">
        <v>90</v>
      </c>
      <c r="P59" t="s">
        <v>91</v>
      </c>
      <c r="Q59" s="30" t="s">
        <v>92</v>
      </c>
      <c r="R59" s="28">
        <v>7</v>
      </c>
      <c r="S59" s="28">
        <v>5</v>
      </c>
      <c r="T59">
        <v>2004</v>
      </c>
      <c r="U59">
        <v>2004</v>
      </c>
      <c r="V59" s="14">
        <f t="shared" si="0"/>
        <v>0</v>
      </c>
      <c r="W59" s="28" t="s">
        <v>93</v>
      </c>
      <c r="X59" s="28" t="s">
        <v>94</v>
      </c>
      <c r="Y59" s="30" t="s">
        <v>95</v>
      </c>
      <c r="Z59" s="28" t="s">
        <v>95</v>
      </c>
      <c r="AA59" t="s">
        <v>117</v>
      </c>
      <c r="AB59" s="28">
        <v>0</v>
      </c>
      <c r="AC59" s="28" t="s">
        <v>97</v>
      </c>
      <c r="AD59" s="28" t="s">
        <v>98</v>
      </c>
      <c r="AE59" s="30" t="s">
        <v>99</v>
      </c>
      <c r="AF59" t="s">
        <v>97</v>
      </c>
      <c r="AG59" t="s">
        <v>98</v>
      </c>
      <c r="AH59" t="s">
        <v>100</v>
      </c>
      <c r="AI59" t="s">
        <v>102</v>
      </c>
      <c r="AJ59">
        <v>0</v>
      </c>
      <c r="AK59" t="s">
        <v>102</v>
      </c>
      <c r="AL59">
        <v>0</v>
      </c>
      <c r="AM59">
        <v>860</v>
      </c>
      <c r="AN59">
        <v>860</v>
      </c>
      <c r="AO59" s="28" t="s">
        <v>103</v>
      </c>
      <c r="AP59" s="28" t="s">
        <v>104</v>
      </c>
      <c r="AQ59" t="s">
        <v>105</v>
      </c>
      <c r="AR59" t="s">
        <v>106</v>
      </c>
      <c r="AS59">
        <v>860</v>
      </c>
      <c r="AT59">
        <v>860</v>
      </c>
      <c r="AU59">
        <v>0</v>
      </c>
      <c r="AV59">
        <v>1720</v>
      </c>
      <c r="AW59" s="30">
        <v>0</v>
      </c>
      <c r="AX59">
        <v>0</v>
      </c>
      <c r="AY59" s="30">
        <v>2</v>
      </c>
      <c r="AZ59" s="30">
        <v>1</v>
      </c>
      <c r="BA59">
        <v>3</v>
      </c>
      <c r="BB59" s="14">
        <f>IF(Table1[[#This Row],[FullBath]]+Table1[[#This Row],[HalfBath]]=Table1[[#This Row],[BedroomAbvGr]],1,0)</f>
        <v>1</v>
      </c>
      <c r="BC59">
        <v>1</v>
      </c>
      <c r="BD59" s="30" t="s">
        <v>97</v>
      </c>
      <c r="BE59">
        <v>7</v>
      </c>
      <c r="BF59" t="s">
        <v>107</v>
      </c>
      <c r="BG59">
        <v>0</v>
      </c>
      <c r="BH59" t="s">
        <v>83</v>
      </c>
      <c r="BI59" t="s">
        <v>108</v>
      </c>
      <c r="BJ59">
        <v>2004</v>
      </c>
      <c r="BK59" t="s">
        <v>109</v>
      </c>
      <c r="BL59">
        <v>2</v>
      </c>
      <c r="BM59">
        <v>565</v>
      </c>
      <c r="BN59" t="s">
        <v>98</v>
      </c>
      <c r="BO59" t="s">
        <v>98</v>
      </c>
      <c r="BP59" t="s">
        <v>105</v>
      </c>
      <c r="BQ59" s="30">
        <v>0</v>
      </c>
      <c r="BR59" s="14">
        <f>IF(Table1[[#This Row],[WoodDeckSF]]&gt;0,1,0)</f>
        <v>0</v>
      </c>
      <c r="BS59">
        <v>70</v>
      </c>
      <c r="BT59">
        <v>0</v>
      </c>
      <c r="BU59">
        <v>0</v>
      </c>
      <c r="BV59">
        <v>0</v>
      </c>
      <c r="BW59">
        <v>0</v>
      </c>
      <c r="BX59" s="28" t="s">
        <v>83</v>
      </c>
      <c r="BY59" s="14">
        <f>IF(Table1[[#This Row],[PoolQC]]="NA", 0, 1)</f>
        <v>0</v>
      </c>
      <c r="BZ59" s="30" t="s">
        <v>83</v>
      </c>
      <c r="CA59" s="14">
        <f>IF(Table1[[#This Row],[Fence]]="NA",0,1)</f>
        <v>0</v>
      </c>
      <c r="CB59" t="s">
        <v>83</v>
      </c>
      <c r="CC59">
        <v>0</v>
      </c>
      <c r="CD59" s="30">
        <v>8</v>
      </c>
      <c r="CE59">
        <v>2006</v>
      </c>
      <c r="CF59" t="s">
        <v>110</v>
      </c>
      <c r="CG59" t="s">
        <v>111</v>
      </c>
      <c r="CH59" s="14">
        <f>IF(Table1[[#This Row],[SaleCondition]]="Normal",1,0)</f>
        <v>1</v>
      </c>
      <c r="CI59" s="1">
        <v>196500</v>
      </c>
    </row>
    <row r="60" spans="1:87" x14ac:dyDescent="0.2">
      <c r="A60">
        <v>59</v>
      </c>
      <c r="B60">
        <v>60</v>
      </c>
      <c r="C60" s="28" t="s">
        <v>81</v>
      </c>
      <c r="D60">
        <v>66</v>
      </c>
      <c r="E60">
        <v>13682</v>
      </c>
      <c r="F60" s="28" t="s">
        <v>82</v>
      </c>
      <c r="G60" t="s">
        <v>83</v>
      </c>
      <c r="H60" t="s">
        <v>160</v>
      </c>
      <c r="I60" s="28" t="s">
        <v>199</v>
      </c>
      <c r="J60" t="s">
        <v>86</v>
      </c>
      <c r="K60" s="30" t="s">
        <v>166</v>
      </c>
      <c r="L60" t="s">
        <v>88</v>
      </c>
      <c r="M60" s="31" t="s">
        <v>200</v>
      </c>
      <c r="N60" s="31" t="s">
        <v>90</v>
      </c>
      <c r="O60" s="28" t="s">
        <v>90</v>
      </c>
      <c r="P60" t="s">
        <v>91</v>
      </c>
      <c r="Q60" s="30" t="s">
        <v>92</v>
      </c>
      <c r="R60" s="28">
        <v>10</v>
      </c>
      <c r="S60" s="28">
        <v>5</v>
      </c>
      <c r="T60">
        <v>2006</v>
      </c>
      <c r="U60">
        <v>2006</v>
      </c>
      <c r="V60" s="14">
        <f t="shared" si="0"/>
        <v>0</v>
      </c>
      <c r="W60" s="28" t="s">
        <v>152</v>
      </c>
      <c r="X60" s="28" t="s">
        <v>94</v>
      </c>
      <c r="Y60" s="30" t="s">
        <v>95</v>
      </c>
      <c r="Z60" s="28" t="s">
        <v>95</v>
      </c>
      <c r="AA60" t="s">
        <v>96</v>
      </c>
      <c r="AB60" s="28">
        <v>1031</v>
      </c>
      <c r="AC60" s="28" t="s">
        <v>104</v>
      </c>
      <c r="AD60" s="28" t="s">
        <v>98</v>
      </c>
      <c r="AE60" s="30" t="s">
        <v>99</v>
      </c>
      <c r="AF60" t="s">
        <v>104</v>
      </c>
      <c r="AG60" t="s">
        <v>98</v>
      </c>
      <c r="AH60" t="s">
        <v>97</v>
      </c>
      <c r="AI60" t="s">
        <v>102</v>
      </c>
      <c r="AJ60">
        <v>0</v>
      </c>
      <c r="AK60" t="s">
        <v>102</v>
      </c>
      <c r="AL60">
        <v>0</v>
      </c>
      <c r="AM60">
        <v>1410</v>
      </c>
      <c r="AN60">
        <v>1410</v>
      </c>
      <c r="AO60" s="28" t="s">
        <v>103</v>
      </c>
      <c r="AP60" s="28" t="s">
        <v>104</v>
      </c>
      <c r="AQ60" t="s">
        <v>105</v>
      </c>
      <c r="AR60" t="s">
        <v>106</v>
      </c>
      <c r="AS60">
        <v>1426</v>
      </c>
      <c r="AT60">
        <v>1519</v>
      </c>
      <c r="AU60">
        <v>0</v>
      </c>
      <c r="AV60">
        <v>2945</v>
      </c>
      <c r="AW60" s="30">
        <v>0</v>
      </c>
      <c r="AX60">
        <v>0</v>
      </c>
      <c r="AY60" s="30">
        <v>3</v>
      </c>
      <c r="AZ60" s="30">
        <v>1</v>
      </c>
      <c r="BA60">
        <v>3</v>
      </c>
      <c r="BB60" s="14">
        <f>IF(Table1[[#This Row],[FullBath]]+Table1[[#This Row],[HalfBath]]=Table1[[#This Row],[BedroomAbvGr]],1,0)</f>
        <v>0</v>
      </c>
      <c r="BC60">
        <v>1</v>
      </c>
      <c r="BD60" s="30" t="s">
        <v>97</v>
      </c>
      <c r="BE60">
        <v>10</v>
      </c>
      <c r="BF60" t="s">
        <v>107</v>
      </c>
      <c r="BG60">
        <v>1</v>
      </c>
      <c r="BH60" t="s">
        <v>97</v>
      </c>
      <c r="BI60" t="s">
        <v>156</v>
      </c>
      <c r="BJ60">
        <v>2006</v>
      </c>
      <c r="BK60" t="s">
        <v>157</v>
      </c>
      <c r="BL60">
        <v>3</v>
      </c>
      <c r="BM60">
        <v>641</v>
      </c>
      <c r="BN60" t="s">
        <v>98</v>
      </c>
      <c r="BO60" t="s">
        <v>98</v>
      </c>
      <c r="BP60" t="s">
        <v>105</v>
      </c>
      <c r="BQ60" s="30">
        <v>192</v>
      </c>
      <c r="BR60" s="14">
        <f>IF(Table1[[#This Row],[WoodDeckSF]]&gt;0,1,0)</f>
        <v>1</v>
      </c>
      <c r="BS60">
        <v>0</v>
      </c>
      <c r="BT60">
        <v>37</v>
      </c>
      <c r="BU60">
        <v>0</v>
      </c>
      <c r="BV60">
        <v>0</v>
      </c>
      <c r="BW60">
        <v>0</v>
      </c>
      <c r="BX60" s="28" t="s">
        <v>83</v>
      </c>
      <c r="BY60" s="14">
        <f>IF(Table1[[#This Row],[PoolQC]]="NA", 0, 1)</f>
        <v>0</v>
      </c>
      <c r="BZ60" s="30" t="s">
        <v>83</v>
      </c>
      <c r="CA60" s="14">
        <f>IF(Table1[[#This Row],[Fence]]="NA",0,1)</f>
        <v>0</v>
      </c>
      <c r="CB60" t="s">
        <v>83</v>
      </c>
      <c r="CC60">
        <v>0</v>
      </c>
      <c r="CD60" s="30">
        <v>10</v>
      </c>
      <c r="CE60">
        <v>2006</v>
      </c>
      <c r="CF60" t="s">
        <v>158</v>
      </c>
      <c r="CG60" t="s">
        <v>159</v>
      </c>
      <c r="CH60" s="14">
        <f>IF(Table1[[#This Row],[SaleCondition]]="Normal",1,0)</f>
        <v>0</v>
      </c>
      <c r="CI60" s="1">
        <v>438780</v>
      </c>
    </row>
    <row r="61" spans="1:87" x14ac:dyDescent="0.2">
      <c r="A61">
        <v>60</v>
      </c>
      <c r="B61">
        <v>20</v>
      </c>
      <c r="C61" s="28" t="s">
        <v>81</v>
      </c>
      <c r="D61">
        <v>60</v>
      </c>
      <c r="E61">
        <v>7200</v>
      </c>
      <c r="F61" s="28" t="s">
        <v>82</v>
      </c>
      <c r="G61" t="s">
        <v>83</v>
      </c>
      <c r="H61" t="s">
        <v>84</v>
      </c>
      <c r="I61" s="28" t="s">
        <v>175</v>
      </c>
      <c r="J61" t="s">
        <v>86</v>
      </c>
      <c r="K61" s="30" t="s">
        <v>87</v>
      </c>
      <c r="L61" t="s">
        <v>88</v>
      </c>
      <c r="M61" s="31" t="s">
        <v>89</v>
      </c>
      <c r="N61" s="31" t="s">
        <v>90</v>
      </c>
      <c r="O61" s="28" t="s">
        <v>90</v>
      </c>
      <c r="P61" t="s">
        <v>91</v>
      </c>
      <c r="Q61" s="30" t="s">
        <v>115</v>
      </c>
      <c r="R61" s="28">
        <v>5</v>
      </c>
      <c r="S61" s="28">
        <v>7</v>
      </c>
      <c r="T61">
        <v>1972</v>
      </c>
      <c r="U61">
        <v>1972</v>
      </c>
      <c r="V61" s="14">
        <f t="shared" si="0"/>
        <v>0</v>
      </c>
      <c r="W61" s="28" t="s">
        <v>93</v>
      </c>
      <c r="X61" s="28" t="s">
        <v>94</v>
      </c>
      <c r="Y61" s="30" t="s">
        <v>140</v>
      </c>
      <c r="Z61" s="28" t="s">
        <v>140</v>
      </c>
      <c r="AA61" t="s">
        <v>117</v>
      </c>
      <c r="AB61" s="28">
        <v>0</v>
      </c>
      <c r="AC61" s="28" t="s">
        <v>98</v>
      </c>
      <c r="AD61" s="28" t="s">
        <v>98</v>
      </c>
      <c r="AE61" s="30" t="s">
        <v>118</v>
      </c>
      <c r="AF61" t="s">
        <v>98</v>
      </c>
      <c r="AG61" t="s">
        <v>98</v>
      </c>
      <c r="AH61" t="s">
        <v>130</v>
      </c>
      <c r="AI61" t="s">
        <v>119</v>
      </c>
      <c r="AJ61">
        <v>632</v>
      </c>
      <c r="AK61" t="s">
        <v>102</v>
      </c>
      <c r="AL61">
        <v>0</v>
      </c>
      <c r="AM61">
        <v>148</v>
      </c>
      <c r="AN61">
        <v>780</v>
      </c>
      <c r="AO61" s="28" t="s">
        <v>103</v>
      </c>
      <c r="AP61" s="28" t="s">
        <v>104</v>
      </c>
      <c r="AQ61" t="s">
        <v>105</v>
      </c>
      <c r="AR61" t="s">
        <v>106</v>
      </c>
      <c r="AS61">
        <v>780</v>
      </c>
      <c r="AT61">
        <v>0</v>
      </c>
      <c r="AU61">
        <v>0</v>
      </c>
      <c r="AV61">
        <v>780</v>
      </c>
      <c r="AW61" s="30">
        <v>0</v>
      </c>
      <c r="AX61">
        <v>0</v>
      </c>
      <c r="AY61" s="30">
        <v>1</v>
      </c>
      <c r="AZ61" s="30">
        <v>0</v>
      </c>
      <c r="BA61">
        <v>2</v>
      </c>
      <c r="BB61" s="14">
        <f>IF(Table1[[#This Row],[FullBath]]+Table1[[#This Row],[HalfBath]]=Table1[[#This Row],[BedroomAbvGr]],1,0)</f>
        <v>0</v>
      </c>
      <c r="BC61">
        <v>1</v>
      </c>
      <c r="BD61" s="30" t="s">
        <v>98</v>
      </c>
      <c r="BE61">
        <v>4</v>
      </c>
      <c r="BF61" t="s">
        <v>107</v>
      </c>
      <c r="BG61">
        <v>0</v>
      </c>
      <c r="BH61" t="s">
        <v>83</v>
      </c>
      <c r="BI61" t="s">
        <v>127</v>
      </c>
      <c r="BJ61">
        <v>1973</v>
      </c>
      <c r="BK61" t="s">
        <v>102</v>
      </c>
      <c r="BL61">
        <v>1</v>
      </c>
      <c r="BM61">
        <v>352</v>
      </c>
      <c r="BN61" t="s">
        <v>98</v>
      </c>
      <c r="BO61" t="s">
        <v>98</v>
      </c>
      <c r="BP61" t="s">
        <v>105</v>
      </c>
      <c r="BQ61" s="30">
        <v>196</v>
      </c>
      <c r="BR61" s="14">
        <f>IF(Table1[[#This Row],[WoodDeckSF]]&gt;0,1,0)</f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 s="28" t="s">
        <v>83</v>
      </c>
      <c r="BY61" s="14">
        <f>IF(Table1[[#This Row],[PoolQC]]="NA", 0, 1)</f>
        <v>0</v>
      </c>
      <c r="BZ61" s="30" t="s">
        <v>134</v>
      </c>
      <c r="CA61" s="14">
        <f>IF(Table1[[#This Row],[Fence]]="NA",0,1)</f>
        <v>1</v>
      </c>
      <c r="CB61" t="s">
        <v>83</v>
      </c>
      <c r="CC61">
        <v>0</v>
      </c>
      <c r="CD61" s="30">
        <v>1</v>
      </c>
      <c r="CE61">
        <v>2008</v>
      </c>
      <c r="CF61" t="s">
        <v>110</v>
      </c>
      <c r="CG61" t="s">
        <v>111</v>
      </c>
      <c r="CH61" s="14">
        <f>IF(Table1[[#This Row],[SaleCondition]]="Normal",1,0)</f>
        <v>1</v>
      </c>
      <c r="CI61" s="1">
        <v>124900</v>
      </c>
    </row>
    <row r="62" spans="1:87" x14ac:dyDescent="0.2">
      <c r="A62">
        <v>61</v>
      </c>
      <c r="B62">
        <v>20</v>
      </c>
      <c r="C62" s="28" t="s">
        <v>81</v>
      </c>
      <c r="D62">
        <v>63</v>
      </c>
      <c r="E62">
        <v>13072</v>
      </c>
      <c r="F62" s="28" t="s">
        <v>82</v>
      </c>
      <c r="G62" t="s">
        <v>83</v>
      </c>
      <c r="H62" t="s">
        <v>84</v>
      </c>
      <c r="I62" s="28" t="s">
        <v>85</v>
      </c>
      <c r="J62" t="s">
        <v>86</v>
      </c>
      <c r="K62" s="30" t="s">
        <v>87</v>
      </c>
      <c r="L62" t="s">
        <v>88</v>
      </c>
      <c r="M62" s="31" t="s">
        <v>170</v>
      </c>
      <c r="N62" s="31" t="s">
        <v>171</v>
      </c>
      <c r="O62" s="28" t="s">
        <v>90</v>
      </c>
      <c r="P62" t="s">
        <v>91</v>
      </c>
      <c r="Q62" s="30" t="s">
        <v>115</v>
      </c>
      <c r="R62" s="28">
        <v>6</v>
      </c>
      <c r="S62" s="28">
        <v>5</v>
      </c>
      <c r="T62">
        <v>2004</v>
      </c>
      <c r="U62">
        <v>2004</v>
      </c>
      <c r="V62" s="14">
        <f t="shared" si="0"/>
        <v>0</v>
      </c>
      <c r="W62" s="28" t="s">
        <v>93</v>
      </c>
      <c r="X62" s="28" t="s">
        <v>94</v>
      </c>
      <c r="Y62" s="30" t="s">
        <v>95</v>
      </c>
      <c r="Z62" s="28" t="s">
        <v>95</v>
      </c>
      <c r="AA62" t="s">
        <v>117</v>
      </c>
      <c r="AB62" s="28">
        <v>0</v>
      </c>
      <c r="AC62" s="28" t="s">
        <v>98</v>
      </c>
      <c r="AD62" s="28" t="s">
        <v>98</v>
      </c>
      <c r="AE62" s="30" t="s">
        <v>99</v>
      </c>
      <c r="AF62" t="s">
        <v>97</v>
      </c>
      <c r="AG62" t="s">
        <v>98</v>
      </c>
      <c r="AH62" t="s">
        <v>100</v>
      </c>
      <c r="AI62" t="s">
        <v>119</v>
      </c>
      <c r="AJ62">
        <v>941</v>
      </c>
      <c r="AK62" t="s">
        <v>102</v>
      </c>
      <c r="AL62">
        <v>0</v>
      </c>
      <c r="AM62">
        <v>217</v>
      </c>
      <c r="AN62">
        <v>1158</v>
      </c>
      <c r="AO62" s="28" t="s">
        <v>103</v>
      </c>
      <c r="AP62" s="28" t="s">
        <v>104</v>
      </c>
      <c r="AQ62" t="s">
        <v>105</v>
      </c>
      <c r="AR62" t="s">
        <v>106</v>
      </c>
      <c r="AS62">
        <v>1158</v>
      </c>
      <c r="AT62">
        <v>0</v>
      </c>
      <c r="AU62">
        <v>0</v>
      </c>
      <c r="AV62">
        <v>1158</v>
      </c>
      <c r="AW62" s="30">
        <v>1</v>
      </c>
      <c r="AX62">
        <v>0</v>
      </c>
      <c r="AY62" s="30">
        <v>1</v>
      </c>
      <c r="AZ62" s="30">
        <v>1</v>
      </c>
      <c r="BA62">
        <v>3</v>
      </c>
      <c r="BB62" s="14">
        <f>IF(Table1[[#This Row],[FullBath]]+Table1[[#This Row],[HalfBath]]=Table1[[#This Row],[BedroomAbvGr]],1,0)</f>
        <v>0</v>
      </c>
      <c r="BC62">
        <v>1</v>
      </c>
      <c r="BD62" s="30" t="s">
        <v>97</v>
      </c>
      <c r="BE62">
        <v>5</v>
      </c>
      <c r="BF62" t="s">
        <v>107</v>
      </c>
      <c r="BG62">
        <v>0</v>
      </c>
      <c r="BH62" t="s">
        <v>83</v>
      </c>
      <c r="BI62" t="s">
        <v>127</v>
      </c>
      <c r="BJ62">
        <v>2006</v>
      </c>
      <c r="BK62" t="s">
        <v>102</v>
      </c>
      <c r="BL62">
        <v>2</v>
      </c>
      <c r="BM62">
        <v>576</v>
      </c>
      <c r="BN62" t="s">
        <v>98</v>
      </c>
      <c r="BO62" t="s">
        <v>98</v>
      </c>
      <c r="BP62" t="s">
        <v>105</v>
      </c>
      <c r="BQ62" s="30">
        <v>0</v>
      </c>
      <c r="BR62" s="14">
        <f>IF(Table1[[#This Row],[WoodDeckSF]]&gt;0,1,0)</f>
        <v>0</v>
      </c>
      <c r="BS62">
        <v>50</v>
      </c>
      <c r="BT62">
        <v>0</v>
      </c>
      <c r="BU62">
        <v>0</v>
      </c>
      <c r="BV62">
        <v>0</v>
      </c>
      <c r="BW62">
        <v>0</v>
      </c>
      <c r="BX62" s="28" t="s">
        <v>83</v>
      </c>
      <c r="BY62" s="14">
        <f>IF(Table1[[#This Row],[PoolQC]]="NA", 0, 1)</f>
        <v>0</v>
      </c>
      <c r="BZ62" s="30" t="s">
        <v>83</v>
      </c>
      <c r="CA62" s="14">
        <f>IF(Table1[[#This Row],[Fence]]="NA",0,1)</f>
        <v>0</v>
      </c>
      <c r="CB62" t="s">
        <v>83</v>
      </c>
      <c r="CC62">
        <v>0</v>
      </c>
      <c r="CD62" s="30">
        <v>5</v>
      </c>
      <c r="CE62">
        <v>2006</v>
      </c>
      <c r="CF62" t="s">
        <v>158</v>
      </c>
      <c r="CG62" t="s">
        <v>159</v>
      </c>
      <c r="CH62" s="14">
        <f>IF(Table1[[#This Row],[SaleCondition]]="Normal",1,0)</f>
        <v>0</v>
      </c>
      <c r="CI62" s="1">
        <v>158000</v>
      </c>
    </row>
    <row r="63" spans="1:87" x14ac:dyDescent="0.2">
      <c r="A63">
        <v>62</v>
      </c>
      <c r="B63">
        <v>75</v>
      </c>
      <c r="C63" s="28" t="s">
        <v>142</v>
      </c>
      <c r="D63">
        <v>60</v>
      </c>
      <c r="E63">
        <v>7200</v>
      </c>
      <c r="F63" s="28" t="s">
        <v>82</v>
      </c>
      <c r="G63" t="s">
        <v>83</v>
      </c>
      <c r="H63" t="s">
        <v>84</v>
      </c>
      <c r="I63" s="28" t="s">
        <v>85</v>
      </c>
      <c r="J63" t="s">
        <v>86</v>
      </c>
      <c r="K63" s="30" t="s">
        <v>87</v>
      </c>
      <c r="L63" t="s">
        <v>88</v>
      </c>
      <c r="M63" s="31" t="s">
        <v>176</v>
      </c>
      <c r="N63" s="31" t="s">
        <v>90</v>
      </c>
      <c r="O63" s="28" t="s">
        <v>90</v>
      </c>
      <c r="P63" t="s">
        <v>91</v>
      </c>
      <c r="Q63" s="30" t="s">
        <v>201</v>
      </c>
      <c r="R63" s="28">
        <v>5</v>
      </c>
      <c r="S63" s="28">
        <v>7</v>
      </c>
      <c r="T63">
        <v>1920</v>
      </c>
      <c r="U63">
        <v>1996</v>
      </c>
      <c r="V63" s="14">
        <f t="shared" si="0"/>
        <v>1</v>
      </c>
      <c r="W63" s="28" t="s">
        <v>93</v>
      </c>
      <c r="X63" s="28" t="s">
        <v>94</v>
      </c>
      <c r="Y63" s="30" t="s">
        <v>116</v>
      </c>
      <c r="Z63" s="28" t="s">
        <v>116</v>
      </c>
      <c r="AA63" t="s">
        <v>117</v>
      </c>
      <c r="AB63" s="28">
        <v>0</v>
      </c>
      <c r="AC63" s="28" t="s">
        <v>98</v>
      </c>
      <c r="AD63" s="28" t="s">
        <v>98</v>
      </c>
      <c r="AE63" s="30" t="s">
        <v>126</v>
      </c>
      <c r="AF63" t="s">
        <v>98</v>
      </c>
      <c r="AG63" t="s">
        <v>147</v>
      </c>
      <c r="AH63" t="s">
        <v>100</v>
      </c>
      <c r="AI63" t="s">
        <v>102</v>
      </c>
      <c r="AJ63">
        <v>0</v>
      </c>
      <c r="AK63" t="s">
        <v>102</v>
      </c>
      <c r="AL63">
        <v>0</v>
      </c>
      <c r="AM63">
        <v>530</v>
      </c>
      <c r="AN63">
        <v>530</v>
      </c>
      <c r="AO63" s="28" t="s">
        <v>103</v>
      </c>
      <c r="AP63" s="28" t="s">
        <v>98</v>
      </c>
      <c r="AQ63" t="s">
        <v>177</v>
      </c>
      <c r="AR63" t="s">
        <v>106</v>
      </c>
      <c r="AS63">
        <v>581</v>
      </c>
      <c r="AT63">
        <v>530</v>
      </c>
      <c r="AU63">
        <v>0</v>
      </c>
      <c r="AV63">
        <v>1111</v>
      </c>
      <c r="AW63" s="30">
        <v>0</v>
      </c>
      <c r="AX63">
        <v>0</v>
      </c>
      <c r="AY63" s="30">
        <v>1</v>
      </c>
      <c r="AZ63" s="30">
        <v>0</v>
      </c>
      <c r="BA63">
        <v>3</v>
      </c>
      <c r="BB63" s="14">
        <f>IF(Table1[[#This Row],[FullBath]]+Table1[[#This Row],[HalfBath]]=Table1[[#This Row],[BedroomAbvGr]],1,0)</f>
        <v>0</v>
      </c>
      <c r="BC63">
        <v>1</v>
      </c>
      <c r="BD63" s="30" t="s">
        <v>147</v>
      </c>
      <c r="BE63">
        <v>6</v>
      </c>
      <c r="BF63" t="s">
        <v>107</v>
      </c>
      <c r="BG63">
        <v>0</v>
      </c>
      <c r="BH63" t="s">
        <v>83</v>
      </c>
      <c r="BI63" t="s">
        <v>127</v>
      </c>
      <c r="BJ63">
        <v>1935</v>
      </c>
      <c r="BK63" t="s">
        <v>102</v>
      </c>
      <c r="BL63">
        <v>1</v>
      </c>
      <c r="BM63">
        <v>288</v>
      </c>
      <c r="BN63" t="s">
        <v>98</v>
      </c>
      <c r="BO63" t="s">
        <v>98</v>
      </c>
      <c r="BP63" t="s">
        <v>177</v>
      </c>
      <c r="BQ63" s="30">
        <v>0</v>
      </c>
      <c r="BR63" s="14">
        <f>IF(Table1[[#This Row],[WoodDeckSF]]&gt;0,1,0)</f>
        <v>0</v>
      </c>
      <c r="BS63">
        <v>0</v>
      </c>
      <c r="BT63">
        <v>144</v>
      </c>
      <c r="BU63">
        <v>0</v>
      </c>
      <c r="BV63">
        <v>0</v>
      </c>
      <c r="BW63">
        <v>0</v>
      </c>
      <c r="BX63" s="28" t="s">
        <v>83</v>
      </c>
      <c r="BY63" s="14">
        <f>IF(Table1[[#This Row],[PoolQC]]="NA", 0, 1)</f>
        <v>0</v>
      </c>
      <c r="BZ63" s="30" t="s">
        <v>83</v>
      </c>
      <c r="CA63" s="14">
        <f>IF(Table1[[#This Row],[Fence]]="NA",0,1)</f>
        <v>0</v>
      </c>
      <c r="CB63" t="s">
        <v>83</v>
      </c>
      <c r="CC63">
        <v>0</v>
      </c>
      <c r="CD63" s="30">
        <v>3</v>
      </c>
      <c r="CE63">
        <v>2007</v>
      </c>
      <c r="CF63" t="s">
        <v>110</v>
      </c>
      <c r="CG63" t="s">
        <v>111</v>
      </c>
      <c r="CH63" s="14">
        <f>IF(Table1[[#This Row],[SaleCondition]]="Normal",1,0)</f>
        <v>1</v>
      </c>
      <c r="CI63" s="1">
        <v>101000</v>
      </c>
    </row>
    <row r="64" spans="1:87" x14ac:dyDescent="0.2">
      <c r="A64">
        <v>63</v>
      </c>
      <c r="B64">
        <v>120</v>
      </c>
      <c r="C64" s="28" t="s">
        <v>81</v>
      </c>
      <c r="D64">
        <v>44</v>
      </c>
      <c r="E64">
        <v>6442</v>
      </c>
      <c r="F64" s="28" t="s">
        <v>82</v>
      </c>
      <c r="G64" t="s">
        <v>83</v>
      </c>
      <c r="H64" t="s">
        <v>120</v>
      </c>
      <c r="I64" s="28" t="s">
        <v>85</v>
      </c>
      <c r="J64" t="s">
        <v>86</v>
      </c>
      <c r="K64" s="30" t="s">
        <v>87</v>
      </c>
      <c r="L64" t="s">
        <v>88</v>
      </c>
      <c r="M64" s="31" t="s">
        <v>154</v>
      </c>
      <c r="N64" s="31" t="s">
        <v>90</v>
      </c>
      <c r="O64" s="28" t="s">
        <v>90</v>
      </c>
      <c r="P64" t="s">
        <v>179</v>
      </c>
      <c r="Q64" s="30" t="s">
        <v>115</v>
      </c>
      <c r="R64" s="28">
        <v>8</v>
      </c>
      <c r="S64" s="28">
        <v>5</v>
      </c>
      <c r="T64">
        <v>2006</v>
      </c>
      <c r="U64">
        <v>2006</v>
      </c>
      <c r="V64" s="14">
        <f t="shared" si="0"/>
        <v>0</v>
      </c>
      <c r="W64" s="28" t="s">
        <v>93</v>
      </c>
      <c r="X64" s="28" t="s">
        <v>94</v>
      </c>
      <c r="Y64" s="30" t="s">
        <v>95</v>
      </c>
      <c r="Z64" s="28" t="s">
        <v>95</v>
      </c>
      <c r="AA64" t="s">
        <v>137</v>
      </c>
      <c r="AB64" s="28">
        <v>178</v>
      </c>
      <c r="AC64" s="28" t="s">
        <v>97</v>
      </c>
      <c r="AD64" s="28" t="s">
        <v>98</v>
      </c>
      <c r="AE64" s="30" t="s">
        <v>99</v>
      </c>
      <c r="AF64" t="s">
        <v>97</v>
      </c>
      <c r="AG64" t="s">
        <v>97</v>
      </c>
      <c r="AH64" t="s">
        <v>121</v>
      </c>
      <c r="AI64" t="s">
        <v>101</v>
      </c>
      <c r="AJ64">
        <v>24</v>
      </c>
      <c r="AK64" t="s">
        <v>102</v>
      </c>
      <c r="AL64">
        <v>0</v>
      </c>
      <c r="AM64">
        <v>1346</v>
      </c>
      <c r="AN64">
        <v>1370</v>
      </c>
      <c r="AO64" s="28" t="s">
        <v>103</v>
      </c>
      <c r="AP64" s="28" t="s">
        <v>104</v>
      </c>
      <c r="AQ64" t="s">
        <v>105</v>
      </c>
      <c r="AR64" t="s">
        <v>106</v>
      </c>
      <c r="AS64">
        <v>1370</v>
      </c>
      <c r="AT64">
        <v>0</v>
      </c>
      <c r="AU64">
        <v>0</v>
      </c>
      <c r="AV64">
        <v>1370</v>
      </c>
      <c r="AW64" s="30">
        <v>0</v>
      </c>
      <c r="AX64">
        <v>0</v>
      </c>
      <c r="AY64" s="30">
        <v>2</v>
      </c>
      <c r="AZ64" s="30">
        <v>0</v>
      </c>
      <c r="BA64">
        <v>2</v>
      </c>
      <c r="BB64" s="14">
        <f>IF(Table1[[#This Row],[FullBath]]+Table1[[#This Row],[HalfBath]]=Table1[[#This Row],[BedroomAbvGr]],1,0)</f>
        <v>1</v>
      </c>
      <c r="BC64">
        <v>1</v>
      </c>
      <c r="BD64" s="30" t="s">
        <v>97</v>
      </c>
      <c r="BE64">
        <v>6</v>
      </c>
      <c r="BF64" t="s">
        <v>107</v>
      </c>
      <c r="BG64">
        <v>1</v>
      </c>
      <c r="BH64" t="s">
        <v>97</v>
      </c>
      <c r="BI64" t="s">
        <v>108</v>
      </c>
      <c r="BJ64">
        <v>2006</v>
      </c>
      <c r="BK64" t="s">
        <v>109</v>
      </c>
      <c r="BL64">
        <v>2</v>
      </c>
      <c r="BM64">
        <v>484</v>
      </c>
      <c r="BN64" t="s">
        <v>98</v>
      </c>
      <c r="BO64" t="s">
        <v>98</v>
      </c>
      <c r="BP64" t="s">
        <v>105</v>
      </c>
      <c r="BQ64" s="30">
        <v>120</v>
      </c>
      <c r="BR64" s="14">
        <f>IF(Table1[[#This Row],[WoodDeckSF]]&gt;0,1,0)</f>
        <v>1</v>
      </c>
      <c r="BS64">
        <v>49</v>
      </c>
      <c r="BT64">
        <v>0</v>
      </c>
      <c r="BU64">
        <v>0</v>
      </c>
      <c r="BV64">
        <v>0</v>
      </c>
      <c r="BW64">
        <v>0</v>
      </c>
      <c r="BX64" s="28" t="s">
        <v>83</v>
      </c>
      <c r="BY64" s="14">
        <f>IF(Table1[[#This Row],[PoolQC]]="NA", 0, 1)</f>
        <v>0</v>
      </c>
      <c r="BZ64" s="30" t="s">
        <v>83</v>
      </c>
      <c r="CA64" s="14">
        <f>IF(Table1[[#This Row],[Fence]]="NA",0,1)</f>
        <v>0</v>
      </c>
      <c r="CB64" t="s">
        <v>83</v>
      </c>
      <c r="CC64">
        <v>0</v>
      </c>
      <c r="CD64" s="30">
        <v>10</v>
      </c>
      <c r="CE64">
        <v>2007</v>
      </c>
      <c r="CF64" t="s">
        <v>110</v>
      </c>
      <c r="CG64" t="s">
        <v>111</v>
      </c>
      <c r="CH64" s="14">
        <f>IF(Table1[[#This Row],[SaleCondition]]="Normal",1,0)</f>
        <v>1</v>
      </c>
      <c r="CI64" s="1">
        <v>202500</v>
      </c>
    </row>
    <row r="65" spans="1:87" x14ac:dyDescent="0.2">
      <c r="A65">
        <v>64</v>
      </c>
      <c r="B65">
        <v>70</v>
      </c>
      <c r="C65" s="28" t="s">
        <v>142</v>
      </c>
      <c r="D65">
        <v>50</v>
      </c>
      <c r="E65">
        <v>10300</v>
      </c>
      <c r="F65" s="28" t="s">
        <v>82</v>
      </c>
      <c r="G65" t="s">
        <v>83</v>
      </c>
      <c r="H65" t="s">
        <v>120</v>
      </c>
      <c r="I65" s="28" t="s">
        <v>175</v>
      </c>
      <c r="J65" t="s">
        <v>86</v>
      </c>
      <c r="K65" s="30" t="s">
        <v>87</v>
      </c>
      <c r="L65" t="s">
        <v>88</v>
      </c>
      <c r="M65" s="31" t="s">
        <v>143</v>
      </c>
      <c r="N65" s="31" t="s">
        <v>202</v>
      </c>
      <c r="O65" s="28" t="s">
        <v>114</v>
      </c>
      <c r="P65" t="s">
        <v>91</v>
      </c>
      <c r="Q65" s="30" t="s">
        <v>92</v>
      </c>
      <c r="R65" s="28">
        <v>7</v>
      </c>
      <c r="S65" s="28">
        <v>6</v>
      </c>
      <c r="T65">
        <v>1921</v>
      </c>
      <c r="U65">
        <v>1950</v>
      </c>
      <c r="V65" s="14">
        <f t="shared" si="0"/>
        <v>1</v>
      </c>
      <c r="W65" s="28" t="s">
        <v>93</v>
      </c>
      <c r="X65" s="28" t="s">
        <v>94</v>
      </c>
      <c r="Y65" s="30" t="s">
        <v>203</v>
      </c>
      <c r="Z65" s="28" t="s">
        <v>203</v>
      </c>
      <c r="AA65" t="s">
        <v>117</v>
      </c>
      <c r="AB65" s="28">
        <v>0</v>
      </c>
      <c r="AC65" s="28" t="s">
        <v>98</v>
      </c>
      <c r="AD65" s="28" t="s">
        <v>98</v>
      </c>
      <c r="AE65" s="30" t="s">
        <v>126</v>
      </c>
      <c r="AF65" t="s">
        <v>98</v>
      </c>
      <c r="AG65" t="s">
        <v>98</v>
      </c>
      <c r="AH65" t="s">
        <v>100</v>
      </c>
      <c r="AI65" t="s">
        <v>102</v>
      </c>
      <c r="AJ65">
        <v>0</v>
      </c>
      <c r="AK65" t="s">
        <v>102</v>
      </c>
      <c r="AL65">
        <v>0</v>
      </c>
      <c r="AM65">
        <v>576</v>
      </c>
      <c r="AN65">
        <v>576</v>
      </c>
      <c r="AO65" s="28" t="s">
        <v>103</v>
      </c>
      <c r="AP65" s="28" t="s">
        <v>97</v>
      </c>
      <c r="AQ65" t="s">
        <v>105</v>
      </c>
      <c r="AR65" t="s">
        <v>106</v>
      </c>
      <c r="AS65">
        <v>902</v>
      </c>
      <c r="AT65">
        <v>808</v>
      </c>
      <c r="AU65">
        <v>0</v>
      </c>
      <c r="AV65">
        <v>1710</v>
      </c>
      <c r="AW65" s="30">
        <v>0</v>
      </c>
      <c r="AX65">
        <v>0</v>
      </c>
      <c r="AY65" s="30">
        <v>2</v>
      </c>
      <c r="AZ65" s="30">
        <v>0</v>
      </c>
      <c r="BA65">
        <v>3</v>
      </c>
      <c r="BB65" s="14">
        <f>IF(Table1[[#This Row],[FullBath]]+Table1[[#This Row],[HalfBath]]=Table1[[#This Row],[BedroomAbvGr]],1,0)</f>
        <v>0</v>
      </c>
      <c r="BC65">
        <v>1</v>
      </c>
      <c r="BD65" s="30" t="s">
        <v>98</v>
      </c>
      <c r="BE65">
        <v>9</v>
      </c>
      <c r="BF65" t="s">
        <v>107</v>
      </c>
      <c r="BG65">
        <v>0</v>
      </c>
      <c r="BH65" t="s">
        <v>83</v>
      </c>
      <c r="BI65" t="s">
        <v>127</v>
      </c>
      <c r="BJ65">
        <v>1990</v>
      </c>
      <c r="BK65" t="s">
        <v>102</v>
      </c>
      <c r="BL65">
        <v>2</v>
      </c>
      <c r="BM65">
        <v>480</v>
      </c>
      <c r="BN65" t="s">
        <v>98</v>
      </c>
      <c r="BO65" t="s">
        <v>98</v>
      </c>
      <c r="BP65" t="s">
        <v>105</v>
      </c>
      <c r="BQ65" s="30">
        <v>12</v>
      </c>
      <c r="BR65" s="14">
        <f>IF(Table1[[#This Row],[WoodDeckSF]]&gt;0,1,0)</f>
        <v>1</v>
      </c>
      <c r="BS65">
        <v>11</v>
      </c>
      <c r="BT65">
        <v>64</v>
      </c>
      <c r="BU65">
        <v>0</v>
      </c>
      <c r="BV65">
        <v>0</v>
      </c>
      <c r="BW65">
        <v>0</v>
      </c>
      <c r="BX65" s="28" t="s">
        <v>83</v>
      </c>
      <c r="BY65" s="14">
        <f>IF(Table1[[#This Row],[PoolQC]]="NA", 0, 1)</f>
        <v>0</v>
      </c>
      <c r="BZ65" s="30" t="s">
        <v>165</v>
      </c>
      <c r="CA65" s="14">
        <f>IF(Table1[[#This Row],[Fence]]="NA",0,1)</f>
        <v>1</v>
      </c>
      <c r="CB65" t="s">
        <v>83</v>
      </c>
      <c r="CC65">
        <v>0</v>
      </c>
      <c r="CD65" s="30">
        <v>4</v>
      </c>
      <c r="CE65">
        <v>2010</v>
      </c>
      <c r="CF65" t="s">
        <v>110</v>
      </c>
      <c r="CG65" t="s">
        <v>111</v>
      </c>
      <c r="CH65" s="14">
        <f>IF(Table1[[#This Row],[SaleCondition]]="Normal",1,0)</f>
        <v>1</v>
      </c>
      <c r="CI65" s="1">
        <v>140000</v>
      </c>
    </row>
    <row r="66" spans="1:87" x14ac:dyDescent="0.2">
      <c r="A66">
        <v>65</v>
      </c>
      <c r="B66">
        <v>60</v>
      </c>
      <c r="C66" s="28" t="s">
        <v>81</v>
      </c>
      <c r="D66" t="s">
        <v>83</v>
      </c>
      <c r="E66">
        <v>9375</v>
      </c>
      <c r="F66" s="28" t="s">
        <v>82</v>
      </c>
      <c r="G66" t="s">
        <v>83</v>
      </c>
      <c r="H66" t="s">
        <v>84</v>
      </c>
      <c r="I66" s="28" t="s">
        <v>85</v>
      </c>
      <c r="J66" t="s">
        <v>86</v>
      </c>
      <c r="K66" s="30" t="s">
        <v>87</v>
      </c>
      <c r="L66" t="s">
        <v>88</v>
      </c>
      <c r="M66" s="31" t="s">
        <v>89</v>
      </c>
      <c r="N66" s="31" t="s">
        <v>90</v>
      </c>
      <c r="O66" s="28" t="s">
        <v>90</v>
      </c>
      <c r="P66" t="s">
        <v>91</v>
      </c>
      <c r="Q66" s="30" t="s">
        <v>92</v>
      </c>
      <c r="R66" s="28">
        <v>7</v>
      </c>
      <c r="S66" s="28">
        <v>5</v>
      </c>
      <c r="T66">
        <v>1997</v>
      </c>
      <c r="U66">
        <v>1998</v>
      </c>
      <c r="V66" s="14">
        <f t="shared" ref="V66:V129" si="1">IF(T66=U66, 0, 1)</f>
        <v>1</v>
      </c>
      <c r="W66" s="28" t="s">
        <v>93</v>
      </c>
      <c r="X66" s="28" t="s">
        <v>94</v>
      </c>
      <c r="Y66" s="30" t="s">
        <v>95</v>
      </c>
      <c r="Z66" s="28" t="s">
        <v>95</v>
      </c>
      <c r="AA66" t="s">
        <v>96</v>
      </c>
      <c r="AB66" s="28">
        <v>573</v>
      </c>
      <c r="AC66" s="28" t="s">
        <v>98</v>
      </c>
      <c r="AD66" s="28" t="s">
        <v>98</v>
      </c>
      <c r="AE66" s="30" t="s">
        <v>99</v>
      </c>
      <c r="AF66" t="s">
        <v>97</v>
      </c>
      <c r="AG66" t="s">
        <v>98</v>
      </c>
      <c r="AH66" t="s">
        <v>100</v>
      </c>
      <c r="AI66" t="s">
        <v>101</v>
      </c>
      <c r="AJ66">
        <v>739</v>
      </c>
      <c r="AK66" t="s">
        <v>102</v>
      </c>
      <c r="AL66">
        <v>0</v>
      </c>
      <c r="AM66">
        <v>318</v>
      </c>
      <c r="AN66">
        <v>1057</v>
      </c>
      <c r="AO66" s="28" t="s">
        <v>103</v>
      </c>
      <c r="AP66" s="28" t="s">
        <v>104</v>
      </c>
      <c r="AQ66" t="s">
        <v>105</v>
      </c>
      <c r="AR66" t="s">
        <v>106</v>
      </c>
      <c r="AS66">
        <v>1057</v>
      </c>
      <c r="AT66">
        <v>977</v>
      </c>
      <c r="AU66">
        <v>0</v>
      </c>
      <c r="AV66">
        <v>2034</v>
      </c>
      <c r="AW66" s="30">
        <v>1</v>
      </c>
      <c r="AX66">
        <v>0</v>
      </c>
      <c r="AY66" s="30">
        <v>2</v>
      </c>
      <c r="AZ66" s="30">
        <v>1</v>
      </c>
      <c r="BA66">
        <v>3</v>
      </c>
      <c r="BB66" s="14">
        <f>IF(Table1[[#This Row],[FullBath]]+Table1[[#This Row],[HalfBath]]=Table1[[#This Row],[BedroomAbvGr]],1,0)</f>
        <v>1</v>
      </c>
      <c r="BC66">
        <v>1</v>
      </c>
      <c r="BD66" s="30" t="s">
        <v>97</v>
      </c>
      <c r="BE66">
        <v>8</v>
      </c>
      <c r="BF66" t="s">
        <v>107</v>
      </c>
      <c r="BG66">
        <v>0</v>
      </c>
      <c r="BH66" t="s">
        <v>83</v>
      </c>
      <c r="BI66" t="s">
        <v>108</v>
      </c>
      <c r="BJ66">
        <v>1998</v>
      </c>
      <c r="BK66" t="s">
        <v>109</v>
      </c>
      <c r="BL66">
        <v>2</v>
      </c>
      <c r="BM66">
        <v>645</v>
      </c>
      <c r="BN66" t="s">
        <v>98</v>
      </c>
      <c r="BO66" t="s">
        <v>98</v>
      </c>
      <c r="BP66" t="s">
        <v>105</v>
      </c>
      <c r="BQ66" s="30">
        <v>576</v>
      </c>
      <c r="BR66" s="14">
        <f>IF(Table1[[#This Row],[WoodDeckSF]]&gt;0,1,0)</f>
        <v>1</v>
      </c>
      <c r="BS66">
        <v>36</v>
      </c>
      <c r="BT66">
        <v>0</v>
      </c>
      <c r="BU66">
        <v>0</v>
      </c>
      <c r="BV66">
        <v>0</v>
      </c>
      <c r="BW66">
        <v>0</v>
      </c>
      <c r="BX66" s="28" t="s">
        <v>83</v>
      </c>
      <c r="BY66" s="14">
        <f>IF(Table1[[#This Row],[PoolQC]]="NA", 0, 1)</f>
        <v>0</v>
      </c>
      <c r="BZ66" s="30" t="s">
        <v>165</v>
      </c>
      <c r="CA66" s="14">
        <f>IF(Table1[[#This Row],[Fence]]="NA",0,1)</f>
        <v>1</v>
      </c>
      <c r="CB66" t="s">
        <v>83</v>
      </c>
      <c r="CC66">
        <v>0</v>
      </c>
      <c r="CD66" s="30">
        <v>2</v>
      </c>
      <c r="CE66">
        <v>2009</v>
      </c>
      <c r="CF66" t="s">
        <v>110</v>
      </c>
      <c r="CG66" t="s">
        <v>111</v>
      </c>
      <c r="CH66" s="14">
        <f>IF(Table1[[#This Row],[SaleCondition]]="Normal",1,0)</f>
        <v>1</v>
      </c>
      <c r="CI66" s="1">
        <v>219500</v>
      </c>
    </row>
    <row r="67" spans="1:87" x14ac:dyDescent="0.2">
      <c r="A67">
        <v>66</v>
      </c>
      <c r="B67">
        <v>60</v>
      </c>
      <c r="C67" s="28" t="s">
        <v>81</v>
      </c>
      <c r="D67">
        <v>76</v>
      </c>
      <c r="E67">
        <v>9591</v>
      </c>
      <c r="F67" s="28" t="s">
        <v>82</v>
      </c>
      <c r="G67" t="s">
        <v>83</v>
      </c>
      <c r="H67" t="s">
        <v>84</v>
      </c>
      <c r="I67" s="28" t="s">
        <v>85</v>
      </c>
      <c r="J67" t="s">
        <v>86</v>
      </c>
      <c r="K67" s="30" t="s">
        <v>87</v>
      </c>
      <c r="L67" t="s">
        <v>88</v>
      </c>
      <c r="M67" s="31" t="s">
        <v>154</v>
      </c>
      <c r="N67" s="31" t="s">
        <v>90</v>
      </c>
      <c r="O67" s="28" t="s">
        <v>90</v>
      </c>
      <c r="P67" t="s">
        <v>91</v>
      </c>
      <c r="Q67" s="30" t="s">
        <v>92</v>
      </c>
      <c r="R67" s="28">
        <v>8</v>
      </c>
      <c r="S67" s="28">
        <v>5</v>
      </c>
      <c r="T67">
        <v>2004</v>
      </c>
      <c r="U67">
        <v>2005</v>
      </c>
      <c r="V67" s="14">
        <f t="shared" si="1"/>
        <v>1</v>
      </c>
      <c r="W67" s="28" t="s">
        <v>93</v>
      </c>
      <c r="X67" s="28" t="s">
        <v>94</v>
      </c>
      <c r="Y67" s="30" t="s">
        <v>95</v>
      </c>
      <c r="Z67" s="28" t="s">
        <v>95</v>
      </c>
      <c r="AA67" t="s">
        <v>96</v>
      </c>
      <c r="AB67" s="28">
        <v>344</v>
      </c>
      <c r="AC67" s="28" t="s">
        <v>97</v>
      </c>
      <c r="AD67" s="28" t="s">
        <v>98</v>
      </c>
      <c r="AE67" s="30" t="s">
        <v>99</v>
      </c>
      <c r="AF67" t="s">
        <v>104</v>
      </c>
      <c r="AG67" t="s">
        <v>98</v>
      </c>
      <c r="AH67" t="s">
        <v>130</v>
      </c>
      <c r="AI67" t="s">
        <v>102</v>
      </c>
      <c r="AJ67">
        <v>0</v>
      </c>
      <c r="AK67" t="s">
        <v>102</v>
      </c>
      <c r="AL67">
        <v>0</v>
      </c>
      <c r="AM67">
        <v>1143</v>
      </c>
      <c r="AN67">
        <v>1143</v>
      </c>
      <c r="AO67" s="28" t="s">
        <v>103</v>
      </c>
      <c r="AP67" s="28" t="s">
        <v>104</v>
      </c>
      <c r="AQ67" t="s">
        <v>105</v>
      </c>
      <c r="AR67" t="s">
        <v>106</v>
      </c>
      <c r="AS67">
        <v>1143</v>
      </c>
      <c r="AT67">
        <v>1330</v>
      </c>
      <c r="AU67">
        <v>0</v>
      </c>
      <c r="AV67">
        <v>2473</v>
      </c>
      <c r="AW67" s="30">
        <v>0</v>
      </c>
      <c r="AX67">
        <v>0</v>
      </c>
      <c r="AY67" s="30">
        <v>2</v>
      </c>
      <c r="AZ67" s="30">
        <v>1</v>
      </c>
      <c r="BA67">
        <v>4</v>
      </c>
      <c r="BB67" s="14">
        <f>IF(Table1[[#This Row],[FullBath]]+Table1[[#This Row],[HalfBath]]=Table1[[#This Row],[BedroomAbvGr]],1,0)</f>
        <v>0</v>
      </c>
      <c r="BC67">
        <v>1</v>
      </c>
      <c r="BD67" s="30" t="s">
        <v>97</v>
      </c>
      <c r="BE67">
        <v>9</v>
      </c>
      <c r="BF67" t="s">
        <v>107</v>
      </c>
      <c r="BG67">
        <v>1</v>
      </c>
      <c r="BH67" t="s">
        <v>97</v>
      </c>
      <c r="BI67" t="s">
        <v>156</v>
      </c>
      <c r="BJ67">
        <v>2004</v>
      </c>
      <c r="BK67" t="s">
        <v>109</v>
      </c>
      <c r="BL67">
        <v>3</v>
      </c>
      <c r="BM67">
        <v>852</v>
      </c>
      <c r="BN67" t="s">
        <v>98</v>
      </c>
      <c r="BO67" t="s">
        <v>98</v>
      </c>
      <c r="BP67" t="s">
        <v>105</v>
      </c>
      <c r="BQ67" s="30">
        <v>192</v>
      </c>
      <c r="BR67" s="14">
        <f>IF(Table1[[#This Row],[WoodDeckSF]]&gt;0,1,0)</f>
        <v>1</v>
      </c>
      <c r="BS67">
        <v>151</v>
      </c>
      <c r="BT67">
        <v>0</v>
      </c>
      <c r="BU67">
        <v>0</v>
      </c>
      <c r="BV67">
        <v>0</v>
      </c>
      <c r="BW67">
        <v>0</v>
      </c>
      <c r="BX67" s="28" t="s">
        <v>83</v>
      </c>
      <c r="BY67" s="14">
        <f>IF(Table1[[#This Row],[PoolQC]]="NA", 0, 1)</f>
        <v>0</v>
      </c>
      <c r="BZ67" s="30" t="s">
        <v>83</v>
      </c>
      <c r="CA67" s="14">
        <f>IF(Table1[[#This Row],[Fence]]="NA",0,1)</f>
        <v>0</v>
      </c>
      <c r="CB67" t="s">
        <v>83</v>
      </c>
      <c r="CC67">
        <v>0</v>
      </c>
      <c r="CD67" s="30">
        <v>10</v>
      </c>
      <c r="CE67">
        <v>2007</v>
      </c>
      <c r="CF67" t="s">
        <v>110</v>
      </c>
      <c r="CG67" t="s">
        <v>111</v>
      </c>
      <c r="CH67" s="14">
        <f>IF(Table1[[#This Row],[SaleCondition]]="Normal",1,0)</f>
        <v>1</v>
      </c>
      <c r="CI67" s="1">
        <v>317000</v>
      </c>
    </row>
    <row r="68" spans="1:87" x14ac:dyDescent="0.2">
      <c r="A68">
        <v>67</v>
      </c>
      <c r="B68">
        <v>20</v>
      </c>
      <c r="C68" s="28" t="s">
        <v>81</v>
      </c>
      <c r="D68" t="s">
        <v>83</v>
      </c>
      <c r="E68">
        <v>19900</v>
      </c>
      <c r="F68" s="28" t="s">
        <v>82</v>
      </c>
      <c r="G68" t="s">
        <v>83</v>
      </c>
      <c r="H68" t="s">
        <v>84</v>
      </c>
      <c r="I68" s="28" t="s">
        <v>85</v>
      </c>
      <c r="J68" t="s">
        <v>86</v>
      </c>
      <c r="K68" s="30" t="s">
        <v>87</v>
      </c>
      <c r="L68" t="s">
        <v>88</v>
      </c>
      <c r="M68" s="31" t="s">
        <v>162</v>
      </c>
      <c r="N68" s="31" t="s">
        <v>204</v>
      </c>
      <c r="O68" s="28" t="s">
        <v>90</v>
      </c>
      <c r="P68" t="s">
        <v>91</v>
      </c>
      <c r="Q68" s="30" t="s">
        <v>115</v>
      </c>
      <c r="R68" s="28">
        <v>7</v>
      </c>
      <c r="S68" s="28">
        <v>5</v>
      </c>
      <c r="T68">
        <v>1970</v>
      </c>
      <c r="U68">
        <v>1989</v>
      </c>
      <c r="V68" s="14">
        <f t="shared" si="1"/>
        <v>1</v>
      </c>
      <c r="W68" s="28" t="s">
        <v>93</v>
      </c>
      <c r="X68" s="28" t="s">
        <v>94</v>
      </c>
      <c r="Y68" s="30" t="s">
        <v>161</v>
      </c>
      <c r="Z68" s="28" t="s">
        <v>161</v>
      </c>
      <c r="AA68" t="s">
        <v>96</v>
      </c>
      <c r="AB68" s="28">
        <v>287</v>
      </c>
      <c r="AC68" s="28" t="s">
        <v>98</v>
      </c>
      <c r="AD68" s="28" t="s">
        <v>98</v>
      </c>
      <c r="AE68" s="30" t="s">
        <v>118</v>
      </c>
      <c r="AF68" t="s">
        <v>97</v>
      </c>
      <c r="AG68" t="s">
        <v>98</v>
      </c>
      <c r="AH68" t="s">
        <v>97</v>
      </c>
      <c r="AI68" t="s">
        <v>101</v>
      </c>
      <c r="AJ68">
        <v>912</v>
      </c>
      <c r="AK68" t="s">
        <v>102</v>
      </c>
      <c r="AL68">
        <v>0</v>
      </c>
      <c r="AM68">
        <v>1035</v>
      </c>
      <c r="AN68">
        <v>1947</v>
      </c>
      <c r="AO68" s="28" t="s">
        <v>103</v>
      </c>
      <c r="AP68" s="28" t="s">
        <v>98</v>
      </c>
      <c r="AQ68" t="s">
        <v>105</v>
      </c>
      <c r="AR68" t="s">
        <v>106</v>
      </c>
      <c r="AS68">
        <v>2207</v>
      </c>
      <c r="AT68">
        <v>0</v>
      </c>
      <c r="AU68">
        <v>0</v>
      </c>
      <c r="AV68">
        <v>2207</v>
      </c>
      <c r="AW68" s="30">
        <v>1</v>
      </c>
      <c r="AX68">
        <v>0</v>
      </c>
      <c r="AY68" s="30">
        <v>2</v>
      </c>
      <c r="AZ68" s="30">
        <v>0</v>
      </c>
      <c r="BA68">
        <v>3</v>
      </c>
      <c r="BB68" s="14">
        <f>IF(Table1[[#This Row],[FullBath]]+Table1[[#This Row],[HalfBath]]=Table1[[#This Row],[BedroomAbvGr]],1,0)</f>
        <v>0</v>
      </c>
      <c r="BC68">
        <v>1</v>
      </c>
      <c r="BD68" s="30" t="s">
        <v>98</v>
      </c>
      <c r="BE68">
        <v>7</v>
      </c>
      <c r="BF68" t="s">
        <v>146</v>
      </c>
      <c r="BG68">
        <v>1</v>
      </c>
      <c r="BH68" t="s">
        <v>97</v>
      </c>
      <c r="BI68" t="s">
        <v>108</v>
      </c>
      <c r="BJ68">
        <v>1970</v>
      </c>
      <c r="BK68" t="s">
        <v>109</v>
      </c>
      <c r="BL68">
        <v>2</v>
      </c>
      <c r="BM68">
        <v>576</v>
      </c>
      <c r="BN68" t="s">
        <v>98</v>
      </c>
      <c r="BO68" t="s">
        <v>98</v>
      </c>
      <c r="BP68" t="s">
        <v>105</v>
      </c>
      <c r="BQ68" s="30">
        <v>301</v>
      </c>
      <c r="BR68" s="14">
        <f>IF(Table1[[#This Row],[WoodDeckSF]]&gt;0,1,0)</f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 s="28" t="s">
        <v>83</v>
      </c>
      <c r="BY68" s="14">
        <f>IF(Table1[[#This Row],[PoolQC]]="NA", 0, 1)</f>
        <v>0</v>
      </c>
      <c r="BZ68" s="30" t="s">
        <v>83</v>
      </c>
      <c r="CA68" s="14">
        <f>IF(Table1[[#This Row],[Fence]]="NA",0,1)</f>
        <v>0</v>
      </c>
      <c r="CB68" t="s">
        <v>83</v>
      </c>
      <c r="CC68">
        <v>0</v>
      </c>
      <c r="CD68" s="30">
        <v>7</v>
      </c>
      <c r="CE68">
        <v>2010</v>
      </c>
      <c r="CF68" t="s">
        <v>110</v>
      </c>
      <c r="CG68" t="s">
        <v>111</v>
      </c>
      <c r="CH68" s="14">
        <f>IF(Table1[[#This Row],[SaleCondition]]="Normal",1,0)</f>
        <v>1</v>
      </c>
      <c r="CI68" s="1">
        <v>180000</v>
      </c>
    </row>
    <row r="69" spans="1:87" x14ac:dyDescent="0.2">
      <c r="A69">
        <v>68</v>
      </c>
      <c r="B69">
        <v>20</v>
      </c>
      <c r="C69" s="28" t="s">
        <v>81</v>
      </c>
      <c r="D69">
        <v>72</v>
      </c>
      <c r="E69">
        <v>10665</v>
      </c>
      <c r="F69" s="28" t="s">
        <v>82</v>
      </c>
      <c r="G69" t="s">
        <v>83</v>
      </c>
      <c r="H69" t="s">
        <v>120</v>
      </c>
      <c r="I69" s="28" t="s">
        <v>85</v>
      </c>
      <c r="J69" t="s">
        <v>86</v>
      </c>
      <c r="K69" s="30" t="s">
        <v>87</v>
      </c>
      <c r="L69" t="s">
        <v>88</v>
      </c>
      <c r="M69" s="31" t="s">
        <v>89</v>
      </c>
      <c r="N69" s="31" t="s">
        <v>90</v>
      </c>
      <c r="O69" s="28" t="s">
        <v>90</v>
      </c>
      <c r="P69" t="s">
        <v>91</v>
      </c>
      <c r="Q69" s="30" t="s">
        <v>115</v>
      </c>
      <c r="R69" s="28">
        <v>7</v>
      </c>
      <c r="S69" s="28">
        <v>5</v>
      </c>
      <c r="T69">
        <v>2003</v>
      </c>
      <c r="U69">
        <v>2003</v>
      </c>
      <c r="V69" s="14">
        <f t="shared" si="1"/>
        <v>0</v>
      </c>
      <c r="W69" s="28" t="s">
        <v>93</v>
      </c>
      <c r="X69" s="28" t="s">
        <v>94</v>
      </c>
      <c r="Y69" s="30" t="s">
        <v>95</v>
      </c>
      <c r="Z69" s="28" t="s">
        <v>95</v>
      </c>
      <c r="AA69" t="s">
        <v>96</v>
      </c>
      <c r="AB69" s="28">
        <v>167</v>
      </c>
      <c r="AC69" s="28" t="s">
        <v>97</v>
      </c>
      <c r="AD69" s="28" t="s">
        <v>98</v>
      </c>
      <c r="AE69" s="30" t="s">
        <v>99</v>
      </c>
      <c r="AF69" t="s">
        <v>97</v>
      </c>
      <c r="AG69" t="s">
        <v>98</v>
      </c>
      <c r="AH69" t="s">
        <v>130</v>
      </c>
      <c r="AI69" t="s">
        <v>101</v>
      </c>
      <c r="AJ69">
        <v>1013</v>
      </c>
      <c r="AK69" t="s">
        <v>102</v>
      </c>
      <c r="AL69">
        <v>0</v>
      </c>
      <c r="AM69">
        <v>440</v>
      </c>
      <c r="AN69">
        <v>1453</v>
      </c>
      <c r="AO69" s="28" t="s">
        <v>103</v>
      </c>
      <c r="AP69" s="28" t="s">
        <v>104</v>
      </c>
      <c r="AQ69" t="s">
        <v>105</v>
      </c>
      <c r="AR69" t="s">
        <v>106</v>
      </c>
      <c r="AS69">
        <v>1479</v>
      </c>
      <c r="AT69">
        <v>0</v>
      </c>
      <c r="AU69">
        <v>0</v>
      </c>
      <c r="AV69">
        <v>1479</v>
      </c>
      <c r="AW69" s="30">
        <v>1</v>
      </c>
      <c r="AX69">
        <v>0</v>
      </c>
      <c r="AY69" s="30">
        <v>2</v>
      </c>
      <c r="AZ69" s="30">
        <v>0</v>
      </c>
      <c r="BA69">
        <v>3</v>
      </c>
      <c r="BB69" s="14">
        <f>IF(Table1[[#This Row],[FullBath]]+Table1[[#This Row],[HalfBath]]=Table1[[#This Row],[BedroomAbvGr]],1,0)</f>
        <v>0</v>
      </c>
      <c r="BC69">
        <v>1</v>
      </c>
      <c r="BD69" s="30" t="s">
        <v>97</v>
      </c>
      <c r="BE69">
        <v>7</v>
      </c>
      <c r="BF69" t="s">
        <v>107</v>
      </c>
      <c r="BG69">
        <v>0</v>
      </c>
      <c r="BH69" t="s">
        <v>83</v>
      </c>
      <c r="BI69" t="s">
        <v>108</v>
      </c>
      <c r="BJ69">
        <v>2003</v>
      </c>
      <c r="BK69" t="s">
        <v>109</v>
      </c>
      <c r="BL69">
        <v>2</v>
      </c>
      <c r="BM69">
        <v>558</v>
      </c>
      <c r="BN69" t="s">
        <v>98</v>
      </c>
      <c r="BO69" t="s">
        <v>98</v>
      </c>
      <c r="BP69" t="s">
        <v>105</v>
      </c>
      <c r="BQ69" s="30">
        <v>144</v>
      </c>
      <c r="BR69" s="14">
        <f>IF(Table1[[#This Row],[WoodDeckSF]]&gt;0,1,0)</f>
        <v>1</v>
      </c>
      <c r="BS69">
        <v>29</v>
      </c>
      <c r="BT69">
        <v>0</v>
      </c>
      <c r="BU69">
        <v>0</v>
      </c>
      <c r="BV69">
        <v>0</v>
      </c>
      <c r="BW69">
        <v>0</v>
      </c>
      <c r="BX69" s="28" t="s">
        <v>83</v>
      </c>
      <c r="BY69" s="14">
        <f>IF(Table1[[#This Row],[PoolQC]]="NA", 0, 1)</f>
        <v>0</v>
      </c>
      <c r="BZ69" s="30" t="s">
        <v>83</v>
      </c>
      <c r="CA69" s="14">
        <f>IF(Table1[[#This Row],[Fence]]="NA",0,1)</f>
        <v>0</v>
      </c>
      <c r="CB69" t="s">
        <v>83</v>
      </c>
      <c r="CC69">
        <v>0</v>
      </c>
      <c r="CD69" s="30">
        <v>6</v>
      </c>
      <c r="CE69">
        <v>2007</v>
      </c>
      <c r="CF69" t="s">
        <v>110</v>
      </c>
      <c r="CG69" t="s">
        <v>111</v>
      </c>
      <c r="CH69" s="14">
        <f>IF(Table1[[#This Row],[SaleCondition]]="Normal",1,0)</f>
        <v>1</v>
      </c>
      <c r="CI69" s="1">
        <v>226000</v>
      </c>
    </row>
    <row r="70" spans="1:87" x14ac:dyDescent="0.2">
      <c r="A70">
        <v>69</v>
      </c>
      <c r="B70">
        <v>30</v>
      </c>
      <c r="C70" s="28" t="s">
        <v>142</v>
      </c>
      <c r="D70">
        <v>47</v>
      </c>
      <c r="E70">
        <v>4608</v>
      </c>
      <c r="F70" s="28" t="s">
        <v>82</v>
      </c>
      <c r="G70" t="s">
        <v>83</v>
      </c>
      <c r="H70" t="s">
        <v>84</v>
      </c>
      <c r="I70" s="28" t="s">
        <v>85</v>
      </c>
      <c r="J70" t="s">
        <v>86</v>
      </c>
      <c r="K70" s="30" t="s">
        <v>122</v>
      </c>
      <c r="L70" t="s">
        <v>88</v>
      </c>
      <c r="M70" s="31" t="s">
        <v>143</v>
      </c>
      <c r="N70" s="31" t="s">
        <v>144</v>
      </c>
      <c r="O70" s="28" t="s">
        <v>90</v>
      </c>
      <c r="P70" t="s">
        <v>91</v>
      </c>
      <c r="Q70" s="30" t="s">
        <v>115</v>
      </c>
      <c r="R70" s="28">
        <v>4</v>
      </c>
      <c r="S70" s="28">
        <v>6</v>
      </c>
      <c r="T70">
        <v>1945</v>
      </c>
      <c r="U70">
        <v>1950</v>
      </c>
      <c r="V70" s="14">
        <f t="shared" si="1"/>
        <v>1</v>
      </c>
      <c r="W70" s="28" t="s">
        <v>93</v>
      </c>
      <c r="X70" s="28" t="s">
        <v>94</v>
      </c>
      <c r="Y70" s="30" t="s">
        <v>116</v>
      </c>
      <c r="Z70" s="28" t="s">
        <v>116</v>
      </c>
      <c r="AA70" t="s">
        <v>117</v>
      </c>
      <c r="AB70" s="28">
        <v>0</v>
      </c>
      <c r="AC70" s="28" t="s">
        <v>98</v>
      </c>
      <c r="AD70" s="28" t="s">
        <v>97</v>
      </c>
      <c r="AE70" s="30" t="s">
        <v>118</v>
      </c>
      <c r="AF70" t="s">
        <v>98</v>
      </c>
      <c r="AG70" t="s">
        <v>98</v>
      </c>
      <c r="AH70" t="s">
        <v>100</v>
      </c>
      <c r="AI70" t="s">
        <v>102</v>
      </c>
      <c r="AJ70">
        <v>0</v>
      </c>
      <c r="AK70" t="s">
        <v>102</v>
      </c>
      <c r="AL70">
        <v>0</v>
      </c>
      <c r="AM70">
        <v>747</v>
      </c>
      <c r="AN70">
        <v>747</v>
      </c>
      <c r="AO70" s="28" t="s">
        <v>103</v>
      </c>
      <c r="AP70" s="28" t="s">
        <v>98</v>
      </c>
      <c r="AQ70" t="s">
        <v>105</v>
      </c>
      <c r="AR70" t="s">
        <v>106</v>
      </c>
      <c r="AS70">
        <v>747</v>
      </c>
      <c r="AT70">
        <v>0</v>
      </c>
      <c r="AU70">
        <v>0</v>
      </c>
      <c r="AV70">
        <v>747</v>
      </c>
      <c r="AW70" s="30">
        <v>0</v>
      </c>
      <c r="AX70">
        <v>0</v>
      </c>
      <c r="AY70" s="30">
        <v>1</v>
      </c>
      <c r="AZ70" s="30">
        <v>0</v>
      </c>
      <c r="BA70">
        <v>2</v>
      </c>
      <c r="BB70" s="14">
        <f>IF(Table1[[#This Row],[FullBath]]+Table1[[#This Row],[HalfBath]]=Table1[[#This Row],[BedroomAbvGr]],1,0)</f>
        <v>0</v>
      </c>
      <c r="BC70">
        <v>1</v>
      </c>
      <c r="BD70" s="30" t="s">
        <v>98</v>
      </c>
      <c r="BE70">
        <v>4</v>
      </c>
      <c r="BF70" t="s">
        <v>107</v>
      </c>
      <c r="BG70">
        <v>0</v>
      </c>
      <c r="BH70" t="s">
        <v>83</v>
      </c>
      <c r="BI70" t="s">
        <v>108</v>
      </c>
      <c r="BJ70">
        <v>1945</v>
      </c>
      <c r="BK70" t="s">
        <v>102</v>
      </c>
      <c r="BL70">
        <v>1</v>
      </c>
      <c r="BM70">
        <v>220</v>
      </c>
      <c r="BN70" t="s">
        <v>98</v>
      </c>
      <c r="BO70" t="s">
        <v>98</v>
      </c>
      <c r="BP70" t="s">
        <v>105</v>
      </c>
      <c r="BQ70" s="30">
        <v>0</v>
      </c>
      <c r="BR70" s="14">
        <f>IF(Table1[[#This Row],[WoodDeckSF]]&gt;0,1,0)</f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s="28" t="s">
        <v>83</v>
      </c>
      <c r="BY70" s="14">
        <f>IF(Table1[[#This Row],[PoolQC]]="NA", 0, 1)</f>
        <v>0</v>
      </c>
      <c r="BZ70" s="30" t="s">
        <v>83</v>
      </c>
      <c r="CA70" s="14">
        <f>IF(Table1[[#This Row],[Fence]]="NA",0,1)</f>
        <v>0</v>
      </c>
      <c r="CB70" t="s">
        <v>83</v>
      </c>
      <c r="CC70">
        <v>0</v>
      </c>
      <c r="CD70" s="30">
        <v>6</v>
      </c>
      <c r="CE70">
        <v>2010</v>
      </c>
      <c r="CF70" t="s">
        <v>110</v>
      </c>
      <c r="CG70" t="s">
        <v>111</v>
      </c>
      <c r="CH70" s="14">
        <f>IF(Table1[[#This Row],[SaleCondition]]="Normal",1,0)</f>
        <v>1</v>
      </c>
      <c r="CI70" s="1">
        <v>80000</v>
      </c>
    </row>
    <row r="71" spans="1:87" x14ac:dyDescent="0.2">
      <c r="A71">
        <v>70</v>
      </c>
      <c r="B71">
        <v>50</v>
      </c>
      <c r="C71" s="28" t="s">
        <v>81</v>
      </c>
      <c r="D71">
        <v>81</v>
      </c>
      <c r="E71">
        <v>15593</v>
      </c>
      <c r="F71" s="28" t="s">
        <v>82</v>
      </c>
      <c r="G71" t="s">
        <v>83</v>
      </c>
      <c r="H71" t="s">
        <v>84</v>
      </c>
      <c r="I71" s="28" t="s">
        <v>85</v>
      </c>
      <c r="J71" t="s">
        <v>86</v>
      </c>
      <c r="K71" s="30" t="s">
        <v>122</v>
      </c>
      <c r="L71" t="s">
        <v>88</v>
      </c>
      <c r="M71" s="31" t="s">
        <v>205</v>
      </c>
      <c r="N71" s="31" t="s">
        <v>90</v>
      </c>
      <c r="O71" s="28" t="s">
        <v>90</v>
      </c>
      <c r="P71" t="s">
        <v>91</v>
      </c>
      <c r="Q71" s="30" t="s">
        <v>132</v>
      </c>
      <c r="R71" s="28">
        <v>7</v>
      </c>
      <c r="S71" s="28">
        <v>4</v>
      </c>
      <c r="T71">
        <v>1953</v>
      </c>
      <c r="U71">
        <v>1953</v>
      </c>
      <c r="V71" s="14">
        <f t="shared" si="1"/>
        <v>0</v>
      </c>
      <c r="W71" s="28" t="s">
        <v>93</v>
      </c>
      <c r="X71" s="28" t="s">
        <v>94</v>
      </c>
      <c r="Y71" s="30" t="s">
        <v>96</v>
      </c>
      <c r="Z71" s="28" t="s">
        <v>186</v>
      </c>
      <c r="AA71" t="s">
        <v>117</v>
      </c>
      <c r="AB71" s="28">
        <v>0</v>
      </c>
      <c r="AC71" s="28" t="s">
        <v>97</v>
      </c>
      <c r="AD71" s="28" t="s">
        <v>98</v>
      </c>
      <c r="AE71" s="30" t="s">
        <v>118</v>
      </c>
      <c r="AF71" t="s">
        <v>98</v>
      </c>
      <c r="AG71" t="s">
        <v>98</v>
      </c>
      <c r="AH71" t="s">
        <v>100</v>
      </c>
      <c r="AI71" t="s">
        <v>141</v>
      </c>
      <c r="AJ71">
        <v>603</v>
      </c>
      <c r="AK71" t="s">
        <v>102</v>
      </c>
      <c r="AL71">
        <v>0</v>
      </c>
      <c r="AM71">
        <v>701</v>
      </c>
      <c r="AN71">
        <v>1304</v>
      </c>
      <c r="AO71" s="28" t="s">
        <v>206</v>
      </c>
      <c r="AP71" s="28" t="s">
        <v>98</v>
      </c>
      <c r="AQ71" t="s">
        <v>105</v>
      </c>
      <c r="AR71" t="s">
        <v>106</v>
      </c>
      <c r="AS71">
        <v>1304</v>
      </c>
      <c r="AT71">
        <v>983</v>
      </c>
      <c r="AU71">
        <v>0</v>
      </c>
      <c r="AV71">
        <v>2287</v>
      </c>
      <c r="AW71" s="30">
        <v>0</v>
      </c>
      <c r="AX71">
        <v>0</v>
      </c>
      <c r="AY71" s="30">
        <v>2</v>
      </c>
      <c r="AZ71" s="30">
        <v>0</v>
      </c>
      <c r="BA71">
        <v>3</v>
      </c>
      <c r="BB71" s="14">
        <f>IF(Table1[[#This Row],[FullBath]]+Table1[[#This Row],[HalfBath]]=Table1[[#This Row],[BedroomAbvGr]],1,0)</f>
        <v>0</v>
      </c>
      <c r="BC71">
        <v>1</v>
      </c>
      <c r="BD71" s="30" t="s">
        <v>98</v>
      </c>
      <c r="BE71">
        <v>7</v>
      </c>
      <c r="BF71" t="s">
        <v>107</v>
      </c>
      <c r="BG71">
        <v>1</v>
      </c>
      <c r="BH71" t="s">
        <v>98</v>
      </c>
      <c r="BI71" t="s">
        <v>108</v>
      </c>
      <c r="BJ71">
        <v>1953</v>
      </c>
      <c r="BK71" t="s">
        <v>157</v>
      </c>
      <c r="BL71">
        <v>2</v>
      </c>
      <c r="BM71">
        <v>667</v>
      </c>
      <c r="BN71" t="s">
        <v>98</v>
      </c>
      <c r="BO71" t="s">
        <v>98</v>
      </c>
      <c r="BP71" t="s">
        <v>105</v>
      </c>
      <c r="BQ71" s="30">
        <v>0</v>
      </c>
      <c r="BR71" s="14">
        <f>IF(Table1[[#This Row],[WoodDeckSF]]&gt;0,1,0)</f>
        <v>0</v>
      </c>
      <c r="BS71">
        <v>21</v>
      </c>
      <c r="BT71">
        <v>114</v>
      </c>
      <c r="BU71">
        <v>0</v>
      </c>
      <c r="BV71">
        <v>0</v>
      </c>
      <c r="BW71">
        <v>0</v>
      </c>
      <c r="BX71" s="28" t="s">
        <v>83</v>
      </c>
      <c r="BY71" s="14">
        <f>IF(Table1[[#This Row],[PoolQC]]="NA", 0, 1)</f>
        <v>0</v>
      </c>
      <c r="BZ71" s="30" t="s">
        <v>83</v>
      </c>
      <c r="CA71" s="14">
        <f>IF(Table1[[#This Row],[Fence]]="NA",0,1)</f>
        <v>0</v>
      </c>
      <c r="CB71" t="s">
        <v>83</v>
      </c>
      <c r="CC71">
        <v>0</v>
      </c>
      <c r="CD71" s="30">
        <v>7</v>
      </c>
      <c r="CE71">
        <v>2006</v>
      </c>
      <c r="CF71" t="s">
        <v>110</v>
      </c>
      <c r="CG71" t="s">
        <v>111</v>
      </c>
      <c r="CH71" s="14">
        <f>IF(Table1[[#This Row],[SaleCondition]]="Normal",1,0)</f>
        <v>1</v>
      </c>
      <c r="CI71" s="1">
        <v>225000</v>
      </c>
    </row>
    <row r="72" spans="1:87" x14ac:dyDescent="0.2">
      <c r="A72">
        <v>71</v>
      </c>
      <c r="B72">
        <v>20</v>
      </c>
      <c r="C72" s="28" t="s">
        <v>81</v>
      </c>
      <c r="D72">
        <v>95</v>
      </c>
      <c r="E72">
        <v>13651</v>
      </c>
      <c r="F72" s="28" t="s">
        <v>82</v>
      </c>
      <c r="G72" t="s">
        <v>83</v>
      </c>
      <c r="H72" t="s">
        <v>120</v>
      </c>
      <c r="I72" s="28" t="s">
        <v>85</v>
      </c>
      <c r="J72" t="s">
        <v>86</v>
      </c>
      <c r="K72" s="30" t="s">
        <v>87</v>
      </c>
      <c r="L72" t="s">
        <v>88</v>
      </c>
      <c r="M72" s="31" t="s">
        <v>162</v>
      </c>
      <c r="N72" s="31" t="s">
        <v>90</v>
      </c>
      <c r="O72" s="28" t="s">
        <v>90</v>
      </c>
      <c r="P72" t="s">
        <v>91</v>
      </c>
      <c r="Q72" s="30" t="s">
        <v>115</v>
      </c>
      <c r="R72" s="28">
        <v>7</v>
      </c>
      <c r="S72" s="28">
        <v>6</v>
      </c>
      <c r="T72">
        <v>1973</v>
      </c>
      <c r="U72">
        <v>1973</v>
      </c>
      <c r="V72" s="14">
        <f t="shared" si="1"/>
        <v>0</v>
      </c>
      <c r="W72" s="28" t="s">
        <v>93</v>
      </c>
      <c r="X72" s="28" t="s">
        <v>94</v>
      </c>
      <c r="Y72" s="30" t="s">
        <v>161</v>
      </c>
      <c r="Z72" s="28" t="s">
        <v>161</v>
      </c>
      <c r="AA72" t="s">
        <v>96</v>
      </c>
      <c r="AB72" s="28">
        <v>1115</v>
      </c>
      <c r="AC72" s="28" t="s">
        <v>98</v>
      </c>
      <c r="AD72" s="28" t="s">
        <v>97</v>
      </c>
      <c r="AE72" s="30" t="s">
        <v>118</v>
      </c>
      <c r="AF72" t="s">
        <v>97</v>
      </c>
      <c r="AG72" t="s">
        <v>98</v>
      </c>
      <c r="AH72" t="s">
        <v>97</v>
      </c>
      <c r="AI72" t="s">
        <v>119</v>
      </c>
      <c r="AJ72">
        <v>1880</v>
      </c>
      <c r="AK72" t="s">
        <v>102</v>
      </c>
      <c r="AL72">
        <v>0</v>
      </c>
      <c r="AM72">
        <v>343</v>
      </c>
      <c r="AN72">
        <v>2223</v>
      </c>
      <c r="AO72" s="28" t="s">
        <v>103</v>
      </c>
      <c r="AP72" s="28" t="s">
        <v>104</v>
      </c>
      <c r="AQ72" t="s">
        <v>105</v>
      </c>
      <c r="AR72" t="s">
        <v>106</v>
      </c>
      <c r="AS72">
        <v>2223</v>
      </c>
      <c r="AT72">
        <v>0</v>
      </c>
      <c r="AU72">
        <v>0</v>
      </c>
      <c r="AV72">
        <v>2223</v>
      </c>
      <c r="AW72" s="30">
        <v>1</v>
      </c>
      <c r="AX72">
        <v>0</v>
      </c>
      <c r="AY72" s="30">
        <v>2</v>
      </c>
      <c r="AZ72" s="30">
        <v>0</v>
      </c>
      <c r="BA72">
        <v>3</v>
      </c>
      <c r="BB72" s="14">
        <f>IF(Table1[[#This Row],[FullBath]]+Table1[[#This Row],[HalfBath]]=Table1[[#This Row],[BedroomAbvGr]],1,0)</f>
        <v>0</v>
      </c>
      <c r="BC72">
        <v>1</v>
      </c>
      <c r="BD72" s="30" t="s">
        <v>98</v>
      </c>
      <c r="BE72">
        <v>8</v>
      </c>
      <c r="BF72" t="s">
        <v>107</v>
      </c>
      <c r="BG72">
        <v>2</v>
      </c>
      <c r="BH72" t="s">
        <v>97</v>
      </c>
      <c r="BI72" t="s">
        <v>108</v>
      </c>
      <c r="BJ72">
        <v>1973</v>
      </c>
      <c r="BK72" t="s">
        <v>157</v>
      </c>
      <c r="BL72">
        <v>2</v>
      </c>
      <c r="BM72">
        <v>516</v>
      </c>
      <c r="BN72" t="s">
        <v>98</v>
      </c>
      <c r="BO72" t="s">
        <v>98</v>
      </c>
      <c r="BP72" t="s">
        <v>105</v>
      </c>
      <c r="BQ72" s="30">
        <v>300</v>
      </c>
      <c r="BR72" s="14">
        <f>IF(Table1[[#This Row],[WoodDeckSF]]&gt;0,1,0)</f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 s="28" t="s">
        <v>83</v>
      </c>
      <c r="BY72" s="14">
        <f>IF(Table1[[#This Row],[PoolQC]]="NA", 0, 1)</f>
        <v>0</v>
      </c>
      <c r="BZ72" s="30" t="s">
        <v>83</v>
      </c>
      <c r="CA72" s="14">
        <f>IF(Table1[[#This Row],[Fence]]="NA",0,1)</f>
        <v>0</v>
      </c>
      <c r="CB72" t="s">
        <v>83</v>
      </c>
      <c r="CC72">
        <v>0</v>
      </c>
      <c r="CD72" s="30">
        <v>2</v>
      </c>
      <c r="CE72">
        <v>2007</v>
      </c>
      <c r="CF72" t="s">
        <v>110</v>
      </c>
      <c r="CG72" t="s">
        <v>111</v>
      </c>
      <c r="CH72" s="14">
        <f>IF(Table1[[#This Row],[SaleCondition]]="Normal",1,0)</f>
        <v>1</v>
      </c>
      <c r="CI72" s="1">
        <v>244000</v>
      </c>
    </row>
    <row r="73" spans="1:87" x14ac:dyDescent="0.2">
      <c r="A73">
        <v>72</v>
      </c>
      <c r="B73">
        <v>20</v>
      </c>
      <c r="C73" s="28" t="s">
        <v>81</v>
      </c>
      <c r="D73">
        <v>69</v>
      </c>
      <c r="E73">
        <v>7599</v>
      </c>
      <c r="F73" s="28" t="s">
        <v>82</v>
      </c>
      <c r="G73" t="s">
        <v>83</v>
      </c>
      <c r="H73" t="s">
        <v>84</v>
      </c>
      <c r="I73" s="28" t="s">
        <v>85</v>
      </c>
      <c r="J73" t="s">
        <v>86</v>
      </c>
      <c r="K73" s="30" t="s">
        <v>122</v>
      </c>
      <c r="L73" t="s">
        <v>88</v>
      </c>
      <c r="M73" s="31" t="s">
        <v>131</v>
      </c>
      <c r="N73" s="31" t="s">
        <v>90</v>
      </c>
      <c r="O73" s="28" t="s">
        <v>90</v>
      </c>
      <c r="P73" t="s">
        <v>91</v>
      </c>
      <c r="Q73" s="30" t="s">
        <v>115</v>
      </c>
      <c r="R73" s="28">
        <v>4</v>
      </c>
      <c r="S73" s="28">
        <v>6</v>
      </c>
      <c r="T73">
        <v>1982</v>
      </c>
      <c r="U73">
        <v>2006</v>
      </c>
      <c r="V73" s="14">
        <f t="shared" si="1"/>
        <v>1</v>
      </c>
      <c r="W73" s="28" t="s">
        <v>93</v>
      </c>
      <c r="X73" s="28" t="s">
        <v>94</v>
      </c>
      <c r="Y73" s="30" t="s">
        <v>140</v>
      </c>
      <c r="Z73" s="28" t="s">
        <v>161</v>
      </c>
      <c r="AA73" t="s">
        <v>117</v>
      </c>
      <c r="AB73" s="28">
        <v>0</v>
      </c>
      <c r="AC73" s="28" t="s">
        <v>98</v>
      </c>
      <c r="AD73" s="28" t="s">
        <v>98</v>
      </c>
      <c r="AE73" s="30" t="s">
        <v>118</v>
      </c>
      <c r="AF73" t="s">
        <v>98</v>
      </c>
      <c r="AG73" t="s">
        <v>98</v>
      </c>
      <c r="AH73" t="s">
        <v>100</v>
      </c>
      <c r="AI73" t="s">
        <v>119</v>
      </c>
      <c r="AJ73">
        <v>565</v>
      </c>
      <c r="AK73" t="s">
        <v>102</v>
      </c>
      <c r="AL73">
        <v>0</v>
      </c>
      <c r="AM73">
        <v>280</v>
      </c>
      <c r="AN73">
        <v>845</v>
      </c>
      <c r="AO73" s="28" t="s">
        <v>103</v>
      </c>
      <c r="AP73" s="28" t="s">
        <v>98</v>
      </c>
      <c r="AQ73" t="s">
        <v>105</v>
      </c>
      <c r="AR73" t="s">
        <v>106</v>
      </c>
      <c r="AS73">
        <v>845</v>
      </c>
      <c r="AT73">
        <v>0</v>
      </c>
      <c r="AU73">
        <v>0</v>
      </c>
      <c r="AV73">
        <v>845</v>
      </c>
      <c r="AW73" s="30">
        <v>1</v>
      </c>
      <c r="AX73">
        <v>0</v>
      </c>
      <c r="AY73" s="30">
        <v>1</v>
      </c>
      <c r="AZ73" s="30">
        <v>0</v>
      </c>
      <c r="BA73">
        <v>2</v>
      </c>
      <c r="BB73" s="14">
        <f>IF(Table1[[#This Row],[FullBath]]+Table1[[#This Row],[HalfBath]]=Table1[[#This Row],[BedroomAbvGr]],1,0)</f>
        <v>0</v>
      </c>
      <c r="BC73">
        <v>1</v>
      </c>
      <c r="BD73" s="30" t="s">
        <v>98</v>
      </c>
      <c r="BE73">
        <v>4</v>
      </c>
      <c r="BF73" t="s">
        <v>107</v>
      </c>
      <c r="BG73">
        <v>0</v>
      </c>
      <c r="BH73" t="s">
        <v>83</v>
      </c>
      <c r="BI73" t="s">
        <v>127</v>
      </c>
      <c r="BJ73">
        <v>1987</v>
      </c>
      <c r="BK73" t="s">
        <v>102</v>
      </c>
      <c r="BL73">
        <v>2</v>
      </c>
      <c r="BM73">
        <v>360</v>
      </c>
      <c r="BN73" t="s">
        <v>98</v>
      </c>
      <c r="BO73" t="s">
        <v>98</v>
      </c>
      <c r="BP73" t="s">
        <v>105</v>
      </c>
      <c r="BQ73" s="30">
        <v>0</v>
      </c>
      <c r="BR73" s="14">
        <f>IF(Table1[[#This Row],[WoodDeckSF]]&gt;0,1,0)</f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s="28" t="s">
        <v>83</v>
      </c>
      <c r="BY73" s="14">
        <f>IF(Table1[[#This Row],[PoolQC]]="NA", 0, 1)</f>
        <v>0</v>
      </c>
      <c r="BZ73" s="30" t="s">
        <v>83</v>
      </c>
      <c r="CA73" s="14">
        <f>IF(Table1[[#This Row],[Fence]]="NA",0,1)</f>
        <v>0</v>
      </c>
      <c r="CB73" t="s">
        <v>83</v>
      </c>
      <c r="CC73">
        <v>0</v>
      </c>
      <c r="CD73" s="30">
        <v>6</v>
      </c>
      <c r="CE73">
        <v>2007</v>
      </c>
      <c r="CF73" t="s">
        <v>110</v>
      </c>
      <c r="CG73" t="s">
        <v>111</v>
      </c>
      <c r="CH73" s="14">
        <f>IF(Table1[[#This Row],[SaleCondition]]="Normal",1,0)</f>
        <v>1</v>
      </c>
      <c r="CI73" s="1">
        <v>129500</v>
      </c>
    </row>
    <row r="74" spans="1:87" x14ac:dyDescent="0.2">
      <c r="A74">
        <v>73</v>
      </c>
      <c r="B74">
        <v>60</v>
      </c>
      <c r="C74" s="28" t="s">
        <v>81</v>
      </c>
      <c r="D74">
        <v>74</v>
      </c>
      <c r="E74">
        <v>10141</v>
      </c>
      <c r="F74" s="28" t="s">
        <v>82</v>
      </c>
      <c r="G74" t="s">
        <v>83</v>
      </c>
      <c r="H74" t="s">
        <v>120</v>
      </c>
      <c r="I74" s="28" t="s">
        <v>85</v>
      </c>
      <c r="J74" t="s">
        <v>86</v>
      </c>
      <c r="K74" s="30" t="s">
        <v>122</v>
      </c>
      <c r="L74" t="s">
        <v>88</v>
      </c>
      <c r="M74" s="31" t="s">
        <v>193</v>
      </c>
      <c r="N74" s="31" t="s">
        <v>90</v>
      </c>
      <c r="O74" s="28" t="s">
        <v>90</v>
      </c>
      <c r="P74" t="s">
        <v>91</v>
      </c>
      <c r="Q74" s="30" t="s">
        <v>92</v>
      </c>
      <c r="R74" s="28">
        <v>7</v>
      </c>
      <c r="S74" s="28">
        <v>5</v>
      </c>
      <c r="T74">
        <v>1998</v>
      </c>
      <c r="U74">
        <v>1998</v>
      </c>
      <c r="V74" s="14">
        <f t="shared" si="1"/>
        <v>0</v>
      </c>
      <c r="W74" s="28" t="s">
        <v>93</v>
      </c>
      <c r="X74" s="28" t="s">
        <v>94</v>
      </c>
      <c r="Y74" s="30" t="s">
        <v>95</v>
      </c>
      <c r="Z74" s="28" t="s">
        <v>95</v>
      </c>
      <c r="AA74" t="s">
        <v>96</v>
      </c>
      <c r="AB74" s="28">
        <v>40</v>
      </c>
      <c r="AC74" s="28" t="s">
        <v>98</v>
      </c>
      <c r="AD74" s="28" t="s">
        <v>98</v>
      </c>
      <c r="AE74" s="30" t="s">
        <v>99</v>
      </c>
      <c r="AF74" t="s">
        <v>97</v>
      </c>
      <c r="AG74" t="s">
        <v>98</v>
      </c>
      <c r="AH74" t="s">
        <v>100</v>
      </c>
      <c r="AI74" t="s">
        <v>102</v>
      </c>
      <c r="AJ74">
        <v>0</v>
      </c>
      <c r="AK74" t="s">
        <v>102</v>
      </c>
      <c r="AL74">
        <v>0</v>
      </c>
      <c r="AM74">
        <v>832</v>
      </c>
      <c r="AN74">
        <v>832</v>
      </c>
      <c r="AO74" s="28" t="s">
        <v>103</v>
      </c>
      <c r="AP74" s="28" t="s">
        <v>97</v>
      </c>
      <c r="AQ74" t="s">
        <v>105</v>
      </c>
      <c r="AR74" t="s">
        <v>106</v>
      </c>
      <c r="AS74">
        <v>885</v>
      </c>
      <c r="AT74">
        <v>833</v>
      </c>
      <c r="AU74">
        <v>0</v>
      </c>
      <c r="AV74">
        <v>1718</v>
      </c>
      <c r="AW74" s="30">
        <v>0</v>
      </c>
      <c r="AX74">
        <v>0</v>
      </c>
      <c r="AY74" s="30">
        <v>2</v>
      </c>
      <c r="AZ74" s="30">
        <v>1</v>
      </c>
      <c r="BA74">
        <v>3</v>
      </c>
      <c r="BB74" s="14">
        <f>IF(Table1[[#This Row],[FullBath]]+Table1[[#This Row],[HalfBath]]=Table1[[#This Row],[BedroomAbvGr]],1,0)</f>
        <v>1</v>
      </c>
      <c r="BC74">
        <v>1</v>
      </c>
      <c r="BD74" s="30" t="s">
        <v>98</v>
      </c>
      <c r="BE74">
        <v>7</v>
      </c>
      <c r="BF74" t="s">
        <v>107</v>
      </c>
      <c r="BG74">
        <v>1</v>
      </c>
      <c r="BH74" t="s">
        <v>98</v>
      </c>
      <c r="BI74" t="s">
        <v>108</v>
      </c>
      <c r="BJ74">
        <v>1998</v>
      </c>
      <c r="BK74" t="s">
        <v>157</v>
      </c>
      <c r="BL74">
        <v>2</v>
      </c>
      <c r="BM74">
        <v>427</v>
      </c>
      <c r="BN74" t="s">
        <v>98</v>
      </c>
      <c r="BO74" t="s">
        <v>98</v>
      </c>
      <c r="BP74" t="s">
        <v>105</v>
      </c>
      <c r="BQ74" s="30">
        <v>0</v>
      </c>
      <c r="BR74" s="14">
        <f>IF(Table1[[#This Row],[WoodDeckSF]]&gt;0,1,0)</f>
        <v>0</v>
      </c>
      <c r="BS74">
        <v>94</v>
      </c>
      <c r="BT74">
        <v>0</v>
      </c>
      <c r="BU74">
        <v>0</v>
      </c>
      <c r="BV74">
        <v>291</v>
      </c>
      <c r="BW74">
        <v>0</v>
      </c>
      <c r="BX74" s="28" t="s">
        <v>83</v>
      </c>
      <c r="BY74" s="14">
        <f>IF(Table1[[#This Row],[PoolQC]]="NA", 0, 1)</f>
        <v>0</v>
      </c>
      <c r="BZ74" s="30" t="s">
        <v>83</v>
      </c>
      <c r="CA74" s="14">
        <f>IF(Table1[[#This Row],[Fence]]="NA",0,1)</f>
        <v>0</v>
      </c>
      <c r="CB74" t="s">
        <v>83</v>
      </c>
      <c r="CC74">
        <v>0</v>
      </c>
      <c r="CD74" s="30">
        <v>12</v>
      </c>
      <c r="CE74">
        <v>2009</v>
      </c>
      <c r="CF74" t="s">
        <v>110</v>
      </c>
      <c r="CG74" t="s">
        <v>111</v>
      </c>
      <c r="CH74" s="14">
        <f>IF(Table1[[#This Row],[SaleCondition]]="Normal",1,0)</f>
        <v>1</v>
      </c>
      <c r="CI74" s="1">
        <v>185000</v>
      </c>
    </row>
    <row r="75" spans="1:87" x14ac:dyDescent="0.2">
      <c r="A75">
        <v>74</v>
      </c>
      <c r="B75">
        <v>20</v>
      </c>
      <c r="C75" s="28" t="s">
        <v>81</v>
      </c>
      <c r="D75">
        <v>85</v>
      </c>
      <c r="E75">
        <v>10200</v>
      </c>
      <c r="F75" s="28" t="s">
        <v>82</v>
      </c>
      <c r="G75" t="s">
        <v>83</v>
      </c>
      <c r="H75" t="s">
        <v>84</v>
      </c>
      <c r="I75" s="28" t="s">
        <v>85</v>
      </c>
      <c r="J75" t="s">
        <v>86</v>
      </c>
      <c r="K75" s="30" t="s">
        <v>87</v>
      </c>
      <c r="L75" t="s">
        <v>88</v>
      </c>
      <c r="M75" s="31" t="s">
        <v>162</v>
      </c>
      <c r="N75" s="31" t="s">
        <v>90</v>
      </c>
      <c r="O75" s="28" t="s">
        <v>90</v>
      </c>
      <c r="P75" t="s">
        <v>91</v>
      </c>
      <c r="Q75" s="30" t="s">
        <v>115</v>
      </c>
      <c r="R75" s="28">
        <v>5</v>
      </c>
      <c r="S75" s="28">
        <v>7</v>
      </c>
      <c r="T75">
        <v>1954</v>
      </c>
      <c r="U75">
        <v>2003</v>
      </c>
      <c r="V75" s="14">
        <f t="shared" si="1"/>
        <v>1</v>
      </c>
      <c r="W75" s="28" t="s">
        <v>93</v>
      </c>
      <c r="X75" s="28" t="s">
        <v>94</v>
      </c>
      <c r="Y75" s="30" t="s">
        <v>124</v>
      </c>
      <c r="Z75" s="28" t="s">
        <v>124</v>
      </c>
      <c r="AA75" t="s">
        <v>96</v>
      </c>
      <c r="AB75" s="28">
        <v>104</v>
      </c>
      <c r="AC75" s="28" t="s">
        <v>98</v>
      </c>
      <c r="AD75" s="28" t="s">
        <v>98</v>
      </c>
      <c r="AE75" s="30" t="s">
        <v>118</v>
      </c>
      <c r="AF75" t="s">
        <v>98</v>
      </c>
      <c r="AG75" t="s">
        <v>98</v>
      </c>
      <c r="AH75" t="s">
        <v>100</v>
      </c>
      <c r="AI75" t="s">
        <v>119</v>
      </c>
      <c r="AJ75">
        <v>320</v>
      </c>
      <c r="AK75" t="s">
        <v>141</v>
      </c>
      <c r="AL75">
        <v>362</v>
      </c>
      <c r="AM75">
        <v>404</v>
      </c>
      <c r="AN75">
        <v>1086</v>
      </c>
      <c r="AO75" s="28" t="s">
        <v>103</v>
      </c>
      <c r="AP75" s="28" t="s">
        <v>97</v>
      </c>
      <c r="AQ75" t="s">
        <v>105</v>
      </c>
      <c r="AR75" t="s">
        <v>106</v>
      </c>
      <c r="AS75">
        <v>1086</v>
      </c>
      <c r="AT75">
        <v>0</v>
      </c>
      <c r="AU75">
        <v>0</v>
      </c>
      <c r="AV75">
        <v>1086</v>
      </c>
      <c r="AW75" s="30">
        <v>1</v>
      </c>
      <c r="AX75">
        <v>0</v>
      </c>
      <c r="AY75" s="30">
        <v>1</v>
      </c>
      <c r="AZ75" s="30">
        <v>0</v>
      </c>
      <c r="BA75">
        <v>3</v>
      </c>
      <c r="BB75" s="14">
        <f>IF(Table1[[#This Row],[FullBath]]+Table1[[#This Row],[HalfBath]]=Table1[[#This Row],[BedroomAbvGr]],1,0)</f>
        <v>0</v>
      </c>
      <c r="BC75">
        <v>1</v>
      </c>
      <c r="BD75" s="30" t="s">
        <v>98</v>
      </c>
      <c r="BE75">
        <v>6</v>
      </c>
      <c r="BF75" t="s">
        <v>107</v>
      </c>
      <c r="BG75">
        <v>0</v>
      </c>
      <c r="BH75" t="s">
        <v>83</v>
      </c>
      <c r="BI75" t="s">
        <v>108</v>
      </c>
      <c r="BJ75">
        <v>1989</v>
      </c>
      <c r="BK75" t="s">
        <v>102</v>
      </c>
      <c r="BL75">
        <v>2</v>
      </c>
      <c r="BM75">
        <v>490</v>
      </c>
      <c r="BN75" t="s">
        <v>98</v>
      </c>
      <c r="BO75" t="s">
        <v>98</v>
      </c>
      <c r="BP75" t="s">
        <v>105</v>
      </c>
      <c r="BQ75" s="30">
        <v>0</v>
      </c>
      <c r="BR75" s="14">
        <f>IF(Table1[[#This Row],[WoodDeckSF]]&gt;0,1,0)</f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28" t="s">
        <v>83</v>
      </c>
      <c r="BY75" s="14">
        <f>IF(Table1[[#This Row],[PoolQC]]="NA", 0, 1)</f>
        <v>0</v>
      </c>
      <c r="BZ75" s="30" t="s">
        <v>163</v>
      </c>
      <c r="CA75" s="14">
        <f>IF(Table1[[#This Row],[Fence]]="NA",0,1)</f>
        <v>1</v>
      </c>
      <c r="CB75" t="s">
        <v>83</v>
      </c>
      <c r="CC75">
        <v>0</v>
      </c>
      <c r="CD75" s="30">
        <v>5</v>
      </c>
      <c r="CE75">
        <v>2010</v>
      </c>
      <c r="CF75" t="s">
        <v>110</v>
      </c>
      <c r="CG75" t="s">
        <v>111</v>
      </c>
      <c r="CH75" s="14">
        <f>IF(Table1[[#This Row],[SaleCondition]]="Normal",1,0)</f>
        <v>1</v>
      </c>
      <c r="CI75" s="1">
        <v>144900</v>
      </c>
    </row>
    <row r="76" spans="1:87" x14ac:dyDescent="0.2">
      <c r="A76">
        <v>75</v>
      </c>
      <c r="B76">
        <v>50</v>
      </c>
      <c r="C76" s="28" t="s">
        <v>142</v>
      </c>
      <c r="D76">
        <v>60</v>
      </c>
      <c r="E76">
        <v>5790</v>
      </c>
      <c r="F76" s="28" t="s">
        <v>82</v>
      </c>
      <c r="G76" t="s">
        <v>83</v>
      </c>
      <c r="H76" t="s">
        <v>84</v>
      </c>
      <c r="I76" s="28" t="s">
        <v>85</v>
      </c>
      <c r="J76" t="s">
        <v>86</v>
      </c>
      <c r="K76" s="30" t="s">
        <v>122</v>
      </c>
      <c r="L76" t="s">
        <v>88</v>
      </c>
      <c r="M76" s="31" t="s">
        <v>143</v>
      </c>
      <c r="N76" s="31" t="s">
        <v>90</v>
      </c>
      <c r="O76" s="28" t="s">
        <v>90</v>
      </c>
      <c r="P76" t="s">
        <v>91</v>
      </c>
      <c r="Q76" s="30" t="s">
        <v>92</v>
      </c>
      <c r="R76" s="28">
        <v>3</v>
      </c>
      <c r="S76" s="28">
        <v>6</v>
      </c>
      <c r="T76">
        <v>1915</v>
      </c>
      <c r="U76">
        <v>1950</v>
      </c>
      <c r="V76" s="14">
        <f t="shared" si="1"/>
        <v>1</v>
      </c>
      <c r="W76" s="28" t="s">
        <v>184</v>
      </c>
      <c r="X76" s="28" t="s">
        <v>94</v>
      </c>
      <c r="Y76" s="30" t="s">
        <v>95</v>
      </c>
      <c r="Z76" s="28" t="s">
        <v>95</v>
      </c>
      <c r="AA76" t="s">
        <v>117</v>
      </c>
      <c r="AB76" s="28">
        <v>0</v>
      </c>
      <c r="AC76" s="28" t="s">
        <v>97</v>
      </c>
      <c r="AD76" s="28" t="s">
        <v>97</v>
      </c>
      <c r="AE76" s="30" t="s">
        <v>118</v>
      </c>
      <c r="AF76" t="s">
        <v>147</v>
      </c>
      <c r="AG76" t="s">
        <v>98</v>
      </c>
      <c r="AH76" t="s">
        <v>100</v>
      </c>
      <c r="AI76" t="s">
        <v>102</v>
      </c>
      <c r="AJ76">
        <v>0</v>
      </c>
      <c r="AK76" t="s">
        <v>102</v>
      </c>
      <c r="AL76">
        <v>0</v>
      </c>
      <c r="AM76">
        <v>840</v>
      </c>
      <c r="AN76">
        <v>840</v>
      </c>
      <c r="AO76" s="28" t="s">
        <v>103</v>
      </c>
      <c r="AP76" s="28" t="s">
        <v>97</v>
      </c>
      <c r="AQ76" t="s">
        <v>177</v>
      </c>
      <c r="AR76" t="s">
        <v>106</v>
      </c>
      <c r="AS76">
        <v>840</v>
      </c>
      <c r="AT76">
        <v>765</v>
      </c>
      <c r="AU76">
        <v>0</v>
      </c>
      <c r="AV76">
        <v>1605</v>
      </c>
      <c r="AW76" s="30">
        <v>0</v>
      </c>
      <c r="AX76">
        <v>0</v>
      </c>
      <c r="AY76" s="30">
        <v>2</v>
      </c>
      <c r="AZ76" s="30">
        <v>0</v>
      </c>
      <c r="BA76">
        <v>3</v>
      </c>
      <c r="BB76" s="14">
        <f>IF(Table1[[#This Row],[FullBath]]+Table1[[#This Row],[HalfBath]]=Table1[[#This Row],[BedroomAbvGr]],1,0)</f>
        <v>0</v>
      </c>
      <c r="BC76">
        <v>2</v>
      </c>
      <c r="BD76" s="30" t="s">
        <v>98</v>
      </c>
      <c r="BE76">
        <v>8</v>
      </c>
      <c r="BF76" t="s">
        <v>107</v>
      </c>
      <c r="BG76">
        <v>0</v>
      </c>
      <c r="BH76" t="s">
        <v>83</v>
      </c>
      <c r="BI76" t="s">
        <v>127</v>
      </c>
      <c r="BJ76">
        <v>1915</v>
      </c>
      <c r="BK76" t="s">
        <v>102</v>
      </c>
      <c r="BL76">
        <v>1</v>
      </c>
      <c r="BM76">
        <v>379</v>
      </c>
      <c r="BN76" t="s">
        <v>98</v>
      </c>
      <c r="BO76" t="s">
        <v>98</v>
      </c>
      <c r="BP76" t="s">
        <v>105</v>
      </c>
      <c r="BQ76" s="30">
        <v>0</v>
      </c>
      <c r="BR76" s="14">
        <f>IF(Table1[[#This Row],[WoodDeckSF]]&gt;0,1,0)</f>
        <v>0</v>
      </c>
      <c r="BS76">
        <v>0</v>
      </c>
      <c r="BT76">
        <v>202</v>
      </c>
      <c r="BU76">
        <v>0</v>
      </c>
      <c r="BV76">
        <v>0</v>
      </c>
      <c r="BW76">
        <v>0</v>
      </c>
      <c r="BX76" s="28" t="s">
        <v>83</v>
      </c>
      <c r="BY76" s="14">
        <f>IF(Table1[[#This Row],[PoolQC]]="NA", 0, 1)</f>
        <v>0</v>
      </c>
      <c r="BZ76" s="30" t="s">
        <v>83</v>
      </c>
      <c r="CA76" s="14">
        <f>IF(Table1[[#This Row],[Fence]]="NA",0,1)</f>
        <v>0</v>
      </c>
      <c r="CB76" t="s">
        <v>83</v>
      </c>
      <c r="CC76">
        <v>0</v>
      </c>
      <c r="CD76" s="30">
        <v>5</v>
      </c>
      <c r="CE76">
        <v>2010</v>
      </c>
      <c r="CF76" t="s">
        <v>110</v>
      </c>
      <c r="CG76" t="s">
        <v>111</v>
      </c>
      <c r="CH76" s="14">
        <f>IF(Table1[[#This Row],[SaleCondition]]="Normal",1,0)</f>
        <v>1</v>
      </c>
      <c r="CI76" s="1">
        <v>107400</v>
      </c>
    </row>
    <row r="77" spans="1:87" x14ac:dyDescent="0.2">
      <c r="A77">
        <v>76</v>
      </c>
      <c r="B77">
        <v>180</v>
      </c>
      <c r="C77" s="28" t="s">
        <v>142</v>
      </c>
      <c r="D77">
        <v>21</v>
      </c>
      <c r="E77">
        <v>1596</v>
      </c>
      <c r="F77" s="28" t="s">
        <v>82</v>
      </c>
      <c r="G77" t="s">
        <v>83</v>
      </c>
      <c r="H77" t="s">
        <v>84</v>
      </c>
      <c r="I77" s="28" t="s">
        <v>85</v>
      </c>
      <c r="J77" t="s">
        <v>86</v>
      </c>
      <c r="K77" s="30" t="s">
        <v>87</v>
      </c>
      <c r="L77" t="s">
        <v>88</v>
      </c>
      <c r="M77" s="31" t="s">
        <v>178</v>
      </c>
      <c r="N77" s="31" t="s">
        <v>90</v>
      </c>
      <c r="O77" s="28" t="s">
        <v>90</v>
      </c>
      <c r="P77" t="s">
        <v>198</v>
      </c>
      <c r="Q77" s="30" t="s">
        <v>197</v>
      </c>
      <c r="R77" s="28">
        <v>4</v>
      </c>
      <c r="S77" s="28">
        <v>5</v>
      </c>
      <c r="T77">
        <v>1973</v>
      </c>
      <c r="U77">
        <v>1973</v>
      </c>
      <c r="V77" s="14">
        <f t="shared" si="1"/>
        <v>0</v>
      </c>
      <c r="W77" s="28" t="s">
        <v>93</v>
      </c>
      <c r="X77" s="28" t="s">
        <v>94</v>
      </c>
      <c r="Y77" s="30" t="s">
        <v>180</v>
      </c>
      <c r="Z77" s="28" t="s">
        <v>181</v>
      </c>
      <c r="AA77" t="s">
        <v>117</v>
      </c>
      <c r="AB77" s="28">
        <v>0</v>
      </c>
      <c r="AC77" s="28" t="s">
        <v>98</v>
      </c>
      <c r="AD77" s="28" t="s">
        <v>98</v>
      </c>
      <c r="AE77" s="30" t="s">
        <v>118</v>
      </c>
      <c r="AF77" t="s">
        <v>97</v>
      </c>
      <c r="AG77" t="s">
        <v>98</v>
      </c>
      <c r="AH77" t="s">
        <v>97</v>
      </c>
      <c r="AI77" t="s">
        <v>101</v>
      </c>
      <c r="AJ77">
        <v>462</v>
      </c>
      <c r="AK77" t="s">
        <v>102</v>
      </c>
      <c r="AL77">
        <v>0</v>
      </c>
      <c r="AM77">
        <v>0</v>
      </c>
      <c r="AN77">
        <v>462</v>
      </c>
      <c r="AO77" s="28" t="s">
        <v>103</v>
      </c>
      <c r="AP77" s="28" t="s">
        <v>98</v>
      </c>
      <c r="AQ77" t="s">
        <v>105</v>
      </c>
      <c r="AR77" t="s">
        <v>106</v>
      </c>
      <c r="AS77">
        <v>526</v>
      </c>
      <c r="AT77">
        <v>462</v>
      </c>
      <c r="AU77">
        <v>0</v>
      </c>
      <c r="AV77">
        <v>988</v>
      </c>
      <c r="AW77" s="30">
        <v>1</v>
      </c>
      <c r="AX77">
        <v>0</v>
      </c>
      <c r="AY77" s="30">
        <v>1</v>
      </c>
      <c r="AZ77" s="30">
        <v>0</v>
      </c>
      <c r="BA77">
        <v>2</v>
      </c>
      <c r="BB77" s="14">
        <f>IF(Table1[[#This Row],[FullBath]]+Table1[[#This Row],[HalfBath]]=Table1[[#This Row],[BedroomAbvGr]],1,0)</f>
        <v>0</v>
      </c>
      <c r="BC77">
        <v>1</v>
      </c>
      <c r="BD77" s="30" t="s">
        <v>98</v>
      </c>
      <c r="BE77">
        <v>5</v>
      </c>
      <c r="BF77" t="s">
        <v>107</v>
      </c>
      <c r="BG77">
        <v>0</v>
      </c>
      <c r="BH77" t="s">
        <v>83</v>
      </c>
      <c r="BI77" t="s">
        <v>156</v>
      </c>
      <c r="BJ77">
        <v>1973</v>
      </c>
      <c r="BK77" t="s">
        <v>102</v>
      </c>
      <c r="BL77">
        <v>1</v>
      </c>
      <c r="BM77">
        <v>297</v>
      </c>
      <c r="BN77" t="s">
        <v>98</v>
      </c>
      <c r="BO77" t="s">
        <v>98</v>
      </c>
      <c r="BP77" t="s">
        <v>105</v>
      </c>
      <c r="BQ77" s="30">
        <v>120</v>
      </c>
      <c r="BR77" s="14">
        <f>IF(Table1[[#This Row],[WoodDeckSF]]&gt;0,1,0)</f>
        <v>1</v>
      </c>
      <c r="BS77">
        <v>101</v>
      </c>
      <c r="BT77">
        <v>0</v>
      </c>
      <c r="BU77">
        <v>0</v>
      </c>
      <c r="BV77">
        <v>0</v>
      </c>
      <c r="BW77">
        <v>0</v>
      </c>
      <c r="BX77" s="28" t="s">
        <v>83</v>
      </c>
      <c r="BY77" s="14">
        <f>IF(Table1[[#This Row],[PoolQC]]="NA", 0, 1)</f>
        <v>0</v>
      </c>
      <c r="BZ77" s="30" t="s">
        <v>163</v>
      </c>
      <c r="CA77" s="14">
        <f>IF(Table1[[#This Row],[Fence]]="NA",0,1)</f>
        <v>1</v>
      </c>
      <c r="CB77" t="s">
        <v>83</v>
      </c>
      <c r="CC77">
        <v>0</v>
      </c>
      <c r="CD77" s="30">
        <v>11</v>
      </c>
      <c r="CE77">
        <v>2009</v>
      </c>
      <c r="CF77" t="s">
        <v>110</v>
      </c>
      <c r="CG77" t="s">
        <v>111</v>
      </c>
      <c r="CH77" s="14">
        <f>IF(Table1[[#This Row],[SaleCondition]]="Normal",1,0)</f>
        <v>1</v>
      </c>
      <c r="CI77" s="1">
        <v>91000</v>
      </c>
    </row>
    <row r="78" spans="1:87" x14ac:dyDescent="0.2">
      <c r="A78">
        <v>77</v>
      </c>
      <c r="B78">
        <v>20</v>
      </c>
      <c r="C78" s="28" t="s">
        <v>81</v>
      </c>
      <c r="D78" t="s">
        <v>83</v>
      </c>
      <c r="E78">
        <v>8475</v>
      </c>
      <c r="F78" s="28" t="s">
        <v>82</v>
      </c>
      <c r="G78" t="s">
        <v>83</v>
      </c>
      <c r="H78" t="s">
        <v>120</v>
      </c>
      <c r="I78" s="28" t="s">
        <v>85</v>
      </c>
      <c r="J78" t="s">
        <v>86</v>
      </c>
      <c r="K78" s="30" t="s">
        <v>87</v>
      </c>
      <c r="L78" t="s">
        <v>88</v>
      </c>
      <c r="M78" s="31" t="s">
        <v>162</v>
      </c>
      <c r="N78" s="31" t="s">
        <v>90</v>
      </c>
      <c r="O78" s="28" t="s">
        <v>90</v>
      </c>
      <c r="P78" t="s">
        <v>91</v>
      </c>
      <c r="Q78" s="30" t="s">
        <v>115</v>
      </c>
      <c r="R78" s="28">
        <v>4</v>
      </c>
      <c r="S78" s="28">
        <v>7</v>
      </c>
      <c r="T78">
        <v>1956</v>
      </c>
      <c r="U78">
        <v>1956</v>
      </c>
      <c r="V78" s="14">
        <f t="shared" si="1"/>
        <v>0</v>
      </c>
      <c r="W78" s="28" t="s">
        <v>93</v>
      </c>
      <c r="X78" s="28" t="s">
        <v>94</v>
      </c>
      <c r="Y78" s="30" t="s">
        <v>95</v>
      </c>
      <c r="Z78" s="28" t="s">
        <v>95</v>
      </c>
      <c r="AA78" t="s">
        <v>117</v>
      </c>
      <c r="AB78" s="28">
        <v>0</v>
      </c>
      <c r="AC78" s="28" t="s">
        <v>98</v>
      </c>
      <c r="AD78" s="28" t="s">
        <v>98</v>
      </c>
      <c r="AE78" s="30" t="s">
        <v>118</v>
      </c>
      <c r="AF78" t="s">
        <v>98</v>
      </c>
      <c r="AG78" t="s">
        <v>98</v>
      </c>
      <c r="AH78" t="s">
        <v>100</v>
      </c>
      <c r="AI78" t="s">
        <v>119</v>
      </c>
      <c r="AJ78">
        <v>228</v>
      </c>
      <c r="AK78" t="s">
        <v>102</v>
      </c>
      <c r="AL78">
        <v>0</v>
      </c>
      <c r="AM78">
        <v>724</v>
      </c>
      <c r="AN78">
        <v>952</v>
      </c>
      <c r="AO78" s="28" t="s">
        <v>103</v>
      </c>
      <c r="AP78" s="28" t="s">
        <v>104</v>
      </c>
      <c r="AQ78" t="s">
        <v>105</v>
      </c>
      <c r="AR78" t="s">
        <v>164</v>
      </c>
      <c r="AS78">
        <v>952</v>
      </c>
      <c r="AT78">
        <v>0</v>
      </c>
      <c r="AU78">
        <v>0</v>
      </c>
      <c r="AV78">
        <v>952</v>
      </c>
      <c r="AW78" s="30">
        <v>0</v>
      </c>
      <c r="AX78">
        <v>0</v>
      </c>
      <c r="AY78" s="30">
        <v>1</v>
      </c>
      <c r="AZ78" s="30">
        <v>0</v>
      </c>
      <c r="BA78">
        <v>2</v>
      </c>
      <c r="BB78" s="14">
        <f>IF(Table1[[#This Row],[FullBath]]+Table1[[#This Row],[HalfBath]]=Table1[[#This Row],[BedroomAbvGr]],1,0)</f>
        <v>0</v>
      </c>
      <c r="BC78">
        <v>1</v>
      </c>
      <c r="BD78" s="30" t="s">
        <v>98</v>
      </c>
      <c r="BE78">
        <v>4</v>
      </c>
      <c r="BF78" t="s">
        <v>107</v>
      </c>
      <c r="BG78">
        <v>0</v>
      </c>
      <c r="BH78" t="s">
        <v>83</v>
      </c>
      <c r="BI78" t="s">
        <v>127</v>
      </c>
      <c r="BJ78">
        <v>1956</v>
      </c>
      <c r="BK78" t="s">
        <v>102</v>
      </c>
      <c r="BL78">
        <v>1</v>
      </c>
      <c r="BM78">
        <v>283</v>
      </c>
      <c r="BN78" t="s">
        <v>98</v>
      </c>
      <c r="BO78" t="s">
        <v>98</v>
      </c>
      <c r="BP78" t="s">
        <v>105</v>
      </c>
      <c r="BQ78" s="30">
        <v>0</v>
      </c>
      <c r="BR78" s="14">
        <f>IF(Table1[[#This Row],[WoodDeckSF]]&gt;0,1,0)</f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 s="28" t="s">
        <v>83</v>
      </c>
      <c r="BY78" s="14">
        <f>IF(Table1[[#This Row],[PoolQC]]="NA", 0, 1)</f>
        <v>0</v>
      </c>
      <c r="BZ78" s="30" t="s">
        <v>83</v>
      </c>
      <c r="CA78" s="14">
        <f>IF(Table1[[#This Row],[Fence]]="NA",0,1)</f>
        <v>0</v>
      </c>
      <c r="CB78" t="s">
        <v>83</v>
      </c>
      <c r="CC78">
        <v>0</v>
      </c>
      <c r="CD78" s="30">
        <v>4</v>
      </c>
      <c r="CE78">
        <v>2008</v>
      </c>
      <c r="CF78" t="s">
        <v>110</v>
      </c>
      <c r="CG78" t="s">
        <v>111</v>
      </c>
      <c r="CH78" s="14">
        <f>IF(Table1[[#This Row],[SaleCondition]]="Normal",1,0)</f>
        <v>1</v>
      </c>
      <c r="CI78" s="1">
        <v>135750</v>
      </c>
    </row>
    <row r="79" spans="1:87" x14ac:dyDescent="0.2">
      <c r="A79">
        <v>78</v>
      </c>
      <c r="B79">
        <v>50</v>
      </c>
      <c r="C79" s="28" t="s">
        <v>142</v>
      </c>
      <c r="D79">
        <v>50</v>
      </c>
      <c r="E79">
        <v>8635</v>
      </c>
      <c r="F79" s="28" t="s">
        <v>82</v>
      </c>
      <c r="G79" t="s">
        <v>83</v>
      </c>
      <c r="H79" t="s">
        <v>84</v>
      </c>
      <c r="I79" s="28" t="s">
        <v>85</v>
      </c>
      <c r="J79" t="s">
        <v>86</v>
      </c>
      <c r="K79" s="30" t="s">
        <v>87</v>
      </c>
      <c r="L79" t="s">
        <v>88</v>
      </c>
      <c r="M79" s="31" t="s">
        <v>148</v>
      </c>
      <c r="N79" s="31" t="s">
        <v>90</v>
      </c>
      <c r="O79" s="28" t="s">
        <v>90</v>
      </c>
      <c r="P79" t="s">
        <v>91</v>
      </c>
      <c r="Q79" s="30" t="s">
        <v>132</v>
      </c>
      <c r="R79" s="28">
        <v>5</v>
      </c>
      <c r="S79" s="28">
        <v>5</v>
      </c>
      <c r="T79">
        <v>1948</v>
      </c>
      <c r="U79">
        <v>2001</v>
      </c>
      <c r="V79" s="14">
        <f t="shared" si="1"/>
        <v>1</v>
      </c>
      <c r="W79" s="28" t="s">
        <v>93</v>
      </c>
      <c r="X79" s="28" t="s">
        <v>94</v>
      </c>
      <c r="Y79" s="30" t="s">
        <v>124</v>
      </c>
      <c r="Z79" s="28" t="s">
        <v>124</v>
      </c>
      <c r="AA79" t="s">
        <v>117</v>
      </c>
      <c r="AB79" s="28">
        <v>0</v>
      </c>
      <c r="AC79" s="28" t="s">
        <v>98</v>
      </c>
      <c r="AD79" s="28" t="s">
        <v>98</v>
      </c>
      <c r="AE79" s="30" t="s">
        <v>118</v>
      </c>
      <c r="AF79" t="s">
        <v>98</v>
      </c>
      <c r="AG79" t="s">
        <v>98</v>
      </c>
      <c r="AH79" t="s">
        <v>100</v>
      </c>
      <c r="AI79" t="s">
        <v>141</v>
      </c>
      <c r="AJ79">
        <v>336</v>
      </c>
      <c r="AK79" t="s">
        <v>101</v>
      </c>
      <c r="AL79">
        <v>41</v>
      </c>
      <c r="AM79">
        <v>295</v>
      </c>
      <c r="AN79">
        <v>672</v>
      </c>
      <c r="AO79" s="28" t="s">
        <v>103</v>
      </c>
      <c r="AP79" s="28" t="s">
        <v>98</v>
      </c>
      <c r="AQ79" t="s">
        <v>105</v>
      </c>
      <c r="AR79" t="s">
        <v>106</v>
      </c>
      <c r="AS79">
        <v>1072</v>
      </c>
      <c r="AT79">
        <v>213</v>
      </c>
      <c r="AU79">
        <v>0</v>
      </c>
      <c r="AV79">
        <v>1285</v>
      </c>
      <c r="AW79" s="30">
        <v>1</v>
      </c>
      <c r="AX79">
        <v>0</v>
      </c>
      <c r="AY79" s="30">
        <v>1</v>
      </c>
      <c r="AZ79" s="30">
        <v>0</v>
      </c>
      <c r="BA79">
        <v>2</v>
      </c>
      <c r="BB79" s="14">
        <f>IF(Table1[[#This Row],[FullBath]]+Table1[[#This Row],[HalfBath]]=Table1[[#This Row],[BedroomAbvGr]],1,0)</f>
        <v>0</v>
      </c>
      <c r="BC79">
        <v>1</v>
      </c>
      <c r="BD79" s="30" t="s">
        <v>98</v>
      </c>
      <c r="BE79">
        <v>6</v>
      </c>
      <c r="BF79" t="s">
        <v>146</v>
      </c>
      <c r="BG79">
        <v>0</v>
      </c>
      <c r="BH79" t="s">
        <v>83</v>
      </c>
      <c r="BI79" t="s">
        <v>127</v>
      </c>
      <c r="BJ79">
        <v>1948</v>
      </c>
      <c r="BK79" t="s">
        <v>102</v>
      </c>
      <c r="BL79">
        <v>1</v>
      </c>
      <c r="BM79">
        <v>240</v>
      </c>
      <c r="BN79" t="s">
        <v>98</v>
      </c>
      <c r="BO79" t="s">
        <v>98</v>
      </c>
      <c r="BP79" t="s">
        <v>105</v>
      </c>
      <c r="BQ79" s="30">
        <v>0</v>
      </c>
      <c r="BR79" s="14">
        <f>IF(Table1[[#This Row],[WoodDeckSF]]&gt;0,1,0)</f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s="28" t="s">
        <v>83</v>
      </c>
      <c r="BY79" s="14">
        <f>IF(Table1[[#This Row],[PoolQC]]="NA", 0, 1)</f>
        <v>0</v>
      </c>
      <c r="BZ79" s="30" t="s">
        <v>134</v>
      </c>
      <c r="CA79" s="14">
        <f>IF(Table1[[#This Row],[Fence]]="NA",0,1)</f>
        <v>1</v>
      </c>
      <c r="CB79" t="s">
        <v>83</v>
      </c>
      <c r="CC79">
        <v>0</v>
      </c>
      <c r="CD79" s="30">
        <v>1</v>
      </c>
      <c r="CE79">
        <v>2008</v>
      </c>
      <c r="CF79" t="s">
        <v>110</v>
      </c>
      <c r="CG79" t="s">
        <v>111</v>
      </c>
      <c r="CH79" s="14">
        <f>IF(Table1[[#This Row],[SaleCondition]]="Normal",1,0)</f>
        <v>1</v>
      </c>
      <c r="CI79" s="1">
        <v>127000</v>
      </c>
    </row>
    <row r="80" spans="1:87" x14ac:dyDescent="0.2">
      <c r="A80">
        <v>79</v>
      </c>
      <c r="B80">
        <v>90</v>
      </c>
      <c r="C80" s="28" t="s">
        <v>81</v>
      </c>
      <c r="D80">
        <v>72</v>
      </c>
      <c r="E80">
        <v>10778</v>
      </c>
      <c r="F80" s="28" t="s">
        <v>82</v>
      </c>
      <c r="G80" t="s">
        <v>83</v>
      </c>
      <c r="H80" t="s">
        <v>84</v>
      </c>
      <c r="I80" s="28" t="s">
        <v>85</v>
      </c>
      <c r="J80" t="s">
        <v>86</v>
      </c>
      <c r="K80" s="30" t="s">
        <v>87</v>
      </c>
      <c r="L80" t="s">
        <v>88</v>
      </c>
      <c r="M80" s="31" t="s">
        <v>151</v>
      </c>
      <c r="N80" s="31" t="s">
        <v>90</v>
      </c>
      <c r="O80" s="28" t="s">
        <v>90</v>
      </c>
      <c r="P80" t="s">
        <v>167</v>
      </c>
      <c r="Q80" s="30" t="s">
        <v>115</v>
      </c>
      <c r="R80" s="28">
        <v>4</v>
      </c>
      <c r="S80" s="28">
        <v>5</v>
      </c>
      <c r="T80">
        <v>1968</v>
      </c>
      <c r="U80">
        <v>1968</v>
      </c>
      <c r="V80" s="14">
        <f t="shared" si="1"/>
        <v>0</v>
      </c>
      <c r="W80" s="28" t="s">
        <v>152</v>
      </c>
      <c r="X80" s="28" t="s">
        <v>94</v>
      </c>
      <c r="Y80" s="30" t="s">
        <v>140</v>
      </c>
      <c r="Z80" s="28" t="s">
        <v>140</v>
      </c>
      <c r="AA80" t="s">
        <v>117</v>
      </c>
      <c r="AB80" s="28">
        <v>0</v>
      </c>
      <c r="AC80" s="28" t="s">
        <v>98</v>
      </c>
      <c r="AD80" s="28" t="s">
        <v>98</v>
      </c>
      <c r="AE80" s="30" t="s">
        <v>118</v>
      </c>
      <c r="AF80" t="s">
        <v>98</v>
      </c>
      <c r="AG80" t="s">
        <v>98</v>
      </c>
      <c r="AH80" t="s">
        <v>100</v>
      </c>
      <c r="AI80" t="s">
        <v>102</v>
      </c>
      <c r="AJ80">
        <v>0</v>
      </c>
      <c r="AK80" t="s">
        <v>102</v>
      </c>
      <c r="AL80">
        <v>0</v>
      </c>
      <c r="AM80">
        <v>1768</v>
      </c>
      <c r="AN80">
        <v>1768</v>
      </c>
      <c r="AO80" s="28" t="s">
        <v>103</v>
      </c>
      <c r="AP80" s="28" t="s">
        <v>98</v>
      </c>
      <c r="AQ80" t="s">
        <v>177</v>
      </c>
      <c r="AR80" t="s">
        <v>106</v>
      </c>
      <c r="AS80">
        <v>1768</v>
      </c>
      <c r="AT80">
        <v>0</v>
      </c>
      <c r="AU80">
        <v>0</v>
      </c>
      <c r="AV80">
        <v>1768</v>
      </c>
      <c r="AW80" s="30">
        <v>0</v>
      </c>
      <c r="AX80">
        <v>0</v>
      </c>
      <c r="AY80" s="30">
        <v>2</v>
      </c>
      <c r="AZ80" s="30">
        <v>0</v>
      </c>
      <c r="BA80">
        <v>4</v>
      </c>
      <c r="BB80" s="14">
        <f>IF(Table1[[#This Row],[FullBath]]+Table1[[#This Row],[HalfBath]]=Table1[[#This Row],[BedroomAbvGr]],1,0)</f>
        <v>0</v>
      </c>
      <c r="BC80">
        <v>2</v>
      </c>
      <c r="BD80" s="30" t="s">
        <v>98</v>
      </c>
      <c r="BE80">
        <v>8</v>
      </c>
      <c r="BF80" t="s">
        <v>107</v>
      </c>
      <c r="BG80">
        <v>0</v>
      </c>
      <c r="BH80" t="s">
        <v>83</v>
      </c>
      <c r="BI80" t="s">
        <v>83</v>
      </c>
      <c r="BJ80" t="s">
        <v>83</v>
      </c>
      <c r="BK80" t="s">
        <v>83</v>
      </c>
      <c r="BL80">
        <v>0</v>
      </c>
      <c r="BM80">
        <v>0</v>
      </c>
      <c r="BN80" t="s">
        <v>83</v>
      </c>
      <c r="BO80" t="s">
        <v>83</v>
      </c>
      <c r="BP80" t="s">
        <v>105</v>
      </c>
      <c r="BQ80" s="30">
        <v>0</v>
      </c>
      <c r="BR80" s="14">
        <f>IF(Table1[[#This Row],[WoodDeckSF]]&gt;0,1,0)</f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s="28" t="s">
        <v>83</v>
      </c>
      <c r="BY80" s="14">
        <f>IF(Table1[[#This Row],[PoolQC]]="NA", 0, 1)</f>
        <v>0</v>
      </c>
      <c r="BZ80" s="30" t="s">
        <v>83</v>
      </c>
      <c r="CA80" s="14">
        <f>IF(Table1[[#This Row],[Fence]]="NA",0,1)</f>
        <v>0</v>
      </c>
      <c r="CB80" t="s">
        <v>83</v>
      </c>
      <c r="CC80">
        <v>0</v>
      </c>
      <c r="CD80" s="30">
        <v>4</v>
      </c>
      <c r="CE80">
        <v>2010</v>
      </c>
      <c r="CF80" t="s">
        <v>110</v>
      </c>
      <c r="CG80" t="s">
        <v>111</v>
      </c>
      <c r="CH80" s="14">
        <f>IF(Table1[[#This Row],[SaleCondition]]="Normal",1,0)</f>
        <v>1</v>
      </c>
      <c r="CI80" s="1">
        <v>136500</v>
      </c>
    </row>
    <row r="81" spans="1:87" x14ac:dyDescent="0.2">
      <c r="A81">
        <v>80</v>
      </c>
      <c r="B81">
        <v>50</v>
      </c>
      <c r="C81" s="28" t="s">
        <v>142</v>
      </c>
      <c r="D81">
        <v>60</v>
      </c>
      <c r="E81">
        <v>10440</v>
      </c>
      <c r="F81" s="28" t="s">
        <v>82</v>
      </c>
      <c r="G81" t="s">
        <v>174</v>
      </c>
      <c r="H81" t="s">
        <v>84</v>
      </c>
      <c r="I81" s="28" t="s">
        <v>85</v>
      </c>
      <c r="J81" t="s">
        <v>86</v>
      </c>
      <c r="K81" s="30" t="s">
        <v>122</v>
      </c>
      <c r="L81" t="s">
        <v>88</v>
      </c>
      <c r="M81" s="31" t="s">
        <v>143</v>
      </c>
      <c r="N81" s="31" t="s">
        <v>90</v>
      </c>
      <c r="O81" s="28" t="s">
        <v>90</v>
      </c>
      <c r="P81" t="s">
        <v>91</v>
      </c>
      <c r="Q81" s="30" t="s">
        <v>92</v>
      </c>
      <c r="R81" s="28">
        <v>5</v>
      </c>
      <c r="S81" s="28">
        <v>6</v>
      </c>
      <c r="T81">
        <v>1910</v>
      </c>
      <c r="U81">
        <v>1981</v>
      </c>
      <c r="V81" s="14">
        <f t="shared" si="1"/>
        <v>1</v>
      </c>
      <c r="W81" s="28" t="s">
        <v>93</v>
      </c>
      <c r="X81" s="28" t="s">
        <v>94</v>
      </c>
      <c r="Y81" s="30" t="s">
        <v>124</v>
      </c>
      <c r="Z81" s="28" t="s">
        <v>124</v>
      </c>
      <c r="AA81" t="s">
        <v>117</v>
      </c>
      <c r="AB81" s="28">
        <v>0</v>
      </c>
      <c r="AC81" s="28" t="s">
        <v>98</v>
      </c>
      <c r="AD81" s="28" t="s">
        <v>98</v>
      </c>
      <c r="AE81" s="30" t="s">
        <v>99</v>
      </c>
      <c r="AF81" t="s">
        <v>98</v>
      </c>
      <c r="AG81" t="s">
        <v>98</v>
      </c>
      <c r="AH81" t="s">
        <v>100</v>
      </c>
      <c r="AI81" t="s">
        <v>102</v>
      </c>
      <c r="AJ81">
        <v>0</v>
      </c>
      <c r="AK81" t="s">
        <v>102</v>
      </c>
      <c r="AL81">
        <v>0</v>
      </c>
      <c r="AM81">
        <v>440</v>
      </c>
      <c r="AN81">
        <v>440</v>
      </c>
      <c r="AO81" s="28" t="s">
        <v>103</v>
      </c>
      <c r="AP81" s="28" t="s">
        <v>97</v>
      </c>
      <c r="AQ81" t="s">
        <v>105</v>
      </c>
      <c r="AR81" t="s">
        <v>106</v>
      </c>
      <c r="AS81">
        <v>682</v>
      </c>
      <c r="AT81">
        <v>548</v>
      </c>
      <c r="AU81">
        <v>0</v>
      </c>
      <c r="AV81">
        <v>1230</v>
      </c>
      <c r="AW81" s="30">
        <v>0</v>
      </c>
      <c r="AX81">
        <v>0</v>
      </c>
      <c r="AY81" s="30">
        <v>1</v>
      </c>
      <c r="AZ81" s="30">
        <v>1</v>
      </c>
      <c r="BA81">
        <v>2</v>
      </c>
      <c r="BB81" s="14">
        <f>IF(Table1[[#This Row],[FullBath]]+Table1[[#This Row],[HalfBath]]=Table1[[#This Row],[BedroomAbvGr]],1,0)</f>
        <v>1</v>
      </c>
      <c r="BC81">
        <v>1</v>
      </c>
      <c r="BD81" s="30" t="s">
        <v>98</v>
      </c>
      <c r="BE81">
        <v>5</v>
      </c>
      <c r="BF81" t="s">
        <v>107</v>
      </c>
      <c r="BG81">
        <v>0</v>
      </c>
      <c r="BH81" t="s">
        <v>83</v>
      </c>
      <c r="BI81" t="s">
        <v>127</v>
      </c>
      <c r="BJ81">
        <v>1966</v>
      </c>
      <c r="BK81" t="s">
        <v>102</v>
      </c>
      <c r="BL81">
        <v>2</v>
      </c>
      <c r="BM81">
        <v>440</v>
      </c>
      <c r="BN81" t="s">
        <v>98</v>
      </c>
      <c r="BO81" t="s">
        <v>98</v>
      </c>
      <c r="BP81" t="s">
        <v>105</v>
      </c>
      <c r="BQ81" s="30">
        <v>74</v>
      </c>
      <c r="BR81" s="14">
        <f>IF(Table1[[#This Row],[WoodDeckSF]]&gt;0,1,0)</f>
        <v>1</v>
      </c>
      <c r="BS81">
        <v>0</v>
      </c>
      <c r="BT81">
        <v>128</v>
      </c>
      <c r="BU81">
        <v>0</v>
      </c>
      <c r="BV81">
        <v>0</v>
      </c>
      <c r="BW81">
        <v>0</v>
      </c>
      <c r="BX81" s="28" t="s">
        <v>83</v>
      </c>
      <c r="BY81" s="14">
        <f>IF(Table1[[#This Row],[PoolQC]]="NA", 0, 1)</f>
        <v>0</v>
      </c>
      <c r="BZ81" s="30" t="s">
        <v>134</v>
      </c>
      <c r="CA81" s="14">
        <f>IF(Table1[[#This Row],[Fence]]="NA",0,1)</f>
        <v>1</v>
      </c>
      <c r="CB81" t="s">
        <v>83</v>
      </c>
      <c r="CC81">
        <v>0</v>
      </c>
      <c r="CD81" s="30">
        <v>5</v>
      </c>
      <c r="CE81">
        <v>2009</v>
      </c>
      <c r="CF81" t="s">
        <v>110</v>
      </c>
      <c r="CG81" t="s">
        <v>111</v>
      </c>
      <c r="CH81" s="14">
        <f>IF(Table1[[#This Row],[SaleCondition]]="Normal",1,0)</f>
        <v>1</v>
      </c>
      <c r="CI81" s="1">
        <v>110000</v>
      </c>
    </row>
    <row r="82" spans="1:87" x14ac:dyDescent="0.2">
      <c r="A82">
        <v>81</v>
      </c>
      <c r="B82">
        <v>60</v>
      </c>
      <c r="C82" s="28" t="s">
        <v>81</v>
      </c>
      <c r="D82">
        <v>100</v>
      </c>
      <c r="E82">
        <v>13000</v>
      </c>
      <c r="F82" s="28" t="s">
        <v>82</v>
      </c>
      <c r="G82" t="s">
        <v>83</v>
      </c>
      <c r="H82" t="s">
        <v>84</v>
      </c>
      <c r="I82" s="28" t="s">
        <v>85</v>
      </c>
      <c r="J82" t="s">
        <v>86</v>
      </c>
      <c r="K82" s="30" t="s">
        <v>122</v>
      </c>
      <c r="L82" t="s">
        <v>88</v>
      </c>
      <c r="M82" s="31" t="s">
        <v>162</v>
      </c>
      <c r="N82" s="31" t="s">
        <v>90</v>
      </c>
      <c r="O82" s="28" t="s">
        <v>90</v>
      </c>
      <c r="P82" t="s">
        <v>91</v>
      </c>
      <c r="Q82" s="30" t="s">
        <v>92</v>
      </c>
      <c r="R82" s="28">
        <v>6</v>
      </c>
      <c r="S82" s="28">
        <v>6</v>
      </c>
      <c r="T82">
        <v>1968</v>
      </c>
      <c r="U82">
        <v>1968</v>
      </c>
      <c r="V82" s="14">
        <f t="shared" si="1"/>
        <v>0</v>
      </c>
      <c r="W82" s="28" t="s">
        <v>93</v>
      </c>
      <c r="X82" s="28" t="s">
        <v>94</v>
      </c>
      <c r="Y82" s="30" t="s">
        <v>95</v>
      </c>
      <c r="Z82" s="28" t="s">
        <v>95</v>
      </c>
      <c r="AA82" t="s">
        <v>96</v>
      </c>
      <c r="AB82" s="28">
        <v>576</v>
      </c>
      <c r="AC82" s="28" t="s">
        <v>98</v>
      </c>
      <c r="AD82" s="28" t="s">
        <v>97</v>
      </c>
      <c r="AE82" s="30" t="s">
        <v>118</v>
      </c>
      <c r="AF82" t="s">
        <v>97</v>
      </c>
      <c r="AG82" t="s">
        <v>98</v>
      </c>
      <c r="AH82" t="s">
        <v>100</v>
      </c>
      <c r="AI82" t="s">
        <v>153</v>
      </c>
      <c r="AJ82">
        <v>448</v>
      </c>
      <c r="AK82" t="s">
        <v>102</v>
      </c>
      <c r="AL82">
        <v>0</v>
      </c>
      <c r="AM82">
        <v>448</v>
      </c>
      <c r="AN82">
        <v>896</v>
      </c>
      <c r="AO82" s="28" t="s">
        <v>103</v>
      </c>
      <c r="AP82" s="28" t="s">
        <v>98</v>
      </c>
      <c r="AQ82" t="s">
        <v>105</v>
      </c>
      <c r="AR82" t="s">
        <v>106</v>
      </c>
      <c r="AS82">
        <v>1182</v>
      </c>
      <c r="AT82">
        <v>960</v>
      </c>
      <c r="AU82">
        <v>0</v>
      </c>
      <c r="AV82">
        <v>2142</v>
      </c>
      <c r="AW82" s="30">
        <v>0</v>
      </c>
      <c r="AX82">
        <v>0</v>
      </c>
      <c r="AY82" s="30">
        <v>2</v>
      </c>
      <c r="AZ82" s="30">
        <v>1</v>
      </c>
      <c r="BA82">
        <v>4</v>
      </c>
      <c r="BB82" s="14">
        <f>IF(Table1[[#This Row],[FullBath]]+Table1[[#This Row],[HalfBath]]=Table1[[#This Row],[BedroomAbvGr]],1,0)</f>
        <v>0</v>
      </c>
      <c r="BC82">
        <v>1</v>
      </c>
      <c r="BD82" s="30" t="s">
        <v>97</v>
      </c>
      <c r="BE82">
        <v>8</v>
      </c>
      <c r="BF82" t="s">
        <v>107</v>
      </c>
      <c r="BG82">
        <v>1</v>
      </c>
      <c r="BH82" t="s">
        <v>97</v>
      </c>
      <c r="BI82" t="s">
        <v>108</v>
      </c>
      <c r="BJ82">
        <v>1968</v>
      </c>
      <c r="BK82" t="s">
        <v>157</v>
      </c>
      <c r="BL82">
        <v>1</v>
      </c>
      <c r="BM82">
        <v>509</v>
      </c>
      <c r="BN82" t="s">
        <v>98</v>
      </c>
      <c r="BO82" t="s">
        <v>98</v>
      </c>
      <c r="BP82" t="s">
        <v>105</v>
      </c>
      <c r="BQ82" s="30">
        <v>0</v>
      </c>
      <c r="BR82" s="14">
        <f>IF(Table1[[#This Row],[WoodDeckSF]]&gt;0,1,0)</f>
        <v>0</v>
      </c>
      <c r="BS82">
        <v>72</v>
      </c>
      <c r="BT82">
        <v>0</v>
      </c>
      <c r="BU82">
        <v>0</v>
      </c>
      <c r="BV82">
        <v>252</v>
      </c>
      <c r="BW82">
        <v>0</v>
      </c>
      <c r="BX82" s="28" t="s">
        <v>83</v>
      </c>
      <c r="BY82" s="14">
        <f>IF(Table1[[#This Row],[PoolQC]]="NA", 0, 1)</f>
        <v>0</v>
      </c>
      <c r="BZ82" s="30" t="s">
        <v>83</v>
      </c>
      <c r="CA82" s="14">
        <f>IF(Table1[[#This Row],[Fence]]="NA",0,1)</f>
        <v>0</v>
      </c>
      <c r="CB82" t="s">
        <v>83</v>
      </c>
      <c r="CC82">
        <v>0</v>
      </c>
      <c r="CD82" s="30">
        <v>6</v>
      </c>
      <c r="CE82">
        <v>2009</v>
      </c>
      <c r="CF82" t="s">
        <v>110</v>
      </c>
      <c r="CG82" t="s">
        <v>111</v>
      </c>
      <c r="CH82" s="14">
        <f>IF(Table1[[#This Row],[SaleCondition]]="Normal",1,0)</f>
        <v>1</v>
      </c>
      <c r="CI82" s="1">
        <v>193500</v>
      </c>
    </row>
    <row r="83" spans="1:87" x14ac:dyDescent="0.2">
      <c r="A83">
        <v>82</v>
      </c>
      <c r="B83">
        <v>120</v>
      </c>
      <c r="C83" s="28" t="s">
        <v>142</v>
      </c>
      <c r="D83">
        <v>32</v>
      </c>
      <c r="E83">
        <v>4500</v>
      </c>
      <c r="F83" s="28" t="s">
        <v>82</v>
      </c>
      <c r="G83" t="s">
        <v>83</v>
      </c>
      <c r="H83" t="s">
        <v>84</v>
      </c>
      <c r="I83" s="28" t="s">
        <v>85</v>
      </c>
      <c r="J83" t="s">
        <v>86</v>
      </c>
      <c r="K83" s="30" t="s">
        <v>112</v>
      </c>
      <c r="L83" t="s">
        <v>88</v>
      </c>
      <c r="M83" s="31" t="s">
        <v>131</v>
      </c>
      <c r="N83" s="31" t="s">
        <v>90</v>
      </c>
      <c r="O83" s="28" t="s">
        <v>90</v>
      </c>
      <c r="P83" t="s">
        <v>179</v>
      </c>
      <c r="Q83" s="30" t="s">
        <v>115</v>
      </c>
      <c r="R83" s="28">
        <v>6</v>
      </c>
      <c r="S83" s="28">
        <v>5</v>
      </c>
      <c r="T83">
        <v>1998</v>
      </c>
      <c r="U83">
        <v>1998</v>
      </c>
      <c r="V83" s="14">
        <f t="shared" si="1"/>
        <v>0</v>
      </c>
      <c r="W83" s="28" t="s">
        <v>152</v>
      </c>
      <c r="X83" s="28" t="s">
        <v>94</v>
      </c>
      <c r="Y83" s="30" t="s">
        <v>95</v>
      </c>
      <c r="Z83" s="28" t="s">
        <v>95</v>
      </c>
      <c r="AA83" t="s">
        <v>96</v>
      </c>
      <c r="AB83" s="28">
        <v>443</v>
      </c>
      <c r="AC83" s="28" t="s">
        <v>98</v>
      </c>
      <c r="AD83" s="28" t="s">
        <v>97</v>
      </c>
      <c r="AE83" s="30" t="s">
        <v>99</v>
      </c>
      <c r="AF83" t="s">
        <v>104</v>
      </c>
      <c r="AG83" t="s">
        <v>97</v>
      </c>
      <c r="AH83" t="s">
        <v>100</v>
      </c>
      <c r="AI83" t="s">
        <v>101</v>
      </c>
      <c r="AJ83">
        <v>1201</v>
      </c>
      <c r="AK83" t="s">
        <v>102</v>
      </c>
      <c r="AL83">
        <v>0</v>
      </c>
      <c r="AM83">
        <v>36</v>
      </c>
      <c r="AN83">
        <v>1237</v>
      </c>
      <c r="AO83" s="28" t="s">
        <v>103</v>
      </c>
      <c r="AP83" s="28" t="s">
        <v>104</v>
      </c>
      <c r="AQ83" t="s">
        <v>105</v>
      </c>
      <c r="AR83" t="s">
        <v>106</v>
      </c>
      <c r="AS83">
        <v>1337</v>
      </c>
      <c r="AT83">
        <v>0</v>
      </c>
      <c r="AU83">
        <v>0</v>
      </c>
      <c r="AV83">
        <v>1337</v>
      </c>
      <c r="AW83" s="30">
        <v>1</v>
      </c>
      <c r="AX83">
        <v>0</v>
      </c>
      <c r="AY83" s="30">
        <v>2</v>
      </c>
      <c r="AZ83" s="30">
        <v>0</v>
      </c>
      <c r="BA83">
        <v>2</v>
      </c>
      <c r="BB83" s="14">
        <f>IF(Table1[[#This Row],[FullBath]]+Table1[[#This Row],[HalfBath]]=Table1[[#This Row],[BedroomAbvGr]],1,0)</f>
        <v>1</v>
      </c>
      <c r="BC83">
        <v>1</v>
      </c>
      <c r="BD83" s="30" t="s">
        <v>98</v>
      </c>
      <c r="BE83">
        <v>5</v>
      </c>
      <c r="BF83" t="s">
        <v>107</v>
      </c>
      <c r="BG83">
        <v>0</v>
      </c>
      <c r="BH83" t="s">
        <v>83</v>
      </c>
      <c r="BI83" t="s">
        <v>108</v>
      </c>
      <c r="BJ83">
        <v>1998</v>
      </c>
      <c r="BK83" t="s">
        <v>157</v>
      </c>
      <c r="BL83">
        <v>2</v>
      </c>
      <c r="BM83">
        <v>405</v>
      </c>
      <c r="BN83" t="s">
        <v>98</v>
      </c>
      <c r="BO83" t="s">
        <v>98</v>
      </c>
      <c r="BP83" t="s">
        <v>105</v>
      </c>
      <c r="BQ83" s="30">
        <v>0</v>
      </c>
      <c r="BR83" s="14">
        <f>IF(Table1[[#This Row],[WoodDeckSF]]&gt;0,1,0)</f>
        <v>0</v>
      </c>
      <c r="BS83">
        <v>199</v>
      </c>
      <c r="BT83">
        <v>0</v>
      </c>
      <c r="BU83">
        <v>0</v>
      </c>
      <c r="BV83">
        <v>0</v>
      </c>
      <c r="BW83">
        <v>0</v>
      </c>
      <c r="BX83" s="28" t="s">
        <v>83</v>
      </c>
      <c r="BY83" s="14">
        <f>IF(Table1[[#This Row],[PoolQC]]="NA", 0, 1)</f>
        <v>0</v>
      </c>
      <c r="BZ83" s="30" t="s">
        <v>83</v>
      </c>
      <c r="CA83" s="14">
        <f>IF(Table1[[#This Row],[Fence]]="NA",0,1)</f>
        <v>0</v>
      </c>
      <c r="CB83" t="s">
        <v>83</v>
      </c>
      <c r="CC83">
        <v>0</v>
      </c>
      <c r="CD83" s="30">
        <v>3</v>
      </c>
      <c r="CE83">
        <v>2006</v>
      </c>
      <c r="CF83" t="s">
        <v>110</v>
      </c>
      <c r="CG83" t="s">
        <v>111</v>
      </c>
      <c r="CH83" s="14">
        <f>IF(Table1[[#This Row],[SaleCondition]]="Normal",1,0)</f>
        <v>1</v>
      </c>
      <c r="CI83" s="1">
        <v>153500</v>
      </c>
    </row>
    <row r="84" spans="1:87" x14ac:dyDescent="0.2">
      <c r="A84">
        <v>83</v>
      </c>
      <c r="B84">
        <v>20</v>
      </c>
      <c r="C84" s="28" t="s">
        <v>81</v>
      </c>
      <c r="D84">
        <v>78</v>
      </c>
      <c r="E84">
        <v>10206</v>
      </c>
      <c r="F84" s="28" t="s">
        <v>82</v>
      </c>
      <c r="G84" t="s">
        <v>83</v>
      </c>
      <c r="H84" t="s">
        <v>84</v>
      </c>
      <c r="I84" s="28" t="s">
        <v>85</v>
      </c>
      <c r="J84" t="s">
        <v>86</v>
      </c>
      <c r="K84" s="30" t="s">
        <v>87</v>
      </c>
      <c r="L84" t="s">
        <v>88</v>
      </c>
      <c r="M84" s="31" t="s">
        <v>136</v>
      </c>
      <c r="N84" s="31" t="s">
        <v>90</v>
      </c>
      <c r="O84" s="28" t="s">
        <v>90</v>
      </c>
      <c r="P84" t="s">
        <v>91</v>
      </c>
      <c r="Q84" s="30" t="s">
        <v>115</v>
      </c>
      <c r="R84" s="28">
        <v>8</v>
      </c>
      <c r="S84" s="28">
        <v>5</v>
      </c>
      <c r="T84">
        <v>2007</v>
      </c>
      <c r="U84">
        <v>2007</v>
      </c>
      <c r="V84" s="14">
        <f t="shared" si="1"/>
        <v>0</v>
      </c>
      <c r="W84" s="28" t="s">
        <v>93</v>
      </c>
      <c r="X84" s="28" t="s">
        <v>94</v>
      </c>
      <c r="Y84" s="30" t="s">
        <v>95</v>
      </c>
      <c r="Z84" s="28" t="s">
        <v>95</v>
      </c>
      <c r="AA84" t="s">
        <v>137</v>
      </c>
      <c r="AB84" s="28">
        <v>468</v>
      </c>
      <c r="AC84" s="28" t="s">
        <v>98</v>
      </c>
      <c r="AD84" s="28" t="s">
        <v>98</v>
      </c>
      <c r="AE84" s="30" t="s">
        <v>99</v>
      </c>
      <c r="AF84" t="s">
        <v>97</v>
      </c>
      <c r="AG84" t="s">
        <v>98</v>
      </c>
      <c r="AH84" t="s">
        <v>100</v>
      </c>
      <c r="AI84" t="s">
        <v>101</v>
      </c>
      <c r="AJ84">
        <v>33</v>
      </c>
      <c r="AK84" t="s">
        <v>102</v>
      </c>
      <c r="AL84">
        <v>0</v>
      </c>
      <c r="AM84">
        <v>1530</v>
      </c>
      <c r="AN84">
        <v>1563</v>
      </c>
      <c r="AO84" s="28" t="s">
        <v>103</v>
      </c>
      <c r="AP84" s="28" t="s">
        <v>104</v>
      </c>
      <c r="AQ84" t="s">
        <v>105</v>
      </c>
      <c r="AR84" t="s">
        <v>106</v>
      </c>
      <c r="AS84">
        <v>1563</v>
      </c>
      <c r="AT84">
        <v>0</v>
      </c>
      <c r="AU84">
        <v>0</v>
      </c>
      <c r="AV84">
        <v>1563</v>
      </c>
      <c r="AW84" s="30">
        <v>0</v>
      </c>
      <c r="AX84">
        <v>0</v>
      </c>
      <c r="AY84" s="30">
        <v>2</v>
      </c>
      <c r="AZ84" s="30">
        <v>0</v>
      </c>
      <c r="BA84">
        <v>3</v>
      </c>
      <c r="BB84" s="14">
        <f>IF(Table1[[#This Row],[FullBath]]+Table1[[#This Row],[HalfBath]]=Table1[[#This Row],[BedroomAbvGr]],1,0)</f>
        <v>0</v>
      </c>
      <c r="BC84">
        <v>1</v>
      </c>
      <c r="BD84" s="30" t="s">
        <v>97</v>
      </c>
      <c r="BE84">
        <v>6</v>
      </c>
      <c r="BF84" t="s">
        <v>107</v>
      </c>
      <c r="BG84">
        <v>1</v>
      </c>
      <c r="BH84" t="s">
        <v>97</v>
      </c>
      <c r="BI84" t="s">
        <v>108</v>
      </c>
      <c r="BJ84">
        <v>2007</v>
      </c>
      <c r="BK84" t="s">
        <v>109</v>
      </c>
      <c r="BL84">
        <v>3</v>
      </c>
      <c r="BM84">
        <v>758</v>
      </c>
      <c r="BN84" t="s">
        <v>98</v>
      </c>
      <c r="BO84" t="s">
        <v>98</v>
      </c>
      <c r="BP84" t="s">
        <v>105</v>
      </c>
      <c r="BQ84" s="30">
        <v>144</v>
      </c>
      <c r="BR84" s="14">
        <f>IF(Table1[[#This Row],[WoodDeckSF]]&gt;0,1,0)</f>
        <v>1</v>
      </c>
      <c r="BS84">
        <v>99</v>
      </c>
      <c r="BT84">
        <v>0</v>
      </c>
      <c r="BU84">
        <v>0</v>
      </c>
      <c r="BV84">
        <v>0</v>
      </c>
      <c r="BW84">
        <v>0</v>
      </c>
      <c r="BX84" s="28" t="s">
        <v>83</v>
      </c>
      <c r="BY84" s="14">
        <f>IF(Table1[[#This Row],[PoolQC]]="NA", 0, 1)</f>
        <v>0</v>
      </c>
      <c r="BZ84" s="30" t="s">
        <v>83</v>
      </c>
      <c r="CA84" s="14">
        <f>IF(Table1[[#This Row],[Fence]]="NA",0,1)</f>
        <v>0</v>
      </c>
      <c r="CB84" t="s">
        <v>83</v>
      </c>
      <c r="CC84">
        <v>0</v>
      </c>
      <c r="CD84" s="30">
        <v>10</v>
      </c>
      <c r="CE84">
        <v>2008</v>
      </c>
      <c r="CF84" t="s">
        <v>110</v>
      </c>
      <c r="CG84" t="s">
        <v>111</v>
      </c>
      <c r="CH84" s="14">
        <f>IF(Table1[[#This Row],[SaleCondition]]="Normal",1,0)</f>
        <v>1</v>
      </c>
      <c r="CI84" s="1">
        <v>245000</v>
      </c>
    </row>
    <row r="85" spans="1:87" x14ac:dyDescent="0.2">
      <c r="A85">
        <v>84</v>
      </c>
      <c r="B85">
        <v>20</v>
      </c>
      <c r="C85" s="28" t="s">
        <v>81</v>
      </c>
      <c r="D85">
        <v>80</v>
      </c>
      <c r="E85">
        <v>8892</v>
      </c>
      <c r="F85" s="28" t="s">
        <v>82</v>
      </c>
      <c r="G85" t="s">
        <v>83</v>
      </c>
      <c r="H85" t="s">
        <v>120</v>
      </c>
      <c r="I85" s="28" t="s">
        <v>85</v>
      </c>
      <c r="J85" t="s">
        <v>86</v>
      </c>
      <c r="K85" s="30" t="s">
        <v>87</v>
      </c>
      <c r="L85" t="s">
        <v>88</v>
      </c>
      <c r="M85" s="31" t="s">
        <v>162</v>
      </c>
      <c r="N85" s="31" t="s">
        <v>90</v>
      </c>
      <c r="O85" s="28" t="s">
        <v>90</v>
      </c>
      <c r="P85" t="s">
        <v>91</v>
      </c>
      <c r="Q85" s="30" t="s">
        <v>115</v>
      </c>
      <c r="R85" s="28">
        <v>5</v>
      </c>
      <c r="S85" s="28">
        <v>5</v>
      </c>
      <c r="T85">
        <v>1960</v>
      </c>
      <c r="U85">
        <v>1960</v>
      </c>
      <c r="V85" s="14">
        <f t="shared" si="1"/>
        <v>0</v>
      </c>
      <c r="W85" s="28" t="s">
        <v>93</v>
      </c>
      <c r="X85" s="28" t="s">
        <v>94</v>
      </c>
      <c r="Y85" s="30" t="s">
        <v>116</v>
      </c>
      <c r="Z85" s="28" t="s">
        <v>116</v>
      </c>
      <c r="AA85" t="s">
        <v>207</v>
      </c>
      <c r="AB85" s="28">
        <v>66</v>
      </c>
      <c r="AC85" s="28" t="s">
        <v>98</v>
      </c>
      <c r="AD85" s="28" t="s">
        <v>98</v>
      </c>
      <c r="AE85" s="30" t="s">
        <v>118</v>
      </c>
      <c r="AF85" t="s">
        <v>98</v>
      </c>
      <c r="AG85" t="s">
        <v>98</v>
      </c>
      <c r="AH85" t="s">
        <v>100</v>
      </c>
      <c r="AI85" t="s">
        <v>102</v>
      </c>
      <c r="AJ85">
        <v>0</v>
      </c>
      <c r="AK85" t="s">
        <v>102</v>
      </c>
      <c r="AL85">
        <v>0</v>
      </c>
      <c r="AM85">
        <v>1065</v>
      </c>
      <c r="AN85">
        <v>1065</v>
      </c>
      <c r="AO85" s="28" t="s">
        <v>103</v>
      </c>
      <c r="AP85" s="28" t="s">
        <v>97</v>
      </c>
      <c r="AQ85" t="s">
        <v>105</v>
      </c>
      <c r="AR85" t="s">
        <v>106</v>
      </c>
      <c r="AS85">
        <v>1065</v>
      </c>
      <c r="AT85">
        <v>0</v>
      </c>
      <c r="AU85">
        <v>0</v>
      </c>
      <c r="AV85">
        <v>1065</v>
      </c>
      <c r="AW85" s="30">
        <v>0</v>
      </c>
      <c r="AX85">
        <v>0</v>
      </c>
      <c r="AY85" s="30">
        <v>1</v>
      </c>
      <c r="AZ85" s="30">
        <v>1</v>
      </c>
      <c r="BA85">
        <v>3</v>
      </c>
      <c r="BB85" s="14">
        <f>IF(Table1[[#This Row],[FullBath]]+Table1[[#This Row],[HalfBath]]=Table1[[#This Row],[BedroomAbvGr]],1,0)</f>
        <v>0</v>
      </c>
      <c r="BC85">
        <v>1</v>
      </c>
      <c r="BD85" s="30" t="s">
        <v>98</v>
      </c>
      <c r="BE85">
        <v>6</v>
      </c>
      <c r="BF85" t="s">
        <v>107</v>
      </c>
      <c r="BG85">
        <v>0</v>
      </c>
      <c r="BH85" t="s">
        <v>83</v>
      </c>
      <c r="BI85" t="s">
        <v>127</v>
      </c>
      <c r="BJ85">
        <v>1974</v>
      </c>
      <c r="BK85" t="s">
        <v>102</v>
      </c>
      <c r="BL85">
        <v>2</v>
      </c>
      <c r="BM85">
        <v>461</v>
      </c>
      <c r="BN85" t="s">
        <v>98</v>
      </c>
      <c r="BO85" t="s">
        <v>98</v>
      </c>
      <c r="BP85" t="s">
        <v>105</v>
      </c>
      <c r="BQ85" s="30">
        <v>74</v>
      </c>
      <c r="BR85" s="14">
        <f>IF(Table1[[#This Row],[WoodDeckSF]]&gt;0,1,0)</f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 s="28" t="s">
        <v>83</v>
      </c>
      <c r="BY85" s="14">
        <f>IF(Table1[[#This Row],[PoolQC]]="NA", 0, 1)</f>
        <v>0</v>
      </c>
      <c r="BZ85" s="30" t="s">
        <v>83</v>
      </c>
      <c r="CA85" s="14">
        <f>IF(Table1[[#This Row],[Fence]]="NA",0,1)</f>
        <v>0</v>
      </c>
      <c r="CB85" t="s">
        <v>83</v>
      </c>
      <c r="CC85">
        <v>0</v>
      </c>
      <c r="CD85" s="30">
        <v>7</v>
      </c>
      <c r="CE85">
        <v>2007</v>
      </c>
      <c r="CF85" t="s">
        <v>173</v>
      </c>
      <c r="CG85" t="s">
        <v>111</v>
      </c>
      <c r="CH85" s="14">
        <f>IF(Table1[[#This Row],[SaleCondition]]="Normal",1,0)</f>
        <v>1</v>
      </c>
      <c r="CI85" s="1">
        <v>126500</v>
      </c>
    </row>
    <row r="86" spans="1:87" x14ac:dyDescent="0.2">
      <c r="A86">
        <v>85</v>
      </c>
      <c r="B86">
        <v>80</v>
      </c>
      <c r="C86" s="28" t="s">
        <v>81</v>
      </c>
      <c r="D86" t="s">
        <v>83</v>
      </c>
      <c r="E86">
        <v>8530</v>
      </c>
      <c r="F86" s="28" t="s">
        <v>82</v>
      </c>
      <c r="G86" t="s">
        <v>83</v>
      </c>
      <c r="H86" t="s">
        <v>120</v>
      </c>
      <c r="I86" s="28" t="s">
        <v>85</v>
      </c>
      <c r="J86" t="s">
        <v>86</v>
      </c>
      <c r="K86" s="30" t="s">
        <v>87</v>
      </c>
      <c r="L86" t="s">
        <v>88</v>
      </c>
      <c r="M86" s="31" t="s">
        <v>193</v>
      </c>
      <c r="N86" s="31" t="s">
        <v>90</v>
      </c>
      <c r="O86" s="28" t="s">
        <v>90</v>
      </c>
      <c r="P86" t="s">
        <v>91</v>
      </c>
      <c r="Q86" s="30" t="s">
        <v>197</v>
      </c>
      <c r="R86" s="28">
        <v>7</v>
      </c>
      <c r="S86" s="28">
        <v>5</v>
      </c>
      <c r="T86">
        <v>1995</v>
      </c>
      <c r="U86">
        <v>1996</v>
      </c>
      <c r="V86" s="14">
        <f t="shared" si="1"/>
        <v>1</v>
      </c>
      <c r="W86" s="28" t="s">
        <v>93</v>
      </c>
      <c r="X86" s="28" t="s">
        <v>94</v>
      </c>
      <c r="Y86" s="30" t="s">
        <v>140</v>
      </c>
      <c r="Z86" s="28" t="s">
        <v>140</v>
      </c>
      <c r="AA86" t="s">
        <v>96</v>
      </c>
      <c r="AB86" s="28">
        <v>22</v>
      </c>
      <c r="AC86" s="28" t="s">
        <v>98</v>
      </c>
      <c r="AD86" s="28" t="s">
        <v>98</v>
      </c>
      <c r="AE86" s="30" t="s">
        <v>99</v>
      </c>
      <c r="AF86" t="s">
        <v>97</v>
      </c>
      <c r="AG86" t="s">
        <v>98</v>
      </c>
      <c r="AH86" t="s">
        <v>100</v>
      </c>
      <c r="AI86" t="s">
        <v>102</v>
      </c>
      <c r="AJ86">
        <v>0</v>
      </c>
      <c r="AK86" t="s">
        <v>102</v>
      </c>
      <c r="AL86">
        <v>0</v>
      </c>
      <c r="AM86">
        <v>384</v>
      </c>
      <c r="AN86">
        <v>384</v>
      </c>
      <c r="AO86" s="28" t="s">
        <v>103</v>
      </c>
      <c r="AP86" s="28" t="s">
        <v>97</v>
      </c>
      <c r="AQ86" t="s">
        <v>105</v>
      </c>
      <c r="AR86" t="s">
        <v>106</v>
      </c>
      <c r="AS86">
        <v>804</v>
      </c>
      <c r="AT86">
        <v>670</v>
      </c>
      <c r="AU86">
        <v>0</v>
      </c>
      <c r="AV86">
        <v>1474</v>
      </c>
      <c r="AW86" s="30">
        <v>0</v>
      </c>
      <c r="AX86">
        <v>0</v>
      </c>
      <c r="AY86" s="30">
        <v>2</v>
      </c>
      <c r="AZ86" s="30">
        <v>1</v>
      </c>
      <c r="BA86">
        <v>3</v>
      </c>
      <c r="BB86" s="14">
        <f>IF(Table1[[#This Row],[FullBath]]+Table1[[#This Row],[HalfBath]]=Table1[[#This Row],[BedroomAbvGr]],1,0)</f>
        <v>1</v>
      </c>
      <c r="BC86">
        <v>1</v>
      </c>
      <c r="BD86" s="30" t="s">
        <v>98</v>
      </c>
      <c r="BE86">
        <v>7</v>
      </c>
      <c r="BF86" t="s">
        <v>107</v>
      </c>
      <c r="BG86">
        <v>1</v>
      </c>
      <c r="BH86" t="s">
        <v>98</v>
      </c>
      <c r="BI86" t="s">
        <v>156</v>
      </c>
      <c r="BJ86">
        <v>1995</v>
      </c>
      <c r="BK86" t="s">
        <v>157</v>
      </c>
      <c r="BL86">
        <v>2</v>
      </c>
      <c r="BM86">
        <v>400</v>
      </c>
      <c r="BN86" t="s">
        <v>98</v>
      </c>
      <c r="BO86" t="s">
        <v>98</v>
      </c>
      <c r="BP86" t="s">
        <v>105</v>
      </c>
      <c r="BQ86" s="30">
        <v>120</v>
      </c>
      <c r="BR86" s="14">
        <f>IF(Table1[[#This Row],[WoodDeckSF]]&gt;0,1,0)</f>
        <v>1</v>
      </c>
      <c r="BS86">
        <v>72</v>
      </c>
      <c r="BT86">
        <v>0</v>
      </c>
      <c r="BU86">
        <v>0</v>
      </c>
      <c r="BV86">
        <v>0</v>
      </c>
      <c r="BW86">
        <v>0</v>
      </c>
      <c r="BX86" s="28" t="s">
        <v>83</v>
      </c>
      <c r="BY86" s="14">
        <f>IF(Table1[[#This Row],[PoolQC]]="NA", 0, 1)</f>
        <v>0</v>
      </c>
      <c r="BZ86" s="30" t="s">
        <v>83</v>
      </c>
      <c r="CA86" s="14">
        <f>IF(Table1[[#This Row],[Fence]]="NA",0,1)</f>
        <v>0</v>
      </c>
      <c r="CB86" t="s">
        <v>135</v>
      </c>
      <c r="CC86">
        <v>700</v>
      </c>
      <c r="CD86" s="30">
        <v>5</v>
      </c>
      <c r="CE86">
        <v>2009</v>
      </c>
      <c r="CF86" t="s">
        <v>110</v>
      </c>
      <c r="CG86" t="s">
        <v>111</v>
      </c>
      <c r="CH86" s="14">
        <f>IF(Table1[[#This Row],[SaleCondition]]="Normal",1,0)</f>
        <v>1</v>
      </c>
      <c r="CI86" s="1">
        <v>168500</v>
      </c>
    </row>
    <row r="87" spans="1:87" x14ac:dyDescent="0.2">
      <c r="A87">
        <v>86</v>
      </c>
      <c r="B87">
        <v>60</v>
      </c>
      <c r="C87" s="28" t="s">
        <v>81</v>
      </c>
      <c r="D87">
        <v>121</v>
      </c>
      <c r="E87">
        <v>16059</v>
      </c>
      <c r="F87" s="28" t="s">
        <v>82</v>
      </c>
      <c r="G87" t="s">
        <v>83</v>
      </c>
      <c r="H87" t="s">
        <v>84</v>
      </c>
      <c r="I87" s="28" t="s">
        <v>85</v>
      </c>
      <c r="J87" t="s">
        <v>86</v>
      </c>
      <c r="K87" s="30" t="s">
        <v>122</v>
      </c>
      <c r="L87" t="s">
        <v>88</v>
      </c>
      <c r="M87" s="31" t="s">
        <v>129</v>
      </c>
      <c r="N87" s="31" t="s">
        <v>90</v>
      </c>
      <c r="O87" s="28" t="s">
        <v>90</v>
      </c>
      <c r="P87" t="s">
        <v>91</v>
      </c>
      <c r="Q87" s="30" t="s">
        <v>92</v>
      </c>
      <c r="R87" s="28">
        <v>8</v>
      </c>
      <c r="S87" s="28">
        <v>5</v>
      </c>
      <c r="T87">
        <v>1991</v>
      </c>
      <c r="U87">
        <v>1992</v>
      </c>
      <c r="V87" s="14">
        <f t="shared" si="1"/>
        <v>1</v>
      </c>
      <c r="W87" s="28" t="s">
        <v>152</v>
      </c>
      <c r="X87" s="28" t="s">
        <v>94</v>
      </c>
      <c r="Y87" s="30" t="s">
        <v>140</v>
      </c>
      <c r="Z87" s="28" t="s">
        <v>140</v>
      </c>
      <c r="AA87" t="s">
        <v>96</v>
      </c>
      <c r="AB87" s="28">
        <v>284</v>
      </c>
      <c r="AC87" s="28" t="s">
        <v>97</v>
      </c>
      <c r="AD87" s="28" t="s">
        <v>98</v>
      </c>
      <c r="AE87" s="30" t="s">
        <v>118</v>
      </c>
      <c r="AF87" t="s">
        <v>97</v>
      </c>
      <c r="AG87" t="s">
        <v>98</v>
      </c>
      <c r="AH87" t="s">
        <v>100</v>
      </c>
      <c r="AI87" t="s">
        <v>102</v>
      </c>
      <c r="AJ87">
        <v>0</v>
      </c>
      <c r="AK87" t="s">
        <v>102</v>
      </c>
      <c r="AL87">
        <v>0</v>
      </c>
      <c r="AM87">
        <v>1288</v>
      </c>
      <c r="AN87">
        <v>1288</v>
      </c>
      <c r="AO87" s="28" t="s">
        <v>103</v>
      </c>
      <c r="AP87" s="28" t="s">
        <v>104</v>
      </c>
      <c r="AQ87" t="s">
        <v>105</v>
      </c>
      <c r="AR87" t="s">
        <v>106</v>
      </c>
      <c r="AS87">
        <v>1301</v>
      </c>
      <c r="AT87">
        <v>1116</v>
      </c>
      <c r="AU87">
        <v>0</v>
      </c>
      <c r="AV87">
        <v>2417</v>
      </c>
      <c r="AW87" s="30">
        <v>0</v>
      </c>
      <c r="AX87">
        <v>0</v>
      </c>
      <c r="AY87" s="30">
        <v>2</v>
      </c>
      <c r="AZ87" s="30">
        <v>1</v>
      </c>
      <c r="BA87">
        <v>4</v>
      </c>
      <c r="BB87" s="14">
        <f>IF(Table1[[#This Row],[FullBath]]+Table1[[#This Row],[HalfBath]]=Table1[[#This Row],[BedroomAbvGr]],1,0)</f>
        <v>0</v>
      </c>
      <c r="BC87">
        <v>1</v>
      </c>
      <c r="BD87" s="30" t="s">
        <v>97</v>
      </c>
      <c r="BE87">
        <v>9</v>
      </c>
      <c r="BF87" t="s">
        <v>107</v>
      </c>
      <c r="BG87">
        <v>1</v>
      </c>
      <c r="BH87" t="s">
        <v>98</v>
      </c>
      <c r="BI87" t="s">
        <v>108</v>
      </c>
      <c r="BJ87">
        <v>1991</v>
      </c>
      <c r="BK87" t="s">
        <v>102</v>
      </c>
      <c r="BL87">
        <v>2</v>
      </c>
      <c r="BM87">
        <v>462</v>
      </c>
      <c r="BN87" t="s">
        <v>98</v>
      </c>
      <c r="BO87" t="s">
        <v>98</v>
      </c>
      <c r="BP87" t="s">
        <v>105</v>
      </c>
      <c r="BQ87" s="30">
        <v>127</v>
      </c>
      <c r="BR87" s="14">
        <f>IF(Table1[[#This Row],[WoodDeckSF]]&gt;0,1,0)</f>
        <v>1</v>
      </c>
      <c r="BS87">
        <v>82</v>
      </c>
      <c r="BT87">
        <v>0</v>
      </c>
      <c r="BU87">
        <v>0</v>
      </c>
      <c r="BV87">
        <v>0</v>
      </c>
      <c r="BW87">
        <v>0</v>
      </c>
      <c r="BX87" s="28" t="s">
        <v>83</v>
      </c>
      <c r="BY87" s="14">
        <f>IF(Table1[[#This Row],[PoolQC]]="NA", 0, 1)</f>
        <v>0</v>
      </c>
      <c r="BZ87" s="30" t="s">
        <v>83</v>
      </c>
      <c r="CA87" s="14">
        <f>IF(Table1[[#This Row],[Fence]]="NA",0,1)</f>
        <v>0</v>
      </c>
      <c r="CB87" t="s">
        <v>83</v>
      </c>
      <c r="CC87">
        <v>0</v>
      </c>
      <c r="CD87" s="30">
        <v>4</v>
      </c>
      <c r="CE87">
        <v>2006</v>
      </c>
      <c r="CF87" t="s">
        <v>110</v>
      </c>
      <c r="CG87" t="s">
        <v>111</v>
      </c>
      <c r="CH87" s="14">
        <f>IF(Table1[[#This Row],[SaleCondition]]="Normal",1,0)</f>
        <v>1</v>
      </c>
      <c r="CI87" s="1">
        <v>260000</v>
      </c>
    </row>
    <row r="88" spans="1:87" x14ac:dyDescent="0.2">
      <c r="A88">
        <v>87</v>
      </c>
      <c r="B88">
        <v>60</v>
      </c>
      <c r="C88" s="28" t="s">
        <v>81</v>
      </c>
      <c r="D88">
        <v>122</v>
      </c>
      <c r="E88">
        <v>11911</v>
      </c>
      <c r="F88" s="28" t="s">
        <v>82</v>
      </c>
      <c r="G88" t="s">
        <v>83</v>
      </c>
      <c r="H88" t="s">
        <v>160</v>
      </c>
      <c r="I88" s="28" t="s">
        <v>85</v>
      </c>
      <c r="J88" t="s">
        <v>86</v>
      </c>
      <c r="K88" s="30" t="s">
        <v>87</v>
      </c>
      <c r="L88" t="s">
        <v>88</v>
      </c>
      <c r="M88" s="31" t="s">
        <v>193</v>
      </c>
      <c r="N88" s="31" t="s">
        <v>90</v>
      </c>
      <c r="O88" s="28" t="s">
        <v>90</v>
      </c>
      <c r="P88" t="s">
        <v>91</v>
      </c>
      <c r="Q88" s="30" t="s">
        <v>92</v>
      </c>
      <c r="R88" s="28">
        <v>6</v>
      </c>
      <c r="S88" s="28">
        <v>5</v>
      </c>
      <c r="T88">
        <v>2005</v>
      </c>
      <c r="U88">
        <v>2005</v>
      </c>
      <c r="V88" s="14">
        <f t="shared" si="1"/>
        <v>0</v>
      </c>
      <c r="W88" s="28" t="s">
        <v>93</v>
      </c>
      <c r="X88" s="28" t="s">
        <v>94</v>
      </c>
      <c r="Y88" s="30" t="s">
        <v>95</v>
      </c>
      <c r="Z88" s="28" t="s">
        <v>95</v>
      </c>
      <c r="AA88" t="s">
        <v>117</v>
      </c>
      <c r="AB88" s="28">
        <v>0</v>
      </c>
      <c r="AC88" s="28" t="s">
        <v>97</v>
      </c>
      <c r="AD88" s="28" t="s">
        <v>98</v>
      </c>
      <c r="AE88" s="30" t="s">
        <v>99</v>
      </c>
      <c r="AF88" t="s">
        <v>97</v>
      </c>
      <c r="AG88" t="s">
        <v>98</v>
      </c>
      <c r="AH88" t="s">
        <v>130</v>
      </c>
      <c r="AI88" t="s">
        <v>102</v>
      </c>
      <c r="AJ88">
        <v>0</v>
      </c>
      <c r="AK88" t="s">
        <v>102</v>
      </c>
      <c r="AL88">
        <v>0</v>
      </c>
      <c r="AM88">
        <v>684</v>
      </c>
      <c r="AN88">
        <v>684</v>
      </c>
      <c r="AO88" s="28" t="s">
        <v>103</v>
      </c>
      <c r="AP88" s="28" t="s">
        <v>104</v>
      </c>
      <c r="AQ88" t="s">
        <v>105</v>
      </c>
      <c r="AR88" t="s">
        <v>106</v>
      </c>
      <c r="AS88">
        <v>684</v>
      </c>
      <c r="AT88">
        <v>876</v>
      </c>
      <c r="AU88">
        <v>0</v>
      </c>
      <c r="AV88">
        <v>1560</v>
      </c>
      <c r="AW88" s="30">
        <v>0</v>
      </c>
      <c r="AX88">
        <v>0</v>
      </c>
      <c r="AY88" s="30">
        <v>2</v>
      </c>
      <c r="AZ88" s="30">
        <v>1</v>
      </c>
      <c r="BA88">
        <v>3</v>
      </c>
      <c r="BB88" s="14">
        <f>IF(Table1[[#This Row],[FullBath]]+Table1[[#This Row],[HalfBath]]=Table1[[#This Row],[BedroomAbvGr]],1,0)</f>
        <v>1</v>
      </c>
      <c r="BC88">
        <v>1</v>
      </c>
      <c r="BD88" s="30" t="s">
        <v>97</v>
      </c>
      <c r="BE88">
        <v>6</v>
      </c>
      <c r="BF88" t="s">
        <v>107</v>
      </c>
      <c r="BG88">
        <v>1</v>
      </c>
      <c r="BH88" t="s">
        <v>97</v>
      </c>
      <c r="BI88" t="s">
        <v>156</v>
      </c>
      <c r="BJ88">
        <v>2005</v>
      </c>
      <c r="BK88" t="s">
        <v>157</v>
      </c>
      <c r="BL88">
        <v>2</v>
      </c>
      <c r="BM88">
        <v>400</v>
      </c>
      <c r="BN88" t="s">
        <v>98</v>
      </c>
      <c r="BO88" t="s">
        <v>98</v>
      </c>
      <c r="BP88" t="s">
        <v>105</v>
      </c>
      <c r="BQ88" s="30">
        <v>100</v>
      </c>
      <c r="BR88" s="14">
        <f>IF(Table1[[#This Row],[WoodDeckSF]]&gt;0,1,0)</f>
        <v>1</v>
      </c>
      <c r="BS88">
        <v>38</v>
      </c>
      <c r="BT88">
        <v>0</v>
      </c>
      <c r="BU88">
        <v>0</v>
      </c>
      <c r="BV88">
        <v>0</v>
      </c>
      <c r="BW88">
        <v>0</v>
      </c>
      <c r="BX88" s="28" t="s">
        <v>83</v>
      </c>
      <c r="BY88" s="14">
        <f>IF(Table1[[#This Row],[PoolQC]]="NA", 0, 1)</f>
        <v>0</v>
      </c>
      <c r="BZ88" s="30" t="s">
        <v>83</v>
      </c>
      <c r="CA88" s="14">
        <f>IF(Table1[[#This Row],[Fence]]="NA",0,1)</f>
        <v>0</v>
      </c>
      <c r="CB88" t="s">
        <v>83</v>
      </c>
      <c r="CC88">
        <v>0</v>
      </c>
      <c r="CD88" s="30">
        <v>3</v>
      </c>
      <c r="CE88">
        <v>2009</v>
      </c>
      <c r="CF88" t="s">
        <v>110</v>
      </c>
      <c r="CG88" t="s">
        <v>111</v>
      </c>
      <c r="CH88" s="14">
        <f>IF(Table1[[#This Row],[SaleCondition]]="Normal",1,0)</f>
        <v>1</v>
      </c>
      <c r="CI88" s="1">
        <v>174000</v>
      </c>
    </row>
    <row r="89" spans="1:87" x14ac:dyDescent="0.2">
      <c r="A89">
        <v>88</v>
      </c>
      <c r="B89">
        <v>160</v>
      </c>
      <c r="C89" s="28" t="s">
        <v>192</v>
      </c>
      <c r="D89">
        <v>40</v>
      </c>
      <c r="E89">
        <v>3951</v>
      </c>
      <c r="F89" s="28" t="s">
        <v>82</v>
      </c>
      <c r="G89" t="s">
        <v>82</v>
      </c>
      <c r="H89" t="s">
        <v>84</v>
      </c>
      <c r="I89" s="28" t="s">
        <v>85</v>
      </c>
      <c r="J89" t="s">
        <v>86</v>
      </c>
      <c r="K89" s="30" t="s">
        <v>122</v>
      </c>
      <c r="L89" t="s">
        <v>88</v>
      </c>
      <c r="M89" s="31" t="s">
        <v>136</v>
      </c>
      <c r="N89" s="31" t="s">
        <v>90</v>
      </c>
      <c r="O89" s="28" t="s">
        <v>90</v>
      </c>
      <c r="P89" t="s">
        <v>179</v>
      </c>
      <c r="Q89" s="30" t="s">
        <v>92</v>
      </c>
      <c r="R89" s="28">
        <v>6</v>
      </c>
      <c r="S89" s="28">
        <v>5</v>
      </c>
      <c r="T89">
        <v>2009</v>
      </c>
      <c r="U89">
        <v>2009</v>
      </c>
      <c r="V89" s="14">
        <f t="shared" si="1"/>
        <v>0</v>
      </c>
      <c r="W89" s="28" t="s">
        <v>93</v>
      </c>
      <c r="X89" s="28" t="s">
        <v>94</v>
      </c>
      <c r="Y89" s="30" t="s">
        <v>95</v>
      </c>
      <c r="Z89" s="28" t="s">
        <v>95</v>
      </c>
      <c r="AA89" t="s">
        <v>137</v>
      </c>
      <c r="AB89" s="28">
        <v>76</v>
      </c>
      <c r="AC89" s="28" t="s">
        <v>97</v>
      </c>
      <c r="AD89" s="28" t="s">
        <v>98</v>
      </c>
      <c r="AE89" s="30" t="s">
        <v>99</v>
      </c>
      <c r="AF89" t="s">
        <v>97</v>
      </c>
      <c r="AG89" t="s">
        <v>98</v>
      </c>
      <c r="AH89" t="s">
        <v>130</v>
      </c>
      <c r="AI89" t="s">
        <v>102</v>
      </c>
      <c r="AJ89">
        <v>0</v>
      </c>
      <c r="AK89" t="s">
        <v>102</v>
      </c>
      <c r="AL89">
        <v>0</v>
      </c>
      <c r="AM89">
        <v>612</v>
      </c>
      <c r="AN89">
        <v>612</v>
      </c>
      <c r="AO89" s="28" t="s">
        <v>103</v>
      </c>
      <c r="AP89" s="28" t="s">
        <v>104</v>
      </c>
      <c r="AQ89" t="s">
        <v>105</v>
      </c>
      <c r="AR89" t="s">
        <v>106</v>
      </c>
      <c r="AS89">
        <v>612</v>
      </c>
      <c r="AT89">
        <v>612</v>
      </c>
      <c r="AU89">
        <v>0</v>
      </c>
      <c r="AV89">
        <v>1224</v>
      </c>
      <c r="AW89" s="30">
        <v>0</v>
      </c>
      <c r="AX89">
        <v>0</v>
      </c>
      <c r="AY89" s="30">
        <v>2</v>
      </c>
      <c r="AZ89" s="30">
        <v>1</v>
      </c>
      <c r="BA89">
        <v>2</v>
      </c>
      <c r="BB89" s="14">
        <f>IF(Table1[[#This Row],[FullBath]]+Table1[[#This Row],[HalfBath]]=Table1[[#This Row],[BedroomAbvGr]],1,0)</f>
        <v>0</v>
      </c>
      <c r="BC89">
        <v>1</v>
      </c>
      <c r="BD89" s="30" t="s">
        <v>97</v>
      </c>
      <c r="BE89">
        <v>4</v>
      </c>
      <c r="BF89" t="s">
        <v>107</v>
      </c>
      <c r="BG89">
        <v>0</v>
      </c>
      <c r="BH89" t="s">
        <v>83</v>
      </c>
      <c r="BI89" t="s">
        <v>127</v>
      </c>
      <c r="BJ89">
        <v>2009</v>
      </c>
      <c r="BK89" t="s">
        <v>109</v>
      </c>
      <c r="BL89">
        <v>2</v>
      </c>
      <c r="BM89">
        <v>528</v>
      </c>
      <c r="BN89" t="s">
        <v>98</v>
      </c>
      <c r="BO89" t="s">
        <v>98</v>
      </c>
      <c r="BP89" t="s">
        <v>105</v>
      </c>
      <c r="BQ89" s="30">
        <v>0</v>
      </c>
      <c r="BR89" s="14">
        <f>IF(Table1[[#This Row],[WoodDeckSF]]&gt;0,1,0)</f>
        <v>0</v>
      </c>
      <c r="BS89">
        <v>234</v>
      </c>
      <c r="BT89">
        <v>0</v>
      </c>
      <c r="BU89">
        <v>0</v>
      </c>
      <c r="BV89">
        <v>0</v>
      </c>
      <c r="BW89">
        <v>0</v>
      </c>
      <c r="BX89" s="28" t="s">
        <v>83</v>
      </c>
      <c r="BY89" s="14">
        <f>IF(Table1[[#This Row],[PoolQC]]="NA", 0, 1)</f>
        <v>0</v>
      </c>
      <c r="BZ89" s="30" t="s">
        <v>83</v>
      </c>
      <c r="CA89" s="14">
        <f>IF(Table1[[#This Row],[Fence]]="NA",0,1)</f>
        <v>0</v>
      </c>
      <c r="CB89" t="s">
        <v>83</v>
      </c>
      <c r="CC89">
        <v>0</v>
      </c>
      <c r="CD89" s="30">
        <v>6</v>
      </c>
      <c r="CE89">
        <v>2009</v>
      </c>
      <c r="CF89" t="s">
        <v>158</v>
      </c>
      <c r="CG89" t="s">
        <v>159</v>
      </c>
      <c r="CH89" s="14">
        <f>IF(Table1[[#This Row],[SaleCondition]]="Normal",1,0)</f>
        <v>0</v>
      </c>
      <c r="CI89" s="1">
        <v>164500</v>
      </c>
    </row>
    <row r="90" spans="1:87" x14ac:dyDescent="0.2">
      <c r="A90">
        <v>89</v>
      </c>
      <c r="B90">
        <v>50</v>
      </c>
      <c r="C90" s="28" t="s">
        <v>183</v>
      </c>
      <c r="D90">
        <v>105</v>
      </c>
      <c r="E90">
        <v>8470</v>
      </c>
      <c r="F90" s="28" t="s">
        <v>82</v>
      </c>
      <c r="G90" t="s">
        <v>83</v>
      </c>
      <c r="H90" t="s">
        <v>120</v>
      </c>
      <c r="I90" s="28" t="s">
        <v>85</v>
      </c>
      <c r="J90" t="s">
        <v>86</v>
      </c>
      <c r="K90" s="30" t="s">
        <v>122</v>
      </c>
      <c r="L90" t="s">
        <v>88</v>
      </c>
      <c r="M90" s="31" t="s">
        <v>176</v>
      </c>
      <c r="N90" s="31" t="s">
        <v>114</v>
      </c>
      <c r="O90" s="28" t="s">
        <v>114</v>
      </c>
      <c r="P90" t="s">
        <v>91</v>
      </c>
      <c r="Q90" s="30" t="s">
        <v>132</v>
      </c>
      <c r="R90" s="28">
        <v>3</v>
      </c>
      <c r="S90" s="28">
        <v>2</v>
      </c>
      <c r="T90">
        <v>1915</v>
      </c>
      <c r="U90">
        <v>1982</v>
      </c>
      <c r="V90" s="14">
        <f t="shared" si="1"/>
        <v>1</v>
      </c>
      <c r="W90" s="28" t="s">
        <v>152</v>
      </c>
      <c r="X90" s="28" t="s">
        <v>94</v>
      </c>
      <c r="Y90" s="30" t="s">
        <v>161</v>
      </c>
      <c r="Z90" s="28" t="s">
        <v>161</v>
      </c>
      <c r="AA90" t="s">
        <v>117</v>
      </c>
      <c r="AB90" s="28">
        <v>0</v>
      </c>
      <c r="AC90" s="28" t="s">
        <v>147</v>
      </c>
      <c r="AD90" s="28" t="s">
        <v>147</v>
      </c>
      <c r="AE90" s="30" t="s">
        <v>118</v>
      </c>
      <c r="AF90" t="s">
        <v>98</v>
      </c>
      <c r="AG90" t="s">
        <v>147</v>
      </c>
      <c r="AH90" t="s">
        <v>100</v>
      </c>
      <c r="AI90" t="s">
        <v>102</v>
      </c>
      <c r="AJ90">
        <v>0</v>
      </c>
      <c r="AK90" t="s">
        <v>102</v>
      </c>
      <c r="AL90">
        <v>0</v>
      </c>
      <c r="AM90">
        <v>1013</v>
      </c>
      <c r="AN90">
        <v>1013</v>
      </c>
      <c r="AO90" s="28" t="s">
        <v>103</v>
      </c>
      <c r="AP90" s="28" t="s">
        <v>98</v>
      </c>
      <c r="AQ90" t="s">
        <v>177</v>
      </c>
      <c r="AR90" t="s">
        <v>106</v>
      </c>
      <c r="AS90">
        <v>1013</v>
      </c>
      <c r="AT90">
        <v>0</v>
      </c>
      <c r="AU90">
        <v>513</v>
      </c>
      <c r="AV90">
        <v>1526</v>
      </c>
      <c r="AW90" s="30">
        <v>0</v>
      </c>
      <c r="AX90">
        <v>0</v>
      </c>
      <c r="AY90" s="30">
        <v>1</v>
      </c>
      <c r="AZ90" s="30">
        <v>0</v>
      </c>
      <c r="BA90">
        <v>2</v>
      </c>
      <c r="BB90" s="14">
        <f>IF(Table1[[#This Row],[FullBath]]+Table1[[#This Row],[HalfBath]]=Table1[[#This Row],[BedroomAbvGr]],1,0)</f>
        <v>0</v>
      </c>
      <c r="BC90">
        <v>1</v>
      </c>
      <c r="BD90" s="30" t="s">
        <v>147</v>
      </c>
      <c r="BE90">
        <v>6</v>
      </c>
      <c r="BF90" t="s">
        <v>107</v>
      </c>
      <c r="BG90">
        <v>0</v>
      </c>
      <c r="BH90" t="s">
        <v>83</v>
      </c>
      <c r="BI90" t="s">
        <v>83</v>
      </c>
      <c r="BJ90" t="s">
        <v>83</v>
      </c>
      <c r="BK90" t="s">
        <v>83</v>
      </c>
      <c r="BL90">
        <v>0</v>
      </c>
      <c r="BM90">
        <v>0</v>
      </c>
      <c r="BN90" t="s">
        <v>83</v>
      </c>
      <c r="BO90" t="s">
        <v>83</v>
      </c>
      <c r="BP90" t="s">
        <v>177</v>
      </c>
      <c r="BQ90" s="30">
        <v>0</v>
      </c>
      <c r="BR90" s="14">
        <f>IF(Table1[[#This Row],[WoodDeckSF]]&gt;0,1,0)</f>
        <v>0</v>
      </c>
      <c r="BS90">
        <v>0</v>
      </c>
      <c r="BT90">
        <v>156</v>
      </c>
      <c r="BU90">
        <v>0</v>
      </c>
      <c r="BV90">
        <v>0</v>
      </c>
      <c r="BW90">
        <v>0</v>
      </c>
      <c r="BX90" s="28" t="s">
        <v>83</v>
      </c>
      <c r="BY90" s="14">
        <f>IF(Table1[[#This Row],[PoolQC]]="NA", 0, 1)</f>
        <v>0</v>
      </c>
      <c r="BZ90" s="30" t="s">
        <v>134</v>
      </c>
      <c r="CA90" s="14">
        <f>IF(Table1[[#This Row],[Fence]]="NA",0,1)</f>
        <v>1</v>
      </c>
      <c r="CB90" t="s">
        <v>83</v>
      </c>
      <c r="CC90">
        <v>0</v>
      </c>
      <c r="CD90" s="30">
        <v>10</v>
      </c>
      <c r="CE90">
        <v>2009</v>
      </c>
      <c r="CF90" t="s">
        <v>208</v>
      </c>
      <c r="CG90" t="s">
        <v>128</v>
      </c>
      <c r="CH90" s="14">
        <f>IF(Table1[[#This Row],[SaleCondition]]="Normal",1,0)</f>
        <v>0</v>
      </c>
      <c r="CI90" s="1">
        <v>85000</v>
      </c>
    </row>
    <row r="91" spans="1:87" x14ac:dyDescent="0.2">
      <c r="A91">
        <v>90</v>
      </c>
      <c r="B91">
        <v>20</v>
      </c>
      <c r="C91" s="28" t="s">
        <v>81</v>
      </c>
      <c r="D91">
        <v>60</v>
      </c>
      <c r="E91">
        <v>8070</v>
      </c>
      <c r="F91" s="28" t="s">
        <v>82</v>
      </c>
      <c r="G91" t="s">
        <v>83</v>
      </c>
      <c r="H91" t="s">
        <v>84</v>
      </c>
      <c r="I91" s="28" t="s">
        <v>85</v>
      </c>
      <c r="J91" t="s">
        <v>86</v>
      </c>
      <c r="K91" s="30" t="s">
        <v>87</v>
      </c>
      <c r="L91" t="s">
        <v>88</v>
      </c>
      <c r="M91" s="31" t="s">
        <v>89</v>
      </c>
      <c r="N91" s="31" t="s">
        <v>90</v>
      </c>
      <c r="O91" s="28" t="s">
        <v>90</v>
      </c>
      <c r="P91" t="s">
        <v>91</v>
      </c>
      <c r="Q91" s="30" t="s">
        <v>115</v>
      </c>
      <c r="R91" s="28">
        <v>4</v>
      </c>
      <c r="S91" s="28">
        <v>5</v>
      </c>
      <c r="T91">
        <v>1994</v>
      </c>
      <c r="U91">
        <v>1995</v>
      </c>
      <c r="V91" s="14">
        <f t="shared" si="1"/>
        <v>1</v>
      </c>
      <c r="W91" s="28" t="s">
        <v>93</v>
      </c>
      <c r="X91" s="28" t="s">
        <v>94</v>
      </c>
      <c r="Y91" s="30" t="s">
        <v>95</v>
      </c>
      <c r="Z91" s="28" t="s">
        <v>95</v>
      </c>
      <c r="AA91" t="s">
        <v>117</v>
      </c>
      <c r="AB91" s="28">
        <v>0</v>
      </c>
      <c r="AC91" s="28" t="s">
        <v>98</v>
      </c>
      <c r="AD91" s="28" t="s">
        <v>98</v>
      </c>
      <c r="AE91" s="30" t="s">
        <v>99</v>
      </c>
      <c r="AF91" t="s">
        <v>97</v>
      </c>
      <c r="AG91" t="s">
        <v>98</v>
      </c>
      <c r="AH91" t="s">
        <v>100</v>
      </c>
      <c r="AI91" t="s">
        <v>101</v>
      </c>
      <c r="AJ91">
        <v>588</v>
      </c>
      <c r="AK91" t="s">
        <v>102</v>
      </c>
      <c r="AL91">
        <v>0</v>
      </c>
      <c r="AM91">
        <v>402</v>
      </c>
      <c r="AN91">
        <v>990</v>
      </c>
      <c r="AO91" s="28" t="s">
        <v>103</v>
      </c>
      <c r="AP91" s="28" t="s">
        <v>104</v>
      </c>
      <c r="AQ91" t="s">
        <v>105</v>
      </c>
      <c r="AR91" t="s">
        <v>106</v>
      </c>
      <c r="AS91">
        <v>990</v>
      </c>
      <c r="AT91">
        <v>0</v>
      </c>
      <c r="AU91">
        <v>0</v>
      </c>
      <c r="AV91">
        <v>990</v>
      </c>
      <c r="AW91" s="30">
        <v>1</v>
      </c>
      <c r="AX91">
        <v>0</v>
      </c>
      <c r="AY91" s="30">
        <v>1</v>
      </c>
      <c r="AZ91" s="30">
        <v>0</v>
      </c>
      <c r="BA91">
        <v>3</v>
      </c>
      <c r="BB91" s="14">
        <f>IF(Table1[[#This Row],[FullBath]]+Table1[[#This Row],[HalfBath]]=Table1[[#This Row],[BedroomAbvGr]],1,0)</f>
        <v>0</v>
      </c>
      <c r="BC91">
        <v>1</v>
      </c>
      <c r="BD91" s="30" t="s">
        <v>98</v>
      </c>
      <c r="BE91">
        <v>5</v>
      </c>
      <c r="BF91" t="s">
        <v>107</v>
      </c>
      <c r="BG91">
        <v>0</v>
      </c>
      <c r="BH91" t="s">
        <v>83</v>
      </c>
      <c r="BI91" t="s">
        <v>83</v>
      </c>
      <c r="BJ91" t="s">
        <v>83</v>
      </c>
      <c r="BK91" t="s">
        <v>83</v>
      </c>
      <c r="BL91">
        <v>0</v>
      </c>
      <c r="BM91">
        <v>0</v>
      </c>
      <c r="BN91" t="s">
        <v>83</v>
      </c>
      <c r="BO91" t="s">
        <v>83</v>
      </c>
      <c r="BP91" t="s">
        <v>105</v>
      </c>
      <c r="BQ91" s="30">
        <v>0</v>
      </c>
      <c r="BR91" s="14">
        <f>IF(Table1[[#This Row],[WoodDeckSF]]&gt;0,1,0)</f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s="28" t="s">
        <v>83</v>
      </c>
      <c r="BY91" s="14">
        <f>IF(Table1[[#This Row],[PoolQC]]="NA", 0, 1)</f>
        <v>0</v>
      </c>
      <c r="BZ91" s="30" t="s">
        <v>83</v>
      </c>
      <c r="CA91" s="14">
        <f>IF(Table1[[#This Row],[Fence]]="NA",0,1)</f>
        <v>0</v>
      </c>
      <c r="CB91" t="s">
        <v>83</v>
      </c>
      <c r="CC91">
        <v>0</v>
      </c>
      <c r="CD91" s="30">
        <v>8</v>
      </c>
      <c r="CE91">
        <v>2007</v>
      </c>
      <c r="CF91" t="s">
        <v>110</v>
      </c>
      <c r="CG91" t="s">
        <v>111</v>
      </c>
      <c r="CH91" s="14">
        <f>IF(Table1[[#This Row],[SaleCondition]]="Normal",1,0)</f>
        <v>1</v>
      </c>
      <c r="CI91" s="1">
        <v>123600</v>
      </c>
    </row>
    <row r="92" spans="1:87" x14ac:dyDescent="0.2">
      <c r="A92">
        <v>91</v>
      </c>
      <c r="B92">
        <v>20</v>
      </c>
      <c r="C92" s="28" t="s">
        <v>81</v>
      </c>
      <c r="D92">
        <v>60</v>
      </c>
      <c r="E92">
        <v>7200</v>
      </c>
      <c r="F92" s="28" t="s">
        <v>82</v>
      </c>
      <c r="G92" t="s">
        <v>83</v>
      </c>
      <c r="H92" t="s">
        <v>84</v>
      </c>
      <c r="I92" s="28" t="s">
        <v>85</v>
      </c>
      <c r="J92" t="s">
        <v>86</v>
      </c>
      <c r="K92" s="30" t="s">
        <v>87</v>
      </c>
      <c r="L92" t="s">
        <v>88</v>
      </c>
      <c r="M92" s="31" t="s">
        <v>162</v>
      </c>
      <c r="N92" s="31" t="s">
        <v>90</v>
      </c>
      <c r="O92" s="28" t="s">
        <v>90</v>
      </c>
      <c r="P92" t="s">
        <v>91</v>
      </c>
      <c r="Q92" s="30" t="s">
        <v>115</v>
      </c>
      <c r="R92" s="28">
        <v>4</v>
      </c>
      <c r="S92" s="28">
        <v>5</v>
      </c>
      <c r="T92">
        <v>1950</v>
      </c>
      <c r="U92">
        <v>1950</v>
      </c>
      <c r="V92" s="14">
        <f t="shared" si="1"/>
        <v>0</v>
      </c>
      <c r="W92" s="28" t="s">
        <v>93</v>
      </c>
      <c r="X92" s="28" t="s">
        <v>94</v>
      </c>
      <c r="Y92" s="30" t="s">
        <v>96</v>
      </c>
      <c r="Z92" s="28" t="s">
        <v>124</v>
      </c>
      <c r="AA92" t="s">
        <v>117</v>
      </c>
      <c r="AB92" s="28">
        <v>0</v>
      </c>
      <c r="AC92" s="28" t="s">
        <v>98</v>
      </c>
      <c r="AD92" s="28" t="s">
        <v>98</v>
      </c>
      <c r="AE92" s="30" t="s">
        <v>168</v>
      </c>
      <c r="AF92" t="s">
        <v>83</v>
      </c>
      <c r="AG92" t="s">
        <v>83</v>
      </c>
      <c r="AH92" t="s">
        <v>83</v>
      </c>
      <c r="AI92" t="s">
        <v>83</v>
      </c>
      <c r="AJ92">
        <v>0</v>
      </c>
      <c r="AK92" t="s">
        <v>83</v>
      </c>
      <c r="AL92">
        <v>0</v>
      </c>
      <c r="AM92">
        <v>0</v>
      </c>
      <c r="AN92">
        <v>0</v>
      </c>
      <c r="AO92" s="28" t="s">
        <v>103</v>
      </c>
      <c r="AP92" s="28" t="s">
        <v>98</v>
      </c>
      <c r="AQ92" t="s">
        <v>105</v>
      </c>
      <c r="AR92" t="s">
        <v>164</v>
      </c>
      <c r="AS92">
        <v>1040</v>
      </c>
      <c r="AT92">
        <v>0</v>
      </c>
      <c r="AU92">
        <v>0</v>
      </c>
      <c r="AV92">
        <v>1040</v>
      </c>
      <c r="AW92" s="30">
        <v>0</v>
      </c>
      <c r="AX92">
        <v>0</v>
      </c>
      <c r="AY92" s="30">
        <v>1</v>
      </c>
      <c r="AZ92" s="30">
        <v>0</v>
      </c>
      <c r="BA92">
        <v>2</v>
      </c>
      <c r="BB92" s="14">
        <f>IF(Table1[[#This Row],[FullBath]]+Table1[[#This Row],[HalfBath]]=Table1[[#This Row],[BedroomAbvGr]],1,0)</f>
        <v>0</v>
      </c>
      <c r="BC92">
        <v>1</v>
      </c>
      <c r="BD92" s="30" t="s">
        <v>98</v>
      </c>
      <c r="BE92">
        <v>4</v>
      </c>
      <c r="BF92" t="s">
        <v>107</v>
      </c>
      <c r="BG92">
        <v>0</v>
      </c>
      <c r="BH92" t="s">
        <v>83</v>
      </c>
      <c r="BI92" t="s">
        <v>127</v>
      </c>
      <c r="BJ92">
        <v>1950</v>
      </c>
      <c r="BK92" t="s">
        <v>102</v>
      </c>
      <c r="BL92">
        <v>2</v>
      </c>
      <c r="BM92">
        <v>420</v>
      </c>
      <c r="BN92" t="s">
        <v>98</v>
      </c>
      <c r="BO92" t="s">
        <v>98</v>
      </c>
      <c r="BP92" t="s">
        <v>105</v>
      </c>
      <c r="BQ92" s="30">
        <v>0</v>
      </c>
      <c r="BR92" s="14">
        <f>IF(Table1[[#This Row],[WoodDeckSF]]&gt;0,1,0)</f>
        <v>0</v>
      </c>
      <c r="BS92">
        <v>29</v>
      </c>
      <c r="BT92">
        <v>0</v>
      </c>
      <c r="BU92">
        <v>0</v>
      </c>
      <c r="BV92">
        <v>0</v>
      </c>
      <c r="BW92">
        <v>0</v>
      </c>
      <c r="BX92" s="28" t="s">
        <v>83</v>
      </c>
      <c r="BY92" s="14">
        <f>IF(Table1[[#This Row],[PoolQC]]="NA", 0, 1)</f>
        <v>0</v>
      </c>
      <c r="BZ92" s="30" t="s">
        <v>83</v>
      </c>
      <c r="CA92" s="14">
        <f>IF(Table1[[#This Row],[Fence]]="NA",0,1)</f>
        <v>0</v>
      </c>
      <c r="CB92" t="s">
        <v>83</v>
      </c>
      <c r="CC92">
        <v>0</v>
      </c>
      <c r="CD92" s="30">
        <v>7</v>
      </c>
      <c r="CE92">
        <v>2006</v>
      </c>
      <c r="CF92" t="s">
        <v>110</v>
      </c>
      <c r="CG92" t="s">
        <v>111</v>
      </c>
      <c r="CH92" s="14">
        <f>IF(Table1[[#This Row],[SaleCondition]]="Normal",1,0)</f>
        <v>1</v>
      </c>
      <c r="CI92" s="1">
        <v>109900</v>
      </c>
    </row>
    <row r="93" spans="1:87" x14ac:dyDescent="0.2">
      <c r="A93">
        <v>92</v>
      </c>
      <c r="B93">
        <v>20</v>
      </c>
      <c r="C93" s="28" t="s">
        <v>81</v>
      </c>
      <c r="D93">
        <v>85</v>
      </c>
      <c r="E93">
        <v>8500</v>
      </c>
      <c r="F93" s="28" t="s">
        <v>82</v>
      </c>
      <c r="G93" t="s">
        <v>83</v>
      </c>
      <c r="H93" t="s">
        <v>84</v>
      </c>
      <c r="I93" s="28" t="s">
        <v>85</v>
      </c>
      <c r="J93" t="s">
        <v>86</v>
      </c>
      <c r="K93" s="30" t="s">
        <v>87</v>
      </c>
      <c r="L93" t="s">
        <v>88</v>
      </c>
      <c r="M93" s="31" t="s">
        <v>162</v>
      </c>
      <c r="N93" s="31" t="s">
        <v>90</v>
      </c>
      <c r="O93" s="28" t="s">
        <v>90</v>
      </c>
      <c r="P93" t="s">
        <v>91</v>
      </c>
      <c r="Q93" s="30" t="s">
        <v>115</v>
      </c>
      <c r="R93" s="28">
        <v>5</v>
      </c>
      <c r="S93" s="28">
        <v>3</v>
      </c>
      <c r="T93">
        <v>1961</v>
      </c>
      <c r="U93">
        <v>1961</v>
      </c>
      <c r="V93" s="14">
        <f t="shared" si="1"/>
        <v>0</v>
      </c>
      <c r="W93" s="28" t="s">
        <v>152</v>
      </c>
      <c r="X93" s="28" t="s">
        <v>94</v>
      </c>
      <c r="Y93" s="30" t="s">
        <v>140</v>
      </c>
      <c r="Z93" s="28" t="s">
        <v>140</v>
      </c>
      <c r="AA93" t="s">
        <v>207</v>
      </c>
      <c r="AB93" s="28">
        <v>203</v>
      </c>
      <c r="AC93" s="28" t="s">
        <v>98</v>
      </c>
      <c r="AD93" s="28" t="s">
        <v>98</v>
      </c>
      <c r="AE93" s="30" t="s">
        <v>118</v>
      </c>
      <c r="AF93" t="s">
        <v>98</v>
      </c>
      <c r="AG93" t="s">
        <v>98</v>
      </c>
      <c r="AH93" t="s">
        <v>100</v>
      </c>
      <c r="AI93" t="s">
        <v>153</v>
      </c>
      <c r="AJ93">
        <v>600</v>
      </c>
      <c r="AK93" t="s">
        <v>102</v>
      </c>
      <c r="AL93">
        <v>0</v>
      </c>
      <c r="AM93">
        <v>635</v>
      </c>
      <c r="AN93">
        <v>1235</v>
      </c>
      <c r="AO93" s="28" t="s">
        <v>103</v>
      </c>
      <c r="AP93" s="28" t="s">
        <v>98</v>
      </c>
      <c r="AQ93" t="s">
        <v>105</v>
      </c>
      <c r="AR93" t="s">
        <v>106</v>
      </c>
      <c r="AS93">
        <v>1235</v>
      </c>
      <c r="AT93">
        <v>0</v>
      </c>
      <c r="AU93">
        <v>0</v>
      </c>
      <c r="AV93">
        <v>1235</v>
      </c>
      <c r="AW93" s="30">
        <v>0</v>
      </c>
      <c r="AX93">
        <v>0</v>
      </c>
      <c r="AY93" s="30">
        <v>1</v>
      </c>
      <c r="AZ93" s="30">
        <v>0</v>
      </c>
      <c r="BA93">
        <v>2</v>
      </c>
      <c r="BB93" s="14">
        <f>IF(Table1[[#This Row],[FullBath]]+Table1[[#This Row],[HalfBath]]=Table1[[#This Row],[BedroomAbvGr]],1,0)</f>
        <v>0</v>
      </c>
      <c r="BC93">
        <v>1</v>
      </c>
      <c r="BD93" s="30" t="s">
        <v>98</v>
      </c>
      <c r="BE93">
        <v>6</v>
      </c>
      <c r="BF93" t="s">
        <v>107</v>
      </c>
      <c r="BG93">
        <v>0</v>
      </c>
      <c r="BH93" t="s">
        <v>83</v>
      </c>
      <c r="BI93" t="s">
        <v>108</v>
      </c>
      <c r="BJ93">
        <v>1961</v>
      </c>
      <c r="BK93" t="s">
        <v>102</v>
      </c>
      <c r="BL93">
        <v>2</v>
      </c>
      <c r="BM93">
        <v>480</v>
      </c>
      <c r="BN93" t="s">
        <v>98</v>
      </c>
      <c r="BO93" t="s">
        <v>98</v>
      </c>
      <c r="BP93" t="s">
        <v>105</v>
      </c>
      <c r="BQ93" s="30">
        <v>0</v>
      </c>
      <c r="BR93" s="14">
        <f>IF(Table1[[#This Row],[WoodDeckSF]]&gt;0,1,0)</f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 s="28" t="s">
        <v>83</v>
      </c>
      <c r="BY93" s="14">
        <f>IF(Table1[[#This Row],[PoolQC]]="NA", 0, 1)</f>
        <v>0</v>
      </c>
      <c r="BZ93" s="30" t="s">
        <v>163</v>
      </c>
      <c r="CA93" s="14">
        <f>IF(Table1[[#This Row],[Fence]]="NA",0,1)</f>
        <v>1</v>
      </c>
      <c r="CB93" t="s">
        <v>83</v>
      </c>
      <c r="CC93">
        <v>0</v>
      </c>
      <c r="CD93" s="30">
        <v>12</v>
      </c>
      <c r="CE93">
        <v>2006</v>
      </c>
      <c r="CF93" t="s">
        <v>110</v>
      </c>
      <c r="CG93" t="s">
        <v>128</v>
      </c>
      <c r="CH93" s="14">
        <f>IF(Table1[[#This Row],[SaleCondition]]="Normal",1,0)</f>
        <v>0</v>
      </c>
      <c r="CI93" s="1">
        <v>98600</v>
      </c>
    </row>
    <row r="94" spans="1:87" x14ac:dyDescent="0.2">
      <c r="A94">
        <v>93</v>
      </c>
      <c r="B94">
        <v>30</v>
      </c>
      <c r="C94" s="28" t="s">
        <v>81</v>
      </c>
      <c r="D94">
        <v>80</v>
      </c>
      <c r="E94">
        <v>13360</v>
      </c>
      <c r="F94" s="28" t="s">
        <v>82</v>
      </c>
      <c r="G94" t="s">
        <v>174</v>
      </c>
      <c r="H94" t="s">
        <v>120</v>
      </c>
      <c r="I94" s="28" t="s">
        <v>199</v>
      </c>
      <c r="J94" t="s">
        <v>86</v>
      </c>
      <c r="K94" s="30" t="s">
        <v>87</v>
      </c>
      <c r="L94" t="s">
        <v>88</v>
      </c>
      <c r="M94" s="31" t="s">
        <v>123</v>
      </c>
      <c r="N94" s="31" t="s">
        <v>90</v>
      </c>
      <c r="O94" s="28" t="s">
        <v>90</v>
      </c>
      <c r="P94" t="s">
        <v>91</v>
      </c>
      <c r="Q94" s="30" t="s">
        <v>115</v>
      </c>
      <c r="R94" s="28">
        <v>5</v>
      </c>
      <c r="S94" s="28">
        <v>7</v>
      </c>
      <c r="T94">
        <v>1921</v>
      </c>
      <c r="U94">
        <v>2006</v>
      </c>
      <c r="V94" s="14">
        <f t="shared" si="1"/>
        <v>1</v>
      </c>
      <c r="W94" s="28" t="s">
        <v>93</v>
      </c>
      <c r="X94" s="28" t="s">
        <v>94</v>
      </c>
      <c r="Y94" s="30" t="s">
        <v>124</v>
      </c>
      <c r="Z94" s="28" t="s">
        <v>124</v>
      </c>
      <c r="AA94" t="s">
        <v>117</v>
      </c>
      <c r="AB94" s="28">
        <v>0</v>
      </c>
      <c r="AC94" s="28" t="s">
        <v>98</v>
      </c>
      <c r="AD94" s="28" t="s">
        <v>97</v>
      </c>
      <c r="AE94" s="30" t="s">
        <v>126</v>
      </c>
      <c r="AF94" t="s">
        <v>97</v>
      </c>
      <c r="AG94" t="s">
        <v>98</v>
      </c>
      <c r="AH94" t="s">
        <v>100</v>
      </c>
      <c r="AI94" t="s">
        <v>119</v>
      </c>
      <c r="AJ94">
        <v>713</v>
      </c>
      <c r="AK94" t="s">
        <v>102</v>
      </c>
      <c r="AL94">
        <v>0</v>
      </c>
      <c r="AM94">
        <v>163</v>
      </c>
      <c r="AN94">
        <v>876</v>
      </c>
      <c r="AO94" s="28" t="s">
        <v>103</v>
      </c>
      <c r="AP94" s="28" t="s">
        <v>104</v>
      </c>
      <c r="AQ94" t="s">
        <v>105</v>
      </c>
      <c r="AR94" t="s">
        <v>106</v>
      </c>
      <c r="AS94">
        <v>964</v>
      </c>
      <c r="AT94">
        <v>0</v>
      </c>
      <c r="AU94">
        <v>0</v>
      </c>
      <c r="AV94">
        <v>964</v>
      </c>
      <c r="AW94" s="30">
        <v>1</v>
      </c>
      <c r="AX94">
        <v>0</v>
      </c>
      <c r="AY94" s="30">
        <v>1</v>
      </c>
      <c r="AZ94" s="30">
        <v>0</v>
      </c>
      <c r="BA94">
        <v>2</v>
      </c>
      <c r="BB94" s="14">
        <f>IF(Table1[[#This Row],[FullBath]]+Table1[[#This Row],[HalfBath]]=Table1[[#This Row],[BedroomAbvGr]],1,0)</f>
        <v>0</v>
      </c>
      <c r="BC94">
        <v>1</v>
      </c>
      <c r="BD94" s="30" t="s">
        <v>98</v>
      </c>
      <c r="BE94">
        <v>5</v>
      </c>
      <c r="BF94" t="s">
        <v>107</v>
      </c>
      <c r="BG94">
        <v>0</v>
      </c>
      <c r="BH94" t="s">
        <v>83</v>
      </c>
      <c r="BI94" t="s">
        <v>127</v>
      </c>
      <c r="BJ94">
        <v>1921</v>
      </c>
      <c r="BK94" t="s">
        <v>102</v>
      </c>
      <c r="BL94">
        <v>2</v>
      </c>
      <c r="BM94">
        <v>432</v>
      </c>
      <c r="BN94" t="s">
        <v>98</v>
      </c>
      <c r="BO94" t="s">
        <v>98</v>
      </c>
      <c r="BP94" t="s">
        <v>105</v>
      </c>
      <c r="BQ94" s="30">
        <v>0</v>
      </c>
      <c r="BR94" s="14">
        <f>IF(Table1[[#This Row],[WoodDeckSF]]&gt;0,1,0)</f>
        <v>0</v>
      </c>
      <c r="BS94">
        <v>0</v>
      </c>
      <c r="BT94">
        <v>44</v>
      </c>
      <c r="BU94">
        <v>0</v>
      </c>
      <c r="BV94">
        <v>0</v>
      </c>
      <c r="BW94">
        <v>0</v>
      </c>
      <c r="BX94" s="28" t="s">
        <v>83</v>
      </c>
      <c r="BY94" s="14">
        <f>IF(Table1[[#This Row],[PoolQC]]="NA", 0, 1)</f>
        <v>0</v>
      </c>
      <c r="BZ94" s="30" t="s">
        <v>83</v>
      </c>
      <c r="CA94" s="14">
        <f>IF(Table1[[#This Row],[Fence]]="NA",0,1)</f>
        <v>0</v>
      </c>
      <c r="CB94" t="s">
        <v>83</v>
      </c>
      <c r="CC94">
        <v>0</v>
      </c>
      <c r="CD94" s="30">
        <v>8</v>
      </c>
      <c r="CE94">
        <v>2009</v>
      </c>
      <c r="CF94" t="s">
        <v>110</v>
      </c>
      <c r="CG94" t="s">
        <v>111</v>
      </c>
      <c r="CH94" s="14">
        <f>IF(Table1[[#This Row],[SaleCondition]]="Normal",1,0)</f>
        <v>1</v>
      </c>
      <c r="CI94" s="1">
        <v>163500</v>
      </c>
    </row>
    <row r="95" spans="1:87" x14ac:dyDescent="0.2">
      <c r="A95">
        <v>94</v>
      </c>
      <c r="B95">
        <v>190</v>
      </c>
      <c r="C95" s="28" t="s">
        <v>183</v>
      </c>
      <c r="D95">
        <v>60</v>
      </c>
      <c r="E95">
        <v>7200</v>
      </c>
      <c r="F95" s="28" t="s">
        <v>82</v>
      </c>
      <c r="G95" t="s">
        <v>83</v>
      </c>
      <c r="H95" t="s">
        <v>84</v>
      </c>
      <c r="I95" s="28" t="s">
        <v>85</v>
      </c>
      <c r="J95" t="s">
        <v>86</v>
      </c>
      <c r="K95" s="30" t="s">
        <v>122</v>
      </c>
      <c r="L95" t="s">
        <v>88</v>
      </c>
      <c r="M95" s="31" t="s">
        <v>143</v>
      </c>
      <c r="N95" s="31" t="s">
        <v>90</v>
      </c>
      <c r="O95" s="28" t="s">
        <v>90</v>
      </c>
      <c r="P95" t="s">
        <v>149</v>
      </c>
      <c r="Q95" s="30" t="s">
        <v>201</v>
      </c>
      <c r="R95" s="28">
        <v>6</v>
      </c>
      <c r="S95" s="28">
        <v>6</v>
      </c>
      <c r="T95">
        <v>1910</v>
      </c>
      <c r="U95">
        <v>1998</v>
      </c>
      <c r="V95" s="14">
        <f t="shared" si="1"/>
        <v>1</v>
      </c>
      <c r="W95" s="28" t="s">
        <v>152</v>
      </c>
      <c r="X95" s="28" t="s">
        <v>94</v>
      </c>
      <c r="Y95" s="30" t="s">
        <v>116</v>
      </c>
      <c r="Z95" s="28" t="s">
        <v>116</v>
      </c>
      <c r="AA95" t="s">
        <v>117</v>
      </c>
      <c r="AB95" s="28">
        <v>0</v>
      </c>
      <c r="AC95" s="28" t="s">
        <v>98</v>
      </c>
      <c r="AD95" s="28" t="s">
        <v>98</v>
      </c>
      <c r="AE95" s="30" t="s">
        <v>126</v>
      </c>
      <c r="AF95" t="s">
        <v>98</v>
      </c>
      <c r="AG95" t="s">
        <v>147</v>
      </c>
      <c r="AH95" t="s">
        <v>121</v>
      </c>
      <c r="AI95" t="s">
        <v>153</v>
      </c>
      <c r="AJ95">
        <v>1046</v>
      </c>
      <c r="AK95" t="s">
        <v>102</v>
      </c>
      <c r="AL95">
        <v>0</v>
      </c>
      <c r="AM95">
        <v>168</v>
      </c>
      <c r="AN95">
        <v>1214</v>
      </c>
      <c r="AO95" s="28" t="s">
        <v>206</v>
      </c>
      <c r="AP95" s="28" t="s">
        <v>104</v>
      </c>
      <c r="AQ95" t="s">
        <v>177</v>
      </c>
      <c r="AR95" t="s">
        <v>106</v>
      </c>
      <c r="AS95">
        <v>1260</v>
      </c>
      <c r="AT95">
        <v>1031</v>
      </c>
      <c r="AU95">
        <v>0</v>
      </c>
      <c r="AV95">
        <v>2291</v>
      </c>
      <c r="AW95" s="30">
        <v>0</v>
      </c>
      <c r="AX95">
        <v>1</v>
      </c>
      <c r="AY95" s="30">
        <v>2</v>
      </c>
      <c r="AZ95" s="30">
        <v>0</v>
      </c>
      <c r="BA95">
        <v>4</v>
      </c>
      <c r="BB95" s="14">
        <f>IF(Table1[[#This Row],[FullBath]]+Table1[[#This Row],[HalfBath]]=Table1[[#This Row],[BedroomAbvGr]],1,0)</f>
        <v>0</v>
      </c>
      <c r="BC95">
        <v>2</v>
      </c>
      <c r="BD95" s="30" t="s">
        <v>98</v>
      </c>
      <c r="BE95">
        <v>9</v>
      </c>
      <c r="BF95" t="s">
        <v>107</v>
      </c>
      <c r="BG95">
        <v>1</v>
      </c>
      <c r="BH95" t="s">
        <v>97</v>
      </c>
      <c r="BI95" t="s">
        <v>127</v>
      </c>
      <c r="BJ95">
        <v>1900</v>
      </c>
      <c r="BK95" t="s">
        <v>102</v>
      </c>
      <c r="BL95">
        <v>2</v>
      </c>
      <c r="BM95">
        <v>506</v>
      </c>
      <c r="BN95" t="s">
        <v>98</v>
      </c>
      <c r="BO95" t="s">
        <v>98</v>
      </c>
      <c r="BP95" t="s">
        <v>105</v>
      </c>
      <c r="BQ95" s="30">
        <v>0</v>
      </c>
      <c r="BR95" s="14">
        <f>IF(Table1[[#This Row],[WoodDeckSF]]&gt;0,1,0)</f>
        <v>0</v>
      </c>
      <c r="BS95">
        <v>0</v>
      </c>
      <c r="BT95">
        <v>0</v>
      </c>
      <c r="BU95">
        <v>0</v>
      </c>
      <c r="BV95">
        <v>99</v>
      </c>
      <c r="BW95">
        <v>0</v>
      </c>
      <c r="BX95" s="28" t="s">
        <v>83</v>
      </c>
      <c r="BY95" s="14">
        <f>IF(Table1[[#This Row],[PoolQC]]="NA", 0, 1)</f>
        <v>0</v>
      </c>
      <c r="BZ95" s="30" t="s">
        <v>83</v>
      </c>
      <c r="CA95" s="14">
        <f>IF(Table1[[#This Row],[Fence]]="NA",0,1)</f>
        <v>0</v>
      </c>
      <c r="CB95" t="s">
        <v>83</v>
      </c>
      <c r="CC95">
        <v>0</v>
      </c>
      <c r="CD95" s="30">
        <v>11</v>
      </c>
      <c r="CE95">
        <v>2007</v>
      </c>
      <c r="CF95" t="s">
        <v>110</v>
      </c>
      <c r="CG95" t="s">
        <v>111</v>
      </c>
      <c r="CH95" s="14">
        <f>IF(Table1[[#This Row],[SaleCondition]]="Normal",1,0)</f>
        <v>1</v>
      </c>
      <c r="CI95" s="1">
        <v>133900</v>
      </c>
    </row>
    <row r="96" spans="1:87" x14ac:dyDescent="0.2">
      <c r="A96">
        <v>95</v>
      </c>
      <c r="B96">
        <v>60</v>
      </c>
      <c r="C96" s="28" t="s">
        <v>81</v>
      </c>
      <c r="D96">
        <v>69</v>
      </c>
      <c r="E96">
        <v>9337</v>
      </c>
      <c r="F96" s="28" t="s">
        <v>82</v>
      </c>
      <c r="G96" t="s">
        <v>83</v>
      </c>
      <c r="H96" t="s">
        <v>120</v>
      </c>
      <c r="I96" s="28" t="s">
        <v>85</v>
      </c>
      <c r="J96" t="s">
        <v>86</v>
      </c>
      <c r="K96" s="30" t="s">
        <v>87</v>
      </c>
      <c r="L96" t="s">
        <v>88</v>
      </c>
      <c r="M96" s="31" t="s">
        <v>89</v>
      </c>
      <c r="N96" s="31" t="s">
        <v>90</v>
      </c>
      <c r="O96" s="28" t="s">
        <v>90</v>
      </c>
      <c r="P96" t="s">
        <v>91</v>
      </c>
      <c r="Q96" s="30" t="s">
        <v>92</v>
      </c>
      <c r="R96" s="28">
        <v>6</v>
      </c>
      <c r="S96" s="28">
        <v>5</v>
      </c>
      <c r="T96">
        <v>1997</v>
      </c>
      <c r="U96">
        <v>1997</v>
      </c>
      <c r="V96" s="14">
        <f t="shared" si="1"/>
        <v>0</v>
      </c>
      <c r="W96" s="28" t="s">
        <v>93</v>
      </c>
      <c r="X96" s="28" t="s">
        <v>94</v>
      </c>
      <c r="Y96" s="30" t="s">
        <v>95</v>
      </c>
      <c r="Z96" s="28" t="s">
        <v>95</v>
      </c>
      <c r="AA96" t="s">
        <v>117</v>
      </c>
      <c r="AB96" s="28">
        <v>0</v>
      </c>
      <c r="AC96" s="28" t="s">
        <v>98</v>
      </c>
      <c r="AD96" s="28" t="s">
        <v>97</v>
      </c>
      <c r="AE96" s="30" t="s">
        <v>99</v>
      </c>
      <c r="AF96" t="s">
        <v>97</v>
      </c>
      <c r="AG96" t="s">
        <v>98</v>
      </c>
      <c r="AH96" t="s">
        <v>100</v>
      </c>
      <c r="AI96" t="s">
        <v>101</v>
      </c>
      <c r="AJ96">
        <v>648</v>
      </c>
      <c r="AK96" t="s">
        <v>102</v>
      </c>
      <c r="AL96">
        <v>0</v>
      </c>
      <c r="AM96">
        <v>176</v>
      </c>
      <c r="AN96">
        <v>824</v>
      </c>
      <c r="AO96" s="28" t="s">
        <v>103</v>
      </c>
      <c r="AP96" s="28" t="s">
        <v>104</v>
      </c>
      <c r="AQ96" t="s">
        <v>105</v>
      </c>
      <c r="AR96" t="s">
        <v>106</v>
      </c>
      <c r="AS96">
        <v>905</v>
      </c>
      <c r="AT96">
        <v>881</v>
      </c>
      <c r="AU96">
        <v>0</v>
      </c>
      <c r="AV96">
        <v>1786</v>
      </c>
      <c r="AW96" s="30">
        <v>1</v>
      </c>
      <c r="AX96">
        <v>0</v>
      </c>
      <c r="AY96" s="30">
        <v>2</v>
      </c>
      <c r="AZ96" s="30">
        <v>1</v>
      </c>
      <c r="BA96">
        <v>3</v>
      </c>
      <c r="BB96" s="14">
        <f>IF(Table1[[#This Row],[FullBath]]+Table1[[#This Row],[HalfBath]]=Table1[[#This Row],[BedroomAbvGr]],1,0)</f>
        <v>1</v>
      </c>
      <c r="BC96">
        <v>1</v>
      </c>
      <c r="BD96" s="30" t="s">
        <v>97</v>
      </c>
      <c r="BE96">
        <v>7</v>
      </c>
      <c r="BF96" t="s">
        <v>107</v>
      </c>
      <c r="BG96">
        <v>0</v>
      </c>
      <c r="BH96" t="s">
        <v>83</v>
      </c>
      <c r="BI96" t="s">
        <v>108</v>
      </c>
      <c r="BJ96">
        <v>1997</v>
      </c>
      <c r="BK96" t="s">
        <v>109</v>
      </c>
      <c r="BL96">
        <v>2</v>
      </c>
      <c r="BM96">
        <v>684</v>
      </c>
      <c r="BN96" t="s">
        <v>98</v>
      </c>
      <c r="BO96" t="s">
        <v>98</v>
      </c>
      <c r="BP96" t="s">
        <v>105</v>
      </c>
      <c r="BQ96" s="30">
        <v>0</v>
      </c>
      <c r="BR96" s="14">
        <f>IF(Table1[[#This Row],[WoodDeckSF]]&gt;0,1,0)</f>
        <v>0</v>
      </c>
      <c r="BS96">
        <v>162</v>
      </c>
      <c r="BT96">
        <v>0</v>
      </c>
      <c r="BU96">
        <v>0</v>
      </c>
      <c r="BV96">
        <v>0</v>
      </c>
      <c r="BW96">
        <v>0</v>
      </c>
      <c r="BX96" s="28" t="s">
        <v>83</v>
      </c>
      <c r="BY96" s="14">
        <f>IF(Table1[[#This Row],[PoolQC]]="NA", 0, 1)</f>
        <v>0</v>
      </c>
      <c r="BZ96" s="30" t="s">
        <v>83</v>
      </c>
      <c r="CA96" s="14">
        <f>IF(Table1[[#This Row],[Fence]]="NA",0,1)</f>
        <v>0</v>
      </c>
      <c r="CB96" t="s">
        <v>83</v>
      </c>
      <c r="CC96">
        <v>0</v>
      </c>
      <c r="CD96" s="30">
        <v>5</v>
      </c>
      <c r="CE96">
        <v>2007</v>
      </c>
      <c r="CF96" t="s">
        <v>110</v>
      </c>
      <c r="CG96" t="s">
        <v>111</v>
      </c>
      <c r="CH96" s="14">
        <f>IF(Table1[[#This Row],[SaleCondition]]="Normal",1,0)</f>
        <v>1</v>
      </c>
      <c r="CI96" s="1">
        <v>204750</v>
      </c>
    </row>
    <row r="97" spans="1:87" x14ac:dyDescent="0.2">
      <c r="A97">
        <v>96</v>
      </c>
      <c r="B97">
        <v>60</v>
      </c>
      <c r="C97" s="28" t="s">
        <v>81</v>
      </c>
      <c r="D97" t="s">
        <v>83</v>
      </c>
      <c r="E97">
        <v>9765</v>
      </c>
      <c r="F97" s="28" t="s">
        <v>82</v>
      </c>
      <c r="G97" t="s">
        <v>83</v>
      </c>
      <c r="H97" t="s">
        <v>160</v>
      </c>
      <c r="I97" s="28" t="s">
        <v>85</v>
      </c>
      <c r="J97" t="s">
        <v>86</v>
      </c>
      <c r="K97" s="30" t="s">
        <v>122</v>
      </c>
      <c r="L97" t="s">
        <v>88</v>
      </c>
      <c r="M97" s="31" t="s">
        <v>193</v>
      </c>
      <c r="N97" s="31" t="s">
        <v>90</v>
      </c>
      <c r="O97" s="28" t="s">
        <v>90</v>
      </c>
      <c r="P97" t="s">
        <v>91</v>
      </c>
      <c r="Q97" s="30" t="s">
        <v>92</v>
      </c>
      <c r="R97" s="28">
        <v>6</v>
      </c>
      <c r="S97" s="28">
        <v>8</v>
      </c>
      <c r="T97">
        <v>1993</v>
      </c>
      <c r="U97">
        <v>1993</v>
      </c>
      <c r="V97" s="14">
        <f t="shared" si="1"/>
        <v>0</v>
      </c>
      <c r="W97" s="28" t="s">
        <v>93</v>
      </c>
      <c r="X97" s="28" t="s">
        <v>94</v>
      </c>
      <c r="Y97" s="30" t="s">
        <v>95</v>
      </c>
      <c r="Z97" s="28" t="s">
        <v>95</v>
      </c>
      <c r="AA97" t="s">
        <v>96</v>
      </c>
      <c r="AB97" s="28">
        <v>68</v>
      </c>
      <c r="AC97" s="28" t="s">
        <v>104</v>
      </c>
      <c r="AD97" s="28" t="s">
        <v>97</v>
      </c>
      <c r="AE97" s="30" t="s">
        <v>99</v>
      </c>
      <c r="AF97" t="s">
        <v>97</v>
      </c>
      <c r="AG97" t="s">
        <v>97</v>
      </c>
      <c r="AH97" t="s">
        <v>100</v>
      </c>
      <c r="AI97" t="s">
        <v>119</v>
      </c>
      <c r="AJ97">
        <v>310</v>
      </c>
      <c r="AK97" t="s">
        <v>102</v>
      </c>
      <c r="AL97">
        <v>0</v>
      </c>
      <c r="AM97">
        <v>370</v>
      </c>
      <c r="AN97">
        <v>680</v>
      </c>
      <c r="AO97" s="28" t="s">
        <v>103</v>
      </c>
      <c r="AP97" s="28" t="s">
        <v>97</v>
      </c>
      <c r="AQ97" t="s">
        <v>105</v>
      </c>
      <c r="AR97" t="s">
        <v>106</v>
      </c>
      <c r="AS97">
        <v>680</v>
      </c>
      <c r="AT97">
        <v>790</v>
      </c>
      <c r="AU97">
        <v>0</v>
      </c>
      <c r="AV97">
        <v>1470</v>
      </c>
      <c r="AW97" s="30">
        <v>0</v>
      </c>
      <c r="AX97">
        <v>0</v>
      </c>
      <c r="AY97" s="30">
        <v>2</v>
      </c>
      <c r="AZ97" s="30">
        <v>1</v>
      </c>
      <c r="BA97">
        <v>3</v>
      </c>
      <c r="BB97" s="14">
        <f>IF(Table1[[#This Row],[FullBath]]+Table1[[#This Row],[HalfBath]]=Table1[[#This Row],[BedroomAbvGr]],1,0)</f>
        <v>1</v>
      </c>
      <c r="BC97">
        <v>1</v>
      </c>
      <c r="BD97" s="30" t="s">
        <v>98</v>
      </c>
      <c r="BE97">
        <v>6</v>
      </c>
      <c r="BF97" t="s">
        <v>107</v>
      </c>
      <c r="BG97">
        <v>1</v>
      </c>
      <c r="BH97" t="s">
        <v>98</v>
      </c>
      <c r="BI97" t="s">
        <v>156</v>
      </c>
      <c r="BJ97">
        <v>1993</v>
      </c>
      <c r="BK97" t="s">
        <v>157</v>
      </c>
      <c r="BL97">
        <v>2</v>
      </c>
      <c r="BM97">
        <v>420</v>
      </c>
      <c r="BN97" t="s">
        <v>98</v>
      </c>
      <c r="BO97" t="s">
        <v>98</v>
      </c>
      <c r="BP97" t="s">
        <v>105</v>
      </c>
      <c r="BQ97" s="30">
        <v>232</v>
      </c>
      <c r="BR97" s="14">
        <f>IF(Table1[[#This Row],[WoodDeckSF]]&gt;0,1,0)</f>
        <v>1</v>
      </c>
      <c r="BS97">
        <v>63</v>
      </c>
      <c r="BT97">
        <v>0</v>
      </c>
      <c r="BU97">
        <v>0</v>
      </c>
      <c r="BV97">
        <v>0</v>
      </c>
      <c r="BW97">
        <v>0</v>
      </c>
      <c r="BX97" s="28" t="s">
        <v>83</v>
      </c>
      <c r="BY97" s="14">
        <f>IF(Table1[[#This Row],[PoolQC]]="NA", 0, 1)</f>
        <v>0</v>
      </c>
      <c r="BZ97" s="30" t="s">
        <v>83</v>
      </c>
      <c r="CA97" s="14">
        <f>IF(Table1[[#This Row],[Fence]]="NA",0,1)</f>
        <v>0</v>
      </c>
      <c r="CB97" t="s">
        <v>135</v>
      </c>
      <c r="CC97">
        <v>480</v>
      </c>
      <c r="CD97" s="30">
        <v>4</v>
      </c>
      <c r="CE97">
        <v>2009</v>
      </c>
      <c r="CF97" t="s">
        <v>110</v>
      </c>
      <c r="CG97" t="s">
        <v>111</v>
      </c>
      <c r="CH97" s="14">
        <f>IF(Table1[[#This Row],[SaleCondition]]="Normal",1,0)</f>
        <v>1</v>
      </c>
      <c r="CI97" s="1">
        <v>185000</v>
      </c>
    </row>
    <row r="98" spans="1:87" x14ac:dyDescent="0.2">
      <c r="A98">
        <v>97</v>
      </c>
      <c r="B98">
        <v>20</v>
      </c>
      <c r="C98" s="28" t="s">
        <v>81</v>
      </c>
      <c r="D98">
        <v>78</v>
      </c>
      <c r="E98">
        <v>10264</v>
      </c>
      <c r="F98" s="28" t="s">
        <v>82</v>
      </c>
      <c r="G98" t="s">
        <v>83</v>
      </c>
      <c r="H98" t="s">
        <v>120</v>
      </c>
      <c r="I98" s="28" t="s">
        <v>85</v>
      </c>
      <c r="J98" t="s">
        <v>86</v>
      </c>
      <c r="K98" s="30" t="s">
        <v>87</v>
      </c>
      <c r="L98" t="s">
        <v>88</v>
      </c>
      <c r="M98" s="31" t="s">
        <v>89</v>
      </c>
      <c r="N98" s="31" t="s">
        <v>90</v>
      </c>
      <c r="O98" s="28" t="s">
        <v>90</v>
      </c>
      <c r="P98" t="s">
        <v>91</v>
      </c>
      <c r="Q98" s="30" t="s">
        <v>115</v>
      </c>
      <c r="R98" s="28">
        <v>7</v>
      </c>
      <c r="S98" s="28">
        <v>5</v>
      </c>
      <c r="T98">
        <v>1999</v>
      </c>
      <c r="U98">
        <v>1999</v>
      </c>
      <c r="V98" s="14">
        <f t="shared" si="1"/>
        <v>0</v>
      </c>
      <c r="W98" s="28" t="s">
        <v>93</v>
      </c>
      <c r="X98" s="28" t="s">
        <v>94</v>
      </c>
      <c r="Y98" s="30" t="s">
        <v>95</v>
      </c>
      <c r="Z98" s="28" t="s">
        <v>95</v>
      </c>
      <c r="AA98" t="s">
        <v>96</v>
      </c>
      <c r="AB98" s="28">
        <v>183</v>
      </c>
      <c r="AC98" s="28" t="s">
        <v>97</v>
      </c>
      <c r="AD98" s="28" t="s">
        <v>98</v>
      </c>
      <c r="AE98" s="30" t="s">
        <v>99</v>
      </c>
      <c r="AF98" t="s">
        <v>97</v>
      </c>
      <c r="AG98" t="s">
        <v>98</v>
      </c>
      <c r="AH98" t="s">
        <v>130</v>
      </c>
      <c r="AI98" t="s">
        <v>119</v>
      </c>
      <c r="AJ98">
        <v>1162</v>
      </c>
      <c r="AK98" t="s">
        <v>102</v>
      </c>
      <c r="AL98">
        <v>0</v>
      </c>
      <c r="AM98">
        <v>426</v>
      </c>
      <c r="AN98">
        <v>1588</v>
      </c>
      <c r="AO98" s="28" t="s">
        <v>103</v>
      </c>
      <c r="AP98" s="28" t="s">
        <v>104</v>
      </c>
      <c r="AQ98" t="s">
        <v>105</v>
      </c>
      <c r="AR98" t="s">
        <v>106</v>
      </c>
      <c r="AS98">
        <v>1588</v>
      </c>
      <c r="AT98">
        <v>0</v>
      </c>
      <c r="AU98">
        <v>0</v>
      </c>
      <c r="AV98">
        <v>1588</v>
      </c>
      <c r="AW98" s="30">
        <v>0</v>
      </c>
      <c r="AX98">
        <v>0</v>
      </c>
      <c r="AY98" s="30">
        <v>2</v>
      </c>
      <c r="AZ98" s="30">
        <v>0</v>
      </c>
      <c r="BA98">
        <v>3</v>
      </c>
      <c r="BB98" s="14">
        <f>IF(Table1[[#This Row],[FullBath]]+Table1[[#This Row],[HalfBath]]=Table1[[#This Row],[BedroomAbvGr]],1,0)</f>
        <v>0</v>
      </c>
      <c r="BC98">
        <v>1</v>
      </c>
      <c r="BD98" s="30" t="s">
        <v>97</v>
      </c>
      <c r="BE98">
        <v>6</v>
      </c>
      <c r="BF98" t="s">
        <v>107</v>
      </c>
      <c r="BG98">
        <v>0</v>
      </c>
      <c r="BH98" t="s">
        <v>83</v>
      </c>
      <c r="BI98" t="s">
        <v>108</v>
      </c>
      <c r="BJ98">
        <v>1999</v>
      </c>
      <c r="BK98" t="s">
        <v>109</v>
      </c>
      <c r="BL98">
        <v>2</v>
      </c>
      <c r="BM98">
        <v>472</v>
      </c>
      <c r="BN98" t="s">
        <v>98</v>
      </c>
      <c r="BO98" t="s">
        <v>98</v>
      </c>
      <c r="BP98" t="s">
        <v>105</v>
      </c>
      <c r="BQ98" s="30">
        <v>158</v>
      </c>
      <c r="BR98" s="14">
        <f>IF(Table1[[#This Row],[WoodDeckSF]]&gt;0,1,0)</f>
        <v>1</v>
      </c>
      <c r="BS98">
        <v>29</v>
      </c>
      <c r="BT98">
        <v>0</v>
      </c>
      <c r="BU98">
        <v>0</v>
      </c>
      <c r="BV98">
        <v>0</v>
      </c>
      <c r="BW98">
        <v>0</v>
      </c>
      <c r="BX98" s="28" t="s">
        <v>83</v>
      </c>
      <c r="BY98" s="14">
        <f>IF(Table1[[#This Row],[PoolQC]]="NA", 0, 1)</f>
        <v>0</v>
      </c>
      <c r="BZ98" s="30" t="s">
        <v>83</v>
      </c>
      <c r="CA98" s="14">
        <f>IF(Table1[[#This Row],[Fence]]="NA",0,1)</f>
        <v>0</v>
      </c>
      <c r="CB98" t="s">
        <v>83</v>
      </c>
      <c r="CC98">
        <v>0</v>
      </c>
      <c r="CD98" s="30">
        <v>8</v>
      </c>
      <c r="CE98">
        <v>2006</v>
      </c>
      <c r="CF98" t="s">
        <v>110</v>
      </c>
      <c r="CG98" t="s">
        <v>111</v>
      </c>
      <c r="CH98" s="14">
        <f>IF(Table1[[#This Row],[SaleCondition]]="Normal",1,0)</f>
        <v>1</v>
      </c>
      <c r="CI98" s="1">
        <v>214000</v>
      </c>
    </row>
    <row r="99" spans="1:87" x14ac:dyDescent="0.2">
      <c r="A99">
        <v>98</v>
      </c>
      <c r="B99">
        <v>20</v>
      </c>
      <c r="C99" s="28" t="s">
        <v>81</v>
      </c>
      <c r="D99">
        <v>73</v>
      </c>
      <c r="E99">
        <v>10921</v>
      </c>
      <c r="F99" s="28" t="s">
        <v>82</v>
      </c>
      <c r="G99" t="s">
        <v>83</v>
      </c>
      <c r="H99" t="s">
        <v>84</v>
      </c>
      <c r="I99" s="28" t="s">
        <v>199</v>
      </c>
      <c r="J99" t="s">
        <v>86</v>
      </c>
      <c r="K99" s="30" t="s">
        <v>87</v>
      </c>
      <c r="L99" t="s">
        <v>88</v>
      </c>
      <c r="M99" s="31" t="s">
        <v>185</v>
      </c>
      <c r="N99" s="31" t="s">
        <v>90</v>
      </c>
      <c r="O99" s="28" t="s">
        <v>90</v>
      </c>
      <c r="P99" t="s">
        <v>91</v>
      </c>
      <c r="Q99" s="30" t="s">
        <v>115</v>
      </c>
      <c r="R99" s="28">
        <v>4</v>
      </c>
      <c r="S99" s="28">
        <v>5</v>
      </c>
      <c r="T99">
        <v>1965</v>
      </c>
      <c r="U99">
        <v>1965</v>
      </c>
      <c r="V99" s="14">
        <f t="shared" si="1"/>
        <v>0</v>
      </c>
      <c r="W99" s="28" t="s">
        <v>152</v>
      </c>
      <c r="X99" s="28" t="s">
        <v>94</v>
      </c>
      <c r="Y99" s="30" t="s">
        <v>140</v>
      </c>
      <c r="Z99" s="28" t="s">
        <v>140</v>
      </c>
      <c r="AA99" t="s">
        <v>96</v>
      </c>
      <c r="AB99" s="28">
        <v>48</v>
      </c>
      <c r="AC99" s="28" t="s">
        <v>98</v>
      </c>
      <c r="AD99" s="28" t="s">
        <v>98</v>
      </c>
      <c r="AE99" s="30" t="s">
        <v>118</v>
      </c>
      <c r="AF99" t="s">
        <v>98</v>
      </c>
      <c r="AG99" t="s">
        <v>98</v>
      </c>
      <c r="AH99" t="s">
        <v>100</v>
      </c>
      <c r="AI99" t="s">
        <v>153</v>
      </c>
      <c r="AJ99">
        <v>520</v>
      </c>
      <c r="AK99" t="s">
        <v>102</v>
      </c>
      <c r="AL99">
        <v>0</v>
      </c>
      <c r="AM99">
        <v>440</v>
      </c>
      <c r="AN99">
        <v>960</v>
      </c>
      <c r="AO99" s="28" t="s">
        <v>103</v>
      </c>
      <c r="AP99" s="28" t="s">
        <v>98</v>
      </c>
      <c r="AQ99" t="s">
        <v>105</v>
      </c>
      <c r="AR99" t="s">
        <v>145</v>
      </c>
      <c r="AS99">
        <v>960</v>
      </c>
      <c r="AT99">
        <v>0</v>
      </c>
      <c r="AU99">
        <v>0</v>
      </c>
      <c r="AV99">
        <v>960</v>
      </c>
      <c r="AW99" s="30">
        <v>1</v>
      </c>
      <c r="AX99">
        <v>0</v>
      </c>
      <c r="AY99" s="30">
        <v>1</v>
      </c>
      <c r="AZ99" s="30">
        <v>0</v>
      </c>
      <c r="BA99">
        <v>3</v>
      </c>
      <c r="BB99" s="14">
        <f>IF(Table1[[#This Row],[FullBath]]+Table1[[#This Row],[HalfBath]]=Table1[[#This Row],[BedroomAbvGr]],1,0)</f>
        <v>0</v>
      </c>
      <c r="BC99">
        <v>1</v>
      </c>
      <c r="BD99" s="30" t="s">
        <v>98</v>
      </c>
      <c r="BE99">
        <v>6</v>
      </c>
      <c r="BF99" t="s">
        <v>107</v>
      </c>
      <c r="BG99">
        <v>0</v>
      </c>
      <c r="BH99" t="s">
        <v>83</v>
      </c>
      <c r="BI99" t="s">
        <v>108</v>
      </c>
      <c r="BJ99">
        <v>1965</v>
      </c>
      <c r="BK99" t="s">
        <v>157</v>
      </c>
      <c r="BL99">
        <v>1</v>
      </c>
      <c r="BM99">
        <v>432</v>
      </c>
      <c r="BN99" t="s">
        <v>98</v>
      </c>
      <c r="BO99" t="s">
        <v>98</v>
      </c>
      <c r="BP99" t="s">
        <v>190</v>
      </c>
      <c r="BQ99" s="30">
        <v>120</v>
      </c>
      <c r="BR99" s="14">
        <f>IF(Table1[[#This Row],[WoodDeckSF]]&gt;0,1,0)</f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 s="28" t="s">
        <v>83</v>
      </c>
      <c r="BY99" s="14">
        <f>IF(Table1[[#This Row],[PoolQC]]="NA", 0, 1)</f>
        <v>0</v>
      </c>
      <c r="BZ99" s="30" t="s">
        <v>83</v>
      </c>
      <c r="CA99" s="14">
        <f>IF(Table1[[#This Row],[Fence]]="NA",0,1)</f>
        <v>0</v>
      </c>
      <c r="CB99" t="s">
        <v>83</v>
      </c>
      <c r="CC99">
        <v>0</v>
      </c>
      <c r="CD99" s="30">
        <v>5</v>
      </c>
      <c r="CE99">
        <v>2007</v>
      </c>
      <c r="CF99" t="s">
        <v>110</v>
      </c>
      <c r="CG99" t="s">
        <v>111</v>
      </c>
      <c r="CH99" s="14">
        <f>IF(Table1[[#This Row],[SaleCondition]]="Normal",1,0)</f>
        <v>1</v>
      </c>
      <c r="CI99" s="1">
        <v>94750</v>
      </c>
    </row>
    <row r="100" spans="1:87" x14ac:dyDescent="0.2">
      <c r="A100">
        <v>99</v>
      </c>
      <c r="B100">
        <v>30</v>
      </c>
      <c r="C100" s="28" t="s">
        <v>81</v>
      </c>
      <c r="D100">
        <v>85</v>
      </c>
      <c r="E100">
        <v>10625</v>
      </c>
      <c r="F100" s="28" t="s">
        <v>82</v>
      </c>
      <c r="G100" t="s">
        <v>83</v>
      </c>
      <c r="H100" t="s">
        <v>84</v>
      </c>
      <c r="I100" s="28" t="s">
        <v>85</v>
      </c>
      <c r="J100" t="s">
        <v>86</v>
      </c>
      <c r="K100" s="30" t="s">
        <v>122</v>
      </c>
      <c r="L100" t="s">
        <v>88</v>
      </c>
      <c r="M100" s="31" t="s">
        <v>185</v>
      </c>
      <c r="N100" s="31" t="s">
        <v>90</v>
      </c>
      <c r="O100" s="28" t="s">
        <v>90</v>
      </c>
      <c r="P100" t="s">
        <v>91</v>
      </c>
      <c r="Q100" s="30" t="s">
        <v>115</v>
      </c>
      <c r="R100" s="28">
        <v>5</v>
      </c>
      <c r="S100" s="28">
        <v>5</v>
      </c>
      <c r="T100">
        <v>1920</v>
      </c>
      <c r="U100">
        <v>1950</v>
      </c>
      <c r="V100" s="14">
        <f t="shared" si="1"/>
        <v>1</v>
      </c>
      <c r="W100" s="28" t="s">
        <v>93</v>
      </c>
      <c r="X100" s="28" t="s">
        <v>94</v>
      </c>
      <c r="Y100" s="30" t="s">
        <v>124</v>
      </c>
      <c r="Z100" s="28" t="s">
        <v>124</v>
      </c>
      <c r="AA100" t="s">
        <v>117</v>
      </c>
      <c r="AB100" s="28">
        <v>0</v>
      </c>
      <c r="AC100" s="28" t="s">
        <v>98</v>
      </c>
      <c r="AD100" s="28" t="s">
        <v>98</v>
      </c>
      <c r="AE100" s="30" t="s">
        <v>126</v>
      </c>
      <c r="AF100" t="s">
        <v>98</v>
      </c>
      <c r="AG100" t="s">
        <v>98</v>
      </c>
      <c r="AH100" t="s">
        <v>100</v>
      </c>
      <c r="AI100" t="s">
        <v>119</v>
      </c>
      <c r="AJ100">
        <v>108</v>
      </c>
      <c r="AK100" t="s">
        <v>102</v>
      </c>
      <c r="AL100">
        <v>0</v>
      </c>
      <c r="AM100">
        <v>350</v>
      </c>
      <c r="AN100">
        <v>458</v>
      </c>
      <c r="AO100" s="28" t="s">
        <v>103</v>
      </c>
      <c r="AP100" s="28" t="s">
        <v>147</v>
      </c>
      <c r="AQ100" t="s">
        <v>177</v>
      </c>
      <c r="AR100" t="s">
        <v>106</v>
      </c>
      <c r="AS100">
        <v>835</v>
      </c>
      <c r="AT100">
        <v>0</v>
      </c>
      <c r="AU100">
        <v>0</v>
      </c>
      <c r="AV100">
        <v>835</v>
      </c>
      <c r="AW100" s="30">
        <v>0</v>
      </c>
      <c r="AX100">
        <v>0</v>
      </c>
      <c r="AY100" s="30">
        <v>1</v>
      </c>
      <c r="AZ100" s="30">
        <v>0</v>
      </c>
      <c r="BA100">
        <v>2</v>
      </c>
      <c r="BB100" s="14">
        <f>IF(Table1[[#This Row],[FullBath]]+Table1[[#This Row],[HalfBath]]=Table1[[#This Row],[BedroomAbvGr]],1,0)</f>
        <v>0</v>
      </c>
      <c r="BC100">
        <v>1</v>
      </c>
      <c r="BD100" s="30" t="s">
        <v>98</v>
      </c>
      <c r="BE100">
        <v>5</v>
      </c>
      <c r="BF100" t="s">
        <v>107</v>
      </c>
      <c r="BG100">
        <v>0</v>
      </c>
      <c r="BH100" t="s">
        <v>83</v>
      </c>
      <c r="BI100" t="s">
        <v>209</v>
      </c>
      <c r="BJ100">
        <v>1920</v>
      </c>
      <c r="BK100" t="s">
        <v>102</v>
      </c>
      <c r="BL100">
        <v>1</v>
      </c>
      <c r="BM100">
        <v>366</v>
      </c>
      <c r="BN100" t="s">
        <v>147</v>
      </c>
      <c r="BO100" t="s">
        <v>98</v>
      </c>
      <c r="BP100" t="s">
        <v>105</v>
      </c>
      <c r="BQ100" s="30">
        <v>0</v>
      </c>
      <c r="BR100" s="14">
        <f>IF(Table1[[#This Row],[WoodDeckSF]]&gt;0,1,0)</f>
        <v>0</v>
      </c>
      <c r="BS100">
        <v>0</v>
      </c>
      <c r="BT100">
        <v>77</v>
      </c>
      <c r="BU100">
        <v>0</v>
      </c>
      <c r="BV100">
        <v>0</v>
      </c>
      <c r="BW100">
        <v>0</v>
      </c>
      <c r="BX100" s="28" t="s">
        <v>83</v>
      </c>
      <c r="BY100" s="14">
        <f>IF(Table1[[#This Row],[PoolQC]]="NA", 0, 1)</f>
        <v>0</v>
      </c>
      <c r="BZ100" s="30" t="s">
        <v>83</v>
      </c>
      <c r="CA100" s="14">
        <f>IF(Table1[[#This Row],[Fence]]="NA",0,1)</f>
        <v>0</v>
      </c>
      <c r="CB100" t="s">
        <v>135</v>
      </c>
      <c r="CC100">
        <v>400</v>
      </c>
      <c r="CD100" s="30">
        <v>5</v>
      </c>
      <c r="CE100">
        <v>2010</v>
      </c>
      <c r="CF100" t="s">
        <v>173</v>
      </c>
      <c r="CG100" t="s">
        <v>128</v>
      </c>
      <c r="CH100" s="14">
        <f>IF(Table1[[#This Row],[SaleCondition]]="Normal",1,0)</f>
        <v>0</v>
      </c>
      <c r="CI100" s="1">
        <v>83000</v>
      </c>
    </row>
    <row r="101" spans="1:87" x14ac:dyDescent="0.2">
      <c r="A101">
        <v>100</v>
      </c>
      <c r="B101">
        <v>20</v>
      </c>
      <c r="C101" s="28" t="s">
        <v>81</v>
      </c>
      <c r="D101">
        <v>77</v>
      </c>
      <c r="E101">
        <v>9320</v>
      </c>
      <c r="F101" s="28" t="s">
        <v>82</v>
      </c>
      <c r="G101" t="s">
        <v>83</v>
      </c>
      <c r="H101" t="s">
        <v>120</v>
      </c>
      <c r="I101" s="28" t="s">
        <v>85</v>
      </c>
      <c r="J101" t="s">
        <v>86</v>
      </c>
      <c r="K101" s="30" t="s">
        <v>87</v>
      </c>
      <c r="L101" t="s">
        <v>88</v>
      </c>
      <c r="M101" s="31" t="s">
        <v>162</v>
      </c>
      <c r="N101" s="31" t="s">
        <v>90</v>
      </c>
      <c r="O101" s="28" t="s">
        <v>90</v>
      </c>
      <c r="P101" t="s">
        <v>91</v>
      </c>
      <c r="Q101" s="30" t="s">
        <v>115</v>
      </c>
      <c r="R101" s="28">
        <v>4</v>
      </c>
      <c r="S101" s="28">
        <v>5</v>
      </c>
      <c r="T101">
        <v>1959</v>
      </c>
      <c r="U101">
        <v>1959</v>
      </c>
      <c r="V101" s="14">
        <f t="shared" si="1"/>
        <v>0</v>
      </c>
      <c r="W101" s="28" t="s">
        <v>93</v>
      </c>
      <c r="X101" s="28" t="s">
        <v>94</v>
      </c>
      <c r="Y101" s="30" t="s">
        <v>161</v>
      </c>
      <c r="Z101" s="28" t="s">
        <v>161</v>
      </c>
      <c r="AA101" t="s">
        <v>117</v>
      </c>
      <c r="AB101" s="28">
        <v>0</v>
      </c>
      <c r="AC101" s="28" t="s">
        <v>98</v>
      </c>
      <c r="AD101" s="28" t="s">
        <v>98</v>
      </c>
      <c r="AE101" s="30" t="s">
        <v>118</v>
      </c>
      <c r="AF101" t="s">
        <v>98</v>
      </c>
      <c r="AG101" t="s">
        <v>98</v>
      </c>
      <c r="AH101" t="s">
        <v>100</v>
      </c>
      <c r="AI101" t="s">
        <v>119</v>
      </c>
      <c r="AJ101">
        <v>569</v>
      </c>
      <c r="AK101" t="s">
        <v>102</v>
      </c>
      <c r="AL101">
        <v>0</v>
      </c>
      <c r="AM101">
        <v>381</v>
      </c>
      <c r="AN101">
        <v>950</v>
      </c>
      <c r="AO101" s="28" t="s">
        <v>103</v>
      </c>
      <c r="AP101" s="28" t="s">
        <v>147</v>
      </c>
      <c r="AQ101" t="s">
        <v>105</v>
      </c>
      <c r="AR101" t="s">
        <v>106</v>
      </c>
      <c r="AS101">
        <v>1225</v>
      </c>
      <c r="AT101">
        <v>0</v>
      </c>
      <c r="AU101">
        <v>0</v>
      </c>
      <c r="AV101">
        <v>1225</v>
      </c>
      <c r="AW101" s="30">
        <v>1</v>
      </c>
      <c r="AX101">
        <v>0</v>
      </c>
      <c r="AY101" s="30">
        <v>1</v>
      </c>
      <c r="AZ101" s="30">
        <v>1</v>
      </c>
      <c r="BA101">
        <v>3</v>
      </c>
      <c r="BB101" s="14">
        <f>IF(Table1[[#This Row],[FullBath]]+Table1[[#This Row],[HalfBath]]=Table1[[#This Row],[BedroomAbvGr]],1,0)</f>
        <v>0</v>
      </c>
      <c r="BC101">
        <v>1</v>
      </c>
      <c r="BD101" s="30" t="s">
        <v>98</v>
      </c>
      <c r="BE101">
        <v>6</v>
      </c>
      <c r="BF101" t="s">
        <v>107</v>
      </c>
      <c r="BG101">
        <v>0</v>
      </c>
      <c r="BH101" t="s">
        <v>83</v>
      </c>
      <c r="BI101" t="s">
        <v>83</v>
      </c>
      <c r="BJ101" t="s">
        <v>83</v>
      </c>
      <c r="BK101" t="s">
        <v>83</v>
      </c>
      <c r="BL101">
        <v>0</v>
      </c>
      <c r="BM101">
        <v>0</v>
      </c>
      <c r="BN101" t="s">
        <v>83</v>
      </c>
      <c r="BO101" t="s">
        <v>83</v>
      </c>
      <c r="BP101" t="s">
        <v>105</v>
      </c>
      <c r="BQ101" s="30">
        <v>352</v>
      </c>
      <c r="BR101" s="14">
        <f>IF(Table1[[#This Row],[WoodDeckSF]]&gt;0,1,0)</f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 s="28" t="s">
        <v>83</v>
      </c>
      <c r="BY101" s="14">
        <f>IF(Table1[[#This Row],[PoolQC]]="NA", 0, 1)</f>
        <v>0</v>
      </c>
      <c r="BZ101" s="30" t="s">
        <v>83</v>
      </c>
      <c r="CA101" s="14">
        <f>IF(Table1[[#This Row],[Fence]]="NA",0,1)</f>
        <v>0</v>
      </c>
      <c r="CB101" t="s">
        <v>135</v>
      </c>
      <c r="CC101">
        <v>400</v>
      </c>
      <c r="CD101" s="30">
        <v>1</v>
      </c>
      <c r="CE101">
        <v>2010</v>
      </c>
      <c r="CF101" t="s">
        <v>110</v>
      </c>
      <c r="CG101" t="s">
        <v>111</v>
      </c>
      <c r="CH101" s="14">
        <f>IF(Table1[[#This Row],[SaleCondition]]="Normal",1,0)</f>
        <v>1</v>
      </c>
      <c r="CI101" s="1">
        <v>128950</v>
      </c>
    </row>
    <row r="102" spans="1:87" x14ac:dyDescent="0.2">
      <c r="A102">
        <v>101</v>
      </c>
      <c r="B102">
        <v>20</v>
      </c>
      <c r="C102" s="28" t="s">
        <v>81</v>
      </c>
      <c r="D102" t="s">
        <v>83</v>
      </c>
      <c r="E102">
        <v>10603</v>
      </c>
      <c r="F102" s="28" t="s">
        <v>82</v>
      </c>
      <c r="G102" t="s">
        <v>83</v>
      </c>
      <c r="H102" t="s">
        <v>120</v>
      </c>
      <c r="I102" s="28" t="s">
        <v>85</v>
      </c>
      <c r="J102" t="s">
        <v>86</v>
      </c>
      <c r="K102" s="30" t="s">
        <v>87</v>
      </c>
      <c r="L102" t="s">
        <v>88</v>
      </c>
      <c r="M102" s="31" t="s">
        <v>138</v>
      </c>
      <c r="N102" s="31" t="s">
        <v>90</v>
      </c>
      <c r="O102" s="28" t="s">
        <v>90</v>
      </c>
      <c r="P102" t="s">
        <v>91</v>
      </c>
      <c r="Q102" s="30" t="s">
        <v>115</v>
      </c>
      <c r="R102" s="28">
        <v>6</v>
      </c>
      <c r="S102" s="28">
        <v>7</v>
      </c>
      <c r="T102">
        <v>1977</v>
      </c>
      <c r="U102">
        <v>2001</v>
      </c>
      <c r="V102" s="14">
        <f t="shared" si="1"/>
        <v>1</v>
      </c>
      <c r="W102" s="28" t="s">
        <v>93</v>
      </c>
      <c r="X102" s="28" t="s">
        <v>94</v>
      </c>
      <c r="Y102" s="30" t="s">
        <v>161</v>
      </c>
      <c r="Z102" s="28" t="s">
        <v>161</v>
      </c>
      <c r="AA102" t="s">
        <v>96</v>
      </c>
      <c r="AB102" s="28">
        <v>28</v>
      </c>
      <c r="AC102" s="28" t="s">
        <v>98</v>
      </c>
      <c r="AD102" s="28" t="s">
        <v>98</v>
      </c>
      <c r="AE102" s="30" t="s">
        <v>99</v>
      </c>
      <c r="AF102" t="s">
        <v>98</v>
      </c>
      <c r="AG102" t="s">
        <v>98</v>
      </c>
      <c r="AH102" t="s">
        <v>121</v>
      </c>
      <c r="AI102" t="s">
        <v>119</v>
      </c>
      <c r="AJ102">
        <v>1200</v>
      </c>
      <c r="AK102" t="s">
        <v>102</v>
      </c>
      <c r="AL102">
        <v>0</v>
      </c>
      <c r="AM102">
        <v>410</v>
      </c>
      <c r="AN102">
        <v>1610</v>
      </c>
      <c r="AO102" s="28" t="s">
        <v>103</v>
      </c>
      <c r="AP102" s="28" t="s">
        <v>97</v>
      </c>
      <c r="AQ102" t="s">
        <v>105</v>
      </c>
      <c r="AR102" t="s">
        <v>106</v>
      </c>
      <c r="AS102">
        <v>1610</v>
      </c>
      <c r="AT102">
        <v>0</v>
      </c>
      <c r="AU102">
        <v>0</v>
      </c>
      <c r="AV102">
        <v>1610</v>
      </c>
      <c r="AW102" s="30">
        <v>1</v>
      </c>
      <c r="AX102">
        <v>0</v>
      </c>
      <c r="AY102" s="30">
        <v>2</v>
      </c>
      <c r="AZ102" s="30">
        <v>0</v>
      </c>
      <c r="BA102">
        <v>3</v>
      </c>
      <c r="BB102" s="14">
        <f>IF(Table1[[#This Row],[FullBath]]+Table1[[#This Row],[HalfBath]]=Table1[[#This Row],[BedroomAbvGr]],1,0)</f>
        <v>0</v>
      </c>
      <c r="BC102">
        <v>1</v>
      </c>
      <c r="BD102" s="30" t="s">
        <v>97</v>
      </c>
      <c r="BE102">
        <v>6</v>
      </c>
      <c r="BF102" t="s">
        <v>107</v>
      </c>
      <c r="BG102">
        <v>2</v>
      </c>
      <c r="BH102" t="s">
        <v>98</v>
      </c>
      <c r="BI102" t="s">
        <v>108</v>
      </c>
      <c r="BJ102">
        <v>1977</v>
      </c>
      <c r="BK102" t="s">
        <v>109</v>
      </c>
      <c r="BL102">
        <v>2</v>
      </c>
      <c r="BM102">
        <v>480</v>
      </c>
      <c r="BN102" t="s">
        <v>98</v>
      </c>
      <c r="BO102" t="s">
        <v>98</v>
      </c>
      <c r="BP102" t="s">
        <v>105</v>
      </c>
      <c r="BQ102" s="30">
        <v>168</v>
      </c>
      <c r="BR102" s="14">
        <f>IF(Table1[[#This Row],[WoodDeckSF]]&gt;0,1,0)</f>
        <v>1</v>
      </c>
      <c r="BS102">
        <v>68</v>
      </c>
      <c r="BT102">
        <v>0</v>
      </c>
      <c r="BU102">
        <v>0</v>
      </c>
      <c r="BV102">
        <v>0</v>
      </c>
      <c r="BW102">
        <v>0</v>
      </c>
      <c r="BX102" s="28" t="s">
        <v>83</v>
      </c>
      <c r="BY102" s="14">
        <f>IF(Table1[[#This Row],[PoolQC]]="NA", 0, 1)</f>
        <v>0</v>
      </c>
      <c r="BZ102" s="30" t="s">
        <v>83</v>
      </c>
      <c r="CA102" s="14">
        <f>IF(Table1[[#This Row],[Fence]]="NA",0,1)</f>
        <v>0</v>
      </c>
      <c r="CB102" t="s">
        <v>83</v>
      </c>
      <c r="CC102">
        <v>0</v>
      </c>
      <c r="CD102" s="30">
        <v>2</v>
      </c>
      <c r="CE102">
        <v>2010</v>
      </c>
      <c r="CF102" t="s">
        <v>110</v>
      </c>
      <c r="CG102" t="s">
        <v>111</v>
      </c>
      <c r="CH102" s="14">
        <f>IF(Table1[[#This Row],[SaleCondition]]="Normal",1,0)</f>
        <v>1</v>
      </c>
      <c r="CI102" s="1">
        <v>205000</v>
      </c>
    </row>
    <row r="103" spans="1:87" x14ac:dyDescent="0.2">
      <c r="A103">
        <v>102</v>
      </c>
      <c r="B103">
        <v>60</v>
      </c>
      <c r="C103" s="28" t="s">
        <v>81</v>
      </c>
      <c r="D103">
        <v>77</v>
      </c>
      <c r="E103">
        <v>9206</v>
      </c>
      <c r="F103" s="28" t="s">
        <v>82</v>
      </c>
      <c r="G103" t="s">
        <v>83</v>
      </c>
      <c r="H103" t="s">
        <v>84</v>
      </c>
      <c r="I103" s="28" t="s">
        <v>85</v>
      </c>
      <c r="J103" t="s">
        <v>86</v>
      </c>
      <c r="K103" s="30" t="s">
        <v>87</v>
      </c>
      <c r="L103" t="s">
        <v>88</v>
      </c>
      <c r="M103" s="31" t="s">
        <v>170</v>
      </c>
      <c r="N103" s="31" t="s">
        <v>90</v>
      </c>
      <c r="O103" s="28" t="s">
        <v>90</v>
      </c>
      <c r="P103" t="s">
        <v>91</v>
      </c>
      <c r="Q103" s="30" t="s">
        <v>92</v>
      </c>
      <c r="R103" s="28">
        <v>6</v>
      </c>
      <c r="S103" s="28">
        <v>5</v>
      </c>
      <c r="T103">
        <v>1985</v>
      </c>
      <c r="U103">
        <v>1985</v>
      </c>
      <c r="V103" s="14">
        <f t="shared" si="1"/>
        <v>0</v>
      </c>
      <c r="W103" s="28" t="s">
        <v>93</v>
      </c>
      <c r="X103" s="28" t="s">
        <v>94</v>
      </c>
      <c r="Y103" s="30" t="s">
        <v>140</v>
      </c>
      <c r="Z103" s="28" t="s">
        <v>140</v>
      </c>
      <c r="AA103" t="s">
        <v>96</v>
      </c>
      <c r="AB103" s="28">
        <v>336</v>
      </c>
      <c r="AC103" s="28" t="s">
        <v>97</v>
      </c>
      <c r="AD103" s="28" t="s">
        <v>98</v>
      </c>
      <c r="AE103" s="30" t="s">
        <v>118</v>
      </c>
      <c r="AF103" t="s">
        <v>97</v>
      </c>
      <c r="AG103" t="s">
        <v>98</v>
      </c>
      <c r="AH103" t="s">
        <v>100</v>
      </c>
      <c r="AI103" t="s">
        <v>102</v>
      </c>
      <c r="AJ103">
        <v>0</v>
      </c>
      <c r="AK103" t="s">
        <v>102</v>
      </c>
      <c r="AL103">
        <v>0</v>
      </c>
      <c r="AM103">
        <v>741</v>
      </c>
      <c r="AN103">
        <v>741</v>
      </c>
      <c r="AO103" s="28" t="s">
        <v>103</v>
      </c>
      <c r="AP103" s="28" t="s">
        <v>98</v>
      </c>
      <c r="AQ103" t="s">
        <v>105</v>
      </c>
      <c r="AR103" t="s">
        <v>106</v>
      </c>
      <c r="AS103">
        <v>977</v>
      </c>
      <c r="AT103">
        <v>755</v>
      </c>
      <c r="AU103">
        <v>0</v>
      </c>
      <c r="AV103">
        <v>1732</v>
      </c>
      <c r="AW103" s="30">
        <v>0</v>
      </c>
      <c r="AX103">
        <v>0</v>
      </c>
      <c r="AY103" s="30">
        <v>2</v>
      </c>
      <c r="AZ103" s="30">
        <v>1</v>
      </c>
      <c r="BA103">
        <v>3</v>
      </c>
      <c r="BB103" s="14">
        <f>IF(Table1[[#This Row],[FullBath]]+Table1[[#This Row],[HalfBath]]=Table1[[#This Row],[BedroomAbvGr]],1,0)</f>
        <v>1</v>
      </c>
      <c r="BC103">
        <v>1</v>
      </c>
      <c r="BD103" s="30" t="s">
        <v>97</v>
      </c>
      <c r="BE103">
        <v>7</v>
      </c>
      <c r="BF103" t="s">
        <v>107</v>
      </c>
      <c r="BG103">
        <v>1</v>
      </c>
      <c r="BH103" t="s">
        <v>98</v>
      </c>
      <c r="BI103" t="s">
        <v>108</v>
      </c>
      <c r="BJ103">
        <v>1985</v>
      </c>
      <c r="BK103" t="s">
        <v>157</v>
      </c>
      <c r="BL103">
        <v>2</v>
      </c>
      <c r="BM103">
        <v>476</v>
      </c>
      <c r="BN103" t="s">
        <v>98</v>
      </c>
      <c r="BO103" t="s">
        <v>98</v>
      </c>
      <c r="BP103" t="s">
        <v>105</v>
      </c>
      <c r="BQ103" s="30">
        <v>192</v>
      </c>
      <c r="BR103" s="14">
        <f>IF(Table1[[#This Row],[WoodDeckSF]]&gt;0,1,0)</f>
        <v>1</v>
      </c>
      <c r="BS103">
        <v>46</v>
      </c>
      <c r="BT103">
        <v>0</v>
      </c>
      <c r="BU103">
        <v>0</v>
      </c>
      <c r="BV103">
        <v>0</v>
      </c>
      <c r="BW103">
        <v>0</v>
      </c>
      <c r="BX103" s="28" t="s">
        <v>83</v>
      </c>
      <c r="BY103" s="14">
        <f>IF(Table1[[#This Row],[PoolQC]]="NA", 0, 1)</f>
        <v>0</v>
      </c>
      <c r="BZ103" s="30" t="s">
        <v>83</v>
      </c>
      <c r="CA103" s="14">
        <f>IF(Table1[[#This Row],[Fence]]="NA",0,1)</f>
        <v>0</v>
      </c>
      <c r="CB103" t="s">
        <v>83</v>
      </c>
      <c r="CC103">
        <v>0</v>
      </c>
      <c r="CD103" s="30">
        <v>6</v>
      </c>
      <c r="CE103">
        <v>2010</v>
      </c>
      <c r="CF103" t="s">
        <v>110</v>
      </c>
      <c r="CG103" t="s">
        <v>111</v>
      </c>
      <c r="CH103" s="14">
        <f>IF(Table1[[#This Row],[SaleCondition]]="Normal",1,0)</f>
        <v>1</v>
      </c>
      <c r="CI103" s="1">
        <v>178000</v>
      </c>
    </row>
    <row r="104" spans="1:87" x14ac:dyDescent="0.2">
      <c r="A104">
        <v>103</v>
      </c>
      <c r="B104">
        <v>90</v>
      </c>
      <c r="C104" s="28" t="s">
        <v>81</v>
      </c>
      <c r="D104">
        <v>64</v>
      </c>
      <c r="E104">
        <v>7018</v>
      </c>
      <c r="F104" s="28" t="s">
        <v>82</v>
      </c>
      <c r="G104" t="s">
        <v>83</v>
      </c>
      <c r="H104" t="s">
        <v>84</v>
      </c>
      <c r="I104" s="28" t="s">
        <v>175</v>
      </c>
      <c r="J104" t="s">
        <v>86</v>
      </c>
      <c r="K104" s="30" t="s">
        <v>87</v>
      </c>
      <c r="L104" t="s">
        <v>88</v>
      </c>
      <c r="M104" s="31" t="s">
        <v>170</v>
      </c>
      <c r="N104" s="31" t="s">
        <v>90</v>
      </c>
      <c r="O104" s="28" t="s">
        <v>90</v>
      </c>
      <c r="P104" t="s">
        <v>167</v>
      </c>
      <c r="Q104" s="30" t="s">
        <v>115</v>
      </c>
      <c r="R104" s="28">
        <v>5</v>
      </c>
      <c r="S104" s="28">
        <v>5</v>
      </c>
      <c r="T104">
        <v>1979</v>
      </c>
      <c r="U104">
        <v>1979</v>
      </c>
      <c r="V104" s="14">
        <f t="shared" si="1"/>
        <v>0</v>
      </c>
      <c r="W104" s="28" t="s">
        <v>93</v>
      </c>
      <c r="X104" s="28" t="s">
        <v>94</v>
      </c>
      <c r="Y104" s="30" t="s">
        <v>140</v>
      </c>
      <c r="Z104" s="28" t="s">
        <v>140</v>
      </c>
      <c r="AA104" t="s">
        <v>117</v>
      </c>
      <c r="AB104" s="28">
        <v>0</v>
      </c>
      <c r="AC104" s="28" t="s">
        <v>98</v>
      </c>
      <c r="AD104" s="28" t="s">
        <v>147</v>
      </c>
      <c r="AE104" s="30" t="s">
        <v>168</v>
      </c>
      <c r="AF104" t="s">
        <v>83</v>
      </c>
      <c r="AG104" t="s">
        <v>83</v>
      </c>
      <c r="AH104" t="s">
        <v>83</v>
      </c>
      <c r="AI104" t="s">
        <v>83</v>
      </c>
      <c r="AJ104">
        <v>0</v>
      </c>
      <c r="AK104" t="s">
        <v>83</v>
      </c>
      <c r="AL104">
        <v>0</v>
      </c>
      <c r="AM104">
        <v>0</v>
      </c>
      <c r="AN104">
        <v>0</v>
      </c>
      <c r="AO104" s="28" t="s">
        <v>103</v>
      </c>
      <c r="AP104" s="28" t="s">
        <v>98</v>
      </c>
      <c r="AQ104" t="s">
        <v>105</v>
      </c>
      <c r="AR104" t="s">
        <v>106</v>
      </c>
      <c r="AS104">
        <v>1535</v>
      </c>
      <c r="AT104">
        <v>0</v>
      </c>
      <c r="AU104">
        <v>0</v>
      </c>
      <c r="AV104">
        <v>1535</v>
      </c>
      <c r="AW104" s="30">
        <v>0</v>
      </c>
      <c r="AX104">
        <v>0</v>
      </c>
      <c r="AY104" s="30">
        <v>2</v>
      </c>
      <c r="AZ104" s="30">
        <v>0</v>
      </c>
      <c r="BA104">
        <v>4</v>
      </c>
      <c r="BB104" s="14">
        <f>IF(Table1[[#This Row],[FullBath]]+Table1[[#This Row],[HalfBath]]=Table1[[#This Row],[BedroomAbvGr]],1,0)</f>
        <v>0</v>
      </c>
      <c r="BC104">
        <v>2</v>
      </c>
      <c r="BD104" s="30" t="s">
        <v>98</v>
      </c>
      <c r="BE104">
        <v>8</v>
      </c>
      <c r="BF104" t="s">
        <v>107</v>
      </c>
      <c r="BG104">
        <v>0</v>
      </c>
      <c r="BH104" t="s">
        <v>83</v>
      </c>
      <c r="BI104" t="s">
        <v>108</v>
      </c>
      <c r="BJ104">
        <v>1979</v>
      </c>
      <c r="BK104" t="s">
        <v>102</v>
      </c>
      <c r="BL104">
        <v>2</v>
      </c>
      <c r="BM104">
        <v>410</v>
      </c>
      <c r="BN104" t="s">
        <v>98</v>
      </c>
      <c r="BO104" t="s">
        <v>98</v>
      </c>
      <c r="BP104" t="s">
        <v>105</v>
      </c>
      <c r="BQ104" s="30">
        <v>0</v>
      </c>
      <c r="BR104" s="14">
        <f>IF(Table1[[#This Row],[WoodDeckSF]]&gt;0,1,0)</f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s="28" t="s">
        <v>83</v>
      </c>
      <c r="BY104" s="14">
        <f>IF(Table1[[#This Row],[PoolQC]]="NA", 0, 1)</f>
        <v>0</v>
      </c>
      <c r="BZ104" s="30" t="s">
        <v>83</v>
      </c>
      <c r="CA104" s="14">
        <f>IF(Table1[[#This Row],[Fence]]="NA",0,1)</f>
        <v>0</v>
      </c>
      <c r="CB104" t="s">
        <v>83</v>
      </c>
      <c r="CC104">
        <v>0</v>
      </c>
      <c r="CD104" s="30">
        <v>6</v>
      </c>
      <c r="CE104">
        <v>2009</v>
      </c>
      <c r="CF104" t="s">
        <v>110</v>
      </c>
      <c r="CG104" t="s">
        <v>210</v>
      </c>
      <c r="CH104" s="14">
        <f>IF(Table1[[#This Row],[SaleCondition]]="Normal",1,0)</f>
        <v>0</v>
      </c>
      <c r="CI104" s="1">
        <v>118964</v>
      </c>
    </row>
    <row r="105" spans="1:87" x14ac:dyDescent="0.2">
      <c r="A105">
        <v>104</v>
      </c>
      <c r="B105">
        <v>20</v>
      </c>
      <c r="C105" s="28" t="s">
        <v>81</v>
      </c>
      <c r="D105">
        <v>94</v>
      </c>
      <c r="E105">
        <v>10402</v>
      </c>
      <c r="F105" s="28" t="s">
        <v>82</v>
      </c>
      <c r="G105" t="s">
        <v>83</v>
      </c>
      <c r="H105" t="s">
        <v>120</v>
      </c>
      <c r="I105" s="28" t="s">
        <v>85</v>
      </c>
      <c r="J105" t="s">
        <v>86</v>
      </c>
      <c r="K105" s="30" t="s">
        <v>122</v>
      </c>
      <c r="L105" t="s">
        <v>88</v>
      </c>
      <c r="M105" s="31" t="s">
        <v>89</v>
      </c>
      <c r="N105" s="31" t="s">
        <v>90</v>
      </c>
      <c r="O105" s="28" t="s">
        <v>90</v>
      </c>
      <c r="P105" t="s">
        <v>91</v>
      </c>
      <c r="Q105" s="30" t="s">
        <v>115</v>
      </c>
      <c r="R105" s="28">
        <v>7</v>
      </c>
      <c r="S105" s="28">
        <v>5</v>
      </c>
      <c r="T105">
        <v>2009</v>
      </c>
      <c r="U105">
        <v>2009</v>
      </c>
      <c r="V105" s="14">
        <f t="shared" si="1"/>
        <v>0</v>
      </c>
      <c r="W105" s="28" t="s">
        <v>93</v>
      </c>
      <c r="X105" s="28" t="s">
        <v>94</v>
      </c>
      <c r="Y105" s="30" t="s">
        <v>95</v>
      </c>
      <c r="Z105" s="28" t="s">
        <v>95</v>
      </c>
      <c r="AA105" t="s">
        <v>117</v>
      </c>
      <c r="AB105" s="28">
        <v>0</v>
      </c>
      <c r="AC105" s="28" t="s">
        <v>98</v>
      </c>
      <c r="AD105" s="28" t="s">
        <v>98</v>
      </c>
      <c r="AE105" s="30" t="s">
        <v>99</v>
      </c>
      <c r="AF105" t="s">
        <v>97</v>
      </c>
      <c r="AG105" t="s">
        <v>98</v>
      </c>
      <c r="AH105" t="s">
        <v>100</v>
      </c>
      <c r="AI105" t="s">
        <v>102</v>
      </c>
      <c r="AJ105">
        <v>0</v>
      </c>
      <c r="AK105" t="s">
        <v>102</v>
      </c>
      <c r="AL105">
        <v>0</v>
      </c>
      <c r="AM105">
        <v>1226</v>
      </c>
      <c r="AN105">
        <v>1226</v>
      </c>
      <c r="AO105" s="28" t="s">
        <v>103</v>
      </c>
      <c r="AP105" s="28" t="s">
        <v>104</v>
      </c>
      <c r="AQ105" t="s">
        <v>105</v>
      </c>
      <c r="AR105" t="s">
        <v>106</v>
      </c>
      <c r="AS105">
        <v>1226</v>
      </c>
      <c r="AT105">
        <v>0</v>
      </c>
      <c r="AU105">
        <v>0</v>
      </c>
      <c r="AV105">
        <v>1226</v>
      </c>
      <c r="AW105" s="30">
        <v>0</v>
      </c>
      <c r="AX105">
        <v>0</v>
      </c>
      <c r="AY105" s="30">
        <v>2</v>
      </c>
      <c r="AZ105" s="30">
        <v>0</v>
      </c>
      <c r="BA105">
        <v>3</v>
      </c>
      <c r="BB105" s="14">
        <f>IF(Table1[[#This Row],[FullBath]]+Table1[[#This Row],[HalfBath]]=Table1[[#This Row],[BedroomAbvGr]],1,0)</f>
        <v>0</v>
      </c>
      <c r="BC105">
        <v>1</v>
      </c>
      <c r="BD105" s="30" t="s">
        <v>97</v>
      </c>
      <c r="BE105">
        <v>6</v>
      </c>
      <c r="BF105" t="s">
        <v>107</v>
      </c>
      <c r="BG105">
        <v>0</v>
      </c>
      <c r="BH105" t="s">
        <v>83</v>
      </c>
      <c r="BI105" t="s">
        <v>108</v>
      </c>
      <c r="BJ105">
        <v>2009</v>
      </c>
      <c r="BK105" t="s">
        <v>109</v>
      </c>
      <c r="BL105">
        <v>3</v>
      </c>
      <c r="BM105">
        <v>740</v>
      </c>
      <c r="BN105" t="s">
        <v>98</v>
      </c>
      <c r="BO105" t="s">
        <v>98</v>
      </c>
      <c r="BP105" t="s">
        <v>105</v>
      </c>
      <c r="BQ105" s="30">
        <v>0</v>
      </c>
      <c r="BR105" s="14">
        <f>IF(Table1[[#This Row],[WoodDeckSF]]&gt;0,1,0)</f>
        <v>0</v>
      </c>
      <c r="BS105">
        <v>36</v>
      </c>
      <c r="BT105">
        <v>0</v>
      </c>
      <c r="BU105">
        <v>0</v>
      </c>
      <c r="BV105">
        <v>0</v>
      </c>
      <c r="BW105">
        <v>0</v>
      </c>
      <c r="BX105" s="28" t="s">
        <v>83</v>
      </c>
      <c r="BY105" s="14">
        <f>IF(Table1[[#This Row],[PoolQC]]="NA", 0, 1)</f>
        <v>0</v>
      </c>
      <c r="BZ105" s="30" t="s">
        <v>83</v>
      </c>
      <c r="CA105" s="14">
        <f>IF(Table1[[#This Row],[Fence]]="NA",0,1)</f>
        <v>0</v>
      </c>
      <c r="CB105" t="s">
        <v>83</v>
      </c>
      <c r="CC105">
        <v>0</v>
      </c>
      <c r="CD105" s="30">
        <v>5</v>
      </c>
      <c r="CE105">
        <v>2010</v>
      </c>
      <c r="CF105" t="s">
        <v>110</v>
      </c>
      <c r="CG105" t="s">
        <v>111</v>
      </c>
      <c r="CH105" s="14">
        <f>IF(Table1[[#This Row],[SaleCondition]]="Normal",1,0)</f>
        <v>1</v>
      </c>
      <c r="CI105" s="1">
        <v>198900</v>
      </c>
    </row>
    <row r="106" spans="1:87" x14ac:dyDescent="0.2">
      <c r="A106">
        <v>105</v>
      </c>
      <c r="B106">
        <v>50</v>
      </c>
      <c r="C106" s="28" t="s">
        <v>142</v>
      </c>
      <c r="D106" t="s">
        <v>83</v>
      </c>
      <c r="E106">
        <v>7758</v>
      </c>
      <c r="F106" s="28" t="s">
        <v>82</v>
      </c>
      <c r="G106" t="s">
        <v>83</v>
      </c>
      <c r="H106" t="s">
        <v>84</v>
      </c>
      <c r="I106" s="28" t="s">
        <v>85</v>
      </c>
      <c r="J106" t="s">
        <v>86</v>
      </c>
      <c r="K106" s="30" t="s">
        <v>122</v>
      </c>
      <c r="L106" t="s">
        <v>88</v>
      </c>
      <c r="M106" s="31" t="s">
        <v>176</v>
      </c>
      <c r="N106" s="31" t="s">
        <v>90</v>
      </c>
      <c r="O106" s="28" t="s">
        <v>90</v>
      </c>
      <c r="P106" t="s">
        <v>91</v>
      </c>
      <c r="Q106" s="30" t="s">
        <v>132</v>
      </c>
      <c r="R106" s="28">
        <v>7</v>
      </c>
      <c r="S106" s="28">
        <v>4</v>
      </c>
      <c r="T106">
        <v>1931</v>
      </c>
      <c r="U106">
        <v>1950</v>
      </c>
      <c r="V106" s="14">
        <f t="shared" si="1"/>
        <v>1</v>
      </c>
      <c r="W106" s="28" t="s">
        <v>93</v>
      </c>
      <c r="X106" s="28" t="s">
        <v>94</v>
      </c>
      <c r="Y106" s="30" t="s">
        <v>203</v>
      </c>
      <c r="Z106" s="28" t="s">
        <v>203</v>
      </c>
      <c r="AA106" t="s">
        <v>96</v>
      </c>
      <c r="AB106" s="28">
        <v>600</v>
      </c>
      <c r="AC106" s="28" t="s">
        <v>98</v>
      </c>
      <c r="AD106" s="28" t="s">
        <v>147</v>
      </c>
      <c r="AE106" s="30" t="s">
        <v>99</v>
      </c>
      <c r="AF106" t="s">
        <v>98</v>
      </c>
      <c r="AG106" t="s">
        <v>98</v>
      </c>
      <c r="AH106" t="s">
        <v>100</v>
      </c>
      <c r="AI106" t="s">
        <v>172</v>
      </c>
      <c r="AJ106">
        <v>224</v>
      </c>
      <c r="AK106" t="s">
        <v>102</v>
      </c>
      <c r="AL106">
        <v>0</v>
      </c>
      <c r="AM106">
        <v>816</v>
      </c>
      <c r="AN106">
        <v>1040</v>
      </c>
      <c r="AO106" s="28" t="s">
        <v>103</v>
      </c>
      <c r="AP106" s="28" t="s">
        <v>104</v>
      </c>
      <c r="AQ106" t="s">
        <v>105</v>
      </c>
      <c r="AR106" t="s">
        <v>145</v>
      </c>
      <c r="AS106">
        <v>1226</v>
      </c>
      <c r="AT106">
        <v>592</v>
      </c>
      <c r="AU106">
        <v>0</v>
      </c>
      <c r="AV106">
        <v>1818</v>
      </c>
      <c r="AW106" s="30">
        <v>0</v>
      </c>
      <c r="AX106">
        <v>0</v>
      </c>
      <c r="AY106" s="30">
        <v>1</v>
      </c>
      <c r="AZ106" s="30">
        <v>1</v>
      </c>
      <c r="BA106">
        <v>4</v>
      </c>
      <c r="BB106" s="14">
        <f>IF(Table1[[#This Row],[FullBath]]+Table1[[#This Row],[HalfBath]]=Table1[[#This Row],[BedroomAbvGr]],1,0)</f>
        <v>0</v>
      </c>
      <c r="BC106">
        <v>1</v>
      </c>
      <c r="BD106" s="30" t="s">
        <v>98</v>
      </c>
      <c r="BE106">
        <v>7</v>
      </c>
      <c r="BF106" t="s">
        <v>107</v>
      </c>
      <c r="BG106">
        <v>2</v>
      </c>
      <c r="BH106" t="s">
        <v>98</v>
      </c>
      <c r="BI106" t="s">
        <v>127</v>
      </c>
      <c r="BJ106">
        <v>1951</v>
      </c>
      <c r="BK106" t="s">
        <v>102</v>
      </c>
      <c r="BL106">
        <v>1</v>
      </c>
      <c r="BM106">
        <v>240</v>
      </c>
      <c r="BN106" t="s">
        <v>98</v>
      </c>
      <c r="BO106" t="s">
        <v>98</v>
      </c>
      <c r="BP106" t="s">
        <v>105</v>
      </c>
      <c r="BQ106" s="30">
        <v>0</v>
      </c>
      <c r="BR106" s="14">
        <f>IF(Table1[[#This Row],[WoodDeckSF]]&gt;0,1,0)</f>
        <v>0</v>
      </c>
      <c r="BS106">
        <v>0</v>
      </c>
      <c r="BT106">
        <v>0</v>
      </c>
      <c r="BU106">
        <v>0</v>
      </c>
      <c r="BV106">
        <v>184</v>
      </c>
      <c r="BW106">
        <v>0</v>
      </c>
      <c r="BX106" s="28" t="s">
        <v>83</v>
      </c>
      <c r="BY106" s="14">
        <f>IF(Table1[[#This Row],[PoolQC]]="NA", 0, 1)</f>
        <v>0</v>
      </c>
      <c r="BZ106" s="30" t="s">
        <v>83</v>
      </c>
      <c r="CA106" s="14">
        <f>IF(Table1[[#This Row],[Fence]]="NA",0,1)</f>
        <v>0</v>
      </c>
      <c r="CB106" t="s">
        <v>83</v>
      </c>
      <c r="CC106">
        <v>0</v>
      </c>
      <c r="CD106" s="30">
        <v>6</v>
      </c>
      <c r="CE106">
        <v>2007</v>
      </c>
      <c r="CF106" t="s">
        <v>110</v>
      </c>
      <c r="CG106" t="s">
        <v>111</v>
      </c>
      <c r="CH106" s="14">
        <f>IF(Table1[[#This Row],[SaleCondition]]="Normal",1,0)</f>
        <v>1</v>
      </c>
      <c r="CI106" s="1">
        <v>169500</v>
      </c>
    </row>
    <row r="107" spans="1:87" x14ac:dyDescent="0.2">
      <c r="A107">
        <v>106</v>
      </c>
      <c r="B107">
        <v>60</v>
      </c>
      <c r="C107" s="28" t="s">
        <v>192</v>
      </c>
      <c r="D107">
        <v>75</v>
      </c>
      <c r="E107">
        <v>9375</v>
      </c>
      <c r="F107" s="28" t="s">
        <v>82</v>
      </c>
      <c r="G107" t="s">
        <v>83</v>
      </c>
      <c r="H107" t="s">
        <v>84</v>
      </c>
      <c r="I107" s="28" t="s">
        <v>85</v>
      </c>
      <c r="J107" t="s">
        <v>86</v>
      </c>
      <c r="K107" s="30" t="s">
        <v>87</v>
      </c>
      <c r="L107" t="s">
        <v>88</v>
      </c>
      <c r="M107" s="31" t="s">
        <v>136</v>
      </c>
      <c r="N107" s="31" t="s">
        <v>90</v>
      </c>
      <c r="O107" s="28" t="s">
        <v>90</v>
      </c>
      <c r="P107" t="s">
        <v>91</v>
      </c>
      <c r="Q107" s="30" t="s">
        <v>92</v>
      </c>
      <c r="R107" s="28">
        <v>8</v>
      </c>
      <c r="S107" s="28">
        <v>5</v>
      </c>
      <c r="T107">
        <v>2003</v>
      </c>
      <c r="U107">
        <v>2004</v>
      </c>
      <c r="V107" s="14">
        <f t="shared" si="1"/>
        <v>1</v>
      </c>
      <c r="W107" s="28" t="s">
        <v>152</v>
      </c>
      <c r="X107" s="28" t="s">
        <v>94</v>
      </c>
      <c r="Y107" s="30" t="s">
        <v>95</v>
      </c>
      <c r="Z107" s="28" t="s">
        <v>95</v>
      </c>
      <c r="AA107" t="s">
        <v>96</v>
      </c>
      <c r="AB107" s="28">
        <v>768</v>
      </c>
      <c r="AC107" s="28" t="s">
        <v>97</v>
      </c>
      <c r="AD107" s="28" t="s">
        <v>98</v>
      </c>
      <c r="AE107" s="30" t="s">
        <v>99</v>
      </c>
      <c r="AF107" t="s">
        <v>104</v>
      </c>
      <c r="AG107" t="s">
        <v>98</v>
      </c>
      <c r="AH107" t="s">
        <v>100</v>
      </c>
      <c r="AI107" t="s">
        <v>102</v>
      </c>
      <c r="AJ107">
        <v>0</v>
      </c>
      <c r="AK107" t="s">
        <v>102</v>
      </c>
      <c r="AL107">
        <v>0</v>
      </c>
      <c r="AM107">
        <v>1053</v>
      </c>
      <c r="AN107">
        <v>1053</v>
      </c>
      <c r="AO107" s="28" t="s">
        <v>103</v>
      </c>
      <c r="AP107" s="28" t="s">
        <v>104</v>
      </c>
      <c r="AQ107" t="s">
        <v>105</v>
      </c>
      <c r="AR107" t="s">
        <v>106</v>
      </c>
      <c r="AS107">
        <v>1053</v>
      </c>
      <c r="AT107">
        <v>939</v>
      </c>
      <c r="AU107">
        <v>0</v>
      </c>
      <c r="AV107">
        <v>1992</v>
      </c>
      <c r="AW107" s="30">
        <v>0</v>
      </c>
      <c r="AX107">
        <v>0</v>
      </c>
      <c r="AY107" s="30">
        <v>2</v>
      </c>
      <c r="AZ107" s="30">
        <v>1</v>
      </c>
      <c r="BA107">
        <v>3</v>
      </c>
      <c r="BB107" s="14">
        <f>IF(Table1[[#This Row],[FullBath]]+Table1[[#This Row],[HalfBath]]=Table1[[#This Row],[BedroomAbvGr]],1,0)</f>
        <v>1</v>
      </c>
      <c r="BC107">
        <v>1</v>
      </c>
      <c r="BD107" s="30" t="s">
        <v>97</v>
      </c>
      <c r="BE107">
        <v>9</v>
      </c>
      <c r="BF107" t="s">
        <v>107</v>
      </c>
      <c r="BG107">
        <v>1</v>
      </c>
      <c r="BH107" t="s">
        <v>97</v>
      </c>
      <c r="BI107" t="s">
        <v>108</v>
      </c>
      <c r="BJ107">
        <v>2003</v>
      </c>
      <c r="BK107" t="s">
        <v>109</v>
      </c>
      <c r="BL107">
        <v>2</v>
      </c>
      <c r="BM107">
        <v>648</v>
      </c>
      <c r="BN107" t="s">
        <v>98</v>
      </c>
      <c r="BO107" t="s">
        <v>98</v>
      </c>
      <c r="BP107" t="s">
        <v>105</v>
      </c>
      <c r="BQ107" s="30">
        <v>140</v>
      </c>
      <c r="BR107" s="14">
        <f>IF(Table1[[#This Row],[WoodDeckSF]]&gt;0,1,0)</f>
        <v>1</v>
      </c>
      <c r="BS107">
        <v>45</v>
      </c>
      <c r="BT107">
        <v>0</v>
      </c>
      <c r="BU107">
        <v>0</v>
      </c>
      <c r="BV107">
        <v>0</v>
      </c>
      <c r="BW107">
        <v>0</v>
      </c>
      <c r="BX107" s="28" t="s">
        <v>83</v>
      </c>
      <c r="BY107" s="14">
        <f>IF(Table1[[#This Row],[PoolQC]]="NA", 0, 1)</f>
        <v>0</v>
      </c>
      <c r="BZ107" s="30" t="s">
        <v>83</v>
      </c>
      <c r="CA107" s="14">
        <f>IF(Table1[[#This Row],[Fence]]="NA",0,1)</f>
        <v>0</v>
      </c>
      <c r="CB107" t="s">
        <v>83</v>
      </c>
      <c r="CC107">
        <v>0</v>
      </c>
      <c r="CD107" s="30">
        <v>8</v>
      </c>
      <c r="CE107">
        <v>2008</v>
      </c>
      <c r="CF107" t="s">
        <v>110</v>
      </c>
      <c r="CG107" t="s">
        <v>111</v>
      </c>
      <c r="CH107" s="14">
        <f>IF(Table1[[#This Row],[SaleCondition]]="Normal",1,0)</f>
        <v>1</v>
      </c>
      <c r="CI107" s="1">
        <v>250000</v>
      </c>
    </row>
    <row r="108" spans="1:87" x14ac:dyDescent="0.2">
      <c r="A108">
        <v>107</v>
      </c>
      <c r="B108">
        <v>30</v>
      </c>
      <c r="C108" s="28" t="s">
        <v>142</v>
      </c>
      <c r="D108">
        <v>60</v>
      </c>
      <c r="E108">
        <v>10800</v>
      </c>
      <c r="F108" s="28" t="s">
        <v>82</v>
      </c>
      <c r="G108" t="s">
        <v>174</v>
      </c>
      <c r="H108" t="s">
        <v>84</v>
      </c>
      <c r="I108" s="28" t="s">
        <v>85</v>
      </c>
      <c r="J108" t="s">
        <v>86</v>
      </c>
      <c r="K108" s="30" t="s">
        <v>87</v>
      </c>
      <c r="L108" t="s">
        <v>88</v>
      </c>
      <c r="M108" s="31" t="s">
        <v>143</v>
      </c>
      <c r="N108" s="31" t="s">
        <v>90</v>
      </c>
      <c r="O108" s="28" t="s">
        <v>90</v>
      </c>
      <c r="P108" t="s">
        <v>91</v>
      </c>
      <c r="Q108" s="30" t="s">
        <v>115</v>
      </c>
      <c r="R108" s="28">
        <v>4</v>
      </c>
      <c r="S108" s="28">
        <v>7</v>
      </c>
      <c r="T108">
        <v>1885</v>
      </c>
      <c r="U108">
        <v>1995</v>
      </c>
      <c r="V108" s="14">
        <f t="shared" si="1"/>
        <v>1</v>
      </c>
      <c r="W108" s="28" t="s">
        <v>211</v>
      </c>
      <c r="X108" s="28" t="s">
        <v>94</v>
      </c>
      <c r="Y108" s="30" t="s">
        <v>95</v>
      </c>
      <c r="Z108" s="28" t="s">
        <v>95</v>
      </c>
      <c r="AA108" t="s">
        <v>117</v>
      </c>
      <c r="AB108" s="28">
        <v>0</v>
      </c>
      <c r="AC108" s="28" t="s">
        <v>98</v>
      </c>
      <c r="AD108" s="28" t="s">
        <v>98</v>
      </c>
      <c r="AE108" s="30" t="s">
        <v>126</v>
      </c>
      <c r="AF108" t="s">
        <v>147</v>
      </c>
      <c r="AG108" t="s">
        <v>98</v>
      </c>
      <c r="AH108" t="s">
        <v>100</v>
      </c>
      <c r="AI108" t="s">
        <v>102</v>
      </c>
      <c r="AJ108">
        <v>0</v>
      </c>
      <c r="AK108" t="s">
        <v>102</v>
      </c>
      <c r="AL108">
        <v>0</v>
      </c>
      <c r="AM108">
        <v>641</v>
      </c>
      <c r="AN108">
        <v>641</v>
      </c>
      <c r="AO108" s="28" t="s">
        <v>103</v>
      </c>
      <c r="AP108" s="28" t="s">
        <v>97</v>
      </c>
      <c r="AQ108" t="s">
        <v>105</v>
      </c>
      <c r="AR108" t="s">
        <v>106</v>
      </c>
      <c r="AS108">
        <v>1047</v>
      </c>
      <c r="AT108">
        <v>0</v>
      </c>
      <c r="AU108">
        <v>0</v>
      </c>
      <c r="AV108">
        <v>1047</v>
      </c>
      <c r="AW108" s="30">
        <v>0</v>
      </c>
      <c r="AX108">
        <v>0</v>
      </c>
      <c r="AY108" s="30">
        <v>1</v>
      </c>
      <c r="AZ108" s="30">
        <v>0</v>
      </c>
      <c r="BA108">
        <v>2</v>
      </c>
      <c r="BB108" s="14">
        <f>IF(Table1[[#This Row],[FullBath]]+Table1[[#This Row],[HalfBath]]=Table1[[#This Row],[BedroomAbvGr]],1,0)</f>
        <v>0</v>
      </c>
      <c r="BC108">
        <v>1</v>
      </c>
      <c r="BD108" s="30" t="s">
        <v>98</v>
      </c>
      <c r="BE108">
        <v>6</v>
      </c>
      <c r="BF108" t="s">
        <v>107</v>
      </c>
      <c r="BG108">
        <v>0</v>
      </c>
      <c r="BH108" t="s">
        <v>83</v>
      </c>
      <c r="BI108" t="s">
        <v>127</v>
      </c>
      <c r="BJ108">
        <v>1954</v>
      </c>
      <c r="BK108" t="s">
        <v>102</v>
      </c>
      <c r="BL108">
        <v>1</v>
      </c>
      <c r="BM108">
        <v>273</v>
      </c>
      <c r="BN108" t="s">
        <v>147</v>
      </c>
      <c r="BO108" t="s">
        <v>147</v>
      </c>
      <c r="BP108" t="s">
        <v>177</v>
      </c>
      <c r="BQ108" s="30">
        <v>0</v>
      </c>
      <c r="BR108" s="14">
        <f>IF(Table1[[#This Row],[WoodDeckSF]]&gt;0,1,0)</f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s="28" t="s">
        <v>83</v>
      </c>
      <c r="BY108" s="14">
        <f>IF(Table1[[#This Row],[PoolQC]]="NA", 0, 1)</f>
        <v>0</v>
      </c>
      <c r="BZ108" s="30" t="s">
        <v>83</v>
      </c>
      <c r="CA108" s="14">
        <f>IF(Table1[[#This Row],[Fence]]="NA",0,1)</f>
        <v>0</v>
      </c>
      <c r="CB108" t="s">
        <v>135</v>
      </c>
      <c r="CC108">
        <v>450</v>
      </c>
      <c r="CD108" s="30">
        <v>8</v>
      </c>
      <c r="CE108">
        <v>2007</v>
      </c>
      <c r="CF108" t="s">
        <v>110</v>
      </c>
      <c r="CG108" t="s">
        <v>111</v>
      </c>
      <c r="CH108" s="14">
        <f>IF(Table1[[#This Row],[SaleCondition]]="Normal",1,0)</f>
        <v>1</v>
      </c>
      <c r="CI108" s="1">
        <v>100000</v>
      </c>
    </row>
    <row r="109" spans="1:87" x14ac:dyDescent="0.2">
      <c r="A109">
        <v>108</v>
      </c>
      <c r="B109">
        <v>20</v>
      </c>
      <c r="C109" s="28" t="s">
        <v>142</v>
      </c>
      <c r="D109">
        <v>50</v>
      </c>
      <c r="E109">
        <v>6000</v>
      </c>
      <c r="F109" s="28" t="s">
        <v>82</v>
      </c>
      <c r="G109" t="s">
        <v>83</v>
      </c>
      <c r="H109" t="s">
        <v>84</v>
      </c>
      <c r="I109" s="28" t="s">
        <v>85</v>
      </c>
      <c r="J109" t="s">
        <v>86</v>
      </c>
      <c r="K109" s="30" t="s">
        <v>87</v>
      </c>
      <c r="L109" t="s">
        <v>88</v>
      </c>
      <c r="M109" s="31" t="s">
        <v>143</v>
      </c>
      <c r="N109" s="31" t="s">
        <v>90</v>
      </c>
      <c r="O109" s="28" t="s">
        <v>90</v>
      </c>
      <c r="P109" t="s">
        <v>91</v>
      </c>
      <c r="Q109" s="30" t="s">
        <v>115</v>
      </c>
      <c r="R109" s="28">
        <v>5</v>
      </c>
      <c r="S109" s="28">
        <v>5</v>
      </c>
      <c r="T109">
        <v>1948</v>
      </c>
      <c r="U109">
        <v>1950</v>
      </c>
      <c r="V109" s="14">
        <f t="shared" si="1"/>
        <v>1</v>
      </c>
      <c r="W109" s="28" t="s">
        <v>93</v>
      </c>
      <c r="X109" s="28" t="s">
        <v>94</v>
      </c>
      <c r="Y109" s="30" t="s">
        <v>95</v>
      </c>
      <c r="Z109" s="28" t="s">
        <v>95</v>
      </c>
      <c r="AA109" t="s">
        <v>117</v>
      </c>
      <c r="AB109" s="28">
        <v>0</v>
      </c>
      <c r="AC109" s="28" t="s">
        <v>98</v>
      </c>
      <c r="AD109" s="28" t="s">
        <v>98</v>
      </c>
      <c r="AE109" s="30" t="s">
        <v>118</v>
      </c>
      <c r="AF109" t="s">
        <v>98</v>
      </c>
      <c r="AG109" t="s">
        <v>98</v>
      </c>
      <c r="AH109" t="s">
        <v>100</v>
      </c>
      <c r="AI109" t="s">
        <v>119</v>
      </c>
      <c r="AJ109">
        <v>104</v>
      </c>
      <c r="AK109" t="s">
        <v>141</v>
      </c>
      <c r="AL109">
        <v>169</v>
      </c>
      <c r="AM109">
        <v>516</v>
      </c>
      <c r="AN109">
        <v>789</v>
      </c>
      <c r="AO109" s="28" t="s">
        <v>103</v>
      </c>
      <c r="AP109" s="28" t="s">
        <v>104</v>
      </c>
      <c r="AQ109" t="s">
        <v>105</v>
      </c>
      <c r="AR109" t="s">
        <v>106</v>
      </c>
      <c r="AS109">
        <v>789</v>
      </c>
      <c r="AT109">
        <v>0</v>
      </c>
      <c r="AU109">
        <v>0</v>
      </c>
      <c r="AV109">
        <v>789</v>
      </c>
      <c r="AW109" s="30">
        <v>0</v>
      </c>
      <c r="AX109">
        <v>0</v>
      </c>
      <c r="AY109" s="30">
        <v>1</v>
      </c>
      <c r="AZ109" s="30">
        <v>0</v>
      </c>
      <c r="BA109">
        <v>2</v>
      </c>
      <c r="BB109" s="14">
        <f>IF(Table1[[#This Row],[FullBath]]+Table1[[#This Row],[HalfBath]]=Table1[[#This Row],[BedroomAbvGr]],1,0)</f>
        <v>0</v>
      </c>
      <c r="BC109">
        <v>1</v>
      </c>
      <c r="BD109" s="30" t="s">
        <v>98</v>
      </c>
      <c r="BE109">
        <v>5</v>
      </c>
      <c r="BF109" t="s">
        <v>107</v>
      </c>
      <c r="BG109">
        <v>0</v>
      </c>
      <c r="BH109" t="s">
        <v>83</v>
      </c>
      <c r="BI109" t="s">
        <v>127</v>
      </c>
      <c r="BJ109">
        <v>1948</v>
      </c>
      <c r="BK109" t="s">
        <v>102</v>
      </c>
      <c r="BL109">
        <v>1</v>
      </c>
      <c r="BM109">
        <v>250</v>
      </c>
      <c r="BN109" t="s">
        <v>98</v>
      </c>
      <c r="BO109" t="s">
        <v>98</v>
      </c>
      <c r="BP109" t="s">
        <v>105</v>
      </c>
      <c r="BQ109" s="30">
        <v>0</v>
      </c>
      <c r="BR109" s="14">
        <f>IF(Table1[[#This Row],[WoodDeckSF]]&gt;0,1,0)</f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s="28" t="s">
        <v>83</v>
      </c>
      <c r="BY109" s="14">
        <f>IF(Table1[[#This Row],[PoolQC]]="NA", 0, 1)</f>
        <v>0</v>
      </c>
      <c r="BZ109" s="30" t="s">
        <v>83</v>
      </c>
      <c r="CA109" s="14">
        <f>IF(Table1[[#This Row],[Fence]]="NA",0,1)</f>
        <v>0</v>
      </c>
      <c r="CB109" t="s">
        <v>83</v>
      </c>
      <c r="CC109">
        <v>0</v>
      </c>
      <c r="CD109" s="30">
        <v>4</v>
      </c>
      <c r="CE109">
        <v>2008</v>
      </c>
      <c r="CF109" t="s">
        <v>110</v>
      </c>
      <c r="CG109" t="s">
        <v>159</v>
      </c>
      <c r="CH109" s="14">
        <f>IF(Table1[[#This Row],[SaleCondition]]="Normal",1,0)</f>
        <v>0</v>
      </c>
      <c r="CI109" s="1">
        <v>115000</v>
      </c>
    </row>
    <row r="110" spans="1:87" x14ac:dyDescent="0.2">
      <c r="A110">
        <v>109</v>
      </c>
      <c r="B110">
        <v>50</v>
      </c>
      <c r="C110" s="28" t="s">
        <v>142</v>
      </c>
      <c r="D110">
        <v>85</v>
      </c>
      <c r="E110">
        <v>8500</v>
      </c>
      <c r="F110" s="28" t="s">
        <v>82</v>
      </c>
      <c r="G110" t="s">
        <v>83</v>
      </c>
      <c r="H110" t="s">
        <v>84</v>
      </c>
      <c r="I110" s="28" t="s">
        <v>85</v>
      </c>
      <c r="J110" t="s">
        <v>86</v>
      </c>
      <c r="K110" s="30" t="s">
        <v>122</v>
      </c>
      <c r="L110" t="s">
        <v>88</v>
      </c>
      <c r="M110" s="31" t="s">
        <v>176</v>
      </c>
      <c r="N110" s="31" t="s">
        <v>144</v>
      </c>
      <c r="O110" s="28" t="s">
        <v>90</v>
      </c>
      <c r="P110" t="s">
        <v>91</v>
      </c>
      <c r="Q110" s="30" t="s">
        <v>132</v>
      </c>
      <c r="R110" s="28">
        <v>5</v>
      </c>
      <c r="S110" s="28">
        <v>7</v>
      </c>
      <c r="T110">
        <v>1919</v>
      </c>
      <c r="U110">
        <v>2005</v>
      </c>
      <c r="V110" s="14">
        <f t="shared" si="1"/>
        <v>1</v>
      </c>
      <c r="W110" s="28" t="s">
        <v>93</v>
      </c>
      <c r="X110" s="28" t="s">
        <v>94</v>
      </c>
      <c r="Y110" s="30" t="s">
        <v>180</v>
      </c>
      <c r="Z110" s="28" t="s">
        <v>181</v>
      </c>
      <c r="AA110" t="s">
        <v>117</v>
      </c>
      <c r="AB110" s="28">
        <v>0</v>
      </c>
      <c r="AC110" s="28" t="s">
        <v>98</v>
      </c>
      <c r="AD110" s="28" t="s">
        <v>98</v>
      </c>
      <c r="AE110" s="30" t="s">
        <v>118</v>
      </c>
      <c r="AF110" t="s">
        <v>98</v>
      </c>
      <c r="AG110" t="s">
        <v>98</v>
      </c>
      <c r="AH110" t="s">
        <v>100</v>
      </c>
      <c r="AI110" t="s">
        <v>102</v>
      </c>
      <c r="AJ110">
        <v>0</v>
      </c>
      <c r="AK110" t="s">
        <v>102</v>
      </c>
      <c r="AL110">
        <v>0</v>
      </c>
      <c r="AM110">
        <v>793</v>
      </c>
      <c r="AN110">
        <v>793</v>
      </c>
      <c r="AO110" s="28" t="s">
        <v>206</v>
      </c>
      <c r="AP110" s="28" t="s">
        <v>98</v>
      </c>
      <c r="AQ110" t="s">
        <v>177</v>
      </c>
      <c r="AR110" t="s">
        <v>145</v>
      </c>
      <c r="AS110">
        <v>997</v>
      </c>
      <c r="AT110">
        <v>520</v>
      </c>
      <c r="AU110">
        <v>0</v>
      </c>
      <c r="AV110">
        <v>1517</v>
      </c>
      <c r="AW110" s="30">
        <v>0</v>
      </c>
      <c r="AX110">
        <v>0</v>
      </c>
      <c r="AY110" s="30">
        <v>2</v>
      </c>
      <c r="AZ110" s="30">
        <v>0</v>
      </c>
      <c r="BA110">
        <v>3</v>
      </c>
      <c r="BB110" s="14">
        <f>IF(Table1[[#This Row],[FullBath]]+Table1[[#This Row],[HalfBath]]=Table1[[#This Row],[BedroomAbvGr]],1,0)</f>
        <v>0</v>
      </c>
      <c r="BC110">
        <v>1</v>
      </c>
      <c r="BD110" s="30" t="s">
        <v>147</v>
      </c>
      <c r="BE110">
        <v>7</v>
      </c>
      <c r="BF110" t="s">
        <v>107</v>
      </c>
      <c r="BG110">
        <v>0</v>
      </c>
      <c r="BH110" t="s">
        <v>83</v>
      </c>
      <c r="BI110" t="s">
        <v>83</v>
      </c>
      <c r="BJ110" t="s">
        <v>83</v>
      </c>
      <c r="BK110" t="s">
        <v>83</v>
      </c>
      <c r="BL110">
        <v>0</v>
      </c>
      <c r="BM110">
        <v>0</v>
      </c>
      <c r="BN110" t="s">
        <v>83</v>
      </c>
      <c r="BO110" t="s">
        <v>83</v>
      </c>
      <c r="BP110" t="s">
        <v>177</v>
      </c>
      <c r="BQ110" s="30">
        <v>0</v>
      </c>
      <c r="BR110" s="14">
        <f>IF(Table1[[#This Row],[WoodDeckSF]]&gt;0,1,0)</f>
        <v>0</v>
      </c>
      <c r="BS110">
        <v>0</v>
      </c>
      <c r="BT110">
        <v>144</v>
      </c>
      <c r="BU110">
        <v>0</v>
      </c>
      <c r="BV110">
        <v>0</v>
      </c>
      <c r="BW110">
        <v>0</v>
      </c>
      <c r="BX110" s="28" t="s">
        <v>83</v>
      </c>
      <c r="BY110" s="14">
        <f>IF(Table1[[#This Row],[PoolQC]]="NA", 0, 1)</f>
        <v>0</v>
      </c>
      <c r="BZ110" s="30" t="s">
        <v>83</v>
      </c>
      <c r="CA110" s="14">
        <f>IF(Table1[[#This Row],[Fence]]="NA",0,1)</f>
        <v>0</v>
      </c>
      <c r="CB110" t="s">
        <v>83</v>
      </c>
      <c r="CC110">
        <v>0</v>
      </c>
      <c r="CD110" s="30">
        <v>8</v>
      </c>
      <c r="CE110">
        <v>2007</v>
      </c>
      <c r="CF110" t="s">
        <v>110</v>
      </c>
      <c r="CG110" t="s">
        <v>111</v>
      </c>
      <c r="CH110" s="14">
        <f>IF(Table1[[#This Row],[SaleCondition]]="Normal",1,0)</f>
        <v>1</v>
      </c>
      <c r="CI110" s="1">
        <v>115000</v>
      </c>
    </row>
    <row r="111" spans="1:87" x14ac:dyDescent="0.2">
      <c r="A111">
        <v>110</v>
      </c>
      <c r="B111">
        <v>20</v>
      </c>
      <c r="C111" s="28" t="s">
        <v>81</v>
      </c>
      <c r="D111">
        <v>105</v>
      </c>
      <c r="E111">
        <v>11751</v>
      </c>
      <c r="F111" s="28" t="s">
        <v>82</v>
      </c>
      <c r="G111" t="s">
        <v>83</v>
      </c>
      <c r="H111" t="s">
        <v>120</v>
      </c>
      <c r="I111" s="28" t="s">
        <v>85</v>
      </c>
      <c r="J111" t="s">
        <v>86</v>
      </c>
      <c r="K111" s="30" t="s">
        <v>87</v>
      </c>
      <c r="L111" t="s">
        <v>88</v>
      </c>
      <c r="M111" s="31" t="s">
        <v>138</v>
      </c>
      <c r="N111" s="31" t="s">
        <v>90</v>
      </c>
      <c r="O111" s="28" t="s">
        <v>90</v>
      </c>
      <c r="P111" t="s">
        <v>91</v>
      </c>
      <c r="Q111" s="30" t="s">
        <v>115</v>
      </c>
      <c r="R111" s="28">
        <v>6</v>
      </c>
      <c r="S111" s="28">
        <v>6</v>
      </c>
      <c r="T111">
        <v>1977</v>
      </c>
      <c r="U111">
        <v>1977</v>
      </c>
      <c r="V111" s="14">
        <f t="shared" si="1"/>
        <v>0</v>
      </c>
      <c r="W111" s="28" t="s">
        <v>152</v>
      </c>
      <c r="X111" s="28" t="s">
        <v>94</v>
      </c>
      <c r="Y111" s="30" t="s">
        <v>161</v>
      </c>
      <c r="Z111" s="28" t="s">
        <v>161</v>
      </c>
      <c r="AA111" t="s">
        <v>96</v>
      </c>
      <c r="AB111" s="28">
        <v>480</v>
      </c>
      <c r="AC111" s="28" t="s">
        <v>98</v>
      </c>
      <c r="AD111" s="28" t="s">
        <v>98</v>
      </c>
      <c r="AE111" s="30" t="s">
        <v>118</v>
      </c>
      <c r="AF111" t="s">
        <v>97</v>
      </c>
      <c r="AG111" t="s">
        <v>98</v>
      </c>
      <c r="AH111" t="s">
        <v>100</v>
      </c>
      <c r="AI111" t="s">
        <v>141</v>
      </c>
      <c r="AJ111">
        <v>705</v>
      </c>
      <c r="AK111" t="s">
        <v>102</v>
      </c>
      <c r="AL111">
        <v>0</v>
      </c>
      <c r="AM111">
        <v>1139</v>
      </c>
      <c r="AN111">
        <v>1844</v>
      </c>
      <c r="AO111" s="28" t="s">
        <v>103</v>
      </c>
      <c r="AP111" s="28" t="s">
        <v>104</v>
      </c>
      <c r="AQ111" t="s">
        <v>105</v>
      </c>
      <c r="AR111" t="s">
        <v>106</v>
      </c>
      <c r="AS111">
        <v>1844</v>
      </c>
      <c r="AT111">
        <v>0</v>
      </c>
      <c r="AU111">
        <v>0</v>
      </c>
      <c r="AV111">
        <v>1844</v>
      </c>
      <c r="AW111" s="30">
        <v>0</v>
      </c>
      <c r="AX111">
        <v>0</v>
      </c>
      <c r="AY111" s="30">
        <v>2</v>
      </c>
      <c r="AZ111" s="30">
        <v>0</v>
      </c>
      <c r="BA111">
        <v>3</v>
      </c>
      <c r="BB111" s="14">
        <f>IF(Table1[[#This Row],[FullBath]]+Table1[[#This Row],[HalfBath]]=Table1[[#This Row],[BedroomAbvGr]],1,0)</f>
        <v>0</v>
      </c>
      <c r="BC111">
        <v>1</v>
      </c>
      <c r="BD111" s="30" t="s">
        <v>98</v>
      </c>
      <c r="BE111">
        <v>7</v>
      </c>
      <c r="BF111" t="s">
        <v>107</v>
      </c>
      <c r="BG111">
        <v>1</v>
      </c>
      <c r="BH111" t="s">
        <v>98</v>
      </c>
      <c r="BI111" t="s">
        <v>108</v>
      </c>
      <c r="BJ111">
        <v>1977</v>
      </c>
      <c r="BK111" t="s">
        <v>109</v>
      </c>
      <c r="BL111">
        <v>2</v>
      </c>
      <c r="BM111">
        <v>546</v>
      </c>
      <c r="BN111" t="s">
        <v>98</v>
      </c>
      <c r="BO111" t="s">
        <v>98</v>
      </c>
      <c r="BP111" t="s">
        <v>105</v>
      </c>
      <c r="BQ111" s="30">
        <v>0</v>
      </c>
      <c r="BR111" s="14">
        <f>IF(Table1[[#This Row],[WoodDeckSF]]&gt;0,1,0)</f>
        <v>0</v>
      </c>
      <c r="BS111">
        <v>122</v>
      </c>
      <c r="BT111">
        <v>0</v>
      </c>
      <c r="BU111">
        <v>0</v>
      </c>
      <c r="BV111">
        <v>0</v>
      </c>
      <c r="BW111">
        <v>0</v>
      </c>
      <c r="BX111" s="28" t="s">
        <v>83</v>
      </c>
      <c r="BY111" s="14">
        <f>IF(Table1[[#This Row],[PoolQC]]="NA", 0, 1)</f>
        <v>0</v>
      </c>
      <c r="BZ111" s="30" t="s">
        <v>134</v>
      </c>
      <c r="CA111" s="14">
        <f>IF(Table1[[#This Row],[Fence]]="NA",0,1)</f>
        <v>1</v>
      </c>
      <c r="CB111" t="s">
        <v>83</v>
      </c>
      <c r="CC111">
        <v>0</v>
      </c>
      <c r="CD111" s="30">
        <v>1</v>
      </c>
      <c r="CE111">
        <v>2010</v>
      </c>
      <c r="CF111" t="s">
        <v>173</v>
      </c>
      <c r="CG111" t="s">
        <v>111</v>
      </c>
      <c r="CH111" s="14">
        <f>IF(Table1[[#This Row],[SaleCondition]]="Normal",1,0)</f>
        <v>1</v>
      </c>
      <c r="CI111" s="1">
        <v>190000</v>
      </c>
    </row>
    <row r="112" spans="1:87" x14ac:dyDescent="0.2">
      <c r="A112">
        <v>111</v>
      </c>
      <c r="B112">
        <v>50</v>
      </c>
      <c r="C112" s="28" t="s">
        <v>81</v>
      </c>
      <c r="D112">
        <v>75</v>
      </c>
      <c r="E112">
        <v>9525</v>
      </c>
      <c r="F112" s="28" t="s">
        <v>82</v>
      </c>
      <c r="G112" t="s">
        <v>83</v>
      </c>
      <c r="H112" t="s">
        <v>84</v>
      </c>
      <c r="I112" s="28" t="s">
        <v>85</v>
      </c>
      <c r="J112" t="s">
        <v>86</v>
      </c>
      <c r="K112" s="30" t="s">
        <v>87</v>
      </c>
      <c r="L112" t="s">
        <v>88</v>
      </c>
      <c r="M112" s="31" t="s">
        <v>185</v>
      </c>
      <c r="N112" s="31" t="s">
        <v>90</v>
      </c>
      <c r="O112" s="28" t="s">
        <v>90</v>
      </c>
      <c r="P112" t="s">
        <v>91</v>
      </c>
      <c r="Q112" s="30" t="s">
        <v>132</v>
      </c>
      <c r="R112" s="28">
        <v>6</v>
      </c>
      <c r="S112" s="28">
        <v>4</v>
      </c>
      <c r="T112">
        <v>1954</v>
      </c>
      <c r="U112">
        <v>1972</v>
      </c>
      <c r="V112" s="14">
        <f t="shared" si="1"/>
        <v>1</v>
      </c>
      <c r="W112" s="28" t="s">
        <v>93</v>
      </c>
      <c r="X112" s="28" t="s">
        <v>94</v>
      </c>
      <c r="Y112" s="30" t="s">
        <v>124</v>
      </c>
      <c r="Z112" s="28" t="s">
        <v>124</v>
      </c>
      <c r="AA112" t="s">
        <v>117</v>
      </c>
      <c r="AB112" s="28">
        <v>0</v>
      </c>
      <c r="AC112" s="28" t="s">
        <v>98</v>
      </c>
      <c r="AD112" s="28" t="s">
        <v>98</v>
      </c>
      <c r="AE112" s="30" t="s">
        <v>118</v>
      </c>
      <c r="AF112" t="s">
        <v>98</v>
      </c>
      <c r="AG112" t="s">
        <v>147</v>
      </c>
      <c r="AH112" t="s">
        <v>100</v>
      </c>
      <c r="AI112" t="s">
        <v>153</v>
      </c>
      <c r="AJ112">
        <v>444</v>
      </c>
      <c r="AK112" t="s">
        <v>102</v>
      </c>
      <c r="AL112">
        <v>0</v>
      </c>
      <c r="AM112">
        <v>550</v>
      </c>
      <c r="AN112">
        <v>994</v>
      </c>
      <c r="AO112" s="28" t="s">
        <v>103</v>
      </c>
      <c r="AP112" s="28" t="s">
        <v>97</v>
      </c>
      <c r="AQ112" t="s">
        <v>105</v>
      </c>
      <c r="AR112" t="s">
        <v>106</v>
      </c>
      <c r="AS112">
        <v>1216</v>
      </c>
      <c r="AT112">
        <v>639</v>
      </c>
      <c r="AU112">
        <v>0</v>
      </c>
      <c r="AV112">
        <v>1855</v>
      </c>
      <c r="AW112" s="30">
        <v>0</v>
      </c>
      <c r="AX112">
        <v>0</v>
      </c>
      <c r="AY112" s="30">
        <v>2</v>
      </c>
      <c r="AZ112" s="30">
        <v>0</v>
      </c>
      <c r="BA112">
        <v>4</v>
      </c>
      <c r="BB112" s="14">
        <f>IF(Table1[[#This Row],[FullBath]]+Table1[[#This Row],[HalfBath]]=Table1[[#This Row],[BedroomAbvGr]],1,0)</f>
        <v>0</v>
      </c>
      <c r="BC112">
        <v>1</v>
      </c>
      <c r="BD112" s="30" t="s">
        <v>98</v>
      </c>
      <c r="BE112">
        <v>7</v>
      </c>
      <c r="BF112" t="s">
        <v>107</v>
      </c>
      <c r="BG112">
        <v>0</v>
      </c>
      <c r="BH112" t="s">
        <v>83</v>
      </c>
      <c r="BI112" t="s">
        <v>108</v>
      </c>
      <c r="BJ112">
        <v>1954</v>
      </c>
      <c r="BK112" t="s">
        <v>102</v>
      </c>
      <c r="BL112">
        <v>1</v>
      </c>
      <c r="BM112">
        <v>325</v>
      </c>
      <c r="BN112" t="s">
        <v>98</v>
      </c>
      <c r="BO112" t="s">
        <v>98</v>
      </c>
      <c r="BP112" t="s">
        <v>105</v>
      </c>
      <c r="BQ112" s="30">
        <v>182</v>
      </c>
      <c r="BR112" s="14">
        <f>IF(Table1[[#This Row],[WoodDeckSF]]&gt;0,1,0)</f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 s="28" t="s">
        <v>83</v>
      </c>
      <c r="BY112" s="14">
        <f>IF(Table1[[#This Row],[PoolQC]]="NA", 0, 1)</f>
        <v>0</v>
      </c>
      <c r="BZ112" s="30" t="s">
        <v>83</v>
      </c>
      <c r="CA112" s="14">
        <f>IF(Table1[[#This Row],[Fence]]="NA",0,1)</f>
        <v>0</v>
      </c>
      <c r="CB112" t="s">
        <v>83</v>
      </c>
      <c r="CC112">
        <v>0</v>
      </c>
      <c r="CD112" s="30">
        <v>10</v>
      </c>
      <c r="CE112">
        <v>2006</v>
      </c>
      <c r="CF112" t="s">
        <v>110</v>
      </c>
      <c r="CG112" t="s">
        <v>111</v>
      </c>
      <c r="CH112" s="14">
        <f>IF(Table1[[#This Row],[SaleCondition]]="Normal",1,0)</f>
        <v>1</v>
      </c>
      <c r="CI112" s="1">
        <v>136900</v>
      </c>
    </row>
    <row r="113" spans="1:87" x14ac:dyDescent="0.2">
      <c r="A113">
        <v>112</v>
      </c>
      <c r="B113">
        <v>80</v>
      </c>
      <c r="C113" s="28" t="s">
        <v>81</v>
      </c>
      <c r="D113" t="s">
        <v>83</v>
      </c>
      <c r="E113">
        <v>7750</v>
      </c>
      <c r="F113" s="28" t="s">
        <v>82</v>
      </c>
      <c r="G113" t="s">
        <v>83</v>
      </c>
      <c r="H113" t="s">
        <v>120</v>
      </c>
      <c r="I113" s="28" t="s">
        <v>85</v>
      </c>
      <c r="J113" t="s">
        <v>86</v>
      </c>
      <c r="K113" s="30" t="s">
        <v>87</v>
      </c>
      <c r="L113" t="s">
        <v>88</v>
      </c>
      <c r="M113" s="31" t="s">
        <v>193</v>
      </c>
      <c r="N113" s="31" t="s">
        <v>90</v>
      </c>
      <c r="O113" s="28" t="s">
        <v>90</v>
      </c>
      <c r="P113" t="s">
        <v>91</v>
      </c>
      <c r="Q113" s="30" t="s">
        <v>197</v>
      </c>
      <c r="R113" s="28">
        <v>7</v>
      </c>
      <c r="S113" s="28">
        <v>5</v>
      </c>
      <c r="T113">
        <v>2000</v>
      </c>
      <c r="U113">
        <v>2000</v>
      </c>
      <c r="V113" s="14">
        <f t="shared" si="1"/>
        <v>0</v>
      </c>
      <c r="W113" s="28" t="s">
        <v>93</v>
      </c>
      <c r="X113" s="28" t="s">
        <v>94</v>
      </c>
      <c r="Y113" s="30" t="s">
        <v>95</v>
      </c>
      <c r="Z113" s="28" t="s">
        <v>95</v>
      </c>
      <c r="AA113" t="s">
        <v>117</v>
      </c>
      <c r="AB113" s="28">
        <v>0</v>
      </c>
      <c r="AC113" s="28" t="s">
        <v>98</v>
      </c>
      <c r="AD113" s="28" t="s">
        <v>98</v>
      </c>
      <c r="AE113" s="30" t="s">
        <v>99</v>
      </c>
      <c r="AF113" t="s">
        <v>97</v>
      </c>
      <c r="AG113" t="s">
        <v>98</v>
      </c>
      <c r="AH113" t="s">
        <v>100</v>
      </c>
      <c r="AI113" t="s">
        <v>101</v>
      </c>
      <c r="AJ113">
        <v>250</v>
      </c>
      <c r="AK113" t="s">
        <v>102</v>
      </c>
      <c r="AL113">
        <v>0</v>
      </c>
      <c r="AM113">
        <v>134</v>
      </c>
      <c r="AN113">
        <v>384</v>
      </c>
      <c r="AO113" s="28" t="s">
        <v>103</v>
      </c>
      <c r="AP113" s="28" t="s">
        <v>104</v>
      </c>
      <c r="AQ113" t="s">
        <v>105</v>
      </c>
      <c r="AR113" t="s">
        <v>106</v>
      </c>
      <c r="AS113">
        <v>774</v>
      </c>
      <c r="AT113">
        <v>656</v>
      </c>
      <c r="AU113">
        <v>0</v>
      </c>
      <c r="AV113">
        <v>1430</v>
      </c>
      <c r="AW113" s="30">
        <v>0</v>
      </c>
      <c r="AX113">
        <v>0</v>
      </c>
      <c r="AY113" s="30">
        <v>2</v>
      </c>
      <c r="AZ113" s="30">
        <v>1</v>
      </c>
      <c r="BA113">
        <v>3</v>
      </c>
      <c r="BB113" s="14">
        <f>IF(Table1[[#This Row],[FullBath]]+Table1[[#This Row],[HalfBath]]=Table1[[#This Row],[BedroomAbvGr]],1,0)</f>
        <v>1</v>
      </c>
      <c r="BC113">
        <v>1</v>
      </c>
      <c r="BD113" s="30" t="s">
        <v>98</v>
      </c>
      <c r="BE113">
        <v>7</v>
      </c>
      <c r="BF113" t="s">
        <v>107</v>
      </c>
      <c r="BG113">
        <v>1</v>
      </c>
      <c r="BH113" t="s">
        <v>98</v>
      </c>
      <c r="BI113" t="s">
        <v>156</v>
      </c>
      <c r="BJ113">
        <v>2000</v>
      </c>
      <c r="BK113" t="s">
        <v>157</v>
      </c>
      <c r="BL113">
        <v>2</v>
      </c>
      <c r="BM113">
        <v>400</v>
      </c>
      <c r="BN113" t="s">
        <v>98</v>
      </c>
      <c r="BO113" t="s">
        <v>98</v>
      </c>
      <c r="BP113" t="s">
        <v>105</v>
      </c>
      <c r="BQ113" s="30">
        <v>180</v>
      </c>
      <c r="BR113" s="14">
        <f>IF(Table1[[#This Row],[WoodDeckSF]]&gt;0,1,0)</f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 s="28" t="s">
        <v>83</v>
      </c>
      <c r="BY113" s="14">
        <f>IF(Table1[[#This Row],[PoolQC]]="NA", 0, 1)</f>
        <v>0</v>
      </c>
      <c r="BZ113" s="30" t="s">
        <v>83</v>
      </c>
      <c r="CA113" s="14">
        <f>IF(Table1[[#This Row],[Fence]]="NA",0,1)</f>
        <v>0</v>
      </c>
      <c r="CB113" t="s">
        <v>83</v>
      </c>
      <c r="CC113">
        <v>0</v>
      </c>
      <c r="CD113" s="30">
        <v>4</v>
      </c>
      <c r="CE113">
        <v>2010</v>
      </c>
      <c r="CF113" t="s">
        <v>110</v>
      </c>
      <c r="CG113" t="s">
        <v>111</v>
      </c>
      <c r="CH113" s="14">
        <f>IF(Table1[[#This Row],[SaleCondition]]="Normal",1,0)</f>
        <v>1</v>
      </c>
      <c r="CI113" s="1">
        <v>180000</v>
      </c>
    </row>
    <row r="114" spans="1:87" x14ac:dyDescent="0.2">
      <c r="A114">
        <v>113</v>
      </c>
      <c r="B114">
        <v>60</v>
      </c>
      <c r="C114" s="28" t="s">
        <v>81</v>
      </c>
      <c r="D114">
        <v>77</v>
      </c>
      <c r="E114">
        <v>9965</v>
      </c>
      <c r="F114" s="28" t="s">
        <v>82</v>
      </c>
      <c r="G114" t="s">
        <v>83</v>
      </c>
      <c r="H114" t="s">
        <v>84</v>
      </c>
      <c r="I114" s="28" t="s">
        <v>85</v>
      </c>
      <c r="J114" t="s">
        <v>86</v>
      </c>
      <c r="K114" s="30" t="s">
        <v>87</v>
      </c>
      <c r="L114" t="s">
        <v>88</v>
      </c>
      <c r="M114" s="31" t="s">
        <v>89</v>
      </c>
      <c r="N114" s="31" t="s">
        <v>90</v>
      </c>
      <c r="O114" s="28" t="s">
        <v>90</v>
      </c>
      <c r="P114" t="s">
        <v>91</v>
      </c>
      <c r="Q114" s="30" t="s">
        <v>92</v>
      </c>
      <c r="R114" s="28">
        <v>7</v>
      </c>
      <c r="S114" s="28">
        <v>5</v>
      </c>
      <c r="T114">
        <v>2007</v>
      </c>
      <c r="U114">
        <v>2007</v>
      </c>
      <c r="V114" s="14">
        <f t="shared" si="1"/>
        <v>0</v>
      </c>
      <c r="W114" s="28" t="s">
        <v>93</v>
      </c>
      <c r="X114" s="28" t="s">
        <v>94</v>
      </c>
      <c r="Y114" s="30" t="s">
        <v>95</v>
      </c>
      <c r="Z114" s="28" t="s">
        <v>95</v>
      </c>
      <c r="AA114" t="s">
        <v>137</v>
      </c>
      <c r="AB114" s="28">
        <v>220</v>
      </c>
      <c r="AC114" s="28" t="s">
        <v>97</v>
      </c>
      <c r="AD114" s="28" t="s">
        <v>98</v>
      </c>
      <c r="AE114" s="30" t="s">
        <v>99</v>
      </c>
      <c r="AF114" t="s">
        <v>104</v>
      </c>
      <c r="AG114" t="s">
        <v>98</v>
      </c>
      <c r="AH114" t="s">
        <v>130</v>
      </c>
      <c r="AI114" t="s">
        <v>101</v>
      </c>
      <c r="AJ114">
        <v>984</v>
      </c>
      <c r="AK114" t="s">
        <v>102</v>
      </c>
      <c r="AL114">
        <v>0</v>
      </c>
      <c r="AM114">
        <v>280</v>
      </c>
      <c r="AN114">
        <v>1264</v>
      </c>
      <c r="AO114" s="28" t="s">
        <v>103</v>
      </c>
      <c r="AP114" s="28" t="s">
        <v>104</v>
      </c>
      <c r="AQ114" t="s">
        <v>105</v>
      </c>
      <c r="AR114" t="s">
        <v>106</v>
      </c>
      <c r="AS114">
        <v>1282</v>
      </c>
      <c r="AT114">
        <v>1414</v>
      </c>
      <c r="AU114">
        <v>0</v>
      </c>
      <c r="AV114">
        <v>2696</v>
      </c>
      <c r="AW114" s="30">
        <v>1</v>
      </c>
      <c r="AX114">
        <v>0</v>
      </c>
      <c r="AY114" s="30">
        <v>2</v>
      </c>
      <c r="AZ114" s="30">
        <v>1</v>
      </c>
      <c r="BA114">
        <v>4</v>
      </c>
      <c r="BB114" s="14">
        <f>IF(Table1[[#This Row],[FullBath]]+Table1[[#This Row],[HalfBath]]=Table1[[#This Row],[BedroomAbvGr]],1,0)</f>
        <v>0</v>
      </c>
      <c r="BC114">
        <v>1</v>
      </c>
      <c r="BD114" s="30" t="s">
        <v>104</v>
      </c>
      <c r="BE114">
        <v>10</v>
      </c>
      <c r="BF114" t="s">
        <v>107</v>
      </c>
      <c r="BG114">
        <v>1</v>
      </c>
      <c r="BH114" t="s">
        <v>97</v>
      </c>
      <c r="BI114" t="s">
        <v>156</v>
      </c>
      <c r="BJ114">
        <v>2007</v>
      </c>
      <c r="BK114" t="s">
        <v>157</v>
      </c>
      <c r="BL114">
        <v>3</v>
      </c>
      <c r="BM114">
        <v>792</v>
      </c>
      <c r="BN114" t="s">
        <v>98</v>
      </c>
      <c r="BO114" t="s">
        <v>98</v>
      </c>
      <c r="BP114" t="s">
        <v>105</v>
      </c>
      <c r="BQ114" s="30">
        <v>120</v>
      </c>
      <c r="BR114" s="14">
        <f>IF(Table1[[#This Row],[WoodDeckSF]]&gt;0,1,0)</f>
        <v>1</v>
      </c>
      <c r="BS114">
        <v>184</v>
      </c>
      <c r="BT114">
        <v>0</v>
      </c>
      <c r="BU114">
        <v>0</v>
      </c>
      <c r="BV114">
        <v>168</v>
      </c>
      <c r="BW114">
        <v>0</v>
      </c>
      <c r="BX114" s="28" t="s">
        <v>83</v>
      </c>
      <c r="BY114" s="14">
        <f>IF(Table1[[#This Row],[PoolQC]]="NA", 0, 1)</f>
        <v>0</v>
      </c>
      <c r="BZ114" s="30" t="s">
        <v>83</v>
      </c>
      <c r="CA114" s="14">
        <f>IF(Table1[[#This Row],[Fence]]="NA",0,1)</f>
        <v>0</v>
      </c>
      <c r="CB114" t="s">
        <v>83</v>
      </c>
      <c r="CC114">
        <v>0</v>
      </c>
      <c r="CD114" s="30">
        <v>10</v>
      </c>
      <c r="CE114">
        <v>2007</v>
      </c>
      <c r="CF114" t="s">
        <v>158</v>
      </c>
      <c r="CG114" t="s">
        <v>159</v>
      </c>
      <c r="CH114" s="14">
        <f>IF(Table1[[#This Row],[SaleCondition]]="Normal",1,0)</f>
        <v>0</v>
      </c>
      <c r="CI114" s="1">
        <v>383970</v>
      </c>
    </row>
    <row r="115" spans="1:87" x14ac:dyDescent="0.2">
      <c r="A115">
        <v>114</v>
      </c>
      <c r="B115">
        <v>20</v>
      </c>
      <c r="C115" s="28" t="s">
        <v>81</v>
      </c>
      <c r="D115" t="s">
        <v>83</v>
      </c>
      <c r="E115">
        <v>21000</v>
      </c>
      <c r="F115" s="28" t="s">
        <v>82</v>
      </c>
      <c r="G115" t="s">
        <v>83</v>
      </c>
      <c r="H115" t="s">
        <v>84</v>
      </c>
      <c r="I115" s="28" t="s">
        <v>175</v>
      </c>
      <c r="J115" t="s">
        <v>86</v>
      </c>
      <c r="K115" s="30" t="s">
        <v>122</v>
      </c>
      <c r="L115" t="s">
        <v>88</v>
      </c>
      <c r="M115" s="31" t="s">
        <v>123</v>
      </c>
      <c r="N115" s="31" t="s">
        <v>90</v>
      </c>
      <c r="O115" s="28" t="s">
        <v>90</v>
      </c>
      <c r="P115" t="s">
        <v>91</v>
      </c>
      <c r="Q115" s="30" t="s">
        <v>115</v>
      </c>
      <c r="R115" s="28">
        <v>6</v>
      </c>
      <c r="S115" s="28">
        <v>5</v>
      </c>
      <c r="T115">
        <v>1953</v>
      </c>
      <c r="U115">
        <v>1953</v>
      </c>
      <c r="V115" s="14">
        <f t="shared" si="1"/>
        <v>0</v>
      </c>
      <c r="W115" s="28" t="s">
        <v>152</v>
      </c>
      <c r="X115" s="28" t="s">
        <v>94</v>
      </c>
      <c r="Y115" s="30" t="s">
        <v>124</v>
      </c>
      <c r="Z115" s="28" t="s">
        <v>124</v>
      </c>
      <c r="AA115" t="s">
        <v>96</v>
      </c>
      <c r="AB115" s="28">
        <v>184</v>
      </c>
      <c r="AC115" s="28" t="s">
        <v>98</v>
      </c>
      <c r="AD115" s="28" t="s">
        <v>97</v>
      </c>
      <c r="AE115" s="30" t="s">
        <v>118</v>
      </c>
      <c r="AF115" t="s">
        <v>97</v>
      </c>
      <c r="AG115" t="s">
        <v>98</v>
      </c>
      <c r="AH115" t="s">
        <v>121</v>
      </c>
      <c r="AI115" t="s">
        <v>119</v>
      </c>
      <c r="AJ115">
        <v>35</v>
      </c>
      <c r="AK115" t="s">
        <v>153</v>
      </c>
      <c r="AL115">
        <v>869</v>
      </c>
      <c r="AM115">
        <v>905</v>
      </c>
      <c r="AN115">
        <v>1809</v>
      </c>
      <c r="AO115" s="28" t="s">
        <v>103</v>
      </c>
      <c r="AP115" s="28" t="s">
        <v>98</v>
      </c>
      <c r="AQ115" t="s">
        <v>105</v>
      </c>
      <c r="AR115" t="s">
        <v>106</v>
      </c>
      <c r="AS115">
        <v>2259</v>
      </c>
      <c r="AT115">
        <v>0</v>
      </c>
      <c r="AU115">
        <v>0</v>
      </c>
      <c r="AV115">
        <v>2259</v>
      </c>
      <c r="AW115" s="30">
        <v>1</v>
      </c>
      <c r="AX115">
        <v>0</v>
      </c>
      <c r="AY115" s="30">
        <v>2</v>
      </c>
      <c r="AZ115" s="30">
        <v>0</v>
      </c>
      <c r="BA115">
        <v>3</v>
      </c>
      <c r="BB115" s="14">
        <f>IF(Table1[[#This Row],[FullBath]]+Table1[[#This Row],[HalfBath]]=Table1[[#This Row],[BedroomAbvGr]],1,0)</f>
        <v>0</v>
      </c>
      <c r="BC115">
        <v>1</v>
      </c>
      <c r="BD115" s="30" t="s">
        <v>97</v>
      </c>
      <c r="BE115">
        <v>7</v>
      </c>
      <c r="BF115" t="s">
        <v>107</v>
      </c>
      <c r="BG115">
        <v>2</v>
      </c>
      <c r="BH115" t="s">
        <v>97</v>
      </c>
      <c r="BI115" t="s">
        <v>209</v>
      </c>
      <c r="BJ115">
        <v>1953</v>
      </c>
      <c r="BK115" t="s">
        <v>102</v>
      </c>
      <c r="BL115">
        <v>2</v>
      </c>
      <c r="BM115">
        <v>450</v>
      </c>
      <c r="BN115" t="s">
        <v>98</v>
      </c>
      <c r="BO115" t="s">
        <v>98</v>
      </c>
      <c r="BP115" t="s">
        <v>105</v>
      </c>
      <c r="BQ115" s="30">
        <v>166</v>
      </c>
      <c r="BR115" s="14">
        <f>IF(Table1[[#This Row],[WoodDeckSF]]&gt;0,1,0)</f>
        <v>1</v>
      </c>
      <c r="BS115">
        <v>120</v>
      </c>
      <c r="BT115">
        <v>192</v>
      </c>
      <c r="BU115">
        <v>0</v>
      </c>
      <c r="BV115">
        <v>0</v>
      </c>
      <c r="BW115">
        <v>0</v>
      </c>
      <c r="BX115" s="28" t="s">
        <v>83</v>
      </c>
      <c r="BY115" s="14">
        <f>IF(Table1[[#This Row],[PoolQC]]="NA", 0, 1)</f>
        <v>0</v>
      </c>
      <c r="BZ115" s="30" t="s">
        <v>134</v>
      </c>
      <c r="CA115" s="14">
        <f>IF(Table1[[#This Row],[Fence]]="NA",0,1)</f>
        <v>1</v>
      </c>
      <c r="CB115" t="s">
        <v>83</v>
      </c>
      <c r="CC115">
        <v>0</v>
      </c>
      <c r="CD115" s="30">
        <v>10</v>
      </c>
      <c r="CE115">
        <v>2007</v>
      </c>
      <c r="CF115" t="s">
        <v>173</v>
      </c>
      <c r="CG115" t="s">
        <v>128</v>
      </c>
      <c r="CH115" s="14">
        <f>IF(Table1[[#This Row],[SaleCondition]]="Normal",1,0)</f>
        <v>0</v>
      </c>
      <c r="CI115" s="1">
        <v>217000</v>
      </c>
    </row>
    <row r="116" spans="1:87" x14ac:dyDescent="0.2">
      <c r="A116">
        <v>115</v>
      </c>
      <c r="B116">
        <v>70</v>
      </c>
      <c r="C116" s="28" t="s">
        <v>81</v>
      </c>
      <c r="D116">
        <v>61</v>
      </c>
      <c r="E116">
        <v>7259</v>
      </c>
      <c r="F116" s="28" t="s">
        <v>82</v>
      </c>
      <c r="G116" t="s">
        <v>83</v>
      </c>
      <c r="H116" t="s">
        <v>120</v>
      </c>
      <c r="I116" s="28" t="s">
        <v>85</v>
      </c>
      <c r="J116" t="s">
        <v>86</v>
      </c>
      <c r="K116" s="30" t="s">
        <v>87</v>
      </c>
      <c r="L116" t="s">
        <v>194</v>
      </c>
      <c r="M116" s="31" t="s">
        <v>123</v>
      </c>
      <c r="N116" s="31" t="s">
        <v>90</v>
      </c>
      <c r="O116" s="28" t="s">
        <v>90</v>
      </c>
      <c r="P116" t="s">
        <v>91</v>
      </c>
      <c r="Q116" s="30" t="s">
        <v>92</v>
      </c>
      <c r="R116" s="28">
        <v>6</v>
      </c>
      <c r="S116" s="28">
        <v>8</v>
      </c>
      <c r="T116">
        <v>1945</v>
      </c>
      <c r="U116">
        <v>2002</v>
      </c>
      <c r="V116" s="14">
        <f t="shared" si="1"/>
        <v>1</v>
      </c>
      <c r="W116" s="28" t="s">
        <v>184</v>
      </c>
      <c r="X116" s="28" t="s">
        <v>94</v>
      </c>
      <c r="Y116" s="30" t="s">
        <v>124</v>
      </c>
      <c r="Z116" s="28" t="s">
        <v>124</v>
      </c>
      <c r="AA116" t="s">
        <v>117</v>
      </c>
      <c r="AB116" s="28">
        <v>0</v>
      </c>
      <c r="AC116" s="28" t="s">
        <v>98</v>
      </c>
      <c r="AD116" s="28" t="s">
        <v>98</v>
      </c>
      <c r="AE116" s="30" t="s">
        <v>118</v>
      </c>
      <c r="AF116" t="s">
        <v>98</v>
      </c>
      <c r="AG116" t="s">
        <v>98</v>
      </c>
      <c r="AH116" t="s">
        <v>100</v>
      </c>
      <c r="AI116" t="s">
        <v>119</v>
      </c>
      <c r="AJ116">
        <v>774</v>
      </c>
      <c r="AK116" t="s">
        <v>172</v>
      </c>
      <c r="AL116">
        <v>150</v>
      </c>
      <c r="AM116">
        <v>104</v>
      </c>
      <c r="AN116">
        <v>1028</v>
      </c>
      <c r="AO116" s="28" t="s">
        <v>103</v>
      </c>
      <c r="AP116" s="28" t="s">
        <v>104</v>
      </c>
      <c r="AQ116" t="s">
        <v>105</v>
      </c>
      <c r="AR116" t="s">
        <v>106</v>
      </c>
      <c r="AS116">
        <v>1436</v>
      </c>
      <c r="AT116">
        <v>884</v>
      </c>
      <c r="AU116">
        <v>0</v>
      </c>
      <c r="AV116">
        <v>2320</v>
      </c>
      <c r="AW116" s="30">
        <v>1</v>
      </c>
      <c r="AX116">
        <v>0</v>
      </c>
      <c r="AY116" s="30">
        <v>2</v>
      </c>
      <c r="AZ116" s="30">
        <v>1</v>
      </c>
      <c r="BA116">
        <v>3</v>
      </c>
      <c r="BB116" s="14">
        <f>IF(Table1[[#This Row],[FullBath]]+Table1[[#This Row],[HalfBath]]=Table1[[#This Row],[BedroomAbvGr]],1,0)</f>
        <v>1</v>
      </c>
      <c r="BC116">
        <v>1</v>
      </c>
      <c r="BD116" s="30" t="s">
        <v>97</v>
      </c>
      <c r="BE116">
        <v>9</v>
      </c>
      <c r="BF116" t="s">
        <v>107</v>
      </c>
      <c r="BG116">
        <v>1</v>
      </c>
      <c r="BH116" t="s">
        <v>98</v>
      </c>
      <c r="BI116" t="s">
        <v>127</v>
      </c>
      <c r="BJ116">
        <v>1945</v>
      </c>
      <c r="BK116" t="s">
        <v>102</v>
      </c>
      <c r="BL116">
        <v>1</v>
      </c>
      <c r="BM116">
        <v>180</v>
      </c>
      <c r="BN116" t="s">
        <v>98</v>
      </c>
      <c r="BO116" t="s">
        <v>98</v>
      </c>
      <c r="BP116" t="s">
        <v>105</v>
      </c>
      <c r="BQ116" s="30">
        <v>224</v>
      </c>
      <c r="BR116" s="14">
        <f>IF(Table1[[#This Row],[WoodDeckSF]]&gt;0,1,0)</f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 s="28" t="s">
        <v>83</v>
      </c>
      <c r="BY116" s="14">
        <f>IF(Table1[[#This Row],[PoolQC]]="NA", 0, 1)</f>
        <v>0</v>
      </c>
      <c r="BZ116" s="30" t="s">
        <v>134</v>
      </c>
      <c r="CA116" s="14">
        <f>IF(Table1[[#This Row],[Fence]]="NA",0,1)</f>
        <v>1</v>
      </c>
      <c r="CB116" t="s">
        <v>83</v>
      </c>
      <c r="CC116">
        <v>0</v>
      </c>
      <c r="CD116" s="30">
        <v>7</v>
      </c>
      <c r="CE116">
        <v>2007</v>
      </c>
      <c r="CF116" t="s">
        <v>110</v>
      </c>
      <c r="CG116" t="s">
        <v>111</v>
      </c>
      <c r="CH116" s="14">
        <f>IF(Table1[[#This Row],[SaleCondition]]="Normal",1,0)</f>
        <v>1</v>
      </c>
      <c r="CI116" s="1">
        <v>259500</v>
      </c>
    </row>
    <row r="117" spans="1:87" x14ac:dyDescent="0.2">
      <c r="A117">
        <v>116</v>
      </c>
      <c r="B117">
        <v>160</v>
      </c>
      <c r="C117" s="28" t="s">
        <v>192</v>
      </c>
      <c r="D117">
        <v>34</v>
      </c>
      <c r="E117">
        <v>3230</v>
      </c>
      <c r="F117" s="28" t="s">
        <v>82</v>
      </c>
      <c r="G117" t="s">
        <v>82</v>
      </c>
      <c r="H117" t="s">
        <v>84</v>
      </c>
      <c r="I117" s="28" t="s">
        <v>85</v>
      </c>
      <c r="J117" t="s">
        <v>86</v>
      </c>
      <c r="K117" s="30" t="s">
        <v>122</v>
      </c>
      <c r="L117" t="s">
        <v>88</v>
      </c>
      <c r="M117" s="31" t="s">
        <v>136</v>
      </c>
      <c r="N117" s="31" t="s">
        <v>90</v>
      </c>
      <c r="O117" s="28" t="s">
        <v>90</v>
      </c>
      <c r="P117" t="s">
        <v>179</v>
      </c>
      <c r="Q117" s="30" t="s">
        <v>92</v>
      </c>
      <c r="R117" s="28">
        <v>6</v>
      </c>
      <c r="S117" s="28">
        <v>5</v>
      </c>
      <c r="T117">
        <v>1999</v>
      </c>
      <c r="U117">
        <v>1999</v>
      </c>
      <c r="V117" s="14">
        <f t="shared" si="1"/>
        <v>0</v>
      </c>
      <c r="W117" s="28" t="s">
        <v>93</v>
      </c>
      <c r="X117" s="28" t="s">
        <v>94</v>
      </c>
      <c r="Y117" s="30" t="s">
        <v>116</v>
      </c>
      <c r="Z117" s="28" t="s">
        <v>116</v>
      </c>
      <c r="AA117" t="s">
        <v>96</v>
      </c>
      <c r="AB117" s="28">
        <v>1129</v>
      </c>
      <c r="AC117" s="28" t="s">
        <v>98</v>
      </c>
      <c r="AD117" s="28" t="s">
        <v>98</v>
      </c>
      <c r="AE117" s="30" t="s">
        <v>99</v>
      </c>
      <c r="AF117" t="s">
        <v>97</v>
      </c>
      <c r="AG117" t="s">
        <v>98</v>
      </c>
      <c r="AH117" t="s">
        <v>100</v>
      </c>
      <c r="AI117" t="s">
        <v>101</v>
      </c>
      <c r="AJ117">
        <v>419</v>
      </c>
      <c r="AK117" t="s">
        <v>102</v>
      </c>
      <c r="AL117">
        <v>0</v>
      </c>
      <c r="AM117">
        <v>310</v>
      </c>
      <c r="AN117">
        <v>729</v>
      </c>
      <c r="AO117" s="28" t="s">
        <v>103</v>
      </c>
      <c r="AP117" s="28" t="s">
        <v>97</v>
      </c>
      <c r="AQ117" t="s">
        <v>105</v>
      </c>
      <c r="AR117" t="s">
        <v>106</v>
      </c>
      <c r="AS117">
        <v>729</v>
      </c>
      <c r="AT117">
        <v>729</v>
      </c>
      <c r="AU117">
        <v>0</v>
      </c>
      <c r="AV117">
        <v>1458</v>
      </c>
      <c r="AW117" s="30">
        <v>0</v>
      </c>
      <c r="AX117">
        <v>0</v>
      </c>
      <c r="AY117" s="30">
        <v>2</v>
      </c>
      <c r="AZ117" s="30">
        <v>1</v>
      </c>
      <c r="BA117">
        <v>2</v>
      </c>
      <c r="BB117" s="14">
        <f>IF(Table1[[#This Row],[FullBath]]+Table1[[#This Row],[HalfBath]]=Table1[[#This Row],[BedroomAbvGr]],1,0)</f>
        <v>0</v>
      </c>
      <c r="BC117">
        <v>1</v>
      </c>
      <c r="BD117" s="30" t="s">
        <v>98</v>
      </c>
      <c r="BE117">
        <v>5</v>
      </c>
      <c r="BF117" t="s">
        <v>107</v>
      </c>
      <c r="BG117">
        <v>1</v>
      </c>
      <c r="BH117" t="s">
        <v>147</v>
      </c>
      <c r="BI117" t="s">
        <v>127</v>
      </c>
      <c r="BJ117">
        <v>1999</v>
      </c>
      <c r="BK117" t="s">
        <v>102</v>
      </c>
      <c r="BL117">
        <v>2</v>
      </c>
      <c r="BM117">
        <v>440</v>
      </c>
      <c r="BN117" t="s">
        <v>98</v>
      </c>
      <c r="BO117" t="s">
        <v>98</v>
      </c>
      <c r="BP117" t="s">
        <v>105</v>
      </c>
      <c r="BQ117" s="30">
        <v>0</v>
      </c>
      <c r="BR117" s="14">
        <f>IF(Table1[[#This Row],[WoodDeckSF]]&gt;0,1,0)</f>
        <v>0</v>
      </c>
      <c r="BS117">
        <v>32</v>
      </c>
      <c r="BT117">
        <v>0</v>
      </c>
      <c r="BU117">
        <v>0</v>
      </c>
      <c r="BV117">
        <v>0</v>
      </c>
      <c r="BW117">
        <v>0</v>
      </c>
      <c r="BX117" s="28" t="s">
        <v>83</v>
      </c>
      <c r="BY117" s="14">
        <f>IF(Table1[[#This Row],[PoolQC]]="NA", 0, 1)</f>
        <v>0</v>
      </c>
      <c r="BZ117" s="30" t="s">
        <v>83</v>
      </c>
      <c r="CA117" s="14">
        <f>IF(Table1[[#This Row],[Fence]]="NA",0,1)</f>
        <v>0</v>
      </c>
      <c r="CB117" t="s">
        <v>83</v>
      </c>
      <c r="CC117">
        <v>0</v>
      </c>
      <c r="CD117" s="30">
        <v>6</v>
      </c>
      <c r="CE117">
        <v>2007</v>
      </c>
      <c r="CF117" t="s">
        <v>110</v>
      </c>
      <c r="CG117" t="s">
        <v>111</v>
      </c>
      <c r="CH117" s="14">
        <f>IF(Table1[[#This Row],[SaleCondition]]="Normal",1,0)</f>
        <v>1</v>
      </c>
      <c r="CI117" s="1">
        <v>176000</v>
      </c>
    </row>
    <row r="118" spans="1:87" x14ac:dyDescent="0.2">
      <c r="A118">
        <v>117</v>
      </c>
      <c r="B118">
        <v>20</v>
      </c>
      <c r="C118" s="28" t="s">
        <v>81</v>
      </c>
      <c r="D118" t="s">
        <v>83</v>
      </c>
      <c r="E118">
        <v>11616</v>
      </c>
      <c r="F118" s="28" t="s">
        <v>82</v>
      </c>
      <c r="G118" t="s">
        <v>83</v>
      </c>
      <c r="H118" t="s">
        <v>84</v>
      </c>
      <c r="I118" s="28" t="s">
        <v>85</v>
      </c>
      <c r="J118" t="s">
        <v>86</v>
      </c>
      <c r="K118" s="30" t="s">
        <v>87</v>
      </c>
      <c r="L118" t="s">
        <v>88</v>
      </c>
      <c r="M118" s="31" t="s">
        <v>151</v>
      </c>
      <c r="N118" s="31" t="s">
        <v>90</v>
      </c>
      <c r="O118" s="28" t="s">
        <v>90</v>
      </c>
      <c r="P118" t="s">
        <v>91</v>
      </c>
      <c r="Q118" s="30" t="s">
        <v>115</v>
      </c>
      <c r="R118" s="28">
        <v>5</v>
      </c>
      <c r="S118" s="28">
        <v>5</v>
      </c>
      <c r="T118">
        <v>1962</v>
      </c>
      <c r="U118">
        <v>1962</v>
      </c>
      <c r="V118" s="14">
        <f t="shared" si="1"/>
        <v>0</v>
      </c>
      <c r="W118" s="28" t="s">
        <v>93</v>
      </c>
      <c r="X118" s="28" t="s">
        <v>94</v>
      </c>
      <c r="Y118" s="30" t="s">
        <v>124</v>
      </c>
      <c r="Z118" s="28" t="s">
        <v>124</v>
      </c>
      <c r="AA118" t="s">
        <v>96</v>
      </c>
      <c r="AB118" s="28">
        <v>116</v>
      </c>
      <c r="AC118" s="28" t="s">
        <v>98</v>
      </c>
      <c r="AD118" s="28" t="s">
        <v>98</v>
      </c>
      <c r="AE118" s="30" t="s">
        <v>118</v>
      </c>
      <c r="AF118" t="s">
        <v>98</v>
      </c>
      <c r="AG118" t="s">
        <v>98</v>
      </c>
      <c r="AH118" t="s">
        <v>100</v>
      </c>
      <c r="AI118" t="s">
        <v>172</v>
      </c>
      <c r="AJ118">
        <v>170</v>
      </c>
      <c r="AK118" t="s">
        <v>141</v>
      </c>
      <c r="AL118">
        <v>670</v>
      </c>
      <c r="AM118">
        <v>252</v>
      </c>
      <c r="AN118">
        <v>1092</v>
      </c>
      <c r="AO118" s="28" t="s">
        <v>103</v>
      </c>
      <c r="AP118" s="28" t="s">
        <v>98</v>
      </c>
      <c r="AQ118" t="s">
        <v>105</v>
      </c>
      <c r="AR118" t="s">
        <v>106</v>
      </c>
      <c r="AS118">
        <v>1092</v>
      </c>
      <c r="AT118">
        <v>0</v>
      </c>
      <c r="AU118">
        <v>0</v>
      </c>
      <c r="AV118">
        <v>1092</v>
      </c>
      <c r="AW118" s="30">
        <v>0</v>
      </c>
      <c r="AX118">
        <v>1</v>
      </c>
      <c r="AY118" s="30">
        <v>1</v>
      </c>
      <c r="AZ118" s="30">
        <v>0</v>
      </c>
      <c r="BA118">
        <v>3</v>
      </c>
      <c r="BB118" s="14">
        <f>IF(Table1[[#This Row],[FullBath]]+Table1[[#This Row],[HalfBath]]=Table1[[#This Row],[BedroomAbvGr]],1,0)</f>
        <v>0</v>
      </c>
      <c r="BC118">
        <v>1</v>
      </c>
      <c r="BD118" s="30" t="s">
        <v>98</v>
      </c>
      <c r="BE118">
        <v>6</v>
      </c>
      <c r="BF118" t="s">
        <v>107</v>
      </c>
      <c r="BG118">
        <v>1</v>
      </c>
      <c r="BH118" t="s">
        <v>212</v>
      </c>
      <c r="BI118" t="s">
        <v>108</v>
      </c>
      <c r="BJ118">
        <v>1962</v>
      </c>
      <c r="BK118" t="s">
        <v>102</v>
      </c>
      <c r="BL118">
        <v>1</v>
      </c>
      <c r="BM118">
        <v>288</v>
      </c>
      <c r="BN118" t="s">
        <v>98</v>
      </c>
      <c r="BO118" t="s">
        <v>98</v>
      </c>
      <c r="BP118" t="s">
        <v>105</v>
      </c>
      <c r="BQ118" s="30">
        <v>0</v>
      </c>
      <c r="BR118" s="14">
        <f>IF(Table1[[#This Row],[WoodDeckSF]]&gt;0,1,0)</f>
        <v>0</v>
      </c>
      <c r="BS118">
        <v>20</v>
      </c>
      <c r="BT118">
        <v>144</v>
      </c>
      <c r="BU118">
        <v>0</v>
      </c>
      <c r="BV118">
        <v>0</v>
      </c>
      <c r="BW118">
        <v>0</v>
      </c>
      <c r="BX118" s="28" t="s">
        <v>83</v>
      </c>
      <c r="BY118" s="14">
        <f>IF(Table1[[#This Row],[PoolQC]]="NA", 0, 1)</f>
        <v>0</v>
      </c>
      <c r="BZ118" s="30" t="s">
        <v>83</v>
      </c>
      <c r="CA118" s="14">
        <f>IF(Table1[[#This Row],[Fence]]="NA",0,1)</f>
        <v>0</v>
      </c>
      <c r="CB118" t="s">
        <v>83</v>
      </c>
      <c r="CC118">
        <v>0</v>
      </c>
      <c r="CD118" s="30">
        <v>9</v>
      </c>
      <c r="CE118">
        <v>2009</v>
      </c>
      <c r="CF118" t="s">
        <v>110</v>
      </c>
      <c r="CG118" t="s">
        <v>111</v>
      </c>
      <c r="CH118" s="14">
        <f>IF(Table1[[#This Row],[SaleCondition]]="Normal",1,0)</f>
        <v>1</v>
      </c>
      <c r="CI118" s="1">
        <v>139000</v>
      </c>
    </row>
    <row r="119" spans="1:87" x14ac:dyDescent="0.2">
      <c r="A119">
        <v>118</v>
      </c>
      <c r="B119">
        <v>20</v>
      </c>
      <c r="C119" s="28" t="s">
        <v>81</v>
      </c>
      <c r="D119">
        <v>74</v>
      </c>
      <c r="E119">
        <v>8536</v>
      </c>
      <c r="F119" s="28" t="s">
        <v>82</v>
      </c>
      <c r="G119" t="s">
        <v>83</v>
      </c>
      <c r="H119" t="s">
        <v>84</v>
      </c>
      <c r="I119" s="28" t="s">
        <v>85</v>
      </c>
      <c r="J119" t="s">
        <v>86</v>
      </c>
      <c r="K119" s="30" t="s">
        <v>122</v>
      </c>
      <c r="L119" t="s">
        <v>88</v>
      </c>
      <c r="M119" s="31" t="s">
        <v>185</v>
      </c>
      <c r="N119" s="31" t="s">
        <v>90</v>
      </c>
      <c r="O119" s="28" t="s">
        <v>90</v>
      </c>
      <c r="P119" t="s">
        <v>91</v>
      </c>
      <c r="Q119" s="30" t="s">
        <v>115</v>
      </c>
      <c r="R119" s="28">
        <v>5</v>
      </c>
      <c r="S119" s="28">
        <v>5</v>
      </c>
      <c r="T119">
        <v>2006</v>
      </c>
      <c r="U119">
        <v>2007</v>
      </c>
      <c r="V119" s="14">
        <f t="shared" si="1"/>
        <v>1</v>
      </c>
      <c r="W119" s="28" t="s">
        <v>93</v>
      </c>
      <c r="X119" s="28" t="s">
        <v>94</v>
      </c>
      <c r="Y119" s="30" t="s">
        <v>95</v>
      </c>
      <c r="Z119" s="28" t="s">
        <v>95</v>
      </c>
      <c r="AA119" t="s">
        <v>117</v>
      </c>
      <c r="AB119" s="28">
        <v>0</v>
      </c>
      <c r="AC119" s="28" t="s">
        <v>98</v>
      </c>
      <c r="AD119" s="28" t="s">
        <v>98</v>
      </c>
      <c r="AE119" s="30" t="s">
        <v>99</v>
      </c>
      <c r="AF119" t="s">
        <v>97</v>
      </c>
      <c r="AG119" t="s">
        <v>98</v>
      </c>
      <c r="AH119" t="s">
        <v>100</v>
      </c>
      <c r="AI119" t="s">
        <v>102</v>
      </c>
      <c r="AJ119">
        <v>0</v>
      </c>
      <c r="AK119" t="s">
        <v>102</v>
      </c>
      <c r="AL119">
        <v>0</v>
      </c>
      <c r="AM119">
        <v>1125</v>
      </c>
      <c r="AN119">
        <v>1125</v>
      </c>
      <c r="AO119" s="28" t="s">
        <v>103</v>
      </c>
      <c r="AP119" s="28" t="s">
        <v>97</v>
      </c>
      <c r="AQ119" t="s">
        <v>105</v>
      </c>
      <c r="AR119" t="s">
        <v>106</v>
      </c>
      <c r="AS119">
        <v>1125</v>
      </c>
      <c r="AT119">
        <v>0</v>
      </c>
      <c r="AU119">
        <v>0</v>
      </c>
      <c r="AV119">
        <v>1125</v>
      </c>
      <c r="AW119" s="30">
        <v>0</v>
      </c>
      <c r="AX119">
        <v>0</v>
      </c>
      <c r="AY119" s="30">
        <v>1</v>
      </c>
      <c r="AZ119" s="30">
        <v>1</v>
      </c>
      <c r="BA119">
        <v>2</v>
      </c>
      <c r="BB119" s="14">
        <f>IF(Table1[[#This Row],[FullBath]]+Table1[[#This Row],[HalfBath]]=Table1[[#This Row],[BedroomAbvGr]],1,0)</f>
        <v>1</v>
      </c>
      <c r="BC119">
        <v>1</v>
      </c>
      <c r="BD119" s="30" t="s">
        <v>98</v>
      </c>
      <c r="BE119">
        <v>5</v>
      </c>
      <c r="BF119" t="s">
        <v>107</v>
      </c>
      <c r="BG119">
        <v>0</v>
      </c>
      <c r="BH119" t="s">
        <v>83</v>
      </c>
      <c r="BI119" t="s">
        <v>108</v>
      </c>
      <c r="BJ119">
        <v>2007</v>
      </c>
      <c r="BK119" t="s">
        <v>102</v>
      </c>
      <c r="BL119">
        <v>2</v>
      </c>
      <c r="BM119">
        <v>430</v>
      </c>
      <c r="BN119" t="s">
        <v>98</v>
      </c>
      <c r="BO119" t="s">
        <v>98</v>
      </c>
      <c r="BP119" t="s">
        <v>105</v>
      </c>
      <c r="BQ119" s="30">
        <v>80</v>
      </c>
      <c r="BR119" s="14">
        <f>IF(Table1[[#This Row],[WoodDeckSF]]&gt;0,1,0)</f>
        <v>1</v>
      </c>
      <c r="BS119">
        <v>64</v>
      </c>
      <c r="BT119">
        <v>0</v>
      </c>
      <c r="BU119">
        <v>0</v>
      </c>
      <c r="BV119">
        <v>0</v>
      </c>
      <c r="BW119">
        <v>0</v>
      </c>
      <c r="BX119" s="28" t="s">
        <v>83</v>
      </c>
      <c r="BY119" s="14">
        <f>IF(Table1[[#This Row],[PoolQC]]="NA", 0, 1)</f>
        <v>0</v>
      </c>
      <c r="BZ119" s="30" t="s">
        <v>83</v>
      </c>
      <c r="CA119" s="14">
        <f>IF(Table1[[#This Row],[Fence]]="NA",0,1)</f>
        <v>0</v>
      </c>
      <c r="CB119" t="s">
        <v>83</v>
      </c>
      <c r="CC119">
        <v>0</v>
      </c>
      <c r="CD119" s="30">
        <v>4</v>
      </c>
      <c r="CE119">
        <v>2007</v>
      </c>
      <c r="CF119" t="s">
        <v>158</v>
      </c>
      <c r="CG119" t="s">
        <v>159</v>
      </c>
      <c r="CH119" s="14">
        <f>IF(Table1[[#This Row],[SaleCondition]]="Normal",1,0)</f>
        <v>0</v>
      </c>
      <c r="CI119" s="1">
        <v>155000</v>
      </c>
    </row>
    <row r="120" spans="1:87" x14ac:dyDescent="0.2">
      <c r="A120">
        <v>119</v>
      </c>
      <c r="B120">
        <v>60</v>
      </c>
      <c r="C120" s="28" t="s">
        <v>81</v>
      </c>
      <c r="D120">
        <v>90</v>
      </c>
      <c r="E120">
        <v>12376</v>
      </c>
      <c r="F120" s="28" t="s">
        <v>82</v>
      </c>
      <c r="G120" t="s">
        <v>83</v>
      </c>
      <c r="H120" t="s">
        <v>84</v>
      </c>
      <c r="I120" s="28" t="s">
        <v>85</v>
      </c>
      <c r="J120" t="s">
        <v>86</v>
      </c>
      <c r="K120" s="30" t="s">
        <v>122</v>
      </c>
      <c r="L120" t="s">
        <v>88</v>
      </c>
      <c r="M120" s="31" t="s">
        <v>170</v>
      </c>
      <c r="N120" s="31" t="s">
        <v>90</v>
      </c>
      <c r="O120" s="28" t="s">
        <v>90</v>
      </c>
      <c r="P120" t="s">
        <v>91</v>
      </c>
      <c r="Q120" s="30" t="s">
        <v>92</v>
      </c>
      <c r="R120" s="28">
        <v>7</v>
      </c>
      <c r="S120" s="28">
        <v>5</v>
      </c>
      <c r="T120">
        <v>1990</v>
      </c>
      <c r="U120">
        <v>1990</v>
      </c>
      <c r="V120" s="14">
        <f t="shared" si="1"/>
        <v>0</v>
      </c>
      <c r="W120" s="28" t="s">
        <v>152</v>
      </c>
      <c r="X120" s="28" t="s">
        <v>94</v>
      </c>
      <c r="Y120" s="30" t="s">
        <v>161</v>
      </c>
      <c r="Z120" s="28" t="s">
        <v>161</v>
      </c>
      <c r="AA120" t="s">
        <v>117</v>
      </c>
      <c r="AB120" s="28">
        <v>0</v>
      </c>
      <c r="AC120" s="28" t="s">
        <v>98</v>
      </c>
      <c r="AD120" s="28" t="s">
        <v>98</v>
      </c>
      <c r="AE120" s="30" t="s">
        <v>99</v>
      </c>
      <c r="AF120" t="s">
        <v>97</v>
      </c>
      <c r="AG120" t="s">
        <v>98</v>
      </c>
      <c r="AH120" t="s">
        <v>121</v>
      </c>
      <c r="AI120" t="s">
        <v>101</v>
      </c>
      <c r="AJ120">
        <v>1470</v>
      </c>
      <c r="AK120" t="s">
        <v>102</v>
      </c>
      <c r="AL120">
        <v>0</v>
      </c>
      <c r="AM120">
        <v>203</v>
      </c>
      <c r="AN120">
        <v>1673</v>
      </c>
      <c r="AO120" s="28" t="s">
        <v>103</v>
      </c>
      <c r="AP120" s="28" t="s">
        <v>97</v>
      </c>
      <c r="AQ120" t="s">
        <v>105</v>
      </c>
      <c r="AR120" t="s">
        <v>106</v>
      </c>
      <c r="AS120">
        <v>1699</v>
      </c>
      <c r="AT120">
        <v>1523</v>
      </c>
      <c r="AU120">
        <v>0</v>
      </c>
      <c r="AV120">
        <v>3222</v>
      </c>
      <c r="AW120" s="30">
        <v>1</v>
      </c>
      <c r="AX120">
        <v>0</v>
      </c>
      <c r="AY120" s="30">
        <v>3</v>
      </c>
      <c r="AZ120" s="30">
        <v>0</v>
      </c>
      <c r="BA120">
        <v>5</v>
      </c>
      <c r="BB120" s="14">
        <f>IF(Table1[[#This Row],[FullBath]]+Table1[[#This Row],[HalfBath]]=Table1[[#This Row],[BedroomAbvGr]],1,0)</f>
        <v>0</v>
      </c>
      <c r="BC120">
        <v>1</v>
      </c>
      <c r="BD120" s="30" t="s">
        <v>97</v>
      </c>
      <c r="BE120">
        <v>11</v>
      </c>
      <c r="BF120" t="s">
        <v>107</v>
      </c>
      <c r="BG120">
        <v>2</v>
      </c>
      <c r="BH120" t="s">
        <v>98</v>
      </c>
      <c r="BI120" t="s">
        <v>108</v>
      </c>
      <c r="BJ120">
        <v>1990</v>
      </c>
      <c r="BK120" t="s">
        <v>102</v>
      </c>
      <c r="BL120">
        <v>3</v>
      </c>
      <c r="BM120">
        <v>594</v>
      </c>
      <c r="BN120" t="s">
        <v>98</v>
      </c>
      <c r="BO120" t="s">
        <v>98</v>
      </c>
      <c r="BP120" t="s">
        <v>105</v>
      </c>
      <c r="BQ120" s="30">
        <v>367</v>
      </c>
      <c r="BR120" s="14">
        <f>IF(Table1[[#This Row],[WoodDeckSF]]&gt;0,1,0)</f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 s="28" t="s">
        <v>83</v>
      </c>
      <c r="BY120" s="14">
        <f>IF(Table1[[#This Row],[PoolQC]]="NA", 0, 1)</f>
        <v>0</v>
      </c>
      <c r="BZ120" s="30" t="s">
        <v>83</v>
      </c>
      <c r="CA120" s="14">
        <f>IF(Table1[[#This Row],[Fence]]="NA",0,1)</f>
        <v>0</v>
      </c>
      <c r="CB120" t="s">
        <v>83</v>
      </c>
      <c r="CC120">
        <v>0</v>
      </c>
      <c r="CD120" s="30">
        <v>5</v>
      </c>
      <c r="CE120">
        <v>2010</v>
      </c>
      <c r="CF120" t="s">
        <v>110</v>
      </c>
      <c r="CG120" t="s">
        <v>111</v>
      </c>
      <c r="CH120" s="14">
        <f>IF(Table1[[#This Row],[SaleCondition]]="Normal",1,0)</f>
        <v>1</v>
      </c>
      <c r="CI120" s="1">
        <v>320000</v>
      </c>
    </row>
    <row r="121" spans="1:87" x14ac:dyDescent="0.2">
      <c r="A121">
        <v>120</v>
      </c>
      <c r="B121">
        <v>60</v>
      </c>
      <c r="C121" s="28" t="s">
        <v>81</v>
      </c>
      <c r="D121">
        <v>65</v>
      </c>
      <c r="E121">
        <v>8461</v>
      </c>
      <c r="F121" s="28" t="s">
        <v>82</v>
      </c>
      <c r="G121" t="s">
        <v>83</v>
      </c>
      <c r="H121" t="s">
        <v>84</v>
      </c>
      <c r="I121" s="28" t="s">
        <v>85</v>
      </c>
      <c r="J121" t="s">
        <v>86</v>
      </c>
      <c r="K121" s="30" t="s">
        <v>87</v>
      </c>
      <c r="L121" t="s">
        <v>88</v>
      </c>
      <c r="M121" s="31" t="s">
        <v>89</v>
      </c>
      <c r="N121" s="31" t="s">
        <v>90</v>
      </c>
      <c r="O121" s="28" t="s">
        <v>90</v>
      </c>
      <c r="P121" t="s">
        <v>91</v>
      </c>
      <c r="Q121" s="30" t="s">
        <v>92</v>
      </c>
      <c r="R121" s="28">
        <v>6</v>
      </c>
      <c r="S121" s="28">
        <v>5</v>
      </c>
      <c r="T121">
        <v>2005</v>
      </c>
      <c r="U121">
        <v>2006</v>
      </c>
      <c r="V121" s="14">
        <f t="shared" si="1"/>
        <v>1</v>
      </c>
      <c r="W121" s="28" t="s">
        <v>93</v>
      </c>
      <c r="X121" s="28" t="s">
        <v>94</v>
      </c>
      <c r="Y121" s="30" t="s">
        <v>95</v>
      </c>
      <c r="Z121" s="28" t="s">
        <v>95</v>
      </c>
      <c r="AA121" t="s">
        <v>117</v>
      </c>
      <c r="AB121" s="28">
        <v>0</v>
      </c>
      <c r="AC121" s="28" t="s">
        <v>97</v>
      </c>
      <c r="AD121" s="28" t="s">
        <v>98</v>
      </c>
      <c r="AE121" s="30" t="s">
        <v>99</v>
      </c>
      <c r="AF121" t="s">
        <v>97</v>
      </c>
      <c r="AG121" t="s">
        <v>98</v>
      </c>
      <c r="AH121" t="s">
        <v>100</v>
      </c>
      <c r="AI121" t="s">
        <v>102</v>
      </c>
      <c r="AJ121">
        <v>0</v>
      </c>
      <c r="AK121" t="s">
        <v>102</v>
      </c>
      <c r="AL121">
        <v>0</v>
      </c>
      <c r="AM121">
        <v>728</v>
      </c>
      <c r="AN121">
        <v>728</v>
      </c>
      <c r="AO121" s="28" t="s">
        <v>103</v>
      </c>
      <c r="AP121" s="28" t="s">
        <v>104</v>
      </c>
      <c r="AQ121" t="s">
        <v>105</v>
      </c>
      <c r="AR121" t="s">
        <v>106</v>
      </c>
      <c r="AS121">
        <v>728</v>
      </c>
      <c r="AT121">
        <v>728</v>
      </c>
      <c r="AU121">
        <v>0</v>
      </c>
      <c r="AV121">
        <v>1456</v>
      </c>
      <c r="AW121" s="30">
        <v>0</v>
      </c>
      <c r="AX121">
        <v>0</v>
      </c>
      <c r="AY121" s="30">
        <v>2</v>
      </c>
      <c r="AZ121" s="30">
        <v>1</v>
      </c>
      <c r="BA121">
        <v>3</v>
      </c>
      <c r="BB121" s="14">
        <f>IF(Table1[[#This Row],[FullBath]]+Table1[[#This Row],[HalfBath]]=Table1[[#This Row],[BedroomAbvGr]],1,0)</f>
        <v>1</v>
      </c>
      <c r="BC121">
        <v>1</v>
      </c>
      <c r="BD121" s="30" t="s">
        <v>97</v>
      </c>
      <c r="BE121">
        <v>8</v>
      </c>
      <c r="BF121" t="s">
        <v>107</v>
      </c>
      <c r="BG121">
        <v>1</v>
      </c>
      <c r="BH121" t="s">
        <v>97</v>
      </c>
      <c r="BI121" t="s">
        <v>108</v>
      </c>
      <c r="BJ121">
        <v>2005</v>
      </c>
      <c r="BK121" t="s">
        <v>157</v>
      </c>
      <c r="BL121">
        <v>2</v>
      </c>
      <c r="BM121">
        <v>390</v>
      </c>
      <c r="BN121" t="s">
        <v>98</v>
      </c>
      <c r="BO121" t="s">
        <v>98</v>
      </c>
      <c r="BP121" t="s">
        <v>105</v>
      </c>
      <c r="BQ121" s="30">
        <v>0</v>
      </c>
      <c r="BR121" s="14">
        <f>IF(Table1[[#This Row],[WoodDeckSF]]&gt;0,1,0)</f>
        <v>0</v>
      </c>
      <c r="BS121">
        <v>24</v>
      </c>
      <c r="BT121">
        <v>0</v>
      </c>
      <c r="BU121">
        <v>0</v>
      </c>
      <c r="BV121">
        <v>0</v>
      </c>
      <c r="BW121">
        <v>0</v>
      </c>
      <c r="BX121" s="28" t="s">
        <v>83</v>
      </c>
      <c r="BY121" s="14">
        <f>IF(Table1[[#This Row],[PoolQC]]="NA", 0, 1)</f>
        <v>0</v>
      </c>
      <c r="BZ121" s="30" t="s">
        <v>83</v>
      </c>
      <c r="CA121" s="14">
        <f>IF(Table1[[#This Row],[Fence]]="NA",0,1)</f>
        <v>0</v>
      </c>
      <c r="CB121" t="s">
        <v>83</v>
      </c>
      <c r="CC121">
        <v>0</v>
      </c>
      <c r="CD121" s="30">
        <v>7</v>
      </c>
      <c r="CE121">
        <v>2006</v>
      </c>
      <c r="CF121" t="s">
        <v>158</v>
      </c>
      <c r="CG121" t="s">
        <v>159</v>
      </c>
      <c r="CH121" s="14">
        <f>IF(Table1[[#This Row],[SaleCondition]]="Normal",1,0)</f>
        <v>0</v>
      </c>
      <c r="CI121" s="1">
        <v>163990</v>
      </c>
    </row>
    <row r="122" spans="1:87" x14ac:dyDescent="0.2">
      <c r="A122">
        <v>121</v>
      </c>
      <c r="B122">
        <v>80</v>
      </c>
      <c r="C122" s="28" t="s">
        <v>81</v>
      </c>
      <c r="D122" t="s">
        <v>83</v>
      </c>
      <c r="E122">
        <v>21453</v>
      </c>
      <c r="F122" s="28" t="s">
        <v>82</v>
      </c>
      <c r="G122" t="s">
        <v>83</v>
      </c>
      <c r="H122" t="s">
        <v>120</v>
      </c>
      <c r="I122" s="28" t="s">
        <v>195</v>
      </c>
      <c r="J122" t="s">
        <v>86</v>
      </c>
      <c r="K122" s="30" t="s">
        <v>166</v>
      </c>
      <c r="L122" t="s">
        <v>213</v>
      </c>
      <c r="M122" s="31" t="s">
        <v>205</v>
      </c>
      <c r="N122" s="31" t="s">
        <v>90</v>
      </c>
      <c r="O122" s="28" t="s">
        <v>90</v>
      </c>
      <c r="P122" t="s">
        <v>91</v>
      </c>
      <c r="Q122" s="30" t="s">
        <v>197</v>
      </c>
      <c r="R122" s="28">
        <v>6</v>
      </c>
      <c r="S122" s="28">
        <v>5</v>
      </c>
      <c r="T122">
        <v>1969</v>
      </c>
      <c r="U122">
        <v>1969</v>
      </c>
      <c r="V122" s="14">
        <f t="shared" si="1"/>
        <v>0</v>
      </c>
      <c r="W122" s="28" t="s">
        <v>214</v>
      </c>
      <c r="X122" s="28" t="s">
        <v>215</v>
      </c>
      <c r="Y122" s="30" t="s">
        <v>161</v>
      </c>
      <c r="Z122" s="28" t="s">
        <v>161</v>
      </c>
      <c r="AA122" t="s">
        <v>117</v>
      </c>
      <c r="AB122" s="28">
        <v>0</v>
      </c>
      <c r="AC122" s="28" t="s">
        <v>98</v>
      </c>
      <c r="AD122" s="28" t="s">
        <v>98</v>
      </c>
      <c r="AE122" s="30" t="s">
        <v>118</v>
      </c>
      <c r="AF122" t="s">
        <v>98</v>
      </c>
      <c r="AG122" t="s">
        <v>98</v>
      </c>
      <c r="AH122" t="s">
        <v>97</v>
      </c>
      <c r="AI122" t="s">
        <v>119</v>
      </c>
      <c r="AJ122">
        <v>938</v>
      </c>
      <c r="AK122" t="s">
        <v>102</v>
      </c>
      <c r="AL122">
        <v>0</v>
      </c>
      <c r="AM122">
        <v>0</v>
      </c>
      <c r="AN122">
        <v>938</v>
      </c>
      <c r="AO122" s="28" t="s">
        <v>103</v>
      </c>
      <c r="AP122" s="28" t="s">
        <v>104</v>
      </c>
      <c r="AQ122" t="s">
        <v>105</v>
      </c>
      <c r="AR122" t="s">
        <v>106</v>
      </c>
      <c r="AS122">
        <v>988</v>
      </c>
      <c r="AT122">
        <v>0</v>
      </c>
      <c r="AU122">
        <v>0</v>
      </c>
      <c r="AV122">
        <v>988</v>
      </c>
      <c r="AW122" s="30">
        <v>1</v>
      </c>
      <c r="AX122">
        <v>0</v>
      </c>
      <c r="AY122" s="30">
        <v>1</v>
      </c>
      <c r="AZ122" s="30">
        <v>0</v>
      </c>
      <c r="BA122">
        <v>1</v>
      </c>
      <c r="BB122" s="14">
        <f>IF(Table1[[#This Row],[FullBath]]+Table1[[#This Row],[HalfBath]]=Table1[[#This Row],[BedroomAbvGr]],1,0)</f>
        <v>1</v>
      </c>
      <c r="BC122">
        <v>1</v>
      </c>
      <c r="BD122" s="30" t="s">
        <v>98</v>
      </c>
      <c r="BE122">
        <v>4</v>
      </c>
      <c r="BF122" t="s">
        <v>107</v>
      </c>
      <c r="BG122">
        <v>2</v>
      </c>
      <c r="BH122" t="s">
        <v>98</v>
      </c>
      <c r="BI122" t="s">
        <v>108</v>
      </c>
      <c r="BJ122">
        <v>1969</v>
      </c>
      <c r="BK122" t="s">
        <v>102</v>
      </c>
      <c r="BL122">
        <v>2</v>
      </c>
      <c r="BM122">
        <v>540</v>
      </c>
      <c r="BN122" t="s">
        <v>98</v>
      </c>
      <c r="BO122" t="s">
        <v>98</v>
      </c>
      <c r="BP122" t="s">
        <v>105</v>
      </c>
      <c r="BQ122" s="30">
        <v>0</v>
      </c>
      <c r="BR122" s="14">
        <f>IF(Table1[[#This Row],[WoodDeckSF]]&gt;0,1,0)</f>
        <v>0</v>
      </c>
      <c r="BS122">
        <v>130</v>
      </c>
      <c r="BT122">
        <v>0</v>
      </c>
      <c r="BU122">
        <v>130</v>
      </c>
      <c r="BV122">
        <v>0</v>
      </c>
      <c r="BW122">
        <v>0</v>
      </c>
      <c r="BX122" s="28" t="s">
        <v>83</v>
      </c>
      <c r="BY122" s="14">
        <f>IF(Table1[[#This Row],[PoolQC]]="NA", 0, 1)</f>
        <v>0</v>
      </c>
      <c r="BZ122" s="30" t="s">
        <v>83</v>
      </c>
      <c r="CA122" s="14">
        <f>IF(Table1[[#This Row],[Fence]]="NA",0,1)</f>
        <v>0</v>
      </c>
      <c r="CB122" t="s">
        <v>83</v>
      </c>
      <c r="CC122">
        <v>0</v>
      </c>
      <c r="CD122" s="30">
        <v>10</v>
      </c>
      <c r="CE122">
        <v>2006</v>
      </c>
      <c r="CF122" t="s">
        <v>110</v>
      </c>
      <c r="CG122" t="s">
        <v>111</v>
      </c>
      <c r="CH122" s="14">
        <f>IF(Table1[[#This Row],[SaleCondition]]="Normal",1,0)</f>
        <v>1</v>
      </c>
      <c r="CI122" s="1">
        <v>180000</v>
      </c>
    </row>
    <row r="123" spans="1:87" x14ac:dyDescent="0.2">
      <c r="A123">
        <v>122</v>
      </c>
      <c r="B123">
        <v>50</v>
      </c>
      <c r="C123" s="28" t="s">
        <v>142</v>
      </c>
      <c r="D123">
        <v>50</v>
      </c>
      <c r="E123">
        <v>6060</v>
      </c>
      <c r="F123" s="28" t="s">
        <v>82</v>
      </c>
      <c r="G123" t="s">
        <v>83</v>
      </c>
      <c r="H123" t="s">
        <v>84</v>
      </c>
      <c r="I123" s="28" t="s">
        <v>85</v>
      </c>
      <c r="J123" t="s">
        <v>86</v>
      </c>
      <c r="K123" s="30" t="s">
        <v>87</v>
      </c>
      <c r="L123" t="s">
        <v>88</v>
      </c>
      <c r="M123" s="31" t="s">
        <v>176</v>
      </c>
      <c r="N123" s="31" t="s">
        <v>90</v>
      </c>
      <c r="O123" s="28" t="s">
        <v>90</v>
      </c>
      <c r="P123" t="s">
        <v>91</v>
      </c>
      <c r="Q123" s="30" t="s">
        <v>132</v>
      </c>
      <c r="R123" s="28">
        <v>4</v>
      </c>
      <c r="S123" s="28">
        <v>5</v>
      </c>
      <c r="T123">
        <v>1939</v>
      </c>
      <c r="U123">
        <v>1950</v>
      </c>
      <c r="V123" s="14">
        <f t="shared" si="1"/>
        <v>1</v>
      </c>
      <c r="W123" s="28" t="s">
        <v>93</v>
      </c>
      <c r="X123" s="28" t="s">
        <v>94</v>
      </c>
      <c r="Y123" s="30" t="s">
        <v>186</v>
      </c>
      <c r="Z123" s="28" t="s">
        <v>186</v>
      </c>
      <c r="AA123" t="s">
        <v>117</v>
      </c>
      <c r="AB123" s="28">
        <v>0</v>
      </c>
      <c r="AC123" s="28" t="s">
        <v>98</v>
      </c>
      <c r="AD123" s="28" t="s">
        <v>98</v>
      </c>
      <c r="AE123" s="30" t="s">
        <v>99</v>
      </c>
      <c r="AF123" t="s">
        <v>98</v>
      </c>
      <c r="AG123" t="s">
        <v>98</v>
      </c>
      <c r="AH123" t="s">
        <v>100</v>
      </c>
      <c r="AI123" t="s">
        <v>102</v>
      </c>
      <c r="AJ123">
        <v>0</v>
      </c>
      <c r="AK123" t="s">
        <v>102</v>
      </c>
      <c r="AL123">
        <v>0</v>
      </c>
      <c r="AM123">
        <v>732</v>
      </c>
      <c r="AN123">
        <v>732</v>
      </c>
      <c r="AO123" s="28" t="s">
        <v>103</v>
      </c>
      <c r="AP123" s="28" t="s">
        <v>97</v>
      </c>
      <c r="AQ123" t="s">
        <v>105</v>
      </c>
      <c r="AR123" t="s">
        <v>106</v>
      </c>
      <c r="AS123">
        <v>772</v>
      </c>
      <c r="AT123">
        <v>351</v>
      </c>
      <c r="AU123">
        <v>0</v>
      </c>
      <c r="AV123">
        <v>1123</v>
      </c>
      <c r="AW123" s="30">
        <v>0</v>
      </c>
      <c r="AX123">
        <v>0</v>
      </c>
      <c r="AY123" s="30">
        <v>1</v>
      </c>
      <c r="AZ123" s="30">
        <v>0</v>
      </c>
      <c r="BA123">
        <v>3</v>
      </c>
      <c r="BB123" s="14">
        <f>IF(Table1[[#This Row],[FullBath]]+Table1[[#This Row],[HalfBath]]=Table1[[#This Row],[BedroomAbvGr]],1,0)</f>
        <v>0</v>
      </c>
      <c r="BC123">
        <v>1</v>
      </c>
      <c r="BD123" s="30" t="s">
        <v>98</v>
      </c>
      <c r="BE123">
        <v>4</v>
      </c>
      <c r="BF123" t="s">
        <v>107</v>
      </c>
      <c r="BG123">
        <v>0</v>
      </c>
      <c r="BH123" t="s">
        <v>83</v>
      </c>
      <c r="BI123" t="s">
        <v>127</v>
      </c>
      <c r="BJ123">
        <v>1979</v>
      </c>
      <c r="BK123" t="s">
        <v>102</v>
      </c>
      <c r="BL123">
        <v>1</v>
      </c>
      <c r="BM123">
        <v>264</v>
      </c>
      <c r="BN123" t="s">
        <v>98</v>
      </c>
      <c r="BO123" t="s">
        <v>98</v>
      </c>
      <c r="BP123" t="s">
        <v>190</v>
      </c>
      <c r="BQ123" s="30">
        <v>0</v>
      </c>
      <c r="BR123" s="14">
        <f>IF(Table1[[#This Row],[WoodDeckSF]]&gt;0,1,0)</f>
        <v>0</v>
      </c>
      <c r="BS123">
        <v>0</v>
      </c>
      <c r="BT123">
        <v>140</v>
      </c>
      <c r="BU123">
        <v>0</v>
      </c>
      <c r="BV123">
        <v>0</v>
      </c>
      <c r="BW123">
        <v>0</v>
      </c>
      <c r="BX123" s="28" t="s">
        <v>83</v>
      </c>
      <c r="BY123" s="14">
        <f>IF(Table1[[#This Row],[PoolQC]]="NA", 0, 1)</f>
        <v>0</v>
      </c>
      <c r="BZ123" s="30" t="s">
        <v>134</v>
      </c>
      <c r="CA123" s="14">
        <f>IF(Table1[[#This Row],[Fence]]="NA",0,1)</f>
        <v>1</v>
      </c>
      <c r="CB123" t="s">
        <v>83</v>
      </c>
      <c r="CC123">
        <v>0</v>
      </c>
      <c r="CD123" s="30">
        <v>6</v>
      </c>
      <c r="CE123">
        <v>2007</v>
      </c>
      <c r="CF123" t="s">
        <v>110</v>
      </c>
      <c r="CG123" t="s">
        <v>111</v>
      </c>
      <c r="CH123" s="14">
        <f>IF(Table1[[#This Row],[SaleCondition]]="Normal",1,0)</f>
        <v>1</v>
      </c>
      <c r="CI123" s="1">
        <v>100000</v>
      </c>
    </row>
    <row r="124" spans="1:87" x14ac:dyDescent="0.2">
      <c r="A124">
        <v>123</v>
      </c>
      <c r="B124">
        <v>20</v>
      </c>
      <c r="C124" s="28" t="s">
        <v>81</v>
      </c>
      <c r="D124">
        <v>75</v>
      </c>
      <c r="E124">
        <v>9464</v>
      </c>
      <c r="F124" s="28" t="s">
        <v>82</v>
      </c>
      <c r="G124" t="s">
        <v>83</v>
      </c>
      <c r="H124" t="s">
        <v>84</v>
      </c>
      <c r="I124" s="28" t="s">
        <v>85</v>
      </c>
      <c r="J124" t="s">
        <v>86</v>
      </c>
      <c r="K124" s="30" t="s">
        <v>122</v>
      </c>
      <c r="L124" t="s">
        <v>88</v>
      </c>
      <c r="M124" s="31" t="s">
        <v>162</v>
      </c>
      <c r="N124" s="31" t="s">
        <v>90</v>
      </c>
      <c r="O124" s="28" t="s">
        <v>90</v>
      </c>
      <c r="P124" t="s">
        <v>91</v>
      </c>
      <c r="Q124" s="30" t="s">
        <v>115</v>
      </c>
      <c r="R124" s="28">
        <v>6</v>
      </c>
      <c r="S124" s="28">
        <v>7</v>
      </c>
      <c r="T124">
        <v>1958</v>
      </c>
      <c r="U124">
        <v>1958</v>
      </c>
      <c r="V124" s="14">
        <f t="shared" si="1"/>
        <v>0</v>
      </c>
      <c r="W124" s="28" t="s">
        <v>152</v>
      </c>
      <c r="X124" s="28" t="s">
        <v>94</v>
      </c>
      <c r="Y124" s="30" t="s">
        <v>116</v>
      </c>
      <c r="Z124" s="28" t="s">
        <v>116</v>
      </c>
      <c r="AA124" t="s">
        <v>96</v>
      </c>
      <c r="AB124" s="28">
        <v>135</v>
      </c>
      <c r="AC124" s="28" t="s">
        <v>98</v>
      </c>
      <c r="AD124" s="28" t="s">
        <v>97</v>
      </c>
      <c r="AE124" s="30" t="s">
        <v>118</v>
      </c>
      <c r="AF124" t="s">
        <v>98</v>
      </c>
      <c r="AG124" t="s">
        <v>98</v>
      </c>
      <c r="AH124" t="s">
        <v>100</v>
      </c>
      <c r="AI124" t="s">
        <v>141</v>
      </c>
      <c r="AJ124">
        <v>570</v>
      </c>
      <c r="AK124" t="s">
        <v>102</v>
      </c>
      <c r="AL124">
        <v>0</v>
      </c>
      <c r="AM124">
        <v>510</v>
      </c>
      <c r="AN124">
        <v>1080</v>
      </c>
      <c r="AO124" s="28" t="s">
        <v>103</v>
      </c>
      <c r="AP124" s="28" t="s">
        <v>97</v>
      </c>
      <c r="AQ124" t="s">
        <v>105</v>
      </c>
      <c r="AR124" t="s">
        <v>106</v>
      </c>
      <c r="AS124">
        <v>1080</v>
      </c>
      <c r="AT124">
        <v>0</v>
      </c>
      <c r="AU124">
        <v>0</v>
      </c>
      <c r="AV124">
        <v>1080</v>
      </c>
      <c r="AW124" s="30">
        <v>0</v>
      </c>
      <c r="AX124">
        <v>0</v>
      </c>
      <c r="AY124" s="30">
        <v>1</v>
      </c>
      <c r="AZ124" s="30">
        <v>0</v>
      </c>
      <c r="BA124">
        <v>3</v>
      </c>
      <c r="BB124" s="14">
        <f>IF(Table1[[#This Row],[FullBath]]+Table1[[#This Row],[HalfBath]]=Table1[[#This Row],[BedroomAbvGr]],1,0)</f>
        <v>0</v>
      </c>
      <c r="BC124">
        <v>1</v>
      </c>
      <c r="BD124" s="30" t="s">
        <v>98</v>
      </c>
      <c r="BE124">
        <v>5</v>
      </c>
      <c r="BF124" t="s">
        <v>107</v>
      </c>
      <c r="BG124">
        <v>0</v>
      </c>
      <c r="BH124" t="s">
        <v>83</v>
      </c>
      <c r="BI124" t="s">
        <v>108</v>
      </c>
      <c r="BJ124">
        <v>1958</v>
      </c>
      <c r="BK124" t="s">
        <v>102</v>
      </c>
      <c r="BL124">
        <v>1</v>
      </c>
      <c r="BM124">
        <v>288</v>
      </c>
      <c r="BN124" t="s">
        <v>98</v>
      </c>
      <c r="BO124" t="s">
        <v>98</v>
      </c>
      <c r="BP124" t="s">
        <v>105</v>
      </c>
      <c r="BQ124" s="30">
        <v>0</v>
      </c>
      <c r="BR124" s="14">
        <f>IF(Table1[[#This Row],[WoodDeckSF]]&gt;0,1,0)</f>
        <v>0</v>
      </c>
      <c r="BS124">
        <v>0</v>
      </c>
      <c r="BT124">
        <v>0</v>
      </c>
      <c r="BU124">
        <v>0</v>
      </c>
      <c r="BV124">
        <v>130</v>
      </c>
      <c r="BW124">
        <v>0</v>
      </c>
      <c r="BX124" s="28" t="s">
        <v>83</v>
      </c>
      <c r="BY124" s="14">
        <f>IF(Table1[[#This Row],[PoolQC]]="NA", 0, 1)</f>
        <v>0</v>
      </c>
      <c r="BZ124" s="30" t="s">
        <v>83</v>
      </c>
      <c r="CA124" s="14">
        <f>IF(Table1[[#This Row],[Fence]]="NA",0,1)</f>
        <v>0</v>
      </c>
      <c r="CB124" t="s">
        <v>83</v>
      </c>
      <c r="CC124">
        <v>0</v>
      </c>
      <c r="CD124" s="30">
        <v>6</v>
      </c>
      <c r="CE124">
        <v>2008</v>
      </c>
      <c r="CF124" t="s">
        <v>110</v>
      </c>
      <c r="CG124" t="s">
        <v>111</v>
      </c>
      <c r="CH124" s="14">
        <f>IF(Table1[[#This Row],[SaleCondition]]="Normal",1,0)</f>
        <v>1</v>
      </c>
      <c r="CI124" s="1">
        <v>136000</v>
      </c>
    </row>
    <row r="125" spans="1:87" x14ac:dyDescent="0.2">
      <c r="A125">
        <v>124</v>
      </c>
      <c r="B125">
        <v>120</v>
      </c>
      <c r="C125" s="28" t="s">
        <v>81</v>
      </c>
      <c r="D125">
        <v>55</v>
      </c>
      <c r="E125">
        <v>7892</v>
      </c>
      <c r="F125" s="28" t="s">
        <v>82</v>
      </c>
      <c r="G125" t="s">
        <v>83</v>
      </c>
      <c r="H125" t="s">
        <v>84</v>
      </c>
      <c r="I125" s="28" t="s">
        <v>85</v>
      </c>
      <c r="J125" t="s">
        <v>86</v>
      </c>
      <c r="K125" s="30" t="s">
        <v>87</v>
      </c>
      <c r="L125" t="s">
        <v>88</v>
      </c>
      <c r="M125" s="31" t="s">
        <v>170</v>
      </c>
      <c r="N125" s="31" t="s">
        <v>90</v>
      </c>
      <c r="O125" s="28" t="s">
        <v>90</v>
      </c>
      <c r="P125" t="s">
        <v>179</v>
      </c>
      <c r="Q125" s="30" t="s">
        <v>115</v>
      </c>
      <c r="R125" s="28">
        <v>6</v>
      </c>
      <c r="S125" s="28">
        <v>5</v>
      </c>
      <c r="T125">
        <v>1993</v>
      </c>
      <c r="U125">
        <v>1993</v>
      </c>
      <c r="V125" s="14">
        <f t="shared" si="1"/>
        <v>0</v>
      </c>
      <c r="W125" s="28" t="s">
        <v>93</v>
      </c>
      <c r="X125" s="28" t="s">
        <v>94</v>
      </c>
      <c r="Y125" s="30" t="s">
        <v>161</v>
      </c>
      <c r="Z125" s="28" t="s">
        <v>161</v>
      </c>
      <c r="AA125" t="s">
        <v>117</v>
      </c>
      <c r="AB125" s="28">
        <v>0</v>
      </c>
      <c r="AC125" s="28" t="s">
        <v>97</v>
      </c>
      <c r="AD125" s="28" t="s">
        <v>98</v>
      </c>
      <c r="AE125" s="30" t="s">
        <v>99</v>
      </c>
      <c r="AF125" t="s">
        <v>97</v>
      </c>
      <c r="AG125" t="s">
        <v>98</v>
      </c>
      <c r="AH125" t="s">
        <v>100</v>
      </c>
      <c r="AI125" t="s">
        <v>101</v>
      </c>
      <c r="AJ125">
        <v>300</v>
      </c>
      <c r="AK125" t="s">
        <v>102</v>
      </c>
      <c r="AL125">
        <v>0</v>
      </c>
      <c r="AM125">
        <v>899</v>
      </c>
      <c r="AN125">
        <v>1199</v>
      </c>
      <c r="AO125" s="28" t="s">
        <v>103</v>
      </c>
      <c r="AP125" s="28" t="s">
        <v>104</v>
      </c>
      <c r="AQ125" t="s">
        <v>105</v>
      </c>
      <c r="AR125" t="s">
        <v>106</v>
      </c>
      <c r="AS125">
        <v>1199</v>
      </c>
      <c r="AT125">
        <v>0</v>
      </c>
      <c r="AU125">
        <v>0</v>
      </c>
      <c r="AV125">
        <v>1199</v>
      </c>
      <c r="AW125" s="30">
        <v>0</v>
      </c>
      <c r="AX125">
        <v>0</v>
      </c>
      <c r="AY125" s="30">
        <v>2</v>
      </c>
      <c r="AZ125" s="30">
        <v>0</v>
      </c>
      <c r="BA125">
        <v>2</v>
      </c>
      <c r="BB125" s="14">
        <f>IF(Table1[[#This Row],[FullBath]]+Table1[[#This Row],[HalfBath]]=Table1[[#This Row],[BedroomAbvGr]],1,0)</f>
        <v>1</v>
      </c>
      <c r="BC125">
        <v>1</v>
      </c>
      <c r="BD125" s="30" t="s">
        <v>97</v>
      </c>
      <c r="BE125">
        <v>5</v>
      </c>
      <c r="BF125" t="s">
        <v>107</v>
      </c>
      <c r="BG125">
        <v>0</v>
      </c>
      <c r="BH125" t="s">
        <v>83</v>
      </c>
      <c r="BI125" t="s">
        <v>108</v>
      </c>
      <c r="BJ125">
        <v>1993</v>
      </c>
      <c r="BK125" t="s">
        <v>109</v>
      </c>
      <c r="BL125">
        <v>2</v>
      </c>
      <c r="BM125">
        <v>530</v>
      </c>
      <c r="BN125" t="s">
        <v>98</v>
      </c>
      <c r="BO125" t="s">
        <v>98</v>
      </c>
      <c r="BP125" t="s">
        <v>105</v>
      </c>
      <c r="BQ125" s="30">
        <v>0</v>
      </c>
      <c r="BR125" s="14">
        <f>IF(Table1[[#This Row],[WoodDeckSF]]&gt;0,1,0)</f>
        <v>0</v>
      </c>
      <c r="BS125">
        <v>63</v>
      </c>
      <c r="BT125">
        <v>0</v>
      </c>
      <c r="BU125">
        <v>0</v>
      </c>
      <c r="BV125">
        <v>0</v>
      </c>
      <c r="BW125">
        <v>0</v>
      </c>
      <c r="BX125" s="28" t="s">
        <v>83</v>
      </c>
      <c r="BY125" s="14">
        <f>IF(Table1[[#This Row],[PoolQC]]="NA", 0, 1)</f>
        <v>0</v>
      </c>
      <c r="BZ125" s="30" t="s">
        <v>83</v>
      </c>
      <c r="CA125" s="14">
        <f>IF(Table1[[#This Row],[Fence]]="NA",0,1)</f>
        <v>0</v>
      </c>
      <c r="CB125" t="s">
        <v>83</v>
      </c>
      <c r="CC125">
        <v>0</v>
      </c>
      <c r="CD125" s="30">
        <v>3</v>
      </c>
      <c r="CE125">
        <v>2008</v>
      </c>
      <c r="CF125" t="s">
        <v>110</v>
      </c>
      <c r="CG125" t="s">
        <v>111</v>
      </c>
      <c r="CH125" s="14">
        <f>IF(Table1[[#This Row],[SaleCondition]]="Normal",1,0)</f>
        <v>1</v>
      </c>
      <c r="CI125" s="1">
        <v>153900</v>
      </c>
    </row>
    <row r="126" spans="1:87" x14ac:dyDescent="0.2">
      <c r="A126">
        <v>125</v>
      </c>
      <c r="B126">
        <v>20</v>
      </c>
      <c r="C126" s="28" t="s">
        <v>81</v>
      </c>
      <c r="D126">
        <v>48</v>
      </c>
      <c r="E126">
        <v>17043</v>
      </c>
      <c r="F126" s="28" t="s">
        <v>82</v>
      </c>
      <c r="G126" t="s">
        <v>83</v>
      </c>
      <c r="H126" t="s">
        <v>120</v>
      </c>
      <c r="I126" s="28" t="s">
        <v>85</v>
      </c>
      <c r="J126" t="s">
        <v>86</v>
      </c>
      <c r="K126" s="30" t="s">
        <v>166</v>
      </c>
      <c r="L126" t="s">
        <v>88</v>
      </c>
      <c r="M126" s="31" t="s">
        <v>138</v>
      </c>
      <c r="N126" s="31" t="s">
        <v>90</v>
      </c>
      <c r="O126" s="28" t="s">
        <v>90</v>
      </c>
      <c r="P126" t="s">
        <v>91</v>
      </c>
      <c r="Q126" s="30" t="s">
        <v>115</v>
      </c>
      <c r="R126" s="28">
        <v>6</v>
      </c>
      <c r="S126" s="28">
        <v>5</v>
      </c>
      <c r="T126">
        <v>1979</v>
      </c>
      <c r="U126">
        <v>1998</v>
      </c>
      <c r="V126" s="14">
        <f t="shared" si="1"/>
        <v>1</v>
      </c>
      <c r="W126" s="28" t="s">
        <v>93</v>
      </c>
      <c r="X126" s="28" t="s">
        <v>94</v>
      </c>
      <c r="Y126" s="30" t="s">
        <v>140</v>
      </c>
      <c r="Z126" s="28" t="s">
        <v>140</v>
      </c>
      <c r="AA126" t="s">
        <v>117</v>
      </c>
      <c r="AB126" s="28">
        <v>0</v>
      </c>
      <c r="AC126" s="28" t="s">
        <v>98</v>
      </c>
      <c r="AD126" s="28" t="s">
        <v>97</v>
      </c>
      <c r="AE126" s="30" t="s">
        <v>118</v>
      </c>
      <c r="AF126" t="s">
        <v>97</v>
      </c>
      <c r="AG126" t="s">
        <v>147</v>
      </c>
      <c r="AH126" t="s">
        <v>100</v>
      </c>
      <c r="AI126" t="s">
        <v>102</v>
      </c>
      <c r="AJ126">
        <v>0</v>
      </c>
      <c r="AK126" t="s">
        <v>102</v>
      </c>
      <c r="AL126">
        <v>0</v>
      </c>
      <c r="AM126">
        <v>1362</v>
      </c>
      <c r="AN126">
        <v>1362</v>
      </c>
      <c r="AO126" s="28" t="s">
        <v>103</v>
      </c>
      <c r="AP126" s="28" t="s">
        <v>98</v>
      </c>
      <c r="AQ126" t="s">
        <v>105</v>
      </c>
      <c r="AR126" t="s">
        <v>106</v>
      </c>
      <c r="AS126">
        <v>1586</v>
      </c>
      <c r="AT126">
        <v>0</v>
      </c>
      <c r="AU126">
        <v>0</v>
      </c>
      <c r="AV126">
        <v>1586</v>
      </c>
      <c r="AW126" s="30">
        <v>0</v>
      </c>
      <c r="AX126">
        <v>0</v>
      </c>
      <c r="AY126" s="30">
        <v>2</v>
      </c>
      <c r="AZ126" s="30">
        <v>0</v>
      </c>
      <c r="BA126">
        <v>3</v>
      </c>
      <c r="BB126" s="14">
        <f>IF(Table1[[#This Row],[FullBath]]+Table1[[#This Row],[HalfBath]]=Table1[[#This Row],[BedroomAbvGr]],1,0)</f>
        <v>0</v>
      </c>
      <c r="BC126">
        <v>1</v>
      </c>
      <c r="BD126" s="30" t="s">
        <v>98</v>
      </c>
      <c r="BE126">
        <v>7</v>
      </c>
      <c r="BF126" t="s">
        <v>107</v>
      </c>
      <c r="BG126">
        <v>1</v>
      </c>
      <c r="BH126" t="s">
        <v>98</v>
      </c>
      <c r="BI126" t="s">
        <v>108</v>
      </c>
      <c r="BJ126">
        <v>1979</v>
      </c>
      <c r="BK126" t="s">
        <v>102</v>
      </c>
      <c r="BL126">
        <v>2</v>
      </c>
      <c r="BM126">
        <v>435</v>
      </c>
      <c r="BN126" t="s">
        <v>98</v>
      </c>
      <c r="BO126" t="s">
        <v>98</v>
      </c>
      <c r="BP126" t="s">
        <v>105</v>
      </c>
      <c r="BQ126" s="30">
        <v>192</v>
      </c>
      <c r="BR126" s="14">
        <f>IF(Table1[[#This Row],[WoodDeckSF]]&gt;0,1,0)</f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 s="28" t="s">
        <v>83</v>
      </c>
      <c r="BY126" s="14">
        <f>IF(Table1[[#This Row],[PoolQC]]="NA", 0, 1)</f>
        <v>0</v>
      </c>
      <c r="BZ126" s="30" t="s">
        <v>83</v>
      </c>
      <c r="CA126" s="14">
        <f>IF(Table1[[#This Row],[Fence]]="NA",0,1)</f>
        <v>0</v>
      </c>
      <c r="CB126" t="s">
        <v>83</v>
      </c>
      <c r="CC126">
        <v>0</v>
      </c>
      <c r="CD126" s="30">
        <v>1</v>
      </c>
      <c r="CE126">
        <v>2009</v>
      </c>
      <c r="CF126" t="s">
        <v>110</v>
      </c>
      <c r="CG126" t="s">
        <v>111</v>
      </c>
      <c r="CH126" s="14">
        <f>IF(Table1[[#This Row],[SaleCondition]]="Normal",1,0)</f>
        <v>1</v>
      </c>
      <c r="CI126" s="1">
        <v>181000</v>
      </c>
    </row>
    <row r="127" spans="1:87" x14ac:dyDescent="0.2">
      <c r="A127">
        <v>126</v>
      </c>
      <c r="B127">
        <v>190</v>
      </c>
      <c r="C127" s="28" t="s">
        <v>142</v>
      </c>
      <c r="D127">
        <v>60</v>
      </c>
      <c r="E127">
        <v>6780</v>
      </c>
      <c r="F127" s="28" t="s">
        <v>82</v>
      </c>
      <c r="G127" t="s">
        <v>83</v>
      </c>
      <c r="H127" t="s">
        <v>84</v>
      </c>
      <c r="I127" s="28" t="s">
        <v>85</v>
      </c>
      <c r="J127" t="s">
        <v>86</v>
      </c>
      <c r="K127" s="30" t="s">
        <v>87</v>
      </c>
      <c r="L127" t="s">
        <v>88</v>
      </c>
      <c r="M127" s="31" t="s">
        <v>176</v>
      </c>
      <c r="N127" s="31" t="s">
        <v>90</v>
      </c>
      <c r="O127" s="28" t="s">
        <v>90</v>
      </c>
      <c r="P127" t="s">
        <v>149</v>
      </c>
      <c r="Q127" s="30" t="s">
        <v>132</v>
      </c>
      <c r="R127" s="28">
        <v>6</v>
      </c>
      <c r="S127" s="28">
        <v>8</v>
      </c>
      <c r="T127">
        <v>1935</v>
      </c>
      <c r="U127">
        <v>1982</v>
      </c>
      <c r="V127" s="14">
        <f t="shared" si="1"/>
        <v>1</v>
      </c>
      <c r="W127" s="28" t="s">
        <v>93</v>
      </c>
      <c r="X127" s="28" t="s">
        <v>94</v>
      </c>
      <c r="Y127" s="30" t="s">
        <v>124</v>
      </c>
      <c r="Z127" s="28" t="s">
        <v>124</v>
      </c>
      <c r="AA127" t="s">
        <v>117</v>
      </c>
      <c r="AB127" s="28">
        <v>0</v>
      </c>
      <c r="AC127" s="28" t="s">
        <v>98</v>
      </c>
      <c r="AD127" s="28" t="s">
        <v>147</v>
      </c>
      <c r="AE127" s="30" t="s">
        <v>118</v>
      </c>
      <c r="AF127" t="s">
        <v>98</v>
      </c>
      <c r="AG127" t="s">
        <v>98</v>
      </c>
      <c r="AH127" t="s">
        <v>130</v>
      </c>
      <c r="AI127" t="s">
        <v>101</v>
      </c>
      <c r="AJ127">
        <v>490</v>
      </c>
      <c r="AK127" t="s">
        <v>102</v>
      </c>
      <c r="AL127">
        <v>0</v>
      </c>
      <c r="AM127">
        <v>30</v>
      </c>
      <c r="AN127">
        <v>520</v>
      </c>
      <c r="AO127" s="28" t="s">
        <v>103</v>
      </c>
      <c r="AP127" s="28" t="s">
        <v>97</v>
      </c>
      <c r="AQ127" t="s">
        <v>177</v>
      </c>
      <c r="AR127" t="s">
        <v>106</v>
      </c>
      <c r="AS127">
        <v>520</v>
      </c>
      <c r="AT127">
        <v>0</v>
      </c>
      <c r="AU127">
        <v>234</v>
      </c>
      <c r="AV127">
        <v>754</v>
      </c>
      <c r="AW127" s="30">
        <v>1</v>
      </c>
      <c r="AX127">
        <v>0</v>
      </c>
      <c r="AY127" s="30">
        <v>1</v>
      </c>
      <c r="AZ127" s="30">
        <v>0</v>
      </c>
      <c r="BA127">
        <v>2</v>
      </c>
      <c r="BB127" s="14">
        <f>IF(Table1[[#This Row],[FullBath]]+Table1[[#This Row],[HalfBath]]=Table1[[#This Row],[BedroomAbvGr]],1,0)</f>
        <v>0</v>
      </c>
      <c r="BC127">
        <v>1</v>
      </c>
      <c r="BD127" s="30" t="s">
        <v>98</v>
      </c>
      <c r="BE127">
        <v>5</v>
      </c>
      <c r="BF127" t="s">
        <v>107</v>
      </c>
      <c r="BG127">
        <v>0</v>
      </c>
      <c r="BH127" t="s">
        <v>83</v>
      </c>
      <c r="BI127" t="s">
        <v>83</v>
      </c>
      <c r="BJ127" t="s">
        <v>83</v>
      </c>
      <c r="BK127" t="s">
        <v>83</v>
      </c>
      <c r="BL127">
        <v>0</v>
      </c>
      <c r="BM127">
        <v>0</v>
      </c>
      <c r="BN127" t="s">
        <v>83</v>
      </c>
      <c r="BO127" t="s">
        <v>83</v>
      </c>
      <c r="BP127" t="s">
        <v>177</v>
      </c>
      <c r="BQ127" s="30">
        <v>53</v>
      </c>
      <c r="BR127" s="14">
        <f>IF(Table1[[#This Row],[WoodDeckSF]]&gt;0,1,0)</f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 s="28" t="s">
        <v>83</v>
      </c>
      <c r="BY127" s="14">
        <f>IF(Table1[[#This Row],[PoolQC]]="NA", 0, 1)</f>
        <v>0</v>
      </c>
      <c r="BZ127" s="30" t="s">
        <v>83</v>
      </c>
      <c r="CA127" s="14">
        <f>IF(Table1[[#This Row],[Fence]]="NA",0,1)</f>
        <v>0</v>
      </c>
      <c r="CB127" t="s">
        <v>83</v>
      </c>
      <c r="CC127">
        <v>0</v>
      </c>
      <c r="CD127" s="30">
        <v>6</v>
      </c>
      <c r="CE127">
        <v>2006</v>
      </c>
      <c r="CF127" t="s">
        <v>110</v>
      </c>
      <c r="CG127" t="s">
        <v>111</v>
      </c>
      <c r="CH127" s="14">
        <f>IF(Table1[[#This Row],[SaleCondition]]="Normal",1,0)</f>
        <v>1</v>
      </c>
      <c r="CI127" s="1">
        <v>84500</v>
      </c>
    </row>
    <row r="128" spans="1:87" x14ac:dyDescent="0.2">
      <c r="A128">
        <v>127</v>
      </c>
      <c r="B128">
        <v>120</v>
      </c>
      <c r="C128" s="28" t="s">
        <v>81</v>
      </c>
      <c r="D128" t="s">
        <v>83</v>
      </c>
      <c r="E128">
        <v>4928</v>
      </c>
      <c r="F128" s="28" t="s">
        <v>82</v>
      </c>
      <c r="G128" t="s">
        <v>83</v>
      </c>
      <c r="H128" t="s">
        <v>120</v>
      </c>
      <c r="I128" s="28" t="s">
        <v>85</v>
      </c>
      <c r="J128" t="s">
        <v>86</v>
      </c>
      <c r="K128" s="30" t="s">
        <v>87</v>
      </c>
      <c r="L128" t="s">
        <v>88</v>
      </c>
      <c r="M128" s="31" t="s">
        <v>216</v>
      </c>
      <c r="N128" s="31" t="s">
        <v>90</v>
      </c>
      <c r="O128" s="28" t="s">
        <v>90</v>
      </c>
      <c r="P128" t="s">
        <v>179</v>
      </c>
      <c r="Q128" s="30" t="s">
        <v>115</v>
      </c>
      <c r="R128" s="28">
        <v>6</v>
      </c>
      <c r="S128" s="28">
        <v>5</v>
      </c>
      <c r="T128">
        <v>1976</v>
      </c>
      <c r="U128">
        <v>1976</v>
      </c>
      <c r="V128" s="14">
        <f t="shared" si="1"/>
        <v>0</v>
      </c>
      <c r="W128" s="28" t="s">
        <v>93</v>
      </c>
      <c r="X128" s="28" t="s">
        <v>94</v>
      </c>
      <c r="Y128" s="30" t="s">
        <v>161</v>
      </c>
      <c r="Z128" s="28" t="s">
        <v>161</v>
      </c>
      <c r="AA128" t="s">
        <v>117</v>
      </c>
      <c r="AB128" s="28">
        <v>0</v>
      </c>
      <c r="AC128" s="28" t="s">
        <v>98</v>
      </c>
      <c r="AD128" s="28" t="s">
        <v>98</v>
      </c>
      <c r="AE128" s="30" t="s">
        <v>118</v>
      </c>
      <c r="AF128" t="s">
        <v>97</v>
      </c>
      <c r="AG128" t="s">
        <v>98</v>
      </c>
      <c r="AH128" t="s">
        <v>100</v>
      </c>
      <c r="AI128" t="s">
        <v>119</v>
      </c>
      <c r="AJ128">
        <v>120</v>
      </c>
      <c r="AK128" t="s">
        <v>102</v>
      </c>
      <c r="AL128">
        <v>0</v>
      </c>
      <c r="AM128">
        <v>958</v>
      </c>
      <c r="AN128">
        <v>1078</v>
      </c>
      <c r="AO128" s="28" t="s">
        <v>103</v>
      </c>
      <c r="AP128" s="28" t="s">
        <v>98</v>
      </c>
      <c r="AQ128" t="s">
        <v>105</v>
      </c>
      <c r="AR128" t="s">
        <v>106</v>
      </c>
      <c r="AS128">
        <v>958</v>
      </c>
      <c r="AT128">
        <v>0</v>
      </c>
      <c r="AU128">
        <v>0</v>
      </c>
      <c r="AV128">
        <v>958</v>
      </c>
      <c r="AW128" s="30">
        <v>0</v>
      </c>
      <c r="AX128">
        <v>0</v>
      </c>
      <c r="AY128" s="30">
        <v>2</v>
      </c>
      <c r="AZ128" s="30">
        <v>0</v>
      </c>
      <c r="BA128">
        <v>2</v>
      </c>
      <c r="BB128" s="14">
        <f>IF(Table1[[#This Row],[FullBath]]+Table1[[#This Row],[HalfBath]]=Table1[[#This Row],[BedroomAbvGr]],1,0)</f>
        <v>1</v>
      </c>
      <c r="BC128">
        <v>1</v>
      </c>
      <c r="BD128" s="30" t="s">
        <v>98</v>
      </c>
      <c r="BE128">
        <v>5</v>
      </c>
      <c r="BF128" t="s">
        <v>107</v>
      </c>
      <c r="BG128">
        <v>1</v>
      </c>
      <c r="BH128" t="s">
        <v>98</v>
      </c>
      <c r="BI128" t="s">
        <v>108</v>
      </c>
      <c r="BJ128">
        <v>1977</v>
      </c>
      <c r="BK128" t="s">
        <v>109</v>
      </c>
      <c r="BL128">
        <v>2</v>
      </c>
      <c r="BM128">
        <v>440</v>
      </c>
      <c r="BN128" t="s">
        <v>98</v>
      </c>
      <c r="BO128" t="s">
        <v>98</v>
      </c>
      <c r="BP128" t="s">
        <v>105</v>
      </c>
      <c r="BQ128" s="30">
        <v>0</v>
      </c>
      <c r="BR128" s="14">
        <f>IF(Table1[[#This Row],[WoodDeckSF]]&gt;0,1,0)</f>
        <v>0</v>
      </c>
      <c r="BS128">
        <v>205</v>
      </c>
      <c r="BT128">
        <v>0</v>
      </c>
      <c r="BU128">
        <v>0</v>
      </c>
      <c r="BV128">
        <v>0</v>
      </c>
      <c r="BW128">
        <v>0</v>
      </c>
      <c r="BX128" s="28" t="s">
        <v>83</v>
      </c>
      <c r="BY128" s="14">
        <f>IF(Table1[[#This Row],[PoolQC]]="NA", 0, 1)</f>
        <v>0</v>
      </c>
      <c r="BZ128" s="30" t="s">
        <v>83</v>
      </c>
      <c r="CA128" s="14">
        <f>IF(Table1[[#This Row],[Fence]]="NA",0,1)</f>
        <v>0</v>
      </c>
      <c r="CB128" t="s">
        <v>83</v>
      </c>
      <c r="CC128">
        <v>0</v>
      </c>
      <c r="CD128" s="30">
        <v>2</v>
      </c>
      <c r="CE128">
        <v>2007</v>
      </c>
      <c r="CF128" t="s">
        <v>110</v>
      </c>
      <c r="CG128" t="s">
        <v>111</v>
      </c>
      <c r="CH128" s="14">
        <f>IF(Table1[[#This Row],[SaleCondition]]="Normal",1,0)</f>
        <v>1</v>
      </c>
      <c r="CI128" s="1">
        <v>128000</v>
      </c>
    </row>
    <row r="129" spans="1:87" x14ac:dyDescent="0.2">
      <c r="A129">
        <v>128</v>
      </c>
      <c r="B129">
        <v>45</v>
      </c>
      <c r="C129" s="28" t="s">
        <v>142</v>
      </c>
      <c r="D129">
        <v>55</v>
      </c>
      <c r="E129">
        <v>4388</v>
      </c>
      <c r="F129" s="28" t="s">
        <v>82</v>
      </c>
      <c r="G129" t="s">
        <v>83</v>
      </c>
      <c r="H129" t="s">
        <v>120</v>
      </c>
      <c r="I129" s="28" t="s">
        <v>175</v>
      </c>
      <c r="J129" t="s">
        <v>86</v>
      </c>
      <c r="K129" s="30" t="s">
        <v>87</v>
      </c>
      <c r="L129" t="s">
        <v>88</v>
      </c>
      <c r="M129" s="31" t="s">
        <v>143</v>
      </c>
      <c r="N129" s="31" t="s">
        <v>114</v>
      </c>
      <c r="O129" s="28" t="s">
        <v>90</v>
      </c>
      <c r="P129" t="s">
        <v>91</v>
      </c>
      <c r="Q129" s="30" t="s">
        <v>150</v>
      </c>
      <c r="R129" s="28">
        <v>5</v>
      </c>
      <c r="S129" s="28">
        <v>7</v>
      </c>
      <c r="T129">
        <v>1930</v>
      </c>
      <c r="U129">
        <v>1950</v>
      </c>
      <c r="V129" s="14">
        <f t="shared" si="1"/>
        <v>1</v>
      </c>
      <c r="W129" s="28" t="s">
        <v>93</v>
      </c>
      <c r="X129" s="28" t="s">
        <v>94</v>
      </c>
      <c r="Y129" s="30" t="s">
        <v>155</v>
      </c>
      <c r="Z129" s="28" t="s">
        <v>124</v>
      </c>
      <c r="AA129" t="s">
        <v>117</v>
      </c>
      <c r="AB129" s="28">
        <v>0</v>
      </c>
      <c r="AC129" s="28" t="s">
        <v>98</v>
      </c>
      <c r="AD129" s="28" t="s">
        <v>97</v>
      </c>
      <c r="AE129" s="30" t="s">
        <v>126</v>
      </c>
      <c r="AF129" t="s">
        <v>98</v>
      </c>
      <c r="AG129" t="s">
        <v>98</v>
      </c>
      <c r="AH129" t="s">
        <v>100</v>
      </c>
      <c r="AI129" t="s">
        <v>172</v>
      </c>
      <c r="AJ129">
        <v>116</v>
      </c>
      <c r="AK129" t="s">
        <v>102</v>
      </c>
      <c r="AL129">
        <v>0</v>
      </c>
      <c r="AM129">
        <v>556</v>
      </c>
      <c r="AN129">
        <v>672</v>
      </c>
      <c r="AO129" s="28" t="s">
        <v>103</v>
      </c>
      <c r="AP129" s="28" t="s">
        <v>104</v>
      </c>
      <c r="AQ129" t="s">
        <v>105</v>
      </c>
      <c r="AR129" t="s">
        <v>106</v>
      </c>
      <c r="AS129">
        <v>840</v>
      </c>
      <c r="AT129">
        <v>0</v>
      </c>
      <c r="AU129">
        <v>0</v>
      </c>
      <c r="AV129">
        <v>840</v>
      </c>
      <c r="AW129" s="30">
        <v>0</v>
      </c>
      <c r="AX129">
        <v>0</v>
      </c>
      <c r="AY129" s="30">
        <v>1</v>
      </c>
      <c r="AZ129" s="30">
        <v>0</v>
      </c>
      <c r="BA129">
        <v>3</v>
      </c>
      <c r="BB129" s="14">
        <f>IF(Table1[[#This Row],[FullBath]]+Table1[[#This Row],[HalfBath]]=Table1[[#This Row],[BedroomAbvGr]],1,0)</f>
        <v>0</v>
      </c>
      <c r="BC129">
        <v>1</v>
      </c>
      <c r="BD129" s="30" t="s">
        <v>98</v>
      </c>
      <c r="BE129">
        <v>5</v>
      </c>
      <c r="BF129" t="s">
        <v>107</v>
      </c>
      <c r="BG129">
        <v>1</v>
      </c>
      <c r="BH129" t="s">
        <v>98</v>
      </c>
      <c r="BI129" t="s">
        <v>83</v>
      </c>
      <c r="BJ129" t="s">
        <v>83</v>
      </c>
      <c r="BK129" t="s">
        <v>83</v>
      </c>
      <c r="BL129">
        <v>0</v>
      </c>
      <c r="BM129">
        <v>0</v>
      </c>
      <c r="BN129" t="s">
        <v>83</v>
      </c>
      <c r="BO129" t="s">
        <v>83</v>
      </c>
      <c r="BP129" t="s">
        <v>177</v>
      </c>
      <c r="BQ129" s="30">
        <v>0</v>
      </c>
      <c r="BR129" s="14">
        <f>IF(Table1[[#This Row],[WoodDeckSF]]&gt;0,1,0)</f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s="28" t="s">
        <v>83</v>
      </c>
      <c r="BY129" s="14">
        <f>IF(Table1[[#This Row],[PoolQC]]="NA", 0, 1)</f>
        <v>0</v>
      </c>
      <c r="BZ129" s="30" t="s">
        <v>83</v>
      </c>
      <c r="CA129" s="14">
        <f>IF(Table1[[#This Row],[Fence]]="NA",0,1)</f>
        <v>0</v>
      </c>
      <c r="CB129" t="s">
        <v>83</v>
      </c>
      <c r="CC129">
        <v>0</v>
      </c>
      <c r="CD129" s="30">
        <v>6</v>
      </c>
      <c r="CE129">
        <v>2007</v>
      </c>
      <c r="CF129" t="s">
        <v>110</v>
      </c>
      <c r="CG129" t="s">
        <v>111</v>
      </c>
      <c r="CH129" s="14">
        <f>IF(Table1[[#This Row],[SaleCondition]]="Normal",1,0)</f>
        <v>1</v>
      </c>
      <c r="CI129" s="1">
        <v>87000</v>
      </c>
    </row>
    <row r="130" spans="1:87" x14ac:dyDescent="0.2">
      <c r="A130">
        <v>129</v>
      </c>
      <c r="B130">
        <v>60</v>
      </c>
      <c r="C130" s="28" t="s">
        <v>81</v>
      </c>
      <c r="D130">
        <v>69</v>
      </c>
      <c r="E130">
        <v>7590</v>
      </c>
      <c r="F130" s="28" t="s">
        <v>82</v>
      </c>
      <c r="G130" t="s">
        <v>83</v>
      </c>
      <c r="H130" t="s">
        <v>84</v>
      </c>
      <c r="I130" s="28" t="s">
        <v>85</v>
      </c>
      <c r="J130" t="s">
        <v>86</v>
      </c>
      <c r="K130" s="30" t="s">
        <v>87</v>
      </c>
      <c r="L130" t="s">
        <v>88</v>
      </c>
      <c r="M130" s="31" t="s">
        <v>162</v>
      </c>
      <c r="N130" s="31" t="s">
        <v>139</v>
      </c>
      <c r="O130" s="28" t="s">
        <v>90</v>
      </c>
      <c r="P130" t="s">
        <v>91</v>
      </c>
      <c r="Q130" s="30" t="s">
        <v>92</v>
      </c>
      <c r="R130" s="28">
        <v>6</v>
      </c>
      <c r="S130" s="28">
        <v>5</v>
      </c>
      <c r="T130">
        <v>1966</v>
      </c>
      <c r="U130">
        <v>1966</v>
      </c>
      <c r="V130" s="14">
        <f t="shared" ref="V130:V193" si="2">IF(T130=U130, 0, 1)</f>
        <v>0</v>
      </c>
      <c r="W130" s="28" t="s">
        <v>93</v>
      </c>
      <c r="X130" s="28" t="s">
        <v>94</v>
      </c>
      <c r="Y130" s="30" t="s">
        <v>95</v>
      </c>
      <c r="Z130" s="28" t="s">
        <v>95</v>
      </c>
      <c r="AA130" t="s">
        <v>96</v>
      </c>
      <c r="AB130" s="28">
        <v>266</v>
      </c>
      <c r="AC130" s="28" t="s">
        <v>98</v>
      </c>
      <c r="AD130" s="28" t="s">
        <v>98</v>
      </c>
      <c r="AE130" s="30" t="s">
        <v>118</v>
      </c>
      <c r="AF130" t="s">
        <v>98</v>
      </c>
      <c r="AG130" t="s">
        <v>98</v>
      </c>
      <c r="AH130" t="s">
        <v>100</v>
      </c>
      <c r="AI130" t="s">
        <v>141</v>
      </c>
      <c r="AJ130">
        <v>512</v>
      </c>
      <c r="AK130" t="s">
        <v>102</v>
      </c>
      <c r="AL130">
        <v>0</v>
      </c>
      <c r="AM130">
        <v>148</v>
      </c>
      <c r="AN130">
        <v>660</v>
      </c>
      <c r="AO130" s="28" t="s">
        <v>103</v>
      </c>
      <c r="AP130" s="28" t="s">
        <v>98</v>
      </c>
      <c r="AQ130" t="s">
        <v>105</v>
      </c>
      <c r="AR130" t="s">
        <v>106</v>
      </c>
      <c r="AS130">
        <v>660</v>
      </c>
      <c r="AT130">
        <v>688</v>
      </c>
      <c r="AU130">
        <v>0</v>
      </c>
      <c r="AV130">
        <v>1348</v>
      </c>
      <c r="AW130" s="30">
        <v>0</v>
      </c>
      <c r="AX130">
        <v>0</v>
      </c>
      <c r="AY130" s="30">
        <v>1</v>
      </c>
      <c r="AZ130" s="30">
        <v>1</v>
      </c>
      <c r="BA130">
        <v>3</v>
      </c>
      <c r="BB130" s="14">
        <f>IF(Table1[[#This Row],[FullBath]]+Table1[[#This Row],[HalfBath]]=Table1[[#This Row],[BedroomAbvGr]],1,0)</f>
        <v>0</v>
      </c>
      <c r="BC130">
        <v>1</v>
      </c>
      <c r="BD130" s="30" t="s">
        <v>98</v>
      </c>
      <c r="BE130">
        <v>6</v>
      </c>
      <c r="BF130" t="s">
        <v>107</v>
      </c>
      <c r="BG130">
        <v>1</v>
      </c>
      <c r="BH130" t="s">
        <v>147</v>
      </c>
      <c r="BI130" t="s">
        <v>108</v>
      </c>
      <c r="BJ130">
        <v>1966</v>
      </c>
      <c r="BK130" t="s">
        <v>109</v>
      </c>
      <c r="BL130">
        <v>2</v>
      </c>
      <c r="BM130">
        <v>453</v>
      </c>
      <c r="BN130" t="s">
        <v>98</v>
      </c>
      <c r="BO130" t="s">
        <v>98</v>
      </c>
      <c r="BP130" t="s">
        <v>105</v>
      </c>
      <c r="BQ130" s="30">
        <v>188</v>
      </c>
      <c r="BR130" s="14">
        <f>IF(Table1[[#This Row],[WoodDeckSF]]&gt;0,1,0)</f>
        <v>1</v>
      </c>
      <c r="BS130">
        <v>108</v>
      </c>
      <c r="BT130">
        <v>0</v>
      </c>
      <c r="BU130">
        <v>0</v>
      </c>
      <c r="BV130">
        <v>0</v>
      </c>
      <c r="BW130">
        <v>0</v>
      </c>
      <c r="BX130" s="28" t="s">
        <v>83</v>
      </c>
      <c r="BY130" s="14">
        <f>IF(Table1[[#This Row],[PoolQC]]="NA", 0, 1)</f>
        <v>0</v>
      </c>
      <c r="BZ130" s="30" t="s">
        <v>83</v>
      </c>
      <c r="CA130" s="14">
        <f>IF(Table1[[#This Row],[Fence]]="NA",0,1)</f>
        <v>0</v>
      </c>
      <c r="CB130" t="s">
        <v>83</v>
      </c>
      <c r="CC130">
        <v>0</v>
      </c>
      <c r="CD130" s="30">
        <v>7</v>
      </c>
      <c r="CE130">
        <v>2006</v>
      </c>
      <c r="CF130" t="s">
        <v>110</v>
      </c>
      <c r="CG130" t="s">
        <v>111</v>
      </c>
      <c r="CH130" s="14">
        <f>IF(Table1[[#This Row],[SaleCondition]]="Normal",1,0)</f>
        <v>1</v>
      </c>
      <c r="CI130" s="1">
        <v>155000</v>
      </c>
    </row>
    <row r="131" spans="1:87" x14ac:dyDescent="0.2">
      <c r="A131">
        <v>130</v>
      </c>
      <c r="B131">
        <v>20</v>
      </c>
      <c r="C131" s="28" t="s">
        <v>81</v>
      </c>
      <c r="D131">
        <v>69</v>
      </c>
      <c r="E131">
        <v>8973</v>
      </c>
      <c r="F131" s="28" t="s">
        <v>82</v>
      </c>
      <c r="G131" t="s">
        <v>83</v>
      </c>
      <c r="H131" t="s">
        <v>84</v>
      </c>
      <c r="I131" s="28" t="s">
        <v>85</v>
      </c>
      <c r="J131" t="s">
        <v>86</v>
      </c>
      <c r="K131" s="30" t="s">
        <v>87</v>
      </c>
      <c r="L131" t="s">
        <v>88</v>
      </c>
      <c r="M131" s="31" t="s">
        <v>162</v>
      </c>
      <c r="N131" s="31" t="s">
        <v>90</v>
      </c>
      <c r="O131" s="28" t="s">
        <v>90</v>
      </c>
      <c r="P131" t="s">
        <v>91</v>
      </c>
      <c r="Q131" s="30" t="s">
        <v>115</v>
      </c>
      <c r="R131" s="28">
        <v>5</v>
      </c>
      <c r="S131" s="28">
        <v>7</v>
      </c>
      <c r="T131">
        <v>1958</v>
      </c>
      <c r="U131">
        <v>1991</v>
      </c>
      <c r="V131" s="14">
        <f t="shared" si="2"/>
        <v>1</v>
      </c>
      <c r="W131" s="28" t="s">
        <v>93</v>
      </c>
      <c r="X131" s="28" t="s">
        <v>94</v>
      </c>
      <c r="Y131" s="30" t="s">
        <v>161</v>
      </c>
      <c r="Z131" s="28" t="s">
        <v>161</v>
      </c>
      <c r="AA131" t="s">
        <v>96</v>
      </c>
      <c r="AB131" s="28">
        <v>85</v>
      </c>
      <c r="AC131" s="28" t="s">
        <v>98</v>
      </c>
      <c r="AD131" s="28" t="s">
        <v>98</v>
      </c>
      <c r="AE131" s="30" t="s">
        <v>118</v>
      </c>
      <c r="AF131" t="s">
        <v>98</v>
      </c>
      <c r="AG131" t="s">
        <v>98</v>
      </c>
      <c r="AH131" t="s">
        <v>100</v>
      </c>
      <c r="AI131" t="s">
        <v>153</v>
      </c>
      <c r="AJ131">
        <v>567</v>
      </c>
      <c r="AK131" t="s">
        <v>141</v>
      </c>
      <c r="AL131">
        <v>28</v>
      </c>
      <c r="AM131">
        <v>413</v>
      </c>
      <c r="AN131">
        <v>1008</v>
      </c>
      <c r="AO131" s="28" t="s">
        <v>103</v>
      </c>
      <c r="AP131" s="28" t="s">
        <v>98</v>
      </c>
      <c r="AQ131" t="s">
        <v>105</v>
      </c>
      <c r="AR131" t="s">
        <v>164</v>
      </c>
      <c r="AS131">
        <v>1053</v>
      </c>
      <c r="AT131">
        <v>0</v>
      </c>
      <c r="AU131">
        <v>0</v>
      </c>
      <c r="AV131">
        <v>1053</v>
      </c>
      <c r="AW131" s="30">
        <v>0</v>
      </c>
      <c r="AX131">
        <v>1</v>
      </c>
      <c r="AY131" s="30">
        <v>1</v>
      </c>
      <c r="AZ131" s="30">
        <v>1</v>
      </c>
      <c r="BA131">
        <v>3</v>
      </c>
      <c r="BB131" s="14">
        <f>IF(Table1[[#This Row],[FullBath]]+Table1[[#This Row],[HalfBath]]=Table1[[#This Row],[BedroomAbvGr]],1,0)</f>
        <v>0</v>
      </c>
      <c r="BC131">
        <v>1</v>
      </c>
      <c r="BD131" s="30" t="s">
        <v>104</v>
      </c>
      <c r="BE131">
        <v>6</v>
      </c>
      <c r="BF131" t="s">
        <v>107</v>
      </c>
      <c r="BG131">
        <v>0</v>
      </c>
      <c r="BH131" t="s">
        <v>83</v>
      </c>
      <c r="BI131" t="s">
        <v>217</v>
      </c>
      <c r="BJ131">
        <v>1998</v>
      </c>
      <c r="BK131" t="s">
        <v>109</v>
      </c>
      <c r="BL131">
        <v>2</v>
      </c>
      <c r="BM131">
        <v>750</v>
      </c>
      <c r="BN131" t="s">
        <v>98</v>
      </c>
      <c r="BO131" t="s">
        <v>98</v>
      </c>
      <c r="BP131" t="s">
        <v>105</v>
      </c>
      <c r="BQ131" s="30">
        <v>0</v>
      </c>
      <c r="BR131" s="14">
        <f>IF(Table1[[#This Row],[WoodDeckSF]]&gt;0,1,0)</f>
        <v>0</v>
      </c>
      <c r="BS131">
        <v>80</v>
      </c>
      <c r="BT131">
        <v>0</v>
      </c>
      <c r="BU131">
        <v>180</v>
      </c>
      <c r="BV131">
        <v>0</v>
      </c>
      <c r="BW131">
        <v>0</v>
      </c>
      <c r="BX131" s="28" t="s">
        <v>83</v>
      </c>
      <c r="BY131" s="14">
        <f>IF(Table1[[#This Row],[PoolQC]]="NA", 0, 1)</f>
        <v>0</v>
      </c>
      <c r="BZ131" s="30" t="s">
        <v>218</v>
      </c>
      <c r="CA131" s="14">
        <f>IF(Table1[[#This Row],[Fence]]="NA",0,1)</f>
        <v>1</v>
      </c>
      <c r="CB131" t="s">
        <v>83</v>
      </c>
      <c r="CC131">
        <v>0</v>
      </c>
      <c r="CD131" s="30">
        <v>7</v>
      </c>
      <c r="CE131">
        <v>2006</v>
      </c>
      <c r="CF131" t="s">
        <v>110</v>
      </c>
      <c r="CG131" t="s">
        <v>128</v>
      </c>
      <c r="CH131" s="14">
        <f>IF(Table1[[#This Row],[SaleCondition]]="Normal",1,0)</f>
        <v>0</v>
      </c>
      <c r="CI131" s="1">
        <v>150000</v>
      </c>
    </row>
    <row r="132" spans="1:87" x14ac:dyDescent="0.2">
      <c r="A132">
        <v>131</v>
      </c>
      <c r="B132">
        <v>60</v>
      </c>
      <c r="C132" s="28" t="s">
        <v>81</v>
      </c>
      <c r="D132">
        <v>88</v>
      </c>
      <c r="E132">
        <v>14200</v>
      </c>
      <c r="F132" s="28" t="s">
        <v>82</v>
      </c>
      <c r="G132" t="s">
        <v>83</v>
      </c>
      <c r="H132" t="s">
        <v>84</v>
      </c>
      <c r="I132" s="28" t="s">
        <v>85</v>
      </c>
      <c r="J132" t="s">
        <v>86</v>
      </c>
      <c r="K132" s="30" t="s">
        <v>122</v>
      </c>
      <c r="L132" t="s">
        <v>88</v>
      </c>
      <c r="M132" s="31" t="s">
        <v>162</v>
      </c>
      <c r="N132" s="31" t="s">
        <v>90</v>
      </c>
      <c r="O132" s="28" t="s">
        <v>90</v>
      </c>
      <c r="P132" t="s">
        <v>91</v>
      </c>
      <c r="Q132" s="30" t="s">
        <v>92</v>
      </c>
      <c r="R132" s="28">
        <v>7</v>
      </c>
      <c r="S132" s="28">
        <v>6</v>
      </c>
      <c r="T132">
        <v>1966</v>
      </c>
      <c r="U132">
        <v>1966</v>
      </c>
      <c r="V132" s="14">
        <f t="shared" si="2"/>
        <v>0</v>
      </c>
      <c r="W132" s="28" t="s">
        <v>93</v>
      </c>
      <c r="X132" s="28" t="s">
        <v>94</v>
      </c>
      <c r="Y132" s="30" t="s">
        <v>116</v>
      </c>
      <c r="Z132" s="28" t="s">
        <v>116</v>
      </c>
      <c r="AA132" t="s">
        <v>96</v>
      </c>
      <c r="AB132" s="28">
        <v>309</v>
      </c>
      <c r="AC132" s="28" t="s">
        <v>98</v>
      </c>
      <c r="AD132" s="28" t="s">
        <v>98</v>
      </c>
      <c r="AE132" s="30" t="s">
        <v>118</v>
      </c>
      <c r="AF132" t="s">
        <v>98</v>
      </c>
      <c r="AG132" t="s">
        <v>98</v>
      </c>
      <c r="AH132" t="s">
        <v>100</v>
      </c>
      <c r="AI132" t="s">
        <v>153</v>
      </c>
      <c r="AJ132">
        <v>445</v>
      </c>
      <c r="AK132" t="s">
        <v>102</v>
      </c>
      <c r="AL132">
        <v>0</v>
      </c>
      <c r="AM132">
        <v>479</v>
      </c>
      <c r="AN132">
        <v>924</v>
      </c>
      <c r="AO132" s="28" t="s">
        <v>103</v>
      </c>
      <c r="AP132" s="28" t="s">
        <v>104</v>
      </c>
      <c r="AQ132" t="s">
        <v>105</v>
      </c>
      <c r="AR132" t="s">
        <v>106</v>
      </c>
      <c r="AS132">
        <v>1216</v>
      </c>
      <c r="AT132">
        <v>941</v>
      </c>
      <c r="AU132">
        <v>0</v>
      </c>
      <c r="AV132">
        <v>2157</v>
      </c>
      <c r="AW132" s="30">
        <v>0</v>
      </c>
      <c r="AX132">
        <v>0</v>
      </c>
      <c r="AY132" s="30">
        <v>2</v>
      </c>
      <c r="AZ132" s="30">
        <v>1</v>
      </c>
      <c r="BA132">
        <v>4</v>
      </c>
      <c r="BB132" s="14">
        <f>IF(Table1[[#This Row],[FullBath]]+Table1[[#This Row],[HalfBath]]=Table1[[#This Row],[BedroomAbvGr]],1,0)</f>
        <v>0</v>
      </c>
      <c r="BC132">
        <v>1</v>
      </c>
      <c r="BD132" s="30" t="s">
        <v>97</v>
      </c>
      <c r="BE132">
        <v>8</v>
      </c>
      <c r="BF132" t="s">
        <v>107</v>
      </c>
      <c r="BG132">
        <v>2</v>
      </c>
      <c r="BH132" t="s">
        <v>97</v>
      </c>
      <c r="BI132" t="s">
        <v>108</v>
      </c>
      <c r="BJ132">
        <v>1966</v>
      </c>
      <c r="BK132" t="s">
        <v>157</v>
      </c>
      <c r="BL132">
        <v>2</v>
      </c>
      <c r="BM132">
        <v>487</v>
      </c>
      <c r="BN132" t="s">
        <v>98</v>
      </c>
      <c r="BO132" t="s">
        <v>98</v>
      </c>
      <c r="BP132" t="s">
        <v>105</v>
      </c>
      <c r="BQ132" s="30">
        <v>105</v>
      </c>
      <c r="BR132" s="14">
        <f>IF(Table1[[#This Row],[WoodDeckSF]]&gt;0,1,0)</f>
        <v>1</v>
      </c>
      <c r="BS132">
        <v>66</v>
      </c>
      <c r="BT132">
        <v>0</v>
      </c>
      <c r="BU132">
        <v>0</v>
      </c>
      <c r="BV132">
        <v>0</v>
      </c>
      <c r="BW132">
        <v>0</v>
      </c>
      <c r="BX132" s="28" t="s">
        <v>83</v>
      </c>
      <c r="BY132" s="14">
        <f>IF(Table1[[#This Row],[PoolQC]]="NA", 0, 1)</f>
        <v>0</v>
      </c>
      <c r="BZ132" s="30" t="s">
        <v>165</v>
      </c>
      <c r="CA132" s="14">
        <f>IF(Table1[[#This Row],[Fence]]="NA",0,1)</f>
        <v>1</v>
      </c>
      <c r="CB132" t="s">
        <v>83</v>
      </c>
      <c r="CC132">
        <v>0</v>
      </c>
      <c r="CD132" s="30">
        <v>5</v>
      </c>
      <c r="CE132">
        <v>2006</v>
      </c>
      <c r="CF132" t="s">
        <v>110</v>
      </c>
      <c r="CG132" t="s">
        <v>111</v>
      </c>
      <c r="CH132" s="14">
        <f>IF(Table1[[#This Row],[SaleCondition]]="Normal",1,0)</f>
        <v>1</v>
      </c>
      <c r="CI132" s="1">
        <v>226000</v>
      </c>
    </row>
    <row r="133" spans="1:87" x14ac:dyDescent="0.2">
      <c r="A133">
        <v>132</v>
      </c>
      <c r="B133">
        <v>60</v>
      </c>
      <c r="C133" s="28" t="s">
        <v>81</v>
      </c>
      <c r="D133" t="s">
        <v>83</v>
      </c>
      <c r="E133">
        <v>12224</v>
      </c>
      <c r="F133" s="28" t="s">
        <v>82</v>
      </c>
      <c r="G133" t="s">
        <v>83</v>
      </c>
      <c r="H133" t="s">
        <v>120</v>
      </c>
      <c r="I133" s="28" t="s">
        <v>85</v>
      </c>
      <c r="J133" t="s">
        <v>86</v>
      </c>
      <c r="K133" s="30" t="s">
        <v>122</v>
      </c>
      <c r="L133" t="s">
        <v>88</v>
      </c>
      <c r="M133" s="31" t="s">
        <v>193</v>
      </c>
      <c r="N133" s="31" t="s">
        <v>90</v>
      </c>
      <c r="O133" s="28" t="s">
        <v>90</v>
      </c>
      <c r="P133" t="s">
        <v>91</v>
      </c>
      <c r="Q133" s="30" t="s">
        <v>92</v>
      </c>
      <c r="R133" s="28">
        <v>6</v>
      </c>
      <c r="S133" s="28">
        <v>5</v>
      </c>
      <c r="T133">
        <v>2000</v>
      </c>
      <c r="U133">
        <v>2000</v>
      </c>
      <c r="V133" s="14">
        <f t="shared" si="2"/>
        <v>0</v>
      </c>
      <c r="W133" s="28" t="s">
        <v>93</v>
      </c>
      <c r="X133" s="28" t="s">
        <v>94</v>
      </c>
      <c r="Y133" s="30" t="s">
        <v>95</v>
      </c>
      <c r="Z133" s="28" t="s">
        <v>95</v>
      </c>
      <c r="AA133" t="s">
        <v>96</v>
      </c>
      <c r="AB133" s="28">
        <v>40</v>
      </c>
      <c r="AC133" s="28" t="s">
        <v>97</v>
      </c>
      <c r="AD133" s="28" t="s">
        <v>98</v>
      </c>
      <c r="AE133" s="30" t="s">
        <v>99</v>
      </c>
      <c r="AF133" t="s">
        <v>97</v>
      </c>
      <c r="AG133" t="s">
        <v>98</v>
      </c>
      <c r="AH133" t="s">
        <v>100</v>
      </c>
      <c r="AI133" t="s">
        <v>101</v>
      </c>
      <c r="AJ133">
        <v>695</v>
      </c>
      <c r="AK133" t="s">
        <v>102</v>
      </c>
      <c r="AL133">
        <v>0</v>
      </c>
      <c r="AM133">
        <v>297</v>
      </c>
      <c r="AN133">
        <v>992</v>
      </c>
      <c r="AO133" s="28" t="s">
        <v>103</v>
      </c>
      <c r="AP133" s="28" t="s">
        <v>104</v>
      </c>
      <c r="AQ133" t="s">
        <v>105</v>
      </c>
      <c r="AR133" t="s">
        <v>106</v>
      </c>
      <c r="AS133">
        <v>1022</v>
      </c>
      <c r="AT133">
        <v>1032</v>
      </c>
      <c r="AU133">
        <v>0</v>
      </c>
      <c r="AV133">
        <v>2054</v>
      </c>
      <c r="AW133" s="30">
        <v>1</v>
      </c>
      <c r="AX133">
        <v>0</v>
      </c>
      <c r="AY133" s="30">
        <v>2</v>
      </c>
      <c r="AZ133" s="30">
        <v>1</v>
      </c>
      <c r="BA133">
        <v>3</v>
      </c>
      <c r="BB133" s="14">
        <f>IF(Table1[[#This Row],[FullBath]]+Table1[[#This Row],[HalfBath]]=Table1[[#This Row],[BedroomAbvGr]],1,0)</f>
        <v>1</v>
      </c>
      <c r="BC133">
        <v>1</v>
      </c>
      <c r="BD133" s="30" t="s">
        <v>97</v>
      </c>
      <c r="BE133">
        <v>7</v>
      </c>
      <c r="BF133" t="s">
        <v>107</v>
      </c>
      <c r="BG133">
        <v>1</v>
      </c>
      <c r="BH133" t="s">
        <v>98</v>
      </c>
      <c r="BI133" t="s">
        <v>156</v>
      </c>
      <c r="BJ133">
        <v>2000</v>
      </c>
      <c r="BK133" t="s">
        <v>109</v>
      </c>
      <c r="BL133">
        <v>2</v>
      </c>
      <c r="BM133">
        <v>390</v>
      </c>
      <c r="BN133" t="s">
        <v>98</v>
      </c>
      <c r="BO133" t="s">
        <v>98</v>
      </c>
      <c r="BP133" t="s">
        <v>105</v>
      </c>
      <c r="BQ133" s="30">
        <v>24</v>
      </c>
      <c r="BR133" s="14">
        <f>IF(Table1[[#This Row],[WoodDeckSF]]&gt;0,1,0)</f>
        <v>1</v>
      </c>
      <c r="BS133">
        <v>48</v>
      </c>
      <c r="BT133">
        <v>0</v>
      </c>
      <c r="BU133">
        <v>0</v>
      </c>
      <c r="BV133">
        <v>0</v>
      </c>
      <c r="BW133">
        <v>0</v>
      </c>
      <c r="BX133" s="28" t="s">
        <v>83</v>
      </c>
      <c r="BY133" s="14">
        <f>IF(Table1[[#This Row],[PoolQC]]="NA", 0, 1)</f>
        <v>0</v>
      </c>
      <c r="BZ133" s="30" t="s">
        <v>83</v>
      </c>
      <c r="CA133" s="14">
        <f>IF(Table1[[#This Row],[Fence]]="NA",0,1)</f>
        <v>0</v>
      </c>
      <c r="CB133" t="s">
        <v>83</v>
      </c>
      <c r="CC133">
        <v>0</v>
      </c>
      <c r="CD133" s="30">
        <v>7</v>
      </c>
      <c r="CE133">
        <v>2009</v>
      </c>
      <c r="CF133" t="s">
        <v>110</v>
      </c>
      <c r="CG133" t="s">
        <v>111</v>
      </c>
      <c r="CH133" s="14">
        <f>IF(Table1[[#This Row],[SaleCondition]]="Normal",1,0)</f>
        <v>1</v>
      </c>
      <c r="CI133" s="1">
        <v>244000</v>
      </c>
    </row>
    <row r="134" spans="1:87" x14ac:dyDescent="0.2">
      <c r="A134">
        <v>133</v>
      </c>
      <c r="B134">
        <v>20</v>
      </c>
      <c r="C134" s="28" t="s">
        <v>81</v>
      </c>
      <c r="D134">
        <v>75</v>
      </c>
      <c r="E134">
        <v>7388</v>
      </c>
      <c r="F134" s="28" t="s">
        <v>82</v>
      </c>
      <c r="G134" t="s">
        <v>83</v>
      </c>
      <c r="H134" t="s">
        <v>84</v>
      </c>
      <c r="I134" s="28" t="s">
        <v>85</v>
      </c>
      <c r="J134" t="s">
        <v>86</v>
      </c>
      <c r="K134" s="30" t="s">
        <v>122</v>
      </c>
      <c r="L134" t="s">
        <v>88</v>
      </c>
      <c r="M134" s="31" t="s">
        <v>162</v>
      </c>
      <c r="N134" s="31" t="s">
        <v>90</v>
      </c>
      <c r="O134" s="28" t="s">
        <v>90</v>
      </c>
      <c r="P134" t="s">
        <v>91</v>
      </c>
      <c r="Q134" s="30" t="s">
        <v>115</v>
      </c>
      <c r="R134" s="28">
        <v>5</v>
      </c>
      <c r="S134" s="28">
        <v>6</v>
      </c>
      <c r="T134">
        <v>1959</v>
      </c>
      <c r="U134">
        <v>2002</v>
      </c>
      <c r="V134" s="14">
        <f t="shared" si="2"/>
        <v>1</v>
      </c>
      <c r="W134" s="28" t="s">
        <v>93</v>
      </c>
      <c r="X134" s="28" t="s">
        <v>94</v>
      </c>
      <c r="Y134" s="30" t="s">
        <v>116</v>
      </c>
      <c r="Z134" s="28" t="s">
        <v>116</v>
      </c>
      <c r="AA134" t="s">
        <v>117</v>
      </c>
      <c r="AB134" s="28">
        <v>0</v>
      </c>
      <c r="AC134" s="28" t="s">
        <v>98</v>
      </c>
      <c r="AD134" s="28" t="s">
        <v>98</v>
      </c>
      <c r="AE134" s="30" t="s">
        <v>118</v>
      </c>
      <c r="AF134" t="s">
        <v>98</v>
      </c>
      <c r="AG134" t="s">
        <v>98</v>
      </c>
      <c r="AH134" t="s">
        <v>100</v>
      </c>
      <c r="AI134" t="s">
        <v>153</v>
      </c>
      <c r="AJ134">
        <v>405</v>
      </c>
      <c r="AK134" t="s">
        <v>102</v>
      </c>
      <c r="AL134">
        <v>0</v>
      </c>
      <c r="AM134">
        <v>658</v>
      </c>
      <c r="AN134">
        <v>1063</v>
      </c>
      <c r="AO134" s="28" t="s">
        <v>103</v>
      </c>
      <c r="AP134" s="28" t="s">
        <v>97</v>
      </c>
      <c r="AQ134" t="s">
        <v>105</v>
      </c>
      <c r="AR134" t="s">
        <v>106</v>
      </c>
      <c r="AS134">
        <v>1327</v>
      </c>
      <c r="AT134">
        <v>0</v>
      </c>
      <c r="AU134">
        <v>0</v>
      </c>
      <c r="AV134">
        <v>1327</v>
      </c>
      <c r="AW134" s="30">
        <v>1</v>
      </c>
      <c r="AX134">
        <v>0</v>
      </c>
      <c r="AY134" s="30">
        <v>1</v>
      </c>
      <c r="AZ134" s="30">
        <v>0</v>
      </c>
      <c r="BA134">
        <v>3</v>
      </c>
      <c r="BB134" s="14">
        <f>IF(Table1[[#This Row],[FullBath]]+Table1[[#This Row],[HalfBath]]=Table1[[#This Row],[BedroomAbvGr]],1,0)</f>
        <v>0</v>
      </c>
      <c r="BC134">
        <v>1</v>
      </c>
      <c r="BD134" s="30" t="s">
        <v>97</v>
      </c>
      <c r="BE134">
        <v>7</v>
      </c>
      <c r="BF134" t="s">
        <v>107</v>
      </c>
      <c r="BG134">
        <v>0</v>
      </c>
      <c r="BH134" t="s">
        <v>83</v>
      </c>
      <c r="BI134" t="s">
        <v>127</v>
      </c>
      <c r="BJ134">
        <v>1974</v>
      </c>
      <c r="BK134" t="s">
        <v>102</v>
      </c>
      <c r="BL134">
        <v>2</v>
      </c>
      <c r="BM134">
        <v>624</v>
      </c>
      <c r="BN134" t="s">
        <v>98</v>
      </c>
      <c r="BO134" t="s">
        <v>98</v>
      </c>
      <c r="BP134" t="s">
        <v>105</v>
      </c>
      <c r="BQ134" s="30">
        <v>0</v>
      </c>
      <c r="BR134" s="14">
        <f>IF(Table1[[#This Row],[WoodDeckSF]]&gt;0,1,0)</f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s="28" t="s">
        <v>83</v>
      </c>
      <c r="BY134" s="14">
        <f>IF(Table1[[#This Row],[PoolQC]]="NA", 0, 1)</f>
        <v>0</v>
      </c>
      <c r="BZ134" s="30" t="s">
        <v>83</v>
      </c>
      <c r="CA134" s="14">
        <f>IF(Table1[[#This Row],[Fence]]="NA",0,1)</f>
        <v>0</v>
      </c>
      <c r="CB134" t="s">
        <v>83</v>
      </c>
      <c r="CC134">
        <v>0</v>
      </c>
      <c r="CD134" s="30">
        <v>7</v>
      </c>
      <c r="CE134">
        <v>2007</v>
      </c>
      <c r="CF134" t="s">
        <v>110</v>
      </c>
      <c r="CG134" t="s">
        <v>111</v>
      </c>
      <c r="CH134" s="14">
        <f>IF(Table1[[#This Row],[SaleCondition]]="Normal",1,0)</f>
        <v>1</v>
      </c>
      <c r="CI134" s="1">
        <v>150750</v>
      </c>
    </row>
    <row r="135" spans="1:87" x14ac:dyDescent="0.2">
      <c r="A135">
        <v>134</v>
      </c>
      <c r="B135">
        <v>20</v>
      </c>
      <c r="C135" s="28" t="s">
        <v>81</v>
      </c>
      <c r="D135" t="s">
        <v>83</v>
      </c>
      <c r="E135">
        <v>6853</v>
      </c>
      <c r="F135" s="28" t="s">
        <v>82</v>
      </c>
      <c r="G135" t="s">
        <v>83</v>
      </c>
      <c r="H135" t="s">
        <v>120</v>
      </c>
      <c r="I135" s="28" t="s">
        <v>85</v>
      </c>
      <c r="J135" t="s">
        <v>86</v>
      </c>
      <c r="K135" s="30" t="s">
        <v>87</v>
      </c>
      <c r="L135" t="s">
        <v>88</v>
      </c>
      <c r="M135" s="31" t="s">
        <v>189</v>
      </c>
      <c r="N135" s="31" t="s">
        <v>90</v>
      </c>
      <c r="O135" s="28" t="s">
        <v>90</v>
      </c>
      <c r="P135" t="s">
        <v>91</v>
      </c>
      <c r="Q135" s="30" t="s">
        <v>115</v>
      </c>
      <c r="R135" s="28">
        <v>8</v>
      </c>
      <c r="S135" s="28">
        <v>5</v>
      </c>
      <c r="T135">
        <v>2001</v>
      </c>
      <c r="U135">
        <v>2002</v>
      </c>
      <c r="V135" s="14">
        <f t="shared" si="2"/>
        <v>1</v>
      </c>
      <c r="W135" s="28" t="s">
        <v>93</v>
      </c>
      <c r="X135" s="28" t="s">
        <v>94</v>
      </c>
      <c r="Y135" s="30" t="s">
        <v>95</v>
      </c>
      <c r="Z135" s="28" t="s">
        <v>95</v>
      </c>
      <c r="AA135" t="s">
        <v>96</v>
      </c>
      <c r="AB135" s="28">
        <v>136</v>
      </c>
      <c r="AC135" s="28" t="s">
        <v>97</v>
      </c>
      <c r="AD135" s="28" t="s">
        <v>98</v>
      </c>
      <c r="AE135" s="30" t="s">
        <v>99</v>
      </c>
      <c r="AF135" t="s">
        <v>104</v>
      </c>
      <c r="AG135" t="s">
        <v>98</v>
      </c>
      <c r="AH135" t="s">
        <v>100</v>
      </c>
      <c r="AI135" t="s">
        <v>101</v>
      </c>
      <c r="AJ135">
        <v>1005</v>
      </c>
      <c r="AK135" t="s">
        <v>102</v>
      </c>
      <c r="AL135">
        <v>0</v>
      </c>
      <c r="AM135">
        <v>262</v>
      </c>
      <c r="AN135">
        <v>1267</v>
      </c>
      <c r="AO135" s="28" t="s">
        <v>103</v>
      </c>
      <c r="AP135" s="28" t="s">
        <v>104</v>
      </c>
      <c r="AQ135" t="s">
        <v>105</v>
      </c>
      <c r="AR135" t="s">
        <v>106</v>
      </c>
      <c r="AS135">
        <v>1296</v>
      </c>
      <c r="AT135">
        <v>0</v>
      </c>
      <c r="AU135">
        <v>0</v>
      </c>
      <c r="AV135">
        <v>1296</v>
      </c>
      <c r="AW135" s="30">
        <v>1</v>
      </c>
      <c r="AX135">
        <v>0</v>
      </c>
      <c r="AY135" s="30">
        <v>2</v>
      </c>
      <c r="AZ135" s="30">
        <v>0</v>
      </c>
      <c r="BA135">
        <v>2</v>
      </c>
      <c r="BB135" s="14">
        <f>IF(Table1[[#This Row],[FullBath]]+Table1[[#This Row],[HalfBath]]=Table1[[#This Row],[BedroomAbvGr]],1,0)</f>
        <v>1</v>
      </c>
      <c r="BC135">
        <v>1</v>
      </c>
      <c r="BD135" s="30" t="s">
        <v>97</v>
      </c>
      <c r="BE135">
        <v>6</v>
      </c>
      <c r="BF135" t="s">
        <v>107</v>
      </c>
      <c r="BG135">
        <v>0</v>
      </c>
      <c r="BH135" t="s">
        <v>83</v>
      </c>
      <c r="BI135" t="s">
        <v>108</v>
      </c>
      <c r="BJ135">
        <v>2001</v>
      </c>
      <c r="BK135" t="s">
        <v>157</v>
      </c>
      <c r="BL135">
        <v>2</v>
      </c>
      <c r="BM135">
        <v>471</v>
      </c>
      <c r="BN135" t="s">
        <v>98</v>
      </c>
      <c r="BO135" t="s">
        <v>98</v>
      </c>
      <c r="BP135" t="s">
        <v>105</v>
      </c>
      <c r="BQ135" s="30">
        <v>192</v>
      </c>
      <c r="BR135" s="14">
        <f>IF(Table1[[#This Row],[WoodDeckSF]]&gt;0,1,0)</f>
        <v>1</v>
      </c>
      <c r="BS135">
        <v>25</v>
      </c>
      <c r="BT135">
        <v>0</v>
      </c>
      <c r="BU135">
        <v>0</v>
      </c>
      <c r="BV135">
        <v>0</v>
      </c>
      <c r="BW135">
        <v>0</v>
      </c>
      <c r="BX135" s="28" t="s">
        <v>83</v>
      </c>
      <c r="BY135" s="14">
        <f>IF(Table1[[#This Row],[PoolQC]]="NA", 0, 1)</f>
        <v>0</v>
      </c>
      <c r="BZ135" s="30" t="s">
        <v>83</v>
      </c>
      <c r="CA135" s="14">
        <f>IF(Table1[[#This Row],[Fence]]="NA",0,1)</f>
        <v>0</v>
      </c>
      <c r="CB135" t="s">
        <v>83</v>
      </c>
      <c r="CC135">
        <v>0</v>
      </c>
      <c r="CD135" s="30">
        <v>6</v>
      </c>
      <c r="CE135">
        <v>2009</v>
      </c>
      <c r="CF135" t="s">
        <v>110</v>
      </c>
      <c r="CG135" t="s">
        <v>111</v>
      </c>
      <c r="CH135" s="14">
        <f>IF(Table1[[#This Row],[SaleCondition]]="Normal",1,0)</f>
        <v>1</v>
      </c>
      <c r="CI135" s="1">
        <v>220000</v>
      </c>
    </row>
    <row r="136" spans="1:87" x14ac:dyDescent="0.2">
      <c r="A136">
        <v>135</v>
      </c>
      <c r="B136">
        <v>20</v>
      </c>
      <c r="C136" s="28" t="s">
        <v>81</v>
      </c>
      <c r="D136">
        <v>78</v>
      </c>
      <c r="E136">
        <v>10335</v>
      </c>
      <c r="F136" s="28" t="s">
        <v>82</v>
      </c>
      <c r="G136" t="s">
        <v>83</v>
      </c>
      <c r="H136" t="s">
        <v>120</v>
      </c>
      <c r="I136" s="28" t="s">
        <v>85</v>
      </c>
      <c r="J136" t="s">
        <v>86</v>
      </c>
      <c r="K136" s="30" t="s">
        <v>87</v>
      </c>
      <c r="L136" t="s">
        <v>88</v>
      </c>
      <c r="M136" s="31" t="s">
        <v>151</v>
      </c>
      <c r="N136" s="31" t="s">
        <v>90</v>
      </c>
      <c r="O136" s="28" t="s">
        <v>90</v>
      </c>
      <c r="P136" t="s">
        <v>91</v>
      </c>
      <c r="Q136" s="30" t="s">
        <v>115</v>
      </c>
      <c r="R136" s="28">
        <v>5</v>
      </c>
      <c r="S136" s="28">
        <v>6</v>
      </c>
      <c r="T136">
        <v>1968</v>
      </c>
      <c r="U136">
        <v>1993</v>
      </c>
      <c r="V136" s="14">
        <f t="shared" si="2"/>
        <v>1</v>
      </c>
      <c r="W136" s="28" t="s">
        <v>93</v>
      </c>
      <c r="X136" s="28" t="s">
        <v>94</v>
      </c>
      <c r="Y136" s="30" t="s">
        <v>161</v>
      </c>
      <c r="Z136" s="28" t="s">
        <v>161</v>
      </c>
      <c r="AA136" t="s">
        <v>117</v>
      </c>
      <c r="AB136" s="28">
        <v>0</v>
      </c>
      <c r="AC136" s="28" t="s">
        <v>98</v>
      </c>
      <c r="AD136" s="28" t="s">
        <v>98</v>
      </c>
      <c r="AE136" s="30" t="s">
        <v>118</v>
      </c>
      <c r="AF136" t="s">
        <v>98</v>
      </c>
      <c r="AG136" t="s">
        <v>98</v>
      </c>
      <c r="AH136" t="s">
        <v>100</v>
      </c>
      <c r="AI136" t="s">
        <v>153</v>
      </c>
      <c r="AJ136">
        <v>570</v>
      </c>
      <c r="AK136" t="s">
        <v>102</v>
      </c>
      <c r="AL136">
        <v>0</v>
      </c>
      <c r="AM136">
        <v>891</v>
      </c>
      <c r="AN136">
        <v>1461</v>
      </c>
      <c r="AO136" s="28" t="s">
        <v>103</v>
      </c>
      <c r="AP136" s="28" t="s">
        <v>97</v>
      </c>
      <c r="AQ136" t="s">
        <v>105</v>
      </c>
      <c r="AR136" t="s">
        <v>106</v>
      </c>
      <c r="AS136">
        <v>1721</v>
      </c>
      <c r="AT136">
        <v>0</v>
      </c>
      <c r="AU136">
        <v>0</v>
      </c>
      <c r="AV136">
        <v>1721</v>
      </c>
      <c r="AW136" s="30">
        <v>0</v>
      </c>
      <c r="AX136">
        <v>0</v>
      </c>
      <c r="AY136" s="30">
        <v>2</v>
      </c>
      <c r="AZ136" s="30">
        <v>1</v>
      </c>
      <c r="BA136">
        <v>3</v>
      </c>
      <c r="BB136" s="14">
        <f>IF(Table1[[#This Row],[FullBath]]+Table1[[#This Row],[HalfBath]]=Table1[[#This Row],[BedroomAbvGr]],1,0)</f>
        <v>1</v>
      </c>
      <c r="BC136">
        <v>1</v>
      </c>
      <c r="BD136" s="30" t="s">
        <v>98</v>
      </c>
      <c r="BE136">
        <v>7</v>
      </c>
      <c r="BF136" t="s">
        <v>146</v>
      </c>
      <c r="BG136">
        <v>1</v>
      </c>
      <c r="BH136" t="s">
        <v>98</v>
      </c>
      <c r="BI136" t="s">
        <v>108</v>
      </c>
      <c r="BJ136">
        <v>1968</v>
      </c>
      <c r="BK136" t="s">
        <v>109</v>
      </c>
      <c r="BL136">
        <v>2</v>
      </c>
      <c r="BM136">
        <v>440</v>
      </c>
      <c r="BN136" t="s">
        <v>98</v>
      </c>
      <c r="BO136" t="s">
        <v>98</v>
      </c>
      <c r="BP136" t="s">
        <v>105</v>
      </c>
      <c r="BQ136" s="30">
        <v>0</v>
      </c>
      <c r="BR136" s="14">
        <f>IF(Table1[[#This Row],[WoodDeckSF]]&gt;0,1,0)</f>
        <v>0</v>
      </c>
      <c r="BS136">
        <v>96</v>
      </c>
      <c r="BT136">
        <v>180</v>
      </c>
      <c r="BU136">
        <v>0</v>
      </c>
      <c r="BV136">
        <v>0</v>
      </c>
      <c r="BW136">
        <v>0</v>
      </c>
      <c r="BX136" s="28" t="s">
        <v>83</v>
      </c>
      <c r="BY136" s="14">
        <f>IF(Table1[[#This Row],[PoolQC]]="NA", 0, 1)</f>
        <v>0</v>
      </c>
      <c r="BZ136" s="30" t="s">
        <v>134</v>
      </c>
      <c r="CA136" s="14">
        <f>IF(Table1[[#This Row],[Fence]]="NA",0,1)</f>
        <v>1</v>
      </c>
      <c r="CB136" t="s">
        <v>83</v>
      </c>
      <c r="CC136">
        <v>0</v>
      </c>
      <c r="CD136" s="30">
        <v>7</v>
      </c>
      <c r="CE136">
        <v>2006</v>
      </c>
      <c r="CF136" t="s">
        <v>110</v>
      </c>
      <c r="CG136" t="s">
        <v>111</v>
      </c>
      <c r="CH136" s="14">
        <f>IF(Table1[[#This Row],[SaleCondition]]="Normal",1,0)</f>
        <v>1</v>
      </c>
      <c r="CI136" s="1">
        <v>180000</v>
      </c>
    </row>
    <row r="137" spans="1:87" x14ac:dyDescent="0.2">
      <c r="A137">
        <v>136</v>
      </c>
      <c r="B137">
        <v>20</v>
      </c>
      <c r="C137" s="28" t="s">
        <v>81</v>
      </c>
      <c r="D137">
        <v>80</v>
      </c>
      <c r="E137">
        <v>10400</v>
      </c>
      <c r="F137" s="28" t="s">
        <v>82</v>
      </c>
      <c r="G137" t="s">
        <v>83</v>
      </c>
      <c r="H137" t="s">
        <v>84</v>
      </c>
      <c r="I137" s="28" t="s">
        <v>85</v>
      </c>
      <c r="J137" t="s">
        <v>86</v>
      </c>
      <c r="K137" s="30" t="s">
        <v>87</v>
      </c>
      <c r="L137" t="s">
        <v>88</v>
      </c>
      <c r="M137" s="31" t="s">
        <v>138</v>
      </c>
      <c r="N137" s="31" t="s">
        <v>90</v>
      </c>
      <c r="O137" s="28" t="s">
        <v>90</v>
      </c>
      <c r="P137" t="s">
        <v>91</v>
      </c>
      <c r="Q137" s="30" t="s">
        <v>115</v>
      </c>
      <c r="R137" s="28">
        <v>7</v>
      </c>
      <c r="S137" s="28">
        <v>6</v>
      </c>
      <c r="T137">
        <v>1970</v>
      </c>
      <c r="U137">
        <v>1970</v>
      </c>
      <c r="V137" s="14">
        <f t="shared" si="2"/>
        <v>0</v>
      </c>
      <c r="W137" s="28" t="s">
        <v>152</v>
      </c>
      <c r="X137" s="28" t="s">
        <v>94</v>
      </c>
      <c r="Y137" s="30" t="s">
        <v>161</v>
      </c>
      <c r="Z137" s="28" t="s">
        <v>161</v>
      </c>
      <c r="AA137" t="s">
        <v>96</v>
      </c>
      <c r="AB137" s="28">
        <v>288</v>
      </c>
      <c r="AC137" s="28" t="s">
        <v>98</v>
      </c>
      <c r="AD137" s="28" t="s">
        <v>98</v>
      </c>
      <c r="AE137" s="30" t="s">
        <v>99</v>
      </c>
      <c r="AF137" t="s">
        <v>98</v>
      </c>
      <c r="AG137" t="s">
        <v>98</v>
      </c>
      <c r="AH137" t="s">
        <v>100</v>
      </c>
      <c r="AI137" t="s">
        <v>102</v>
      </c>
      <c r="AJ137">
        <v>0</v>
      </c>
      <c r="AK137" t="s">
        <v>102</v>
      </c>
      <c r="AL137">
        <v>0</v>
      </c>
      <c r="AM137">
        <v>1304</v>
      </c>
      <c r="AN137">
        <v>1304</v>
      </c>
      <c r="AO137" s="28" t="s">
        <v>103</v>
      </c>
      <c r="AP137" s="28" t="s">
        <v>97</v>
      </c>
      <c r="AQ137" t="s">
        <v>105</v>
      </c>
      <c r="AR137" t="s">
        <v>106</v>
      </c>
      <c r="AS137">
        <v>1682</v>
      </c>
      <c r="AT137">
        <v>0</v>
      </c>
      <c r="AU137">
        <v>0</v>
      </c>
      <c r="AV137">
        <v>1682</v>
      </c>
      <c r="AW137" s="30">
        <v>0</v>
      </c>
      <c r="AX137">
        <v>0</v>
      </c>
      <c r="AY137" s="30">
        <v>2</v>
      </c>
      <c r="AZ137" s="30">
        <v>0</v>
      </c>
      <c r="BA137">
        <v>3</v>
      </c>
      <c r="BB137" s="14">
        <f>IF(Table1[[#This Row],[FullBath]]+Table1[[#This Row],[HalfBath]]=Table1[[#This Row],[BedroomAbvGr]],1,0)</f>
        <v>0</v>
      </c>
      <c r="BC137">
        <v>1</v>
      </c>
      <c r="BD137" s="30" t="s">
        <v>98</v>
      </c>
      <c r="BE137">
        <v>7</v>
      </c>
      <c r="BF137" t="s">
        <v>107</v>
      </c>
      <c r="BG137">
        <v>1</v>
      </c>
      <c r="BH137" t="s">
        <v>97</v>
      </c>
      <c r="BI137" t="s">
        <v>108</v>
      </c>
      <c r="BJ137">
        <v>1970</v>
      </c>
      <c r="BK137" t="s">
        <v>102</v>
      </c>
      <c r="BL137">
        <v>2</v>
      </c>
      <c r="BM137">
        <v>530</v>
      </c>
      <c r="BN137" t="s">
        <v>98</v>
      </c>
      <c r="BO137" t="s">
        <v>98</v>
      </c>
      <c r="BP137" t="s">
        <v>105</v>
      </c>
      <c r="BQ137" s="30">
        <v>98</v>
      </c>
      <c r="BR137" s="14">
        <f>IF(Table1[[#This Row],[WoodDeckSF]]&gt;0,1,0)</f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 s="28" t="s">
        <v>83</v>
      </c>
      <c r="BY137" s="14">
        <f>IF(Table1[[#This Row],[PoolQC]]="NA", 0, 1)</f>
        <v>0</v>
      </c>
      <c r="BZ137" s="30" t="s">
        <v>134</v>
      </c>
      <c r="CA137" s="14">
        <f>IF(Table1[[#This Row],[Fence]]="NA",0,1)</f>
        <v>1</v>
      </c>
      <c r="CB137" t="s">
        <v>83</v>
      </c>
      <c r="CC137">
        <v>0</v>
      </c>
      <c r="CD137" s="30">
        <v>5</v>
      </c>
      <c r="CE137">
        <v>2008</v>
      </c>
      <c r="CF137" t="s">
        <v>110</v>
      </c>
      <c r="CG137" t="s">
        <v>111</v>
      </c>
      <c r="CH137" s="14">
        <f>IF(Table1[[#This Row],[SaleCondition]]="Normal",1,0)</f>
        <v>1</v>
      </c>
      <c r="CI137" s="1">
        <v>174000</v>
      </c>
    </row>
    <row r="138" spans="1:87" x14ac:dyDescent="0.2">
      <c r="A138">
        <v>137</v>
      </c>
      <c r="B138">
        <v>20</v>
      </c>
      <c r="C138" s="28" t="s">
        <v>81</v>
      </c>
      <c r="D138" t="s">
        <v>83</v>
      </c>
      <c r="E138">
        <v>10355</v>
      </c>
      <c r="F138" s="28" t="s">
        <v>82</v>
      </c>
      <c r="G138" t="s">
        <v>83</v>
      </c>
      <c r="H138" t="s">
        <v>120</v>
      </c>
      <c r="I138" s="28" t="s">
        <v>85</v>
      </c>
      <c r="J138" t="s">
        <v>86</v>
      </c>
      <c r="K138" s="30" t="s">
        <v>122</v>
      </c>
      <c r="L138" t="s">
        <v>88</v>
      </c>
      <c r="M138" s="31" t="s">
        <v>162</v>
      </c>
      <c r="N138" s="31" t="s">
        <v>90</v>
      </c>
      <c r="O138" s="28" t="s">
        <v>90</v>
      </c>
      <c r="P138" t="s">
        <v>91</v>
      </c>
      <c r="Q138" s="30" t="s">
        <v>115</v>
      </c>
      <c r="R138" s="28">
        <v>5</v>
      </c>
      <c r="S138" s="28">
        <v>5</v>
      </c>
      <c r="T138">
        <v>1967</v>
      </c>
      <c r="U138">
        <v>1967</v>
      </c>
      <c r="V138" s="14">
        <f t="shared" si="2"/>
        <v>0</v>
      </c>
      <c r="W138" s="28" t="s">
        <v>93</v>
      </c>
      <c r="X138" s="28" t="s">
        <v>94</v>
      </c>
      <c r="Y138" s="30" t="s">
        <v>116</v>
      </c>
      <c r="Z138" s="28" t="s">
        <v>116</v>
      </c>
      <c r="AA138" t="s">
        <v>96</v>
      </c>
      <c r="AB138" s="28">
        <v>196</v>
      </c>
      <c r="AC138" s="28" t="s">
        <v>98</v>
      </c>
      <c r="AD138" s="28" t="s">
        <v>98</v>
      </c>
      <c r="AE138" s="30" t="s">
        <v>118</v>
      </c>
      <c r="AF138" t="s">
        <v>98</v>
      </c>
      <c r="AG138" t="s">
        <v>98</v>
      </c>
      <c r="AH138" t="s">
        <v>100</v>
      </c>
      <c r="AI138" t="s">
        <v>141</v>
      </c>
      <c r="AJ138">
        <v>695</v>
      </c>
      <c r="AK138" t="s">
        <v>102</v>
      </c>
      <c r="AL138">
        <v>0</v>
      </c>
      <c r="AM138">
        <v>519</v>
      </c>
      <c r="AN138">
        <v>1214</v>
      </c>
      <c r="AO138" s="28" t="s">
        <v>103</v>
      </c>
      <c r="AP138" s="28" t="s">
        <v>98</v>
      </c>
      <c r="AQ138" t="s">
        <v>105</v>
      </c>
      <c r="AR138" t="s">
        <v>106</v>
      </c>
      <c r="AS138">
        <v>1214</v>
      </c>
      <c r="AT138">
        <v>0</v>
      </c>
      <c r="AU138">
        <v>0</v>
      </c>
      <c r="AV138">
        <v>1214</v>
      </c>
      <c r="AW138" s="30">
        <v>0</v>
      </c>
      <c r="AX138">
        <v>0</v>
      </c>
      <c r="AY138" s="30">
        <v>2</v>
      </c>
      <c r="AZ138" s="30">
        <v>0</v>
      </c>
      <c r="BA138">
        <v>3</v>
      </c>
      <c r="BB138" s="14">
        <f>IF(Table1[[#This Row],[FullBath]]+Table1[[#This Row],[HalfBath]]=Table1[[#This Row],[BedroomAbvGr]],1,0)</f>
        <v>0</v>
      </c>
      <c r="BC138">
        <v>1</v>
      </c>
      <c r="BD138" s="30" t="s">
        <v>98</v>
      </c>
      <c r="BE138">
        <v>5</v>
      </c>
      <c r="BF138" t="s">
        <v>107</v>
      </c>
      <c r="BG138">
        <v>1</v>
      </c>
      <c r="BH138" t="s">
        <v>147</v>
      </c>
      <c r="BI138" t="s">
        <v>108</v>
      </c>
      <c r="BJ138">
        <v>1967</v>
      </c>
      <c r="BK138" t="s">
        <v>109</v>
      </c>
      <c r="BL138">
        <v>1</v>
      </c>
      <c r="BM138">
        <v>318</v>
      </c>
      <c r="BN138" t="s">
        <v>98</v>
      </c>
      <c r="BO138" t="s">
        <v>98</v>
      </c>
      <c r="BP138" t="s">
        <v>105</v>
      </c>
      <c r="BQ138" s="30">
        <v>0</v>
      </c>
      <c r="BR138" s="14">
        <f>IF(Table1[[#This Row],[WoodDeckSF]]&gt;0,1,0)</f>
        <v>0</v>
      </c>
      <c r="BS138">
        <v>111</v>
      </c>
      <c r="BT138">
        <v>0</v>
      </c>
      <c r="BU138">
        <v>0</v>
      </c>
      <c r="BV138">
        <v>0</v>
      </c>
      <c r="BW138">
        <v>0</v>
      </c>
      <c r="BX138" s="28" t="s">
        <v>83</v>
      </c>
      <c r="BY138" s="14">
        <f>IF(Table1[[#This Row],[PoolQC]]="NA", 0, 1)</f>
        <v>0</v>
      </c>
      <c r="BZ138" s="30" t="s">
        <v>83</v>
      </c>
      <c r="CA138" s="14">
        <f>IF(Table1[[#This Row],[Fence]]="NA",0,1)</f>
        <v>0</v>
      </c>
      <c r="CB138" t="s">
        <v>83</v>
      </c>
      <c r="CC138">
        <v>0</v>
      </c>
      <c r="CD138" s="30">
        <v>7</v>
      </c>
      <c r="CE138">
        <v>2007</v>
      </c>
      <c r="CF138" t="s">
        <v>110</v>
      </c>
      <c r="CG138" t="s">
        <v>111</v>
      </c>
      <c r="CH138" s="14">
        <f>IF(Table1[[#This Row],[SaleCondition]]="Normal",1,0)</f>
        <v>1</v>
      </c>
      <c r="CI138" s="1">
        <v>143000</v>
      </c>
    </row>
    <row r="139" spans="1:87" x14ac:dyDescent="0.2">
      <c r="A139">
        <v>138</v>
      </c>
      <c r="B139">
        <v>90</v>
      </c>
      <c r="C139" s="28" t="s">
        <v>81</v>
      </c>
      <c r="D139">
        <v>82</v>
      </c>
      <c r="E139">
        <v>11070</v>
      </c>
      <c r="F139" s="28" t="s">
        <v>82</v>
      </c>
      <c r="G139" t="s">
        <v>83</v>
      </c>
      <c r="H139" t="s">
        <v>84</v>
      </c>
      <c r="I139" s="28" t="s">
        <v>85</v>
      </c>
      <c r="J139" t="s">
        <v>86</v>
      </c>
      <c r="K139" s="30" t="s">
        <v>87</v>
      </c>
      <c r="L139" t="s">
        <v>88</v>
      </c>
      <c r="M139" s="31" t="s">
        <v>131</v>
      </c>
      <c r="N139" s="31" t="s">
        <v>90</v>
      </c>
      <c r="O139" s="28" t="s">
        <v>90</v>
      </c>
      <c r="P139" t="s">
        <v>167</v>
      </c>
      <c r="Q139" s="30" t="s">
        <v>115</v>
      </c>
      <c r="R139" s="28">
        <v>7</v>
      </c>
      <c r="S139" s="28">
        <v>5</v>
      </c>
      <c r="T139">
        <v>1988</v>
      </c>
      <c r="U139">
        <v>1989</v>
      </c>
      <c r="V139" s="14">
        <f t="shared" si="2"/>
        <v>1</v>
      </c>
      <c r="W139" s="28" t="s">
        <v>93</v>
      </c>
      <c r="X139" s="28" t="s">
        <v>94</v>
      </c>
      <c r="Y139" s="30" t="s">
        <v>95</v>
      </c>
      <c r="Z139" s="28" t="s">
        <v>95</v>
      </c>
      <c r="AA139" t="s">
        <v>96</v>
      </c>
      <c r="AB139" s="28">
        <v>70</v>
      </c>
      <c r="AC139" s="28" t="s">
        <v>98</v>
      </c>
      <c r="AD139" s="28" t="s">
        <v>98</v>
      </c>
      <c r="AE139" s="30" t="s">
        <v>118</v>
      </c>
      <c r="AF139" t="s">
        <v>98</v>
      </c>
      <c r="AG139" t="s">
        <v>98</v>
      </c>
      <c r="AH139" t="s">
        <v>100</v>
      </c>
      <c r="AI139" t="s">
        <v>102</v>
      </c>
      <c r="AJ139">
        <v>0</v>
      </c>
      <c r="AK139" t="s">
        <v>102</v>
      </c>
      <c r="AL139">
        <v>0</v>
      </c>
      <c r="AM139">
        <v>1907</v>
      </c>
      <c r="AN139">
        <v>1907</v>
      </c>
      <c r="AO139" s="28" t="s">
        <v>103</v>
      </c>
      <c r="AP139" s="28" t="s">
        <v>97</v>
      </c>
      <c r="AQ139" t="s">
        <v>105</v>
      </c>
      <c r="AR139" t="s">
        <v>106</v>
      </c>
      <c r="AS139">
        <v>1959</v>
      </c>
      <c r="AT139">
        <v>0</v>
      </c>
      <c r="AU139">
        <v>0</v>
      </c>
      <c r="AV139">
        <v>1959</v>
      </c>
      <c r="AW139" s="30">
        <v>0</v>
      </c>
      <c r="AX139">
        <v>0</v>
      </c>
      <c r="AY139" s="30">
        <v>3</v>
      </c>
      <c r="AZ139" s="30">
        <v>0</v>
      </c>
      <c r="BA139">
        <v>5</v>
      </c>
      <c r="BB139" s="14">
        <f>IF(Table1[[#This Row],[FullBath]]+Table1[[#This Row],[HalfBath]]=Table1[[#This Row],[BedroomAbvGr]],1,0)</f>
        <v>0</v>
      </c>
      <c r="BC139">
        <v>2</v>
      </c>
      <c r="BD139" s="30" t="s">
        <v>98</v>
      </c>
      <c r="BE139">
        <v>9</v>
      </c>
      <c r="BF139" t="s">
        <v>107</v>
      </c>
      <c r="BG139">
        <v>0</v>
      </c>
      <c r="BH139" t="s">
        <v>83</v>
      </c>
      <c r="BI139" t="s">
        <v>217</v>
      </c>
      <c r="BJ139">
        <v>1989</v>
      </c>
      <c r="BK139" t="s">
        <v>102</v>
      </c>
      <c r="BL139">
        <v>3</v>
      </c>
      <c r="BM139">
        <v>766</v>
      </c>
      <c r="BN139" t="s">
        <v>98</v>
      </c>
      <c r="BO139" t="s">
        <v>98</v>
      </c>
      <c r="BP139" t="s">
        <v>105</v>
      </c>
      <c r="BQ139" s="30">
        <v>0</v>
      </c>
      <c r="BR139" s="14">
        <f>IF(Table1[[#This Row],[WoodDeckSF]]&gt;0,1,0)</f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s="28" t="s">
        <v>83</v>
      </c>
      <c r="BY139" s="14">
        <f>IF(Table1[[#This Row],[PoolQC]]="NA", 0, 1)</f>
        <v>0</v>
      </c>
      <c r="BZ139" s="30" t="s">
        <v>83</v>
      </c>
      <c r="CA139" s="14">
        <f>IF(Table1[[#This Row],[Fence]]="NA",0,1)</f>
        <v>0</v>
      </c>
      <c r="CB139" t="s">
        <v>83</v>
      </c>
      <c r="CC139">
        <v>0</v>
      </c>
      <c r="CD139" s="30">
        <v>7</v>
      </c>
      <c r="CE139">
        <v>2006</v>
      </c>
      <c r="CF139" t="s">
        <v>110</v>
      </c>
      <c r="CG139" t="s">
        <v>219</v>
      </c>
      <c r="CH139" s="14">
        <f>IF(Table1[[#This Row],[SaleCondition]]="Normal",1,0)</f>
        <v>0</v>
      </c>
      <c r="CI139" s="1">
        <v>171000</v>
      </c>
    </row>
    <row r="140" spans="1:87" x14ac:dyDescent="0.2">
      <c r="A140">
        <v>139</v>
      </c>
      <c r="B140">
        <v>60</v>
      </c>
      <c r="C140" s="28" t="s">
        <v>81</v>
      </c>
      <c r="D140">
        <v>73</v>
      </c>
      <c r="E140">
        <v>9066</v>
      </c>
      <c r="F140" s="28" t="s">
        <v>82</v>
      </c>
      <c r="G140" t="s">
        <v>83</v>
      </c>
      <c r="H140" t="s">
        <v>120</v>
      </c>
      <c r="I140" s="28" t="s">
        <v>85</v>
      </c>
      <c r="J140" t="s">
        <v>86</v>
      </c>
      <c r="K140" s="30" t="s">
        <v>87</v>
      </c>
      <c r="L140" t="s">
        <v>88</v>
      </c>
      <c r="M140" s="31" t="s">
        <v>89</v>
      </c>
      <c r="N140" s="31" t="s">
        <v>90</v>
      </c>
      <c r="O140" s="28" t="s">
        <v>90</v>
      </c>
      <c r="P140" t="s">
        <v>91</v>
      </c>
      <c r="Q140" s="30" t="s">
        <v>92</v>
      </c>
      <c r="R140" s="28">
        <v>8</v>
      </c>
      <c r="S140" s="28">
        <v>5</v>
      </c>
      <c r="T140">
        <v>1999</v>
      </c>
      <c r="U140">
        <v>2000</v>
      </c>
      <c r="V140" s="14">
        <f t="shared" si="2"/>
        <v>1</v>
      </c>
      <c r="W140" s="28" t="s">
        <v>93</v>
      </c>
      <c r="X140" s="28" t="s">
        <v>94</v>
      </c>
      <c r="Y140" s="30" t="s">
        <v>95</v>
      </c>
      <c r="Z140" s="28" t="s">
        <v>95</v>
      </c>
      <c r="AA140" t="s">
        <v>96</v>
      </c>
      <c r="AB140" s="28">
        <v>320</v>
      </c>
      <c r="AC140" s="28" t="s">
        <v>97</v>
      </c>
      <c r="AD140" s="28" t="s">
        <v>98</v>
      </c>
      <c r="AE140" s="30" t="s">
        <v>99</v>
      </c>
      <c r="AF140" t="s">
        <v>97</v>
      </c>
      <c r="AG140" t="s">
        <v>98</v>
      </c>
      <c r="AH140" t="s">
        <v>121</v>
      </c>
      <c r="AI140" t="s">
        <v>101</v>
      </c>
      <c r="AJ140">
        <v>668</v>
      </c>
      <c r="AK140" t="s">
        <v>102</v>
      </c>
      <c r="AL140">
        <v>0</v>
      </c>
      <c r="AM140">
        <v>336</v>
      </c>
      <c r="AN140">
        <v>1004</v>
      </c>
      <c r="AO140" s="28" t="s">
        <v>103</v>
      </c>
      <c r="AP140" s="28" t="s">
        <v>104</v>
      </c>
      <c r="AQ140" t="s">
        <v>105</v>
      </c>
      <c r="AR140" t="s">
        <v>106</v>
      </c>
      <c r="AS140">
        <v>1004</v>
      </c>
      <c r="AT140">
        <v>848</v>
      </c>
      <c r="AU140">
        <v>0</v>
      </c>
      <c r="AV140">
        <v>1852</v>
      </c>
      <c r="AW140" s="30">
        <v>0</v>
      </c>
      <c r="AX140">
        <v>0</v>
      </c>
      <c r="AY140" s="30">
        <v>2</v>
      </c>
      <c r="AZ140" s="30">
        <v>1</v>
      </c>
      <c r="BA140">
        <v>3</v>
      </c>
      <c r="BB140" s="14">
        <f>IF(Table1[[#This Row],[FullBath]]+Table1[[#This Row],[HalfBath]]=Table1[[#This Row],[BedroomAbvGr]],1,0)</f>
        <v>1</v>
      </c>
      <c r="BC140">
        <v>1</v>
      </c>
      <c r="BD140" s="30" t="s">
        <v>97</v>
      </c>
      <c r="BE140">
        <v>7</v>
      </c>
      <c r="BF140" t="s">
        <v>107</v>
      </c>
      <c r="BG140">
        <v>2</v>
      </c>
      <c r="BH140" t="s">
        <v>98</v>
      </c>
      <c r="BI140" t="s">
        <v>108</v>
      </c>
      <c r="BJ140">
        <v>1999</v>
      </c>
      <c r="BK140" t="s">
        <v>157</v>
      </c>
      <c r="BL140">
        <v>3</v>
      </c>
      <c r="BM140">
        <v>660</v>
      </c>
      <c r="BN140" t="s">
        <v>98</v>
      </c>
      <c r="BO140" t="s">
        <v>98</v>
      </c>
      <c r="BP140" t="s">
        <v>105</v>
      </c>
      <c r="BQ140" s="30">
        <v>224</v>
      </c>
      <c r="BR140" s="14">
        <f>IF(Table1[[#This Row],[WoodDeckSF]]&gt;0,1,0)</f>
        <v>1</v>
      </c>
      <c r="BS140">
        <v>106</v>
      </c>
      <c r="BT140">
        <v>0</v>
      </c>
      <c r="BU140">
        <v>0</v>
      </c>
      <c r="BV140">
        <v>0</v>
      </c>
      <c r="BW140">
        <v>0</v>
      </c>
      <c r="BX140" s="28" t="s">
        <v>83</v>
      </c>
      <c r="BY140" s="14">
        <f>IF(Table1[[#This Row],[PoolQC]]="NA", 0, 1)</f>
        <v>0</v>
      </c>
      <c r="BZ140" s="30" t="s">
        <v>165</v>
      </c>
      <c r="CA140" s="14">
        <f>IF(Table1[[#This Row],[Fence]]="NA",0,1)</f>
        <v>1</v>
      </c>
      <c r="CB140" t="s">
        <v>83</v>
      </c>
      <c r="CC140">
        <v>0</v>
      </c>
      <c r="CD140" s="30">
        <v>12</v>
      </c>
      <c r="CE140">
        <v>2008</v>
      </c>
      <c r="CF140" t="s">
        <v>110</v>
      </c>
      <c r="CG140" t="s">
        <v>111</v>
      </c>
      <c r="CH140" s="14">
        <f>IF(Table1[[#This Row],[SaleCondition]]="Normal",1,0)</f>
        <v>1</v>
      </c>
      <c r="CI140" s="1">
        <v>230000</v>
      </c>
    </row>
    <row r="141" spans="1:87" x14ac:dyDescent="0.2">
      <c r="A141">
        <v>140</v>
      </c>
      <c r="B141">
        <v>60</v>
      </c>
      <c r="C141" s="28" t="s">
        <v>81</v>
      </c>
      <c r="D141">
        <v>65</v>
      </c>
      <c r="E141">
        <v>15426</v>
      </c>
      <c r="F141" s="28" t="s">
        <v>82</v>
      </c>
      <c r="G141" t="s">
        <v>83</v>
      </c>
      <c r="H141" t="s">
        <v>120</v>
      </c>
      <c r="I141" s="28" t="s">
        <v>85</v>
      </c>
      <c r="J141" t="s">
        <v>86</v>
      </c>
      <c r="K141" s="30" t="s">
        <v>87</v>
      </c>
      <c r="L141" t="s">
        <v>88</v>
      </c>
      <c r="M141" s="31" t="s">
        <v>89</v>
      </c>
      <c r="N141" s="31" t="s">
        <v>90</v>
      </c>
      <c r="O141" s="28" t="s">
        <v>90</v>
      </c>
      <c r="P141" t="s">
        <v>91</v>
      </c>
      <c r="Q141" s="30" t="s">
        <v>92</v>
      </c>
      <c r="R141" s="28">
        <v>6</v>
      </c>
      <c r="S141" s="28">
        <v>5</v>
      </c>
      <c r="T141">
        <v>1997</v>
      </c>
      <c r="U141">
        <v>1997</v>
      </c>
      <c r="V141" s="14">
        <f t="shared" si="2"/>
        <v>0</v>
      </c>
      <c r="W141" s="28" t="s">
        <v>93</v>
      </c>
      <c r="X141" s="28" t="s">
        <v>94</v>
      </c>
      <c r="Y141" s="30" t="s">
        <v>95</v>
      </c>
      <c r="Z141" s="28" t="s">
        <v>95</v>
      </c>
      <c r="AA141" t="s">
        <v>117</v>
      </c>
      <c r="AB141" s="28">
        <v>0</v>
      </c>
      <c r="AC141" s="28" t="s">
        <v>98</v>
      </c>
      <c r="AD141" s="28" t="s">
        <v>98</v>
      </c>
      <c r="AE141" s="30" t="s">
        <v>99</v>
      </c>
      <c r="AF141" t="s">
        <v>97</v>
      </c>
      <c r="AG141" t="s">
        <v>98</v>
      </c>
      <c r="AH141" t="s">
        <v>100</v>
      </c>
      <c r="AI141" t="s">
        <v>101</v>
      </c>
      <c r="AJ141">
        <v>821</v>
      </c>
      <c r="AK141" t="s">
        <v>102</v>
      </c>
      <c r="AL141">
        <v>0</v>
      </c>
      <c r="AM141">
        <v>107</v>
      </c>
      <c r="AN141">
        <v>928</v>
      </c>
      <c r="AO141" s="28" t="s">
        <v>103</v>
      </c>
      <c r="AP141" s="28" t="s">
        <v>104</v>
      </c>
      <c r="AQ141" t="s">
        <v>105</v>
      </c>
      <c r="AR141" t="s">
        <v>106</v>
      </c>
      <c r="AS141">
        <v>928</v>
      </c>
      <c r="AT141">
        <v>836</v>
      </c>
      <c r="AU141">
        <v>0</v>
      </c>
      <c r="AV141">
        <v>1764</v>
      </c>
      <c r="AW141" s="30">
        <v>1</v>
      </c>
      <c r="AX141">
        <v>0</v>
      </c>
      <c r="AY141" s="30">
        <v>2</v>
      </c>
      <c r="AZ141" s="30">
        <v>1</v>
      </c>
      <c r="BA141">
        <v>3</v>
      </c>
      <c r="BB141" s="14">
        <f>IF(Table1[[#This Row],[FullBath]]+Table1[[#This Row],[HalfBath]]=Table1[[#This Row],[BedroomAbvGr]],1,0)</f>
        <v>1</v>
      </c>
      <c r="BC141">
        <v>1</v>
      </c>
      <c r="BD141" s="30" t="s">
        <v>97</v>
      </c>
      <c r="BE141">
        <v>7</v>
      </c>
      <c r="BF141" t="s">
        <v>107</v>
      </c>
      <c r="BG141">
        <v>0</v>
      </c>
      <c r="BH141" t="s">
        <v>83</v>
      </c>
      <c r="BI141" t="s">
        <v>108</v>
      </c>
      <c r="BJ141">
        <v>1997</v>
      </c>
      <c r="BK141" t="s">
        <v>109</v>
      </c>
      <c r="BL141">
        <v>2</v>
      </c>
      <c r="BM141">
        <v>470</v>
      </c>
      <c r="BN141" t="s">
        <v>98</v>
      </c>
      <c r="BO141" t="s">
        <v>98</v>
      </c>
      <c r="BP141" t="s">
        <v>105</v>
      </c>
      <c r="BQ141" s="30">
        <v>276</v>
      </c>
      <c r="BR141" s="14">
        <f>IF(Table1[[#This Row],[WoodDeckSF]]&gt;0,1,0)</f>
        <v>1</v>
      </c>
      <c r="BS141">
        <v>99</v>
      </c>
      <c r="BT141">
        <v>0</v>
      </c>
      <c r="BU141">
        <v>0</v>
      </c>
      <c r="BV141">
        <v>0</v>
      </c>
      <c r="BW141">
        <v>0</v>
      </c>
      <c r="BX141" s="28" t="s">
        <v>83</v>
      </c>
      <c r="BY141" s="14">
        <f>IF(Table1[[#This Row],[PoolQC]]="NA", 0, 1)</f>
        <v>0</v>
      </c>
      <c r="BZ141" s="30" t="s">
        <v>134</v>
      </c>
      <c r="CA141" s="14">
        <f>IF(Table1[[#This Row],[Fence]]="NA",0,1)</f>
        <v>1</v>
      </c>
      <c r="CB141" t="s">
        <v>83</v>
      </c>
      <c r="CC141">
        <v>0</v>
      </c>
      <c r="CD141" s="30">
        <v>8</v>
      </c>
      <c r="CE141">
        <v>2009</v>
      </c>
      <c r="CF141" t="s">
        <v>110</v>
      </c>
      <c r="CG141" t="s">
        <v>111</v>
      </c>
      <c r="CH141" s="14">
        <f>IF(Table1[[#This Row],[SaleCondition]]="Normal",1,0)</f>
        <v>1</v>
      </c>
      <c r="CI141" s="1">
        <v>231500</v>
      </c>
    </row>
    <row r="142" spans="1:87" x14ac:dyDescent="0.2">
      <c r="A142">
        <v>141</v>
      </c>
      <c r="B142">
        <v>20</v>
      </c>
      <c r="C142" s="28" t="s">
        <v>81</v>
      </c>
      <c r="D142">
        <v>70</v>
      </c>
      <c r="E142">
        <v>10500</v>
      </c>
      <c r="F142" s="28" t="s">
        <v>82</v>
      </c>
      <c r="G142" t="s">
        <v>83</v>
      </c>
      <c r="H142" t="s">
        <v>84</v>
      </c>
      <c r="I142" s="28" t="s">
        <v>85</v>
      </c>
      <c r="J142" t="s">
        <v>86</v>
      </c>
      <c r="K142" s="30" t="s">
        <v>112</v>
      </c>
      <c r="L142" t="s">
        <v>88</v>
      </c>
      <c r="M142" s="31" t="s">
        <v>162</v>
      </c>
      <c r="N142" s="31" t="s">
        <v>90</v>
      </c>
      <c r="O142" s="28" t="s">
        <v>90</v>
      </c>
      <c r="P142" t="s">
        <v>91</v>
      </c>
      <c r="Q142" s="30" t="s">
        <v>115</v>
      </c>
      <c r="R142" s="28">
        <v>4</v>
      </c>
      <c r="S142" s="28">
        <v>5</v>
      </c>
      <c r="T142">
        <v>1971</v>
      </c>
      <c r="U142">
        <v>1971</v>
      </c>
      <c r="V142" s="14">
        <f t="shared" si="2"/>
        <v>0</v>
      </c>
      <c r="W142" s="28" t="s">
        <v>93</v>
      </c>
      <c r="X142" s="28" t="s">
        <v>94</v>
      </c>
      <c r="Y142" s="30" t="s">
        <v>140</v>
      </c>
      <c r="Z142" s="28" t="s">
        <v>140</v>
      </c>
      <c r="AA142" t="s">
        <v>117</v>
      </c>
      <c r="AB142" s="28">
        <v>0</v>
      </c>
      <c r="AC142" s="28" t="s">
        <v>98</v>
      </c>
      <c r="AD142" s="28" t="s">
        <v>98</v>
      </c>
      <c r="AE142" s="30" t="s">
        <v>118</v>
      </c>
      <c r="AF142" t="s">
        <v>98</v>
      </c>
      <c r="AG142" t="s">
        <v>98</v>
      </c>
      <c r="AH142" t="s">
        <v>100</v>
      </c>
      <c r="AI142" t="s">
        <v>119</v>
      </c>
      <c r="AJ142">
        <v>432</v>
      </c>
      <c r="AK142" t="s">
        <v>102</v>
      </c>
      <c r="AL142">
        <v>0</v>
      </c>
      <c r="AM142">
        <v>432</v>
      </c>
      <c r="AN142">
        <v>864</v>
      </c>
      <c r="AO142" s="28" t="s">
        <v>103</v>
      </c>
      <c r="AP142" s="28" t="s">
        <v>98</v>
      </c>
      <c r="AQ142" t="s">
        <v>105</v>
      </c>
      <c r="AR142" t="s">
        <v>106</v>
      </c>
      <c r="AS142">
        <v>864</v>
      </c>
      <c r="AT142">
        <v>0</v>
      </c>
      <c r="AU142">
        <v>0</v>
      </c>
      <c r="AV142">
        <v>864</v>
      </c>
      <c r="AW142" s="30">
        <v>0</v>
      </c>
      <c r="AX142">
        <v>0</v>
      </c>
      <c r="AY142" s="30">
        <v>1</v>
      </c>
      <c r="AZ142" s="30">
        <v>0</v>
      </c>
      <c r="BA142">
        <v>3</v>
      </c>
      <c r="BB142" s="14">
        <f>IF(Table1[[#This Row],[FullBath]]+Table1[[#This Row],[HalfBath]]=Table1[[#This Row],[BedroomAbvGr]],1,0)</f>
        <v>0</v>
      </c>
      <c r="BC142">
        <v>1</v>
      </c>
      <c r="BD142" s="30" t="s">
        <v>98</v>
      </c>
      <c r="BE142">
        <v>5</v>
      </c>
      <c r="BF142" t="s">
        <v>107</v>
      </c>
      <c r="BG142">
        <v>1</v>
      </c>
      <c r="BH142" t="s">
        <v>212</v>
      </c>
      <c r="BI142" t="s">
        <v>83</v>
      </c>
      <c r="BJ142" t="s">
        <v>83</v>
      </c>
      <c r="BK142" t="s">
        <v>83</v>
      </c>
      <c r="BL142">
        <v>0</v>
      </c>
      <c r="BM142">
        <v>0</v>
      </c>
      <c r="BN142" t="s">
        <v>83</v>
      </c>
      <c r="BO142" t="s">
        <v>83</v>
      </c>
      <c r="BP142" t="s">
        <v>105</v>
      </c>
      <c r="BQ142" s="30">
        <v>0</v>
      </c>
      <c r="BR142" s="14">
        <f>IF(Table1[[#This Row],[WoodDeckSF]]&gt;0,1,0)</f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s="28" t="s">
        <v>83</v>
      </c>
      <c r="BY142" s="14">
        <f>IF(Table1[[#This Row],[PoolQC]]="NA", 0, 1)</f>
        <v>0</v>
      </c>
      <c r="BZ142" s="30" t="s">
        <v>83</v>
      </c>
      <c r="CA142" s="14">
        <f>IF(Table1[[#This Row],[Fence]]="NA",0,1)</f>
        <v>0</v>
      </c>
      <c r="CB142" t="s">
        <v>83</v>
      </c>
      <c r="CC142">
        <v>0</v>
      </c>
      <c r="CD142" s="30">
        <v>4</v>
      </c>
      <c r="CE142">
        <v>2010</v>
      </c>
      <c r="CF142" t="s">
        <v>220</v>
      </c>
      <c r="CG142" t="s">
        <v>111</v>
      </c>
      <c r="CH142" s="14">
        <f>IF(Table1[[#This Row],[SaleCondition]]="Normal",1,0)</f>
        <v>1</v>
      </c>
      <c r="CI142" s="1">
        <v>115000</v>
      </c>
    </row>
    <row r="143" spans="1:87" x14ac:dyDescent="0.2">
      <c r="A143">
        <v>142</v>
      </c>
      <c r="B143">
        <v>20</v>
      </c>
      <c r="C143" s="28" t="s">
        <v>81</v>
      </c>
      <c r="D143">
        <v>78</v>
      </c>
      <c r="E143">
        <v>11645</v>
      </c>
      <c r="F143" s="28" t="s">
        <v>82</v>
      </c>
      <c r="G143" t="s">
        <v>83</v>
      </c>
      <c r="H143" t="s">
        <v>84</v>
      </c>
      <c r="I143" s="28" t="s">
        <v>85</v>
      </c>
      <c r="J143" t="s">
        <v>86</v>
      </c>
      <c r="K143" s="30" t="s">
        <v>87</v>
      </c>
      <c r="L143" t="s">
        <v>88</v>
      </c>
      <c r="M143" s="31" t="s">
        <v>89</v>
      </c>
      <c r="N143" s="31" t="s">
        <v>90</v>
      </c>
      <c r="O143" s="28" t="s">
        <v>90</v>
      </c>
      <c r="P143" t="s">
        <v>91</v>
      </c>
      <c r="Q143" s="30" t="s">
        <v>115</v>
      </c>
      <c r="R143" s="28">
        <v>7</v>
      </c>
      <c r="S143" s="28">
        <v>5</v>
      </c>
      <c r="T143">
        <v>2005</v>
      </c>
      <c r="U143">
        <v>2005</v>
      </c>
      <c r="V143" s="14">
        <f t="shared" si="2"/>
        <v>0</v>
      </c>
      <c r="W143" s="28" t="s">
        <v>93</v>
      </c>
      <c r="X143" s="28" t="s">
        <v>94</v>
      </c>
      <c r="Y143" s="30" t="s">
        <v>95</v>
      </c>
      <c r="Z143" s="28" t="s">
        <v>95</v>
      </c>
      <c r="AA143" t="s">
        <v>117</v>
      </c>
      <c r="AB143" s="28">
        <v>0</v>
      </c>
      <c r="AC143" s="28" t="s">
        <v>97</v>
      </c>
      <c r="AD143" s="28" t="s">
        <v>98</v>
      </c>
      <c r="AE143" s="30" t="s">
        <v>99</v>
      </c>
      <c r="AF143" t="s">
        <v>97</v>
      </c>
      <c r="AG143" t="s">
        <v>98</v>
      </c>
      <c r="AH143" t="s">
        <v>130</v>
      </c>
      <c r="AI143" t="s">
        <v>101</v>
      </c>
      <c r="AJ143">
        <v>1300</v>
      </c>
      <c r="AK143" t="s">
        <v>102</v>
      </c>
      <c r="AL143">
        <v>0</v>
      </c>
      <c r="AM143">
        <v>434</v>
      </c>
      <c r="AN143">
        <v>1734</v>
      </c>
      <c r="AO143" s="28" t="s">
        <v>103</v>
      </c>
      <c r="AP143" s="28" t="s">
        <v>104</v>
      </c>
      <c r="AQ143" t="s">
        <v>105</v>
      </c>
      <c r="AR143" t="s">
        <v>106</v>
      </c>
      <c r="AS143">
        <v>1734</v>
      </c>
      <c r="AT143">
        <v>0</v>
      </c>
      <c r="AU143">
        <v>0</v>
      </c>
      <c r="AV143">
        <v>1734</v>
      </c>
      <c r="AW143" s="30">
        <v>1</v>
      </c>
      <c r="AX143">
        <v>0</v>
      </c>
      <c r="AY143" s="30">
        <v>2</v>
      </c>
      <c r="AZ143" s="30">
        <v>0</v>
      </c>
      <c r="BA143">
        <v>3</v>
      </c>
      <c r="BB143" s="14">
        <f>IF(Table1[[#This Row],[FullBath]]+Table1[[#This Row],[HalfBath]]=Table1[[#This Row],[BedroomAbvGr]],1,0)</f>
        <v>0</v>
      </c>
      <c r="BC143">
        <v>1</v>
      </c>
      <c r="BD143" s="30" t="s">
        <v>97</v>
      </c>
      <c r="BE143">
        <v>7</v>
      </c>
      <c r="BF143" t="s">
        <v>107</v>
      </c>
      <c r="BG143">
        <v>0</v>
      </c>
      <c r="BH143" t="s">
        <v>83</v>
      </c>
      <c r="BI143" t="s">
        <v>108</v>
      </c>
      <c r="BJ143">
        <v>2005</v>
      </c>
      <c r="BK143" t="s">
        <v>157</v>
      </c>
      <c r="BL143">
        <v>2</v>
      </c>
      <c r="BM143">
        <v>660</v>
      </c>
      <c r="BN143" t="s">
        <v>98</v>
      </c>
      <c r="BO143" t="s">
        <v>98</v>
      </c>
      <c r="BP143" t="s">
        <v>105</v>
      </c>
      <c r="BQ143" s="30">
        <v>160</v>
      </c>
      <c r="BR143" s="14">
        <f>IF(Table1[[#This Row],[WoodDeckSF]]&gt;0,1,0)</f>
        <v>1</v>
      </c>
      <c r="BS143">
        <v>24</v>
      </c>
      <c r="BT143">
        <v>0</v>
      </c>
      <c r="BU143">
        <v>0</v>
      </c>
      <c r="BV143">
        <v>0</v>
      </c>
      <c r="BW143">
        <v>0</v>
      </c>
      <c r="BX143" s="28" t="s">
        <v>83</v>
      </c>
      <c r="BY143" s="14">
        <f>IF(Table1[[#This Row],[PoolQC]]="NA", 0, 1)</f>
        <v>0</v>
      </c>
      <c r="BZ143" s="30" t="s">
        <v>83</v>
      </c>
      <c r="CA143" s="14">
        <f>IF(Table1[[#This Row],[Fence]]="NA",0,1)</f>
        <v>0</v>
      </c>
      <c r="CB143" t="s">
        <v>83</v>
      </c>
      <c r="CC143">
        <v>0</v>
      </c>
      <c r="CD143" s="30">
        <v>1</v>
      </c>
      <c r="CE143">
        <v>2006</v>
      </c>
      <c r="CF143" t="s">
        <v>110</v>
      </c>
      <c r="CG143" t="s">
        <v>111</v>
      </c>
      <c r="CH143" s="14">
        <f>IF(Table1[[#This Row],[SaleCondition]]="Normal",1,0)</f>
        <v>1</v>
      </c>
      <c r="CI143" s="1">
        <v>260000</v>
      </c>
    </row>
    <row r="144" spans="1:87" x14ac:dyDescent="0.2">
      <c r="A144">
        <v>143</v>
      </c>
      <c r="B144">
        <v>50</v>
      </c>
      <c r="C144" s="28" t="s">
        <v>81</v>
      </c>
      <c r="D144">
        <v>71</v>
      </c>
      <c r="E144">
        <v>8520</v>
      </c>
      <c r="F144" s="28" t="s">
        <v>82</v>
      </c>
      <c r="G144" t="s">
        <v>83</v>
      </c>
      <c r="H144" t="s">
        <v>84</v>
      </c>
      <c r="I144" s="28" t="s">
        <v>85</v>
      </c>
      <c r="J144" t="s">
        <v>86</v>
      </c>
      <c r="K144" s="30" t="s">
        <v>122</v>
      </c>
      <c r="L144" t="s">
        <v>88</v>
      </c>
      <c r="M144" s="31" t="s">
        <v>162</v>
      </c>
      <c r="N144" s="31" t="s">
        <v>144</v>
      </c>
      <c r="O144" s="28" t="s">
        <v>90</v>
      </c>
      <c r="P144" t="s">
        <v>91</v>
      </c>
      <c r="Q144" s="30" t="s">
        <v>132</v>
      </c>
      <c r="R144" s="28">
        <v>5</v>
      </c>
      <c r="S144" s="28">
        <v>4</v>
      </c>
      <c r="T144">
        <v>1952</v>
      </c>
      <c r="U144">
        <v>1952</v>
      </c>
      <c r="V144" s="14">
        <f t="shared" si="2"/>
        <v>0</v>
      </c>
      <c r="W144" s="28" t="s">
        <v>93</v>
      </c>
      <c r="X144" s="28" t="s">
        <v>94</v>
      </c>
      <c r="Y144" s="30" t="s">
        <v>96</v>
      </c>
      <c r="Z144" s="28" t="s">
        <v>124</v>
      </c>
      <c r="AA144" t="s">
        <v>117</v>
      </c>
      <c r="AB144" s="28">
        <v>0</v>
      </c>
      <c r="AC144" s="28" t="s">
        <v>98</v>
      </c>
      <c r="AD144" s="28" t="s">
        <v>147</v>
      </c>
      <c r="AE144" s="30" t="s">
        <v>118</v>
      </c>
      <c r="AF144" t="s">
        <v>98</v>
      </c>
      <c r="AG144" t="s">
        <v>98</v>
      </c>
      <c r="AH144" t="s">
        <v>100</v>
      </c>
      <c r="AI144" t="s">
        <v>153</v>
      </c>
      <c r="AJ144">
        <v>507</v>
      </c>
      <c r="AK144" t="s">
        <v>102</v>
      </c>
      <c r="AL144">
        <v>0</v>
      </c>
      <c r="AM144">
        <v>403</v>
      </c>
      <c r="AN144">
        <v>910</v>
      </c>
      <c r="AO144" s="28" t="s">
        <v>103</v>
      </c>
      <c r="AP144" s="28" t="s">
        <v>147</v>
      </c>
      <c r="AQ144" t="s">
        <v>105</v>
      </c>
      <c r="AR144" t="s">
        <v>106</v>
      </c>
      <c r="AS144">
        <v>910</v>
      </c>
      <c r="AT144">
        <v>475</v>
      </c>
      <c r="AU144">
        <v>0</v>
      </c>
      <c r="AV144">
        <v>1385</v>
      </c>
      <c r="AW144" s="30">
        <v>0</v>
      </c>
      <c r="AX144">
        <v>0</v>
      </c>
      <c r="AY144" s="30">
        <v>2</v>
      </c>
      <c r="AZ144" s="30">
        <v>0</v>
      </c>
      <c r="BA144">
        <v>4</v>
      </c>
      <c r="BB144" s="14">
        <f>IF(Table1[[#This Row],[FullBath]]+Table1[[#This Row],[HalfBath]]=Table1[[#This Row],[BedroomAbvGr]],1,0)</f>
        <v>0</v>
      </c>
      <c r="BC144">
        <v>1</v>
      </c>
      <c r="BD144" s="30" t="s">
        <v>98</v>
      </c>
      <c r="BE144">
        <v>6</v>
      </c>
      <c r="BF144" t="s">
        <v>107</v>
      </c>
      <c r="BG144">
        <v>0</v>
      </c>
      <c r="BH144" t="s">
        <v>83</v>
      </c>
      <c r="BI144" t="s">
        <v>127</v>
      </c>
      <c r="BJ144">
        <v>2000</v>
      </c>
      <c r="BK144" t="s">
        <v>102</v>
      </c>
      <c r="BL144">
        <v>2</v>
      </c>
      <c r="BM144">
        <v>720</v>
      </c>
      <c r="BN144" t="s">
        <v>98</v>
      </c>
      <c r="BO144" t="s">
        <v>98</v>
      </c>
      <c r="BP144" t="s">
        <v>105</v>
      </c>
      <c r="BQ144" s="30">
        <v>0</v>
      </c>
      <c r="BR144" s="14">
        <f>IF(Table1[[#This Row],[WoodDeckSF]]&gt;0,1,0)</f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s="28" t="s">
        <v>83</v>
      </c>
      <c r="BY144" s="14">
        <f>IF(Table1[[#This Row],[PoolQC]]="NA", 0, 1)</f>
        <v>0</v>
      </c>
      <c r="BZ144" s="30" t="s">
        <v>134</v>
      </c>
      <c r="CA144" s="14">
        <f>IF(Table1[[#This Row],[Fence]]="NA",0,1)</f>
        <v>1</v>
      </c>
      <c r="CB144" t="s">
        <v>83</v>
      </c>
      <c r="CC144">
        <v>0</v>
      </c>
      <c r="CD144" s="30">
        <v>6</v>
      </c>
      <c r="CE144">
        <v>2010</v>
      </c>
      <c r="CF144" t="s">
        <v>110</v>
      </c>
      <c r="CG144" t="s">
        <v>111</v>
      </c>
      <c r="CH144" s="14">
        <f>IF(Table1[[#This Row],[SaleCondition]]="Normal",1,0)</f>
        <v>1</v>
      </c>
      <c r="CI144" s="1">
        <v>166000</v>
      </c>
    </row>
    <row r="145" spans="1:87" x14ac:dyDescent="0.2">
      <c r="A145">
        <v>144</v>
      </c>
      <c r="B145">
        <v>20</v>
      </c>
      <c r="C145" s="28" t="s">
        <v>81</v>
      </c>
      <c r="D145">
        <v>78</v>
      </c>
      <c r="E145">
        <v>10335</v>
      </c>
      <c r="F145" s="28" t="s">
        <v>82</v>
      </c>
      <c r="G145" t="s">
        <v>83</v>
      </c>
      <c r="H145" t="s">
        <v>120</v>
      </c>
      <c r="I145" s="28" t="s">
        <v>85</v>
      </c>
      <c r="J145" t="s">
        <v>86</v>
      </c>
      <c r="K145" s="30" t="s">
        <v>87</v>
      </c>
      <c r="L145" t="s">
        <v>88</v>
      </c>
      <c r="M145" s="31" t="s">
        <v>89</v>
      </c>
      <c r="N145" s="31" t="s">
        <v>90</v>
      </c>
      <c r="O145" s="28" t="s">
        <v>90</v>
      </c>
      <c r="P145" t="s">
        <v>91</v>
      </c>
      <c r="Q145" s="30" t="s">
        <v>115</v>
      </c>
      <c r="R145" s="28">
        <v>7</v>
      </c>
      <c r="S145" s="28">
        <v>5</v>
      </c>
      <c r="T145">
        <v>1999</v>
      </c>
      <c r="U145">
        <v>1999</v>
      </c>
      <c r="V145" s="14">
        <f t="shared" si="2"/>
        <v>0</v>
      </c>
      <c r="W145" s="28" t="s">
        <v>93</v>
      </c>
      <c r="X145" s="28" t="s">
        <v>94</v>
      </c>
      <c r="Y145" s="30" t="s">
        <v>95</v>
      </c>
      <c r="Z145" s="28" t="s">
        <v>95</v>
      </c>
      <c r="AA145" t="s">
        <v>96</v>
      </c>
      <c r="AB145" s="28">
        <v>183</v>
      </c>
      <c r="AC145" s="28" t="s">
        <v>97</v>
      </c>
      <c r="AD145" s="28" t="s">
        <v>98</v>
      </c>
      <c r="AE145" s="30" t="s">
        <v>99</v>
      </c>
      <c r="AF145" t="s">
        <v>97</v>
      </c>
      <c r="AG145" t="s">
        <v>98</v>
      </c>
      <c r="AH145" t="s">
        <v>97</v>
      </c>
      <c r="AI145" t="s">
        <v>101</v>
      </c>
      <c r="AJ145">
        <v>679</v>
      </c>
      <c r="AK145" t="s">
        <v>102</v>
      </c>
      <c r="AL145">
        <v>0</v>
      </c>
      <c r="AM145">
        <v>811</v>
      </c>
      <c r="AN145">
        <v>1490</v>
      </c>
      <c r="AO145" s="28" t="s">
        <v>103</v>
      </c>
      <c r="AP145" s="28" t="s">
        <v>104</v>
      </c>
      <c r="AQ145" t="s">
        <v>105</v>
      </c>
      <c r="AR145" t="s">
        <v>106</v>
      </c>
      <c r="AS145">
        <v>1501</v>
      </c>
      <c r="AT145">
        <v>0</v>
      </c>
      <c r="AU145">
        <v>0</v>
      </c>
      <c r="AV145">
        <v>1501</v>
      </c>
      <c r="AW145" s="30">
        <v>1</v>
      </c>
      <c r="AX145">
        <v>0</v>
      </c>
      <c r="AY145" s="30">
        <v>2</v>
      </c>
      <c r="AZ145" s="30">
        <v>0</v>
      </c>
      <c r="BA145">
        <v>3</v>
      </c>
      <c r="BB145" s="14">
        <f>IF(Table1[[#This Row],[FullBath]]+Table1[[#This Row],[HalfBath]]=Table1[[#This Row],[BedroomAbvGr]],1,0)</f>
        <v>0</v>
      </c>
      <c r="BC145">
        <v>1</v>
      </c>
      <c r="BD145" s="30" t="s">
        <v>97</v>
      </c>
      <c r="BE145">
        <v>6</v>
      </c>
      <c r="BF145" t="s">
        <v>107</v>
      </c>
      <c r="BG145">
        <v>0</v>
      </c>
      <c r="BH145" t="s">
        <v>83</v>
      </c>
      <c r="BI145" t="s">
        <v>108</v>
      </c>
      <c r="BJ145">
        <v>1999</v>
      </c>
      <c r="BK145" t="s">
        <v>109</v>
      </c>
      <c r="BL145">
        <v>2</v>
      </c>
      <c r="BM145">
        <v>577</v>
      </c>
      <c r="BN145" t="s">
        <v>98</v>
      </c>
      <c r="BO145" t="s">
        <v>98</v>
      </c>
      <c r="BP145" t="s">
        <v>105</v>
      </c>
      <c r="BQ145" s="30">
        <v>144</v>
      </c>
      <c r="BR145" s="14">
        <f>IF(Table1[[#This Row],[WoodDeckSF]]&gt;0,1,0)</f>
        <v>1</v>
      </c>
      <c r="BS145">
        <v>29</v>
      </c>
      <c r="BT145">
        <v>0</v>
      </c>
      <c r="BU145">
        <v>0</v>
      </c>
      <c r="BV145">
        <v>0</v>
      </c>
      <c r="BW145">
        <v>0</v>
      </c>
      <c r="BX145" s="28" t="s">
        <v>83</v>
      </c>
      <c r="BY145" s="14">
        <f>IF(Table1[[#This Row],[PoolQC]]="NA", 0, 1)</f>
        <v>0</v>
      </c>
      <c r="BZ145" s="30" t="s">
        <v>83</v>
      </c>
      <c r="CA145" s="14">
        <f>IF(Table1[[#This Row],[Fence]]="NA",0,1)</f>
        <v>0</v>
      </c>
      <c r="CB145" t="s">
        <v>83</v>
      </c>
      <c r="CC145">
        <v>0</v>
      </c>
      <c r="CD145" s="30">
        <v>6</v>
      </c>
      <c r="CE145">
        <v>2009</v>
      </c>
      <c r="CF145" t="s">
        <v>110</v>
      </c>
      <c r="CG145" t="s">
        <v>111</v>
      </c>
      <c r="CH145" s="14">
        <f>IF(Table1[[#This Row],[SaleCondition]]="Normal",1,0)</f>
        <v>1</v>
      </c>
      <c r="CI145" s="1">
        <v>204000</v>
      </c>
    </row>
    <row r="146" spans="1:87" x14ac:dyDescent="0.2">
      <c r="A146">
        <v>145</v>
      </c>
      <c r="B146">
        <v>90</v>
      </c>
      <c r="C146" s="28" t="s">
        <v>142</v>
      </c>
      <c r="D146">
        <v>70</v>
      </c>
      <c r="E146">
        <v>9100</v>
      </c>
      <c r="F146" s="28" t="s">
        <v>82</v>
      </c>
      <c r="G146" t="s">
        <v>83</v>
      </c>
      <c r="H146" t="s">
        <v>84</v>
      </c>
      <c r="I146" s="28" t="s">
        <v>85</v>
      </c>
      <c r="J146" t="s">
        <v>86</v>
      </c>
      <c r="K146" s="30" t="s">
        <v>87</v>
      </c>
      <c r="L146" t="s">
        <v>88</v>
      </c>
      <c r="M146" s="31" t="s">
        <v>151</v>
      </c>
      <c r="N146" s="31" t="s">
        <v>171</v>
      </c>
      <c r="O146" s="28" t="s">
        <v>90</v>
      </c>
      <c r="P146" t="s">
        <v>167</v>
      </c>
      <c r="Q146" s="30" t="s">
        <v>115</v>
      </c>
      <c r="R146" s="28">
        <v>5</v>
      </c>
      <c r="S146" s="28">
        <v>5</v>
      </c>
      <c r="T146">
        <v>1963</v>
      </c>
      <c r="U146">
        <v>1963</v>
      </c>
      <c r="V146" s="14">
        <f t="shared" si="2"/>
        <v>0</v>
      </c>
      <c r="W146" s="28" t="s">
        <v>93</v>
      </c>
      <c r="X146" s="28" t="s">
        <v>94</v>
      </c>
      <c r="Y146" s="30" t="s">
        <v>140</v>
      </c>
      <c r="Z146" s="28" t="s">
        <v>140</v>
      </c>
      <c r="AA146" t="s">
        <v>96</v>
      </c>
      <c r="AB146" s="28">
        <v>336</v>
      </c>
      <c r="AC146" s="28" t="s">
        <v>98</v>
      </c>
      <c r="AD146" s="28" t="s">
        <v>98</v>
      </c>
      <c r="AE146" s="30" t="s">
        <v>118</v>
      </c>
      <c r="AF146" t="s">
        <v>98</v>
      </c>
      <c r="AG146" t="s">
        <v>98</v>
      </c>
      <c r="AH146" t="s">
        <v>100</v>
      </c>
      <c r="AI146" t="s">
        <v>153</v>
      </c>
      <c r="AJ146">
        <v>1332</v>
      </c>
      <c r="AK146" t="s">
        <v>102</v>
      </c>
      <c r="AL146">
        <v>0</v>
      </c>
      <c r="AM146">
        <v>396</v>
      </c>
      <c r="AN146">
        <v>1728</v>
      </c>
      <c r="AO146" s="28" t="s">
        <v>103</v>
      </c>
      <c r="AP146" s="28" t="s">
        <v>98</v>
      </c>
      <c r="AQ146" t="s">
        <v>105</v>
      </c>
      <c r="AR146" t="s">
        <v>106</v>
      </c>
      <c r="AS146">
        <v>1728</v>
      </c>
      <c r="AT146">
        <v>0</v>
      </c>
      <c r="AU146">
        <v>0</v>
      </c>
      <c r="AV146">
        <v>1728</v>
      </c>
      <c r="AW146" s="30">
        <v>1</v>
      </c>
      <c r="AX146">
        <v>0</v>
      </c>
      <c r="AY146" s="30">
        <v>2</v>
      </c>
      <c r="AZ146" s="30">
        <v>0</v>
      </c>
      <c r="BA146">
        <v>6</v>
      </c>
      <c r="BB146" s="14">
        <f>IF(Table1[[#This Row],[FullBath]]+Table1[[#This Row],[HalfBath]]=Table1[[#This Row],[BedroomAbvGr]],1,0)</f>
        <v>0</v>
      </c>
      <c r="BC146">
        <v>2</v>
      </c>
      <c r="BD146" s="30" t="s">
        <v>98</v>
      </c>
      <c r="BE146">
        <v>10</v>
      </c>
      <c r="BF146" t="s">
        <v>107</v>
      </c>
      <c r="BG146">
        <v>0</v>
      </c>
      <c r="BH146" t="s">
        <v>83</v>
      </c>
      <c r="BI146" t="s">
        <v>127</v>
      </c>
      <c r="BJ146">
        <v>1963</v>
      </c>
      <c r="BK146" t="s">
        <v>102</v>
      </c>
      <c r="BL146">
        <v>2</v>
      </c>
      <c r="BM146">
        <v>504</v>
      </c>
      <c r="BN146" t="s">
        <v>98</v>
      </c>
      <c r="BO146" t="s">
        <v>98</v>
      </c>
      <c r="BP146" t="s">
        <v>105</v>
      </c>
      <c r="BQ146" s="30">
        <v>0</v>
      </c>
      <c r="BR146" s="14">
        <f>IF(Table1[[#This Row],[WoodDeckSF]]&gt;0,1,0)</f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s="28" t="s">
        <v>83</v>
      </c>
      <c r="BY146" s="14">
        <f>IF(Table1[[#This Row],[PoolQC]]="NA", 0, 1)</f>
        <v>0</v>
      </c>
      <c r="BZ146" s="30" t="s">
        <v>83</v>
      </c>
      <c r="CA146" s="14">
        <f>IF(Table1[[#This Row],[Fence]]="NA",0,1)</f>
        <v>0</v>
      </c>
      <c r="CB146" t="s">
        <v>83</v>
      </c>
      <c r="CC146">
        <v>0</v>
      </c>
      <c r="CD146" s="30">
        <v>11</v>
      </c>
      <c r="CE146">
        <v>2006</v>
      </c>
      <c r="CF146" t="s">
        <v>220</v>
      </c>
      <c r="CG146" t="s">
        <v>128</v>
      </c>
      <c r="CH146" s="14">
        <f>IF(Table1[[#This Row],[SaleCondition]]="Normal",1,0)</f>
        <v>0</v>
      </c>
      <c r="CI146" s="1">
        <v>125000</v>
      </c>
    </row>
    <row r="147" spans="1:87" x14ac:dyDescent="0.2">
      <c r="A147">
        <v>146</v>
      </c>
      <c r="B147">
        <v>160</v>
      </c>
      <c r="C147" s="28" t="s">
        <v>142</v>
      </c>
      <c r="D147">
        <v>24</v>
      </c>
      <c r="E147">
        <v>2522</v>
      </c>
      <c r="F147" s="28" t="s">
        <v>82</v>
      </c>
      <c r="G147" t="s">
        <v>83</v>
      </c>
      <c r="H147" t="s">
        <v>84</v>
      </c>
      <c r="I147" s="28" t="s">
        <v>85</v>
      </c>
      <c r="J147" t="s">
        <v>86</v>
      </c>
      <c r="K147" s="30" t="s">
        <v>87</v>
      </c>
      <c r="L147" t="s">
        <v>88</v>
      </c>
      <c r="M147" s="31" t="s">
        <v>185</v>
      </c>
      <c r="N147" s="31" t="s">
        <v>90</v>
      </c>
      <c r="O147" s="28" t="s">
        <v>90</v>
      </c>
      <c r="P147" t="s">
        <v>198</v>
      </c>
      <c r="Q147" s="30" t="s">
        <v>92</v>
      </c>
      <c r="R147" s="28">
        <v>6</v>
      </c>
      <c r="S147" s="28">
        <v>5</v>
      </c>
      <c r="T147">
        <v>2004</v>
      </c>
      <c r="U147">
        <v>2006</v>
      </c>
      <c r="V147" s="14">
        <f t="shared" si="2"/>
        <v>1</v>
      </c>
      <c r="W147" s="28" t="s">
        <v>93</v>
      </c>
      <c r="X147" s="28" t="s">
        <v>94</v>
      </c>
      <c r="Y147" s="30" t="s">
        <v>95</v>
      </c>
      <c r="Z147" s="28" t="s">
        <v>95</v>
      </c>
      <c r="AA147" t="s">
        <v>137</v>
      </c>
      <c r="AB147" s="28">
        <v>50</v>
      </c>
      <c r="AC147" s="28" t="s">
        <v>97</v>
      </c>
      <c r="AD147" s="28" t="s">
        <v>98</v>
      </c>
      <c r="AE147" s="30" t="s">
        <v>99</v>
      </c>
      <c r="AF147" t="s">
        <v>97</v>
      </c>
      <c r="AG147" t="s">
        <v>98</v>
      </c>
      <c r="AH147" t="s">
        <v>100</v>
      </c>
      <c r="AI147" t="s">
        <v>102</v>
      </c>
      <c r="AJ147">
        <v>0</v>
      </c>
      <c r="AK147" t="s">
        <v>102</v>
      </c>
      <c r="AL147">
        <v>0</v>
      </c>
      <c r="AM147">
        <v>970</v>
      </c>
      <c r="AN147">
        <v>970</v>
      </c>
      <c r="AO147" s="28" t="s">
        <v>103</v>
      </c>
      <c r="AP147" s="28" t="s">
        <v>104</v>
      </c>
      <c r="AQ147" t="s">
        <v>105</v>
      </c>
      <c r="AR147" t="s">
        <v>106</v>
      </c>
      <c r="AS147">
        <v>970</v>
      </c>
      <c r="AT147">
        <v>739</v>
      </c>
      <c r="AU147">
        <v>0</v>
      </c>
      <c r="AV147">
        <v>1709</v>
      </c>
      <c r="AW147" s="30">
        <v>0</v>
      </c>
      <c r="AX147">
        <v>0</v>
      </c>
      <c r="AY147" s="30">
        <v>2</v>
      </c>
      <c r="AZ147" s="30">
        <v>0</v>
      </c>
      <c r="BA147">
        <v>3</v>
      </c>
      <c r="BB147" s="14">
        <f>IF(Table1[[#This Row],[FullBath]]+Table1[[#This Row],[HalfBath]]=Table1[[#This Row],[BedroomAbvGr]],1,0)</f>
        <v>0</v>
      </c>
      <c r="BC147">
        <v>1</v>
      </c>
      <c r="BD147" s="30" t="s">
        <v>97</v>
      </c>
      <c r="BE147">
        <v>7</v>
      </c>
      <c r="BF147" t="s">
        <v>221</v>
      </c>
      <c r="BG147">
        <v>0</v>
      </c>
      <c r="BH147" t="s">
        <v>83</v>
      </c>
      <c r="BI147" t="s">
        <v>127</v>
      </c>
      <c r="BJ147">
        <v>2004</v>
      </c>
      <c r="BK147" t="s">
        <v>102</v>
      </c>
      <c r="BL147">
        <v>2</v>
      </c>
      <c r="BM147">
        <v>380</v>
      </c>
      <c r="BN147" t="s">
        <v>98</v>
      </c>
      <c r="BO147" t="s">
        <v>98</v>
      </c>
      <c r="BP147" t="s">
        <v>105</v>
      </c>
      <c r="BQ147" s="30">
        <v>0</v>
      </c>
      <c r="BR147" s="14">
        <f>IF(Table1[[#This Row],[WoodDeckSF]]&gt;0,1,0)</f>
        <v>0</v>
      </c>
      <c r="BS147">
        <v>40</v>
      </c>
      <c r="BT147">
        <v>0</v>
      </c>
      <c r="BU147">
        <v>0</v>
      </c>
      <c r="BV147">
        <v>0</v>
      </c>
      <c r="BW147">
        <v>0</v>
      </c>
      <c r="BX147" s="28" t="s">
        <v>83</v>
      </c>
      <c r="BY147" s="14">
        <f>IF(Table1[[#This Row],[PoolQC]]="NA", 0, 1)</f>
        <v>0</v>
      </c>
      <c r="BZ147" s="30" t="s">
        <v>83</v>
      </c>
      <c r="CA147" s="14">
        <f>IF(Table1[[#This Row],[Fence]]="NA",0,1)</f>
        <v>0</v>
      </c>
      <c r="CB147" t="s">
        <v>83</v>
      </c>
      <c r="CC147">
        <v>0</v>
      </c>
      <c r="CD147" s="30">
        <v>4</v>
      </c>
      <c r="CE147">
        <v>2006</v>
      </c>
      <c r="CF147" t="s">
        <v>110</v>
      </c>
      <c r="CG147" t="s">
        <v>111</v>
      </c>
      <c r="CH147" s="14">
        <f>IF(Table1[[#This Row],[SaleCondition]]="Normal",1,0)</f>
        <v>1</v>
      </c>
      <c r="CI147" s="1">
        <v>130000</v>
      </c>
    </row>
    <row r="148" spans="1:87" x14ac:dyDescent="0.2">
      <c r="A148">
        <v>147</v>
      </c>
      <c r="B148">
        <v>30</v>
      </c>
      <c r="C148" s="28" t="s">
        <v>142</v>
      </c>
      <c r="D148">
        <v>51</v>
      </c>
      <c r="E148">
        <v>6120</v>
      </c>
      <c r="F148" s="28" t="s">
        <v>82</v>
      </c>
      <c r="G148" t="s">
        <v>83</v>
      </c>
      <c r="H148" t="s">
        <v>84</v>
      </c>
      <c r="I148" s="28" t="s">
        <v>85</v>
      </c>
      <c r="J148" t="s">
        <v>86</v>
      </c>
      <c r="K148" s="30" t="s">
        <v>122</v>
      </c>
      <c r="L148" t="s">
        <v>88</v>
      </c>
      <c r="M148" s="31" t="s">
        <v>148</v>
      </c>
      <c r="N148" s="31" t="s">
        <v>90</v>
      </c>
      <c r="O148" s="28" t="s">
        <v>90</v>
      </c>
      <c r="P148" t="s">
        <v>91</v>
      </c>
      <c r="Q148" s="30" t="s">
        <v>115</v>
      </c>
      <c r="R148" s="28">
        <v>5</v>
      </c>
      <c r="S148" s="28">
        <v>7</v>
      </c>
      <c r="T148">
        <v>1931</v>
      </c>
      <c r="U148">
        <v>1993</v>
      </c>
      <c r="V148" s="14">
        <f t="shared" si="2"/>
        <v>1</v>
      </c>
      <c r="W148" s="28" t="s">
        <v>93</v>
      </c>
      <c r="X148" s="28" t="s">
        <v>94</v>
      </c>
      <c r="Y148" s="30" t="s">
        <v>124</v>
      </c>
      <c r="Z148" s="28" t="s">
        <v>124</v>
      </c>
      <c r="AA148" t="s">
        <v>117</v>
      </c>
      <c r="AB148" s="28">
        <v>0</v>
      </c>
      <c r="AC148" s="28" t="s">
        <v>98</v>
      </c>
      <c r="AD148" s="28" t="s">
        <v>98</v>
      </c>
      <c r="AE148" s="30" t="s">
        <v>126</v>
      </c>
      <c r="AF148" t="s">
        <v>98</v>
      </c>
      <c r="AG148" t="s">
        <v>98</v>
      </c>
      <c r="AH148" t="s">
        <v>100</v>
      </c>
      <c r="AI148" t="s">
        <v>141</v>
      </c>
      <c r="AJ148">
        <v>209</v>
      </c>
      <c r="AK148" t="s">
        <v>102</v>
      </c>
      <c r="AL148">
        <v>0</v>
      </c>
      <c r="AM148">
        <v>506</v>
      </c>
      <c r="AN148">
        <v>715</v>
      </c>
      <c r="AO148" s="28" t="s">
        <v>103</v>
      </c>
      <c r="AP148" s="28" t="s">
        <v>98</v>
      </c>
      <c r="AQ148" t="s">
        <v>105</v>
      </c>
      <c r="AR148" t="s">
        <v>164</v>
      </c>
      <c r="AS148">
        <v>875</v>
      </c>
      <c r="AT148">
        <v>0</v>
      </c>
      <c r="AU148">
        <v>0</v>
      </c>
      <c r="AV148">
        <v>875</v>
      </c>
      <c r="AW148" s="30">
        <v>1</v>
      </c>
      <c r="AX148">
        <v>0</v>
      </c>
      <c r="AY148" s="30">
        <v>1</v>
      </c>
      <c r="AZ148" s="30">
        <v>0</v>
      </c>
      <c r="BA148">
        <v>2</v>
      </c>
      <c r="BB148" s="14">
        <f>IF(Table1[[#This Row],[FullBath]]+Table1[[#This Row],[HalfBath]]=Table1[[#This Row],[BedroomAbvGr]],1,0)</f>
        <v>0</v>
      </c>
      <c r="BC148">
        <v>1</v>
      </c>
      <c r="BD148" s="30" t="s">
        <v>98</v>
      </c>
      <c r="BE148">
        <v>5</v>
      </c>
      <c r="BF148" t="s">
        <v>107</v>
      </c>
      <c r="BG148">
        <v>0</v>
      </c>
      <c r="BH148" t="s">
        <v>83</v>
      </c>
      <c r="BI148" t="s">
        <v>127</v>
      </c>
      <c r="BJ148">
        <v>1931</v>
      </c>
      <c r="BK148" t="s">
        <v>102</v>
      </c>
      <c r="BL148">
        <v>1</v>
      </c>
      <c r="BM148">
        <v>180</v>
      </c>
      <c r="BN148" t="s">
        <v>147</v>
      </c>
      <c r="BO148" t="s">
        <v>98</v>
      </c>
      <c r="BP148" t="s">
        <v>105</v>
      </c>
      <c r="BQ148" s="30">
        <v>48</v>
      </c>
      <c r="BR148" s="14">
        <f>IF(Table1[[#This Row],[WoodDeckSF]]&gt;0,1,0)</f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 s="28" t="s">
        <v>83</v>
      </c>
      <c r="BY148" s="14">
        <f>IF(Table1[[#This Row],[PoolQC]]="NA", 0, 1)</f>
        <v>0</v>
      </c>
      <c r="BZ148" s="30" t="s">
        <v>83</v>
      </c>
      <c r="CA148" s="14">
        <f>IF(Table1[[#This Row],[Fence]]="NA",0,1)</f>
        <v>0</v>
      </c>
      <c r="CB148" t="s">
        <v>83</v>
      </c>
      <c r="CC148">
        <v>0</v>
      </c>
      <c r="CD148" s="30">
        <v>11</v>
      </c>
      <c r="CE148">
        <v>2009</v>
      </c>
      <c r="CF148" t="s">
        <v>110</v>
      </c>
      <c r="CG148" t="s">
        <v>111</v>
      </c>
      <c r="CH148" s="14">
        <f>IF(Table1[[#This Row],[SaleCondition]]="Normal",1,0)</f>
        <v>1</v>
      </c>
      <c r="CI148" s="1">
        <v>105000</v>
      </c>
    </row>
    <row r="149" spans="1:87" x14ac:dyDescent="0.2">
      <c r="A149">
        <v>148</v>
      </c>
      <c r="B149">
        <v>60</v>
      </c>
      <c r="C149" s="28" t="s">
        <v>81</v>
      </c>
      <c r="D149" t="s">
        <v>83</v>
      </c>
      <c r="E149">
        <v>9505</v>
      </c>
      <c r="F149" s="28" t="s">
        <v>82</v>
      </c>
      <c r="G149" t="s">
        <v>83</v>
      </c>
      <c r="H149" t="s">
        <v>120</v>
      </c>
      <c r="I149" s="28" t="s">
        <v>85</v>
      </c>
      <c r="J149" t="s">
        <v>86</v>
      </c>
      <c r="K149" s="30" t="s">
        <v>166</v>
      </c>
      <c r="L149" t="s">
        <v>88</v>
      </c>
      <c r="M149" s="31" t="s">
        <v>193</v>
      </c>
      <c r="N149" s="31" t="s">
        <v>90</v>
      </c>
      <c r="O149" s="28" t="s">
        <v>90</v>
      </c>
      <c r="P149" t="s">
        <v>91</v>
      </c>
      <c r="Q149" s="30" t="s">
        <v>92</v>
      </c>
      <c r="R149" s="28">
        <v>7</v>
      </c>
      <c r="S149" s="28">
        <v>5</v>
      </c>
      <c r="T149">
        <v>2001</v>
      </c>
      <c r="U149">
        <v>2001</v>
      </c>
      <c r="V149" s="14">
        <f t="shared" si="2"/>
        <v>0</v>
      </c>
      <c r="W149" s="28" t="s">
        <v>93</v>
      </c>
      <c r="X149" s="28" t="s">
        <v>94</v>
      </c>
      <c r="Y149" s="30" t="s">
        <v>95</v>
      </c>
      <c r="Z149" s="28" t="s">
        <v>95</v>
      </c>
      <c r="AA149" t="s">
        <v>96</v>
      </c>
      <c r="AB149" s="28">
        <v>180</v>
      </c>
      <c r="AC149" s="28" t="s">
        <v>97</v>
      </c>
      <c r="AD149" s="28" t="s">
        <v>98</v>
      </c>
      <c r="AE149" s="30" t="s">
        <v>99</v>
      </c>
      <c r="AF149" t="s">
        <v>97</v>
      </c>
      <c r="AG149" t="s">
        <v>98</v>
      </c>
      <c r="AH149" t="s">
        <v>100</v>
      </c>
      <c r="AI149" t="s">
        <v>102</v>
      </c>
      <c r="AJ149">
        <v>0</v>
      </c>
      <c r="AK149" t="s">
        <v>102</v>
      </c>
      <c r="AL149">
        <v>0</v>
      </c>
      <c r="AM149">
        <v>884</v>
      </c>
      <c r="AN149">
        <v>884</v>
      </c>
      <c r="AO149" s="28" t="s">
        <v>103</v>
      </c>
      <c r="AP149" s="28" t="s">
        <v>104</v>
      </c>
      <c r="AQ149" t="s">
        <v>105</v>
      </c>
      <c r="AR149" t="s">
        <v>106</v>
      </c>
      <c r="AS149">
        <v>884</v>
      </c>
      <c r="AT149">
        <v>1151</v>
      </c>
      <c r="AU149">
        <v>0</v>
      </c>
      <c r="AV149">
        <v>2035</v>
      </c>
      <c r="AW149" s="30">
        <v>0</v>
      </c>
      <c r="AX149">
        <v>0</v>
      </c>
      <c r="AY149" s="30">
        <v>2</v>
      </c>
      <c r="AZ149" s="30">
        <v>1</v>
      </c>
      <c r="BA149">
        <v>3</v>
      </c>
      <c r="BB149" s="14">
        <f>IF(Table1[[#This Row],[FullBath]]+Table1[[#This Row],[HalfBath]]=Table1[[#This Row],[BedroomAbvGr]],1,0)</f>
        <v>1</v>
      </c>
      <c r="BC149">
        <v>1</v>
      </c>
      <c r="BD149" s="30" t="s">
        <v>97</v>
      </c>
      <c r="BE149">
        <v>8</v>
      </c>
      <c r="BF149" t="s">
        <v>107</v>
      </c>
      <c r="BG149">
        <v>1</v>
      </c>
      <c r="BH149" t="s">
        <v>97</v>
      </c>
      <c r="BI149" t="s">
        <v>156</v>
      </c>
      <c r="BJ149">
        <v>2001</v>
      </c>
      <c r="BK149" t="s">
        <v>157</v>
      </c>
      <c r="BL149">
        <v>2</v>
      </c>
      <c r="BM149">
        <v>434</v>
      </c>
      <c r="BN149" t="s">
        <v>98</v>
      </c>
      <c r="BO149" t="s">
        <v>98</v>
      </c>
      <c r="BP149" t="s">
        <v>105</v>
      </c>
      <c r="BQ149" s="30">
        <v>144</v>
      </c>
      <c r="BR149" s="14">
        <f>IF(Table1[[#This Row],[WoodDeckSF]]&gt;0,1,0)</f>
        <v>1</v>
      </c>
      <c r="BS149">
        <v>48</v>
      </c>
      <c r="BT149">
        <v>0</v>
      </c>
      <c r="BU149">
        <v>0</v>
      </c>
      <c r="BV149">
        <v>0</v>
      </c>
      <c r="BW149">
        <v>0</v>
      </c>
      <c r="BX149" s="28" t="s">
        <v>83</v>
      </c>
      <c r="BY149" s="14">
        <f>IF(Table1[[#This Row],[PoolQC]]="NA", 0, 1)</f>
        <v>0</v>
      </c>
      <c r="BZ149" s="30" t="s">
        <v>83</v>
      </c>
      <c r="CA149" s="14">
        <f>IF(Table1[[#This Row],[Fence]]="NA",0,1)</f>
        <v>0</v>
      </c>
      <c r="CB149" t="s">
        <v>83</v>
      </c>
      <c r="CC149">
        <v>0</v>
      </c>
      <c r="CD149" s="30">
        <v>5</v>
      </c>
      <c r="CE149">
        <v>2010</v>
      </c>
      <c r="CF149" t="s">
        <v>110</v>
      </c>
      <c r="CG149" t="s">
        <v>111</v>
      </c>
      <c r="CH149" s="14">
        <f>IF(Table1[[#This Row],[SaleCondition]]="Normal",1,0)</f>
        <v>1</v>
      </c>
      <c r="CI149" s="1">
        <v>222500</v>
      </c>
    </row>
    <row r="150" spans="1:87" x14ac:dyDescent="0.2">
      <c r="A150">
        <v>149</v>
      </c>
      <c r="B150">
        <v>20</v>
      </c>
      <c r="C150" s="28" t="s">
        <v>81</v>
      </c>
      <c r="D150">
        <v>63</v>
      </c>
      <c r="E150">
        <v>7500</v>
      </c>
      <c r="F150" s="28" t="s">
        <v>82</v>
      </c>
      <c r="G150" t="s">
        <v>83</v>
      </c>
      <c r="H150" t="s">
        <v>84</v>
      </c>
      <c r="I150" s="28" t="s">
        <v>85</v>
      </c>
      <c r="J150" t="s">
        <v>86</v>
      </c>
      <c r="K150" s="30" t="s">
        <v>87</v>
      </c>
      <c r="L150" t="s">
        <v>88</v>
      </c>
      <c r="M150" s="31" t="s">
        <v>170</v>
      </c>
      <c r="N150" s="31" t="s">
        <v>90</v>
      </c>
      <c r="O150" s="28" t="s">
        <v>90</v>
      </c>
      <c r="P150" t="s">
        <v>91</v>
      </c>
      <c r="Q150" s="30" t="s">
        <v>115</v>
      </c>
      <c r="R150" s="28">
        <v>7</v>
      </c>
      <c r="S150" s="28">
        <v>5</v>
      </c>
      <c r="T150">
        <v>2004</v>
      </c>
      <c r="U150">
        <v>2005</v>
      </c>
      <c r="V150" s="14">
        <f t="shared" si="2"/>
        <v>1</v>
      </c>
      <c r="W150" s="28" t="s">
        <v>93</v>
      </c>
      <c r="X150" s="28" t="s">
        <v>94</v>
      </c>
      <c r="Y150" s="30" t="s">
        <v>95</v>
      </c>
      <c r="Z150" s="28" t="s">
        <v>95</v>
      </c>
      <c r="AA150" t="s">
        <v>96</v>
      </c>
      <c r="AB150" s="28">
        <v>120</v>
      </c>
      <c r="AC150" s="28" t="s">
        <v>98</v>
      </c>
      <c r="AD150" s="28" t="s">
        <v>98</v>
      </c>
      <c r="AE150" s="30" t="s">
        <v>99</v>
      </c>
      <c r="AF150" t="s">
        <v>97</v>
      </c>
      <c r="AG150" t="s">
        <v>98</v>
      </c>
      <c r="AH150" t="s">
        <v>100</v>
      </c>
      <c r="AI150" t="s">
        <v>101</v>
      </c>
      <c r="AJ150">
        <v>680</v>
      </c>
      <c r="AK150" t="s">
        <v>102</v>
      </c>
      <c r="AL150">
        <v>0</v>
      </c>
      <c r="AM150">
        <v>400</v>
      </c>
      <c r="AN150">
        <v>1080</v>
      </c>
      <c r="AO150" s="28" t="s">
        <v>103</v>
      </c>
      <c r="AP150" s="28" t="s">
        <v>104</v>
      </c>
      <c r="AQ150" t="s">
        <v>105</v>
      </c>
      <c r="AR150" t="s">
        <v>106</v>
      </c>
      <c r="AS150">
        <v>1080</v>
      </c>
      <c r="AT150">
        <v>0</v>
      </c>
      <c r="AU150">
        <v>0</v>
      </c>
      <c r="AV150">
        <v>1080</v>
      </c>
      <c r="AW150" s="30">
        <v>1</v>
      </c>
      <c r="AX150">
        <v>0</v>
      </c>
      <c r="AY150" s="30">
        <v>1</v>
      </c>
      <c r="AZ150" s="30">
        <v>0</v>
      </c>
      <c r="BA150">
        <v>3</v>
      </c>
      <c r="BB150" s="14">
        <f>IF(Table1[[#This Row],[FullBath]]+Table1[[#This Row],[HalfBath]]=Table1[[#This Row],[BedroomAbvGr]],1,0)</f>
        <v>0</v>
      </c>
      <c r="BC150">
        <v>1</v>
      </c>
      <c r="BD150" s="30" t="s">
        <v>97</v>
      </c>
      <c r="BE150">
        <v>6</v>
      </c>
      <c r="BF150" t="s">
        <v>107</v>
      </c>
      <c r="BG150">
        <v>0</v>
      </c>
      <c r="BH150" t="s">
        <v>83</v>
      </c>
      <c r="BI150" t="s">
        <v>83</v>
      </c>
      <c r="BJ150" t="s">
        <v>83</v>
      </c>
      <c r="BK150" t="s">
        <v>83</v>
      </c>
      <c r="BL150">
        <v>0</v>
      </c>
      <c r="BM150">
        <v>0</v>
      </c>
      <c r="BN150" t="s">
        <v>83</v>
      </c>
      <c r="BO150" t="s">
        <v>83</v>
      </c>
      <c r="BP150" t="s">
        <v>105</v>
      </c>
      <c r="BQ150" s="30">
        <v>0</v>
      </c>
      <c r="BR150" s="14">
        <f>IF(Table1[[#This Row],[WoodDeckSF]]&gt;0,1,0)</f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28" t="s">
        <v>83</v>
      </c>
      <c r="BY150" s="14">
        <f>IF(Table1[[#This Row],[PoolQC]]="NA", 0, 1)</f>
        <v>0</v>
      </c>
      <c r="BZ150" s="30" t="s">
        <v>83</v>
      </c>
      <c r="CA150" s="14">
        <f>IF(Table1[[#This Row],[Fence]]="NA",0,1)</f>
        <v>0</v>
      </c>
      <c r="CB150" t="s">
        <v>83</v>
      </c>
      <c r="CC150">
        <v>0</v>
      </c>
      <c r="CD150" s="30">
        <v>4</v>
      </c>
      <c r="CE150">
        <v>2008</v>
      </c>
      <c r="CF150" t="s">
        <v>110</v>
      </c>
      <c r="CG150" t="s">
        <v>111</v>
      </c>
      <c r="CH150" s="14">
        <f>IF(Table1[[#This Row],[SaleCondition]]="Normal",1,0)</f>
        <v>1</v>
      </c>
      <c r="CI150" s="1">
        <v>141000</v>
      </c>
    </row>
    <row r="151" spans="1:87" x14ac:dyDescent="0.2">
      <c r="A151">
        <v>150</v>
      </c>
      <c r="B151">
        <v>50</v>
      </c>
      <c r="C151" s="28" t="s">
        <v>142</v>
      </c>
      <c r="D151" t="s">
        <v>83</v>
      </c>
      <c r="E151">
        <v>6240</v>
      </c>
      <c r="F151" s="28" t="s">
        <v>82</v>
      </c>
      <c r="G151" t="s">
        <v>83</v>
      </c>
      <c r="H151" t="s">
        <v>84</v>
      </c>
      <c r="I151" s="28" t="s">
        <v>85</v>
      </c>
      <c r="J151" t="s">
        <v>86</v>
      </c>
      <c r="K151" s="30" t="s">
        <v>87</v>
      </c>
      <c r="L151" t="s">
        <v>88</v>
      </c>
      <c r="M151" s="31" t="s">
        <v>148</v>
      </c>
      <c r="N151" s="31" t="s">
        <v>90</v>
      </c>
      <c r="O151" s="28" t="s">
        <v>90</v>
      </c>
      <c r="P151" t="s">
        <v>91</v>
      </c>
      <c r="Q151" s="30" t="s">
        <v>132</v>
      </c>
      <c r="R151" s="28">
        <v>5</v>
      </c>
      <c r="S151" s="28">
        <v>4</v>
      </c>
      <c r="T151">
        <v>1936</v>
      </c>
      <c r="U151">
        <v>1950</v>
      </c>
      <c r="V151" s="14">
        <f t="shared" si="2"/>
        <v>1</v>
      </c>
      <c r="W151" s="28" t="s">
        <v>93</v>
      </c>
      <c r="X151" s="28" t="s">
        <v>94</v>
      </c>
      <c r="Y151" s="30" t="s">
        <v>116</v>
      </c>
      <c r="Z151" s="28" t="s">
        <v>116</v>
      </c>
      <c r="AA151" t="s">
        <v>117</v>
      </c>
      <c r="AB151" s="28">
        <v>0</v>
      </c>
      <c r="AC151" s="28" t="s">
        <v>98</v>
      </c>
      <c r="AD151" s="28" t="s">
        <v>98</v>
      </c>
      <c r="AE151" s="30" t="s">
        <v>126</v>
      </c>
      <c r="AF151" t="s">
        <v>97</v>
      </c>
      <c r="AG151" t="s">
        <v>98</v>
      </c>
      <c r="AH151" t="s">
        <v>100</v>
      </c>
      <c r="AI151" t="s">
        <v>102</v>
      </c>
      <c r="AJ151">
        <v>0</v>
      </c>
      <c r="AK151" t="s">
        <v>102</v>
      </c>
      <c r="AL151">
        <v>0</v>
      </c>
      <c r="AM151">
        <v>896</v>
      </c>
      <c r="AN151">
        <v>896</v>
      </c>
      <c r="AO151" s="28" t="s">
        <v>103</v>
      </c>
      <c r="AP151" s="28" t="s">
        <v>97</v>
      </c>
      <c r="AQ151" t="s">
        <v>105</v>
      </c>
      <c r="AR151" t="s">
        <v>164</v>
      </c>
      <c r="AS151">
        <v>896</v>
      </c>
      <c r="AT151">
        <v>448</v>
      </c>
      <c r="AU151">
        <v>0</v>
      </c>
      <c r="AV151">
        <v>1344</v>
      </c>
      <c r="AW151" s="30">
        <v>0</v>
      </c>
      <c r="AX151">
        <v>0</v>
      </c>
      <c r="AY151" s="30">
        <v>1</v>
      </c>
      <c r="AZ151" s="30">
        <v>0</v>
      </c>
      <c r="BA151">
        <v>3</v>
      </c>
      <c r="BB151" s="14">
        <f>IF(Table1[[#This Row],[FullBath]]+Table1[[#This Row],[HalfBath]]=Table1[[#This Row],[BedroomAbvGr]],1,0)</f>
        <v>0</v>
      </c>
      <c r="BC151">
        <v>1</v>
      </c>
      <c r="BD151" s="30" t="s">
        <v>98</v>
      </c>
      <c r="BE151">
        <v>7</v>
      </c>
      <c r="BF151" t="s">
        <v>107</v>
      </c>
      <c r="BG151">
        <v>0</v>
      </c>
      <c r="BH151" t="s">
        <v>83</v>
      </c>
      <c r="BI151" t="s">
        <v>127</v>
      </c>
      <c r="BJ151">
        <v>1936</v>
      </c>
      <c r="BK151" t="s">
        <v>102</v>
      </c>
      <c r="BL151">
        <v>1</v>
      </c>
      <c r="BM151">
        <v>240</v>
      </c>
      <c r="BN151" t="s">
        <v>147</v>
      </c>
      <c r="BO151" t="s">
        <v>98</v>
      </c>
      <c r="BP151" t="s">
        <v>105</v>
      </c>
      <c r="BQ151" s="30">
        <v>200</v>
      </c>
      <c r="BR151" s="14">
        <f>IF(Table1[[#This Row],[WoodDeckSF]]&gt;0,1,0)</f>
        <v>1</v>
      </c>
      <c r="BS151">
        <v>114</v>
      </c>
      <c r="BT151">
        <v>0</v>
      </c>
      <c r="BU151">
        <v>0</v>
      </c>
      <c r="BV151">
        <v>0</v>
      </c>
      <c r="BW151">
        <v>0</v>
      </c>
      <c r="BX151" s="28" t="s">
        <v>83</v>
      </c>
      <c r="BY151" s="14">
        <f>IF(Table1[[#This Row],[PoolQC]]="NA", 0, 1)</f>
        <v>0</v>
      </c>
      <c r="BZ151" s="30" t="s">
        <v>83</v>
      </c>
      <c r="CA151" s="14">
        <f>IF(Table1[[#This Row],[Fence]]="NA",0,1)</f>
        <v>0</v>
      </c>
      <c r="CB151" t="s">
        <v>83</v>
      </c>
      <c r="CC151">
        <v>0</v>
      </c>
      <c r="CD151" s="30">
        <v>4</v>
      </c>
      <c r="CE151">
        <v>2006</v>
      </c>
      <c r="CF151" t="s">
        <v>110</v>
      </c>
      <c r="CG151" t="s">
        <v>111</v>
      </c>
      <c r="CH151" s="14">
        <f>IF(Table1[[#This Row],[SaleCondition]]="Normal",1,0)</f>
        <v>1</v>
      </c>
      <c r="CI151" s="1">
        <v>115000</v>
      </c>
    </row>
    <row r="152" spans="1:87" x14ac:dyDescent="0.2">
      <c r="A152">
        <v>151</v>
      </c>
      <c r="B152">
        <v>20</v>
      </c>
      <c r="C152" s="28" t="s">
        <v>81</v>
      </c>
      <c r="D152">
        <v>120</v>
      </c>
      <c r="E152">
        <v>10356</v>
      </c>
      <c r="F152" s="28" t="s">
        <v>82</v>
      </c>
      <c r="G152" t="s">
        <v>83</v>
      </c>
      <c r="H152" t="s">
        <v>84</v>
      </c>
      <c r="I152" s="28" t="s">
        <v>85</v>
      </c>
      <c r="J152" t="s">
        <v>86</v>
      </c>
      <c r="K152" s="30" t="s">
        <v>122</v>
      </c>
      <c r="L152" t="s">
        <v>88</v>
      </c>
      <c r="M152" s="31" t="s">
        <v>89</v>
      </c>
      <c r="N152" s="31" t="s">
        <v>90</v>
      </c>
      <c r="O152" s="28" t="s">
        <v>90</v>
      </c>
      <c r="P152" t="s">
        <v>91</v>
      </c>
      <c r="Q152" s="30" t="s">
        <v>115</v>
      </c>
      <c r="R152" s="28">
        <v>5</v>
      </c>
      <c r="S152" s="28">
        <v>6</v>
      </c>
      <c r="T152">
        <v>1975</v>
      </c>
      <c r="U152">
        <v>1975</v>
      </c>
      <c r="V152" s="14">
        <f t="shared" si="2"/>
        <v>0</v>
      </c>
      <c r="W152" s="28" t="s">
        <v>93</v>
      </c>
      <c r="X152" s="28" t="s">
        <v>94</v>
      </c>
      <c r="Y152" s="30" t="s">
        <v>140</v>
      </c>
      <c r="Z152" s="28" t="s">
        <v>140</v>
      </c>
      <c r="AA152" t="s">
        <v>117</v>
      </c>
      <c r="AB152" s="28">
        <v>0</v>
      </c>
      <c r="AC152" s="28" t="s">
        <v>98</v>
      </c>
      <c r="AD152" s="28" t="s">
        <v>98</v>
      </c>
      <c r="AE152" s="30" t="s">
        <v>118</v>
      </c>
      <c r="AF152" t="s">
        <v>98</v>
      </c>
      <c r="AG152" t="s">
        <v>98</v>
      </c>
      <c r="AH152" t="s">
        <v>130</v>
      </c>
      <c r="AI152" t="s">
        <v>141</v>
      </c>
      <c r="AJ152">
        <v>716</v>
      </c>
      <c r="AK152" t="s">
        <v>102</v>
      </c>
      <c r="AL152">
        <v>0</v>
      </c>
      <c r="AM152">
        <v>253</v>
      </c>
      <c r="AN152">
        <v>969</v>
      </c>
      <c r="AO152" s="28" t="s">
        <v>103</v>
      </c>
      <c r="AP152" s="28" t="s">
        <v>98</v>
      </c>
      <c r="AQ152" t="s">
        <v>105</v>
      </c>
      <c r="AR152" t="s">
        <v>106</v>
      </c>
      <c r="AS152">
        <v>969</v>
      </c>
      <c r="AT152">
        <v>0</v>
      </c>
      <c r="AU152">
        <v>0</v>
      </c>
      <c r="AV152">
        <v>969</v>
      </c>
      <c r="AW152" s="30">
        <v>0</v>
      </c>
      <c r="AX152">
        <v>0</v>
      </c>
      <c r="AY152" s="30">
        <v>1</v>
      </c>
      <c r="AZ152" s="30">
        <v>1</v>
      </c>
      <c r="BA152">
        <v>3</v>
      </c>
      <c r="BB152" s="14">
        <f>IF(Table1[[#This Row],[FullBath]]+Table1[[#This Row],[HalfBath]]=Table1[[#This Row],[BedroomAbvGr]],1,0)</f>
        <v>0</v>
      </c>
      <c r="BC152">
        <v>1</v>
      </c>
      <c r="BD152" s="30" t="s">
        <v>98</v>
      </c>
      <c r="BE152">
        <v>5</v>
      </c>
      <c r="BF152" t="s">
        <v>107</v>
      </c>
      <c r="BG152">
        <v>0</v>
      </c>
      <c r="BH152" t="s">
        <v>83</v>
      </c>
      <c r="BI152" t="s">
        <v>108</v>
      </c>
      <c r="BJ152">
        <v>1975</v>
      </c>
      <c r="BK152" t="s">
        <v>102</v>
      </c>
      <c r="BL152">
        <v>2</v>
      </c>
      <c r="BM152">
        <v>440</v>
      </c>
      <c r="BN152" t="s">
        <v>98</v>
      </c>
      <c r="BO152" t="s">
        <v>98</v>
      </c>
      <c r="BP152" t="s">
        <v>105</v>
      </c>
      <c r="BQ152" s="30">
        <v>0</v>
      </c>
      <c r="BR152" s="14">
        <f>IF(Table1[[#This Row],[WoodDeckSF]]&gt;0,1,0)</f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 s="28" t="s">
        <v>83</v>
      </c>
      <c r="BY152" s="14">
        <f>IF(Table1[[#This Row],[PoolQC]]="NA", 0, 1)</f>
        <v>0</v>
      </c>
      <c r="BZ152" s="30" t="s">
        <v>134</v>
      </c>
      <c r="CA152" s="14">
        <f>IF(Table1[[#This Row],[Fence]]="NA",0,1)</f>
        <v>1</v>
      </c>
      <c r="CB152" t="s">
        <v>83</v>
      </c>
      <c r="CC152">
        <v>0</v>
      </c>
      <c r="CD152" s="30">
        <v>1</v>
      </c>
      <c r="CE152">
        <v>2007</v>
      </c>
      <c r="CF152" t="s">
        <v>110</v>
      </c>
      <c r="CG152" t="s">
        <v>111</v>
      </c>
      <c r="CH152" s="14">
        <f>IF(Table1[[#This Row],[SaleCondition]]="Normal",1,0)</f>
        <v>1</v>
      </c>
      <c r="CI152" s="1">
        <v>122000</v>
      </c>
    </row>
    <row r="153" spans="1:87" x14ac:dyDescent="0.2">
      <c r="A153">
        <v>152</v>
      </c>
      <c r="B153">
        <v>20</v>
      </c>
      <c r="C153" s="28" t="s">
        <v>81</v>
      </c>
      <c r="D153">
        <v>107</v>
      </c>
      <c r="E153">
        <v>13891</v>
      </c>
      <c r="F153" s="28" t="s">
        <v>82</v>
      </c>
      <c r="G153" t="s">
        <v>83</v>
      </c>
      <c r="H153" t="s">
        <v>84</v>
      </c>
      <c r="I153" s="28" t="s">
        <v>85</v>
      </c>
      <c r="J153" t="s">
        <v>86</v>
      </c>
      <c r="K153" s="30" t="s">
        <v>87</v>
      </c>
      <c r="L153" t="s">
        <v>88</v>
      </c>
      <c r="M153" s="31" t="s">
        <v>154</v>
      </c>
      <c r="N153" s="31" t="s">
        <v>90</v>
      </c>
      <c r="O153" s="28" t="s">
        <v>90</v>
      </c>
      <c r="P153" t="s">
        <v>91</v>
      </c>
      <c r="Q153" s="30" t="s">
        <v>115</v>
      </c>
      <c r="R153" s="28">
        <v>8</v>
      </c>
      <c r="S153" s="28">
        <v>5</v>
      </c>
      <c r="T153">
        <v>2007</v>
      </c>
      <c r="U153">
        <v>2008</v>
      </c>
      <c r="V153" s="14">
        <f t="shared" si="2"/>
        <v>1</v>
      </c>
      <c r="W153" s="28" t="s">
        <v>152</v>
      </c>
      <c r="X153" s="28" t="s">
        <v>94</v>
      </c>
      <c r="Y153" s="30" t="s">
        <v>95</v>
      </c>
      <c r="Z153" s="28" t="s">
        <v>95</v>
      </c>
      <c r="AA153" t="s">
        <v>137</v>
      </c>
      <c r="AB153" s="28">
        <v>436</v>
      </c>
      <c r="AC153" s="28" t="s">
        <v>97</v>
      </c>
      <c r="AD153" s="28" t="s">
        <v>98</v>
      </c>
      <c r="AE153" s="30" t="s">
        <v>99</v>
      </c>
      <c r="AF153" t="s">
        <v>104</v>
      </c>
      <c r="AG153" t="s">
        <v>98</v>
      </c>
      <c r="AH153" t="s">
        <v>97</v>
      </c>
      <c r="AI153" t="s">
        <v>101</v>
      </c>
      <c r="AJ153">
        <v>1400</v>
      </c>
      <c r="AK153" t="s">
        <v>102</v>
      </c>
      <c r="AL153">
        <v>0</v>
      </c>
      <c r="AM153">
        <v>310</v>
      </c>
      <c r="AN153">
        <v>1710</v>
      </c>
      <c r="AO153" s="28" t="s">
        <v>103</v>
      </c>
      <c r="AP153" s="28" t="s">
        <v>104</v>
      </c>
      <c r="AQ153" t="s">
        <v>105</v>
      </c>
      <c r="AR153" t="s">
        <v>106</v>
      </c>
      <c r="AS153">
        <v>1710</v>
      </c>
      <c r="AT153">
        <v>0</v>
      </c>
      <c r="AU153">
        <v>0</v>
      </c>
      <c r="AV153">
        <v>1710</v>
      </c>
      <c r="AW153" s="30">
        <v>1</v>
      </c>
      <c r="AX153">
        <v>0</v>
      </c>
      <c r="AY153" s="30">
        <v>2</v>
      </c>
      <c r="AZ153" s="30">
        <v>0</v>
      </c>
      <c r="BA153">
        <v>2</v>
      </c>
      <c r="BB153" s="14">
        <f>IF(Table1[[#This Row],[FullBath]]+Table1[[#This Row],[HalfBath]]=Table1[[#This Row],[BedroomAbvGr]],1,0)</f>
        <v>1</v>
      </c>
      <c r="BC153">
        <v>1</v>
      </c>
      <c r="BD153" s="30" t="s">
        <v>97</v>
      </c>
      <c r="BE153">
        <v>6</v>
      </c>
      <c r="BF153" t="s">
        <v>107</v>
      </c>
      <c r="BG153">
        <v>1</v>
      </c>
      <c r="BH153" t="s">
        <v>97</v>
      </c>
      <c r="BI153" t="s">
        <v>108</v>
      </c>
      <c r="BJ153">
        <v>2007</v>
      </c>
      <c r="BK153" t="s">
        <v>109</v>
      </c>
      <c r="BL153">
        <v>3</v>
      </c>
      <c r="BM153">
        <v>866</v>
      </c>
      <c r="BN153" t="s">
        <v>98</v>
      </c>
      <c r="BO153" t="s">
        <v>98</v>
      </c>
      <c r="BP153" t="s">
        <v>105</v>
      </c>
      <c r="BQ153" s="30">
        <v>0</v>
      </c>
      <c r="BR153" s="14">
        <f>IF(Table1[[#This Row],[WoodDeckSF]]&gt;0,1,0)</f>
        <v>0</v>
      </c>
      <c r="BS153">
        <v>102</v>
      </c>
      <c r="BT153">
        <v>0</v>
      </c>
      <c r="BU153">
        <v>0</v>
      </c>
      <c r="BV153">
        <v>0</v>
      </c>
      <c r="BW153">
        <v>0</v>
      </c>
      <c r="BX153" s="28" t="s">
        <v>83</v>
      </c>
      <c r="BY153" s="14">
        <f>IF(Table1[[#This Row],[PoolQC]]="NA", 0, 1)</f>
        <v>0</v>
      </c>
      <c r="BZ153" s="30" t="s">
        <v>83</v>
      </c>
      <c r="CA153" s="14">
        <f>IF(Table1[[#This Row],[Fence]]="NA",0,1)</f>
        <v>0</v>
      </c>
      <c r="CB153" t="s">
        <v>83</v>
      </c>
      <c r="CC153">
        <v>0</v>
      </c>
      <c r="CD153" s="30">
        <v>1</v>
      </c>
      <c r="CE153">
        <v>2008</v>
      </c>
      <c r="CF153" t="s">
        <v>158</v>
      </c>
      <c r="CG153" t="s">
        <v>159</v>
      </c>
      <c r="CH153" s="14">
        <f>IF(Table1[[#This Row],[SaleCondition]]="Normal",1,0)</f>
        <v>0</v>
      </c>
      <c r="CI153" s="1">
        <v>372402</v>
      </c>
    </row>
    <row r="154" spans="1:87" x14ac:dyDescent="0.2">
      <c r="A154">
        <v>153</v>
      </c>
      <c r="B154">
        <v>60</v>
      </c>
      <c r="C154" s="28" t="s">
        <v>81</v>
      </c>
      <c r="D154" t="s">
        <v>83</v>
      </c>
      <c r="E154">
        <v>14803</v>
      </c>
      <c r="F154" s="28" t="s">
        <v>82</v>
      </c>
      <c r="G154" t="s">
        <v>83</v>
      </c>
      <c r="H154" t="s">
        <v>120</v>
      </c>
      <c r="I154" s="28" t="s">
        <v>85</v>
      </c>
      <c r="J154" t="s">
        <v>86</v>
      </c>
      <c r="K154" s="30" t="s">
        <v>166</v>
      </c>
      <c r="L154" t="s">
        <v>88</v>
      </c>
      <c r="M154" s="31" t="s">
        <v>138</v>
      </c>
      <c r="N154" s="31" t="s">
        <v>90</v>
      </c>
      <c r="O154" s="28" t="s">
        <v>90</v>
      </c>
      <c r="P154" t="s">
        <v>91</v>
      </c>
      <c r="Q154" s="30" t="s">
        <v>92</v>
      </c>
      <c r="R154" s="28">
        <v>6</v>
      </c>
      <c r="S154" s="28">
        <v>5</v>
      </c>
      <c r="T154">
        <v>1971</v>
      </c>
      <c r="U154">
        <v>1971</v>
      </c>
      <c r="V154" s="14">
        <f t="shared" si="2"/>
        <v>0</v>
      </c>
      <c r="W154" s="28" t="s">
        <v>93</v>
      </c>
      <c r="X154" s="28" t="s">
        <v>94</v>
      </c>
      <c r="Y154" s="30" t="s">
        <v>140</v>
      </c>
      <c r="Z154" s="28" t="s">
        <v>140</v>
      </c>
      <c r="AA154" t="s">
        <v>96</v>
      </c>
      <c r="AB154" s="28">
        <v>252</v>
      </c>
      <c r="AC154" s="28" t="s">
        <v>98</v>
      </c>
      <c r="AD154" s="28" t="s">
        <v>98</v>
      </c>
      <c r="AE154" s="30" t="s">
        <v>118</v>
      </c>
      <c r="AF154" t="s">
        <v>98</v>
      </c>
      <c r="AG154" t="s">
        <v>98</v>
      </c>
      <c r="AH154" t="s">
        <v>100</v>
      </c>
      <c r="AI154" t="s">
        <v>153</v>
      </c>
      <c r="AJ154">
        <v>416</v>
      </c>
      <c r="AK154" t="s">
        <v>102</v>
      </c>
      <c r="AL154">
        <v>0</v>
      </c>
      <c r="AM154">
        <v>409</v>
      </c>
      <c r="AN154">
        <v>825</v>
      </c>
      <c r="AO154" s="28" t="s">
        <v>103</v>
      </c>
      <c r="AP154" s="28" t="s">
        <v>97</v>
      </c>
      <c r="AQ154" t="s">
        <v>105</v>
      </c>
      <c r="AR154" t="s">
        <v>106</v>
      </c>
      <c r="AS154">
        <v>1097</v>
      </c>
      <c r="AT154">
        <v>896</v>
      </c>
      <c r="AU154">
        <v>0</v>
      </c>
      <c r="AV154">
        <v>1993</v>
      </c>
      <c r="AW154" s="30">
        <v>0</v>
      </c>
      <c r="AX154">
        <v>0</v>
      </c>
      <c r="AY154" s="30">
        <v>2</v>
      </c>
      <c r="AZ154" s="30">
        <v>1</v>
      </c>
      <c r="BA154">
        <v>4</v>
      </c>
      <c r="BB154" s="14">
        <f>IF(Table1[[#This Row],[FullBath]]+Table1[[#This Row],[HalfBath]]=Table1[[#This Row],[BedroomAbvGr]],1,0)</f>
        <v>0</v>
      </c>
      <c r="BC154">
        <v>1</v>
      </c>
      <c r="BD154" s="30" t="s">
        <v>98</v>
      </c>
      <c r="BE154">
        <v>8</v>
      </c>
      <c r="BF154" t="s">
        <v>107</v>
      </c>
      <c r="BG154">
        <v>1</v>
      </c>
      <c r="BH154" t="s">
        <v>97</v>
      </c>
      <c r="BI154" t="s">
        <v>108</v>
      </c>
      <c r="BJ154">
        <v>1971</v>
      </c>
      <c r="BK154" t="s">
        <v>109</v>
      </c>
      <c r="BL154">
        <v>2</v>
      </c>
      <c r="BM154">
        <v>495</v>
      </c>
      <c r="BN154" t="s">
        <v>98</v>
      </c>
      <c r="BO154" t="s">
        <v>98</v>
      </c>
      <c r="BP154" t="s">
        <v>105</v>
      </c>
      <c r="BQ154" s="30">
        <v>0</v>
      </c>
      <c r="BR154" s="14">
        <f>IF(Table1[[#This Row],[WoodDeckSF]]&gt;0,1,0)</f>
        <v>0</v>
      </c>
      <c r="BS154">
        <v>66</v>
      </c>
      <c r="BT154">
        <v>0</v>
      </c>
      <c r="BU154">
        <v>0</v>
      </c>
      <c r="BV154">
        <v>0</v>
      </c>
      <c r="BW154">
        <v>0</v>
      </c>
      <c r="BX154" s="28" t="s">
        <v>83</v>
      </c>
      <c r="BY154" s="14">
        <f>IF(Table1[[#This Row],[PoolQC]]="NA", 0, 1)</f>
        <v>0</v>
      </c>
      <c r="BZ154" s="30" t="s">
        <v>163</v>
      </c>
      <c r="CA154" s="14">
        <f>IF(Table1[[#This Row],[Fence]]="NA",0,1)</f>
        <v>1</v>
      </c>
      <c r="CB154" t="s">
        <v>83</v>
      </c>
      <c r="CC154">
        <v>0</v>
      </c>
      <c r="CD154" s="30">
        <v>6</v>
      </c>
      <c r="CE154">
        <v>2006</v>
      </c>
      <c r="CF154" t="s">
        <v>110</v>
      </c>
      <c r="CG154" t="s">
        <v>111</v>
      </c>
      <c r="CH154" s="14">
        <f>IF(Table1[[#This Row],[SaleCondition]]="Normal",1,0)</f>
        <v>1</v>
      </c>
      <c r="CI154" s="1">
        <v>190000</v>
      </c>
    </row>
    <row r="155" spans="1:87" x14ac:dyDescent="0.2">
      <c r="A155">
        <v>154</v>
      </c>
      <c r="B155">
        <v>20</v>
      </c>
      <c r="C155" s="28" t="s">
        <v>81</v>
      </c>
      <c r="D155" t="s">
        <v>83</v>
      </c>
      <c r="E155">
        <v>13500</v>
      </c>
      <c r="F155" s="28" t="s">
        <v>82</v>
      </c>
      <c r="G155" t="s">
        <v>83</v>
      </c>
      <c r="H155" t="s">
        <v>84</v>
      </c>
      <c r="I155" s="28" t="s">
        <v>85</v>
      </c>
      <c r="J155" t="s">
        <v>86</v>
      </c>
      <c r="K155" s="30" t="s">
        <v>87</v>
      </c>
      <c r="L155" t="s">
        <v>88</v>
      </c>
      <c r="M155" s="31" t="s">
        <v>205</v>
      </c>
      <c r="N155" s="31" t="s">
        <v>90</v>
      </c>
      <c r="O155" s="28" t="s">
        <v>90</v>
      </c>
      <c r="P155" t="s">
        <v>91</v>
      </c>
      <c r="Q155" s="30" t="s">
        <v>115</v>
      </c>
      <c r="R155" s="28">
        <v>6</v>
      </c>
      <c r="S155" s="28">
        <v>7</v>
      </c>
      <c r="T155">
        <v>1960</v>
      </c>
      <c r="U155">
        <v>1975</v>
      </c>
      <c r="V155" s="14">
        <f t="shared" si="2"/>
        <v>1</v>
      </c>
      <c r="W155" s="28" t="s">
        <v>214</v>
      </c>
      <c r="X155" s="28" t="s">
        <v>94</v>
      </c>
      <c r="Y155" s="30" t="s">
        <v>96</v>
      </c>
      <c r="Z155" s="28" t="s">
        <v>161</v>
      </c>
      <c r="AA155" t="s">
        <v>117</v>
      </c>
      <c r="AB155" s="28">
        <v>0</v>
      </c>
      <c r="AC155" s="28" t="s">
        <v>98</v>
      </c>
      <c r="AD155" s="28" t="s">
        <v>98</v>
      </c>
      <c r="AE155" s="30" t="s">
        <v>118</v>
      </c>
      <c r="AF155" t="s">
        <v>97</v>
      </c>
      <c r="AG155" t="s">
        <v>98</v>
      </c>
      <c r="AH155" t="s">
        <v>97</v>
      </c>
      <c r="AI155" t="s">
        <v>141</v>
      </c>
      <c r="AJ155">
        <v>429</v>
      </c>
      <c r="AK155" t="s">
        <v>119</v>
      </c>
      <c r="AL155">
        <v>1080</v>
      </c>
      <c r="AM155">
        <v>93</v>
      </c>
      <c r="AN155">
        <v>1602</v>
      </c>
      <c r="AO155" s="28" t="s">
        <v>103</v>
      </c>
      <c r="AP155" s="28" t="s">
        <v>97</v>
      </c>
      <c r="AQ155" t="s">
        <v>105</v>
      </c>
      <c r="AR155" t="s">
        <v>106</v>
      </c>
      <c r="AS155">
        <v>1252</v>
      </c>
      <c r="AT155">
        <v>0</v>
      </c>
      <c r="AU155">
        <v>0</v>
      </c>
      <c r="AV155">
        <v>1252</v>
      </c>
      <c r="AW155" s="30">
        <v>1</v>
      </c>
      <c r="AX155">
        <v>0</v>
      </c>
      <c r="AY155" s="30">
        <v>1</v>
      </c>
      <c r="AZ155" s="30">
        <v>0</v>
      </c>
      <c r="BA155">
        <v>1</v>
      </c>
      <c r="BB155" s="14">
        <f>IF(Table1[[#This Row],[FullBath]]+Table1[[#This Row],[HalfBath]]=Table1[[#This Row],[BedroomAbvGr]],1,0)</f>
        <v>1</v>
      </c>
      <c r="BC155">
        <v>1</v>
      </c>
      <c r="BD155" s="30" t="s">
        <v>98</v>
      </c>
      <c r="BE155">
        <v>4</v>
      </c>
      <c r="BF155" t="s">
        <v>107</v>
      </c>
      <c r="BG155">
        <v>1</v>
      </c>
      <c r="BH155" t="s">
        <v>97</v>
      </c>
      <c r="BI155" t="s">
        <v>108</v>
      </c>
      <c r="BJ155">
        <v>1960</v>
      </c>
      <c r="BK155" t="s">
        <v>109</v>
      </c>
      <c r="BL155">
        <v>2</v>
      </c>
      <c r="BM155">
        <v>564</v>
      </c>
      <c r="BN155" t="s">
        <v>98</v>
      </c>
      <c r="BO155" t="s">
        <v>98</v>
      </c>
      <c r="BP155" t="s">
        <v>105</v>
      </c>
      <c r="BQ155" s="30">
        <v>409</v>
      </c>
      <c r="BR155" s="14">
        <f>IF(Table1[[#This Row],[WoodDeckSF]]&gt;0,1,0)</f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 s="28" t="s">
        <v>83</v>
      </c>
      <c r="BY155" s="14">
        <f>IF(Table1[[#This Row],[PoolQC]]="NA", 0, 1)</f>
        <v>0</v>
      </c>
      <c r="BZ155" s="30" t="s">
        <v>83</v>
      </c>
      <c r="CA155" s="14">
        <f>IF(Table1[[#This Row],[Fence]]="NA",0,1)</f>
        <v>0</v>
      </c>
      <c r="CB155" t="s">
        <v>83</v>
      </c>
      <c r="CC155">
        <v>0</v>
      </c>
      <c r="CD155" s="30">
        <v>3</v>
      </c>
      <c r="CE155">
        <v>2008</v>
      </c>
      <c r="CF155" t="s">
        <v>110</v>
      </c>
      <c r="CG155" t="s">
        <v>111</v>
      </c>
      <c r="CH155" s="14">
        <f>IF(Table1[[#This Row],[SaleCondition]]="Normal",1,0)</f>
        <v>1</v>
      </c>
      <c r="CI155" s="1">
        <v>235000</v>
      </c>
    </row>
    <row r="156" spans="1:87" x14ac:dyDescent="0.2">
      <c r="A156">
        <v>155</v>
      </c>
      <c r="B156">
        <v>30</v>
      </c>
      <c r="C156" s="28" t="s">
        <v>142</v>
      </c>
      <c r="D156">
        <v>84</v>
      </c>
      <c r="E156">
        <v>11340</v>
      </c>
      <c r="F156" s="28" t="s">
        <v>82</v>
      </c>
      <c r="G156" t="s">
        <v>83</v>
      </c>
      <c r="H156" t="s">
        <v>84</v>
      </c>
      <c r="I156" s="28" t="s">
        <v>85</v>
      </c>
      <c r="J156" t="s">
        <v>86</v>
      </c>
      <c r="K156" s="30" t="s">
        <v>122</v>
      </c>
      <c r="L156" t="s">
        <v>88</v>
      </c>
      <c r="M156" s="31" t="s">
        <v>143</v>
      </c>
      <c r="N156" s="31" t="s">
        <v>90</v>
      </c>
      <c r="O156" s="28" t="s">
        <v>90</v>
      </c>
      <c r="P156" t="s">
        <v>91</v>
      </c>
      <c r="Q156" s="30" t="s">
        <v>115</v>
      </c>
      <c r="R156" s="28">
        <v>6</v>
      </c>
      <c r="S156" s="28">
        <v>5</v>
      </c>
      <c r="T156">
        <v>1923</v>
      </c>
      <c r="U156">
        <v>1950</v>
      </c>
      <c r="V156" s="14">
        <f t="shared" si="2"/>
        <v>1</v>
      </c>
      <c r="W156" s="28" t="s">
        <v>93</v>
      </c>
      <c r="X156" s="28" t="s">
        <v>94</v>
      </c>
      <c r="Y156" s="30" t="s">
        <v>124</v>
      </c>
      <c r="Z156" s="28" t="s">
        <v>124</v>
      </c>
      <c r="AA156" t="s">
        <v>117</v>
      </c>
      <c r="AB156" s="28">
        <v>0</v>
      </c>
      <c r="AC156" s="28" t="s">
        <v>98</v>
      </c>
      <c r="AD156" s="28" t="s">
        <v>98</v>
      </c>
      <c r="AE156" s="30" t="s">
        <v>126</v>
      </c>
      <c r="AF156" t="s">
        <v>98</v>
      </c>
      <c r="AG156" t="s">
        <v>98</v>
      </c>
      <c r="AH156" t="s">
        <v>100</v>
      </c>
      <c r="AI156" t="s">
        <v>102</v>
      </c>
      <c r="AJ156">
        <v>0</v>
      </c>
      <c r="AK156" t="s">
        <v>102</v>
      </c>
      <c r="AL156">
        <v>0</v>
      </c>
      <c r="AM156">
        <v>1200</v>
      </c>
      <c r="AN156">
        <v>1200</v>
      </c>
      <c r="AO156" s="28" t="s">
        <v>103</v>
      </c>
      <c r="AP156" s="28" t="s">
        <v>98</v>
      </c>
      <c r="AQ156" t="s">
        <v>105</v>
      </c>
      <c r="AR156" t="s">
        <v>164</v>
      </c>
      <c r="AS156">
        <v>1200</v>
      </c>
      <c r="AT156">
        <v>0</v>
      </c>
      <c r="AU156">
        <v>0</v>
      </c>
      <c r="AV156">
        <v>1200</v>
      </c>
      <c r="AW156" s="30">
        <v>0</v>
      </c>
      <c r="AX156">
        <v>0</v>
      </c>
      <c r="AY156" s="30">
        <v>1</v>
      </c>
      <c r="AZ156" s="30">
        <v>0</v>
      </c>
      <c r="BA156">
        <v>4</v>
      </c>
      <c r="BB156" s="14">
        <f>IF(Table1[[#This Row],[FullBath]]+Table1[[#This Row],[HalfBath]]=Table1[[#This Row],[BedroomAbvGr]],1,0)</f>
        <v>0</v>
      </c>
      <c r="BC156">
        <v>1</v>
      </c>
      <c r="BD156" s="30" t="s">
        <v>98</v>
      </c>
      <c r="BE156">
        <v>7</v>
      </c>
      <c r="BF156" t="s">
        <v>107</v>
      </c>
      <c r="BG156">
        <v>0</v>
      </c>
      <c r="BH156" t="s">
        <v>83</v>
      </c>
      <c r="BI156" t="s">
        <v>127</v>
      </c>
      <c r="BJ156">
        <v>1923</v>
      </c>
      <c r="BK156" t="s">
        <v>102</v>
      </c>
      <c r="BL156">
        <v>1</v>
      </c>
      <c r="BM156">
        <v>312</v>
      </c>
      <c r="BN156" t="s">
        <v>147</v>
      </c>
      <c r="BO156" t="s">
        <v>147</v>
      </c>
      <c r="BP156" t="s">
        <v>105</v>
      </c>
      <c r="BQ156" s="30">
        <v>0</v>
      </c>
      <c r="BR156" s="14">
        <f>IF(Table1[[#This Row],[WoodDeckSF]]&gt;0,1,0)</f>
        <v>0</v>
      </c>
      <c r="BS156">
        <v>0</v>
      </c>
      <c r="BT156">
        <v>228</v>
      </c>
      <c r="BU156">
        <v>0</v>
      </c>
      <c r="BV156">
        <v>0</v>
      </c>
      <c r="BW156">
        <v>0</v>
      </c>
      <c r="BX156" s="28" t="s">
        <v>83</v>
      </c>
      <c r="BY156" s="14">
        <f>IF(Table1[[#This Row],[PoolQC]]="NA", 0, 1)</f>
        <v>0</v>
      </c>
      <c r="BZ156" s="30" t="s">
        <v>83</v>
      </c>
      <c r="CA156" s="14">
        <f>IF(Table1[[#This Row],[Fence]]="NA",0,1)</f>
        <v>0</v>
      </c>
      <c r="CB156" t="s">
        <v>83</v>
      </c>
      <c r="CC156">
        <v>0</v>
      </c>
      <c r="CD156" s="30">
        <v>3</v>
      </c>
      <c r="CE156">
        <v>2006</v>
      </c>
      <c r="CF156" t="s">
        <v>110</v>
      </c>
      <c r="CG156" t="s">
        <v>219</v>
      </c>
      <c r="CH156" s="14">
        <f>IF(Table1[[#This Row],[SaleCondition]]="Normal",1,0)</f>
        <v>0</v>
      </c>
      <c r="CI156" s="1">
        <v>125000</v>
      </c>
    </row>
    <row r="157" spans="1:87" x14ac:dyDescent="0.2">
      <c r="A157">
        <v>156</v>
      </c>
      <c r="B157">
        <v>50</v>
      </c>
      <c r="C157" s="28" t="s">
        <v>81</v>
      </c>
      <c r="D157">
        <v>60</v>
      </c>
      <c r="E157">
        <v>9600</v>
      </c>
      <c r="F157" s="28" t="s">
        <v>82</v>
      </c>
      <c r="G157" t="s">
        <v>83</v>
      </c>
      <c r="H157" t="s">
        <v>84</v>
      </c>
      <c r="I157" s="28" t="s">
        <v>85</v>
      </c>
      <c r="J157" t="s">
        <v>86</v>
      </c>
      <c r="K157" s="30" t="s">
        <v>122</v>
      </c>
      <c r="L157" t="s">
        <v>88</v>
      </c>
      <c r="M157" s="31" t="s">
        <v>185</v>
      </c>
      <c r="N157" s="31" t="s">
        <v>144</v>
      </c>
      <c r="O157" s="28" t="s">
        <v>90</v>
      </c>
      <c r="P157" t="s">
        <v>91</v>
      </c>
      <c r="Q157" s="30" t="s">
        <v>132</v>
      </c>
      <c r="R157" s="28">
        <v>6</v>
      </c>
      <c r="S157" s="28">
        <v>5</v>
      </c>
      <c r="T157">
        <v>1924</v>
      </c>
      <c r="U157">
        <v>1950</v>
      </c>
      <c r="V157" s="14">
        <f t="shared" si="2"/>
        <v>1</v>
      </c>
      <c r="W157" s="28" t="s">
        <v>93</v>
      </c>
      <c r="X157" s="28" t="s">
        <v>94</v>
      </c>
      <c r="Y157" s="30" t="s">
        <v>124</v>
      </c>
      <c r="Z157" s="28" t="s">
        <v>124</v>
      </c>
      <c r="AA157" t="s">
        <v>117</v>
      </c>
      <c r="AB157" s="28">
        <v>0</v>
      </c>
      <c r="AC157" s="28" t="s">
        <v>98</v>
      </c>
      <c r="AD157" s="28" t="s">
        <v>98</v>
      </c>
      <c r="AE157" s="30" t="s">
        <v>126</v>
      </c>
      <c r="AF157" t="s">
        <v>98</v>
      </c>
      <c r="AG157" t="s">
        <v>98</v>
      </c>
      <c r="AH157" t="s">
        <v>100</v>
      </c>
      <c r="AI157" t="s">
        <v>102</v>
      </c>
      <c r="AJ157">
        <v>0</v>
      </c>
      <c r="AK157" t="s">
        <v>102</v>
      </c>
      <c r="AL157">
        <v>0</v>
      </c>
      <c r="AM157">
        <v>572</v>
      </c>
      <c r="AN157">
        <v>572</v>
      </c>
      <c r="AO157" s="28" t="s">
        <v>222</v>
      </c>
      <c r="AP157" s="28" t="s">
        <v>147</v>
      </c>
      <c r="AQ157" t="s">
        <v>177</v>
      </c>
      <c r="AR157" t="s">
        <v>145</v>
      </c>
      <c r="AS157">
        <v>572</v>
      </c>
      <c r="AT157">
        <v>524</v>
      </c>
      <c r="AU157">
        <v>0</v>
      </c>
      <c r="AV157">
        <v>1096</v>
      </c>
      <c r="AW157" s="30">
        <v>0</v>
      </c>
      <c r="AX157">
        <v>0</v>
      </c>
      <c r="AY157" s="30">
        <v>1</v>
      </c>
      <c r="AZ157" s="30">
        <v>0</v>
      </c>
      <c r="BA157">
        <v>2</v>
      </c>
      <c r="BB157" s="14">
        <f>IF(Table1[[#This Row],[FullBath]]+Table1[[#This Row],[HalfBath]]=Table1[[#This Row],[BedroomAbvGr]],1,0)</f>
        <v>0</v>
      </c>
      <c r="BC157">
        <v>1</v>
      </c>
      <c r="BD157" s="30" t="s">
        <v>98</v>
      </c>
      <c r="BE157">
        <v>5</v>
      </c>
      <c r="BF157" t="s">
        <v>107</v>
      </c>
      <c r="BG157">
        <v>0</v>
      </c>
      <c r="BH157" t="s">
        <v>83</v>
      </c>
      <c r="BI157" t="s">
        <v>83</v>
      </c>
      <c r="BJ157" t="s">
        <v>83</v>
      </c>
      <c r="BK157" t="s">
        <v>83</v>
      </c>
      <c r="BL157">
        <v>0</v>
      </c>
      <c r="BM157">
        <v>0</v>
      </c>
      <c r="BN157" t="s">
        <v>83</v>
      </c>
      <c r="BO157" t="s">
        <v>83</v>
      </c>
      <c r="BP157" t="s">
        <v>177</v>
      </c>
      <c r="BQ157" s="30">
        <v>0</v>
      </c>
      <c r="BR157" s="14">
        <f>IF(Table1[[#This Row],[WoodDeckSF]]&gt;0,1,0)</f>
        <v>0</v>
      </c>
      <c r="BS157">
        <v>8</v>
      </c>
      <c r="BT157">
        <v>128</v>
      </c>
      <c r="BU157">
        <v>0</v>
      </c>
      <c r="BV157">
        <v>0</v>
      </c>
      <c r="BW157">
        <v>0</v>
      </c>
      <c r="BX157" s="28" t="s">
        <v>83</v>
      </c>
      <c r="BY157" s="14">
        <f>IF(Table1[[#This Row],[PoolQC]]="NA", 0, 1)</f>
        <v>0</v>
      </c>
      <c r="BZ157" s="30" t="s">
        <v>83</v>
      </c>
      <c r="CA157" s="14">
        <f>IF(Table1[[#This Row],[Fence]]="NA",0,1)</f>
        <v>0</v>
      </c>
      <c r="CB157" t="s">
        <v>83</v>
      </c>
      <c r="CC157">
        <v>0</v>
      </c>
      <c r="CD157" s="30">
        <v>4</v>
      </c>
      <c r="CE157">
        <v>2008</v>
      </c>
      <c r="CF157" t="s">
        <v>110</v>
      </c>
      <c r="CG157" t="s">
        <v>111</v>
      </c>
      <c r="CH157" s="14">
        <f>IF(Table1[[#This Row],[SaleCondition]]="Normal",1,0)</f>
        <v>1</v>
      </c>
      <c r="CI157" s="1">
        <v>79000</v>
      </c>
    </row>
    <row r="158" spans="1:87" x14ac:dyDescent="0.2">
      <c r="A158">
        <v>157</v>
      </c>
      <c r="B158">
        <v>20</v>
      </c>
      <c r="C158" s="28" t="s">
        <v>81</v>
      </c>
      <c r="D158">
        <v>60</v>
      </c>
      <c r="E158">
        <v>7200</v>
      </c>
      <c r="F158" s="28" t="s">
        <v>82</v>
      </c>
      <c r="G158" t="s">
        <v>83</v>
      </c>
      <c r="H158" t="s">
        <v>84</v>
      </c>
      <c r="I158" s="28" t="s">
        <v>85</v>
      </c>
      <c r="J158" t="s">
        <v>86</v>
      </c>
      <c r="K158" s="30" t="s">
        <v>87</v>
      </c>
      <c r="L158" t="s">
        <v>88</v>
      </c>
      <c r="M158" s="31" t="s">
        <v>162</v>
      </c>
      <c r="N158" s="31" t="s">
        <v>90</v>
      </c>
      <c r="O158" s="28" t="s">
        <v>90</v>
      </c>
      <c r="P158" t="s">
        <v>91</v>
      </c>
      <c r="Q158" s="30" t="s">
        <v>115</v>
      </c>
      <c r="R158" s="28">
        <v>5</v>
      </c>
      <c r="S158" s="28">
        <v>7</v>
      </c>
      <c r="T158">
        <v>1950</v>
      </c>
      <c r="U158">
        <v>1950</v>
      </c>
      <c r="V158" s="14">
        <f t="shared" si="2"/>
        <v>0</v>
      </c>
      <c r="W158" s="28" t="s">
        <v>152</v>
      </c>
      <c r="X158" s="28" t="s">
        <v>94</v>
      </c>
      <c r="Y158" s="30" t="s">
        <v>124</v>
      </c>
      <c r="Z158" s="28" t="s">
        <v>124</v>
      </c>
      <c r="AA158" t="s">
        <v>117</v>
      </c>
      <c r="AB158" s="28">
        <v>0</v>
      </c>
      <c r="AC158" s="28" t="s">
        <v>98</v>
      </c>
      <c r="AD158" s="28" t="s">
        <v>98</v>
      </c>
      <c r="AE158" s="30" t="s">
        <v>118</v>
      </c>
      <c r="AF158" t="s">
        <v>83</v>
      </c>
      <c r="AG158" t="s">
        <v>83</v>
      </c>
      <c r="AH158" t="s">
        <v>83</v>
      </c>
      <c r="AI158" t="s">
        <v>83</v>
      </c>
      <c r="AJ158">
        <v>0</v>
      </c>
      <c r="AK158" t="s">
        <v>83</v>
      </c>
      <c r="AL158">
        <v>0</v>
      </c>
      <c r="AM158">
        <v>0</v>
      </c>
      <c r="AN158">
        <v>0</v>
      </c>
      <c r="AO158" s="28" t="s">
        <v>103</v>
      </c>
      <c r="AP158" s="28" t="s">
        <v>98</v>
      </c>
      <c r="AQ158" t="s">
        <v>105</v>
      </c>
      <c r="AR158" t="s">
        <v>145</v>
      </c>
      <c r="AS158">
        <v>1040</v>
      </c>
      <c r="AT158">
        <v>0</v>
      </c>
      <c r="AU158">
        <v>0</v>
      </c>
      <c r="AV158">
        <v>1040</v>
      </c>
      <c r="AW158" s="30">
        <v>0</v>
      </c>
      <c r="AX158">
        <v>0</v>
      </c>
      <c r="AY158" s="30">
        <v>1</v>
      </c>
      <c r="AZ158" s="30">
        <v>0</v>
      </c>
      <c r="BA158">
        <v>2</v>
      </c>
      <c r="BB158" s="14">
        <f>IF(Table1[[#This Row],[FullBath]]+Table1[[#This Row],[HalfBath]]=Table1[[#This Row],[BedroomAbvGr]],1,0)</f>
        <v>0</v>
      </c>
      <c r="BC158">
        <v>1</v>
      </c>
      <c r="BD158" s="30" t="s">
        <v>98</v>
      </c>
      <c r="BE158">
        <v>5</v>
      </c>
      <c r="BF158" t="s">
        <v>107</v>
      </c>
      <c r="BG158">
        <v>0</v>
      </c>
      <c r="BH158" t="s">
        <v>83</v>
      </c>
      <c r="BI158" t="s">
        <v>127</v>
      </c>
      <c r="BJ158">
        <v>1950</v>
      </c>
      <c r="BK158" t="s">
        <v>102</v>
      </c>
      <c r="BL158">
        <v>2</v>
      </c>
      <c r="BM158">
        <v>625</v>
      </c>
      <c r="BN158" t="s">
        <v>98</v>
      </c>
      <c r="BO158" t="s">
        <v>98</v>
      </c>
      <c r="BP158" t="s">
        <v>105</v>
      </c>
      <c r="BQ158" s="30">
        <v>0</v>
      </c>
      <c r="BR158" s="14">
        <f>IF(Table1[[#This Row],[WoodDeckSF]]&gt;0,1,0)</f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s="28" t="s">
        <v>83</v>
      </c>
      <c r="BY158" s="14">
        <f>IF(Table1[[#This Row],[PoolQC]]="NA", 0, 1)</f>
        <v>0</v>
      </c>
      <c r="BZ158" s="30" t="s">
        <v>83</v>
      </c>
      <c r="CA158" s="14">
        <f>IF(Table1[[#This Row],[Fence]]="NA",0,1)</f>
        <v>0</v>
      </c>
      <c r="CB158" t="s">
        <v>83</v>
      </c>
      <c r="CC158">
        <v>0</v>
      </c>
      <c r="CD158" s="30">
        <v>6</v>
      </c>
      <c r="CE158">
        <v>2006</v>
      </c>
      <c r="CF158" t="s">
        <v>110</v>
      </c>
      <c r="CG158" t="s">
        <v>111</v>
      </c>
      <c r="CH158" s="14">
        <f>IF(Table1[[#This Row],[SaleCondition]]="Normal",1,0)</f>
        <v>1</v>
      </c>
      <c r="CI158" s="1">
        <v>109500</v>
      </c>
    </row>
    <row r="159" spans="1:87" x14ac:dyDescent="0.2">
      <c r="A159">
        <v>158</v>
      </c>
      <c r="B159">
        <v>60</v>
      </c>
      <c r="C159" s="28" t="s">
        <v>81</v>
      </c>
      <c r="D159">
        <v>92</v>
      </c>
      <c r="E159">
        <v>12003</v>
      </c>
      <c r="F159" s="28" t="s">
        <v>82</v>
      </c>
      <c r="G159" t="s">
        <v>83</v>
      </c>
      <c r="H159" t="s">
        <v>84</v>
      </c>
      <c r="I159" s="28" t="s">
        <v>85</v>
      </c>
      <c r="J159" t="s">
        <v>86</v>
      </c>
      <c r="K159" s="30" t="s">
        <v>122</v>
      </c>
      <c r="L159" t="s">
        <v>88</v>
      </c>
      <c r="M159" s="31" t="s">
        <v>189</v>
      </c>
      <c r="N159" s="31" t="s">
        <v>90</v>
      </c>
      <c r="O159" s="28" t="s">
        <v>90</v>
      </c>
      <c r="P159" t="s">
        <v>91</v>
      </c>
      <c r="Q159" s="30" t="s">
        <v>92</v>
      </c>
      <c r="R159" s="28">
        <v>8</v>
      </c>
      <c r="S159" s="28">
        <v>5</v>
      </c>
      <c r="T159">
        <v>2009</v>
      </c>
      <c r="U159">
        <v>2010</v>
      </c>
      <c r="V159" s="14">
        <f t="shared" si="2"/>
        <v>1</v>
      </c>
      <c r="W159" s="28" t="s">
        <v>93</v>
      </c>
      <c r="X159" s="28" t="s">
        <v>94</v>
      </c>
      <c r="Y159" s="30" t="s">
        <v>95</v>
      </c>
      <c r="Z159" s="28" t="s">
        <v>95</v>
      </c>
      <c r="AA159" t="s">
        <v>96</v>
      </c>
      <c r="AB159" s="28">
        <v>84</v>
      </c>
      <c r="AC159" s="28" t="s">
        <v>97</v>
      </c>
      <c r="AD159" s="28" t="s">
        <v>98</v>
      </c>
      <c r="AE159" s="30" t="s">
        <v>99</v>
      </c>
      <c r="AF159" t="s">
        <v>104</v>
      </c>
      <c r="AG159" t="s">
        <v>98</v>
      </c>
      <c r="AH159" t="s">
        <v>100</v>
      </c>
      <c r="AI159" t="s">
        <v>102</v>
      </c>
      <c r="AJ159">
        <v>0</v>
      </c>
      <c r="AK159" t="s">
        <v>102</v>
      </c>
      <c r="AL159">
        <v>0</v>
      </c>
      <c r="AM159">
        <v>774</v>
      </c>
      <c r="AN159">
        <v>774</v>
      </c>
      <c r="AO159" s="28" t="s">
        <v>103</v>
      </c>
      <c r="AP159" s="28" t="s">
        <v>104</v>
      </c>
      <c r="AQ159" t="s">
        <v>105</v>
      </c>
      <c r="AR159" t="s">
        <v>106</v>
      </c>
      <c r="AS159">
        <v>774</v>
      </c>
      <c r="AT159">
        <v>1194</v>
      </c>
      <c r="AU159">
        <v>0</v>
      </c>
      <c r="AV159">
        <v>1968</v>
      </c>
      <c r="AW159" s="30">
        <v>0</v>
      </c>
      <c r="AX159">
        <v>0</v>
      </c>
      <c r="AY159" s="30">
        <v>2</v>
      </c>
      <c r="AZ159" s="30">
        <v>1</v>
      </c>
      <c r="BA159">
        <v>4</v>
      </c>
      <c r="BB159" s="14">
        <f>IF(Table1[[#This Row],[FullBath]]+Table1[[#This Row],[HalfBath]]=Table1[[#This Row],[BedroomAbvGr]],1,0)</f>
        <v>0</v>
      </c>
      <c r="BC159">
        <v>1</v>
      </c>
      <c r="BD159" s="30" t="s">
        <v>104</v>
      </c>
      <c r="BE159">
        <v>8</v>
      </c>
      <c r="BF159" t="s">
        <v>107</v>
      </c>
      <c r="BG159">
        <v>1</v>
      </c>
      <c r="BH159" t="s">
        <v>97</v>
      </c>
      <c r="BI159" t="s">
        <v>156</v>
      </c>
      <c r="BJ159">
        <v>2009</v>
      </c>
      <c r="BK159" t="s">
        <v>157</v>
      </c>
      <c r="BL159">
        <v>3</v>
      </c>
      <c r="BM159">
        <v>680</v>
      </c>
      <c r="BN159" t="s">
        <v>98</v>
      </c>
      <c r="BO159" t="s">
        <v>98</v>
      </c>
      <c r="BP159" t="s">
        <v>105</v>
      </c>
      <c r="BQ159" s="30">
        <v>0</v>
      </c>
      <c r="BR159" s="14">
        <f>IF(Table1[[#This Row],[WoodDeckSF]]&gt;0,1,0)</f>
        <v>0</v>
      </c>
      <c r="BS159">
        <v>75</v>
      </c>
      <c r="BT159">
        <v>0</v>
      </c>
      <c r="BU159">
        <v>0</v>
      </c>
      <c r="BV159">
        <v>0</v>
      </c>
      <c r="BW159">
        <v>0</v>
      </c>
      <c r="BX159" s="28" t="s">
        <v>83</v>
      </c>
      <c r="BY159" s="14">
        <f>IF(Table1[[#This Row],[PoolQC]]="NA", 0, 1)</f>
        <v>0</v>
      </c>
      <c r="BZ159" s="30" t="s">
        <v>83</v>
      </c>
      <c r="CA159" s="14">
        <f>IF(Table1[[#This Row],[Fence]]="NA",0,1)</f>
        <v>0</v>
      </c>
      <c r="CB159" t="s">
        <v>83</v>
      </c>
      <c r="CC159">
        <v>0</v>
      </c>
      <c r="CD159" s="30">
        <v>5</v>
      </c>
      <c r="CE159">
        <v>2010</v>
      </c>
      <c r="CF159" t="s">
        <v>158</v>
      </c>
      <c r="CG159" t="s">
        <v>159</v>
      </c>
      <c r="CH159" s="14">
        <f>IF(Table1[[#This Row],[SaleCondition]]="Normal",1,0)</f>
        <v>0</v>
      </c>
      <c r="CI159" s="1">
        <v>269500</v>
      </c>
    </row>
    <row r="160" spans="1:87" x14ac:dyDescent="0.2">
      <c r="A160">
        <v>159</v>
      </c>
      <c r="B160">
        <v>60</v>
      </c>
      <c r="C160" s="28" t="s">
        <v>192</v>
      </c>
      <c r="D160">
        <v>100</v>
      </c>
      <c r="E160">
        <v>12552</v>
      </c>
      <c r="F160" s="28" t="s">
        <v>82</v>
      </c>
      <c r="G160" t="s">
        <v>83</v>
      </c>
      <c r="H160" t="s">
        <v>84</v>
      </c>
      <c r="I160" s="28" t="s">
        <v>85</v>
      </c>
      <c r="J160" t="s">
        <v>86</v>
      </c>
      <c r="K160" s="30" t="s">
        <v>122</v>
      </c>
      <c r="L160" t="s">
        <v>88</v>
      </c>
      <c r="M160" s="31" t="s">
        <v>136</v>
      </c>
      <c r="N160" s="31" t="s">
        <v>90</v>
      </c>
      <c r="O160" s="28" t="s">
        <v>90</v>
      </c>
      <c r="P160" t="s">
        <v>91</v>
      </c>
      <c r="Q160" s="30" t="s">
        <v>92</v>
      </c>
      <c r="R160" s="28">
        <v>7</v>
      </c>
      <c r="S160" s="28">
        <v>5</v>
      </c>
      <c r="T160">
        <v>2004</v>
      </c>
      <c r="U160">
        <v>2005</v>
      </c>
      <c r="V160" s="14">
        <f t="shared" si="2"/>
        <v>1</v>
      </c>
      <c r="W160" s="28" t="s">
        <v>93</v>
      </c>
      <c r="X160" s="28" t="s">
        <v>94</v>
      </c>
      <c r="Y160" s="30" t="s">
        <v>95</v>
      </c>
      <c r="Z160" s="28" t="s">
        <v>95</v>
      </c>
      <c r="AA160" t="s">
        <v>117</v>
      </c>
      <c r="AB160" s="28">
        <v>0</v>
      </c>
      <c r="AC160" s="28" t="s">
        <v>97</v>
      </c>
      <c r="AD160" s="28" t="s">
        <v>98</v>
      </c>
      <c r="AE160" s="30" t="s">
        <v>99</v>
      </c>
      <c r="AF160" t="s">
        <v>97</v>
      </c>
      <c r="AG160" t="s">
        <v>98</v>
      </c>
      <c r="AH160" t="s">
        <v>100</v>
      </c>
      <c r="AI160" t="s">
        <v>101</v>
      </c>
      <c r="AJ160">
        <v>222</v>
      </c>
      <c r="AK160" t="s">
        <v>102</v>
      </c>
      <c r="AL160">
        <v>0</v>
      </c>
      <c r="AM160">
        <v>769</v>
      </c>
      <c r="AN160">
        <v>991</v>
      </c>
      <c r="AO160" s="28" t="s">
        <v>103</v>
      </c>
      <c r="AP160" s="28" t="s">
        <v>104</v>
      </c>
      <c r="AQ160" t="s">
        <v>105</v>
      </c>
      <c r="AR160" t="s">
        <v>106</v>
      </c>
      <c r="AS160">
        <v>991</v>
      </c>
      <c r="AT160">
        <v>956</v>
      </c>
      <c r="AU160">
        <v>0</v>
      </c>
      <c r="AV160">
        <v>1947</v>
      </c>
      <c r="AW160" s="30">
        <v>0</v>
      </c>
      <c r="AX160">
        <v>0</v>
      </c>
      <c r="AY160" s="30">
        <v>2</v>
      </c>
      <c r="AZ160" s="30">
        <v>1</v>
      </c>
      <c r="BA160">
        <v>3</v>
      </c>
      <c r="BB160" s="14">
        <f>IF(Table1[[#This Row],[FullBath]]+Table1[[#This Row],[HalfBath]]=Table1[[#This Row],[BedroomAbvGr]],1,0)</f>
        <v>1</v>
      </c>
      <c r="BC160">
        <v>1</v>
      </c>
      <c r="BD160" s="30" t="s">
        <v>97</v>
      </c>
      <c r="BE160">
        <v>8</v>
      </c>
      <c r="BF160" t="s">
        <v>107</v>
      </c>
      <c r="BG160">
        <v>1</v>
      </c>
      <c r="BH160" t="s">
        <v>97</v>
      </c>
      <c r="BI160" t="s">
        <v>108</v>
      </c>
      <c r="BJ160">
        <v>2004</v>
      </c>
      <c r="BK160" t="s">
        <v>109</v>
      </c>
      <c r="BL160">
        <v>2</v>
      </c>
      <c r="BM160">
        <v>678</v>
      </c>
      <c r="BN160" t="s">
        <v>98</v>
      </c>
      <c r="BO160" t="s">
        <v>98</v>
      </c>
      <c r="BP160" t="s">
        <v>105</v>
      </c>
      <c r="BQ160" s="30">
        <v>0</v>
      </c>
      <c r="BR160" s="14">
        <f>IF(Table1[[#This Row],[WoodDeckSF]]&gt;0,1,0)</f>
        <v>0</v>
      </c>
      <c r="BS160">
        <v>136</v>
      </c>
      <c r="BT160">
        <v>0</v>
      </c>
      <c r="BU160">
        <v>0</v>
      </c>
      <c r="BV160">
        <v>0</v>
      </c>
      <c r="BW160">
        <v>0</v>
      </c>
      <c r="BX160" s="28" t="s">
        <v>83</v>
      </c>
      <c r="BY160" s="14">
        <f>IF(Table1[[#This Row],[PoolQC]]="NA", 0, 1)</f>
        <v>0</v>
      </c>
      <c r="BZ160" s="30" t="s">
        <v>163</v>
      </c>
      <c r="CA160" s="14">
        <f>IF(Table1[[#This Row],[Fence]]="NA",0,1)</f>
        <v>1</v>
      </c>
      <c r="CB160" t="s">
        <v>83</v>
      </c>
      <c r="CC160">
        <v>0</v>
      </c>
      <c r="CD160" s="30">
        <v>5</v>
      </c>
      <c r="CE160">
        <v>2010</v>
      </c>
      <c r="CF160" t="s">
        <v>110</v>
      </c>
      <c r="CG160" t="s">
        <v>111</v>
      </c>
      <c r="CH160" s="14">
        <f>IF(Table1[[#This Row],[SaleCondition]]="Normal",1,0)</f>
        <v>1</v>
      </c>
      <c r="CI160" s="1">
        <v>254900</v>
      </c>
    </row>
    <row r="161" spans="1:87" x14ac:dyDescent="0.2">
      <c r="A161">
        <v>160</v>
      </c>
      <c r="B161">
        <v>60</v>
      </c>
      <c r="C161" s="28" t="s">
        <v>81</v>
      </c>
      <c r="D161">
        <v>134</v>
      </c>
      <c r="E161">
        <v>19378</v>
      </c>
      <c r="F161" s="28" t="s">
        <v>82</v>
      </c>
      <c r="G161" t="s">
        <v>83</v>
      </c>
      <c r="H161" t="s">
        <v>120</v>
      </c>
      <c r="I161" s="28" t="s">
        <v>199</v>
      </c>
      <c r="J161" t="s">
        <v>86</v>
      </c>
      <c r="K161" s="30" t="s">
        <v>122</v>
      </c>
      <c r="L161" t="s">
        <v>88</v>
      </c>
      <c r="M161" s="31" t="s">
        <v>193</v>
      </c>
      <c r="N161" s="31" t="s">
        <v>90</v>
      </c>
      <c r="O161" s="28" t="s">
        <v>90</v>
      </c>
      <c r="P161" t="s">
        <v>91</v>
      </c>
      <c r="Q161" s="30" t="s">
        <v>92</v>
      </c>
      <c r="R161" s="28">
        <v>7</v>
      </c>
      <c r="S161" s="28">
        <v>5</v>
      </c>
      <c r="T161">
        <v>2005</v>
      </c>
      <c r="U161">
        <v>2006</v>
      </c>
      <c r="V161" s="14">
        <f t="shared" si="2"/>
        <v>1</v>
      </c>
      <c r="W161" s="28" t="s">
        <v>93</v>
      </c>
      <c r="X161" s="28" t="s">
        <v>94</v>
      </c>
      <c r="Y161" s="30" t="s">
        <v>95</v>
      </c>
      <c r="Z161" s="28" t="s">
        <v>95</v>
      </c>
      <c r="AA161" t="s">
        <v>96</v>
      </c>
      <c r="AB161" s="28">
        <v>456</v>
      </c>
      <c r="AC161" s="28" t="s">
        <v>97</v>
      </c>
      <c r="AD161" s="28" t="s">
        <v>98</v>
      </c>
      <c r="AE161" s="30" t="s">
        <v>99</v>
      </c>
      <c r="AF161" t="s">
        <v>97</v>
      </c>
      <c r="AG161" t="s">
        <v>98</v>
      </c>
      <c r="AH161" t="s">
        <v>121</v>
      </c>
      <c r="AI161" t="s">
        <v>101</v>
      </c>
      <c r="AJ161">
        <v>57</v>
      </c>
      <c r="AK161" t="s">
        <v>102</v>
      </c>
      <c r="AL161">
        <v>0</v>
      </c>
      <c r="AM161">
        <v>1335</v>
      </c>
      <c r="AN161">
        <v>1392</v>
      </c>
      <c r="AO161" s="28" t="s">
        <v>103</v>
      </c>
      <c r="AP161" s="28" t="s">
        <v>104</v>
      </c>
      <c r="AQ161" t="s">
        <v>105</v>
      </c>
      <c r="AR161" t="s">
        <v>106</v>
      </c>
      <c r="AS161">
        <v>1392</v>
      </c>
      <c r="AT161">
        <v>1070</v>
      </c>
      <c r="AU161">
        <v>0</v>
      </c>
      <c r="AV161">
        <v>2462</v>
      </c>
      <c r="AW161" s="30">
        <v>1</v>
      </c>
      <c r="AX161">
        <v>0</v>
      </c>
      <c r="AY161" s="30">
        <v>2</v>
      </c>
      <c r="AZ161" s="30">
        <v>1</v>
      </c>
      <c r="BA161">
        <v>4</v>
      </c>
      <c r="BB161" s="14">
        <f>IF(Table1[[#This Row],[FullBath]]+Table1[[#This Row],[HalfBath]]=Table1[[#This Row],[BedroomAbvGr]],1,0)</f>
        <v>0</v>
      </c>
      <c r="BC161">
        <v>1</v>
      </c>
      <c r="BD161" s="30" t="s">
        <v>97</v>
      </c>
      <c r="BE161">
        <v>9</v>
      </c>
      <c r="BF161" t="s">
        <v>107</v>
      </c>
      <c r="BG161">
        <v>1</v>
      </c>
      <c r="BH161" t="s">
        <v>97</v>
      </c>
      <c r="BI161" t="s">
        <v>108</v>
      </c>
      <c r="BJ161">
        <v>2006</v>
      </c>
      <c r="BK161" t="s">
        <v>109</v>
      </c>
      <c r="BL161">
        <v>2</v>
      </c>
      <c r="BM161">
        <v>576</v>
      </c>
      <c r="BN161" t="s">
        <v>98</v>
      </c>
      <c r="BO161" t="s">
        <v>98</v>
      </c>
      <c r="BP161" t="s">
        <v>105</v>
      </c>
      <c r="BQ161" s="30">
        <v>239</v>
      </c>
      <c r="BR161" s="14">
        <f>IF(Table1[[#This Row],[WoodDeckSF]]&gt;0,1,0)</f>
        <v>1</v>
      </c>
      <c r="BS161">
        <v>132</v>
      </c>
      <c r="BT161">
        <v>0</v>
      </c>
      <c r="BU161">
        <v>168</v>
      </c>
      <c r="BV161">
        <v>0</v>
      </c>
      <c r="BW161">
        <v>0</v>
      </c>
      <c r="BX161" s="28" t="s">
        <v>83</v>
      </c>
      <c r="BY161" s="14">
        <f>IF(Table1[[#This Row],[PoolQC]]="NA", 0, 1)</f>
        <v>0</v>
      </c>
      <c r="BZ161" s="30" t="s">
        <v>83</v>
      </c>
      <c r="CA161" s="14">
        <f>IF(Table1[[#This Row],[Fence]]="NA",0,1)</f>
        <v>0</v>
      </c>
      <c r="CB161" t="s">
        <v>83</v>
      </c>
      <c r="CC161">
        <v>0</v>
      </c>
      <c r="CD161" s="30">
        <v>3</v>
      </c>
      <c r="CE161">
        <v>2006</v>
      </c>
      <c r="CF161" t="s">
        <v>158</v>
      </c>
      <c r="CG161" t="s">
        <v>159</v>
      </c>
      <c r="CH161" s="14">
        <f>IF(Table1[[#This Row],[SaleCondition]]="Normal",1,0)</f>
        <v>0</v>
      </c>
      <c r="CI161" s="1">
        <v>320000</v>
      </c>
    </row>
    <row r="162" spans="1:87" x14ac:dyDescent="0.2">
      <c r="A162">
        <v>161</v>
      </c>
      <c r="B162">
        <v>20</v>
      </c>
      <c r="C162" s="28" t="s">
        <v>81</v>
      </c>
      <c r="D162" t="s">
        <v>83</v>
      </c>
      <c r="E162">
        <v>11120</v>
      </c>
      <c r="F162" s="28" t="s">
        <v>82</v>
      </c>
      <c r="G162" t="s">
        <v>83</v>
      </c>
      <c r="H162" t="s">
        <v>120</v>
      </c>
      <c r="I162" s="28" t="s">
        <v>85</v>
      </c>
      <c r="J162" t="s">
        <v>86</v>
      </c>
      <c r="K162" s="30" t="s">
        <v>166</v>
      </c>
      <c r="L162" t="s">
        <v>88</v>
      </c>
      <c r="M162" s="31" t="s">
        <v>113</v>
      </c>
      <c r="N162" s="31" t="s">
        <v>90</v>
      </c>
      <c r="O162" s="28" t="s">
        <v>90</v>
      </c>
      <c r="P162" t="s">
        <v>91</v>
      </c>
      <c r="Q162" s="30" t="s">
        <v>115</v>
      </c>
      <c r="R162" s="28">
        <v>6</v>
      </c>
      <c r="S162" s="28">
        <v>6</v>
      </c>
      <c r="T162">
        <v>1984</v>
      </c>
      <c r="U162">
        <v>1984</v>
      </c>
      <c r="V162" s="14">
        <f t="shared" si="2"/>
        <v>0</v>
      </c>
      <c r="W162" s="28" t="s">
        <v>93</v>
      </c>
      <c r="X162" s="28" t="s">
        <v>94</v>
      </c>
      <c r="Y162" s="30" t="s">
        <v>161</v>
      </c>
      <c r="Z162" s="28" t="s">
        <v>161</v>
      </c>
      <c r="AA162" t="s">
        <v>117</v>
      </c>
      <c r="AB162" s="28">
        <v>0</v>
      </c>
      <c r="AC162" s="28" t="s">
        <v>98</v>
      </c>
      <c r="AD162" s="28" t="s">
        <v>98</v>
      </c>
      <c r="AE162" s="30" t="s">
        <v>99</v>
      </c>
      <c r="AF162" t="s">
        <v>97</v>
      </c>
      <c r="AG162" t="s">
        <v>98</v>
      </c>
      <c r="AH162" t="s">
        <v>100</v>
      </c>
      <c r="AI162" t="s">
        <v>141</v>
      </c>
      <c r="AJ162">
        <v>660</v>
      </c>
      <c r="AK162" t="s">
        <v>102</v>
      </c>
      <c r="AL162">
        <v>0</v>
      </c>
      <c r="AM162">
        <v>572</v>
      </c>
      <c r="AN162">
        <v>1232</v>
      </c>
      <c r="AO162" s="28" t="s">
        <v>103</v>
      </c>
      <c r="AP162" s="28" t="s">
        <v>98</v>
      </c>
      <c r="AQ162" t="s">
        <v>105</v>
      </c>
      <c r="AR162" t="s">
        <v>106</v>
      </c>
      <c r="AS162">
        <v>1232</v>
      </c>
      <c r="AT162">
        <v>0</v>
      </c>
      <c r="AU162">
        <v>0</v>
      </c>
      <c r="AV162">
        <v>1232</v>
      </c>
      <c r="AW162" s="30">
        <v>0</v>
      </c>
      <c r="AX162">
        <v>0</v>
      </c>
      <c r="AY162" s="30">
        <v>2</v>
      </c>
      <c r="AZ162" s="30">
        <v>0</v>
      </c>
      <c r="BA162">
        <v>3</v>
      </c>
      <c r="BB162" s="14">
        <f>IF(Table1[[#This Row],[FullBath]]+Table1[[#This Row],[HalfBath]]=Table1[[#This Row],[BedroomAbvGr]],1,0)</f>
        <v>0</v>
      </c>
      <c r="BC162">
        <v>1</v>
      </c>
      <c r="BD162" s="30" t="s">
        <v>98</v>
      </c>
      <c r="BE162">
        <v>6</v>
      </c>
      <c r="BF162" t="s">
        <v>107</v>
      </c>
      <c r="BG162">
        <v>0</v>
      </c>
      <c r="BH162" t="s">
        <v>83</v>
      </c>
      <c r="BI162" t="s">
        <v>108</v>
      </c>
      <c r="BJ162">
        <v>1984</v>
      </c>
      <c r="BK162" t="s">
        <v>102</v>
      </c>
      <c r="BL162">
        <v>2</v>
      </c>
      <c r="BM162">
        <v>516</v>
      </c>
      <c r="BN162" t="s">
        <v>98</v>
      </c>
      <c r="BO162" t="s">
        <v>98</v>
      </c>
      <c r="BP162" t="s">
        <v>105</v>
      </c>
      <c r="BQ162" s="30">
        <v>0</v>
      </c>
      <c r="BR162" s="14">
        <f>IF(Table1[[#This Row],[WoodDeckSF]]&gt;0,1,0)</f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 s="28" t="s">
        <v>83</v>
      </c>
      <c r="BY162" s="14">
        <f>IF(Table1[[#This Row],[PoolQC]]="NA", 0, 1)</f>
        <v>0</v>
      </c>
      <c r="BZ162" s="30" t="s">
        <v>83</v>
      </c>
      <c r="CA162" s="14">
        <f>IF(Table1[[#This Row],[Fence]]="NA",0,1)</f>
        <v>0</v>
      </c>
      <c r="CB162" t="s">
        <v>83</v>
      </c>
      <c r="CC162">
        <v>0</v>
      </c>
      <c r="CD162" s="30">
        <v>6</v>
      </c>
      <c r="CE162">
        <v>2008</v>
      </c>
      <c r="CF162" t="s">
        <v>110</v>
      </c>
      <c r="CG162" t="s">
        <v>111</v>
      </c>
      <c r="CH162" s="14">
        <f>IF(Table1[[#This Row],[SaleCondition]]="Normal",1,0)</f>
        <v>1</v>
      </c>
      <c r="CI162" s="1">
        <v>162500</v>
      </c>
    </row>
    <row r="163" spans="1:87" x14ac:dyDescent="0.2">
      <c r="A163">
        <v>162</v>
      </c>
      <c r="B163">
        <v>60</v>
      </c>
      <c r="C163" s="28" t="s">
        <v>81</v>
      </c>
      <c r="D163">
        <v>110</v>
      </c>
      <c r="E163">
        <v>13688</v>
      </c>
      <c r="F163" s="28" t="s">
        <v>82</v>
      </c>
      <c r="G163" t="s">
        <v>83</v>
      </c>
      <c r="H163" t="s">
        <v>120</v>
      </c>
      <c r="I163" s="28" t="s">
        <v>85</v>
      </c>
      <c r="J163" t="s">
        <v>86</v>
      </c>
      <c r="K163" s="30" t="s">
        <v>87</v>
      </c>
      <c r="L163" t="s">
        <v>88</v>
      </c>
      <c r="M163" s="31" t="s">
        <v>154</v>
      </c>
      <c r="N163" s="31" t="s">
        <v>90</v>
      </c>
      <c r="O163" s="28" t="s">
        <v>90</v>
      </c>
      <c r="P163" t="s">
        <v>91</v>
      </c>
      <c r="Q163" s="30" t="s">
        <v>92</v>
      </c>
      <c r="R163" s="28">
        <v>9</v>
      </c>
      <c r="S163" s="28">
        <v>5</v>
      </c>
      <c r="T163">
        <v>2003</v>
      </c>
      <c r="U163">
        <v>2004</v>
      </c>
      <c r="V163" s="14">
        <f t="shared" si="2"/>
        <v>1</v>
      </c>
      <c r="W163" s="28" t="s">
        <v>93</v>
      </c>
      <c r="X163" s="28" t="s">
        <v>94</v>
      </c>
      <c r="Y163" s="30" t="s">
        <v>95</v>
      </c>
      <c r="Z163" s="28" t="s">
        <v>95</v>
      </c>
      <c r="AA163" t="s">
        <v>96</v>
      </c>
      <c r="AB163" s="28">
        <v>664</v>
      </c>
      <c r="AC163" s="28" t="s">
        <v>97</v>
      </c>
      <c r="AD163" s="28" t="s">
        <v>98</v>
      </c>
      <c r="AE163" s="30" t="s">
        <v>99</v>
      </c>
      <c r="AF163" t="s">
        <v>104</v>
      </c>
      <c r="AG163" t="s">
        <v>98</v>
      </c>
      <c r="AH163" t="s">
        <v>130</v>
      </c>
      <c r="AI163" t="s">
        <v>101</v>
      </c>
      <c r="AJ163">
        <v>1016</v>
      </c>
      <c r="AK163" t="s">
        <v>102</v>
      </c>
      <c r="AL163">
        <v>0</v>
      </c>
      <c r="AM163">
        <v>556</v>
      </c>
      <c r="AN163">
        <v>1572</v>
      </c>
      <c r="AO163" s="28" t="s">
        <v>103</v>
      </c>
      <c r="AP163" s="28" t="s">
        <v>104</v>
      </c>
      <c r="AQ163" t="s">
        <v>105</v>
      </c>
      <c r="AR163" t="s">
        <v>106</v>
      </c>
      <c r="AS163">
        <v>1572</v>
      </c>
      <c r="AT163">
        <v>1096</v>
      </c>
      <c r="AU163">
        <v>0</v>
      </c>
      <c r="AV163">
        <v>2668</v>
      </c>
      <c r="AW163" s="30">
        <v>1</v>
      </c>
      <c r="AX163">
        <v>0</v>
      </c>
      <c r="AY163" s="30">
        <v>2</v>
      </c>
      <c r="AZ163" s="30">
        <v>1</v>
      </c>
      <c r="BA163">
        <v>3</v>
      </c>
      <c r="BB163" s="14">
        <f>IF(Table1[[#This Row],[FullBath]]+Table1[[#This Row],[HalfBath]]=Table1[[#This Row],[BedroomAbvGr]],1,0)</f>
        <v>1</v>
      </c>
      <c r="BC163">
        <v>1</v>
      </c>
      <c r="BD163" s="30" t="s">
        <v>104</v>
      </c>
      <c r="BE163">
        <v>10</v>
      </c>
      <c r="BF163" t="s">
        <v>107</v>
      </c>
      <c r="BG163">
        <v>2</v>
      </c>
      <c r="BH163" t="s">
        <v>97</v>
      </c>
      <c r="BI163" t="s">
        <v>156</v>
      </c>
      <c r="BJ163">
        <v>2003</v>
      </c>
      <c r="BK163" t="s">
        <v>157</v>
      </c>
      <c r="BL163">
        <v>3</v>
      </c>
      <c r="BM163">
        <v>726</v>
      </c>
      <c r="BN163" t="s">
        <v>98</v>
      </c>
      <c r="BO163" t="s">
        <v>98</v>
      </c>
      <c r="BP163" t="s">
        <v>105</v>
      </c>
      <c r="BQ163" s="30">
        <v>400</v>
      </c>
      <c r="BR163" s="14">
        <f>IF(Table1[[#This Row],[WoodDeckSF]]&gt;0,1,0)</f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 s="28" t="s">
        <v>83</v>
      </c>
      <c r="BY163" s="14">
        <f>IF(Table1[[#This Row],[PoolQC]]="NA", 0, 1)</f>
        <v>0</v>
      </c>
      <c r="BZ163" s="30" t="s">
        <v>83</v>
      </c>
      <c r="CA163" s="14">
        <f>IF(Table1[[#This Row],[Fence]]="NA",0,1)</f>
        <v>0</v>
      </c>
      <c r="CB163" t="s">
        <v>83</v>
      </c>
      <c r="CC163">
        <v>0</v>
      </c>
      <c r="CD163" s="30">
        <v>3</v>
      </c>
      <c r="CE163">
        <v>2008</v>
      </c>
      <c r="CF163" t="s">
        <v>110</v>
      </c>
      <c r="CG163" t="s">
        <v>111</v>
      </c>
      <c r="CH163" s="14">
        <f>IF(Table1[[#This Row],[SaleCondition]]="Normal",1,0)</f>
        <v>1</v>
      </c>
      <c r="CI163" s="1">
        <v>412500</v>
      </c>
    </row>
    <row r="164" spans="1:87" x14ac:dyDescent="0.2">
      <c r="A164">
        <v>163</v>
      </c>
      <c r="B164">
        <v>20</v>
      </c>
      <c r="C164" s="28" t="s">
        <v>81</v>
      </c>
      <c r="D164">
        <v>95</v>
      </c>
      <c r="E164">
        <v>12182</v>
      </c>
      <c r="F164" s="28" t="s">
        <v>82</v>
      </c>
      <c r="G164" t="s">
        <v>83</v>
      </c>
      <c r="H164" t="s">
        <v>84</v>
      </c>
      <c r="I164" s="28" t="s">
        <v>85</v>
      </c>
      <c r="J164" t="s">
        <v>86</v>
      </c>
      <c r="K164" s="30" t="s">
        <v>122</v>
      </c>
      <c r="L164" t="s">
        <v>88</v>
      </c>
      <c r="M164" s="31" t="s">
        <v>154</v>
      </c>
      <c r="N164" s="31" t="s">
        <v>90</v>
      </c>
      <c r="O164" s="28" t="s">
        <v>90</v>
      </c>
      <c r="P164" t="s">
        <v>91</v>
      </c>
      <c r="Q164" s="30" t="s">
        <v>115</v>
      </c>
      <c r="R164" s="28">
        <v>7</v>
      </c>
      <c r="S164" s="28">
        <v>5</v>
      </c>
      <c r="T164">
        <v>2005</v>
      </c>
      <c r="U164">
        <v>2005</v>
      </c>
      <c r="V164" s="14">
        <f t="shared" si="2"/>
        <v>0</v>
      </c>
      <c r="W164" s="28" t="s">
        <v>93</v>
      </c>
      <c r="X164" s="28" t="s">
        <v>94</v>
      </c>
      <c r="Y164" s="30" t="s">
        <v>95</v>
      </c>
      <c r="Z164" s="28" t="s">
        <v>95</v>
      </c>
      <c r="AA164" t="s">
        <v>96</v>
      </c>
      <c r="AB164" s="28">
        <v>226</v>
      </c>
      <c r="AC164" s="28" t="s">
        <v>97</v>
      </c>
      <c r="AD164" s="28" t="s">
        <v>98</v>
      </c>
      <c r="AE164" s="30" t="s">
        <v>99</v>
      </c>
      <c r="AF164" t="s">
        <v>97</v>
      </c>
      <c r="AG164" t="s">
        <v>98</v>
      </c>
      <c r="AH164" t="s">
        <v>121</v>
      </c>
      <c r="AI164" t="s">
        <v>141</v>
      </c>
      <c r="AJ164">
        <v>1201</v>
      </c>
      <c r="AK164" t="s">
        <v>102</v>
      </c>
      <c r="AL164">
        <v>0</v>
      </c>
      <c r="AM164">
        <v>340</v>
      </c>
      <c r="AN164">
        <v>1541</v>
      </c>
      <c r="AO164" s="28" t="s">
        <v>103</v>
      </c>
      <c r="AP164" s="28" t="s">
        <v>104</v>
      </c>
      <c r="AQ164" t="s">
        <v>105</v>
      </c>
      <c r="AR164" t="s">
        <v>106</v>
      </c>
      <c r="AS164">
        <v>1541</v>
      </c>
      <c r="AT164">
        <v>0</v>
      </c>
      <c r="AU164">
        <v>0</v>
      </c>
      <c r="AV164">
        <v>1541</v>
      </c>
      <c r="AW164" s="30">
        <v>0</v>
      </c>
      <c r="AX164">
        <v>0</v>
      </c>
      <c r="AY164" s="30">
        <v>2</v>
      </c>
      <c r="AZ164" s="30">
        <v>0</v>
      </c>
      <c r="BA164">
        <v>3</v>
      </c>
      <c r="BB164" s="14">
        <f>IF(Table1[[#This Row],[FullBath]]+Table1[[#This Row],[HalfBath]]=Table1[[#This Row],[BedroomAbvGr]],1,0)</f>
        <v>0</v>
      </c>
      <c r="BC164">
        <v>1</v>
      </c>
      <c r="BD164" s="30" t="s">
        <v>97</v>
      </c>
      <c r="BE164">
        <v>7</v>
      </c>
      <c r="BF164" t="s">
        <v>107</v>
      </c>
      <c r="BG164">
        <v>1</v>
      </c>
      <c r="BH164" t="s">
        <v>97</v>
      </c>
      <c r="BI164" t="s">
        <v>108</v>
      </c>
      <c r="BJ164">
        <v>2005</v>
      </c>
      <c r="BK164" t="s">
        <v>109</v>
      </c>
      <c r="BL164">
        <v>2</v>
      </c>
      <c r="BM164">
        <v>532</v>
      </c>
      <c r="BN164" t="s">
        <v>98</v>
      </c>
      <c r="BO164" t="s">
        <v>98</v>
      </c>
      <c r="BP164" t="s">
        <v>105</v>
      </c>
      <c r="BQ164" s="30">
        <v>0</v>
      </c>
      <c r="BR164" s="14">
        <f>IF(Table1[[#This Row],[WoodDeckSF]]&gt;0,1,0)</f>
        <v>0</v>
      </c>
      <c r="BS164">
        <v>70</v>
      </c>
      <c r="BT164">
        <v>0</v>
      </c>
      <c r="BU164">
        <v>0</v>
      </c>
      <c r="BV164">
        <v>0</v>
      </c>
      <c r="BW164">
        <v>0</v>
      </c>
      <c r="BX164" s="28" t="s">
        <v>83</v>
      </c>
      <c r="BY164" s="14">
        <f>IF(Table1[[#This Row],[PoolQC]]="NA", 0, 1)</f>
        <v>0</v>
      </c>
      <c r="BZ164" s="30" t="s">
        <v>83</v>
      </c>
      <c r="CA164" s="14">
        <f>IF(Table1[[#This Row],[Fence]]="NA",0,1)</f>
        <v>0</v>
      </c>
      <c r="CB164" t="s">
        <v>83</v>
      </c>
      <c r="CC164">
        <v>0</v>
      </c>
      <c r="CD164" s="30">
        <v>5</v>
      </c>
      <c r="CE164">
        <v>2010</v>
      </c>
      <c r="CF164" t="s">
        <v>158</v>
      </c>
      <c r="CG164" t="s">
        <v>159</v>
      </c>
      <c r="CH164" s="14">
        <f>IF(Table1[[#This Row],[SaleCondition]]="Normal",1,0)</f>
        <v>0</v>
      </c>
      <c r="CI164" s="1">
        <v>220000</v>
      </c>
    </row>
    <row r="165" spans="1:87" x14ac:dyDescent="0.2">
      <c r="A165">
        <v>164</v>
      </c>
      <c r="B165">
        <v>45</v>
      </c>
      <c r="C165" s="28" t="s">
        <v>81</v>
      </c>
      <c r="D165">
        <v>55</v>
      </c>
      <c r="E165">
        <v>5500</v>
      </c>
      <c r="F165" s="28" t="s">
        <v>82</v>
      </c>
      <c r="G165" t="s">
        <v>83</v>
      </c>
      <c r="H165" t="s">
        <v>84</v>
      </c>
      <c r="I165" s="28" t="s">
        <v>85</v>
      </c>
      <c r="J165" t="s">
        <v>86</v>
      </c>
      <c r="K165" s="30" t="s">
        <v>87</v>
      </c>
      <c r="L165" t="s">
        <v>88</v>
      </c>
      <c r="M165" s="31" t="s">
        <v>143</v>
      </c>
      <c r="N165" s="31" t="s">
        <v>90</v>
      </c>
      <c r="O165" s="28" t="s">
        <v>90</v>
      </c>
      <c r="P165" t="s">
        <v>91</v>
      </c>
      <c r="Q165" s="30" t="s">
        <v>150</v>
      </c>
      <c r="R165" s="28">
        <v>4</v>
      </c>
      <c r="S165" s="28">
        <v>6</v>
      </c>
      <c r="T165">
        <v>1956</v>
      </c>
      <c r="U165">
        <v>1956</v>
      </c>
      <c r="V165" s="14">
        <f t="shared" si="2"/>
        <v>0</v>
      </c>
      <c r="W165" s="28" t="s">
        <v>93</v>
      </c>
      <c r="X165" s="28" t="s">
        <v>94</v>
      </c>
      <c r="Y165" s="30" t="s">
        <v>116</v>
      </c>
      <c r="Z165" s="28" t="s">
        <v>116</v>
      </c>
      <c r="AA165" t="s">
        <v>117</v>
      </c>
      <c r="AB165" s="28">
        <v>0</v>
      </c>
      <c r="AC165" s="28" t="s">
        <v>98</v>
      </c>
      <c r="AD165" s="28" t="s">
        <v>98</v>
      </c>
      <c r="AE165" s="30" t="s">
        <v>118</v>
      </c>
      <c r="AF165" t="s">
        <v>98</v>
      </c>
      <c r="AG165" t="s">
        <v>98</v>
      </c>
      <c r="AH165" t="s">
        <v>100</v>
      </c>
      <c r="AI165" t="s">
        <v>102</v>
      </c>
      <c r="AJ165">
        <v>0</v>
      </c>
      <c r="AK165" t="s">
        <v>102</v>
      </c>
      <c r="AL165">
        <v>0</v>
      </c>
      <c r="AM165">
        <v>882</v>
      </c>
      <c r="AN165">
        <v>882</v>
      </c>
      <c r="AO165" s="28" t="s">
        <v>103</v>
      </c>
      <c r="AP165" s="28" t="s">
        <v>104</v>
      </c>
      <c r="AQ165" t="s">
        <v>105</v>
      </c>
      <c r="AR165" t="s">
        <v>106</v>
      </c>
      <c r="AS165">
        <v>882</v>
      </c>
      <c r="AT165">
        <v>0</v>
      </c>
      <c r="AU165">
        <v>0</v>
      </c>
      <c r="AV165">
        <v>882</v>
      </c>
      <c r="AW165" s="30">
        <v>0</v>
      </c>
      <c r="AX165">
        <v>0</v>
      </c>
      <c r="AY165" s="30">
        <v>1</v>
      </c>
      <c r="AZ165" s="30">
        <v>0</v>
      </c>
      <c r="BA165">
        <v>1</v>
      </c>
      <c r="BB165" s="14">
        <f>IF(Table1[[#This Row],[FullBath]]+Table1[[#This Row],[HalfBath]]=Table1[[#This Row],[BedroomAbvGr]],1,0)</f>
        <v>1</v>
      </c>
      <c r="BC165">
        <v>1</v>
      </c>
      <c r="BD165" s="30" t="s">
        <v>98</v>
      </c>
      <c r="BE165">
        <v>4</v>
      </c>
      <c r="BF165" t="s">
        <v>107</v>
      </c>
      <c r="BG165">
        <v>0</v>
      </c>
      <c r="BH165" t="s">
        <v>83</v>
      </c>
      <c r="BI165" t="s">
        <v>83</v>
      </c>
      <c r="BJ165" t="s">
        <v>83</v>
      </c>
      <c r="BK165" t="s">
        <v>83</v>
      </c>
      <c r="BL165">
        <v>0</v>
      </c>
      <c r="BM165">
        <v>0</v>
      </c>
      <c r="BN165" t="s">
        <v>83</v>
      </c>
      <c r="BO165" t="s">
        <v>83</v>
      </c>
      <c r="BP165" t="s">
        <v>105</v>
      </c>
      <c r="BQ165" s="30">
        <v>0</v>
      </c>
      <c r="BR165" s="14">
        <f>IF(Table1[[#This Row],[WoodDeckSF]]&gt;0,1,0)</f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s="28" t="s">
        <v>83</v>
      </c>
      <c r="BY165" s="14">
        <f>IF(Table1[[#This Row],[PoolQC]]="NA", 0, 1)</f>
        <v>0</v>
      </c>
      <c r="BZ165" s="30" t="s">
        <v>134</v>
      </c>
      <c r="CA165" s="14">
        <f>IF(Table1[[#This Row],[Fence]]="NA",0,1)</f>
        <v>1</v>
      </c>
      <c r="CB165" t="s">
        <v>83</v>
      </c>
      <c r="CC165">
        <v>0</v>
      </c>
      <c r="CD165" s="30">
        <v>4</v>
      </c>
      <c r="CE165">
        <v>2007</v>
      </c>
      <c r="CF165" t="s">
        <v>110</v>
      </c>
      <c r="CG165" t="s">
        <v>111</v>
      </c>
      <c r="CH165" s="14">
        <f>IF(Table1[[#This Row],[SaleCondition]]="Normal",1,0)</f>
        <v>1</v>
      </c>
      <c r="CI165" s="1">
        <v>103200</v>
      </c>
    </row>
    <row r="166" spans="1:87" x14ac:dyDescent="0.2">
      <c r="A166">
        <v>165</v>
      </c>
      <c r="B166">
        <v>40</v>
      </c>
      <c r="C166" s="28" t="s">
        <v>142</v>
      </c>
      <c r="D166">
        <v>40</v>
      </c>
      <c r="E166">
        <v>5400</v>
      </c>
      <c r="F166" s="28" t="s">
        <v>82</v>
      </c>
      <c r="G166" t="s">
        <v>82</v>
      </c>
      <c r="H166" t="s">
        <v>84</v>
      </c>
      <c r="I166" s="28" t="s">
        <v>85</v>
      </c>
      <c r="J166" t="s">
        <v>86</v>
      </c>
      <c r="K166" s="30" t="s">
        <v>122</v>
      </c>
      <c r="L166" t="s">
        <v>88</v>
      </c>
      <c r="M166" s="31" t="s">
        <v>143</v>
      </c>
      <c r="N166" s="31" t="s">
        <v>90</v>
      </c>
      <c r="O166" s="28" t="s">
        <v>90</v>
      </c>
      <c r="P166" t="s">
        <v>91</v>
      </c>
      <c r="Q166" s="30" t="s">
        <v>115</v>
      </c>
      <c r="R166" s="28">
        <v>6</v>
      </c>
      <c r="S166" s="28">
        <v>7</v>
      </c>
      <c r="T166">
        <v>1926</v>
      </c>
      <c r="U166">
        <v>2004</v>
      </c>
      <c r="V166" s="14">
        <f t="shared" si="2"/>
        <v>1</v>
      </c>
      <c r="W166" s="28" t="s">
        <v>93</v>
      </c>
      <c r="X166" s="28" t="s">
        <v>94</v>
      </c>
      <c r="Y166" s="30" t="s">
        <v>116</v>
      </c>
      <c r="Z166" s="28" t="s">
        <v>116</v>
      </c>
      <c r="AA166" t="s">
        <v>117</v>
      </c>
      <c r="AB166" s="28">
        <v>0</v>
      </c>
      <c r="AC166" s="28" t="s">
        <v>98</v>
      </c>
      <c r="AD166" s="28" t="s">
        <v>97</v>
      </c>
      <c r="AE166" s="30" t="s">
        <v>126</v>
      </c>
      <c r="AF166" t="s">
        <v>98</v>
      </c>
      <c r="AG166" t="s">
        <v>98</v>
      </c>
      <c r="AH166" t="s">
        <v>121</v>
      </c>
      <c r="AI166" t="s">
        <v>172</v>
      </c>
      <c r="AJ166">
        <v>370</v>
      </c>
      <c r="AK166" t="s">
        <v>102</v>
      </c>
      <c r="AL166">
        <v>0</v>
      </c>
      <c r="AM166">
        <v>779</v>
      </c>
      <c r="AN166">
        <v>1149</v>
      </c>
      <c r="AO166" s="28" t="s">
        <v>103</v>
      </c>
      <c r="AP166" s="28" t="s">
        <v>97</v>
      </c>
      <c r="AQ166" t="s">
        <v>105</v>
      </c>
      <c r="AR166" t="s">
        <v>164</v>
      </c>
      <c r="AS166">
        <v>1149</v>
      </c>
      <c r="AT166">
        <v>467</v>
      </c>
      <c r="AU166">
        <v>0</v>
      </c>
      <c r="AV166">
        <v>1616</v>
      </c>
      <c r="AW166" s="30">
        <v>0</v>
      </c>
      <c r="AX166">
        <v>0</v>
      </c>
      <c r="AY166" s="30">
        <v>2</v>
      </c>
      <c r="AZ166" s="30">
        <v>0</v>
      </c>
      <c r="BA166">
        <v>3</v>
      </c>
      <c r="BB166" s="14">
        <f>IF(Table1[[#This Row],[FullBath]]+Table1[[#This Row],[HalfBath]]=Table1[[#This Row],[BedroomAbvGr]],1,0)</f>
        <v>0</v>
      </c>
      <c r="BC166">
        <v>1</v>
      </c>
      <c r="BD166" s="30" t="s">
        <v>97</v>
      </c>
      <c r="BE166">
        <v>5</v>
      </c>
      <c r="BF166" t="s">
        <v>107</v>
      </c>
      <c r="BG166">
        <v>0</v>
      </c>
      <c r="BH166" t="s">
        <v>83</v>
      </c>
      <c r="BI166" t="s">
        <v>127</v>
      </c>
      <c r="BJ166">
        <v>1926</v>
      </c>
      <c r="BK166" t="s">
        <v>102</v>
      </c>
      <c r="BL166">
        <v>1</v>
      </c>
      <c r="BM166">
        <v>216</v>
      </c>
      <c r="BN166" t="s">
        <v>98</v>
      </c>
      <c r="BO166" t="s">
        <v>98</v>
      </c>
      <c r="BP166" t="s">
        <v>105</v>
      </c>
      <c r="BQ166" s="30">
        <v>0</v>
      </c>
      <c r="BR166" s="14">
        <f>IF(Table1[[#This Row],[WoodDeckSF]]&gt;0,1,0)</f>
        <v>0</v>
      </c>
      <c r="BS166">
        <v>0</v>
      </c>
      <c r="BT166">
        <v>183</v>
      </c>
      <c r="BU166">
        <v>0</v>
      </c>
      <c r="BV166">
        <v>0</v>
      </c>
      <c r="BW166">
        <v>0</v>
      </c>
      <c r="BX166" s="28" t="s">
        <v>83</v>
      </c>
      <c r="BY166" s="14">
        <f>IF(Table1[[#This Row],[PoolQC]]="NA", 0, 1)</f>
        <v>0</v>
      </c>
      <c r="BZ166" s="30" t="s">
        <v>83</v>
      </c>
      <c r="CA166" s="14">
        <f>IF(Table1[[#This Row],[Fence]]="NA",0,1)</f>
        <v>0</v>
      </c>
      <c r="CB166" t="s">
        <v>83</v>
      </c>
      <c r="CC166">
        <v>0</v>
      </c>
      <c r="CD166" s="30">
        <v>10</v>
      </c>
      <c r="CE166">
        <v>2007</v>
      </c>
      <c r="CF166" t="s">
        <v>110</v>
      </c>
      <c r="CG166" t="s">
        <v>111</v>
      </c>
      <c r="CH166" s="14">
        <f>IF(Table1[[#This Row],[SaleCondition]]="Normal",1,0)</f>
        <v>1</v>
      </c>
      <c r="CI166" s="1">
        <v>152000</v>
      </c>
    </row>
    <row r="167" spans="1:87" x14ac:dyDescent="0.2">
      <c r="A167">
        <v>166</v>
      </c>
      <c r="B167">
        <v>190</v>
      </c>
      <c r="C167" s="28" t="s">
        <v>81</v>
      </c>
      <c r="D167">
        <v>62</v>
      </c>
      <c r="E167">
        <v>10106</v>
      </c>
      <c r="F167" s="28" t="s">
        <v>82</v>
      </c>
      <c r="G167" t="s">
        <v>83</v>
      </c>
      <c r="H167" t="s">
        <v>84</v>
      </c>
      <c r="I167" s="28" t="s">
        <v>85</v>
      </c>
      <c r="J167" t="s">
        <v>86</v>
      </c>
      <c r="K167" s="30" t="s">
        <v>87</v>
      </c>
      <c r="L167" t="s">
        <v>88</v>
      </c>
      <c r="M167" s="31" t="s">
        <v>185</v>
      </c>
      <c r="N167" s="31" t="s">
        <v>90</v>
      </c>
      <c r="O167" s="28" t="s">
        <v>90</v>
      </c>
      <c r="P167" t="s">
        <v>149</v>
      </c>
      <c r="Q167" s="30" t="s">
        <v>132</v>
      </c>
      <c r="R167" s="28">
        <v>5</v>
      </c>
      <c r="S167" s="28">
        <v>7</v>
      </c>
      <c r="T167">
        <v>1940</v>
      </c>
      <c r="U167">
        <v>1999</v>
      </c>
      <c r="V167" s="14">
        <f t="shared" si="2"/>
        <v>1</v>
      </c>
      <c r="W167" s="28" t="s">
        <v>93</v>
      </c>
      <c r="X167" s="28" t="s">
        <v>94</v>
      </c>
      <c r="Y167" s="30" t="s">
        <v>124</v>
      </c>
      <c r="Z167" s="28" t="s">
        <v>124</v>
      </c>
      <c r="AA167" t="s">
        <v>117</v>
      </c>
      <c r="AB167" s="28">
        <v>0</v>
      </c>
      <c r="AC167" s="28" t="s">
        <v>98</v>
      </c>
      <c r="AD167" s="28" t="s">
        <v>97</v>
      </c>
      <c r="AE167" s="30" t="s">
        <v>126</v>
      </c>
      <c r="AF167" t="s">
        <v>98</v>
      </c>
      <c r="AG167" t="s">
        <v>98</v>
      </c>
      <c r="AH167" t="s">
        <v>100</v>
      </c>
      <c r="AI167" t="s">
        <v>119</v>
      </c>
      <c r="AJ167">
        <v>351</v>
      </c>
      <c r="AK167" t="s">
        <v>153</v>
      </c>
      <c r="AL167">
        <v>181</v>
      </c>
      <c r="AM167">
        <v>112</v>
      </c>
      <c r="AN167">
        <v>644</v>
      </c>
      <c r="AO167" s="28" t="s">
        <v>103</v>
      </c>
      <c r="AP167" s="28" t="s">
        <v>97</v>
      </c>
      <c r="AQ167" t="s">
        <v>105</v>
      </c>
      <c r="AR167" t="s">
        <v>106</v>
      </c>
      <c r="AS167">
        <v>808</v>
      </c>
      <c r="AT167">
        <v>547</v>
      </c>
      <c r="AU167">
        <v>0</v>
      </c>
      <c r="AV167">
        <v>1355</v>
      </c>
      <c r="AW167" s="30">
        <v>1</v>
      </c>
      <c r="AX167">
        <v>0</v>
      </c>
      <c r="AY167" s="30">
        <v>2</v>
      </c>
      <c r="AZ167" s="30">
        <v>0</v>
      </c>
      <c r="BA167">
        <v>4</v>
      </c>
      <c r="BB167" s="14">
        <f>IF(Table1[[#This Row],[FullBath]]+Table1[[#This Row],[HalfBath]]=Table1[[#This Row],[BedroomAbvGr]],1,0)</f>
        <v>0</v>
      </c>
      <c r="BC167">
        <v>2</v>
      </c>
      <c r="BD167" s="30" t="s">
        <v>98</v>
      </c>
      <c r="BE167">
        <v>6</v>
      </c>
      <c r="BF167" t="s">
        <v>107</v>
      </c>
      <c r="BG167">
        <v>0</v>
      </c>
      <c r="BH167" t="s">
        <v>83</v>
      </c>
      <c r="BI167" t="s">
        <v>83</v>
      </c>
      <c r="BJ167" t="s">
        <v>83</v>
      </c>
      <c r="BK167" t="s">
        <v>83</v>
      </c>
      <c r="BL167">
        <v>0</v>
      </c>
      <c r="BM167">
        <v>0</v>
      </c>
      <c r="BN167" t="s">
        <v>83</v>
      </c>
      <c r="BO167" t="s">
        <v>83</v>
      </c>
      <c r="BP167" t="s">
        <v>105</v>
      </c>
      <c r="BQ167" s="30">
        <v>140</v>
      </c>
      <c r="BR167" s="14">
        <f>IF(Table1[[#This Row],[WoodDeckSF]]&gt;0,1,0)</f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 s="28" t="s">
        <v>83</v>
      </c>
      <c r="BY167" s="14">
        <f>IF(Table1[[#This Row],[PoolQC]]="NA", 0, 1)</f>
        <v>0</v>
      </c>
      <c r="BZ167" s="30" t="s">
        <v>83</v>
      </c>
      <c r="CA167" s="14">
        <f>IF(Table1[[#This Row],[Fence]]="NA",0,1)</f>
        <v>0</v>
      </c>
      <c r="CB167" t="s">
        <v>83</v>
      </c>
      <c r="CC167">
        <v>0</v>
      </c>
      <c r="CD167" s="30">
        <v>9</v>
      </c>
      <c r="CE167">
        <v>2008</v>
      </c>
      <c r="CF167" t="s">
        <v>110</v>
      </c>
      <c r="CG167" t="s">
        <v>111</v>
      </c>
      <c r="CH167" s="14">
        <f>IF(Table1[[#This Row],[SaleCondition]]="Normal",1,0)</f>
        <v>1</v>
      </c>
      <c r="CI167" s="1">
        <v>127500</v>
      </c>
    </row>
    <row r="168" spans="1:87" x14ac:dyDescent="0.2">
      <c r="A168">
        <v>167</v>
      </c>
      <c r="B168">
        <v>20</v>
      </c>
      <c r="C168" s="28" t="s">
        <v>81</v>
      </c>
      <c r="D168" t="s">
        <v>83</v>
      </c>
      <c r="E168">
        <v>10708</v>
      </c>
      <c r="F168" s="28" t="s">
        <v>82</v>
      </c>
      <c r="G168" t="s">
        <v>83</v>
      </c>
      <c r="H168" t="s">
        <v>120</v>
      </c>
      <c r="I168" s="28" t="s">
        <v>85</v>
      </c>
      <c r="J168" t="s">
        <v>86</v>
      </c>
      <c r="K168" s="30" t="s">
        <v>87</v>
      </c>
      <c r="L168" t="s">
        <v>88</v>
      </c>
      <c r="M168" s="31" t="s">
        <v>205</v>
      </c>
      <c r="N168" s="31" t="s">
        <v>90</v>
      </c>
      <c r="O168" s="28" t="s">
        <v>90</v>
      </c>
      <c r="P168" t="s">
        <v>91</v>
      </c>
      <c r="Q168" s="30" t="s">
        <v>115</v>
      </c>
      <c r="R168" s="28">
        <v>5</v>
      </c>
      <c r="S168" s="28">
        <v>5</v>
      </c>
      <c r="T168">
        <v>1955</v>
      </c>
      <c r="U168">
        <v>1993</v>
      </c>
      <c r="V168" s="14">
        <f t="shared" si="2"/>
        <v>1</v>
      </c>
      <c r="W168" s="28" t="s">
        <v>152</v>
      </c>
      <c r="X168" s="28" t="s">
        <v>94</v>
      </c>
      <c r="Y168" s="30" t="s">
        <v>124</v>
      </c>
      <c r="Z168" s="28" t="s">
        <v>124</v>
      </c>
      <c r="AA168" t="s">
        <v>117</v>
      </c>
      <c r="AB168" s="28">
        <v>0</v>
      </c>
      <c r="AC168" s="28" t="s">
        <v>97</v>
      </c>
      <c r="AD168" s="28" t="s">
        <v>98</v>
      </c>
      <c r="AE168" s="30" t="s">
        <v>118</v>
      </c>
      <c r="AF168" t="s">
        <v>98</v>
      </c>
      <c r="AG168" t="s">
        <v>98</v>
      </c>
      <c r="AH168" t="s">
        <v>100</v>
      </c>
      <c r="AI168" t="s">
        <v>172</v>
      </c>
      <c r="AJ168">
        <v>379</v>
      </c>
      <c r="AK168" t="s">
        <v>141</v>
      </c>
      <c r="AL168">
        <v>768</v>
      </c>
      <c r="AM168">
        <v>470</v>
      </c>
      <c r="AN168">
        <v>1617</v>
      </c>
      <c r="AO168" s="28" t="s">
        <v>103</v>
      </c>
      <c r="AP168" s="28" t="s">
        <v>104</v>
      </c>
      <c r="AQ168" t="s">
        <v>105</v>
      </c>
      <c r="AR168" t="s">
        <v>164</v>
      </c>
      <c r="AS168">
        <v>1867</v>
      </c>
      <c r="AT168">
        <v>0</v>
      </c>
      <c r="AU168">
        <v>0</v>
      </c>
      <c r="AV168">
        <v>1867</v>
      </c>
      <c r="AW168" s="30">
        <v>1</v>
      </c>
      <c r="AX168">
        <v>0</v>
      </c>
      <c r="AY168" s="30">
        <v>1</v>
      </c>
      <c r="AZ168" s="30">
        <v>0</v>
      </c>
      <c r="BA168">
        <v>2</v>
      </c>
      <c r="BB168" s="14">
        <f>IF(Table1[[#This Row],[FullBath]]+Table1[[#This Row],[HalfBath]]=Table1[[#This Row],[BedroomAbvGr]],1,0)</f>
        <v>0</v>
      </c>
      <c r="BC168">
        <v>1</v>
      </c>
      <c r="BD168" s="30" t="s">
        <v>98</v>
      </c>
      <c r="BE168">
        <v>7</v>
      </c>
      <c r="BF168" t="s">
        <v>107</v>
      </c>
      <c r="BG168">
        <v>3</v>
      </c>
      <c r="BH168" t="s">
        <v>97</v>
      </c>
      <c r="BI168" t="s">
        <v>108</v>
      </c>
      <c r="BJ168">
        <v>1955</v>
      </c>
      <c r="BK168" t="s">
        <v>157</v>
      </c>
      <c r="BL168">
        <v>1</v>
      </c>
      <c r="BM168">
        <v>303</v>
      </c>
      <c r="BN168" t="s">
        <v>98</v>
      </c>
      <c r="BO168" t="s">
        <v>98</v>
      </c>
      <c r="BP168" t="s">
        <v>105</v>
      </c>
      <c r="BQ168" s="30">
        <v>476</v>
      </c>
      <c r="BR168" s="14">
        <f>IF(Table1[[#This Row],[WoodDeckSF]]&gt;0,1,0)</f>
        <v>1</v>
      </c>
      <c r="BS168">
        <v>0</v>
      </c>
      <c r="BT168">
        <v>0</v>
      </c>
      <c r="BU168">
        <v>0</v>
      </c>
      <c r="BV168">
        <v>142</v>
      </c>
      <c r="BW168">
        <v>0</v>
      </c>
      <c r="BX168" s="28" t="s">
        <v>83</v>
      </c>
      <c r="BY168" s="14">
        <f>IF(Table1[[#This Row],[PoolQC]]="NA", 0, 1)</f>
        <v>0</v>
      </c>
      <c r="BZ168" s="30" t="s">
        <v>163</v>
      </c>
      <c r="CA168" s="14">
        <f>IF(Table1[[#This Row],[Fence]]="NA",0,1)</f>
        <v>1</v>
      </c>
      <c r="CB168" t="s">
        <v>83</v>
      </c>
      <c r="CC168">
        <v>0</v>
      </c>
      <c r="CD168" s="30">
        <v>11</v>
      </c>
      <c r="CE168">
        <v>2009</v>
      </c>
      <c r="CF168" t="s">
        <v>173</v>
      </c>
      <c r="CG168" t="s">
        <v>111</v>
      </c>
      <c r="CH168" s="14">
        <f>IF(Table1[[#This Row],[SaleCondition]]="Normal",1,0)</f>
        <v>1</v>
      </c>
      <c r="CI168" s="1">
        <v>190000</v>
      </c>
    </row>
    <row r="169" spans="1:87" x14ac:dyDescent="0.2">
      <c r="A169">
        <v>168</v>
      </c>
      <c r="B169">
        <v>60</v>
      </c>
      <c r="C169" s="28" t="s">
        <v>81</v>
      </c>
      <c r="D169">
        <v>86</v>
      </c>
      <c r="E169">
        <v>10562</v>
      </c>
      <c r="F169" s="28" t="s">
        <v>82</v>
      </c>
      <c r="G169" t="s">
        <v>83</v>
      </c>
      <c r="H169" t="s">
        <v>84</v>
      </c>
      <c r="I169" s="28" t="s">
        <v>85</v>
      </c>
      <c r="J169" t="s">
        <v>86</v>
      </c>
      <c r="K169" s="30" t="s">
        <v>87</v>
      </c>
      <c r="L169" t="s">
        <v>88</v>
      </c>
      <c r="M169" s="31" t="s">
        <v>154</v>
      </c>
      <c r="N169" s="31" t="s">
        <v>90</v>
      </c>
      <c r="O169" s="28" t="s">
        <v>90</v>
      </c>
      <c r="P169" t="s">
        <v>91</v>
      </c>
      <c r="Q169" s="30" t="s">
        <v>92</v>
      </c>
      <c r="R169" s="28">
        <v>8</v>
      </c>
      <c r="S169" s="28">
        <v>5</v>
      </c>
      <c r="T169">
        <v>2007</v>
      </c>
      <c r="U169">
        <v>2007</v>
      </c>
      <c r="V169" s="14">
        <f t="shared" si="2"/>
        <v>0</v>
      </c>
      <c r="W169" s="28" t="s">
        <v>93</v>
      </c>
      <c r="X169" s="28" t="s">
        <v>94</v>
      </c>
      <c r="Y169" s="30" t="s">
        <v>95</v>
      </c>
      <c r="Z169" s="28" t="s">
        <v>95</v>
      </c>
      <c r="AA169" t="s">
        <v>137</v>
      </c>
      <c r="AB169" s="28">
        <v>300</v>
      </c>
      <c r="AC169" s="28" t="s">
        <v>97</v>
      </c>
      <c r="AD169" s="28" t="s">
        <v>98</v>
      </c>
      <c r="AE169" s="30" t="s">
        <v>99</v>
      </c>
      <c r="AF169" t="s">
        <v>104</v>
      </c>
      <c r="AG169" t="s">
        <v>98</v>
      </c>
      <c r="AH169" t="s">
        <v>100</v>
      </c>
      <c r="AI169" t="s">
        <v>101</v>
      </c>
      <c r="AJ169">
        <v>1288</v>
      </c>
      <c r="AK169" t="s">
        <v>102</v>
      </c>
      <c r="AL169">
        <v>0</v>
      </c>
      <c r="AM169">
        <v>294</v>
      </c>
      <c r="AN169">
        <v>1582</v>
      </c>
      <c r="AO169" s="28" t="s">
        <v>103</v>
      </c>
      <c r="AP169" s="28" t="s">
        <v>104</v>
      </c>
      <c r="AQ169" t="s">
        <v>105</v>
      </c>
      <c r="AR169" t="s">
        <v>106</v>
      </c>
      <c r="AS169">
        <v>1610</v>
      </c>
      <c r="AT169">
        <v>551</v>
      </c>
      <c r="AU169">
        <v>0</v>
      </c>
      <c r="AV169">
        <v>2161</v>
      </c>
      <c r="AW169" s="30">
        <v>1</v>
      </c>
      <c r="AX169">
        <v>0</v>
      </c>
      <c r="AY169" s="30">
        <v>1</v>
      </c>
      <c r="AZ169" s="30">
        <v>1</v>
      </c>
      <c r="BA169">
        <v>3</v>
      </c>
      <c r="BB169" s="14">
        <f>IF(Table1[[#This Row],[FullBath]]+Table1[[#This Row],[HalfBath]]=Table1[[#This Row],[BedroomAbvGr]],1,0)</f>
        <v>0</v>
      </c>
      <c r="BC169">
        <v>1</v>
      </c>
      <c r="BD169" s="30" t="s">
        <v>104</v>
      </c>
      <c r="BE169">
        <v>8</v>
      </c>
      <c r="BF169" t="s">
        <v>107</v>
      </c>
      <c r="BG169">
        <v>1</v>
      </c>
      <c r="BH169" t="s">
        <v>97</v>
      </c>
      <c r="BI169" t="s">
        <v>108</v>
      </c>
      <c r="BJ169">
        <v>2007</v>
      </c>
      <c r="BK169" t="s">
        <v>157</v>
      </c>
      <c r="BL169">
        <v>3</v>
      </c>
      <c r="BM169">
        <v>789</v>
      </c>
      <c r="BN169" t="s">
        <v>98</v>
      </c>
      <c r="BO169" t="s">
        <v>98</v>
      </c>
      <c r="BP169" t="s">
        <v>105</v>
      </c>
      <c r="BQ169" s="30">
        <v>178</v>
      </c>
      <c r="BR169" s="14">
        <f>IF(Table1[[#This Row],[WoodDeckSF]]&gt;0,1,0)</f>
        <v>1</v>
      </c>
      <c r="BS169">
        <v>120</v>
      </c>
      <c r="BT169">
        <v>0</v>
      </c>
      <c r="BU169">
        <v>0</v>
      </c>
      <c r="BV169">
        <v>0</v>
      </c>
      <c r="BW169">
        <v>0</v>
      </c>
      <c r="BX169" s="28" t="s">
        <v>83</v>
      </c>
      <c r="BY169" s="14">
        <f>IF(Table1[[#This Row],[PoolQC]]="NA", 0, 1)</f>
        <v>0</v>
      </c>
      <c r="BZ169" s="30" t="s">
        <v>83</v>
      </c>
      <c r="CA169" s="14">
        <f>IF(Table1[[#This Row],[Fence]]="NA",0,1)</f>
        <v>0</v>
      </c>
      <c r="CB169" t="s">
        <v>83</v>
      </c>
      <c r="CC169">
        <v>0</v>
      </c>
      <c r="CD169" s="30">
        <v>11</v>
      </c>
      <c r="CE169">
        <v>2007</v>
      </c>
      <c r="CF169" t="s">
        <v>158</v>
      </c>
      <c r="CG169" t="s">
        <v>159</v>
      </c>
      <c r="CH169" s="14">
        <f>IF(Table1[[#This Row],[SaleCondition]]="Normal",1,0)</f>
        <v>0</v>
      </c>
      <c r="CI169" s="1">
        <v>325624</v>
      </c>
    </row>
    <row r="170" spans="1:87" x14ac:dyDescent="0.2">
      <c r="A170">
        <v>169</v>
      </c>
      <c r="B170">
        <v>60</v>
      </c>
      <c r="C170" s="28" t="s">
        <v>81</v>
      </c>
      <c r="D170">
        <v>62</v>
      </c>
      <c r="E170">
        <v>8244</v>
      </c>
      <c r="F170" s="28" t="s">
        <v>82</v>
      </c>
      <c r="G170" t="s">
        <v>83</v>
      </c>
      <c r="H170" t="s">
        <v>120</v>
      </c>
      <c r="I170" s="28" t="s">
        <v>85</v>
      </c>
      <c r="J170" t="s">
        <v>86</v>
      </c>
      <c r="K170" s="30" t="s">
        <v>87</v>
      </c>
      <c r="L170" t="s">
        <v>88</v>
      </c>
      <c r="M170" s="31" t="s">
        <v>193</v>
      </c>
      <c r="N170" s="31" t="s">
        <v>90</v>
      </c>
      <c r="O170" s="28" t="s">
        <v>90</v>
      </c>
      <c r="P170" t="s">
        <v>91</v>
      </c>
      <c r="Q170" s="30" t="s">
        <v>92</v>
      </c>
      <c r="R170" s="28">
        <v>7</v>
      </c>
      <c r="S170" s="28">
        <v>5</v>
      </c>
      <c r="T170">
        <v>2004</v>
      </c>
      <c r="U170">
        <v>2004</v>
      </c>
      <c r="V170" s="14">
        <f t="shared" si="2"/>
        <v>0</v>
      </c>
      <c r="W170" s="28" t="s">
        <v>93</v>
      </c>
      <c r="X170" s="28" t="s">
        <v>94</v>
      </c>
      <c r="Y170" s="30" t="s">
        <v>95</v>
      </c>
      <c r="Z170" s="28" t="s">
        <v>95</v>
      </c>
      <c r="AA170" t="s">
        <v>117</v>
      </c>
      <c r="AB170" s="28">
        <v>0</v>
      </c>
      <c r="AC170" s="28" t="s">
        <v>97</v>
      </c>
      <c r="AD170" s="28" t="s">
        <v>98</v>
      </c>
      <c r="AE170" s="30" t="s">
        <v>99</v>
      </c>
      <c r="AF170" t="s">
        <v>97</v>
      </c>
      <c r="AG170" t="s">
        <v>98</v>
      </c>
      <c r="AH170" t="s">
        <v>100</v>
      </c>
      <c r="AI170" t="s">
        <v>102</v>
      </c>
      <c r="AJ170">
        <v>0</v>
      </c>
      <c r="AK170" t="s">
        <v>102</v>
      </c>
      <c r="AL170">
        <v>0</v>
      </c>
      <c r="AM170">
        <v>840</v>
      </c>
      <c r="AN170">
        <v>840</v>
      </c>
      <c r="AO170" s="28" t="s">
        <v>103</v>
      </c>
      <c r="AP170" s="28" t="s">
        <v>104</v>
      </c>
      <c r="AQ170" t="s">
        <v>105</v>
      </c>
      <c r="AR170" t="s">
        <v>106</v>
      </c>
      <c r="AS170">
        <v>840</v>
      </c>
      <c r="AT170">
        <v>880</v>
      </c>
      <c r="AU170">
        <v>0</v>
      </c>
      <c r="AV170">
        <v>1720</v>
      </c>
      <c r="AW170" s="30">
        <v>0</v>
      </c>
      <c r="AX170">
        <v>0</v>
      </c>
      <c r="AY170" s="30">
        <v>2</v>
      </c>
      <c r="AZ170" s="30">
        <v>1</v>
      </c>
      <c r="BA170">
        <v>3</v>
      </c>
      <c r="BB170" s="14">
        <f>IF(Table1[[#This Row],[FullBath]]+Table1[[#This Row],[HalfBath]]=Table1[[#This Row],[BedroomAbvGr]],1,0)</f>
        <v>1</v>
      </c>
      <c r="BC170">
        <v>1</v>
      </c>
      <c r="BD170" s="30" t="s">
        <v>97</v>
      </c>
      <c r="BE170">
        <v>7</v>
      </c>
      <c r="BF170" t="s">
        <v>107</v>
      </c>
      <c r="BG170">
        <v>1</v>
      </c>
      <c r="BH170" t="s">
        <v>97</v>
      </c>
      <c r="BI170" t="s">
        <v>108</v>
      </c>
      <c r="BJ170">
        <v>2004</v>
      </c>
      <c r="BK170" t="s">
        <v>157</v>
      </c>
      <c r="BL170">
        <v>2</v>
      </c>
      <c r="BM170">
        <v>440</v>
      </c>
      <c r="BN170" t="s">
        <v>98</v>
      </c>
      <c r="BO170" t="s">
        <v>98</v>
      </c>
      <c r="BP170" t="s">
        <v>105</v>
      </c>
      <c r="BQ170" s="30">
        <v>100</v>
      </c>
      <c r="BR170" s="14">
        <f>IF(Table1[[#This Row],[WoodDeckSF]]&gt;0,1,0)</f>
        <v>1</v>
      </c>
      <c r="BS170">
        <v>48</v>
      </c>
      <c r="BT170">
        <v>0</v>
      </c>
      <c r="BU170">
        <v>0</v>
      </c>
      <c r="BV170">
        <v>0</v>
      </c>
      <c r="BW170">
        <v>0</v>
      </c>
      <c r="BX170" s="28" t="s">
        <v>83</v>
      </c>
      <c r="BY170" s="14">
        <f>IF(Table1[[#This Row],[PoolQC]]="NA", 0, 1)</f>
        <v>0</v>
      </c>
      <c r="BZ170" s="30" t="s">
        <v>83</v>
      </c>
      <c r="CA170" s="14">
        <f>IF(Table1[[#This Row],[Fence]]="NA",0,1)</f>
        <v>0</v>
      </c>
      <c r="CB170" t="s">
        <v>83</v>
      </c>
      <c r="CC170">
        <v>0</v>
      </c>
      <c r="CD170" s="30">
        <v>5</v>
      </c>
      <c r="CE170">
        <v>2007</v>
      </c>
      <c r="CF170" t="s">
        <v>110</v>
      </c>
      <c r="CG170" t="s">
        <v>111</v>
      </c>
      <c r="CH170" s="14">
        <f>IF(Table1[[#This Row],[SaleCondition]]="Normal",1,0)</f>
        <v>1</v>
      </c>
      <c r="CI170" s="1">
        <v>183500</v>
      </c>
    </row>
    <row r="171" spans="1:87" x14ac:dyDescent="0.2">
      <c r="A171">
        <v>170</v>
      </c>
      <c r="B171">
        <v>20</v>
      </c>
      <c r="C171" s="28" t="s">
        <v>81</v>
      </c>
      <c r="D171" t="s">
        <v>83</v>
      </c>
      <c r="E171">
        <v>16669</v>
      </c>
      <c r="F171" s="28" t="s">
        <v>82</v>
      </c>
      <c r="G171" t="s">
        <v>83</v>
      </c>
      <c r="H171" t="s">
        <v>120</v>
      </c>
      <c r="I171" s="28" t="s">
        <v>85</v>
      </c>
      <c r="J171" t="s">
        <v>86</v>
      </c>
      <c r="K171" s="30" t="s">
        <v>122</v>
      </c>
      <c r="L171" t="s">
        <v>88</v>
      </c>
      <c r="M171" s="31" t="s">
        <v>189</v>
      </c>
      <c r="N171" s="31" t="s">
        <v>90</v>
      </c>
      <c r="O171" s="28" t="s">
        <v>90</v>
      </c>
      <c r="P171" t="s">
        <v>91</v>
      </c>
      <c r="Q171" s="30" t="s">
        <v>115</v>
      </c>
      <c r="R171" s="28">
        <v>8</v>
      </c>
      <c r="S171" s="28">
        <v>6</v>
      </c>
      <c r="T171">
        <v>1981</v>
      </c>
      <c r="U171">
        <v>1981</v>
      </c>
      <c r="V171" s="14">
        <f t="shared" si="2"/>
        <v>0</v>
      </c>
      <c r="W171" s="28" t="s">
        <v>152</v>
      </c>
      <c r="X171" s="28" t="s">
        <v>223</v>
      </c>
      <c r="Y171" s="30" t="s">
        <v>161</v>
      </c>
      <c r="Z171" s="28" t="s">
        <v>161</v>
      </c>
      <c r="AA171" t="s">
        <v>96</v>
      </c>
      <c r="AB171" s="28">
        <v>653</v>
      </c>
      <c r="AC171" s="28" t="s">
        <v>97</v>
      </c>
      <c r="AD171" s="28" t="s">
        <v>98</v>
      </c>
      <c r="AE171" s="30" t="s">
        <v>118</v>
      </c>
      <c r="AF171" t="s">
        <v>97</v>
      </c>
      <c r="AG171" t="s">
        <v>98</v>
      </c>
      <c r="AH171" t="s">
        <v>100</v>
      </c>
      <c r="AI171" t="s">
        <v>102</v>
      </c>
      <c r="AJ171">
        <v>0</v>
      </c>
      <c r="AK171" t="s">
        <v>102</v>
      </c>
      <c r="AL171">
        <v>0</v>
      </c>
      <c r="AM171">
        <v>1686</v>
      </c>
      <c r="AN171">
        <v>1686</v>
      </c>
      <c r="AO171" s="28" t="s">
        <v>103</v>
      </c>
      <c r="AP171" s="28" t="s">
        <v>98</v>
      </c>
      <c r="AQ171" t="s">
        <v>105</v>
      </c>
      <c r="AR171" t="s">
        <v>106</v>
      </c>
      <c r="AS171">
        <v>1707</v>
      </c>
      <c r="AT171">
        <v>0</v>
      </c>
      <c r="AU171">
        <v>0</v>
      </c>
      <c r="AV171">
        <v>1707</v>
      </c>
      <c r="AW171" s="30">
        <v>0</v>
      </c>
      <c r="AX171">
        <v>0</v>
      </c>
      <c r="AY171" s="30">
        <v>2</v>
      </c>
      <c r="AZ171" s="30">
        <v>1</v>
      </c>
      <c r="BA171">
        <v>2</v>
      </c>
      <c r="BB171" s="14">
        <f>IF(Table1[[#This Row],[FullBath]]+Table1[[#This Row],[HalfBath]]=Table1[[#This Row],[BedroomAbvGr]],1,0)</f>
        <v>0</v>
      </c>
      <c r="BC171">
        <v>1</v>
      </c>
      <c r="BD171" s="30" t="s">
        <v>98</v>
      </c>
      <c r="BE171">
        <v>6</v>
      </c>
      <c r="BF171" t="s">
        <v>107</v>
      </c>
      <c r="BG171">
        <v>1</v>
      </c>
      <c r="BH171" t="s">
        <v>98</v>
      </c>
      <c r="BI171" t="s">
        <v>108</v>
      </c>
      <c r="BJ171">
        <v>1981</v>
      </c>
      <c r="BK171" t="s">
        <v>109</v>
      </c>
      <c r="BL171">
        <v>2</v>
      </c>
      <c r="BM171">
        <v>511</v>
      </c>
      <c r="BN171" t="s">
        <v>98</v>
      </c>
      <c r="BO171" t="s">
        <v>98</v>
      </c>
      <c r="BP171" t="s">
        <v>105</v>
      </c>
      <c r="BQ171" s="30">
        <v>574</v>
      </c>
      <c r="BR171" s="14">
        <f>IF(Table1[[#This Row],[WoodDeckSF]]&gt;0,1,0)</f>
        <v>1</v>
      </c>
      <c r="BS171">
        <v>64</v>
      </c>
      <c r="BT171">
        <v>0</v>
      </c>
      <c r="BU171">
        <v>0</v>
      </c>
      <c r="BV171">
        <v>0</v>
      </c>
      <c r="BW171">
        <v>0</v>
      </c>
      <c r="BX171" s="28" t="s">
        <v>83</v>
      </c>
      <c r="BY171" s="14">
        <f>IF(Table1[[#This Row],[PoolQC]]="NA", 0, 1)</f>
        <v>0</v>
      </c>
      <c r="BZ171" s="30" t="s">
        <v>83</v>
      </c>
      <c r="CA171" s="14">
        <f>IF(Table1[[#This Row],[Fence]]="NA",0,1)</f>
        <v>0</v>
      </c>
      <c r="CB171" t="s">
        <v>83</v>
      </c>
      <c r="CC171">
        <v>0</v>
      </c>
      <c r="CD171" s="30">
        <v>1</v>
      </c>
      <c r="CE171">
        <v>2006</v>
      </c>
      <c r="CF171" t="s">
        <v>110</v>
      </c>
      <c r="CG171" t="s">
        <v>111</v>
      </c>
      <c r="CH171" s="14">
        <f>IF(Table1[[#This Row],[SaleCondition]]="Normal",1,0)</f>
        <v>1</v>
      </c>
      <c r="CI171" s="1">
        <v>228000</v>
      </c>
    </row>
    <row r="172" spans="1:87" x14ac:dyDescent="0.2">
      <c r="A172">
        <v>171</v>
      </c>
      <c r="B172">
        <v>50</v>
      </c>
      <c r="C172" s="28" t="s">
        <v>142</v>
      </c>
      <c r="D172" t="s">
        <v>83</v>
      </c>
      <c r="E172">
        <v>12358</v>
      </c>
      <c r="F172" s="28" t="s">
        <v>82</v>
      </c>
      <c r="G172" t="s">
        <v>83</v>
      </c>
      <c r="H172" t="s">
        <v>120</v>
      </c>
      <c r="I172" s="28" t="s">
        <v>85</v>
      </c>
      <c r="J172" t="s">
        <v>86</v>
      </c>
      <c r="K172" s="30" t="s">
        <v>87</v>
      </c>
      <c r="L172" t="s">
        <v>88</v>
      </c>
      <c r="M172" s="31" t="s">
        <v>143</v>
      </c>
      <c r="N172" s="31" t="s">
        <v>114</v>
      </c>
      <c r="O172" s="28" t="s">
        <v>90</v>
      </c>
      <c r="P172" t="s">
        <v>91</v>
      </c>
      <c r="Q172" s="30" t="s">
        <v>132</v>
      </c>
      <c r="R172" s="28">
        <v>5</v>
      </c>
      <c r="S172" s="28">
        <v>6</v>
      </c>
      <c r="T172">
        <v>1941</v>
      </c>
      <c r="U172">
        <v>1950</v>
      </c>
      <c r="V172" s="14">
        <f t="shared" si="2"/>
        <v>1</v>
      </c>
      <c r="W172" s="28" t="s">
        <v>93</v>
      </c>
      <c r="X172" s="28" t="s">
        <v>94</v>
      </c>
      <c r="Y172" s="30" t="s">
        <v>116</v>
      </c>
      <c r="Z172" s="28" t="s">
        <v>116</v>
      </c>
      <c r="AA172" t="s">
        <v>117</v>
      </c>
      <c r="AB172" s="28">
        <v>0</v>
      </c>
      <c r="AC172" s="28" t="s">
        <v>98</v>
      </c>
      <c r="AD172" s="28" t="s">
        <v>98</v>
      </c>
      <c r="AE172" s="30" t="s">
        <v>118</v>
      </c>
      <c r="AF172" t="s">
        <v>98</v>
      </c>
      <c r="AG172" t="s">
        <v>98</v>
      </c>
      <c r="AH172" t="s">
        <v>100</v>
      </c>
      <c r="AI172" t="s">
        <v>153</v>
      </c>
      <c r="AJ172">
        <v>360</v>
      </c>
      <c r="AK172" t="s">
        <v>102</v>
      </c>
      <c r="AL172">
        <v>0</v>
      </c>
      <c r="AM172">
        <v>360</v>
      </c>
      <c r="AN172">
        <v>720</v>
      </c>
      <c r="AO172" s="28" t="s">
        <v>103</v>
      </c>
      <c r="AP172" s="28" t="s">
        <v>98</v>
      </c>
      <c r="AQ172" t="s">
        <v>105</v>
      </c>
      <c r="AR172" t="s">
        <v>106</v>
      </c>
      <c r="AS172">
        <v>854</v>
      </c>
      <c r="AT172">
        <v>0</v>
      </c>
      <c r="AU172">
        <v>528</v>
      </c>
      <c r="AV172">
        <v>1382</v>
      </c>
      <c r="AW172" s="30">
        <v>0</v>
      </c>
      <c r="AX172">
        <v>0</v>
      </c>
      <c r="AY172" s="30">
        <v>1</v>
      </c>
      <c r="AZ172" s="30">
        <v>1</v>
      </c>
      <c r="BA172">
        <v>2</v>
      </c>
      <c r="BB172" s="14">
        <f>IF(Table1[[#This Row],[FullBath]]+Table1[[#This Row],[HalfBath]]=Table1[[#This Row],[BedroomAbvGr]],1,0)</f>
        <v>1</v>
      </c>
      <c r="BC172">
        <v>1</v>
      </c>
      <c r="BD172" s="30" t="s">
        <v>98</v>
      </c>
      <c r="BE172">
        <v>7</v>
      </c>
      <c r="BF172" t="s">
        <v>107</v>
      </c>
      <c r="BG172">
        <v>0</v>
      </c>
      <c r="BH172" t="s">
        <v>83</v>
      </c>
      <c r="BI172" t="s">
        <v>127</v>
      </c>
      <c r="BJ172">
        <v>1991</v>
      </c>
      <c r="BK172" t="s">
        <v>102</v>
      </c>
      <c r="BL172">
        <v>2</v>
      </c>
      <c r="BM172">
        <v>660</v>
      </c>
      <c r="BN172" t="s">
        <v>98</v>
      </c>
      <c r="BO172" t="s">
        <v>98</v>
      </c>
      <c r="BP172" t="s">
        <v>105</v>
      </c>
      <c r="BQ172" s="30">
        <v>237</v>
      </c>
      <c r="BR172" s="14">
        <f>IF(Table1[[#This Row],[WoodDeckSF]]&gt;0,1,0)</f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 s="28" t="s">
        <v>83</v>
      </c>
      <c r="BY172" s="14">
        <f>IF(Table1[[#This Row],[PoolQC]]="NA", 0, 1)</f>
        <v>0</v>
      </c>
      <c r="BZ172" s="30" t="s">
        <v>83</v>
      </c>
      <c r="CA172" s="14">
        <f>IF(Table1[[#This Row],[Fence]]="NA",0,1)</f>
        <v>0</v>
      </c>
      <c r="CB172" t="s">
        <v>83</v>
      </c>
      <c r="CC172">
        <v>0</v>
      </c>
      <c r="CD172" s="30">
        <v>5</v>
      </c>
      <c r="CE172">
        <v>2007</v>
      </c>
      <c r="CF172" t="s">
        <v>110</v>
      </c>
      <c r="CG172" t="s">
        <v>111</v>
      </c>
      <c r="CH172" s="14">
        <f>IF(Table1[[#This Row],[SaleCondition]]="Normal",1,0)</f>
        <v>1</v>
      </c>
      <c r="CI172" s="1">
        <v>128500</v>
      </c>
    </row>
    <row r="173" spans="1:87" x14ac:dyDescent="0.2">
      <c r="A173">
        <v>172</v>
      </c>
      <c r="B173">
        <v>20</v>
      </c>
      <c r="C173" s="28" t="s">
        <v>81</v>
      </c>
      <c r="D173">
        <v>141</v>
      </c>
      <c r="E173">
        <v>31770</v>
      </c>
      <c r="F173" s="28" t="s">
        <v>82</v>
      </c>
      <c r="G173" t="s">
        <v>83</v>
      </c>
      <c r="H173" t="s">
        <v>120</v>
      </c>
      <c r="I173" s="28" t="s">
        <v>85</v>
      </c>
      <c r="J173" t="s">
        <v>86</v>
      </c>
      <c r="K173" s="30" t="s">
        <v>122</v>
      </c>
      <c r="L173" t="s">
        <v>88</v>
      </c>
      <c r="M173" s="31" t="s">
        <v>162</v>
      </c>
      <c r="N173" s="31" t="s">
        <v>90</v>
      </c>
      <c r="O173" s="28" t="s">
        <v>90</v>
      </c>
      <c r="P173" t="s">
        <v>91</v>
      </c>
      <c r="Q173" s="30" t="s">
        <v>115</v>
      </c>
      <c r="R173" s="28">
        <v>6</v>
      </c>
      <c r="S173" s="28">
        <v>5</v>
      </c>
      <c r="T173">
        <v>1960</v>
      </c>
      <c r="U173">
        <v>1960</v>
      </c>
      <c r="V173" s="14">
        <f t="shared" si="2"/>
        <v>0</v>
      </c>
      <c r="W173" s="28" t="s">
        <v>152</v>
      </c>
      <c r="X173" s="28" t="s">
        <v>94</v>
      </c>
      <c r="Y173" s="30" t="s">
        <v>96</v>
      </c>
      <c r="Z173" s="28" t="s">
        <v>161</v>
      </c>
      <c r="AA173" t="s">
        <v>137</v>
      </c>
      <c r="AB173" s="28">
        <v>112</v>
      </c>
      <c r="AC173" s="28" t="s">
        <v>98</v>
      </c>
      <c r="AD173" s="28" t="s">
        <v>98</v>
      </c>
      <c r="AE173" s="30" t="s">
        <v>118</v>
      </c>
      <c r="AF173" t="s">
        <v>98</v>
      </c>
      <c r="AG173" t="s">
        <v>97</v>
      </c>
      <c r="AH173" t="s">
        <v>97</v>
      </c>
      <c r="AI173" t="s">
        <v>141</v>
      </c>
      <c r="AJ173">
        <v>639</v>
      </c>
      <c r="AK173" t="s">
        <v>102</v>
      </c>
      <c r="AL173">
        <v>0</v>
      </c>
      <c r="AM173">
        <v>441</v>
      </c>
      <c r="AN173">
        <v>1080</v>
      </c>
      <c r="AO173" s="28" t="s">
        <v>103</v>
      </c>
      <c r="AP173" s="28" t="s">
        <v>147</v>
      </c>
      <c r="AQ173" t="s">
        <v>105</v>
      </c>
      <c r="AR173" t="s">
        <v>106</v>
      </c>
      <c r="AS173">
        <v>1656</v>
      </c>
      <c r="AT173">
        <v>0</v>
      </c>
      <c r="AU173">
        <v>0</v>
      </c>
      <c r="AV173">
        <v>1656</v>
      </c>
      <c r="AW173" s="30">
        <v>1</v>
      </c>
      <c r="AX173">
        <v>0</v>
      </c>
      <c r="AY173" s="30">
        <v>1</v>
      </c>
      <c r="AZ173" s="30">
        <v>0</v>
      </c>
      <c r="BA173">
        <v>3</v>
      </c>
      <c r="BB173" s="14">
        <f>IF(Table1[[#This Row],[FullBath]]+Table1[[#This Row],[HalfBath]]=Table1[[#This Row],[BedroomAbvGr]],1,0)</f>
        <v>0</v>
      </c>
      <c r="BC173">
        <v>1</v>
      </c>
      <c r="BD173" s="30" t="s">
        <v>98</v>
      </c>
      <c r="BE173">
        <v>7</v>
      </c>
      <c r="BF173" t="s">
        <v>107</v>
      </c>
      <c r="BG173">
        <v>2</v>
      </c>
      <c r="BH173" t="s">
        <v>97</v>
      </c>
      <c r="BI173" t="s">
        <v>108</v>
      </c>
      <c r="BJ173">
        <v>1960</v>
      </c>
      <c r="BK173" t="s">
        <v>157</v>
      </c>
      <c r="BL173">
        <v>2</v>
      </c>
      <c r="BM173">
        <v>528</v>
      </c>
      <c r="BN173" t="s">
        <v>98</v>
      </c>
      <c r="BO173" t="s">
        <v>98</v>
      </c>
      <c r="BP173" t="s">
        <v>190</v>
      </c>
      <c r="BQ173" s="30">
        <v>210</v>
      </c>
      <c r="BR173" s="14">
        <f>IF(Table1[[#This Row],[WoodDeckSF]]&gt;0,1,0)</f>
        <v>1</v>
      </c>
      <c r="BS173">
        <v>62</v>
      </c>
      <c r="BT173">
        <v>0</v>
      </c>
      <c r="BU173">
        <v>0</v>
      </c>
      <c r="BV173">
        <v>0</v>
      </c>
      <c r="BW173">
        <v>0</v>
      </c>
      <c r="BX173" s="28" t="s">
        <v>83</v>
      </c>
      <c r="BY173" s="14">
        <f>IF(Table1[[#This Row],[PoolQC]]="NA", 0, 1)</f>
        <v>0</v>
      </c>
      <c r="BZ173" s="30" t="s">
        <v>83</v>
      </c>
      <c r="CA173" s="14">
        <f>IF(Table1[[#This Row],[Fence]]="NA",0,1)</f>
        <v>0</v>
      </c>
      <c r="CB173" t="s">
        <v>83</v>
      </c>
      <c r="CC173">
        <v>0</v>
      </c>
      <c r="CD173" s="30">
        <v>5</v>
      </c>
      <c r="CE173">
        <v>2010</v>
      </c>
      <c r="CF173" t="s">
        <v>110</v>
      </c>
      <c r="CG173" t="s">
        <v>111</v>
      </c>
      <c r="CH173" s="14">
        <f>IF(Table1[[#This Row],[SaleCondition]]="Normal",1,0)</f>
        <v>1</v>
      </c>
      <c r="CI173" s="1">
        <v>215000</v>
      </c>
    </row>
    <row r="174" spans="1:87" x14ac:dyDescent="0.2">
      <c r="A174">
        <v>173</v>
      </c>
      <c r="B174">
        <v>160</v>
      </c>
      <c r="C174" s="28" t="s">
        <v>81</v>
      </c>
      <c r="D174">
        <v>44</v>
      </c>
      <c r="E174">
        <v>5306</v>
      </c>
      <c r="F174" s="28" t="s">
        <v>82</v>
      </c>
      <c r="G174" t="s">
        <v>83</v>
      </c>
      <c r="H174" t="s">
        <v>120</v>
      </c>
      <c r="I174" s="28" t="s">
        <v>85</v>
      </c>
      <c r="J174" t="s">
        <v>86</v>
      </c>
      <c r="K174" s="30" t="s">
        <v>87</v>
      </c>
      <c r="L174" t="s">
        <v>88</v>
      </c>
      <c r="M174" s="31" t="s">
        <v>200</v>
      </c>
      <c r="N174" s="31" t="s">
        <v>90</v>
      </c>
      <c r="O174" s="28" t="s">
        <v>90</v>
      </c>
      <c r="P174" t="s">
        <v>179</v>
      </c>
      <c r="Q174" s="30" t="s">
        <v>92</v>
      </c>
      <c r="R174" s="28">
        <v>7</v>
      </c>
      <c r="S174" s="28">
        <v>7</v>
      </c>
      <c r="T174">
        <v>1987</v>
      </c>
      <c r="U174">
        <v>1987</v>
      </c>
      <c r="V174" s="14">
        <f t="shared" si="2"/>
        <v>0</v>
      </c>
      <c r="W174" s="28" t="s">
        <v>93</v>
      </c>
      <c r="X174" s="28" t="s">
        <v>94</v>
      </c>
      <c r="Y174" s="30" t="s">
        <v>140</v>
      </c>
      <c r="Z174" s="28" t="s">
        <v>140</v>
      </c>
      <c r="AA174" t="s">
        <v>117</v>
      </c>
      <c r="AB174" s="28">
        <v>0</v>
      </c>
      <c r="AC174" s="28" t="s">
        <v>97</v>
      </c>
      <c r="AD174" s="28" t="s">
        <v>97</v>
      </c>
      <c r="AE174" s="30" t="s">
        <v>99</v>
      </c>
      <c r="AF174" t="s">
        <v>97</v>
      </c>
      <c r="AG174" t="s">
        <v>97</v>
      </c>
      <c r="AH174" t="s">
        <v>100</v>
      </c>
      <c r="AI174" t="s">
        <v>101</v>
      </c>
      <c r="AJ174">
        <v>495</v>
      </c>
      <c r="AK174" t="s">
        <v>153</v>
      </c>
      <c r="AL174">
        <v>215</v>
      </c>
      <c r="AM174">
        <v>354</v>
      </c>
      <c r="AN174">
        <v>1064</v>
      </c>
      <c r="AO174" s="28" t="s">
        <v>103</v>
      </c>
      <c r="AP174" s="28" t="s">
        <v>97</v>
      </c>
      <c r="AQ174" t="s">
        <v>105</v>
      </c>
      <c r="AR174" t="s">
        <v>106</v>
      </c>
      <c r="AS174">
        <v>1064</v>
      </c>
      <c r="AT174">
        <v>703</v>
      </c>
      <c r="AU174">
        <v>0</v>
      </c>
      <c r="AV174">
        <v>1767</v>
      </c>
      <c r="AW174" s="30">
        <v>1</v>
      </c>
      <c r="AX174">
        <v>0</v>
      </c>
      <c r="AY174" s="30">
        <v>2</v>
      </c>
      <c r="AZ174" s="30">
        <v>0</v>
      </c>
      <c r="BA174">
        <v>2</v>
      </c>
      <c r="BB174" s="14">
        <f>IF(Table1[[#This Row],[FullBath]]+Table1[[#This Row],[HalfBath]]=Table1[[#This Row],[BedroomAbvGr]],1,0)</f>
        <v>1</v>
      </c>
      <c r="BC174">
        <v>1</v>
      </c>
      <c r="BD174" s="30" t="s">
        <v>97</v>
      </c>
      <c r="BE174">
        <v>5</v>
      </c>
      <c r="BF174" t="s">
        <v>107</v>
      </c>
      <c r="BG174">
        <v>1</v>
      </c>
      <c r="BH174" t="s">
        <v>98</v>
      </c>
      <c r="BI174" t="s">
        <v>108</v>
      </c>
      <c r="BJ174">
        <v>1987</v>
      </c>
      <c r="BK174" t="s">
        <v>109</v>
      </c>
      <c r="BL174">
        <v>2</v>
      </c>
      <c r="BM174">
        <v>504</v>
      </c>
      <c r="BN174" t="s">
        <v>97</v>
      </c>
      <c r="BO174" t="s">
        <v>98</v>
      </c>
      <c r="BP174" t="s">
        <v>105</v>
      </c>
      <c r="BQ174" s="30">
        <v>441</v>
      </c>
      <c r="BR174" s="14">
        <f>IF(Table1[[#This Row],[WoodDeckSF]]&gt;0,1,0)</f>
        <v>1</v>
      </c>
      <c r="BS174">
        <v>35</v>
      </c>
      <c r="BT174">
        <v>0</v>
      </c>
      <c r="BU174">
        <v>0</v>
      </c>
      <c r="BV174">
        <v>0</v>
      </c>
      <c r="BW174">
        <v>0</v>
      </c>
      <c r="BX174" s="28" t="s">
        <v>83</v>
      </c>
      <c r="BY174" s="14">
        <f>IF(Table1[[#This Row],[PoolQC]]="NA", 0, 1)</f>
        <v>0</v>
      </c>
      <c r="BZ174" s="30" t="s">
        <v>83</v>
      </c>
      <c r="CA174" s="14">
        <f>IF(Table1[[#This Row],[Fence]]="NA",0,1)</f>
        <v>0</v>
      </c>
      <c r="CB174" t="s">
        <v>83</v>
      </c>
      <c r="CC174">
        <v>0</v>
      </c>
      <c r="CD174" s="30">
        <v>6</v>
      </c>
      <c r="CE174">
        <v>2006</v>
      </c>
      <c r="CF174" t="s">
        <v>110</v>
      </c>
      <c r="CG174" t="s">
        <v>111</v>
      </c>
      <c r="CH174" s="14">
        <f>IF(Table1[[#This Row],[SaleCondition]]="Normal",1,0)</f>
        <v>1</v>
      </c>
      <c r="CI174" s="1">
        <v>239000</v>
      </c>
    </row>
    <row r="175" spans="1:87" x14ac:dyDescent="0.2">
      <c r="A175">
        <v>174</v>
      </c>
      <c r="B175">
        <v>20</v>
      </c>
      <c r="C175" s="28" t="s">
        <v>81</v>
      </c>
      <c r="D175">
        <v>80</v>
      </c>
      <c r="E175">
        <v>10197</v>
      </c>
      <c r="F175" s="28" t="s">
        <v>82</v>
      </c>
      <c r="G175" t="s">
        <v>83</v>
      </c>
      <c r="H175" t="s">
        <v>120</v>
      </c>
      <c r="I175" s="28" t="s">
        <v>85</v>
      </c>
      <c r="J175" t="s">
        <v>86</v>
      </c>
      <c r="K175" s="30" t="s">
        <v>87</v>
      </c>
      <c r="L175" t="s">
        <v>88</v>
      </c>
      <c r="M175" s="31" t="s">
        <v>162</v>
      </c>
      <c r="N175" s="31" t="s">
        <v>90</v>
      </c>
      <c r="O175" s="28" t="s">
        <v>90</v>
      </c>
      <c r="P175" t="s">
        <v>91</v>
      </c>
      <c r="Q175" s="30" t="s">
        <v>115</v>
      </c>
      <c r="R175" s="28">
        <v>6</v>
      </c>
      <c r="S175" s="28">
        <v>5</v>
      </c>
      <c r="T175">
        <v>1961</v>
      </c>
      <c r="U175">
        <v>1961</v>
      </c>
      <c r="V175" s="14">
        <f t="shared" si="2"/>
        <v>0</v>
      </c>
      <c r="W175" s="28" t="s">
        <v>93</v>
      </c>
      <c r="X175" s="28" t="s">
        <v>94</v>
      </c>
      <c r="Y175" s="30" t="s">
        <v>155</v>
      </c>
      <c r="Z175" s="28" t="s">
        <v>125</v>
      </c>
      <c r="AA175" t="s">
        <v>207</v>
      </c>
      <c r="AB175" s="28">
        <v>491</v>
      </c>
      <c r="AC175" s="28" t="s">
        <v>98</v>
      </c>
      <c r="AD175" s="28" t="s">
        <v>98</v>
      </c>
      <c r="AE175" s="30" t="s">
        <v>118</v>
      </c>
      <c r="AF175" t="s">
        <v>98</v>
      </c>
      <c r="AG175" t="s">
        <v>98</v>
      </c>
      <c r="AH175" t="s">
        <v>100</v>
      </c>
      <c r="AI175" t="s">
        <v>119</v>
      </c>
      <c r="AJ175">
        <v>288</v>
      </c>
      <c r="AK175" t="s">
        <v>153</v>
      </c>
      <c r="AL175">
        <v>374</v>
      </c>
      <c r="AM175">
        <v>700</v>
      </c>
      <c r="AN175">
        <v>1362</v>
      </c>
      <c r="AO175" s="28" t="s">
        <v>103</v>
      </c>
      <c r="AP175" s="28" t="s">
        <v>98</v>
      </c>
      <c r="AQ175" t="s">
        <v>105</v>
      </c>
      <c r="AR175" t="s">
        <v>106</v>
      </c>
      <c r="AS175">
        <v>1362</v>
      </c>
      <c r="AT175">
        <v>0</v>
      </c>
      <c r="AU175">
        <v>0</v>
      </c>
      <c r="AV175">
        <v>1362</v>
      </c>
      <c r="AW175" s="30">
        <v>1</v>
      </c>
      <c r="AX175">
        <v>0</v>
      </c>
      <c r="AY175" s="30">
        <v>1</v>
      </c>
      <c r="AZ175" s="30">
        <v>1</v>
      </c>
      <c r="BA175">
        <v>3</v>
      </c>
      <c r="BB175" s="14">
        <f>IF(Table1[[#This Row],[FullBath]]+Table1[[#This Row],[HalfBath]]=Table1[[#This Row],[BedroomAbvGr]],1,0)</f>
        <v>0</v>
      </c>
      <c r="BC175">
        <v>1</v>
      </c>
      <c r="BD175" s="30" t="s">
        <v>98</v>
      </c>
      <c r="BE175">
        <v>6</v>
      </c>
      <c r="BF175" t="s">
        <v>107</v>
      </c>
      <c r="BG175">
        <v>1</v>
      </c>
      <c r="BH175" t="s">
        <v>98</v>
      </c>
      <c r="BI175" t="s">
        <v>108</v>
      </c>
      <c r="BJ175">
        <v>1961</v>
      </c>
      <c r="BK175" t="s">
        <v>102</v>
      </c>
      <c r="BL175">
        <v>2</v>
      </c>
      <c r="BM175">
        <v>504</v>
      </c>
      <c r="BN175" t="s">
        <v>98</v>
      </c>
      <c r="BO175" t="s">
        <v>98</v>
      </c>
      <c r="BP175" t="s">
        <v>105</v>
      </c>
      <c r="BQ175" s="30">
        <v>0</v>
      </c>
      <c r="BR175" s="14">
        <f>IF(Table1[[#This Row],[WoodDeckSF]]&gt;0,1,0)</f>
        <v>0</v>
      </c>
      <c r="BS175">
        <v>20</v>
      </c>
      <c r="BT175">
        <v>0</v>
      </c>
      <c r="BU175">
        <v>0</v>
      </c>
      <c r="BV175">
        <v>0</v>
      </c>
      <c r="BW175">
        <v>0</v>
      </c>
      <c r="BX175" s="28" t="s">
        <v>83</v>
      </c>
      <c r="BY175" s="14">
        <f>IF(Table1[[#This Row],[PoolQC]]="NA", 0, 1)</f>
        <v>0</v>
      </c>
      <c r="BZ175" s="30" t="s">
        <v>83</v>
      </c>
      <c r="CA175" s="14">
        <f>IF(Table1[[#This Row],[Fence]]="NA",0,1)</f>
        <v>0</v>
      </c>
      <c r="CB175" t="s">
        <v>83</v>
      </c>
      <c r="CC175">
        <v>0</v>
      </c>
      <c r="CD175" s="30">
        <v>6</v>
      </c>
      <c r="CE175">
        <v>2008</v>
      </c>
      <c r="CF175" t="s">
        <v>173</v>
      </c>
      <c r="CG175" t="s">
        <v>111</v>
      </c>
      <c r="CH175" s="14">
        <f>IF(Table1[[#This Row],[SaleCondition]]="Normal",1,0)</f>
        <v>1</v>
      </c>
      <c r="CI175" s="1">
        <v>163000</v>
      </c>
    </row>
    <row r="176" spans="1:87" x14ac:dyDescent="0.2">
      <c r="A176">
        <v>175</v>
      </c>
      <c r="B176">
        <v>20</v>
      </c>
      <c r="C176" s="28" t="s">
        <v>81</v>
      </c>
      <c r="D176">
        <v>47</v>
      </c>
      <c r="E176">
        <v>12416</v>
      </c>
      <c r="F176" s="28" t="s">
        <v>82</v>
      </c>
      <c r="G176" t="s">
        <v>83</v>
      </c>
      <c r="H176" t="s">
        <v>120</v>
      </c>
      <c r="I176" s="28" t="s">
        <v>85</v>
      </c>
      <c r="J176" t="s">
        <v>86</v>
      </c>
      <c r="K176" s="30" t="s">
        <v>87</v>
      </c>
      <c r="L176" t="s">
        <v>88</v>
      </c>
      <c r="M176" s="31" t="s">
        <v>189</v>
      </c>
      <c r="N176" s="31" t="s">
        <v>90</v>
      </c>
      <c r="O176" s="28" t="s">
        <v>90</v>
      </c>
      <c r="P176" t="s">
        <v>91</v>
      </c>
      <c r="Q176" s="30" t="s">
        <v>115</v>
      </c>
      <c r="R176" s="28">
        <v>6</v>
      </c>
      <c r="S176" s="28">
        <v>5</v>
      </c>
      <c r="T176">
        <v>1986</v>
      </c>
      <c r="U176">
        <v>1986</v>
      </c>
      <c r="V176" s="14">
        <f t="shared" si="2"/>
        <v>0</v>
      </c>
      <c r="W176" s="28" t="s">
        <v>93</v>
      </c>
      <c r="X176" s="28" t="s">
        <v>94</v>
      </c>
      <c r="Y176" s="30" t="s">
        <v>95</v>
      </c>
      <c r="Z176" s="28" t="s">
        <v>161</v>
      </c>
      <c r="AA176" t="s">
        <v>137</v>
      </c>
      <c r="AB176" s="28">
        <v>132</v>
      </c>
      <c r="AC176" s="28" t="s">
        <v>98</v>
      </c>
      <c r="AD176" s="28" t="s">
        <v>98</v>
      </c>
      <c r="AE176" s="30" t="s">
        <v>118</v>
      </c>
      <c r="AF176" t="s">
        <v>97</v>
      </c>
      <c r="AG176" t="s">
        <v>147</v>
      </c>
      <c r="AH176" t="s">
        <v>100</v>
      </c>
      <c r="AI176" t="s">
        <v>119</v>
      </c>
      <c r="AJ176">
        <v>1398</v>
      </c>
      <c r="AK176" t="s">
        <v>172</v>
      </c>
      <c r="AL176">
        <v>208</v>
      </c>
      <c r="AM176">
        <v>0</v>
      </c>
      <c r="AN176">
        <v>1606</v>
      </c>
      <c r="AO176" s="28" t="s">
        <v>103</v>
      </c>
      <c r="AP176" s="28" t="s">
        <v>98</v>
      </c>
      <c r="AQ176" t="s">
        <v>105</v>
      </c>
      <c r="AR176" t="s">
        <v>106</v>
      </c>
      <c r="AS176">
        <v>1651</v>
      </c>
      <c r="AT176">
        <v>0</v>
      </c>
      <c r="AU176">
        <v>0</v>
      </c>
      <c r="AV176">
        <v>1651</v>
      </c>
      <c r="AW176" s="30">
        <v>1</v>
      </c>
      <c r="AX176">
        <v>0</v>
      </c>
      <c r="AY176" s="30">
        <v>2</v>
      </c>
      <c r="AZ176" s="30">
        <v>0</v>
      </c>
      <c r="BA176">
        <v>3</v>
      </c>
      <c r="BB176" s="14">
        <f>IF(Table1[[#This Row],[FullBath]]+Table1[[#This Row],[HalfBath]]=Table1[[#This Row],[BedroomAbvGr]],1,0)</f>
        <v>0</v>
      </c>
      <c r="BC176">
        <v>1</v>
      </c>
      <c r="BD176" s="30" t="s">
        <v>98</v>
      </c>
      <c r="BE176">
        <v>7</v>
      </c>
      <c r="BF176" t="s">
        <v>224</v>
      </c>
      <c r="BG176">
        <v>1</v>
      </c>
      <c r="BH176" t="s">
        <v>98</v>
      </c>
      <c r="BI176" t="s">
        <v>108</v>
      </c>
      <c r="BJ176">
        <v>1986</v>
      </c>
      <c r="BK176" t="s">
        <v>157</v>
      </c>
      <c r="BL176">
        <v>2</v>
      </c>
      <c r="BM176">
        <v>616</v>
      </c>
      <c r="BN176" t="s">
        <v>98</v>
      </c>
      <c r="BO176" t="s">
        <v>98</v>
      </c>
      <c r="BP176" t="s">
        <v>105</v>
      </c>
      <c r="BQ176" s="30">
        <v>192</v>
      </c>
      <c r="BR176" s="14">
        <f>IF(Table1[[#This Row],[WoodDeckSF]]&gt;0,1,0)</f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 s="28" t="s">
        <v>83</v>
      </c>
      <c r="BY176" s="14">
        <f>IF(Table1[[#This Row],[PoolQC]]="NA", 0, 1)</f>
        <v>0</v>
      </c>
      <c r="BZ176" s="30" t="s">
        <v>83</v>
      </c>
      <c r="CA176" s="14">
        <f>IF(Table1[[#This Row],[Fence]]="NA",0,1)</f>
        <v>0</v>
      </c>
      <c r="CB176" t="s">
        <v>83</v>
      </c>
      <c r="CC176">
        <v>0</v>
      </c>
      <c r="CD176" s="30">
        <v>11</v>
      </c>
      <c r="CE176">
        <v>2008</v>
      </c>
      <c r="CF176" t="s">
        <v>110</v>
      </c>
      <c r="CG176" t="s">
        <v>111</v>
      </c>
      <c r="CH176" s="14">
        <f>IF(Table1[[#This Row],[SaleCondition]]="Normal",1,0)</f>
        <v>1</v>
      </c>
      <c r="CI176" s="1">
        <v>184000</v>
      </c>
    </row>
    <row r="177" spans="1:87" x14ac:dyDescent="0.2">
      <c r="A177">
        <v>176</v>
      </c>
      <c r="B177">
        <v>20</v>
      </c>
      <c r="C177" s="28" t="s">
        <v>81</v>
      </c>
      <c r="D177">
        <v>84</v>
      </c>
      <c r="E177">
        <v>12615</v>
      </c>
      <c r="F177" s="28" t="s">
        <v>82</v>
      </c>
      <c r="G177" t="s">
        <v>83</v>
      </c>
      <c r="H177" t="s">
        <v>84</v>
      </c>
      <c r="I177" s="28" t="s">
        <v>85</v>
      </c>
      <c r="J177" t="s">
        <v>86</v>
      </c>
      <c r="K177" s="30" t="s">
        <v>122</v>
      </c>
      <c r="L177" t="s">
        <v>88</v>
      </c>
      <c r="M177" s="31" t="s">
        <v>185</v>
      </c>
      <c r="N177" s="31" t="s">
        <v>90</v>
      </c>
      <c r="O177" s="28" t="s">
        <v>90</v>
      </c>
      <c r="P177" t="s">
        <v>91</v>
      </c>
      <c r="Q177" s="30" t="s">
        <v>115</v>
      </c>
      <c r="R177" s="28">
        <v>6</v>
      </c>
      <c r="S177" s="28">
        <v>7</v>
      </c>
      <c r="T177">
        <v>1950</v>
      </c>
      <c r="U177">
        <v>2001</v>
      </c>
      <c r="V177" s="14">
        <f t="shared" si="2"/>
        <v>1</v>
      </c>
      <c r="W177" s="28" t="s">
        <v>93</v>
      </c>
      <c r="X177" s="28" t="s">
        <v>94</v>
      </c>
      <c r="Y177" s="30" t="s">
        <v>155</v>
      </c>
      <c r="Z177" s="28" t="s">
        <v>125</v>
      </c>
      <c r="AA177" t="s">
        <v>117</v>
      </c>
      <c r="AB177" s="28">
        <v>0</v>
      </c>
      <c r="AC177" s="28" t="s">
        <v>98</v>
      </c>
      <c r="AD177" s="28" t="s">
        <v>98</v>
      </c>
      <c r="AE177" s="30" t="s">
        <v>118</v>
      </c>
      <c r="AF177" t="s">
        <v>98</v>
      </c>
      <c r="AG177" t="s">
        <v>97</v>
      </c>
      <c r="AH177" t="s">
        <v>130</v>
      </c>
      <c r="AI177" t="s">
        <v>119</v>
      </c>
      <c r="AJ177">
        <v>477</v>
      </c>
      <c r="AK177" t="s">
        <v>102</v>
      </c>
      <c r="AL177">
        <v>0</v>
      </c>
      <c r="AM177">
        <v>725</v>
      </c>
      <c r="AN177">
        <v>1202</v>
      </c>
      <c r="AO177" s="28" t="s">
        <v>103</v>
      </c>
      <c r="AP177" s="28" t="s">
        <v>98</v>
      </c>
      <c r="AQ177" t="s">
        <v>105</v>
      </c>
      <c r="AR177" t="s">
        <v>106</v>
      </c>
      <c r="AS177">
        <v>2158</v>
      </c>
      <c r="AT177">
        <v>0</v>
      </c>
      <c r="AU177">
        <v>0</v>
      </c>
      <c r="AV177">
        <v>2158</v>
      </c>
      <c r="AW177" s="30">
        <v>1</v>
      </c>
      <c r="AX177">
        <v>0</v>
      </c>
      <c r="AY177" s="30">
        <v>2</v>
      </c>
      <c r="AZ177" s="30">
        <v>0</v>
      </c>
      <c r="BA177">
        <v>4</v>
      </c>
      <c r="BB177" s="14">
        <f>IF(Table1[[#This Row],[FullBath]]+Table1[[#This Row],[HalfBath]]=Table1[[#This Row],[BedroomAbvGr]],1,0)</f>
        <v>0</v>
      </c>
      <c r="BC177">
        <v>1</v>
      </c>
      <c r="BD177" s="30" t="s">
        <v>97</v>
      </c>
      <c r="BE177">
        <v>7</v>
      </c>
      <c r="BF177" t="s">
        <v>107</v>
      </c>
      <c r="BG177">
        <v>1</v>
      </c>
      <c r="BH177" t="s">
        <v>97</v>
      </c>
      <c r="BI177" t="s">
        <v>108</v>
      </c>
      <c r="BJ177">
        <v>1950</v>
      </c>
      <c r="BK177" t="s">
        <v>102</v>
      </c>
      <c r="BL177">
        <v>2</v>
      </c>
      <c r="BM177">
        <v>576</v>
      </c>
      <c r="BN177" t="s">
        <v>98</v>
      </c>
      <c r="BO177" t="s">
        <v>98</v>
      </c>
      <c r="BP177" t="s">
        <v>105</v>
      </c>
      <c r="BQ177" s="30">
        <v>0</v>
      </c>
      <c r="BR177" s="14">
        <f>IF(Table1[[#This Row],[WoodDeckSF]]&gt;0,1,0)</f>
        <v>0</v>
      </c>
      <c r="BS177">
        <v>29</v>
      </c>
      <c r="BT177">
        <v>39</v>
      </c>
      <c r="BU177">
        <v>0</v>
      </c>
      <c r="BV177">
        <v>0</v>
      </c>
      <c r="BW177">
        <v>0</v>
      </c>
      <c r="BX177" s="28" t="s">
        <v>83</v>
      </c>
      <c r="BY177" s="14">
        <f>IF(Table1[[#This Row],[PoolQC]]="NA", 0, 1)</f>
        <v>0</v>
      </c>
      <c r="BZ177" s="30" t="s">
        <v>134</v>
      </c>
      <c r="CA177" s="14">
        <f>IF(Table1[[#This Row],[Fence]]="NA",0,1)</f>
        <v>1</v>
      </c>
      <c r="CB177" t="s">
        <v>83</v>
      </c>
      <c r="CC177">
        <v>0</v>
      </c>
      <c r="CD177" s="30">
        <v>6</v>
      </c>
      <c r="CE177">
        <v>2007</v>
      </c>
      <c r="CF177" t="s">
        <v>110</v>
      </c>
      <c r="CG177" t="s">
        <v>111</v>
      </c>
      <c r="CH177" s="14">
        <f>IF(Table1[[#This Row],[SaleCondition]]="Normal",1,0)</f>
        <v>1</v>
      </c>
      <c r="CI177" s="1">
        <v>243000</v>
      </c>
    </row>
    <row r="178" spans="1:87" x14ac:dyDescent="0.2">
      <c r="A178">
        <v>177</v>
      </c>
      <c r="B178">
        <v>60</v>
      </c>
      <c r="C178" s="28" t="s">
        <v>81</v>
      </c>
      <c r="D178">
        <v>97</v>
      </c>
      <c r="E178">
        <v>10029</v>
      </c>
      <c r="F178" s="28" t="s">
        <v>82</v>
      </c>
      <c r="G178" t="s">
        <v>83</v>
      </c>
      <c r="H178" t="s">
        <v>120</v>
      </c>
      <c r="I178" s="28" t="s">
        <v>85</v>
      </c>
      <c r="J178" t="s">
        <v>86</v>
      </c>
      <c r="K178" s="30" t="s">
        <v>122</v>
      </c>
      <c r="L178" t="s">
        <v>88</v>
      </c>
      <c r="M178" s="31" t="s">
        <v>205</v>
      </c>
      <c r="N178" s="31" t="s">
        <v>90</v>
      </c>
      <c r="O178" s="28" t="s">
        <v>90</v>
      </c>
      <c r="P178" t="s">
        <v>91</v>
      </c>
      <c r="Q178" s="30" t="s">
        <v>92</v>
      </c>
      <c r="R178" s="28">
        <v>6</v>
      </c>
      <c r="S178" s="28">
        <v>5</v>
      </c>
      <c r="T178">
        <v>1988</v>
      </c>
      <c r="U178">
        <v>1989</v>
      </c>
      <c r="V178" s="14">
        <f t="shared" si="2"/>
        <v>1</v>
      </c>
      <c r="W178" s="28" t="s">
        <v>93</v>
      </c>
      <c r="X178" s="28" t="s">
        <v>94</v>
      </c>
      <c r="Y178" s="30" t="s">
        <v>161</v>
      </c>
      <c r="Z178" s="28" t="s">
        <v>161</v>
      </c>
      <c r="AA178" t="s">
        <v>96</v>
      </c>
      <c r="AB178" s="28">
        <v>268</v>
      </c>
      <c r="AC178" s="28" t="s">
        <v>97</v>
      </c>
      <c r="AD178" s="28" t="s">
        <v>98</v>
      </c>
      <c r="AE178" s="30" t="s">
        <v>99</v>
      </c>
      <c r="AF178" t="s">
        <v>97</v>
      </c>
      <c r="AG178" t="s">
        <v>98</v>
      </c>
      <c r="AH178" t="s">
        <v>100</v>
      </c>
      <c r="AI178" t="s">
        <v>101</v>
      </c>
      <c r="AJ178">
        <v>831</v>
      </c>
      <c r="AK178" t="s">
        <v>102</v>
      </c>
      <c r="AL178">
        <v>0</v>
      </c>
      <c r="AM178">
        <v>320</v>
      </c>
      <c r="AN178">
        <v>1151</v>
      </c>
      <c r="AO178" s="28" t="s">
        <v>103</v>
      </c>
      <c r="AP178" s="28" t="s">
        <v>98</v>
      </c>
      <c r="AQ178" t="s">
        <v>105</v>
      </c>
      <c r="AR178" t="s">
        <v>106</v>
      </c>
      <c r="AS178">
        <v>1164</v>
      </c>
      <c r="AT178">
        <v>896</v>
      </c>
      <c r="AU178">
        <v>0</v>
      </c>
      <c r="AV178">
        <v>2060</v>
      </c>
      <c r="AW178" s="30">
        <v>0</v>
      </c>
      <c r="AX178">
        <v>1</v>
      </c>
      <c r="AY178" s="30">
        <v>2</v>
      </c>
      <c r="AZ178" s="30">
        <v>1</v>
      </c>
      <c r="BA178">
        <v>4</v>
      </c>
      <c r="BB178" s="14">
        <f>IF(Table1[[#This Row],[FullBath]]+Table1[[#This Row],[HalfBath]]=Table1[[#This Row],[BedroomAbvGr]],1,0)</f>
        <v>0</v>
      </c>
      <c r="BC178">
        <v>1</v>
      </c>
      <c r="BD178" s="30" t="s">
        <v>98</v>
      </c>
      <c r="BE178">
        <v>8</v>
      </c>
      <c r="BF178" t="s">
        <v>107</v>
      </c>
      <c r="BG178">
        <v>1</v>
      </c>
      <c r="BH178" t="s">
        <v>98</v>
      </c>
      <c r="BI178" t="s">
        <v>108</v>
      </c>
      <c r="BJ178">
        <v>1988</v>
      </c>
      <c r="BK178" t="s">
        <v>102</v>
      </c>
      <c r="BL178">
        <v>2</v>
      </c>
      <c r="BM178">
        <v>521</v>
      </c>
      <c r="BN178" t="s">
        <v>98</v>
      </c>
      <c r="BO178" t="s">
        <v>98</v>
      </c>
      <c r="BP178" t="s">
        <v>105</v>
      </c>
      <c r="BQ178" s="30">
        <v>0</v>
      </c>
      <c r="BR178" s="14">
        <f>IF(Table1[[#This Row],[WoodDeckSF]]&gt;0,1,0)</f>
        <v>0</v>
      </c>
      <c r="BS178">
        <v>228</v>
      </c>
      <c r="BT178">
        <v>0</v>
      </c>
      <c r="BU178">
        <v>0</v>
      </c>
      <c r="BV178">
        <v>192</v>
      </c>
      <c r="BW178">
        <v>0</v>
      </c>
      <c r="BX178" s="28" t="s">
        <v>83</v>
      </c>
      <c r="BY178" s="14">
        <f>IF(Table1[[#This Row],[PoolQC]]="NA", 0, 1)</f>
        <v>0</v>
      </c>
      <c r="BZ178" s="30" t="s">
        <v>83</v>
      </c>
      <c r="CA178" s="14">
        <f>IF(Table1[[#This Row],[Fence]]="NA",0,1)</f>
        <v>0</v>
      </c>
      <c r="CB178" t="s">
        <v>83</v>
      </c>
      <c r="CC178">
        <v>0</v>
      </c>
      <c r="CD178" s="30">
        <v>9</v>
      </c>
      <c r="CE178">
        <v>2007</v>
      </c>
      <c r="CF178" t="s">
        <v>110</v>
      </c>
      <c r="CG178" t="s">
        <v>111</v>
      </c>
      <c r="CH178" s="14">
        <f>IF(Table1[[#This Row],[SaleCondition]]="Normal",1,0)</f>
        <v>1</v>
      </c>
      <c r="CI178" s="1">
        <v>211000</v>
      </c>
    </row>
    <row r="179" spans="1:87" x14ac:dyDescent="0.2">
      <c r="A179">
        <v>178</v>
      </c>
      <c r="B179">
        <v>50</v>
      </c>
      <c r="C179" s="28" t="s">
        <v>81</v>
      </c>
      <c r="D179" t="s">
        <v>83</v>
      </c>
      <c r="E179">
        <v>13650</v>
      </c>
      <c r="F179" s="28" t="s">
        <v>82</v>
      </c>
      <c r="G179" t="s">
        <v>83</v>
      </c>
      <c r="H179" t="s">
        <v>84</v>
      </c>
      <c r="I179" s="28" t="s">
        <v>85</v>
      </c>
      <c r="J179" t="s">
        <v>86</v>
      </c>
      <c r="K179" s="30" t="s">
        <v>87</v>
      </c>
      <c r="L179" t="s">
        <v>88</v>
      </c>
      <c r="M179" s="31" t="s">
        <v>151</v>
      </c>
      <c r="N179" s="31" t="s">
        <v>90</v>
      </c>
      <c r="O179" s="28" t="s">
        <v>90</v>
      </c>
      <c r="P179" t="s">
        <v>91</v>
      </c>
      <c r="Q179" s="30" t="s">
        <v>132</v>
      </c>
      <c r="R179" s="28">
        <v>5</v>
      </c>
      <c r="S179" s="28">
        <v>5</v>
      </c>
      <c r="T179">
        <v>1958</v>
      </c>
      <c r="U179">
        <v>1958</v>
      </c>
      <c r="V179" s="14">
        <f t="shared" si="2"/>
        <v>0</v>
      </c>
      <c r="W179" s="28" t="s">
        <v>93</v>
      </c>
      <c r="X179" s="28" t="s">
        <v>94</v>
      </c>
      <c r="Y179" s="30" t="s">
        <v>116</v>
      </c>
      <c r="Z179" s="28" t="s">
        <v>116</v>
      </c>
      <c r="AA179" t="s">
        <v>117</v>
      </c>
      <c r="AB179" s="28">
        <v>0</v>
      </c>
      <c r="AC179" s="28" t="s">
        <v>97</v>
      </c>
      <c r="AD179" s="28" t="s">
        <v>97</v>
      </c>
      <c r="AE179" s="30" t="s">
        <v>118</v>
      </c>
      <c r="AF179" t="s">
        <v>98</v>
      </c>
      <c r="AG179" t="s">
        <v>98</v>
      </c>
      <c r="AH179" t="s">
        <v>100</v>
      </c>
      <c r="AI179" t="s">
        <v>119</v>
      </c>
      <c r="AJ179">
        <v>57</v>
      </c>
      <c r="AK179" t="s">
        <v>141</v>
      </c>
      <c r="AL179">
        <v>441</v>
      </c>
      <c r="AM179">
        <v>554</v>
      </c>
      <c r="AN179">
        <v>1052</v>
      </c>
      <c r="AO179" s="28" t="s">
        <v>103</v>
      </c>
      <c r="AP179" s="28" t="s">
        <v>104</v>
      </c>
      <c r="AQ179" t="s">
        <v>105</v>
      </c>
      <c r="AR179" t="s">
        <v>106</v>
      </c>
      <c r="AS179">
        <v>1252</v>
      </c>
      <c r="AT179">
        <v>668</v>
      </c>
      <c r="AU179">
        <v>0</v>
      </c>
      <c r="AV179">
        <v>1920</v>
      </c>
      <c r="AW179" s="30">
        <v>1</v>
      </c>
      <c r="AX179">
        <v>0</v>
      </c>
      <c r="AY179" s="30">
        <v>2</v>
      </c>
      <c r="AZ179" s="30">
        <v>0</v>
      </c>
      <c r="BA179">
        <v>4</v>
      </c>
      <c r="BB179" s="14">
        <f>IF(Table1[[#This Row],[FullBath]]+Table1[[#This Row],[HalfBath]]=Table1[[#This Row],[BedroomAbvGr]],1,0)</f>
        <v>0</v>
      </c>
      <c r="BC179">
        <v>1</v>
      </c>
      <c r="BD179" s="30" t="s">
        <v>97</v>
      </c>
      <c r="BE179">
        <v>8</v>
      </c>
      <c r="BF179" t="s">
        <v>107</v>
      </c>
      <c r="BG179">
        <v>1</v>
      </c>
      <c r="BH179" t="s">
        <v>97</v>
      </c>
      <c r="BI179" t="s">
        <v>108</v>
      </c>
      <c r="BJ179">
        <v>1958</v>
      </c>
      <c r="BK179" t="s">
        <v>102</v>
      </c>
      <c r="BL179">
        <v>2</v>
      </c>
      <c r="BM179">
        <v>451</v>
      </c>
      <c r="BN179" t="s">
        <v>98</v>
      </c>
      <c r="BO179" t="s">
        <v>98</v>
      </c>
      <c r="BP179" t="s">
        <v>105</v>
      </c>
      <c r="BQ179" s="30">
        <v>0</v>
      </c>
      <c r="BR179" s="14">
        <f>IF(Table1[[#This Row],[WoodDeckSF]]&gt;0,1,0)</f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s="28" t="s">
        <v>83</v>
      </c>
      <c r="BY179" s="14">
        <f>IF(Table1[[#This Row],[PoolQC]]="NA", 0, 1)</f>
        <v>0</v>
      </c>
      <c r="BZ179" s="30" t="s">
        <v>83</v>
      </c>
      <c r="CA179" s="14">
        <f>IF(Table1[[#This Row],[Fence]]="NA",0,1)</f>
        <v>0</v>
      </c>
      <c r="CB179" t="s">
        <v>83</v>
      </c>
      <c r="CC179">
        <v>0</v>
      </c>
      <c r="CD179" s="30">
        <v>7</v>
      </c>
      <c r="CE179">
        <v>2006</v>
      </c>
      <c r="CF179" t="s">
        <v>110</v>
      </c>
      <c r="CG179" t="s">
        <v>111</v>
      </c>
      <c r="CH179" s="14">
        <f>IF(Table1[[#This Row],[SaleCondition]]="Normal",1,0)</f>
        <v>1</v>
      </c>
      <c r="CI179" s="1">
        <v>172500</v>
      </c>
    </row>
    <row r="180" spans="1:87" x14ac:dyDescent="0.2">
      <c r="A180">
        <v>179</v>
      </c>
      <c r="B180">
        <v>20</v>
      </c>
      <c r="C180" s="28" t="s">
        <v>81</v>
      </c>
      <c r="D180">
        <v>63</v>
      </c>
      <c r="E180">
        <v>17423</v>
      </c>
      <c r="F180" s="28" t="s">
        <v>82</v>
      </c>
      <c r="G180" t="s">
        <v>83</v>
      </c>
      <c r="H180" t="s">
        <v>120</v>
      </c>
      <c r="I180" s="28" t="s">
        <v>85</v>
      </c>
      <c r="J180" t="s">
        <v>86</v>
      </c>
      <c r="K180" s="30" t="s">
        <v>166</v>
      </c>
      <c r="L180" t="s">
        <v>88</v>
      </c>
      <c r="M180" s="31" t="s">
        <v>200</v>
      </c>
      <c r="N180" s="31" t="s">
        <v>90</v>
      </c>
      <c r="O180" s="28" t="s">
        <v>90</v>
      </c>
      <c r="P180" t="s">
        <v>91</v>
      </c>
      <c r="Q180" s="30" t="s">
        <v>115</v>
      </c>
      <c r="R180" s="28">
        <v>9</v>
      </c>
      <c r="S180" s="28">
        <v>5</v>
      </c>
      <c r="T180">
        <v>2008</v>
      </c>
      <c r="U180">
        <v>2009</v>
      </c>
      <c r="V180" s="14">
        <f t="shared" si="2"/>
        <v>1</v>
      </c>
      <c r="W180" s="28" t="s">
        <v>152</v>
      </c>
      <c r="X180" s="28" t="s">
        <v>94</v>
      </c>
      <c r="Y180" s="30" t="s">
        <v>95</v>
      </c>
      <c r="Z180" s="28" t="s">
        <v>95</v>
      </c>
      <c r="AA180" t="s">
        <v>137</v>
      </c>
      <c r="AB180" s="28">
        <v>748</v>
      </c>
      <c r="AC180" s="28" t="s">
        <v>104</v>
      </c>
      <c r="AD180" s="28" t="s">
        <v>98</v>
      </c>
      <c r="AE180" s="30" t="s">
        <v>99</v>
      </c>
      <c r="AF180" t="s">
        <v>104</v>
      </c>
      <c r="AG180" t="s">
        <v>98</v>
      </c>
      <c r="AH180" t="s">
        <v>100</v>
      </c>
      <c r="AI180" t="s">
        <v>101</v>
      </c>
      <c r="AJ180">
        <v>1904</v>
      </c>
      <c r="AK180" t="s">
        <v>102</v>
      </c>
      <c r="AL180">
        <v>0</v>
      </c>
      <c r="AM180">
        <v>312</v>
      </c>
      <c r="AN180">
        <v>2216</v>
      </c>
      <c r="AO180" s="28" t="s">
        <v>103</v>
      </c>
      <c r="AP180" s="28" t="s">
        <v>104</v>
      </c>
      <c r="AQ180" t="s">
        <v>105</v>
      </c>
      <c r="AR180" t="s">
        <v>106</v>
      </c>
      <c r="AS180">
        <v>2234</v>
      </c>
      <c r="AT180">
        <v>0</v>
      </c>
      <c r="AU180">
        <v>0</v>
      </c>
      <c r="AV180">
        <v>2234</v>
      </c>
      <c r="AW180" s="30">
        <v>1</v>
      </c>
      <c r="AX180">
        <v>0</v>
      </c>
      <c r="AY180" s="30">
        <v>2</v>
      </c>
      <c r="AZ180" s="30">
        <v>0</v>
      </c>
      <c r="BA180">
        <v>1</v>
      </c>
      <c r="BB180" s="14">
        <f>IF(Table1[[#This Row],[FullBath]]+Table1[[#This Row],[HalfBath]]=Table1[[#This Row],[BedroomAbvGr]],1,0)</f>
        <v>0</v>
      </c>
      <c r="BC180">
        <v>1</v>
      </c>
      <c r="BD180" s="30" t="s">
        <v>104</v>
      </c>
      <c r="BE180">
        <v>9</v>
      </c>
      <c r="BF180" t="s">
        <v>107</v>
      </c>
      <c r="BG180">
        <v>1</v>
      </c>
      <c r="BH180" t="s">
        <v>97</v>
      </c>
      <c r="BI180" t="s">
        <v>108</v>
      </c>
      <c r="BJ180">
        <v>2009</v>
      </c>
      <c r="BK180" t="s">
        <v>157</v>
      </c>
      <c r="BL180">
        <v>3</v>
      </c>
      <c r="BM180">
        <v>1166</v>
      </c>
      <c r="BN180" t="s">
        <v>98</v>
      </c>
      <c r="BO180" t="s">
        <v>98</v>
      </c>
      <c r="BP180" t="s">
        <v>105</v>
      </c>
      <c r="BQ180" s="30">
        <v>0</v>
      </c>
      <c r="BR180" s="14">
        <f>IF(Table1[[#This Row],[WoodDeckSF]]&gt;0,1,0)</f>
        <v>0</v>
      </c>
      <c r="BS180">
        <v>60</v>
      </c>
      <c r="BT180">
        <v>0</v>
      </c>
      <c r="BU180">
        <v>0</v>
      </c>
      <c r="BV180">
        <v>0</v>
      </c>
      <c r="BW180">
        <v>0</v>
      </c>
      <c r="BX180" s="28" t="s">
        <v>83</v>
      </c>
      <c r="BY180" s="14">
        <f>IF(Table1[[#This Row],[PoolQC]]="NA", 0, 1)</f>
        <v>0</v>
      </c>
      <c r="BZ180" s="30" t="s">
        <v>83</v>
      </c>
      <c r="CA180" s="14">
        <f>IF(Table1[[#This Row],[Fence]]="NA",0,1)</f>
        <v>0</v>
      </c>
      <c r="CB180" t="s">
        <v>83</v>
      </c>
      <c r="CC180">
        <v>0</v>
      </c>
      <c r="CD180" s="30">
        <v>7</v>
      </c>
      <c r="CE180">
        <v>2009</v>
      </c>
      <c r="CF180" t="s">
        <v>158</v>
      </c>
      <c r="CG180" t="s">
        <v>159</v>
      </c>
      <c r="CH180" s="14">
        <f>IF(Table1[[#This Row],[SaleCondition]]="Normal",1,0)</f>
        <v>0</v>
      </c>
      <c r="CI180" s="1">
        <v>501837</v>
      </c>
    </row>
    <row r="181" spans="1:87" x14ac:dyDescent="0.2">
      <c r="A181">
        <v>180</v>
      </c>
      <c r="B181">
        <v>30</v>
      </c>
      <c r="C181" s="28" t="s">
        <v>142</v>
      </c>
      <c r="D181">
        <v>60</v>
      </c>
      <c r="E181">
        <v>8520</v>
      </c>
      <c r="F181" s="28" t="s">
        <v>82</v>
      </c>
      <c r="G181" t="s">
        <v>83</v>
      </c>
      <c r="H181" t="s">
        <v>84</v>
      </c>
      <c r="I181" s="28" t="s">
        <v>85</v>
      </c>
      <c r="J181" t="s">
        <v>86</v>
      </c>
      <c r="K181" s="30" t="s">
        <v>87</v>
      </c>
      <c r="L181" t="s">
        <v>88</v>
      </c>
      <c r="M181" s="31" t="s">
        <v>143</v>
      </c>
      <c r="N181" s="31" t="s">
        <v>90</v>
      </c>
      <c r="O181" s="28" t="s">
        <v>90</v>
      </c>
      <c r="P181" t="s">
        <v>91</v>
      </c>
      <c r="Q181" s="30" t="s">
        <v>115</v>
      </c>
      <c r="R181" s="28">
        <v>5</v>
      </c>
      <c r="S181" s="28">
        <v>6</v>
      </c>
      <c r="T181">
        <v>1923</v>
      </c>
      <c r="U181">
        <v>2006</v>
      </c>
      <c r="V181" s="14">
        <f t="shared" si="2"/>
        <v>1</v>
      </c>
      <c r="W181" s="28" t="s">
        <v>93</v>
      </c>
      <c r="X181" s="28" t="s">
        <v>94</v>
      </c>
      <c r="Y181" s="30" t="s">
        <v>124</v>
      </c>
      <c r="Z181" s="28" t="s">
        <v>124</v>
      </c>
      <c r="AA181" t="s">
        <v>117</v>
      </c>
      <c r="AB181" s="28">
        <v>0</v>
      </c>
      <c r="AC181" s="28" t="s">
        <v>97</v>
      </c>
      <c r="AD181" s="28" t="s">
        <v>98</v>
      </c>
      <c r="AE181" s="30" t="s">
        <v>118</v>
      </c>
      <c r="AF181" t="s">
        <v>98</v>
      </c>
      <c r="AG181" t="s">
        <v>98</v>
      </c>
      <c r="AH181" t="s">
        <v>100</v>
      </c>
      <c r="AI181" t="s">
        <v>102</v>
      </c>
      <c r="AJ181">
        <v>0</v>
      </c>
      <c r="AK181" t="s">
        <v>102</v>
      </c>
      <c r="AL181">
        <v>0</v>
      </c>
      <c r="AM181">
        <v>968</v>
      </c>
      <c r="AN181">
        <v>968</v>
      </c>
      <c r="AO181" s="28" t="s">
        <v>103</v>
      </c>
      <c r="AP181" s="28" t="s">
        <v>98</v>
      </c>
      <c r="AQ181" t="s">
        <v>105</v>
      </c>
      <c r="AR181" t="s">
        <v>106</v>
      </c>
      <c r="AS181">
        <v>968</v>
      </c>
      <c r="AT181">
        <v>0</v>
      </c>
      <c r="AU181">
        <v>0</v>
      </c>
      <c r="AV181">
        <v>968</v>
      </c>
      <c r="AW181" s="30">
        <v>0</v>
      </c>
      <c r="AX181">
        <v>0</v>
      </c>
      <c r="AY181" s="30">
        <v>1</v>
      </c>
      <c r="AZ181" s="30">
        <v>0</v>
      </c>
      <c r="BA181">
        <v>2</v>
      </c>
      <c r="BB181" s="14">
        <f>IF(Table1[[#This Row],[FullBath]]+Table1[[#This Row],[HalfBath]]=Table1[[#This Row],[BedroomAbvGr]],1,0)</f>
        <v>0</v>
      </c>
      <c r="BC181">
        <v>1</v>
      </c>
      <c r="BD181" s="30" t="s">
        <v>98</v>
      </c>
      <c r="BE181">
        <v>5</v>
      </c>
      <c r="BF181" t="s">
        <v>107</v>
      </c>
      <c r="BG181">
        <v>0</v>
      </c>
      <c r="BH181" t="s">
        <v>83</v>
      </c>
      <c r="BI181" t="s">
        <v>127</v>
      </c>
      <c r="BJ181">
        <v>1935</v>
      </c>
      <c r="BK181" t="s">
        <v>102</v>
      </c>
      <c r="BL181">
        <v>2</v>
      </c>
      <c r="BM181">
        <v>480</v>
      </c>
      <c r="BN181" t="s">
        <v>147</v>
      </c>
      <c r="BO181" t="s">
        <v>98</v>
      </c>
      <c r="BP181" t="s">
        <v>177</v>
      </c>
      <c r="BQ181" s="30">
        <v>0</v>
      </c>
      <c r="BR181" s="14">
        <f>IF(Table1[[#This Row],[WoodDeckSF]]&gt;0,1,0)</f>
        <v>0</v>
      </c>
      <c r="BS181">
        <v>0</v>
      </c>
      <c r="BT181">
        <v>184</v>
      </c>
      <c r="BU181">
        <v>0</v>
      </c>
      <c r="BV181">
        <v>0</v>
      </c>
      <c r="BW181">
        <v>0</v>
      </c>
      <c r="BX181" s="28" t="s">
        <v>83</v>
      </c>
      <c r="BY181" s="14">
        <f>IF(Table1[[#This Row],[PoolQC]]="NA", 0, 1)</f>
        <v>0</v>
      </c>
      <c r="BZ181" s="30" t="s">
        <v>83</v>
      </c>
      <c r="CA181" s="14">
        <f>IF(Table1[[#This Row],[Fence]]="NA",0,1)</f>
        <v>0</v>
      </c>
      <c r="CB181" t="s">
        <v>83</v>
      </c>
      <c r="CC181">
        <v>0</v>
      </c>
      <c r="CD181" s="30">
        <v>7</v>
      </c>
      <c r="CE181">
        <v>2007</v>
      </c>
      <c r="CF181" t="s">
        <v>110</v>
      </c>
      <c r="CG181" t="s">
        <v>111</v>
      </c>
      <c r="CH181" s="14">
        <f>IF(Table1[[#This Row],[SaleCondition]]="Normal",1,0)</f>
        <v>1</v>
      </c>
      <c r="CI181" s="1">
        <v>100000</v>
      </c>
    </row>
    <row r="182" spans="1:87" x14ac:dyDescent="0.2">
      <c r="A182">
        <v>181</v>
      </c>
      <c r="B182">
        <v>160</v>
      </c>
      <c r="C182" s="28" t="s">
        <v>192</v>
      </c>
      <c r="D182" t="s">
        <v>83</v>
      </c>
      <c r="E182">
        <v>2117</v>
      </c>
      <c r="F182" s="28" t="s">
        <v>82</v>
      </c>
      <c r="G182" t="s">
        <v>83</v>
      </c>
      <c r="H182" t="s">
        <v>84</v>
      </c>
      <c r="I182" s="28" t="s">
        <v>85</v>
      </c>
      <c r="J182" t="s">
        <v>86</v>
      </c>
      <c r="K182" s="30" t="s">
        <v>87</v>
      </c>
      <c r="L182" t="s">
        <v>88</v>
      </c>
      <c r="M182" s="31" t="s">
        <v>136</v>
      </c>
      <c r="N182" s="31" t="s">
        <v>90</v>
      </c>
      <c r="O182" s="28" t="s">
        <v>90</v>
      </c>
      <c r="P182" t="s">
        <v>198</v>
      </c>
      <c r="Q182" s="30" t="s">
        <v>92</v>
      </c>
      <c r="R182" s="28">
        <v>6</v>
      </c>
      <c r="S182" s="28">
        <v>5</v>
      </c>
      <c r="T182">
        <v>2000</v>
      </c>
      <c r="U182">
        <v>2000</v>
      </c>
      <c r="V182" s="14">
        <f t="shared" si="2"/>
        <v>0</v>
      </c>
      <c r="W182" s="28" t="s">
        <v>93</v>
      </c>
      <c r="X182" s="28" t="s">
        <v>94</v>
      </c>
      <c r="Y182" s="30" t="s">
        <v>116</v>
      </c>
      <c r="Z182" s="28" t="s">
        <v>116</v>
      </c>
      <c r="AA182" t="s">
        <v>96</v>
      </c>
      <c r="AB182" s="28">
        <v>456</v>
      </c>
      <c r="AC182" s="28" t="s">
        <v>97</v>
      </c>
      <c r="AD182" s="28" t="s">
        <v>98</v>
      </c>
      <c r="AE182" s="30" t="s">
        <v>99</v>
      </c>
      <c r="AF182" t="s">
        <v>97</v>
      </c>
      <c r="AG182" t="s">
        <v>98</v>
      </c>
      <c r="AH182" t="s">
        <v>100</v>
      </c>
      <c r="AI182" t="s">
        <v>101</v>
      </c>
      <c r="AJ182">
        <v>436</v>
      </c>
      <c r="AK182" t="s">
        <v>102</v>
      </c>
      <c r="AL182">
        <v>0</v>
      </c>
      <c r="AM182">
        <v>320</v>
      </c>
      <c r="AN182">
        <v>756</v>
      </c>
      <c r="AO182" s="28" t="s">
        <v>103</v>
      </c>
      <c r="AP182" s="28" t="s">
        <v>104</v>
      </c>
      <c r="AQ182" t="s">
        <v>105</v>
      </c>
      <c r="AR182" t="s">
        <v>106</v>
      </c>
      <c r="AS182">
        <v>769</v>
      </c>
      <c r="AT182">
        <v>756</v>
      </c>
      <c r="AU182">
        <v>0</v>
      </c>
      <c r="AV182">
        <v>1525</v>
      </c>
      <c r="AW182" s="30">
        <v>0</v>
      </c>
      <c r="AX182">
        <v>0</v>
      </c>
      <c r="AY182" s="30">
        <v>2</v>
      </c>
      <c r="AZ182" s="30">
        <v>1</v>
      </c>
      <c r="BA182">
        <v>3</v>
      </c>
      <c r="BB182" s="14">
        <f>IF(Table1[[#This Row],[FullBath]]+Table1[[#This Row],[HalfBath]]=Table1[[#This Row],[BedroomAbvGr]],1,0)</f>
        <v>1</v>
      </c>
      <c r="BC182">
        <v>1</v>
      </c>
      <c r="BD182" s="30" t="s">
        <v>97</v>
      </c>
      <c r="BE182">
        <v>5</v>
      </c>
      <c r="BF182" t="s">
        <v>107</v>
      </c>
      <c r="BG182">
        <v>1</v>
      </c>
      <c r="BH182" t="s">
        <v>98</v>
      </c>
      <c r="BI182" t="s">
        <v>127</v>
      </c>
      <c r="BJ182">
        <v>2000</v>
      </c>
      <c r="BK182" t="s">
        <v>102</v>
      </c>
      <c r="BL182">
        <v>2</v>
      </c>
      <c r="BM182">
        <v>440</v>
      </c>
      <c r="BN182" t="s">
        <v>98</v>
      </c>
      <c r="BO182" t="s">
        <v>98</v>
      </c>
      <c r="BP182" t="s">
        <v>105</v>
      </c>
      <c r="BQ182" s="30">
        <v>0</v>
      </c>
      <c r="BR182" s="14">
        <f>IF(Table1[[#This Row],[WoodDeckSF]]&gt;0,1,0)</f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 s="28" t="s">
        <v>83</v>
      </c>
      <c r="BY182" s="14">
        <f>IF(Table1[[#This Row],[PoolQC]]="NA", 0, 1)</f>
        <v>0</v>
      </c>
      <c r="BZ182" s="30" t="s">
        <v>83</v>
      </c>
      <c r="CA182" s="14">
        <f>IF(Table1[[#This Row],[Fence]]="NA",0,1)</f>
        <v>0</v>
      </c>
      <c r="CB182" t="s">
        <v>83</v>
      </c>
      <c r="CC182">
        <v>0</v>
      </c>
      <c r="CD182" s="30">
        <v>6</v>
      </c>
      <c r="CE182">
        <v>2007</v>
      </c>
      <c r="CF182" t="s">
        <v>110</v>
      </c>
      <c r="CG182" t="s">
        <v>111</v>
      </c>
      <c r="CH182" s="14">
        <f>IF(Table1[[#This Row],[SaleCondition]]="Normal",1,0)</f>
        <v>1</v>
      </c>
      <c r="CI182" s="1">
        <v>177000</v>
      </c>
    </row>
    <row r="183" spans="1:87" x14ac:dyDescent="0.2">
      <c r="A183">
        <v>182</v>
      </c>
      <c r="B183">
        <v>70</v>
      </c>
      <c r="C183" s="28" t="s">
        <v>81</v>
      </c>
      <c r="D183">
        <v>54</v>
      </c>
      <c r="E183">
        <v>7588</v>
      </c>
      <c r="F183" s="28" t="s">
        <v>82</v>
      </c>
      <c r="G183" t="s">
        <v>83</v>
      </c>
      <c r="H183" t="s">
        <v>84</v>
      </c>
      <c r="I183" s="28" t="s">
        <v>85</v>
      </c>
      <c r="J183" t="s">
        <v>86</v>
      </c>
      <c r="K183" s="30" t="s">
        <v>87</v>
      </c>
      <c r="L183" t="s">
        <v>88</v>
      </c>
      <c r="M183" s="31" t="s">
        <v>123</v>
      </c>
      <c r="N183" s="31" t="s">
        <v>90</v>
      </c>
      <c r="O183" s="28" t="s">
        <v>90</v>
      </c>
      <c r="P183" t="s">
        <v>91</v>
      </c>
      <c r="Q183" s="30" t="s">
        <v>92</v>
      </c>
      <c r="R183" s="28">
        <v>7</v>
      </c>
      <c r="S183" s="28">
        <v>6</v>
      </c>
      <c r="T183">
        <v>1920</v>
      </c>
      <c r="U183">
        <v>1950</v>
      </c>
      <c r="V183" s="14">
        <f t="shared" si="2"/>
        <v>1</v>
      </c>
      <c r="W183" s="28" t="s">
        <v>93</v>
      </c>
      <c r="X183" s="28" t="s">
        <v>94</v>
      </c>
      <c r="Y183" s="30" t="s">
        <v>203</v>
      </c>
      <c r="Z183" s="28" t="s">
        <v>203</v>
      </c>
      <c r="AA183" t="s">
        <v>117</v>
      </c>
      <c r="AB183" s="28">
        <v>0</v>
      </c>
      <c r="AC183" s="28" t="s">
        <v>98</v>
      </c>
      <c r="AD183" s="28" t="s">
        <v>98</v>
      </c>
      <c r="AE183" s="30" t="s">
        <v>126</v>
      </c>
      <c r="AF183" t="s">
        <v>147</v>
      </c>
      <c r="AG183" t="s">
        <v>98</v>
      </c>
      <c r="AH183" t="s">
        <v>100</v>
      </c>
      <c r="AI183" t="s">
        <v>172</v>
      </c>
      <c r="AJ183">
        <v>352</v>
      </c>
      <c r="AK183" t="s">
        <v>102</v>
      </c>
      <c r="AL183">
        <v>0</v>
      </c>
      <c r="AM183">
        <v>441</v>
      </c>
      <c r="AN183">
        <v>793</v>
      </c>
      <c r="AO183" s="28" t="s">
        <v>103</v>
      </c>
      <c r="AP183" s="28" t="s">
        <v>97</v>
      </c>
      <c r="AQ183" t="s">
        <v>105</v>
      </c>
      <c r="AR183" t="s">
        <v>106</v>
      </c>
      <c r="AS183">
        <v>901</v>
      </c>
      <c r="AT183">
        <v>901</v>
      </c>
      <c r="AU183">
        <v>0</v>
      </c>
      <c r="AV183">
        <v>1802</v>
      </c>
      <c r="AW183" s="30">
        <v>0</v>
      </c>
      <c r="AX183">
        <v>0</v>
      </c>
      <c r="AY183" s="30">
        <v>1</v>
      </c>
      <c r="AZ183" s="30">
        <v>1</v>
      </c>
      <c r="BA183">
        <v>4</v>
      </c>
      <c r="BB183" s="14">
        <f>IF(Table1[[#This Row],[FullBath]]+Table1[[#This Row],[HalfBath]]=Table1[[#This Row],[BedroomAbvGr]],1,0)</f>
        <v>0</v>
      </c>
      <c r="BC183">
        <v>1</v>
      </c>
      <c r="BD183" s="30" t="s">
        <v>98</v>
      </c>
      <c r="BE183">
        <v>9</v>
      </c>
      <c r="BF183" t="s">
        <v>107</v>
      </c>
      <c r="BG183">
        <v>1</v>
      </c>
      <c r="BH183" t="s">
        <v>97</v>
      </c>
      <c r="BI183" t="s">
        <v>127</v>
      </c>
      <c r="BJ183">
        <v>1920</v>
      </c>
      <c r="BK183" t="s">
        <v>102</v>
      </c>
      <c r="BL183">
        <v>1</v>
      </c>
      <c r="BM183">
        <v>216</v>
      </c>
      <c r="BN183" t="s">
        <v>147</v>
      </c>
      <c r="BO183" t="s">
        <v>98</v>
      </c>
      <c r="BP183" t="s">
        <v>105</v>
      </c>
      <c r="BQ183" s="30">
        <v>0</v>
      </c>
      <c r="BR183" s="14">
        <f>IF(Table1[[#This Row],[WoodDeckSF]]&gt;0,1,0)</f>
        <v>0</v>
      </c>
      <c r="BS183">
        <v>0</v>
      </c>
      <c r="BT183">
        <v>40</v>
      </c>
      <c r="BU183">
        <v>0</v>
      </c>
      <c r="BV183">
        <v>0</v>
      </c>
      <c r="BW183">
        <v>0</v>
      </c>
      <c r="BX183" s="28" t="s">
        <v>83</v>
      </c>
      <c r="BY183" s="14">
        <f>IF(Table1[[#This Row],[PoolQC]]="NA", 0, 1)</f>
        <v>0</v>
      </c>
      <c r="BZ183" s="30" t="s">
        <v>83</v>
      </c>
      <c r="CA183" s="14">
        <f>IF(Table1[[#This Row],[Fence]]="NA",0,1)</f>
        <v>0</v>
      </c>
      <c r="CB183" t="s">
        <v>83</v>
      </c>
      <c r="CC183">
        <v>0</v>
      </c>
      <c r="CD183" s="30">
        <v>7</v>
      </c>
      <c r="CE183">
        <v>2006</v>
      </c>
      <c r="CF183" t="s">
        <v>110</v>
      </c>
      <c r="CG183" t="s">
        <v>111</v>
      </c>
      <c r="CH183" s="14">
        <f>IF(Table1[[#This Row],[SaleCondition]]="Normal",1,0)</f>
        <v>1</v>
      </c>
      <c r="CI183" s="1">
        <v>200100</v>
      </c>
    </row>
    <row r="184" spans="1:87" x14ac:dyDescent="0.2">
      <c r="A184">
        <v>183</v>
      </c>
      <c r="B184">
        <v>20</v>
      </c>
      <c r="C184" s="28" t="s">
        <v>81</v>
      </c>
      <c r="D184">
        <v>60</v>
      </c>
      <c r="E184">
        <v>9060</v>
      </c>
      <c r="F184" s="28" t="s">
        <v>82</v>
      </c>
      <c r="G184" t="s">
        <v>83</v>
      </c>
      <c r="H184" t="s">
        <v>84</v>
      </c>
      <c r="I184" s="28" t="s">
        <v>85</v>
      </c>
      <c r="J184" t="s">
        <v>86</v>
      </c>
      <c r="K184" s="30" t="s">
        <v>87</v>
      </c>
      <c r="L184" t="s">
        <v>88</v>
      </c>
      <c r="M184" s="31" t="s">
        <v>185</v>
      </c>
      <c r="N184" s="31" t="s">
        <v>144</v>
      </c>
      <c r="O184" s="28" t="s">
        <v>90</v>
      </c>
      <c r="P184" t="s">
        <v>91</v>
      </c>
      <c r="Q184" s="30" t="s">
        <v>115</v>
      </c>
      <c r="R184" s="28">
        <v>5</v>
      </c>
      <c r="S184" s="28">
        <v>6</v>
      </c>
      <c r="T184">
        <v>1957</v>
      </c>
      <c r="U184">
        <v>2006</v>
      </c>
      <c r="V184" s="14">
        <f t="shared" si="2"/>
        <v>1</v>
      </c>
      <c r="W184" s="28" t="s">
        <v>152</v>
      </c>
      <c r="X184" s="28" t="s">
        <v>94</v>
      </c>
      <c r="Y184" s="30" t="s">
        <v>124</v>
      </c>
      <c r="Z184" s="28" t="s">
        <v>124</v>
      </c>
      <c r="AA184" t="s">
        <v>96</v>
      </c>
      <c r="AB184" s="28">
        <v>98</v>
      </c>
      <c r="AC184" s="28" t="s">
        <v>98</v>
      </c>
      <c r="AD184" s="28" t="s">
        <v>98</v>
      </c>
      <c r="AE184" s="30" t="s">
        <v>99</v>
      </c>
      <c r="AF184" t="s">
        <v>83</v>
      </c>
      <c r="AG184" t="s">
        <v>83</v>
      </c>
      <c r="AH184" t="s">
        <v>83</v>
      </c>
      <c r="AI184" t="s">
        <v>83</v>
      </c>
      <c r="AJ184">
        <v>0</v>
      </c>
      <c r="AK184" t="s">
        <v>83</v>
      </c>
      <c r="AL184">
        <v>0</v>
      </c>
      <c r="AM184">
        <v>0</v>
      </c>
      <c r="AN184">
        <v>0</v>
      </c>
      <c r="AO184" s="28" t="s">
        <v>103</v>
      </c>
      <c r="AP184" s="28" t="s">
        <v>104</v>
      </c>
      <c r="AQ184" t="s">
        <v>105</v>
      </c>
      <c r="AR184" t="s">
        <v>106</v>
      </c>
      <c r="AS184">
        <v>1340</v>
      </c>
      <c r="AT184">
        <v>0</v>
      </c>
      <c r="AU184">
        <v>0</v>
      </c>
      <c r="AV184">
        <v>1340</v>
      </c>
      <c r="AW184" s="30">
        <v>0</v>
      </c>
      <c r="AX184">
        <v>0</v>
      </c>
      <c r="AY184" s="30">
        <v>1</v>
      </c>
      <c r="AZ184" s="30">
        <v>0</v>
      </c>
      <c r="BA184">
        <v>3</v>
      </c>
      <c r="BB184" s="14">
        <f>IF(Table1[[#This Row],[FullBath]]+Table1[[#This Row],[HalfBath]]=Table1[[#This Row],[BedroomAbvGr]],1,0)</f>
        <v>0</v>
      </c>
      <c r="BC184">
        <v>1</v>
      </c>
      <c r="BD184" s="30" t="s">
        <v>98</v>
      </c>
      <c r="BE184">
        <v>7</v>
      </c>
      <c r="BF184" t="s">
        <v>107</v>
      </c>
      <c r="BG184">
        <v>1</v>
      </c>
      <c r="BH184" t="s">
        <v>97</v>
      </c>
      <c r="BI184" t="s">
        <v>108</v>
      </c>
      <c r="BJ184">
        <v>1957</v>
      </c>
      <c r="BK184" t="s">
        <v>109</v>
      </c>
      <c r="BL184">
        <v>1</v>
      </c>
      <c r="BM184">
        <v>252</v>
      </c>
      <c r="BN184" t="s">
        <v>98</v>
      </c>
      <c r="BO184" t="s">
        <v>98</v>
      </c>
      <c r="BP184" t="s">
        <v>105</v>
      </c>
      <c r="BQ184" s="30">
        <v>116</v>
      </c>
      <c r="BR184" s="14">
        <f>IF(Table1[[#This Row],[WoodDeckSF]]&gt;0,1,0)</f>
        <v>1</v>
      </c>
      <c r="BS184">
        <v>0</v>
      </c>
      <c r="BT184">
        <v>0</v>
      </c>
      <c r="BU184">
        <v>180</v>
      </c>
      <c r="BV184">
        <v>0</v>
      </c>
      <c r="BW184">
        <v>0</v>
      </c>
      <c r="BX184" s="28" t="s">
        <v>83</v>
      </c>
      <c r="BY184" s="14">
        <f>IF(Table1[[#This Row],[PoolQC]]="NA", 0, 1)</f>
        <v>0</v>
      </c>
      <c r="BZ184" s="30" t="s">
        <v>134</v>
      </c>
      <c r="CA184" s="14">
        <f>IF(Table1[[#This Row],[Fence]]="NA",0,1)</f>
        <v>1</v>
      </c>
      <c r="CB184" t="s">
        <v>83</v>
      </c>
      <c r="CC184">
        <v>0</v>
      </c>
      <c r="CD184" s="30">
        <v>6</v>
      </c>
      <c r="CE184">
        <v>2007</v>
      </c>
      <c r="CF184" t="s">
        <v>110</v>
      </c>
      <c r="CG184" t="s">
        <v>111</v>
      </c>
      <c r="CH184" s="14">
        <f>IF(Table1[[#This Row],[SaleCondition]]="Normal",1,0)</f>
        <v>1</v>
      </c>
      <c r="CI184" s="1">
        <v>120000</v>
      </c>
    </row>
    <row r="185" spans="1:87" x14ac:dyDescent="0.2">
      <c r="A185">
        <v>184</v>
      </c>
      <c r="B185">
        <v>50</v>
      </c>
      <c r="C185" s="28" t="s">
        <v>142</v>
      </c>
      <c r="D185">
        <v>63</v>
      </c>
      <c r="E185">
        <v>11426</v>
      </c>
      <c r="F185" s="28" t="s">
        <v>82</v>
      </c>
      <c r="G185" t="s">
        <v>83</v>
      </c>
      <c r="H185" t="s">
        <v>84</v>
      </c>
      <c r="I185" s="28" t="s">
        <v>85</v>
      </c>
      <c r="J185" t="s">
        <v>86</v>
      </c>
      <c r="K185" s="30" t="s">
        <v>87</v>
      </c>
      <c r="L185" t="s">
        <v>88</v>
      </c>
      <c r="M185" s="31" t="s">
        <v>143</v>
      </c>
      <c r="N185" s="31" t="s">
        <v>90</v>
      </c>
      <c r="O185" s="28" t="s">
        <v>90</v>
      </c>
      <c r="P185" t="s">
        <v>91</v>
      </c>
      <c r="Q185" s="30" t="s">
        <v>132</v>
      </c>
      <c r="R185" s="28">
        <v>7</v>
      </c>
      <c r="S185" s="28">
        <v>5</v>
      </c>
      <c r="T185">
        <v>2003</v>
      </c>
      <c r="U185">
        <v>2003</v>
      </c>
      <c r="V185" s="14">
        <f t="shared" si="2"/>
        <v>0</v>
      </c>
      <c r="W185" s="28" t="s">
        <v>93</v>
      </c>
      <c r="X185" s="28" t="s">
        <v>94</v>
      </c>
      <c r="Y185" s="30" t="s">
        <v>95</v>
      </c>
      <c r="Z185" s="28" t="s">
        <v>95</v>
      </c>
      <c r="AA185" t="s">
        <v>117</v>
      </c>
      <c r="AB185" s="28">
        <v>0</v>
      </c>
      <c r="AC185" s="28" t="s">
        <v>98</v>
      </c>
      <c r="AD185" s="28" t="s">
        <v>98</v>
      </c>
      <c r="AE185" s="30" t="s">
        <v>99</v>
      </c>
      <c r="AF185" t="s">
        <v>97</v>
      </c>
      <c r="AG185" t="s">
        <v>98</v>
      </c>
      <c r="AH185" t="s">
        <v>100</v>
      </c>
      <c r="AI185" t="s">
        <v>102</v>
      </c>
      <c r="AJ185">
        <v>0</v>
      </c>
      <c r="AK185" t="s">
        <v>102</v>
      </c>
      <c r="AL185">
        <v>0</v>
      </c>
      <c r="AM185">
        <v>1362</v>
      </c>
      <c r="AN185">
        <v>1362</v>
      </c>
      <c r="AO185" s="28" t="s">
        <v>103</v>
      </c>
      <c r="AP185" s="28" t="s">
        <v>104</v>
      </c>
      <c r="AQ185" t="s">
        <v>105</v>
      </c>
      <c r="AR185" t="s">
        <v>106</v>
      </c>
      <c r="AS185">
        <v>1362</v>
      </c>
      <c r="AT185">
        <v>720</v>
      </c>
      <c r="AU185">
        <v>0</v>
      </c>
      <c r="AV185">
        <v>2082</v>
      </c>
      <c r="AW185" s="30">
        <v>0</v>
      </c>
      <c r="AX185">
        <v>0</v>
      </c>
      <c r="AY185" s="30">
        <v>2</v>
      </c>
      <c r="AZ185" s="30">
        <v>1</v>
      </c>
      <c r="BA185">
        <v>3</v>
      </c>
      <c r="BB185" s="14">
        <f>IF(Table1[[#This Row],[FullBath]]+Table1[[#This Row],[HalfBath]]=Table1[[#This Row],[BedroomAbvGr]],1,0)</f>
        <v>1</v>
      </c>
      <c r="BC185">
        <v>1</v>
      </c>
      <c r="BD185" s="30" t="s">
        <v>97</v>
      </c>
      <c r="BE185">
        <v>6</v>
      </c>
      <c r="BF185" t="s">
        <v>194</v>
      </c>
      <c r="BG185">
        <v>0</v>
      </c>
      <c r="BH185" t="s">
        <v>83</v>
      </c>
      <c r="BI185" t="s">
        <v>127</v>
      </c>
      <c r="BJ185">
        <v>2003</v>
      </c>
      <c r="BK185" t="s">
        <v>102</v>
      </c>
      <c r="BL185">
        <v>2</v>
      </c>
      <c r="BM185">
        <v>484</v>
      </c>
      <c r="BN185" t="s">
        <v>98</v>
      </c>
      <c r="BO185" t="s">
        <v>98</v>
      </c>
      <c r="BP185" t="s">
        <v>177</v>
      </c>
      <c r="BQ185" s="30">
        <v>280</v>
      </c>
      <c r="BR185" s="14">
        <f>IF(Table1[[#This Row],[WoodDeckSF]]&gt;0,1,0)</f>
        <v>1</v>
      </c>
      <c r="BS185">
        <v>238</v>
      </c>
      <c r="BT185">
        <v>0</v>
      </c>
      <c r="BU185">
        <v>0</v>
      </c>
      <c r="BV185">
        <v>0</v>
      </c>
      <c r="BW185">
        <v>0</v>
      </c>
      <c r="BX185" s="28" t="s">
        <v>83</v>
      </c>
      <c r="BY185" s="14">
        <f>IF(Table1[[#This Row],[PoolQC]]="NA", 0, 1)</f>
        <v>0</v>
      </c>
      <c r="BZ185" s="30" t="s">
        <v>83</v>
      </c>
      <c r="CA185" s="14">
        <f>IF(Table1[[#This Row],[Fence]]="NA",0,1)</f>
        <v>0</v>
      </c>
      <c r="CB185" t="s">
        <v>83</v>
      </c>
      <c r="CC185">
        <v>0</v>
      </c>
      <c r="CD185" s="30">
        <v>6</v>
      </c>
      <c r="CE185">
        <v>2008</v>
      </c>
      <c r="CF185" t="s">
        <v>110</v>
      </c>
      <c r="CG185" t="s">
        <v>111</v>
      </c>
      <c r="CH185" s="14">
        <f>IF(Table1[[#This Row],[SaleCondition]]="Normal",1,0)</f>
        <v>1</v>
      </c>
      <c r="CI185" s="1">
        <v>200000</v>
      </c>
    </row>
    <row r="186" spans="1:87" x14ac:dyDescent="0.2">
      <c r="A186">
        <v>185</v>
      </c>
      <c r="B186">
        <v>50</v>
      </c>
      <c r="C186" s="28" t="s">
        <v>81</v>
      </c>
      <c r="D186">
        <v>92</v>
      </c>
      <c r="E186">
        <v>7438</v>
      </c>
      <c r="F186" s="28" t="s">
        <v>82</v>
      </c>
      <c r="G186" t="s">
        <v>83</v>
      </c>
      <c r="H186" t="s">
        <v>120</v>
      </c>
      <c r="I186" s="28" t="s">
        <v>85</v>
      </c>
      <c r="J186" t="s">
        <v>86</v>
      </c>
      <c r="K186" s="30" t="s">
        <v>87</v>
      </c>
      <c r="L186" t="s">
        <v>88</v>
      </c>
      <c r="M186" s="31" t="s">
        <v>148</v>
      </c>
      <c r="N186" s="31" t="s">
        <v>202</v>
      </c>
      <c r="O186" s="28" t="s">
        <v>114</v>
      </c>
      <c r="P186" t="s">
        <v>91</v>
      </c>
      <c r="Q186" s="30" t="s">
        <v>132</v>
      </c>
      <c r="R186" s="28">
        <v>5</v>
      </c>
      <c r="S186" s="28">
        <v>8</v>
      </c>
      <c r="T186">
        <v>1908</v>
      </c>
      <c r="U186">
        <v>1991</v>
      </c>
      <c r="V186" s="14">
        <f t="shared" si="2"/>
        <v>1</v>
      </c>
      <c r="W186" s="28" t="s">
        <v>93</v>
      </c>
      <c r="X186" s="28" t="s">
        <v>94</v>
      </c>
      <c r="Y186" s="30" t="s">
        <v>186</v>
      </c>
      <c r="Z186" s="28" t="s">
        <v>161</v>
      </c>
      <c r="AA186" t="s">
        <v>117</v>
      </c>
      <c r="AB186" s="28">
        <v>0</v>
      </c>
      <c r="AC186" s="28" t="s">
        <v>98</v>
      </c>
      <c r="AD186" s="28" t="s">
        <v>98</v>
      </c>
      <c r="AE186" s="30" t="s">
        <v>99</v>
      </c>
      <c r="AF186" t="s">
        <v>147</v>
      </c>
      <c r="AG186" t="s">
        <v>98</v>
      </c>
      <c r="AH186" t="s">
        <v>100</v>
      </c>
      <c r="AI186" t="s">
        <v>102</v>
      </c>
      <c r="AJ186">
        <v>0</v>
      </c>
      <c r="AK186" t="s">
        <v>102</v>
      </c>
      <c r="AL186">
        <v>0</v>
      </c>
      <c r="AM186">
        <v>504</v>
      </c>
      <c r="AN186">
        <v>504</v>
      </c>
      <c r="AO186" s="28" t="s">
        <v>103</v>
      </c>
      <c r="AP186" s="28" t="s">
        <v>97</v>
      </c>
      <c r="AQ186" t="s">
        <v>105</v>
      </c>
      <c r="AR186" t="s">
        <v>106</v>
      </c>
      <c r="AS186">
        <v>936</v>
      </c>
      <c r="AT186">
        <v>316</v>
      </c>
      <c r="AU186">
        <v>0</v>
      </c>
      <c r="AV186">
        <v>1252</v>
      </c>
      <c r="AW186" s="30">
        <v>0</v>
      </c>
      <c r="AX186">
        <v>0</v>
      </c>
      <c r="AY186" s="30">
        <v>1</v>
      </c>
      <c r="AZ186" s="30">
        <v>0</v>
      </c>
      <c r="BA186">
        <v>3</v>
      </c>
      <c r="BB186" s="14">
        <f>IF(Table1[[#This Row],[FullBath]]+Table1[[#This Row],[HalfBath]]=Table1[[#This Row],[BedroomAbvGr]],1,0)</f>
        <v>0</v>
      </c>
      <c r="BC186">
        <v>1</v>
      </c>
      <c r="BD186" s="30" t="s">
        <v>98</v>
      </c>
      <c r="BE186">
        <v>5</v>
      </c>
      <c r="BF186" t="s">
        <v>107</v>
      </c>
      <c r="BG186">
        <v>0</v>
      </c>
      <c r="BH186" t="s">
        <v>83</v>
      </c>
      <c r="BI186" t="s">
        <v>108</v>
      </c>
      <c r="BJ186">
        <v>1986</v>
      </c>
      <c r="BK186" t="s">
        <v>102</v>
      </c>
      <c r="BL186">
        <v>2</v>
      </c>
      <c r="BM186">
        <v>576</v>
      </c>
      <c r="BN186" t="s">
        <v>98</v>
      </c>
      <c r="BO186" t="s">
        <v>98</v>
      </c>
      <c r="BP186" t="s">
        <v>105</v>
      </c>
      <c r="BQ186" s="30">
        <v>104</v>
      </c>
      <c r="BR186" s="14">
        <f>IF(Table1[[#This Row],[WoodDeckSF]]&gt;0,1,0)</f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 s="28" t="s">
        <v>83</v>
      </c>
      <c r="BY186" s="14">
        <f>IF(Table1[[#This Row],[PoolQC]]="NA", 0, 1)</f>
        <v>0</v>
      </c>
      <c r="BZ186" s="30" t="s">
        <v>134</v>
      </c>
      <c r="CA186" s="14">
        <f>IF(Table1[[#This Row],[Fence]]="NA",0,1)</f>
        <v>1</v>
      </c>
      <c r="CB186" t="s">
        <v>83</v>
      </c>
      <c r="CC186">
        <v>0</v>
      </c>
      <c r="CD186" s="30">
        <v>6</v>
      </c>
      <c r="CE186">
        <v>2006</v>
      </c>
      <c r="CF186" t="s">
        <v>110</v>
      </c>
      <c r="CG186" t="s">
        <v>111</v>
      </c>
      <c r="CH186" s="14">
        <f>IF(Table1[[#This Row],[SaleCondition]]="Normal",1,0)</f>
        <v>1</v>
      </c>
      <c r="CI186" s="1">
        <v>127000</v>
      </c>
    </row>
    <row r="187" spans="1:87" x14ac:dyDescent="0.2">
      <c r="A187">
        <v>186</v>
      </c>
      <c r="B187">
        <v>75</v>
      </c>
      <c r="C187" s="28" t="s">
        <v>142</v>
      </c>
      <c r="D187">
        <v>90</v>
      </c>
      <c r="E187">
        <v>22950</v>
      </c>
      <c r="F187" s="28" t="s">
        <v>82</v>
      </c>
      <c r="G187" t="s">
        <v>83</v>
      </c>
      <c r="H187" t="s">
        <v>160</v>
      </c>
      <c r="I187" s="28" t="s">
        <v>85</v>
      </c>
      <c r="J187" t="s">
        <v>86</v>
      </c>
      <c r="K187" s="30" t="s">
        <v>87</v>
      </c>
      <c r="L187" t="s">
        <v>88</v>
      </c>
      <c r="M187" s="31" t="s">
        <v>143</v>
      </c>
      <c r="N187" s="31" t="s">
        <v>144</v>
      </c>
      <c r="O187" s="28" t="s">
        <v>90</v>
      </c>
      <c r="P187" t="s">
        <v>91</v>
      </c>
      <c r="Q187" s="30" t="s">
        <v>225</v>
      </c>
      <c r="R187" s="28">
        <v>10</v>
      </c>
      <c r="S187" s="28">
        <v>9</v>
      </c>
      <c r="T187">
        <v>1892</v>
      </c>
      <c r="U187">
        <v>1993</v>
      </c>
      <c r="V187" s="14">
        <f t="shared" si="2"/>
        <v>1</v>
      </c>
      <c r="W187" s="28" t="s">
        <v>93</v>
      </c>
      <c r="X187" s="28" t="s">
        <v>196</v>
      </c>
      <c r="Y187" s="30" t="s">
        <v>124</v>
      </c>
      <c r="Z187" s="28" t="s">
        <v>124</v>
      </c>
      <c r="AA187" t="s">
        <v>117</v>
      </c>
      <c r="AB187" s="28">
        <v>0</v>
      </c>
      <c r="AC187" s="28" t="s">
        <v>97</v>
      </c>
      <c r="AD187" s="28" t="s">
        <v>97</v>
      </c>
      <c r="AE187" s="30" t="s">
        <v>126</v>
      </c>
      <c r="AF187" t="s">
        <v>98</v>
      </c>
      <c r="AG187" t="s">
        <v>98</v>
      </c>
      <c r="AH187" t="s">
        <v>121</v>
      </c>
      <c r="AI187" t="s">
        <v>102</v>
      </c>
      <c r="AJ187">
        <v>0</v>
      </c>
      <c r="AK187" t="s">
        <v>102</v>
      </c>
      <c r="AL187">
        <v>0</v>
      </c>
      <c r="AM187">
        <v>1107</v>
      </c>
      <c r="AN187">
        <v>1107</v>
      </c>
      <c r="AO187" s="28" t="s">
        <v>103</v>
      </c>
      <c r="AP187" s="28" t="s">
        <v>104</v>
      </c>
      <c r="AQ187" t="s">
        <v>105</v>
      </c>
      <c r="AR187" t="s">
        <v>106</v>
      </c>
      <c r="AS187">
        <v>1518</v>
      </c>
      <c r="AT187">
        <v>1518</v>
      </c>
      <c r="AU187">
        <v>572</v>
      </c>
      <c r="AV187">
        <v>3608</v>
      </c>
      <c r="AW187" s="30">
        <v>0</v>
      </c>
      <c r="AX187">
        <v>0</v>
      </c>
      <c r="AY187" s="30">
        <v>2</v>
      </c>
      <c r="AZ187" s="30">
        <v>1</v>
      </c>
      <c r="BA187">
        <v>4</v>
      </c>
      <c r="BB187" s="14">
        <f>IF(Table1[[#This Row],[FullBath]]+Table1[[#This Row],[HalfBath]]=Table1[[#This Row],[BedroomAbvGr]],1,0)</f>
        <v>0</v>
      </c>
      <c r="BC187">
        <v>1</v>
      </c>
      <c r="BD187" s="30" t="s">
        <v>104</v>
      </c>
      <c r="BE187">
        <v>12</v>
      </c>
      <c r="BF187" t="s">
        <v>107</v>
      </c>
      <c r="BG187">
        <v>2</v>
      </c>
      <c r="BH187" t="s">
        <v>98</v>
      </c>
      <c r="BI187" t="s">
        <v>127</v>
      </c>
      <c r="BJ187">
        <v>1993</v>
      </c>
      <c r="BK187" t="s">
        <v>102</v>
      </c>
      <c r="BL187">
        <v>3</v>
      </c>
      <c r="BM187">
        <v>840</v>
      </c>
      <c r="BN187" t="s">
        <v>104</v>
      </c>
      <c r="BO187" t="s">
        <v>98</v>
      </c>
      <c r="BP187" t="s">
        <v>105</v>
      </c>
      <c r="BQ187" s="30">
        <v>0</v>
      </c>
      <c r="BR187" s="14">
        <f>IF(Table1[[#This Row],[WoodDeckSF]]&gt;0,1,0)</f>
        <v>0</v>
      </c>
      <c r="BS187">
        <v>260</v>
      </c>
      <c r="BT187">
        <v>0</v>
      </c>
      <c r="BU187">
        <v>0</v>
      </c>
      <c r="BV187">
        <v>410</v>
      </c>
      <c r="BW187">
        <v>0</v>
      </c>
      <c r="BX187" s="28" t="s">
        <v>83</v>
      </c>
      <c r="BY187" s="14">
        <f>IF(Table1[[#This Row],[PoolQC]]="NA", 0, 1)</f>
        <v>0</v>
      </c>
      <c r="BZ187" s="30" t="s">
        <v>165</v>
      </c>
      <c r="CA187" s="14">
        <f>IF(Table1[[#This Row],[Fence]]="NA",0,1)</f>
        <v>1</v>
      </c>
      <c r="CB187" t="s">
        <v>83</v>
      </c>
      <c r="CC187">
        <v>0</v>
      </c>
      <c r="CD187" s="30">
        <v>6</v>
      </c>
      <c r="CE187">
        <v>2006</v>
      </c>
      <c r="CF187" t="s">
        <v>110</v>
      </c>
      <c r="CG187" t="s">
        <v>111</v>
      </c>
      <c r="CH187" s="14">
        <f>IF(Table1[[#This Row],[SaleCondition]]="Normal",1,0)</f>
        <v>1</v>
      </c>
      <c r="CI187" s="1">
        <v>475000</v>
      </c>
    </row>
    <row r="188" spans="1:87" x14ac:dyDescent="0.2">
      <c r="A188">
        <v>187</v>
      </c>
      <c r="B188">
        <v>80</v>
      </c>
      <c r="C188" s="28" t="s">
        <v>81</v>
      </c>
      <c r="D188" t="s">
        <v>83</v>
      </c>
      <c r="E188">
        <v>9947</v>
      </c>
      <c r="F188" s="28" t="s">
        <v>82</v>
      </c>
      <c r="G188" t="s">
        <v>83</v>
      </c>
      <c r="H188" t="s">
        <v>120</v>
      </c>
      <c r="I188" s="28" t="s">
        <v>85</v>
      </c>
      <c r="J188" t="s">
        <v>86</v>
      </c>
      <c r="K188" s="30" t="s">
        <v>166</v>
      </c>
      <c r="L188" t="s">
        <v>88</v>
      </c>
      <c r="M188" s="31" t="s">
        <v>131</v>
      </c>
      <c r="N188" s="31" t="s">
        <v>90</v>
      </c>
      <c r="O188" s="28" t="s">
        <v>90</v>
      </c>
      <c r="P188" t="s">
        <v>91</v>
      </c>
      <c r="Q188" s="30" t="s">
        <v>197</v>
      </c>
      <c r="R188" s="28">
        <v>7</v>
      </c>
      <c r="S188" s="28">
        <v>5</v>
      </c>
      <c r="T188">
        <v>1990</v>
      </c>
      <c r="U188">
        <v>1991</v>
      </c>
      <c r="V188" s="14">
        <f t="shared" si="2"/>
        <v>1</v>
      </c>
      <c r="W188" s="28" t="s">
        <v>93</v>
      </c>
      <c r="X188" s="28" t="s">
        <v>94</v>
      </c>
      <c r="Y188" s="30" t="s">
        <v>140</v>
      </c>
      <c r="Z188" s="28" t="s">
        <v>140</v>
      </c>
      <c r="AA188" t="s">
        <v>117</v>
      </c>
      <c r="AB188" s="28">
        <v>0</v>
      </c>
      <c r="AC188" s="28" t="s">
        <v>98</v>
      </c>
      <c r="AD188" s="28" t="s">
        <v>98</v>
      </c>
      <c r="AE188" s="30" t="s">
        <v>99</v>
      </c>
      <c r="AF188" t="s">
        <v>97</v>
      </c>
      <c r="AG188" t="s">
        <v>98</v>
      </c>
      <c r="AH188" t="s">
        <v>130</v>
      </c>
      <c r="AI188" t="s">
        <v>101</v>
      </c>
      <c r="AJ188">
        <v>611</v>
      </c>
      <c r="AK188" t="s">
        <v>102</v>
      </c>
      <c r="AL188">
        <v>0</v>
      </c>
      <c r="AM188">
        <v>577</v>
      </c>
      <c r="AN188">
        <v>1188</v>
      </c>
      <c r="AO188" s="28" t="s">
        <v>103</v>
      </c>
      <c r="AP188" s="28" t="s">
        <v>104</v>
      </c>
      <c r="AQ188" t="s">
        <v>105</v>
      </c>
      <c r="AR188" t="s">
        <v>106</v>
      </c>
      <c r="AS188">
        <v>1217</v>
      </c>
      <c r="AT188">
        <v>0</v>
      </c>
      <c r="AU188">
        <v>0</v>
      </c>
      <c r="AV188">
        <v>1217</v>
      </c>
      <c r="AW188" s="30">
        <v>1</v>
      </c>
      <c r="AX188">
        <v>0</v>
      </c>
      <c r="AY188" s="30">
        <v>2</v>
      </c>
      <c r="AZ188" s="30">
        <v>0</v>
      </c>
      <c r="BA188">
        <v>3</v>
      </c>
      <c r="BB188" s="14">
        <f>IF(Table1[[#This Row],[FullBath]]+Table1[[#This Row],[HalfBath]]=Table1[[#This Row],[BedroomAbvGr]],1,0)</f>
        <v>0</v>
      </c>
      <c r="BC188">
        <v>1</v>
      </c>
      <c r="BD188" s="30" t="s">
        <v>97</v>
      </c>
      <c r="BE188">
        <v>6</v>
      </c>
      <c r="BF188" t="s">
        <v>107</v>
      </c>
      <c r="BG188">
        <v>0</v>
      </c>
      <c r="BH188" t="s">
        <v>83</v>
      </c>
      <c r="BI188" t="s">
        <v>108</v>
      </c>
      <c r="BJ188">
        <v>1990</v>
      </c>
      <c r="BK188" t="s">
        <v>102</v>
      </c>
      <c r="BL188">
        <v>2</v>
      </c>
      <c r="BM188">
        <v>497</v>
      </c>
      <c r="BN188" t="s">
        <v>98</v>
      </c>
      <c r="BO188" t="s">
        <v>98</v>
      </c>
      <c r="BP188" t="s">
        <v>105</v>
      </c>
      <c r="BQ188" s="30">
        <v>168</v>
      </c>
      <c r="BR188" s="14">
        <f>IF(Table1[[#This Row],[WoodDeckSF]]&gt;0,1,0)</f>
        <v>1</v>
      </c>
      <c r="BS188">
        <v>27</v>
      </c>
      <c r="BT188">
        <v>0</v>
      </c>
      <c r="BU188">
        <v>0</v>
      </c>
      <c r="BV188">
        <v>0</v>
      </c>
      <c r="BW188">
        <v>0</v>
      </c>
      <c r="BX188" s="28" t="s">
        <v>83</v>
      </c>
      <c r="BY188" s="14">
        <f>IF(Table1[[#This Row],[PoolQC]]="NA", 0, 1)</f>
        <v>0</v>
      </c>
      <c r="BZ188" s="30" t="s">
        <v>165</v>
      </c>
      <c r="CA188" s="14">
        <f>IF(Table1[[#This Row],[Fence]]="NA",0,1)</f>
        <v>1</v>
      </c>
      <c r="CB188" t="s">
        <v>83</v>
      </c>
      <c r="CC188">
        <v>0</v>
      </c>
      <c r="CD188" s="30">
        <v>6</v>
      </c>
      <c r="CE188">
        <v>2009</v>
      </c>
      <c r="CF188" t="s">
        <v>110</v>
      </c>
      <c r="CG188" t="s">
        <v>111</v>
      </c>
      <c r="CH188" s="14">
        <f>IF(Table1[[#This Row],[SaleCondition]]="Normal",1,0)</f>
        <v>1</v>
      </c>
      <c r="CI188" s="1">
        <v>173000</v>
      </c>
    </row>
    <row r="189" spans="1:87" x14ac:dyDescent="0.2">
      <c r="A189">
        <v>188</v>
      </c>
      <c r="B189">
        <v>50</v>
      </c>
      <c r="C189" s="28" t="s">
        <v>81</v>
      </c>
      <c r="D189">
        <v>60</v>
      </c>
      <c r="E189">
        <v>10410</v>
      </c>
      <c r="F189" s="28" t="s">
        <v>82</v>
      </c>
      <c r="G189" t="s">
        <v>83</v>
      </c>
      <c r="H189" t="s">
        <v>84</v>
      </c>
      <c r="I189" s="28" t="s">
        <v>85</v>
      </c>
      <c r="J189" t="s">
        <v>86</v>
      </c>
      <c r="K189" s="30" t="s">
        <v>87</v>
      </c>
      <c r="L189" t="s">
        <v>88</v>
      </c>
      <c r="M189" s="31" t="s">
        <v>143</v>
      </c>
      <c r="N189" s="31" t="s">
        <v>90</v>
      </c>
      <c r="O189" s="28" t="s">
        <v>90</v>
      </c>
      <c r="P189" t="s">
        <v>91</v>
      </c>
      <c r="Q189" s="30" t="s">
        <v>132</v>
      </c>
      <c r="R189" s="28">
        <v>5</v>
      </c>
      <c r="S189" s="28">
        <v>7</v>
      </c>
      <c r="T189">
        <v>1916</v>
      </c>
      <c r="U189">
        <v>1987</v>
      </c>
      <c r="V189" s="14">
        <f t="shared" si="2"/>
        <v>1</v>
      </c>
      <c r="W189" s="28" t="s">
        <v>93</v>
      </c>
      <c r="X189" s="28" t="s">
        <v>94</v>
      </c>
      <c r="Y189" s="30" t="s">
        <v>140</v>
      </c>
      <c r="Z189" s="28" t="s">
        <v>140</v>
      </c>
      <c r="AA189" t="s">
        <v>117</v>
      </c>
      <c r="AB189" s="28">
        <v>0</v>
      </c>
      <c r="AC189" s="28" t="s">
        <v>98</v>
      </c>
      <c r="AD189" s="28" t="s">
        <v>98</v>
      </c>
      <c r="AE189" s="30" t="s">
        <v>118</v>
      </c>
      <c r="AF189" t="s">
        <v>147</v>
      </c>
      <c r="AG189" t="s">
        <v>98</v>
      </c>
      <c r="AH189" t="s">
        <v>100</v>
      </c>
      <c r="AI189" t="s">
        <v>102</v>
      </c>
      <c r="AJ189">
        <v>0</v>
      </c>
      <c r="AK189" t="s">
        <v>102</v>
      </c>
      <c r="AL189">
        <v>0</v>
      </c>
      <c r="AM189">
        <v>660</v>
      </c>
      <c r="AN189">
        <v>660</v>
      </c>
      <c r="AO189" s="28" t="s">
        <v>103</v>
      </c>
      <c r="AP189" s="28" t="s">
        <v>104</v>
      </c>
      <c r="AQ189" t="s">
        <v>105</v>
      </c>
      <c r="AR189" t="s">
        <v>106</v>
      </c>
      <c r="AS189">
        <v>808</v>
      </c>
      <c r="AT189">
        <v>704</v>
      </c>
      <c r="AU189">
        <v>144</v>
      </c>
      <c r="AV189">
        <v>1656</v>
      </c>
      <c r="AW189" s="30">
        <v>0</v>
      </c>
      <c r="AX189">
        <v>0</v>
      </c>
      <c r="AY189" s="30">
        <v>2</v>
      </c>
      <c r="AZ189" s="30">
        <v>1</v>
      </c>
      <c r="BA189">
        <v>3</v>
      </c>
      <c r="BB189" s="14">
        <f>IF(Table1[[#This Row],[FullBath]]+Table1[[#This Row],[HalfBath]]=Table1[[#This Row],[BedroomAbvGr]],1,0)</f>
        <v>1</v>
      </c>
      <c r="BC189">
        <v>1</v>
      </c>
      <c r="BD189" s="30" t="s">
        <v>98</v>
      </c>
      <c r="BE189">
        <v>8</v>
      </c>
      <c r="BF189" t="s">
        <v>224</v>
      </c>
      <c r="BG189">
        <v>0</v>
      </c>
      <c r="BH189" t="s">
        <v>83</v>
      </c>
      <c r="BI189" t="s">
        <v>127</v>
      </c>
      <c r="BJ189">
        <v>1916</v>
      </c>
      <c r="BK189" t="s">
        <v>102</v>
      </c>
      <c r="BL189">
        <v>1</v>
      </c>
      <c r="BM189">
        <v>180</v>
      </c>
      <c r="BN189" t="s">
        <v>147</v>
      </c>
      <c r="BO189" t="s">
        <v>147</v>
      </c>
      <c r="BP189" t="s">
        <v>177</v>
      </c>
      <c r="BQ189" s="30">
        <v>0</v>
      </c>
      <c r="BR189" s="14">
        <f>IF(Table1[[#This Row],[WoodDeckSF]]&gt;0,1,0)</f>
        <v>0</v>
      </c>
      <c r="BS189">
        <v>0</v>
      </c>
      <c r="BT189">
        <v>0</v>
      </c>
      <c r="BU189">
        <v>140</v>
      </c>
      <c r="BV189">
        <v>0</v>
      </c>
      <c r="BW189">
        <v>0</v>
      </c>
      <c r="BX189" s="28" t="s">
        <v>83</v>
      </c>
      <c r="BY189" s="14">
        <f>IF(Table1[[#This Row],[PoolQC]]="NA", 0, 1)</f>
        <v>0</v>
      </c>
      <c r="BZ189" s="30" t="s">
        <v>134</v>
      </c>
      <c r="CA189" s="14">
        <f>IF(Table1[[#This Row],[Fence]]="NA",0,1)</f>
        <v>1</v>
      </c>
      <c r="CB189" t="s">
        <v>83</v>
      </c>
      <c r="CC189">
        <v>0</v>
      </c>
      <c r="CD189" s="30">
        <v>8</v>
      </c>
      <c r="CE189">
        <v>2009</v>
      </c>
      <c r="CF189" t="s">
        <v>110</v>
      </c>
      <c r="CG189" t="s">
        <v>111</v>
      </c>
      <c r="CH189" s="14">
        <f>IF(Table1[[#This Row],[SaleCondition]]="Normal",1,0)</f>
        <v>1</v>
      </c>
      <c r="CI189" s="1">
        <v>135000</v>
      </c>
    </row>
    <row r="190" spans="1:87" x14ac:dyDescent="0.2">
      <c r="A190">
        <v>189</v>
      </c>
      <c r="B190">
        <v>90</v>
      </c>
      <c r="C190" s="28" t="s">
        <v>81</v>
      </c>
      <c r="D190">
        <v>64</v>
      </c>
      <c r="E190">
        <v>7018</v>
      </c>
      <c r="F190" s="28" t="s">
        <v>82</v>
      </c>
      <c r="G190" t="s">
        <v>83</v>
      </c>
      <c r="H190" t="s">
        <v>84</v>
      </c>
      <c r="I190" s="28" t="s">
        <v>175</v>
      </c>
      <c r="J190" t="s">
        <v>86</v>
      </c>
      <c r="K190" s="30" t="s">
        <v>87</v>
      </c>
      <c r="L190" t="s">
        <v>88</v>
      </c>
      <c r="M190" s="31" t="s">
        <v>170</v>
      </c>
      <c r="N190" s="31" t="s">
        <v>114</v>
      </c>
      <c r="O190" s="28" t="s">
        <v>90</v>
      </c>
      <c r="P190" t="s">
        <v>167</v>
      </c>
      <c r="Q190" s="30" t="s">
        <v>191</v>
      </c>
      <c r="R190" s="28">
        <v>5</v>
      </c>
      <c r="S190" s="28">
        <v>5</v>
      </c>
      <c r="T190">
        <v>1979</v>
      </c>
      <c r="U190">
        <v>1979</v>
      </c>
      <c r="V190" s="14">
        <f t="shared" si="2"/>
        <v>0</v>
      </c>
      <c r="W190" s="28" t="s">
        <v>93</v>
      </c>
      <c r="X190" s="28" t="s">
        <v>94</v>
      </c>
      <c r="Y190" s="30" t="s">
        <v>161</v>
      </c>
      <c r="Z190" s="28" t="s">
        <v>161</v>
      </c>
      <c r="AA190" t="s">
        <v>137</v>
      </c>
      <c r="AB190" s="28">
        <v>275</v>
      </c>
      <c r="AC190" s="28" t="s">
        <v>98</v>
      </c>
      <c r="AD190" s="28" t="s">
        <v>98</v>
      </c>
      <c r="AE190" s="30" t="s">
        <v>118</v>
      </c>
      <c r="AF190" t="s">
        <v>97</v>
      </c>
      <c r="AG190" t="s">
        <v>98</v>
      </c>
      <c r="AH190" t="s">
        <v>130</v>
      </c>
      <c r="AI190" t="s">
        <v>101</v>
      </c>
      <c r="AJ190">
        <v>1086</v>
      </c>
      <c r="AK190" t="s">
        <v>102</v>
      </c>
      <c r="AL190">
        <v>0</v>
      </c>
      <c r="AM190">
        <v>0</v>
      </c>
      <c r="AN190">
        <v>1086</v>
      </c>
      <c r="AO190" s="28" t="s">
        <v>103</v>
      </c>
      <c r="AP190" s="28" t="s">
        <v>98</v>
      </c>
      <c r="AQ190" t="s">
        <v>105</v>
      </c>
      <c r="AR190" t="s">
        <v>106</v>
      </c>
      <c r="AS190">
        <v>1224</v>
      </c>
      <c r="AT190">
        <v>0</v>
      </c>
      <c r="AU190">
        <v>0</v>
      </c>
      <c r="AV190">
        <v>1224</v>
      </c>
      <c r="AW190" s="30">
        <v>2</v>
      </c>
      <c r="AX190">
        <v>0</v>
      </c>
      <c r="AY190" s="30">
        <v>0</v>
      </c>
      <c r="AZ190" s="30">
        <v>2</v>
      </c>
      <c r="BA190">
        <v>2</v>
      </c>
      <c r="BB190" s="14">
        <f>IF(Table1[[#This Row],[FullBath]]+Table1[[#This Row],[HalfBath]]=Table1[[#This Row],[BedroomAbvGr]],1,0)</f>
        <v>1</v>
      </c>
      <c r="BC190">
        <v>2</v>
      </c>
      <c r="BD190" s="30" t="s">
        <v>98</v>
      </c>
      <c r="BE190">
        <v>6</v>
      </c>
      <c r="BF190" t="s">
        <v>107</v>
      </c>
      <c r="BG190">
        <v>2</v>
      </c>
      <c r="BH190" t="s">
        <v>98</v>
      </c>
      <c r="BI190" t="s">
        <v>127</v>
      </c>
      <c r="BJ190">
        <v>1979</v>
      </c>
      <c r="BK190" t="s">
        <v>102</v>
      </c>
      <c r="BL190">
        <v>2</v>
      </c>
      <c r="BM190">
        <v>528</v>
      </c>
      <c r="BN190" t="s">
        <v>98</v>
      </c>
      <c r="BO190" t="s">
        <v>98</v>
      </c>
      <c r="BP190" t="s">
        <v>105</v>
      </c>
      <c r="BQ190" s="30">
        <v>120</v>
      </c>
      <c r="BR190" s="14">
        <f>IF(Table1[[#This Row],[WoodDeckSF]]&gt;0,1,0)</f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 s="28" t="s">
        <v>83</v>
      </c>
      <c r="BY190" s="14">
        <f>IF(Table1[[#This Row],[PoolQC]]="NA", 0, 1)</f>
        <v>0</v>
      </c>
      <c r="BZ190" s="30" t="s">
        <v>83</v>
      </c>
      <c r="CA190" s="14">
        <f>IF(Table1[[#This Row],[Fence]]="NA",0,1)</f>
        <v>0</v>
      </c>
      <c r="CB190" t="s">
        <v>83</v>
      </c>
      <c r="CC190">
        <v>0</v>
      </c>
      <c r="CD190" s="30">
        <v>6</v>
      </c>
      <c r="CE190">
        <v>2009</v>
      </c>
      <c r="CF190" t="s">
        <v>110</v>
      </c>
      <c r="CG190" t="s">
        <v>210</v>
      </c>
      <c r="CH190" s="14">
        <f>IF(Table1[[#This Row],[SaleCondition]]="Normal",1,0)</f>
        <v>0</v>
      </c>
      <c r="CI190" s="1">
        <v>153337</v>
      </c>
    </row>
    <row r="191" spans="1:87" x14ac:dyDescent="0.2">
      <c r="A191">
        <v>190</v>
      </c>
      <c r="B191">
        <v>120</v>
      </c>
      <c r="C191" s="28" t="s">
        <v>81</v>
      </c>
      <c r="D191">
        <v>41</v>
      </c>
      <c r="E191">
        <v>4923</v>
      </c>
      <c r="F191" s="28" t="s">
        <v>82</v>
      </c>
      <c r="G191" t="s">
        <v>83</v>
      </c>
      <c r="H191" t="s">
        <v>84</v>
      </c>
      <c r="I191" s="28" t="s">
        <v>85</v>
      </c>
      <c r="J191" t="s">
        <v>86</v>
      </c>
      <c r="K191" s="30" t="s">
        <v>87</v>
      </c>
      <c r="L191" t="s">
        <v>88</v>
      </c>
      <c r="M191" s="31" t="s">
        <v>200</v>
      </c>
      <c r="N191" s="31" t="s">
        <v>90</v>
      </c>
      <c r="O191" s="28" t="s">
        <v>90</v>
      </c>
      <c r="P191" t="s">
        <v>179</v>
      </c>
      <c r="Q191" s="30" t="s">
        <v>115</v>
      </c>
      <c r="R191" s="28">
        <v>8</v>
      </c>
      <c r="S191" s="28">
        <v>5</v>
      </c>
      <c r="T191">
        <v>2001</v>
      </c>
      <c r="U191">
        <v>2002</v>
      </c>
      <c r="V191" s="14">
        <f t="shared" si="2"/>
        <v>1</v>
      </c>
      <c r="W191" s="28" t="s">
        <v>93</v>
      </c>
      <c r="X191" s="28" t="s">
        <v>94</v>
      </c>
      <c r="Y191" s="30" t="s">
        <v>180</v>
      </c>
      <c r="Z191" s="28" t="s">
        <v>181</v>
      </c>
      <c r="AA191" t="s">
        <v>117</v>
      </c>
      <c r="AB191" s="28">
        <v>0</v>
      </c>
      <c r="AC191" s="28" t="s">
        <v>97</v>
      </c>
      <c r="AD191" s="28" t="s">
        <v>98</v>
      </c>
      <c r="AE191" s="30" t="s">
        <v>99</v>
      </c>
      <c r="AF191" t="s">
        <v>104</v>
      </c>
      <c r="AG191" t="s">
        <v>98</v>
      </c>
      <c r="AH191" t="s">
        <v>130</v>
      </c>
      <c r="AI191" t="s">
        <v>101</v>
      </c>
      <c r="AJ191">
        <v>1153</v>
      </c>
      <c r="AK191" t="s">
        <v>102</v>
      </c>
      <c r="AL191">
        <v>0</v>
      </c>
      <c r="AM191">
        <v>440</v>
      </c>
      <c r="AN191">
        <v>1593</v>
      </c>
      <c r="AO191" s="28" t="s">
        <v>103</v>
      </c>
      <c r="AP191" s="28" t="s">
        <v>104</v>
      </c>
      <c r="AQ191" t="s">
        <v>105</v>
      </c>
      <c r="AR191" t="s">
        <v>106</v>
      </c>
      <c r="AS191">
        <v>1593</v>
      </c>
      <c r="AT191">
        <v>0</v>
      </c>
      <c r="AU191">
        <v>0</v>
      </c>
      <c r="AV191">
        <v>1593</v>
      </c>
      <c r="AW191" s="30">
        <v>1</v>
      </c>
      <c r="AX191">
        <v>0</v>
      </c>
      <c r="AY191" s="30">
        <v>1</v>
      </c>
      <c r="AZ191" s="30">
        <v>1</v>
      </c>
      <c r="BA191">
        <v>0</v>
      </c>
      <c r="BB191" s="14">
        <f>IF(Table1[[#This Row],[FullBath]]+Table1[[#This Row],[HalfBath]]=Table1[[#This Row],[BedroomAbvGr]],1,0)</f>
        <v>0</v>
      </c>
      <c r="BC191">
        <v>1</v>
      </c>
      <c r="BD191" s="30" t="s">
        <v>104</v>
      </c>
      <c r="BE191">
        <v>5</v>
      </c>
      <c r="BF191" t="s">
        <v>107</v>
      </c>
      <c r="BG191">
        <v>1</v>
      </c>
      <c r="BH191" t="s">
        <v>97</v>
      </c>
      <c r="BI191" t="s">
        <v>108</v>
      </c>
      <c r="BJ191">
        <v>2001</v>
      </c>
      <c r="BK191" t="s">
        <v>157</v>
      </c>
      <c r="BL191">
        <v>2</v>
      </c>
      <c r="BM191">
        <v>682</v>
      </c>
      <c r="BN191" t="s">
        <v>98</v>
      </c>
      <c r="BO191" t="s">
        <v>98</v>
      </c>
      <c r="BP191" t="s">
        <v>105</v>
      </c>
      <c r="BQ191" s="30">
        <v>0</v>
      </c>
      <c r="BR191" s="14">
        <f>IF(Table1[[#This Row],[WoodDeckSF]]&gt;0,1,0)</f>
        <v>0</v>
      </c>
      <c r="BS191">
        <v>120</v>
      </c>
      <c r="BT191">
        <v>0</v>
      </c>
      <c r="BU191">
        <v>0</v>
      </c>
      <c r="BV191">
        <v>224</v>
      </c>
      <c r="BW191">
        <v>0</v>
      </c>
      <c r="BX191" s="28" t="s">
        <v>83</v>
      </c>
      <c r="BY191" s="14">
        <f>IF(Table1[[#This Row],[PoolQC]]="NA", 0, 1)</f>
        <v>0</v>
      </c>
      <c r="BZ191" s="30" t="s">
        <v>83</v>
      </c>
      <c r="CA191" s="14">
        <f>IF(Table1[[#This Row],[Fence]]="NA",0,1)</f>
        <v>0</v>
      </c>
      <c r="CB191" t="s">
        <v>83</v>
      </c>
      <c r="CC191">
        <v>0</v>
      </c>
      <c r="CD191" s="30">
        <v>8</v>
      </c>
      <c r="CE191">
        <v>2008</v>
      </c>
      <c r="CF191" t="s">
        <v>110</v>
      </c>
      <c r="CG191" t="s">
        <v>111</v>
      </c>
      <c r="CH191" s="14">
        <f>IF(Table1[[#This Row],[SaleCondition]]="Normal",1,0)</f>
        <v>1</v>
      </c>
      <c r="CI191" s="1">
        <v>286000</v>
      </c>
    </row>
    <row r="192" spans="1:87" x14ac:dyDescent="0.2">
      <c r="A192">
        <v>191</v>
      </c>
      <c r="B192">
        <v>70</v>
      </c>
      <c r="C192" s="28" t="s">
        <v>81</v>
      </c>
      <c r="D192">
        <v>70</v>
      </c>
      <c r="E192">
        <v>10570</v>
      </c>
      <c r="F192" s="28" t="s">
        <v>82</v>
      </c>
      <c r="G192" t="s">
        <v>83</v>
      </c>
      <c r="H192" t="s">
        <v>84</v>
      </c>
      <c r="I192" s="28" t="s">
        <v>175</v>
      </c>
      <c r="J192" t="s">
        <v>86</v>
      </c>
      <c r="K192" s="30" t="s">
        <v>87</v>
      </c>
      <c r="L192" t="s">
        <v>194</v>
      </c>
      <c r="M192" s="31" t="s">
        <v>123</v>
      </c>
      <c r="N192" s="31" t="s">
        <v>90</v>
      </c>
      <c r="O192" s="28" t="s">
        <v>90</v>
      </c>
      <c r="P192" t="s">
        <v>91</v>
      </c>
      <c r="Q192" s="30" t="s">
        <v>92</v>
      </c>
      <c r="R192" s="28">
        <v>8</v>
      </c>
      <c r="S192" s="28">
        <v>8</v>
      </c>
      <c r="T192">
        <v>1932</v>
      </c>
      <c r="U192">
        <v>1994</v>
      </c>
      <c r="V192" s="14">
        <f t="shared" si="2"/>
        <v>1</v>
      </c>
      <c r="W192" s="28" t="s">
        <v>152</v>
      </c>
      <c r="X192" s="28" t="s">
        <v>94</v>
      </c>
      <c r="Y192" s="30" t="s">
        <v>96</v>
      </c>
      <c r="Z192" s="28" t="s">
        <v>96</v>
      </c>
      <c r="AA192" t="s">
        <v>117</v>
      </c>
      <c r="AB192" s="28">
        <v>0</v>
      </c>
      <c r="AC192" s="28" t="s">
        <v>97</v>
      </c>
      <c r="AD192" s="28" t="s">
        <v>98</v>
      </c>
      <c r="AE192" s="30" t="s">
        <v>118</v>
      </c>
      <c r="AF192" t="s">
        <v>97</v>
      </c>
      <c r="AG192" t="s">
        <v>97</v>
      </c>
      <c r="AH192" t="s">
        <v>100</v>
      </c>
      <c r="AI192" t="s">
        <v>153</v>
      </c>
      <c r="AJ192">
        <v>297</v>
      </c>
      <c r="AK192" t="s">
        <v>102</v>
      </c>
      <c r="AL192">
        <v>0</v>
      </c>
      <c r="AM192">
        <v>556</v>
      </c>
      <c r="AN192">
        <v>853</v>
      </c>
      <c r="AO192" s="28" t="s">
        <v>103</v>
      </c>
      <c r="AP192" s="28" t="s">
        <v>98</v>
      </c>
      <c r="AQ192" t="s">
        <v>105</v>
      </c>
      <c r="AR192" t="s">
        <v>106</v>
      </c>
      <c r="AS192">
        <v>1549</v>
      </c>
      <c r="AT192">
        <v>1178</v>
      </c>
      <c r="AU192">
        <v>0</v>
      </c>
      <c r="AV192">
        <v>2727</v>
      </c>
      <c r="AW192" s="30">
        <v>0</v>
      </c>
      <c r="AX192">
        <v>0</v>
      </c>
      <c r="AY192" s="30">
        <v>2</v>
      </c>
      <c r="AZ192" s="30">
        <v>1</v>
      </c>
      <c r="BA192">
        <v>3</v>
      </c>
      <c r="BB192" s="14">
        <f>IF(Table1[[#This Row],[FullBath]]+Table1[[#This Row],[HalfBath]]=Table1[[#This Row],[BedroomAbvGr]],1,0)</f>
        <v>1</v>
      </c>
      <c r="BC192">
        <v>1</v>
      </c>
      <c r="BD192" s="30" t="s">
        <v>97</v>
      </c>
      <c r="BE192">
        <v>10</v>
      </c>
      <c r="BF192" t="s">
        <v>221</v>
      </c>
      <c r="BG192">
        <v>2</v>
      </c>
      <c r="BH192" t="s">
        <v>98</v>
      </c>
      <c r="BI192" t="s">
        <v>127</v>
      </c>
      <c r="BJ192">
        <v>1932</v>
      </c>
      <c r="BK192" t="s">
        <v>102</v>
      </c>
      <c r="BL192">
        <v>2</v>
      </c>
      <c r="BM192">
        <v>440</v>
      </c>
      <c r="BN192" t="s">
        <v>98</v>
      </c>
      <c r="BO192" t="s">
        <v>98</v>
      </c>
      <c r="BP192" t="s">
        <v>105</v>
      </c>
      <c r="BQ192" s="30">
        <v>0</v>
      </c>
      <c r="BR192" s="14">
        <f>IF(Table1[[#This Row],[WoodDeckSF]]&gt;0,1,0)</f>
        <v>0</v>
      </c>
      <c r="BS192">
        <v>74</v>
      </c>
      <c r="BT192">
        <v>0</v>
      </c>
      <c r="BU192">
        <v>0</v>
      </c>
      <c r="BV192">
        <v>0</v>
      </c>
      <c r="BW192">
        <v>0</v>
      </c>
      <c r="BX192" s="28" t="s">
        <v>83</v>
      </c>
      <c r="BY192" s="14">
        <f>IF(Table1[[#This Row],[PoolQC]]="NA", 0, 1)</f>
        <v>0</v>
      </c>
      <c r="BZ192" s="30" t="s">
        <v>83</v>
      </c>
      <c r="CA192" s="14">
        <f>IF(Table1[[#This Row],[Fence]]="NA",0,1)</f>
        <v>0</v>
      </c>
      <c r="CB192" t="s">
        <v>83</v>
      </c>
      <c r="CC192">
        <v>0</v>
      </c>
      <c r="CD192" s="30">
        <v>12</v>
      </c>
      <c r="CE192">
        <v>2007</v>
      </c>
      <c r="CF192" t="s">
        <v>110</v>
      </c>
      <c r="CG192" t="s">
        <v>111</v>
      </c>
      <c r="CH192" s="14">
        <f>IF(Table1[[#This Row],[SaleCondition]]="Normal",1,0)</f>
        <v>1</v>
      </c>
      <c r="CI192" s="1">
        <v>315000</v>
      </c>
    </row>
    <row r="193" spans="1:87" x14ac:dyDescent="0.2">
      <c r="A193">
        <v>192</v>
      </c>
      <c r="B193">
        <v>60</v>
      </c>
      <c r="C193" s="28" t="s">
        <v>81</v>
      </c>
      <c r="D193" t="s">
        <v>83</v>
      </c>
      <c r="E193">
        <v>7472</v>
      </c>
      <c r="F193" s="28" t="s">
        <v>82</v>
      </c>
      <c r="G193" t="s">
        <v>83</v>
      </c>
      <c r="H193" t="s">
        <v>120</v>
      </c>
      <c r="I193" s="28" t="s">
        <v>85</v>
      </c>
      <c r="J193" t="s">
        <v>86</v>
      </c>
      <c r="K193" s="30" t="s">
        <v>166</v>
      </c>
      <c r="L193" t="s">
        <v>88</v>
      </c>
      <c r="M193" s="31" t="s">
        <v>162</v>
      </c>
      <c r="N193" s="31" t="s">
        <v>90</v>
      </c>
      <c r="O193" s="28" t="s">
        <v>90</v>
      </c>
      <c r="P193" t="s">
        <v>91</v>
      </c>
      <c r="Q193" s="30" t="s">
        <v>92</v>
      </c>
      <c r="R193" s="28">
        <v>7</v>
      </c>
      <c r="S193" s="28">
        <v>9</v>
      </c>
      <c r="T193">
        <v>1972</v>
      </c>
      <c r="U193">
        <v>2004</v>
      </c>
      <c r="V193" s="14">
        <f t="shared" si="2"/>
        <v>1</v>
      </c>
      <c r="W193" s="28" t="s">
        <v>93</v>
      </c>
      <c r="X193" s="28" t="s">
        <v>94</v>
      </c>
      <c r="Y193" s="30" t="s">
        <v>140</v>
      </c>
      <c r="Z193" s="28" t="s">
        <v>140</v>
      </c>
      <c r="AA193" t="s">
        <v>96</v>
      </c>
      <c r="AB193" s="28">
        <v>138</v>
      </c>
      <c r="AC193" s="28" t="s">
        <v>98</v>
      </c>
      <c r="AD193" s="28" t="s">
        <v>98</v>
      </c>
      <c r="AE193" s="30" t="s">
        <v>118</v>
      </c>
      <c r="AF193" t="s">
        <v>98</v>
      </c>
      <c r="AG193" t="s">
        <v>98</v>
      </c>
      <c r="AH193" t="s">
        <v>100</v>
      </c>
      <c r="AI193" t="s">
        <v>119</v>
      </c>
      <c r="AJ193">
        <v>626</v>
      </c>
      <c r="AK193" t="s">
        <v>102</v>
      </c>
      <c r="AL193">
        <v>0</v>
      </c>
      <c r="AM193">
        <v>99</v>
      </c>
      <c r="AN193">
        <v>725</v>
      </c>
      <c r="AO193" s="28" t="s">
        <v>103</v>
      </c>
      <c r="AP193" s="28" t="s">
        <v>97</v>
      </c>
      <c r="AQ193" t="s">
        <v>105</v>
      </c>
      <c r="AR193" t="s">
        <v>106</v>
      </c>
      <c r="AS193">
        <v>725</v>
      </c>
      <c r="AT193">
        <v>754</v>
      </c>
      <c r="AU193">
        <v>0</v>
      </c>
      <c r="AV193">
        <v>1479</v>
      </c>
      <c r="AW193" s="30">
        <v>1</v>
      </c>
      <c r="AX193">
        <v>0</v>
      </c>
      <c r="AY193" s="30">
        <v>1</v>
      </c>
      <c r="AZ193" s="30">
        <v>1</v>
      </c>
      <c r="BA193">
        <v>4</v>
      </c>
      <c r="BB193" s="14">
        <f>IF(Table1[[#This Row],[FullBath]]+Table1[[#This Row],[HalfBath]]=Table1[[#This Row],[BedroomAbvGr]],1,0)</f>
        <v>0</v>
      </c>
      <c r="BC193">
        <v>1</v>
      </c>
      <c r="BD193" s="30" t="s">
        <v>97</v>
      </c>
      <c r="BE193">
        <v>7</v>
      </c>
      <c r="BF193" t="s">
        <v>107</v>
      </c>
      <c r="BG193">
        <v>0</v>
      </c>
      <c r="BH193" t="s">
        <v>83</v>
      </c>
      <c r="BI193" t="s">
        <v>108</v>
      </c>
      <c r="BJ193">
        <v>1972</v>
      </c>
      <c r="BK193" t="s">
        <v>157</v>
      </c>
      <c r="BL193">
        <v>2</v>
      </c>
      <c r="BM193">
        <v>484</v>
      </c>
      <c r="BN193" t="s">
        <v>98</v>
      </c>
      <c r="BO193" t="s">
        <v>98</v>
      </c>
      <c r="BP193" t="s">
        <v>105</v>
      </c>
      <c r="BQ193" s="30">
        <v>0</v>
      </c>
      <c r="BR193" s="14">
        <f>IF(Table1[[#This Row],[WoodDeckSF]]&gt;0,1,0)</f>
        <v>0</v>
      </c>
      <c r="BS193">
        <v>32</v>
      </c>
      <c r="BT193">
        <v>0</v>
      </c>
      <c r="BU193">
        <v>0</v>
      </c>
      <c r="BV193">
        <v>0</v>
      </c>
      <c r="BW193">
        <v>0</v>
      </c>
      <c r="BX193" s="28" t="s">
        <v>83</v>
      </c>
      <c r="BY193" s="14">
        <f>IF(Table1[[#This Row],[PoolQC]]="NA", 0, 1)</f>
        <v>0</v>
      </c>
      <c r="BZ193" s="30" t="s">
        <v>83</v>
      </c>
      <c r="CA193" s="14">
        <f>IF(Table1[[#This Row],[Fence]]="NA",0,1)</f>
        <v>0</v>
      </c>
      <c r="CB193" t="s">
        <v>83</v>
      </c>
      <c r="CC193">
        <v>0</v>
      </c>
      <c r="CD193" s="30">
        <v>6</v>
      </c>
      <c r="CE193">
        <v>2007</v>
      </c>
      <c r="CF193" t="s">
        <v>110</v>
      </c>
      <c r="CG193" t="s">
        <v>111</v>
      </c>
      <c r="CH193" s="14">
        <f>IF(Table1[[#This Row],[SaleCondition]]="Normal",1,0)</f>
        <v>1</v>
      </c>
      <c r="CI193" s="1">
        <v>184000</v>
      </c>
    </row>
    <row r="194" spans="1:87" x14ac:dyDescent="0.2">
      <c r="A194">
        <v>193</v>
      </c>
      <c r="B194">
        <v>20</v>
      </c>
      <c r="C194" s="28" t="s">
        <v>81</v>
      </c>
      <c r="D194">
        <v>68</v>
      </c>
      <c r="E194">
        <v>9017</v>
      </c>
      <c r="F194" s="28" t="s">
        <v>82</v>
      </c>
      <c r="G194" t="s">
        <v>83</v>
      </c>
      <c r="H194" t="s">
        <v>120</v>
      </c>
      <c r="I194" s="28" t="s">
        <v>85</v>
      </c>
      <c r="J194" t="s">
        <v>86</v>
      </c>
      <c r="K194" s="30" t="s">
        <v>87</v>
      </c>
      <c r="L194" t="s">
        <v>88</v>
      </c>
      <c r="M194" s="31" t="s">
        <v>89</v>
      </c>
      <c r="N194" s="31" t="s">
        <v>90</v>
      </c>
      <c r="O194" s="28" t="s">
        <v>90</v>
      </c>
      <c r="P194" t="s">
        <v>91</v>
      </c>
      <c r="Q194" s="30" t="s">
        <v>115</v>
      </c>
      <c r="R194" s="28">
        <v>7</v>
      </c>
      <c r="S194" s="28">
        <v>5</v>
      </c>
      <c r="T194">
        <v>1999</v>
      </c>
      <c r="U194">
        <v>1999</v>
      </c>
      <c r="V194" s="14">
        <f t="shared" ref="V194:V257" si="3">IF(T194=U194, 0, 1)</f>
        <v>0</v>
      </c>
      <c r="W194" s="28" t="s">
        <v>93</v>
      </c>
      <c r="X194" s="28" t="s">
        <v>94</v>
      </c>
      <c r="Y194" s="30" t="s">
        <v>95</v>
      </c>
      <c r="Z194" s="28" t="s">
        <v>95</v>
      </c>
      <c r="AA194" t="s">
        <v>117</v>
      </c>
      <c r="AB194" s="28">
        <v>0</v>
      </c>
      <c r="AC194" s="28" t="s">
        <v>97</v>
      </c>
      <c r="AD194" s="28" t="s">
        <v>98</v>
      </c>
      <c r="AE194" s="30" t="s">
        <v>99</v>
      </c>
      <c r="AF194" t="s">
        <v>97</v>
      </c>
      <c r="AG194" t="s">
        <v>98</v>
      </c>
      <c r="AH194" t="s">
        <v>130</v>
      </c>
      <c r="AI194" t="s">
        <v>101</v>
      </c>
      <c r="AJ194">
        <v>560</v>
      </c>
      <c r="AK194" t="s">
        <v>102</v>
      </c>
      <c r="AL194">
        <v>0</v>
      </c>
      <c r="AM194">
        <v>871</v>
      </c>
      <c r="AN194">
        <v>1431</v>
      </c>
      <c r="AO194" s="28" t="s">
        <v>103</v>
      </c>
      <c r="AP194" s="28" t="s">
        <v>104</v>
      </c>
      <c r="AQ194" t="s">
        <v>105</v>
      </c>
      <c r="AR194" t="s">
        <v>106</v>
      </c>
      <c r="AS194">
        <v>1431</v>
      </c>
      <c r="AT194">
        <v>0</v>
      </c>
      <c r="AU194">
        <v>0</v>
      </c>
      <c r="AV194">
        <v>1431</v>
      </c>
      <c r="AW194" s="30">
        <v>1</v>
      </c>
      <c r="AX194">
        <v>0</v>
      </c>
      <c r="AY194" s="30">
        <v>2</v>
      </c>
      <c r="AZ194" s="30">
        <v>0</v>
      </c>
      <c r="BA194">
        <v>3</v>
      </c>
      <c r="BB194" s="14">
        <f>IF(Table1[[#This Row],[FullBath]]+Table1[[#This Row],[HalfBath]]=Table1[[#This Row],[BedroomAbvGr]],1,0)</f>
        <v>0</v>
      </c>
      <c r="BC194">
        <v>1</v>
      </c>
      <c r="BD194" s="30" t="s">
        <v>97</v>
      </c>
      <c r="BE194">
        <v>6</v>
      </c>
      <c r="BF194" t="s">
        <v>107</v>
      </c>
      <c r="BG194">
        <v>0</v>
      </c>
      <c r="BH194" t="s">
        <v>83</v>
      </c>
      <c r="BI194" t="s">
        <v>108</v>
      </c>
      <c r="BJ194">
        <v>1999</v>
      </c>
      <c r="BK194" t="s">
        <v>157</v>
      </c>
      <c r="BL194">
        <v>2</v>
      </c>
      <c r="BM194">
        <v>666</v>
      </c>
      <c r="BN194" t="s">
        <v>98</v>
      </c>
      <c r="BO194" t="s">
        <v>98</v>
      </c>
      <c r="BP194" t="s">
        <v>105</v>
      </c>
      <c r="BQ194" s="30">
        <v>0</v>
      </c>
      <c r="BR194" s="14">
        <f>IF(Table1[[#This Row],[WoodDeckSF]]&gt;0,1,0)</f>
        <v>0</v>
      </c>
      <c r="BS194">
        <v>35</v>
      </c>
      <c r="BT194">
        <v>0</v>
      </c>
      <c r="BU194">
        <v>0</v>
      </c>
      <c r="BV194">
        <v>0</v>
      </c>
      <c r="BW194">
        <v>0</v>
      </c>
      <c r="BX194" s="28" t="s">
        <v>83</v>
      </c>
      <c r="BY194" s="14">
        <f>IF(Table1[[#This Row],[PoolQC]]="NA", 0, 1)</f>
        <v>0</v>
      </c>
      <c r="BZ194" s="30" t="s">
        <v>83</v>
      </c>
      <c r="CA194" s="14">
        <f>IF(Table1[[#This Row],[Fence]]="NA",0,1)</f>
        <v>0</v>
      </c>
      <c r="CB194" t="s">
        <v>83</v>
      </c>
      <c r="CC194">
        <v>0</v>
      </c>
      <c r="CD194" s="30">
        <v>9</v>
      </c>
      <c r="CE194">
        <v>2009</v>
      </c>
      <c r="CF194" t="s">
        <v>110</v>
      </c>
      <c r="CG194" t="s">
        <v>111</v>
      </c>
      <c r="CH194" s="14">
        <f>IF(Table1[[#This Row],[SaleCondition]]="Normal",1,0)</f>
        <v>1</v>
      </c>
      <c r="CI194" s="1">
        <v>192000</v>
      </c>
    </row>
    <row r="195" spans="1:87" x14ac:dyDescent="0.2">
      <c r="A195">
        <v>194</v>
      </c>
      <c r="B195">
        <v>160</v>
      </c>
      <c r="C195" s="28" t="s">
        <v>142</v>
      </c>
      <c r="D195">
        <v>24</v>
      </c>
      <c r="E195">
        <v>2522</v>
      </c>
      <c r="F195" s="28" t="s">
        <v>82</v>
      </c>
      <c r="G195" t="s">
        <v>83</v>
      </c>
      <c r="H195" t="s">
        <v>84</v>
      </c>
      <c r="I195" s="28" t="s">
        <v>85</v>
      </c>
      <c r="J195" t="s">
        <v>86</v>
      </c>
      <c r="K195" s="30" t="s">
        <v>87</v>
      </c>
      <c r="L195" t="s">
        <v>88</v>
      </c>
      <c r="M195" s="31" t="s">
        <v>185</v>
      </c>
      <c r="N195" s="31" t="s">
        <v>90</v>
      </c>
      <c r="O195" s="28" t="s">
        <v>90</v>
      </c>
      <c r="P195" t="s">
        <v>198</v>
      </c>
      <c r="Q195" s="30" t="s">
        <v>92</v>
      </c>
      <c r="R195" s="28">
        <v>7</v>
      </c>
      <c r="S195" s="28">
        <v>5</v>
      </c>
      <c r="T195">
        <v>2004</v>
      </c>
      <c r="U195">
        <v>2004</v>
      </c>
      <c r="V195" s="14">
        <f t="shared" si="3"/>
        <v>0</v>
      </c>
      <c r="W195" s="28" t="s">
        <v>93</v>
      </c>
      <c r="X195" s="28" t="s">
        <v>94</v>
      </c>
      <c r="Y195" s="30" t="s">
        <v>95</v>
      </c>
      <c r="Z195" s="28" t="s">
        <v>95</v>
      </c>
      <c r="AA195" t="s">
        <v>137</v>
      </c>
      <c r="AB195" s="28">
        <v>50</v>
      </c>
      <c r="AC195" s="28" t="s">
        <v>97</v>
      </c>
      <c r="AD195" s="28" t="s">
        <v>98</v>
      </c>
      <c r="AE195" s="30" t="s">
        <v>99</v>
      </c>
      <c r="AF195" t="s">
        <v>97</v>
      </c>
      <c r="AG195" t="s">
        <v>98</v>
      </c>
      <c r="AH195" t="s">
        <v>100</v>
      </c>
      <c r="AI195" t="s">
        <v>102</v>
      </c>
      <c r="AJ195">
        <v>0</v>
      </c>
      <c r="AK195" t="s">
        <v>102</v>
      </c>
      <c r="AL195">
        <v>0</v>
      </c>
      <c r="AM195">
        <v>970</v>
      </c>
      <c r="AN195">
        <v>970</v>
      </c>
      <c r="AO195" s="28" t="s">
        <v>103</v>
      </c>
      <c r="AP195" s="28" t="s">
        <v>104</v>
      </c>
      <c r="AQ195" t="s">
        <v>105</v>
      </c>
      <c r="AR195" t="s">
        <v>106</v>
      </c>
      <c r="AS195">
        <v>970</v>
      </c>
      <c r="AT195">
        <v>739</v>
      </c>
      <c r="AU195">
        <v>0</v>
      </c>
      <c r="AV195">
        <v>1709</v>
      </c>
      <c r="AW195" s="30">
        <v>0</v>
      </c>
      <c r="AX195">
        <v>0</v>
      </c>
      <c r="AY195" s="30">
        <v>2</v>
      </c>
      <c r="AZ195" s="30">
        <v>0</v>
      </c>
      <c r="BA195">
        <v>3</v>
      </c>
      <c r="BB195" s="14">
        <f>IF(Table1[[#This Row],[FullBath]]+Table1[[#This Row],[HalfBath]]=Table1[[#This Row],[BedroomAbvGr]],1,0)</f>
        <v>0</v>
      </c>
      <c r="BC195">
        <v>1</v>
      </c>
      <c r="BD195" s="30" t="s">
        <v>97</v>
      </c>
      <c r="BE195">
        <v>7</v>
      </c>
      <c r="BF195" t="s">
        <v>221</v>
      </c>
      <c r="BG195">
        <v>0</v>
      </c>
      <c r="BH195" t="s">
        <v>83</v>
      </c>
      <c r="BI195" t="s">
        <v>127</v>
      </c>
      <c r="BJ195">
        <v>2004</v>
      </c>
      <c r="BK195" t="s">
        <v>102</v>
      </c>
      <c r="BL195">
        <v>2</v>
      </c>
      <c r="BM195">
        <v>380</v>
      </c>
      <c r="BN195" t="s">
        <v>98</v>
      </c>
      <c r="BO195" t="s">
        <v>98</v>
      </c>
      <c r="BP195" t="s">
        <v>105</v>
      </c>
      <c r="BQ195" s="30">
        <v>0</v>
      </c>
      <c r="BR195" s="14">
        <f>IF(Table1[[#This Row],[WoodDeckSF]]&gt;0,1,0)</f>
        <v>0</v>
      </c>
      <c r="BS195">
        <v>40</v>
      </c>
      <c r="BT195">
        <v>0</v>
      </c>
      <c r="BU195">
        <v>0</v>
      </c>
      <c r="BV195">
        <v>0</v>
      </c>
      <c r="BW195">
        <v>0</v>
      </c>
      <c r="BX195" s="28" t="s">
        <v>83</v>
      </c>
      <c r="BY195" s="14">
        <f>IF(Table1[[#This Row],[PoolQC]]="NA", 0, 1)</f>
        <v>0</v>
      </c>
      <c r="BZ195" s="30" t="s">
        <v>83</v>
      </c>
      <c r="CA195" s="14">
        <f>IF(Table1[[#This Row],[Fence]]="NA",0,1)</f>
        <v>0</v>
      </c>
      <c r="CB195" t="s">
        <v>83</v>
      </c>
      <c r="CC195">
        <v>0</v>
      </c>
      <c r="CD195" s="30">
        <v>5</v>
      </c>
      <c r="CE195">
        <v>2006</v>
      </c>
      <c r="CF195" t="s">
        <v>110</v>
      </c>
      <c r="CG195" t="s">
        <v>111</v>
      </c>
      <c r="CH195" s="14">
        <f>IF(Table1[[#This Row],[SaleCondition]]="Normal",1,0)</f>
        <v>1</v>
      </c>
      <c r="CI195" s="1">
        <v>130000</v>
      </c>
    </row>
    <row r="196" spans="1:87" x14ac:dyDescent="0.2">
      <c r="A196">
        <v>195</v>
      </c>
      <c r="B196">
        <v>20</v>
      </c>
      <c r="C196" s="28" t="s">
        <v>81</v>
      </c>
      <c r="D196">
        <v>60</v>
      </c>
      <c r="E196">
        <v>7180</v>
      </c>
      <c r="F196" s="28" t="s">
        <v>82</v>
      </c>
      <c r="G196" t="s">
        <v>83</v>
      </c>
      <c r="H196" t="s">
        <v>120</v>
      </c>
      <c r="I196" s="28" t="s">
        <v>85</v>
      </c>
      <c r="J196" t="s">
        <v>86</v>
      </c>
      <c r="K196" s="30" t="s">
        <v>87</v>
      </c>
      <c r="L196" t="s">
        <v>88</v>
      </c>
      <c r="M196" s="31" t="s">
        <v>89</v>
      </c>
      <c r="N196" s="31" t="s">
        <v>90</v>
      </c>
      <c r="O196" s="28" t="s">
        <v>90</v>
      </c>
      <c r="P196" t="s">
        <v>91</v>
      </c>
      <c r="Q196" s="30" t="s">
        <v>115</v>
      </c>
      <c r="R196" s="28">
        <v>5</v>
      </c>
      <c r="S196" s="28">
        <v>7</v>
      </c>
      <c r="T196">
        <v>1972</v>
      </c>
      <c r="U196">
        <v>1972</v>
      </c>
      <c r="V196" s="14">
        <f t="shared" si="3"/>
        <v>0</v>
      </c>
      <c r="W196" s="28" t="s">
        <v>152</v>
      </c>
      <c r="X196" s="28" t="s">
        <v>94</v>
      </c>
      <c r="Y196" s="30" t="s">
        <v>140</v>
      </c>
      <c r="Z196" s="28" t="s">
        <v>140</v>
      </c>
      <c r="AA196" t="s">
        <v>117</v>
      </c>
      <c r="AB196" s="28">
        <v>0</v>
      </c>
      <c r="AC196" s="28" t="s">
        <v>98</v>
      </c>
      <c r="AD196" s="28" t="s">
        <v>98</v>
      </c>
      <c r="AE196" s="30" t="s">
        <v>118</v>
      </c>
      <c r="AF196" t="s">
        <v>98</v>
      </c>
      <c r="AG196" t="s">
        <v>98</v>
      </c>
      <c r="AH196" t="s">
        <v>130</v>
      </c>
      <c r="AI196" t="s">
        <v>119</v>
      </c>
      <c r="AJ196">
        <v>390</v>
      </c>
      <c r="AK196" t="s">
        <v>102</v>
      </c>
      <c r="AL196">
        <v>0</v>
      </c>
      <c r="AM196">
        <v>474</v>
      </c>
      <c r="AN196">
        <v>864</v>
      </c>
      <c r="AO196" s="28" t="s">
        <v>103</v>
      </c>
      <c r="AP196" s="28" t="s">
        <v>98</v>
      </c>
      <c r="AQ196" t="s">
        <v>105</v>
      </c>
      <c r="AR196" t="s">
        <v>106</v>
      </c>
      <c r="AS196">
        <v>864</v>
      </c>
      <c r="AT196">
        <v>0</v>
      </c>
      <c r="AU196">
        <v>0</v>
      </c>
      <c r="AV196">
        <v>864</v>
      </c>
      <c r="AW196" s="30">
        <v>0</v>
      </c>
      <c r="AX196">
        <v>0</v>
      </c>
      <c r="AY196" s="30">
        <v>1</v>
      </c>
      <c r="AZ196" s="30">
        <v>0</v>
      </c>
      <c r="BA196">
        <v>3</v>
      </c>
      <c r="BB196" s="14">
        <f>IF(Table1[[#This Row],[FullBath]]+Table1[[#This Row],[HalfBath]]=Table1[[#This Row],[BedroomAbvGr]],1,0)</f>
        <v>0</v>
      </c>
      <c r="BC196">
        <v>1</v>
      </c>
      <c r="BD196" s="30" t="s">
        <v>98</v>
      </c>
      <c r="BE196">
        <v>5</v>
      </c>
      <c r="BF196" t="s">
        <v>107</v>
      </c>
      <c r="BG196">
        <v>0</v>
      </c>
      <c r="BH196" t="s">
        <v>83</v>
      </c>
      <c r="BI196" t="s">
        <v>127</v>
      </c>
      <c r="BJ196">
        <v>1989</v>
      </c>
      <c r="BK196" t="s">
        <v>102</v>
      </c>
      <c r="BL196">
        <v>1</v>
      </c>
      <c r="BM196">
        <v>352</v>
      </c>
      <c r="BN196" t="s">
        <v>98</v>
      </c>
      <c r="BO196" t="s">
        <v>98</v>
      </c>
      <c r="BP196" t="s">
        <v>105</v>
      </c>
      <c r="BQ196" s="30">
        <v>0</v>
      </c>
      <c r="BR196" s="14">
        <f>IF(Table1[[#This Row],[WoodDeckSF]]&gt;0,1,0)</f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s="28" t="s">
        <v>83</v>
      </c>
      <c r="BY196" s="14">
        <f>IF(Table1[[#This Row],[PoolQC]]="NA", 0, 1)</f>
        <v>0</v>
      </c>
      <c r="BZ196" s="30" t="s">
        <v>83</v>
      </c>
      <c r="CA196" s="14">
        <f>IF(Table1[[#This Row],[Fence]]="NA",0,1)</f>
        <v>0</v>
      </c>
      <c r="CB196" t="s">
        <v>83</v>
      </c>
      <c r="CC196">
        <v>0</v>
      </c>
      <c r="CD196" s="30">
        <v>5</v>
      </c>
      <c r="CE196">
        <v>2008</v>
      </c>
      <c r="CF196" t="s">
        <v>110</v>
      </c>
      <c r="CG196" t="s">
        <v>111</v>
      </c>
      <c r="CH196" s="14">
        <f>IF(Table1[[#This Row],[SaleCondition]]="Normal",1,0)</f>
        <v>1</v>
      </c>
      <c r="CI196" s="1">
        <v>127000</v>
      </c>
    </row>
    <row r="197" spans="1:87" x14ac:dyDescent="0.2">
      <c r="A197">
        <v>196</v>
      </c>
      <c r="B197">
        <v>160</v>
      </c>
      <c r="C197" s="28" t="s">
        <v>81</v>
      </c>
      <c r="D197">
        <v>24</v>
      </c>
      <c r="E197">
        <v>2280</v>
      </c>
      <c r="F197" s="28" t="s">
        <v>82</v>
      </c>
      <c r="G197" t="s">
        <v>83</v>
      </c>
      <c r="H197" t="s">
        <v>84</v>
      </c>
      <c r="I197" s="28" t="s">
        <v>85</v>
      </c>
      <c r="J197" t="s">
        <v>86</v>
      </c>
      <c r="K197" s="30" t="s">
        <v>112</v>
      </c>
      <c r="L197" t="s">
        <v>88</v>
      </c>
      <c r="M197" s="31" t="s">
        <v>216</v>
      </c>
      <c r="N197" s="31" t="s">
        <v>90</v>
      </c>
      <c r="O197" s="28" t="s">
        <v>90</v>
      </c>
      <c r="P197" t="s">
        <v>198</v>
      </c>
      <c r="Q197" s="30" t="s">
        <v>92</v>
      </c>
      <c r="R197" s="28">
        <v>6</v>
      </c>
      <c r="S197" s="28">
        <v>6</v>
      </c>
      <c r="T197">
        <v>1976</v>
      </c>
      <c r="U197">
        <v>1976</v>
      </c>
      <c r="V197" s="14">
        <f t="shared" si="3"/>
        <v>0</v>
      </c>
      <c r="W197" s="28" t="s">
        <v>93</v>
      </c>
      <c r="X197" s="28" t="s">
        <v>94</v>
      </c>
      <c r="Y197" s="30" t="s">
        <v>161</v>
      </c>
      <c r="Z197" s="28" t="s">
        <v>226</v>
      </c>
      <c r="AA197" t="s">
        <v>117</v>
      </c>
      <c r="AB197" s="28">
        <v>0</v>
      </c>
      <c r="AC197" s="28" t="s">
        <v>98</v>
      </c>
      <c r="AD197" s="28" t="s">
        <v>98</v>
      </c>
      <c r="AE197" s="30" t="s">
        <v>118</v>
      </c>
      <c r="AF197" t="s">
        <v>97</v>
      </c>
      <c r="AG197" t="s">
        <v>98</v>
      </c>
      <c r="AH197" t="s">
        <v>100</v>
      </c>
      <c r="AI197" t="s">
        <v>119</v>
      </c>
      <c r="AJ197">
        <v>566</v>
      </c>
      <c r="AK197" t="s">
        <v>102</v>
      </c>
      <c r="AL197">
        <v>0</v>
      </c>
      <c r="AM197">
        <v>289</v>
      </c>
      <c r="AN197">
        <v>855</v>
      </c>
      <c r="AO197" s="28" t="s">
        <v>103</v>
      </c>
      <c r="AP197" s="28" t="s">
        <v>98</v>
      </c>
      <c r="AQ197" t="s">
        <v>105</v>
      </c>
      <c r="AR197" t="s">
        <v>106</v>
      </c>
      <c r="AS197">
        <v>855</v>
      </c>
      <c r="AT197">
        <v>601</v>
      </c>
      <c r="AU197">
        <v>0</v>
      </c>
      <c r="AV197">
        <v>1456</v>
      </c>
      <c r="AW197" s="30">
        <v>0</v>
      </c>
      <c r="AX197">
        <v>0</v>
      </c>
      <c r="AY197" s="30">
        <v>2</v>
      </c>
      <c r="AZ197" s="30">
        <v>1</v>
      </c>
      <c r="BA197">
        <v>3</v>
      </c>
      <c r="BB197" s="14">
        <f>IF(Table1[[#This Row],[FullBath]]+Table1[[#This Row],[HalfBath]]=Table1[[#This Row],[BedroomAbvGr]],1,0)</f>
        <v>1</v>
      </c>
      <c r="BC197">
        <v>1</v>
      </c>
      <c r="BD197" s="30" t="s">
        <v>98</v>
      </c>
      <c r="BE197">
        <v>7</v>
      </c>
      <c r="BF197" t="s">
        <v>107</v>
      </c>
      <c r="BG197">
        <v>1</v>
      </c>
      <c r="BH197" t="s">
        <v>98</v>
      </c>
      <c r="BI197" t="s">
        <v>108</v>
      </c>
      <c r="BJ197">
        <v>1976</v>
      </c>
      <c r="BK197" t="s">
        <v>102</v>
      </c>
      <c r="BL197">
        <v>2</v>
      </c>
      <c r="BM197">
        <v>440</v>
      </c>
      <c r="BN197" t="s">
        <v>98</v>
      </c>
      <c r="BO197" t="s">
        <v>98</v>
      </c>
      <c r="BP197" t="s">
        <v>105</v>
      </c>
      <c r="BQ197" s="30">
        <v>87</v>
      </c>
      <c r="BR197" s="14">
        <f>IF(Table1[[#This Row],[WoodDeckSF]]&gt;0,1,0)</f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 s="28" t="s">
        <v>83</v>
      </c>
      <c r="BY197" s="14">
        <f>IF(Table1[[#This Row],[PoolQC]]="NA", 0, 1)</f>
        <v>0</v>
      </c>
      <c r="BZ197" s="30" t="s">
        <v>83</v>
      </c>
      <c r="CA197" s="14">
        <f>IF(Table1[[#This Row],[Fence]]="NA",0,1)</f>
        <v>0</v>
      </c>
      <c r="CB197" t="s">
        <v>83</v>
      </c>
      <c r="CC197">
        <v>0</v>
      </c>
      <c r="CD197" s="30">
        <v>7</v>
      </c>
      <c r="CE197">
        <v>2009</v>
      </c>
      <c r="CF197" t="s">
        <v>110</v>
      </c>
      <c r="CG197" t="s">
        <v>111</v>
      </c>
      <c r="CH197" s="14">
        <f>IF(Table1[[#This Row],[SaleCondition]]="Normal",1,0)</f>
        <v>1</v>
      </c>
      <c r="CI197" s="1">
        <v>148500</v>
      </c>
    </row>
    <row r="198" spans="1:87" x14ac:dyDescent="0.2">
      <c r="A198">
        <v>197</v>
      </c>
      <c r="B198">
        <v>20</v>
      </c>
      <c r="C198" s="28" t="s">
        <v>81</v>
      </c>
      <c r="D198">
        <v>79</v>
      </c>
      <c r="E198">
        <v>9416</v>
      </c>
      <c r="F198" s="28" t="s">
        <v>82</v>
      </c>
      <c r="G198" t="s">
        <v>83</v>
      </c>
      <c r="H198" t="s">
        <v>84</v>
      </c>
      <c r="I198" s="28" t="s">
        <v>85</v>
      </c>
      <c r="J198" t="s">
        <v>86</v>
      </c>
      <c r="K198" s="30" t="s">
        <v>87</v>
      </c>
      <c r="L198" t="s">
        <v>88</v>
      </c>
      <c r="M198" s="31" t="s">
        <v>136</v>
      </c>
      <c r="N198" s="31" t="s">
        <v>90</v>
      </c>
      <c r="O198" s="28" t="s">
        <v>90</v>
      </c>
      <c r="P198" t="s">
        <v>91</v>
      </c>
      <c r="Q198" s="30" t="s">
        <v>115</v>
      </c>
      <c r="R198" s="28">
        <v>7</v>
      </c>
      <c r="S198" s="28">
        <v>5</v>
      </c>
      <c r="T198">
        <v>2007</v>
      </c>
      <c r="U198">
        <v>2007</v>
      </c>
      <c r="V198" s="14">
        <f t="shared" si="3"/>
        <v>0</v>
      </c>
      <c r="W198" s="28" t="s">
        <v>152</v>
      </c>
      <c r="X198" s="28" t="s">
        <v>94</v>
      </c>
      <c r="Y198" s="30" t="s">
        <v>180</v>
      </c>
      <c r="Z198" s="28" t="s">
        <v>181</v>
      </c>
      <c r="AA198" t="s">
        <v>137</v>
      </c>
      <c r="AB198" s="28">
        <v>205</v>
      </c>
      <c r="AC198" s="28" t="s">
        <v>104</v>
      </c>
      <c r="AD198" s="28" t="s">
        <v>98</v>
      </c>
      <c r="AE198" s="30" t="s">
        <v>99</v>
      </c>
      <c r="AF198" t="s">
        <v>104</v>
      </c>
      <c r="AG198" t="s">
        <v>98</v>
      </c>
      <c r="AH198" t="s">
        <v>100</v>
      </c>
      <c r="AI198" t="s">
        <v>101</v>
      </c>
      <c r="AJ198">
        <v>1126</v>
      </c>
      <c r="AK198" t="s">
        <v>102</v>
      </c>
      <c r="AL198">
        <v>0</v>
      </c>
      <c r="AM198">
        <v>600</v>
      </c>
      <c r="AN198">
        <v>1726</v>
      </c>
      <c r="AO198" s="28" t="s">
        <v>103</v>
      </c>
      <c r="AP198" s="28" t="s">
        <v>104</v>
      </c>
      <c r="AQ198" t="s">
        <v>105</v>
      </c>
      <c r="AR198" t="s">
        <v>106</v>
      </c>
      <c r="AS198">
        <v>1726</v>
      </c>
      <c r="AT198">
        <v>0</v>
      </c>
      <c r="AU198">
        <v>0</v>
      </c>
      <c r="AV198">
        <v>1726</v>
      </c>
      <c r="AW198" s="30">
        <v>1</v>
      </c>
      <c r="AX198">
        <v>0</v>
      </c>
      <c r="AY198" s="30">
        <v>2</v>
      </c>
      <c r="AZ198" s="30">
        <v>0</v>
      </c>
      <c r="BA198">
        <v>3</v>
      </c>
      <c r="BB198" s="14">
        <f>IF(Table1[[#This Row],[FullBath]]+Table1[[#This Row],[HalfBath]]=Table1[[#This Row],[BedroomAbvGr]],1,0)</f>
        <v>0</v>
      </c>
      <c r="BC198">
        <v>1</v>
      </c>
      <c r="BD198" s="30" t="s">
        <v>104</v>
      </c>
      <c r="BE198">
        <v>8</v>
      </c>
      <c r="BF198" t="s">
        <v>107</v>
      </c>
      <c r="BG198">
        <v>1</v>
      </c>
      <c r="BH198" t="s">
        <v>97</v>
      </c>
      <c r="BI198" t="s">
        <v>108</v>
      </c>
      <c r="BJ198">
        <v>2007</v>
      </c>
      <c r="BK198" t="s">
        <v>157</v>
      </c>
      <c r="BL198">
        <v>3</v>
      </c>
      <c r="BM198">
        <v>786</v>
      </c>
      <c r="BN198" t="s">
        <v>98</v>
      </c>
      <c r="BO198" t="s">
        <v>98</v>
      </c>
      <c r="BP198" t="s">
        <v>105</v>
      </c>
      <c r="BQ198" s="30">
        <v>171</v>
      </c>
      <c r="BR198" s="14">
        <f>IF(Table1[[#This Row],[WoodDeckSF]]&gt;0,1,0)</f>
        <v>1</v>
      </c>
      <c r="BS198">
        <v>138</v>
      </c>
      <c r="BT198">
        <v>0</v>
      </c>
      <c r="BU198">
        <v>0</v>
      </c>
      <c r="BV198">
        <v>266</v>
      </c>
      <c r="BW198">
        <v>0</v>
      </c>
      <c r="BX198" s="28" t="s">
        <v>83</v>
      </c>
      <c r="BY198" s="14">
        <f>IF(Table1[[#This Row],[PoolQC]]="NA", 0, 1)</f>
        <v>0</v>
      </c>
      <c r="BZ198" s="30" t="s">
        <v>83</v>
      </c>
      <c r="CA198" s="14">
        <f>IF(Table1[[#This Row],[Fence]]="NA",0,1)</f>
        <v>0</v>
      </c>
      <c r="CB198" t="s">
        <v>83</v>
      </c>
      <c r="CC198">
        <v>0</v>
      </c>
      <c r="CD198" s="30">
        <v>9</v>
      </c>
      <c r="CE198">
        <v>2007</v>
      </c>
      <c r="CF198" t="s">
        <v>158</v>
      </c>
      <c r="CG198" t="s">
        <v>159</v>
      </c>
      <c r="CH198" s="14">
        <f>IF(Table1[[#This Row],[SaleCondition]]="Normal",1,0)</f>
        <v>0</v>
      </c>
      <c r="CI198" s="1">
        <v>311872</v>
      </c>
    </row>
    <row r="199" spans="1:87" x14ac:dyDescent="0.2">
      <c r="A199">
        <v>198</v>
      </c>
      <c r="B199">
        <v>75</v>
      </c>
      <c r="C199" s="28" t="s">
        <v>81</v>
      </c>
      <c r="D199">
        <v>174</v>
      </c>
      <c r="E199">
        <v>25419</v>
      </c>
      <c r="F199" s="28" t="s">
        <v>82</v>
      </c>
      <c r="G199" t="s">
        <v>83</v>
      </c>
      <c r="H199" t="s">
        <v>84</v>
      </c>
      <c r="I199" s="28" t="s">
        <v>85</v>
      </c>
      <c r="J199" t="s">
        <v>86</v>
      </c>
      <c r="K199" s="30" t="s">
        <v>122</v>
      </c>
      <c r="L199" t="s">
        <v>88</v>
      </c>
      <c r="M199" s="31" t="s">
        <v>162</v>
      </c>
      <c r="N199" s="31" t="s">
        <v>144</v>
      </c>
      <c r="O199" s="28" t="s">
        <v>90</v>
      </c>
      <c r="P199" t="s">
        <v>91</v>
      </c>
      <c r="Q199" s="30" t="s">
        <v>92</v>
      </c>
      <c r="R199" s="28">
        <v>8</v>
      </c>
      <c r="S199" s="28">
        <v>4</v>
      </c>
      <c r="T199">
        <v>1918</v>
      </c>
      <c r="U199">
        <v>1990</v>
      </c>
      <c r="V199" s="14">
        <f t="shared" si="3"/>
        <v>1</v>
      </c>
      <c r="W199" s="28" t="s">
        <v>93</v>
      </c>
      <c r="X199" s="28" t="s">
        <v>94</v>
      </c>
      <c r="Y199" s="30" t="s">
        <v>203</v>
      </c>
      <c r="Z199" s="28" t="s">
        <v>203</v>
      </c>
      <c r="AA199" t="s">
        <v>117</v>
      </c>
      <c r="AB199" s="28">
        <v>0</v>
      </c>
      <c r="AC199" s="28" t="s">
        <v>97</v>
      </c>
      <c r="AD199" s="28" t="s">
        <v>97</v>
      </c>
      <c r="AE199" s="30" t="s">
        <v>99</v>
      </c>
      <c r="AF199" t="s">
        <v>98</v>
      </c>
      <c r="AG199" t="s">
        <v>98</v>
      </c>
      <c r="AH199" t="s">
        <v>100</v>
      </c>
      <c r="AI199" t="s">
        <v>101</v>
      </c>
      <c r="AJ199">
        <v>1036</v>
      </c>
      <c r="AK199" t="s">
        <v>172</v>
      </c>
      <c r="AL199">
        <v>184</v>
      </c>
      <c r="AM199">
        <v>140</v>
      </c>
      <c r="AN199">
        <v>1360</v>
      </c>
      <c r="AO199" s="28" t="s">
        <v>103</v>
      </c>
      <c r="AP199" s="28" t="s">
        <v>97</v>
      </c>
      <c r="AQ199" t="s">
        <v>105</v>
      </c>
      <c r="AR199" t="s">
        <v>106</v>
      </c>
      <c r="AS199">
        <v>1360</v>
      </c>
      <c r="AT199">
        <v>1360</v>
      </c>
      <c r="AU199">
        <v>392</v>
      </c>
      <c r="AV199">
        <v>3112</v>
      </c>
      <c r="AW199" s="30">
        <v>1</v>
      </c>
      <c r="AX199">
        <v>1</v>
      </c>
      <c r="AY199" s="30">
        <v>2</v>
      </c>
      <c r="AZ199" s="30">
        <v>0</v>
      </c>
      <c r="BA199">
        <v>4</v>
      </c>
      <c r="BB199" s="14">
        <f>IF(Table1[[#This Row],[FullBath]]+Table1[[#This Row],[HalfBath]]=Table1[[#This Row],[BedroomAbvGr]],1,0)</f>
        <v>0</v>
      </c>
      <c r="BC199">
        <v>1</v>
      </c>
      <c r="BD199" s="30" t="s">
        <v>97</v>
      </c>
      <c r="BE199">
        <v>8</v>
      </c>
      <c r="BF199" t="s">
        <v>107</v>
      </c>
      <c r="BG199">
        <v>1</v>
      </c>
      <c r="BH199" t="s">
        <v>104</v>
      </c>
      <c r="BI199" t="s">
        <v>127</v>
      </c>
      <c r="BJ199">
        <v>1918</v>
      </c>
      <c r="BK199" t="s">
        <v>102</v>
      </c>
      <c r="BL199">
        <v>2</v>
      </c>
      <c r="BM199">
        <v>795</v>
      </c>
      <c r="BN199" t="s">
        <v>98</v>
      </c>
      <c r="BO199" t="s">
        <v>98</v>
      </c>
      <c r="BP199" t="s">
        <v>105</v>
      </c>
      <c r="BQ199" s="30">
        <v>0</v>
      </c>
      <c r="BR199" s="14">
        <f>IF(Table1[[#This Row],[WoodDeckSF]]&gt;0,1,0)</f>
        <v>0</v>
      </c>
      <c r="BS199">
        <v>16</v>
      </c>
      <c r="BT199">
        <v>552</v>
      </c>
      <c r="BU199">
        <v>0</v>
      </c>
      <c r="BV199">
        <v>0</v>
      </c>
      <c r="BW199">
        <v>512</v>
      </c>
      <c r="BX199" s="28" t="s">
        <v>104</v>
      </c>
      <c r="BY199" s="14">
        <f>IF(Table1[[#This Row],[PoolQC]]="NA", 0, 1)</f>
        <v>1</v>
      </c>
      <c r="BZ199" s="30" t="s">
        <v>165</v>
      </c>
      <c r="CA199" s="14">
        <f>IF(Table1[[#This Row],[Fence]]="NA",0,1)</f>
        <v>1</v>
      </c>
      <c r="CB199" t="s">
        <v>83</v>
      </c>
      <c r="CC199">
        <v>0</v>
      </c>
      <c r="CD199" s="30">
        <v>3</v>
      </c>
      <c r="CE199">
        <v>2006</v>
      </c>
      <c r="CF199" t="s">
        <v>110</v>
      </c>
      <c r="CG199" t="s">
        <v>128</v>
      </c>
      <c r="CH199" s="14">
        <f>IF(Table1[[#This Row],[SaleCondition]]="Normal",1,0)</f>
        <v>0</v>
      </c>
      <c r="CI199" s="1">
        <v>235000</v>
      </c>
    </row>
    <row r="200" spans="1:87" x14ac:dyDescent="0.2">
      <c r="A200">
        <v>199</v>
      </c>
      <c r="B200">
        <v>75</v>
      </c>
      <c r="C200" s="28" t="s">
        <v>142</v>
      </c>
      <c r="D200">
        <v>92</v>
      </c>
      <c r="E200">
        <v>5520</v>
      </c>
      <c r="F200" s="28" t="s">
        <v>82</v>
      </c>
      <c r="G200" t="s">
        <v>83</v>
      </c>
      <c r="H200" t="s">
        <v>84</v>
      </c>
      <c r="I200" s="28" t="s">
        <v>85</v>
      </c>
      <c r="J200" t="s">
        <v>86</v>
      </c>
      <c r="K200" s="30" t="s">
        <v>122</v>
      </c>
      <c r="L200" t="s">
        <v>88</v>
      </c>
      <c r="M200" s="31" t="s">
        <v>143</v>
      </c>
      <c r="N200" s="31" t="s">
        <v>90</v>
      </c>
      <c r="O200" s="28" t="s">
        <v>90</v>
      </c>
      <c r="P200" t="s">
        <v>91</v>
      </c>
      <c r="Q200" s="30" t="s">
        <v>225</v>
      </c>
      <c r="R200" s="28">
        <v>6</v>
      </c>
      <c r="S200" s="28">
        <v>6</v>
      </c>
      <c r="T200">
        <v>1912</v>
      </c>
      <c r="U200">
        <v>1950</v>
      </c>
      <c r="V200" s="14">
        <f t="shared" si="3"/>
        <v>1</v>
      </c>
      <c r="W200" s="28" t="s">
        <v>93</v>
      </c>
      <c r="X200" s="28" t="s">
        <v>94</v>
      </c>
      <c r="Y200" s="30" t="s">
        <v>124</v>
      </c>
      <c r="Z200" s="28" t="s">
        <v>124</v>
      </c>
      <c r="AA200" t="s">
        <v>117</v>
      </c>
      <c r="AB200" s="28">
        <v>0</v>
      </c>
      <c r="AC200" s="28" t="s">
        <v>98</v>
      </c>
      <c r="AD200" s="28" t="s">
        <v>98</v>
      </c>
      <c r="AE200" s="30" t="s">
        <v>118</v>
      </c>
      <c r="AF200" t="s">
        <v>98</v>
      </c>
      <c r="AG200" t="s">
        <v>98</v>
      </c>
      <c r="AH200" t="s">
        <v>100</v>
      </c>
      <c r="AI200" t="s">
        <v>102</v>
      </c>
      <c r="AJ200">
        <v>0</v>
      </c>
      <c r="AK200" t="s">
        <v>102</v>
      </c>
      <c r="AL200">
        <v>0</v>
      </c>
      <c r="AM200">
        <v>755</v>
      </c>
      <c r="AN200">
        <v>755</v>
      </c>
      <c r="AO200" s="28" t="s">
        <v>103</v>
      </c>
      <c r="AP200" s="28" t="s">
        <v>104</v>
      </c>
      <c r="AQ200" t="s">
        <v>105</v>
      </c>
      <c r="AR200" t="s">
        <v>106</v>
      </c>
      <c r="AS200">
        <v>929</v>
      </c>
      <c r="AT200">
        <v>929</v>
      </c>
      <c r="AU200">
        <v>371</v>
      </c>
      <c r="AV200">
        <v>2229</v>
      </c>
      <c r="AW200" s="30">
        <v>0</v>
      </c>
      <c r="AX200">
        <v>0</v>
      </c>
      <c r="AY200" s="30">
        <v>1</v>
      </c>
      <c r="AZ200" s="30">
        <v>0</v>
      </c>
      <c r="BA200">
        <v>5</v>
      </c>
      <c r="BB200" s="14">
        <f>IF(Table1[[#This Row],[FullBath]]+Table1[[#This Row],[HalfBath]]=Table1[[#This Row],[BedroomAbvGr]],1,0)</f>
        <v>0</v>
      </c>
      <c r="BC200">
        <v>1</v>
      </c>
      <c r="BD200" s="30" t="s">
        <v>98</v>
      </c>
      <c r="BE200">
        <v>8</v>
      </c>
      <c r="BF200" t="s">
        <v>107</v>
      </c>
      <c r="BG200">
        <v>0</v>
      </c>
      <c r="BH200" t="s">
        <v>83</v>
      </c>
      <c r="BI200" t="s">
        <v>83</v>
      </c>
      <c r="BJ200" t="s">
        <v>83</v>
      </c>
      <c r="BK200" t="s">
        <v>83</v>
      </c>
      <c r="BL200">
        <v>0</v>
      </c>
      <c r="BM200">
        <v>0</v>
      </c>
      <c r="BN200" t="s">
        <v>83</v>
      </c>
      <c r="BO200" t="s">
        <v>83</v>
      </c>
      <c r="BP200" t="s">
        <v>105</v>
      </c>
      <c r="BQ200" s="30">
        <v>0</v>
      </c>
      <c r="BR200" s="14">
        <f>IF(Table1[[#This Row],[WoodDeckSF]]&gt;0,1,0)</f>
        <v>0</v>
      </c>
      <c r="BS200">
        <v>198</v>
      </c>
      <c r="BT200">
        <v>30</v>
      </c>
      <c r="BU200">
        <v>0</v>
      </c>
      <c r="BV200">
        <v>0</v>
      </c>
      <c r="BW200">
        <v>0</v>
      </c>
      <c r="BX200" s="28" t="s">
        <v>83</v>
      </c>
      <c r="BY200" s="14">
        <f>IF(Table1[[#This Row],[PoolQC]]="NA", 0, 1)</f>
        <v>0</v>
      </c>
      <c r="BZ200" s="30" t="s">
        <v>134</v>
      </c>
      <c r="CA200" s="14">
        <f>IF(Table1[[#This Row],[Fence]]="NA",0,1)</f>
        <v>1</v>
      </c>
      <c r="CB200" t="s">
        <v>83</v>
      </c>
      <c r="CC200">
        <v>0</v>
      </c>
      <c r="CD200" s="30">
        <v>7</v>
      </c>
      <c r="CE200">
        <v>2009</v>
      </c>
      <c r="CF200" t="s">
        <v>110</v>
      </c>
      <c r="CG200" t="s">
        <v>128</v>
      </c>
      <c r="CH200" s="14">
        <f>IF(Table1[[#This Row],[SaleCondition]]="Normal",1,0)</f>
        <v>0</v>
      </c>
      <c r="CI200" s="1">
        <v>104000</v>
      </c>
    </row>
    <row r="201" spans="1:87" x14ac:dyDescent="0.2">
      <c r="A201">
        <v>200</v>
      </c>
      <c r="B201">
        <v>20</v>
      </c>
      <c r="C201" s="28" t="s">
        <v>81</v>
      </c>
      <c r="D201">
        <v>76</v>
      </c>
      <c r="E201">
        <v>9591</v>
      </c>
      <c r="F201" s="28" t="s">
        <v>82</v>
      </c>
      <c r="G201" t="s">
        <v>83</v>
      </c>
      <c r="H201" t="s">
        <v>84</v>
      </c>
      <c r="I201" s="28" t="s">
        <v>85</v>
      </c>
      <c r="J201" t="s">
        <v>86</v>
      </c>
      <c r="K201" s="30" t="s">
        <v>87</v>
      </c>
      <c r="L201" t="s">
        <v>88</v>
      </c>
      <c r="M201" s="31" t="s">
        <v>154</v>
      </c>
      <c r="N201" s="31" t="s">
        <v>90</v>
      </c>
      <c r="O201" s="28" t="s">
        <v>90</v>
      </c>
      <c r="P201" t="s">
        <v>91</v>
      </c>
      <c r="Q201" s="30" t="s">
        <v>115</v>
      </c>
      <c r="R201" s="28">
        <v>8</v>
      </c>
      <c r="S201" s="28">
        <v>5</v>
      </c>
      <c r="T201">
        <v>2004</v>
      </c>
      <c r="U201">
        <v>2005</v>
      </c>
      <c r="V201" s="14">
        <f t="shared" si="3"/>
        <v>1</v>
      </c>
      <c r="W201" s="28" t="s">
        <v>152</v>
      </c>
      <c r="X201" s="28" t="s">
        <v>94</v>
      </c>
      <c r="Y201" s="30" t="s">
        <v>95</v>
      </c>
      <c r="Z201" s="28" t="s">
        <v>95</v>
      </c>
      <c r="AA201" t="s">
        <v>96</v>
      </c>
      <c r="AB201" s="28">
        <v>262</v>
      </c>
      <c r="AC201" s="28" t="s">
        <v>97</v>
      </c>
      <c r="AD201" s="28" t="s">
        <v>98</v>
      </c>
      <c r="AE201" s="30" t="s">
        <v>99</v>
      </c>
      <c r="AF201" t="s">
        <v>104</v>
      </c>
      <c r="AG201" t="s">
        <v>98</v>
      </c>
      <c r="AH201" t="s">
        <v>130</v>
      </c>
      <c r="AI201" t="s">
        <v>101</v>
      </c>
      <c r="AJ201">
        <v>1088</v>
      </c>
      <c r="AK201" t="s">
        <v>102</v>
      </c>
      <c r="AL201">
        <v>0</v>
      </c>
      <c r="AM201">
        <v>625</v>
      </c>
      <c r="AN201">
        <v>1713</v>
      </c>
      <c r="AO201" s="28" t="s">
        <v>103</v>
      </c>
      <c r="AP201" s="28" t="s">
        <v>104</v>
      </c>
      <c r="AQ201" t="s">
        <v>105</v>
      </c>
      <c r="AR201" t="s">
        <v>106</v>
      </c>
      <c r="AS201">
        <v>1713</v>
      </c>
      <c r="AT201">
        <v>0</v>
      </c>
      <c r="AU201">
        <v>0</v>
      </c>
      <c r="AV201">
        <v>1713</v>
      </c>
      <c r="AW201" s="30">
        <v>1</v>
      </c>
      <c r="AX201">
        <v>0</v>
      </c>
      <c r="AY201" s="30">
        <v>2</v>
      </c>
      <c r="AZ201" s="30">
        <v>0</v>
      </c>
      <c r="BA201">
        <v>3</v>
      </c>
      <c r="BB201" s="14">
        <f>IF(Table1[[#This Row],[FullBath]]+Table1[[#This Row],[HalfBath]]=Table1[[#This Row],[BedroomAbvGr]],1,0)</f>
        <v>0</v>
      </c>
      <c r="BC201">
        <v>1</v>
      </c>
      <c r="BD201" s="30" t="s">
        <v>104</v>
      </c>
      <c r="BE201">
        <v>7</v>
      </c>
      <c r="BF201" t="s">
        <v>107</v>
      </c>
      <c r="BG201">
        <v>1</v>
      </c>
      <c r="BH201" t="s">
        <v>97</v>
      </c>
      <c r="BI201" t="s">
        <v>108</v>
      </c>
      <c r="BJ201">
        <v>2004</v>
      </c>
      <c r="BK201" t="s">
        <v>157</v>
      </c>
      <c r="BL201">
        <v>3</v>
      </c>
      <c r="BM201">
        <v>856</v>
      </c>
      <c r="BN201" t="s">
        <v>98</v>
      </c>
      <c r="BO201" t="s">
        <v>98</v>
      </c>
      <c r="BP201" t="s">
        <v>105</v>
      </c>
      <c r="BQ201" s="30">
        <v>0</v>
      </c>
      <c r="BR201" s="14">
        <f>IF(Table1[[#This Row],[WoodDeckSF]]&gt;0,1,0)</f>
        <v>0</v>
      </c>
      <c r="BS201">
        <v>26</v>
      </c>
      <c r="BT201">
        <v>0</v>
      </c>
      <c r="BU201">
        <v>0</v>
      </c>
      <c r="BV201">
        <v>170</v>
      </c>
      <c r="BW201">
        <v>0</v>
      </c>
      <c r="BX201" s="28" t="s">
        <v>83</v>
      </c>
      <c r="BY201" s="14">
        <f>IF(Table1[[#This Row],[PoolQC]]="NA", 0, 1)</f>
        <v>0</v>
      </c>
      <c r="BZ201" s="30" t="s">
        <v>83</v>
      </c>
      <c r="CA201" s="14">
        <f>IF(Table1[[#This Row],[Fence]]="NA",0,1)</f>
        <v>0</v>
      </c>
      <c r="CB201" t="s">
        <v>83</v>
      </c>
      <c r="CC201">
        <v>0</v>
      </c>
      <c r="CD201" s="30">
        <v>1</v>
      </c>
      <c r="CE201">
        <v>2009</v>
      </c>
      <c r="CF201" t="s">
        <v>110</v>
      </c>
      <c r="CG201" t="s">
        <v>111</v>
      </c>
      <c r="CH201" s="14">
        <f>IF(Table1[[#This Row],[SaleCondition]]="Normal",1,0)</f>
        <v>1</v>
      </c>
      <c r="CI201" s="1">
        <v>274900</v>
      </c>
    </row>
    <row r="202" spans="1:87" x14ac:dyDescent="0.2">
      <c r="A202">
        <v>201</v>
      </c>
      <c r="B202">
        <v>20</v>
      </c>
      <c r="C202" s="28" t="s">
        <v>142</v>
      </c>
      <c r="D202">
        <v>80</v>
      </c>
      <c r="E202">
        <v>8546</v>
      </c>
      <c r="F202" s="28" t="s">
        <v>82</v>
      </c>
      <c r="G202" t="s">
        <v>83</v>
      </c>
      <c r="H202" t="s">
        <v>84</v>
      </c>
      <c r="I202" s="28" t="s">
        <v>85</v>
      </c>
      <c r="J202" t="s">
        <v>86</v>
      </c>
      <c r="K202" s="30" t="s">
        <v>122</v>
      </c>
      <c r="L202" t="s">
        <v>88</v>
      </c>
      <c r="M202" s="31" t="s">
        <v>185</v>
      </c>
      <c r="N202" s="31" t="s">
        <v>90</v>
      </c>
      <c r="O202" s="28" t="s">
        <v>90</v>
      </c>
      <c r="P202" t="s">
        <v>91</v>
      </c>
      <c r="Q202" s="30" t="s">
        <v>115</v>
      </c>
      <c r="R202" s="28">
        <v>4</v>
      </c>
      <c r="S202" s="28">
        <v>5</v>
      </c>
      <c r="T202">
        <v>2003</v>
      </c>
      <c r="U202">
        <v>2004</v>
      </c>
      <c r="V202" s="14">
        <f t="shared" si="3"/>
        <v>1</v>
      </c>
      <c r="W202" s="28" t="s">
        <v>93</v>
      </c>
      <c r="X202" s="28" t="s">
        <v>94</v>
      </c>
      <c r="Y202" s="30" t="s">
        <v>95</v>
      </c>
      <c r="Z202" s="28" t="s">
        <v>95</v>
      </c>
      <c r="AA202" t="s">
        <v>117</v>
      </c>
      <c r="AB202" s="28">
        <v>0</v>
      </c>
      <c r="AC202" s="28" t="s">
        <v>98</v>
      </c>
      <c r="AD202" s="28" t="s">
        <v>98</v>
      </c>
      <c r="AE202" s="30" t="s">
        <v>99</v>
      </c>
      <c r="AF202" t="s">
        <v>97</v>
      </c>
      <c r="AG202" t="s">
        <v>98</v>
      </c>
      <c r="AH202" t="s">
        <v>100</v>
      </c>
      <c r="AI202" t="s">
        <v>102</v>
      </c>
      <c r="AJ202">
        <v>0</v>
      </c>
      <c r="AK202" t="s">
        <v>102</v>
      </c>
      <c r="AL202">
        <v>0</v>
      </c>
      <c r="AM202">
        <v>1121</v>
      </c>
      <c r="AN202">
        <v>1121</v>
      </c>
      <c r="AO202" s="28" t="s">
        <v>103</v>
      </c>
      <c r="AP202" s="28" t="s">
        <v>104</v>
      </c>
      <c r="AQ202" t="s">
        <v>105</v>
      </c>
      <c r="AR202" t="s">
        <v>106</v>
      </c>
      <c r="AS202">
        <v>1121</v>
      </c>
      <c r="AT202">
        <v>0</v>
      </c>
      <c r="AU202">
        <v>0</v>
      </c>
      <c r="AV202">
        <v>1121</v>
      </c>
      <c r="AW202" s="30">
        <v>0</v>
      </c>
      <c r="AX202">
        <v>0</v>
      </c>
      <c r="AY202" s="30">
        <v>2</v>
      </c>
      <c r="AZ202" s="30">
        <v>0</v>
      </c>
      <c r="BA202">
        <v>2</v>
      </c>
      <c r="BB202" s="14">
        <f>IF(Table1[[#This Row],[FullBath]]+Table1[[#This Row],[HalfBath]]=Table1[[#This Row],[BedroomAbvGr]],1,0)</f>
        <v>1</v>
      </c>
      <c r="BC202">
        <v>1</v>
      </c>
      <c r="BD202" s="30" t="s">
        <v>98</v>
      </c>
      <c r="BE202">
        <v>5</v>
      </c>
      <c r="BF202" t="s">
        <v>107</v>
      </c>
      <c r="BG202">
        <v>0</v>
      </c>
      <c r="BH202" t="s">
        <v>83</v>
      </c>
      <c r="BI202" t="s">
        <v>108</v>
      </c>
      <c r="BJ202">
        <v>2003</v>
      </c>
      <c r="BK202" t="s">
        <v>109</v>
      </c>
      <c r="BL202">
        <v>2</v>
      </c>
      <c r="BM202">
        <v>440</v>
      </c>
      <c r="BN202" t="s">
        <v>98</v>
      </c>
      <c r="BO202" t="s">
        <v>98</v>
      </c>
      <c r="BP202" t="s">
        <v>105</v>
      </c>
      <c r="BQ202" s="30">
        <v>132</v>
      </c>
      <c r="BR202" s="14">
        <f>IF(Table1[[#This Row],[WoodDeckSF]]&gt;0,1,0)</f>
        <v>1</v>
      </c>
      <c r="BS202">
        <v>64</v>
      </c>
      <c r="BT202">
        <v>0</v>
      </c>
      <c r="BU202">
        <v>0</v>
      </c>
      <c r="BV202">
        <v>0</v>
      </c>
      <c r="BW202">
        <v>0</v>
      </c>
      <c r="BX202" s="28" t="s">
        <v>83</v>
      </c>
      <c r="BY202" s="14">
        <f>IF(Table1[[#This Row],[PoolQC]]="NA", 0, 1)</f>
        <v>0</v>
      </c>
      <c r="BZ202" s="30" t="s">
        <v>83</v>
      </c>
      <c r="CA202" s="14">
        <f>IF(Table1[[#This Row],[Fence]]="NA",0,1)</f>
        <v>0</v>
      </c>
      <c r="CB202" t="s">
        <v>83</v>
      </c>
      <c r="CC202">
        <v>0</v>
      </c>
      <c r="CD202" s="30">
        <v>3</v>
      </c>
      <c r="CE202">
        <v>2010</v>
      </c>
      <c r="CF202" t="s">
        <v>110</v>
      </c>
      <c r="CG202" t="s">
        <v>111</v>
      </c>
      <c r="CH202" s="14">
        <f>IF(Table1[[#This Row],[SaleCondition]]="Normal",1,0)</f>
        <v>1</v>
      </c>
      <c r="CI202" s="1">
        <v>140000</v>
      </c>
    </row>
    <row r="203" spans="1:87" x14ac:dyDescent="0.2">
      <c r="A203">
        <v>202</v>
      </c>
      <c r="B203">
        <v>20</v>
      </c>
      <c r="C203" s="28" t="s">
        <v>81</v>
      </c>
      <c r="D203">
        <v>75</v>
      </c>
      <c r="E203">
        <v>10125</v>
      </c>
      <c r="F203" s="28" t="s">
        <v>82</v>
      </c>
      <c r="G203" t="s">
        <v>83</v>
      </c>
      <c r="H203" t="s">
        <v>84</v>
      </c>
      <c r="I203" s="28" t="s">
        <v>85</v>
      </c>
      <c r="J203" t="s">
        <v>86</v>
      </c>
      <c r="K203" s="30" t="s">
        <v>87</v>
      </c>
      <c r="L203" t="s">
        <v>88</v>
      </c>
      <c r="M203" s="31" t="s">
        <v>131</v>
      </c>
      <c r="N203" s="31" t="s">
        <v>90</v>
      </c>
      <c r="O203" s="28" t="s">
        <v>90</v>
      </c>
      <c r="P203" t="s">
        <v>91</v>
      </c>
      <c r="Q203" s="30" t="s">
        <v>115</v>
      </c>
      <c r="R203" s="28">
        <v>6</v>
      </c>
      <c r="S203" s="28">
        <v>6</v>
      </c>
      <c r="T203">
        <v>1977</v>
      </c>
      <c r="U203">
        <v>1977</v>
      </c>
      <c r="V203" s="14">
        <f t="shared" si="3"/>
        <v>0</v>
      </c>
      <c r="W203" s="28" t="s">
        <v>93</v>
      </c>
      <c r="X203" s="28" t="s">
        <v>94</v>
      </c>
      <c r="Y203" s="30" t="s">
        <v>161</v>
      </c>
      <c r="Z203" s="28" t="s">
        <v>161</v>
      </c>
      <c r="AA203" t="s">
        <v>117</v>
      </c>
      <c r="AB203" s="28">
        <v>0</v>
      </c>
      <c r="AC203" s="28" t="s">
        <v>98</v>
      </c>
      <c r="AD203" s="28" t="s">
        <v>98</v>
      </c>
      <c r="AE203" s="30" t="s">
        <v>118</v>
      </c>
      <c r="AF203" t="s">
        <v>98</v>
      </c>
      <c r="AG203" t="s">
        <v>98</v>
      </c>
      <c r="AH203" t="s">
        <v>100</v>
      </c>
      <c r="AI203" t="s">
        <v>119</v>
      </c>
      <c r="AJ203">
        <v>641</v>
      </c>
      <c r="AK203" t="s">
        <v>172</v>
      </c>
      <c r="AL203">
        <v>279</v>
      </c>
      <c r="AM203">
        <v>276</v>
      </c>
      <c r="AN203">
        <v>1196</v>
      </c>
      <c r="AO203" s="28" t="s">
        <v>103</v>
      </c>
      <c r="AP203" s="28" t="s">
        <v>98</v>
      </c>
      <c r="AQ203" t="s">
        <v>105</v>
      </c>
      <c r="AR203" t="s">
        <v>106</v>
      </c>
      <c r="AS203">
        <v>1279</v>
      </c>
      <c r="AT203">
        <v>0</v>
      </c>
      <c r="AU203">
        <v>0</v>
      </c>
      <c r="AV203">
        <v>1279</v>
      </c>
      <c r="AW203" s="30">
        <v>0</v>
      </c>
      <c r="AX203">
        <v>1</v>
      </c>
      <c r="AY203" s="30">
        <v>2</v>
      </c>
      <c r="AZ203" s="30">
        <v>0</v>
      </c>
      <c r="BA203">
        <v>3</v>
      </c>
      <c r="BB203" s="14">
        <f>IF(Table1[[#This Row],[FullBath]]+Table1[[#This Row],[HalfBath]]=Table1[[#This Row],[BedroomAbvGr]],1,0)</f>
        <v>0</v>
      </c>
      <c r="BC203">
        <v>1</v>
      </c>
      <c r="BD203" s="30" t="s">
        <v>98</v>
      </c>
      <c r="BE203">
        <v>6</v>
      </c>
      <c r="BF203" t="s">
        <v>107</v>
      </c>
      <c r="BG203">
        <v>2</v>
      </c>
      <c r="BH203" t="s">
        <v>147</v>
      </c>
      <c r="BI203" t="s">
        <v>127</v>
      </c>
      <c r="BJ203">
        <v>1980</v>
      </c>
      <c r="BK203" t="s">
        <v>102</v>
      </c>
      <c r="BL203">
        <v>2</v>
      </c>
      <c r="BM203">
        <v>473</v>
      </c>
      <c r="BN203" t="s">
        <v>98</v>
      </c>
      <c r="BO203" t="s">
        <v>98</v>
      </c>
      <c r="BP203" t="s">
        <v>105</v>
      </c>
      <c r="BQ203" s="30">
        <v>238</v>
      </c>
      <c r="BR203" s="14">
        <f>IF(Table1[[#This Row],[WoodDeckSF]]&gt;0,1,0)</f>
        <v>1</v>
      </c>
      <c r="BS203">
        <v>83</v>
      </c>
      <c r="BT203">
        <v>0</v>
      </c>
      <c r="BU203">
        <v>0</v>
      </c>
      <c r="BV203">
        <v>0</v>
      </c>
      <c r="BW203">
        <v>0</v>
      </c>
      <c r="BX203" s="28" t="s">
        <v>83</v>
      </c>
      <c r="BY203" s="14">
        <f>IF(Table1[[#This Row],[PoolQC]]="NA", 0, 1)</f>
        <v>0</v>
      </c>
      <c r="BZ203" s="30" t="s">
        <v>134</v>
      </c>
      <c r="CA203" s="14">
        <f>IF(Table1[[#This Row],[Fence]]="NA",0,1)</f>
        <v>1</v>
      </c>
      <c r="CB203" t="s">
        <v>83</v>
      </c>
      <c r="CC203">
        <v>0</v>
      </c>
      <c r="CD203" s="30">
        <v>2</v>
      </c>
      <c r="CE203">
        <v>2008</v>
      </c>
      <c r="CF203" t="s">
        <v>110</v>
      </c>
      <c r="CG203" t="s">
        <v>111</v>
      </c>
      <c r="CH203" s="14">
        <f>IF(Table1[[#This Row],[SaleCondition]]="Normal",1,0)</f>
        <v>1</v>
      </c>
      <c r="CI203" s="1">
        <v>171500</v>
      </c>
    </row>
    <row r="204" spans="1:87" x14ac:dyDescent="0.2">
      <c r="A204">
        <v>203</v>
      </c>
      <c r="B204">
        <v>50</v>
      </c>
      <c r="C204" s="28" t="s">
        <v>81</v>
      </c>
      <c r="D204">
        <v>50</v>
      </c>
      <c r="E204">
        <v>7000</v>
      </c>
      <c r="F204" s="28" t="s">
        <v>82</v>
      </c>
      <c r="G204" t="s">
        <v>83</v>
      </c>
      <c r="H204" t="s">
        <v>84</v>
      </c>
      <c r="I204" s="28" t="s">
        <v>85</v>
      </c>
      <c r="J204" t="s">
        <v>86</v>
      </c>
      <c r="K204" s="30" t="s">
        <v>122</v>
      </c>
      <c r="L204" t="s">
        <v>88</v>
      </c>
      <c r="M204" s="31" t="s">
        <v>143</v>
      </c>
      <c r="N204" s="31" t="s">
        <v>144</v>
      </c>
      <c r="O204" s="28" t="s">
        <v>90</v>
      </c>
      <c r="P204" t="s">
        <v>91</v>
      </c>
      <c r="Q204" s="30" t="s">
        <v>132</v>
      </c>
      <c r="R204" s="28">
        <v>6</v>
      </c>
      <c r="S204" s="28">
        <v>6</v>
      </c>
      <c r="T204">
        <v>1924</v>
      </c>
      <c r="U204">
        <v>1950</v>
      </c>
      <c r="V204" s="14">
        <f t="shared" si="3"/>
        <v>1</v>
      </c>
      <c r="W204" s="28" t="s">
        <v>93</v>
      </c>
      <c r="X204" s="28" t="s">
        <v>94</v>
      </c>
      <c r="Y204" s="30" t="s">
        <v>116</v>
      </c>
      <c r="Z204" s="28" t="s">
        <v>116</v>
      </c>
      <c r="AA204" t="s">
        <v>117</v>
      </c>
      <c r="AB204" s="28">
        <v>0</v>
      </c>
      <c r="AC204" s="28" t="s">
        <v>98</v>
      </c>
      <c r="AD204" s="28" t="s">
        <v>97</v>
      </c>
      <c r="AE204" s="30" t="s">
        <v>126</v>
      </c>
      <c r="AF204" t="s">
        <v>147</v>
      </c>
      <c r="AG204" t="s">
        <v>98</v>
      </c>
      <c r="AH204" t="s">
        <v>100</v>
      </c>
      <c r="AI204" t="s">
        <v>172</v>
      </c>
      <c r="AJ204">
        <v>617</v>
      </c>
      <c r="AK204" t="s">
        <v>102</v>
      </c>
      <c r="AL204">
        <v>0</v>
      </c>
      <c r="AM204">
        <v>0</v>
      </c>
      <c r="AN204">
        <v>617</v>
      </c>
      <c r="AO204" s="28" t="s">
        <v>103</v>
      </c>
      <c r="AP204" s="28" t="s">
        <v>97</v>
      </c>
      <c r="AQ204" t="s">
        <v>105</v>
      </c>
      <c r="AR204" t="s">
        <v>106</v>
      </c>
      <c r="AS204">
        <v>865</v>
      </c>
      <c r="AT204">
        <v>445</v>
      </c>
      <c r="AU204">
        <v>0</v>
      </c>
      <c r="AV204">
        <v>1310</v>
      </c>
      <c r="AW204" s="30">
        <v>0</v>
      </c>
      <c r="AX204">
        <v>0</v>
      </c>
      <c r="AY204" s="30">
        <v>2</v>
      </c>
      <c r="AZ204" s="30">
        <v>0</v>
      </c>
      <c r="BA204">
        <v>2</v>
      </c>
      <c r="BB204" s="14">
        <f>IF(Table1[[#This Row],[FullBath]]+Table1[[#This Row],[HalfBath]]=Table1[[#This Row],[BedroomAbvGr]],1,0)</f>
        <v>1</v>
      </c>
      <c r="BC204">
        <v>1</v>
      </c>
      <c r="BD204" s="30" t="s">
        <v>98</v>
      </c>
      <c r="BE204">
        <v>6</v>
      </c>
      <c r="BF204" t="s">
        <v>146</v>
      </c>
      <c r="BG204">
        <v>0</v>
      </c>
      <c r="BH204" t="s">
        <v>83</v>
      </c>
      <c r="BI204" t="s">
        <v>108</v>
      </c>
      <c r="BJ204">
        <v>1924</v>
      </c>
      <c r="BK204" t="s">
        <v>102</v>
      </c>
      <c r="BL204">
        <v>1</v>
      </c>
      <c r="BM204">
        <v>398</v>
      </c>
      <c r="BN204" t="s">
        <v>98</v>
      </c>
      <c r="BO204" t="s">
        <v>98</v>
      </c>
      <c r="BP204" t="s">
        <v>105</v>
      </c>
      <c r="BQ204" s="30">
        <v>0</v>
      </c>
      <c r="BR204" s="14">
        <f>IF(Table1[[#This Row],[WoodDeckSF]]&gt;0,1,0)</f>
        <v>0</v>
      </c>
      <c r="BS204">
        <v>0</v>
      </c>
      <c r="BT204">
        <v>126</v>
      </c>
      <c r="BU204">
        <v>0</v>
      </c>
      <c r="BV204">
        <v>0</v>
      </c>
      <c r="BW204">
        <v>0</v>
      </c>
      <c r="BX204" s="28" t="s">
        <v>83</v>
      </c>
      <c r="BY204" s="14">
        <f>IF(Table1[[#This Row],[PoolQC]]="NA", 0, 1)</f>
        <v>0</v>
      </c>
      <c r="BZ204" s="30" t="s">
        <v>83</v>
      </c>
      <c r="CA204" s="14">
        <f>IF(Table1[[#This Row],[Fence]]="NA",0,1)</f>
        <v>0</v>
      </c>
      <c r="CB204" t="s">
        <v>83</v>
      </c>
      <c r="CC204">
        <v>0</v>
      </c>
      <c r="CD204" s="30">
        <v>5</v>
      </c>
      <c r="CE204">
        <v>2006</v>
      </c>
      <c r="CF204" t="s">
        <v>173</v>
      </c>
      <c r="CG204" t="s">
        <v>111</v>
      </c>
      <c r="CH204" s="14">
        <f>IF(Table1[[#This Row],[SaleCondition]]="Normal",1,0)</f>
        <v>1</v>
      </c>
      <c r="CI204" s="1">
        <v>112000</v>
      </c>
    </row>
    <row r="205" spans="1:87" x14ac:dyDescent="0.2">
      <c r="A205">
        <v>204</v>
      </c>
      <c r="B205">
        <v>120</v>
      </c>
      <c r="C205" s="28" t="s">
        <v>142</v>
      </c>
      <c r="D205" t="s">
        <v>83</v>
      </c>
      <c r="E205">
        <v>4438</v>
      </c>
      <c r="F205" s="28" t="s">
        <v>82</v>
      </c>
      <c r="G205" t="s">
        <v>83</v>
      </c>
      <c r="H205" t="s">
        <v>84</v>
      </c>
      <c r="I205" s="28" t="s">
        <v>85</v>
      </c>
      <c r="J205" t="s">
        <v>86</v>
      </c>
      <c r="K205" s="30" t="s">
        <v>87</v>
      </c>
      <c r="L205" t="s">
        <v>88</v>
      </c>
      <c r="M205" s="31" t="s">
        <v>89</v>
      </c>
      <c r="N205" s="31" t="s">
        <v>90</v>
      </c>
      <c r="O205" s="28" t="s">
        <v>90</v>
      </c>
      <c r="P205" t="s">
        <v>179</v>
      </c>
      <c r="Q205" s="30" t="s">
        <v>115</v>
      </c>
      <c r="R205" s="28">
        <v>6</v>
      </c>
      <c r="S205" s="28">
        <v>5</v>
      </c>
      <c r="T205">
        <v>2004</v>
      </c>
      <c r="U205">
        <v>2004</v>
      </c>
      <c r="V205" s="14">
        <f t="shared" si="3"/>
        <v>0</v>
      </c>
      <c r="W205" s="28" t="s">
        <v>93</v>
      </c>
      <c r="X205" s="28" t="s">
        <v>94</v>
      </c>
      <c r="Y205" s="30" t="s">
        <v>95</v>
      </c>
      <c r="Z205" s="28" t="s">
        <v>95</v>
      </c>
      <c r="AA205" t="s">
        <v>96</v>
      </c>
      <c r="AB205" s="28">
        <v>205</v>
      </c>
      <c r="AC205" s="28" t="s">
        <v>97</v>
      </c>
      <c r="AD205" s="28" t="s">
        <v>98</v>
      </c>
      <c r="AE205" s="30" t="s">
        <v>99</v>
      </c>
      <c r="AF205" t="s">
        <v>97</v>
      </c>
      <c r="AG205" t="s">
        <v>98</v>
      </c>
      <c r="AH205" t="s">
        <v>130</v>
      </c>
      <c r="AI205" t="s">
        <v>101</v>
      </c>
      <c r="AJ205">
        <v>662</v>
      </c>
      <c r="AK205" t="s">
        <v>102</v>
      </c>
      <c r="AL205">
        <v>0</v>
      </c>
      <c r="AM205">
        <v>186</v>
      </c>
      <c r="AN205">
        <v>848</v>
      </c>
      <c r="AO205" s="28" t="s">
        <v>103</v>
      </c>
      <c r="AP205" s="28" t="s">
        <v>104</v>
      </c>
      <c r="AQ205" t="s">
        <v>105</v>
      </c>
      <c r="AR205" t="s">
        <v>106</v>
      </c>
      <c r="AS205">
        <v>848</v>
      </c>
      <c r="AT205">
        <v>0</v>
      </c>
      <c r="AU205">
        <v>0</v>
      </c>
      <c r="AV205">
        <v>848</v>
      </c>
      <c r="AW205" s="30">
        <v>1</v>
      </c>
      <c r="AX205">
        <v>0</v>
      </c>
      <c r="AY205" s="30">
        <v>1</v>
      </c>
      <c r="AZ205" s="30">
        <v>0</v>
      </c>
      <c r="BA205">
        <v>1</v>
      </c>
      <c r="BB205" s="14">
        <f>IF(Table1[[#This Row],[FullBath]]+Table1[[#This Row],[HalfBath]]=Table1[[#This Row],[BedroomAbvGr]],1,0)</f>
        <v>1</v>
      </c>
      <c r="BC205">
        <v>1</v>
      </c>
      <c r="BD205" s="30" t="s">
        <v>97</v>
      </c>
      <c r="BE205">
        <v>3</v>
      </c>
      <c r="BF205" t="s">
        <v>107</v>
      </c>
      <c r="BG205">
        <v>1</v>
      </c>
      <c r="BH205" t="s">
        <v>97</v>
      </c>
      <c r="BI205" t="s">
        <v>108</v>
      </c>
      <c r="BJ205">
        <v>2004</v>
      </c>
      <c r="BK205" t="s">
        <v>109</v>
      </c>
      <c r="BL205">
        <v>2</v>
      </c>
      <c r="BM205">
        <v>420</v>
      </c>
      <c r="BN205" t="s">
        <v>98</v>
      </c>
      <c r="BO205" t="s">
        <v>98</v>
      </c>
      <c r="BP205" t="s">
        <v>105</v>
      </c>
      <c r="BQ205" s="30">
        <v>149</v>
      </c>
      <c r="BR205" s="14">
        <f>IF(Table1[[#This Row],[WoodDeckSF]]&gt;0,1,0)</f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 s="28" t="s">
        <v>83</v>
      </c>
      <c r="BY205" s="14">
        <f>IF(Table1[[#This Row],[PoolQC]]="NA", 0, 1)</f>
        <v>0</v>
      </c>
      <c r="BZ205" s="30" t="s">
        <v>83</v>
      </c>
      <c r="CA205" s="14">
        <f>IF(Table1[[#This Row],[Fence]]="NA",0,1)</f>
        <v>0</v>
      </c>
      <c r="CB205" t="s">
        <v>83</v>
      </c>
      <c r="CC205">
        <v>0</v>
      </c>
      <c r="CD205" s="30">
        <v>1</v>
      </c>
      <c r="CE205">
        <v>2008</v>
      </c>
      <c r="CF205" t="s">
        <v>110</v>
      </c>
      <c r="CG205" t="s">
        <v>111</v>
      </c>
      <c r="CH205" s="14">
        <f>IF(Table1[[#This Row],[SaleCondition]]="Normal",1,0)</f>
        <v>1</v>
      </c>
      <c r="CI205" s="1">
        <v>149000</v>
      </c>
    </row>
    <row r="206" spans="1:87" x14ac:dyDescent="0.2">
      <c r="A206">
        <v>205</v>
      </c>
      <c r="B206">
        <v>50</v>
      </c>
      <c r="C206" s="28" t="s">
        <v>142</v>
      </c>
      <c r="D206">
        <v>50</v>
      </c>
      <c r="E206">
        <v>3500</v>
      </c>
      <c r="F206" s="28" t="s">
        <v>82</v>
      </c>
      <c r="G206" t="s">
        <v>174</v>
      </c>
      <c r="H206" t="s">
        <v>84</v>
      </c>
      <c r="I206" s="28" t="s">
        <v>85</v>
      </c>
      <c r="J206" t="s">
        <v>86</v>
      </c>
      <c r="K206" s="30" t="s">
        <v>87</v>
      </c>
      <c r="L206" t="s">
        <v>88</v>
      </c>
      <c r="M206" s="31" t="s">
        <v>143</v>
      </c>
      <c r="N206" s="31" t="s">
        <v>90</v>
      </c>
      <c r="O206" s="28" t="s">
        <v>90</v>
      </c>
      <c r="P206" t="s">
        <v>91</v>
      </c>
      <c r="Q206" s="30" t="s">
        <v>132</v>
      </c>
      <c r="R206" s="28">
        <v>5</v>
      </c>
      <c r="S206" s="28">
        <v>7</v>
      </c>
      <c r="T206">
        <v>1947</v>
      </c>
      <c r="U206">
        <v>1950</v>
      </c>
      <c r="V206" s="14">
        <f t="shared" si="3"/>
        <v>1</v>
      </c>
      <c r="W206" s="28" t="s">
        <v>93</v>
      </c>
      <c r="X206" s="28" t="s">
        <v>94</v>
      </c>
      <c r="Y206" s="30" t="s">
        <v>186</v>
      </c>
      <c r="Z206" s="28" t="s">
        <v>186</v>
      </c>
      <c r="AA206" t="s">
        <v>117</v>
      </c>
      <c r="AB206" s="28">
        <v>0</v>
      </c>
      <c r="AC206" s="28" t="s">
        <v>98</v>
      </c>
      <c r="AD206" s="28" t="s">
        <v>98</v>
      </c>
      <c r="AE206" s="30" t="s">
        <v>118</v>
      </c>
      <c r="AF206" t="s">
        <v>98</v>
      </c>
      <c r="AG206" t="s">
        <v>98</v>
      </c>
      <c r="AH206" t="s">
        <v>100</v>
      </c>
      <c r="AI206" t="s">
        <v>172</v>
      </c>
      <c r="AJ206">
        <v>312</v>
      </c>
      <c r="AK206" t="s">
        <v>102</v>
      </c>
      <c r="AL206">
        <v>0</v>
      </c>
      <c r="AM206">
        <v>408</v>
      </c>
      <c r="AN206">
        <v>720</v>
      </c>
      <c r="AO206" s="28" t="s">
        <v>103</v>
      </c>
      <c r="AP206" s="28" t="s">
        <v>98</v>
      </c>
      <c r="AQ206" t="s">
        <v>105</v>
      </c>
      <c r="AR206" t="s">
        <v>106</v>
      </c>
      <c r="AS206">
        <v>720</v>
      </c>
      <c r="AT206">
        <v>564</v>
      </c>
      <c r="AU206">
        <v>0</v>
      </c>
      <c r="AV206">
        <v>1284</v>
      </c>
      <c r="AW206" s="30">
        <v>0</v>
      </c>
      <c r="AX206">
        <v>0</v>
      </c>
      <c r="AY206" s="30">
        <v>1</v>
      </c>
      <c r="AZ206" s="30">
        <v>1</v>
      </c>
      <c r="BA206">
        <v>2</v>
      </c>
      <c r="BB206" s="14">
        <f>IF(Table1[[#This Row],[FullBath]]+Table1[[#This Row],[HalfBath]]=Table1[[#This Row],[BedroomAbvGr]],1,0)</f>
        <v>1</v>
      </c>
      <c r="BC206">
        <v>1</v>
      </c>
      <c r="BD206" s="30" t="s">
        <v>98</v>
      </c>
      <c r="BE206">
        <v>5</v>
      </c>
      <c r="BF206" t="s">
        <v>107</v>
      </c>
      <c r="BG206">
        <v>0</v>
      </c>
      <c r="BH206" t="s">
        <v>83</v>
      </c>
      <c r="BI206" t="s">
        <v>127</v>
      </c>
      <c r="BJ206">
        <v>1948</v>
      </c>
      <c r="BK206" t="s">
        <v>102</v>
      </c>
      <c r="BL206">
        <v>1</v>
      </c>
      <c r="BM206">
        <v>240</v>
      </c>
      <c r="BN206" t="s">
        <v>98</v>
      </c>
      <c r="BO206" t="s">
        <v>98</v>
      </c>
      <c r="BP206" t="s">
        <v>105</v>
      </c>
      <c r="BQ206" s="30">
        <v>0</v>
      </c>
      <c r="BR206" s="14">
        <f>IF(Table1[[#This Row],[WoodDeckSF]]&gt;0,1,0)</f>
        <v>0</v>
      </c>
      <c r="BS206">
        <v>35</v>
      </c>
      <c r="BT206">
        <v>0</v>
      </c>
      <c r="BU206">
        <v>0</v>
      </c>
      <c r="BV206">
        <v>0</v>
      </c>
      <c r="BW206">
        <v>0</v>
      </c>
      <c r="BX206" s="28" t="s">
        <v>83</v>
      </c>
      <c r="BY206" s="14">
        <f>IF(Table1[[#This Row],[PoolQC]]="NA", 0, 1)</f>
        <v>0</v>
      </c>
      <c r="BZ206" s="30" t="s">
        <v>218</v>
      </c>
      <c r="CA206" s="14">
        <f>IF(Table1[[#This Row],[Fence]]="NA",0,1)</f>
        <v>1</v>
      </c>
      <c r="CB206" t="s">
        <v>83</v>
      </c>
      <c r="CC206">
        <v>0</v>
      </c>
      <c r="CD206" s="30">
        <v>4</v>
      </c>
      <c r="CE206">
        <v>2009</v>
      </c>
      <c r="CF206" t="s">
        <v>110</v>
      </c>
      <c r="CG206" t="s">
        <v>111</v>
      </c>
      <c r="CH206" s="14">
        <f>IF(Table1[[#This Row],[SaleCondition]]="Normal",1,0)</f>
        <v>1</v>
      </c>
      <c r="CI206" s="1">
        <v>110000</v>
      </c>
    </row>
    <row r="207" spans="1:87" x14ac:dyDescent="0.2">
      <c r="A207">
        <v>206</v>
      </c>
      <c r="B207">
        <v>20</v>
      </c>
      <c r="C207" s="28" t="s">
        <v>81</v>
      </c>
      <c r="D207">
        <v>99</v>
      </c>
      <c r="E207">
        <v>11851</v>
      </c>
      <c r="F207" s="28" t="s">
        <v>82</v>
      </c>
      <c r="G207" t="s">
        <v>83</v>
      </c>
      <c r="H207" t="s">
        <v>84</v>
      </c>
      <c r="I207" s="28" t="s">
        <v>85</v>
      </c>
      <c r="J207" t="s">
        <v>86</v>
      </c>
      <c r="K207" s="30" t="s">
        <v>122</v>
      </c>
      <c r="L207" t="s">
        <v>88</v>
      </c>
      <c r="M207" s="31" t="s">
        <v>193</v>
      </c>
      <c r="N207" s="31" t="s">
        <v>90</v>
      </c>
      <c r="O207" s="28" t="s">
        <v>90</v>
      </c>
      <c r="P207" t="s">
        <v>91</v>
      </c>
      <c r="Q207" s="30" t="s">
        <v>115</v>
      </c>
      <c r="R207" s="28">
        <v>7</v>
      </c>
      <c r="S207" s="28">
        <v>5</v>
      </c>
      <c r="T207">
        <v>1990</v>
      </c>
      <c r="U207">
        <v>1990</v>
      </c>
      <c r="V207" s="14">
        <f t="shared" si="3"/>
        <v>0</v>
      </c>
      <c r="W207" s="28" t="s">
        <v>93</v>
      </c>
      <c r="X207" s="28" t="s">
        <v>94</v>
      </c>
      <c r="Y207" s="30" t="s">
        <v>140</v>
      </c>
      <c r="Z207" s="28" t="s">
        <v>140</v>
      </c>
      <c r="AA207" t="s">
        <v>117</v>
      </c>
      <c r="AB207" s="28">
        <v>0</v>
      </c>
      <c r="AC207" s="28" t="s">
        <v>98</v>
      </c>
      <c r="AD207" s="28" t="s">
        <v>98</v>
      </c>
      <c r="AE207" s="30" t="s">
        <v>99</v>
      </c>
      <c r="AF207" t="s">
        <v>97</v>
      </c>
      <c r="AG207" t="s">
        <v>98</v>
      </c>
      <c r="AH207" t="s">
        <v>100</v>
      </c>
      <c r="AI207" t="s">
        <v>102</v>
      </c>
      <c r="AJ207">
        <v>0</v>
      </c>
      <c r="AK207" t="s">
        <v>102</v>
      </c>
      <c r="AL207">
        <v>0</v>
      </c>
      <c r="AM207">
        <v>1424</v>
      </c>
      <c r="AN207">
        <v>1424</v>
      </c>
      <c r="AO207" s="28" t="s">
        <v>103</v>
      </c>
      <c r="AP207" s="28" t="s">
        <v>104</v>
      </c>
      <c r="AQ207" t="s">
        <v>105</v>
      </c>
      <c r="AR207" t="s">
        <v>106</v>
      </c>
      <c r="AS207">
        <v>1442</v>
      </c>
      <c r="AT207">
        <v>0</v>
      </c>
      <c r="AU207">
        <v>0</v>
      </c>
      <c r="AV207">
        <v>1442</v>
      </c>
      <c r="AW207" s="30">
        <v>0</v>
      </c>
      <c r="AX207">
        <v>0</v>
      </c>
      <c r="AY207" s="30">
        <v>2</v>
      </c>
      <c r="AZ207" s="30">
        <v>0</v>
      </c>
      <c r="BA207">
        <v>3</v>
      </c>
      <c r="BB207" s="14">
        <f>IF(Table1[[#This Row],[FullBath]]+Table1[[#This Row],[HalfBath]]=Table1[[#This Row],[BedroomAbvGr]],1,0)</f>
        <v>0</v>
      </c>
      <c r="BC207">
        <v>1</v>
      </c>
      <c r="BD207" s="30" t="s">
        <v>98</v>
      </c>
      <c r="BE207">
        <v>5</v>
      </c>
      <c r="BF207" t="s">
        <v>107</v>
      </c>
      <c r="BG207">
        <v>0</v>
      </c>
      <c r="BH207" t="s">
        <v>83</v>
      </c>
      <c r="BI207" t="s">
        <v>108</v>
      </c>
      <c r="BJ207">
        <v>1990</v>
      </c>
      <c r="BK207" t="s">
        <v>109</v>
      </c>
      <c r="BL207">
        <v>2</v>
      </c>
      <c r="BM207">
        <v>500</v>
      </c>
      <c r="BN207" t="s">
        <v>98</v>
      </c>
      <c r="BO207" t="s">
        <v>98</v>
      </c>
      <c r="BP207" t="s">
        <v>105</v>
      </c>
      <c r="BQ207" s="30">
        <v>0</v>
      </c>
      <c r="BR207" s="14">
        <f>IF(Table1[[#This Row],[WoodDeckSF]]&gt;0,1,0)</f>
        <v>0</v>
      </c>
      <c r="BS207">
        <v>34</v>
      </c>
      <c r="BT207">
        <v>0</v>
      </c>
      <c r="BU207">
        <v>508</v>
      </c>
      <c r="BV207">
        <v>0</v>
      </c>
      <c r="BW207">
        <v>0</v>
      </c>
      <c r="BX207" s="28" t="s">
        <v>83</v>
      </c>
      <c r="BY207" s="14">
        <f>IF(Table1[[#This Row],[PoolQC]]="NA", 0, 1)</f>
        <v>0</v>
      </c>
      <c r="BZ207" s="30" t="s">
        <v>83</v>
      </c>
      <c r="CA207" s="14">
        <f>IF(Table1[[#This Row],[Fence]]="NA",0,1)</f>
        <v>0</v>
      </c>
      <c r="CB207" t="s">
        <v>83</v>
      </c>
      <c r="CC207">
        <v>0</v>
      </c>
      <c r="CD207" s="30">
        <v>5</v>
      </c>
      <c r="CE207">
        <v>2009</v>
      </c>
      <c r="CF207" t="s">
        <v>110</v>
      </c>
      <c r="CG207" t="s">
        <v>111</v>
      </c>
      <c r="CH207" s="14">
        <f>IF(Table1[[#This Row],[SaleCondition]]="Normal",1,0)</f>
        <v>1</v>
      </c>
      <c r="CI207" s="1">
        <v>180500</v>
      </c>
    </row>
    <row r="208" spans="1:87" x14ac:dyDescent="0.2">
      <c r="A208">
        <v>207</v>
      </c>
      <c r="B208">
        <v>20</v>
      </c>
      <c r="C208" s="28" t="s">
        <v>81</v>
      </c>
      <c r="D208">
        <v>40</v>
      </c>
      <c r="E208">
        <v>13673</v>
      </c>
      <c r="F208" s="28" t="s">
        <v>82</v>
      </c>
      <c r="G208" t="s">
        <v>83</v>
      </c>
      <c r="H208" t="s">
        <v>120</v>
      </c>
      <c r="I208" s="28" t="s">
        <v>85</v>
      </c>
      <c r="J208" t="s">
        <v>86</v>
      </c>
      <c r="K208" s="30" t="s">
        <v>166</v>
      </c>
      <c r="L208" t="s">
        <v>88</v>
      </c>
      <c r="M208" s="31" t="s">
        <v>151</v>
      </c>
      <c r="N208" s="31" t="s">
        <v>171</v>
      </c>
      <c r="O208" s="28" t="s">
        <v>90</v>
      </c>
      <c r="P208" t="s">
        <v>91</v>
      </c>
      <c r="Q208" s="30" t="s">
        <v>115</v>
      </c>
      <c r="R208" s="28">
        <v>5</v>
      </c>
      <c r="S208" s="28">
        <v>5</v>
      </c>
      <c r="T208">
        <v>1962</v>
      </c>
      <c r="U208">
        <v>1962</v>
      </c>
      <c r="V208" s="14">
        <f t="shared" si="3"/>
        <v>0</v>
      </c>
      <c r="W208" s="28" t="s">
        <v>93</v>
      </c>
      <c r="X208" s="28" t="s">
        <v>94</v>
      </c>
      <c r="Y208" s="30" t="s">
        <v>140</v>
      </c>
      <c r="Z208" s="28" t="s">
        <v>140</v>
      </c>
      <c r="AA208" t="s">
        <v>117</v>
      </c>
      <c r="AB208" s="28">
        <v>0</v>
      </c>
      <c r="AC208" s="28" t="s">
        <v>98</v>
      </c>
      <c r="AD208" s="28" t="s">
        <v>97</v>
      </c>
      <c r="AE208" s="30" t="s">
        <v>118</v>
      </c>
      <c r="AF208" t="s">
        <v>98</v>
      </c>
      <c r="AG208" t="s">
        <v>98</v>
      </c>
      <c r="AH208" t="s">
        <v>100</v>
      </c>
      <c r="AI208" t="s">
        <v>102</v>
      </c>
      <c r="AJ208">
        <v>0</v>
      </c>
      <c r="AK208" t="s">
        <v>102</v>
      </c>
      <c r="AL208">
        <v>0</v>
      </c>
      <c r="AM208">
        <v>1140</v>
      </c>
      <c r="AN208">
        <v>1140</v>
      </c>
      <c r="AO208" s="28" t="s">
        <v>103</v>
      </c>
      <c r="AP208" s="28" t="s">
        <v>98</v>
      </c>
      <c r="AQ208" t="s">
        <v>105</v>
      </c>
      <c r="AR208" t="s">
        <v>106</v>
      </c>
      <c r="AS208">
        <v>1696</v>
      </c>
      <c r="AT208">
        <v>0</v>
      </c>
      <c r="AU208">
        <v>0</v>
      </c>
      <c r="AV208">
        <v>1696</v>
      </c>
      <c r="AW208" s="30">
        <v>0</v>
      </c>
      <c r="AX208">
        <v>0</v>
      </c>
      <c r="AY208" s="30">
        <v>1</v>
      </c>
      <c r="AZ208" s="30">
        <v>1</v>
      </c>
      <c r="BA208">
        <v>3</v>
      </c>
      <c r="BB208" s="14">
        <f>IF(Table1[[#This Row],[FullBath]]+Table1[[#This Row],[HalfBath]]=Table1[[#This Row],[BedroomAbvGr]],1,0)</f>
        <v>0</v>
      </c>
      <c r="BC208">
        <v>1</v>
      </c>
      <c r="BD208" s="30" t="s">
        <v>98</v>
      </c>
      <c r="BE208">
        <v>8</v>
      </c>
      <c r="BF208" t="s">
        <v>224</v>
      </c>
      <c r="BG208">
        <v>1</v>
      </c>
      <c r="BH208" t="s">
        <v>98</v>
      </c>
      <c r="BI208" t="s">
        <v>108</v>
      </c>
      <c r="BJ208">
        <v>1962</v>
      </c>
      <c r="BK208" t="s">
        <v>109</v>
      </c>
      <c r="BL208">
        <v>1</v>
      </c>
      <c r="BM208">
        <v>349</v>
      </c>
      <c r="BN208" t="s">
        <v>98</v>
      </c>
      <c r="BO208" t="s">
        <v>98</v>
      </c>
      <c r="BP208" t="s">
        <v>105</v>
      </c>
      <c r="BQ208" s="30">
        <v>0</v>
      </c>
      <c r="BR208" s="14">
        <f>IF(Table1[[#This Row],[WoodDeckSF]]&gt;0,1,0)</f>
        <v>0</v>
      </c>
      <c r="BS208">
        <v>30</v>
      </c>
      <c r="BT208">
        <v>0</v>
      </c>
      <c r="BU208">
        <v>0</v>
      </c>
      <c r="BV208">
        <v>0</v>
      </c>
      <c r="BW208">
        <v>0</v>
      </c>
      <c r="BX208" s="28" t="s">
        <v>83</v>
      </c>
      <c r="BY208" s="14">
        <f>IF(Table1[[#This Row],[PoolQC]]="NA", 0, 1)</f>
        <v>0</v>
      </c>
      <c r="BZ208" s="30" t="s">
        <v>83</v>
      </c>
      <c r="CA208" s="14">
        <f>IF(Table1[[#This Row],[Fence]]="NA",0,1)</f>
        <v>0</v>
      </c>
      <c r="CB208" t="s">
        <v>83</v>
      </c>
      <c r="CC208">
        <v>0</v>
      </c>
      <c r="CD208" s="30">
        <v>3</v>
      </c>
      <c r="CE208">
        <v>2007</v>
      </c>
      <c r="CF208" t="s">
        <v>110</v>
      </c>
      <c r="CG208" t="s">
        <v>111</v>
      </c>
      <c r="CH208" s="14">
        <f>IF(Table1[[#This Row],[SaleCondition]]="Normal",1,0)</f>
        <v>1</v>
      </c>
      <c r="CI208" s="1">
        <v>143900</v>
      </c>
    </row>
    <row r="209" spans="1:87" x14ac:dyDescent="0.2">
      <c r="A209">
        <v>208</v>
      </c>
      <c r="B209">
        <v>20</v>
      </c>
      <c r="C209" s="28" t="s">
        <v>81</v>
      </c>
      <c r="D209" t="s">
        <v>83</v>
      </c>
      <c r="E209">
        <v>12493</v>
      </c>
      <c r="F209" s="28" t="s">
        <v>82</v>
      </c>
      <c r="G209" t="s">
        <v>83</v>
      </c>
      <c r="H209" t="s">
        <v>120</v>
      </c>
      <c r="I209" s="28" t="s">
        <v>85</v>
      </c>
      <c r="J209" t="s">
        <v>86</v>
      </c>
      <c r="K209" s="30" t="s">
        <v>87</v>
      </c>
      <c r="L209" t="s">
        <v>88</v>
      </c>
      <c r="M209" s="31" t="s">
        <v>162</v>
      </c>
      <c r="N209" s="31" t="s">
        <v>90</v>
      </c>
      <c r="O209" s="28" t="s">
        <v>90</v>
      </c>
      <c r="P209" t="s">
        <v>91</v>
      </c>
      <c r="Q209" s="30" t="s">
        <v>115</v>
      </c>
      <c r="R209" s="28">
        <v>4</v>
      </c>
      <c r="S209" s="28">
        <v>5</v>
      </c>
      <c r="T209">
        <v>1960</v>
      </c>
      <c r="U209">
        <v>1960</v>
      </c>
      <c r="V209" s="14">
        <f t="shared" si="3"/>
        <v>0</v>
      </c>
      <c r="W209" s="28" t="s">
        <v>93</v>
      </c>
      <c r="X209" s="28" t="s">
        <v>94</v>
      </c>
      <c r="Y209" s="30" t="s">
        <v>124</v>
      </c>
      <c r="Z209" s="28" t="s">
        <v>124</v>
      </c>
      <c r="AA209" t="s">
        <v>117</v>
      </c>
      <c r="AB209" s="28">
        <v>0</v>
      </c>
      <c r="AC209" s="28" t="s">
        <v>98</v>
      </c>
      <c r="AD209" s="28" t="s">
        <v>98</v>
      </c>
      <c r="AE209" s="30" t="s">
        <v>99</v>
      </c>
      <c r="AF209" t="s">
        <v>98</v>
      </c>
      <c r="AG209" t="s">
        <v>98</v>
      </c>
      <c r="AH209" t="s">
        <v>100</v>
      </c>
      <c r="AI209" t="s">
        <v>119</v>
      </c>
      <c r="AJ209">
        <v>419</v>
      </c>
      <c r="AK209" t="s">
        <v>153</v>
      </c>
      <c r="AL209">
        <v>306</v>
      </c>
      <c r="AM209">
        <v>375</v>
      </c>
      <c r="AN209">
        <v>1100</v>
      </c>
      <c r="AO209" s="28" t="s">
        <v>103</v>
      </c>
      <c r="AP209" s="28" t="s">
        <v>98</v>
      </c>
      <c r="AQ209" t="s">
        <v>105</v>
      </c>
      <c r="AR209" t="s">
        <v>106</v>
      </c>
      <c r="AS209">
        <v>1100</v>
      </c>
      <c r="AT209">
        <v>0</v>
      </c>
      <c r="AU209">
        <v>0</v>
      </c>
      <c r="AV209">
        <v>1100</v>
      </c>
      <c r="AW209" s="30">
        <v>1</v>
      </c>
      <c r="AX209">
        <v>0</v>
      </c>
      <c r="AY209" s="30">
        <v>1</v>
      </c>
      <c r="AZ209" s="30">
        <v>0</v>
      </c>
      <c r="BA209">
        <v>3</v>
      </c>
      <c r="BB209" s="14">
        <f>IF(Table1[[#This Row],[FullBath]]+Table1[[#This Row],[HalfBath]]=Table1[[#This Row],[BedroomAbvGr]],1,0)</f>
        <v>0</v>
      </c>
      <c r="BC209">
        <v>1</v>
      </c>
      <c r="BD209" s="30" t="s">
        <v>98</v>
      </c>
      <c r="BE209">
        <v>6</v>
      </c>
      <c r="BF209" t="s">
        <v>107</v>
      </c>
      <c r="BG209">
        <v>1</v>
      </c>
      <c r="BH209" t="s">
        <v>212</v>
      </c>
      <c r="BI209" t="s">
        <v>108</v>
      </c>
      <c r="BJ209">
        <v>1960</v>
      </c>
      <c r="BK209" t="s">
        <v>109</v>
      </c>
      <c r="BL209">
        <v>1</v>
      </c>
      <c r="BM209">
        <v>312</v>
      </c>
      <c r="BN209" t="s">
        <v>98</v>
      </c>
      <c r="BO209" t="s">
        <v>98</v>
      </c>
      <c r="BP209" t="s">
        <v>105</v>
      </c>
      <c r="BQ209" s="30">
        <v>355</v>
      </c>
      <c r="BR209" s="14">
        <f>IF(Table1[[#This Row],[WoodDeckSF]]&gt;0,1,0)</f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 s="28" t="s">
        <v>83</v>
      </c>
      <c r="BY209" s="14">
        <f>IF(Table1[[#This Row],[PoolQC]]="NA", 0, 1)</f>
        <v>0</v>
      </c>
      <c r="BZ209" s="30" t="s">
        <v>163</v>
      </c>
      <c r="CA209" s="14">
        <f>IF(Table1[[#This Row],[Fence]]="NA",0,1)</f>
        <v>1</v>
      </c>
      <c r="CB209" t="s">
        <v>83</v>
      </c>
      <c r="CC209">
        <v>0</v>
      </c>
      <c r="CD209" s="30">
        <v>4</v>
      </c>
      <c r="CE209">
        <v>2008</v>
      </c>
      <c r="CF209" t="s">
        <v>110</v>
      </c>
      <c r="CG209" t="s">
        <v>111</v>
      </c>
      <c r="CH209" s="14">
        <f>IF(Table1[[#This Row],[SaleCondition]]="Normal",1,0)</f>
        <v>1</v>
      </c>
      <c r="CI209" s="1">
        <v>141000</v>
      </c>
    </row>
    <row r="210" spans="1:87" x14ac:dyDescent="0.2">
      <c r="A210">
        <v>209</v>
      </c>
      <c r="B210">
        <v>60</v>
      </c>
      <c r="C210" s="28" t="s">
        <v>81</v>
      </c>
      <c r="D210" t="s">
        <v>83</v>
      </c>
      <c r="E210">
        <v>14364</v>
      </c>
      <c r="F210" s="28" t="s">
        <v>82</v>
      </c>
      <c r="G210" t="s">
        <v>83</v>
      </c>
      <c r="H210" t="s">
        <v>120</v>
      </c>
      <c r="I210" s="28" t="s">
        <v>195</v>
      </c>
      <c r="J210" t="s">
        <v>86</v>
      </c>
      <c r="K210" s="30" t="s">
        <v>87</v>
      </c>
      <c r="L210" t="s">
        <v>194</v>
      </c>
      <c r="M210" s="31" t="s">
        <v>170</v>
      </c>
      <c r="N210" s="31" t="s">
        <v>90</v>
      </c>
      <c r="O210" s="28" t="s">
        <v>90</v>
      </c>
      <c r="P210" t="s">
        <v>91</v>
      </c>
      <c r="Q210" s="30" t="s">
        <v>92</v>
      </c>
      <c r="R210" s="28">
        <v>7</v>
      </c>
      <c r="S210" s="28">
        <v>5</v>
      </c>
      <c r="T210">
        <v>1988</v>
      </c>
      <c r="U210">
        <v>1989</v>
      </c>
      <c r="V210" s="14">
        <f t="shared" si="3"/>
        <v>1</v>
      </c>
      <c r="W210" s="28" t="s">
        <v>93</v>
      </c>
      <c r="X210" s="28" t="s">
        <v>94</v>
      </c>
      <c r="Y210" s="30" t="s">
        <v>161</v>
      </c>
      <c r="Z210" s="28" t="s">
        <v>161</v>
      </c>
      <c r="AA210" t="s">
        <v>96</v>
      </c>
      <c r="AB210" s="28">
        <v>128</v>
      </c>
      <c r="AC210" s="28" t="s">
        <v>97</v>
      </c>
      <c r="AD210" s="28" t="s">
        <v>98</v>
      </c>
      <c r="AE210" s="30" t="s">
        <v>118</v>
      </c>
      <c r="AF210" t="s">
        <v>97</v>
      </c>
      <c r="AG210" t="s">
        <v>98</v>
      </c>
      <c r="AH210" t="s">
        <v>97</v>
      </c>
      <c r="AI210" t="s">
        <v>101</v>
      </c>
      <c r="AJ210">
        <v>1065</v>
      </c>
      <c r="AK210" t="s">
        <v>102</v>
      </c>
      <c r="AL210">
        <v>0</v>
      </c>
      <c r="AM210">
        <v>92</v>
      </c>
      <c r="AN210">
        <v>1157</v>
      </c>
      <c r="AO210" s="28" t="s">
        <v>103</v>
      </c>
      <c r="AP210" s="28" t="s">
        <v>104</v>
      </c>
      <c r="AQ210" t="s">
        <v>105</v>
      </c>
      <c r="AR210" t="s">
        <v>106</v>
      </c>
      <c r="AS210">
        <v>1180</v>
      </c>
      <c r="AT210">
        <v>882</v>
      </c>
      <c r="AU210">
        <v>0</v>
      </c>
      <c r="AV210">
        <v>2062</v>
      </c>
      <c r="AW210" s="30">
        <v>1</v>
      </c>
      <c r="AX210">
        <v>0</v>
      </c>
      <c r="AY210" s="30">
        <v>2</v>
      </c>
      <c r="AZ210" s="30">
        <v>1</v>
      </c>
      <c r="BA210">
        <v>3</v>
      </c>
      <c r="BB210" s="14">
        <f>IF(Table1[[#This Row],[FullBath]]+Table1[[#This Row],[HalfBath]]=Table1[[#This Row],[BedroomAbvGr]],1,0)</f>
        <v>1</v>
      </c>
      <c r="BC210">
        <v>1</v>
      </c>
      <c r="BD210" s="30" t="s">
        <v>98</v>
      </c>
      <c r="BE210">
        <v>7</v>
      </c>
      <c r="BF210" t="s">
        <v>107</v>
      </c>
      <c r="BG210">
        <v>1</v>
      </c>
      <c r="BH210" t="s">
        <v>97</v>
      </c>
      <c r="BI210" t="s">
        <v>108</v>
      </c>
      <c r="BJ210">
        <v>1988</v>
      </c>
      <c r="BK210" t="s">
        <v>157</v>
      </c>
      <c r="BL210">
        <v>2</v>
      </c>
      <c r="BM210">
        <v>454</v>
      </c>
      <c r="BN210" t="s">
        <v>98</v>
      </c>
      <c r="BO210" t="s">
        <v>98</v>
      </c>
      <c r="BP210" t="s">
        <v>105</v>
      </c>
      <c r="BQ210" s="30">
        <v>60</v>
      </c>
      <c r="BR210" s="14">
        <f>IF(Table1[[#This Row],[WoodDeckSF]]&gt;0,1,0)</f>
        <v>1</v>
      </c>
      <c r="BS210">
        <v>55</v>
      </c>
      <c r="BT210">
        <v>0</v>
      </c>
      <c r="BU210">
        <v>0</v>
      </c>
      <c r="BV210">
        <v>154</v>
      </c>
      <c r="BW210">
        <v>0</v>
      </c>
      <c r="BX210" s="28" t="s">
        <v>83</v>
      </c>
      <c r="BY210" s="14">
        <f>IF(Table1[[#This Row],[PoolQC]]="NA", 0, 1)</f>
        <v>0</v>
      </c>
      <c r="BZ210" s="30" t="s">
        <v>83</v>
      </c>
      <c r="CA210" s="14">
        <f>IF(Table1[[#This Row],[Fence]]="NA",0,1)</f>
        <v>0</v>
      </c>
      <c r="CB210" t="s">
        <v>83</v>
      </c>
      <c r="CC210">
        <v>0</v>
      </c>
      <c r="CD210" s="30">
        <v>4</v>
      </c>
      <c r="CE210">
        <v>2007</v>
      </c>
      <c r="CF210" t="s">
        <v>110</v>
      </c>
      <c r="CG210" t="s">
        <v>111</v>
      </c>
      <c r="CH210" s="14">
        <f>IF(Table1[[#This Row],[SaleCondition]]="Normal",1,0)</f>
        <v>1</v>
      </c>
      <c r="CI210" s="1">
        <v>277000</v>
      </c>
    </row>
    <row r="211" spans="1:87" x14ac:dyDescent="0.2">
      <c r="A211">
        <v>210</v>
      </c>
      <c r="B211">
        <v>20</v>
      </c>
      <c r="C211" s="28" t="s">
        <v>81</v>
      </c>
      <c r="D211">
        <v>75</v>
      </c>
      <c r="E211">
        <v>8250</v>
      </c>
      <c r="F211" s="28" t="s">
        <v>82</v>
      </c>
      <c r="G211" t="s">
        <v>83</v>
      </c>
      <c r="H211" t="s">
        <v>84</v>
      </c>
      <c r="I211" s="28" t="s">
        <v>85</v>
      </c>
      <c r="J211" t="s">
        <v>86</v>
      </c>
      <c r="K211" s="30" t="s">
        <v>87</v>
      </c>
      <c r="L211" t="s">
        <v>88</v>
      </c>
      <c r="M211" s="31" t="s">
        <v>162</v>
      </c>
      <c r="N211" s="31" t="s">
        <v>90</v>
      </c>
      <c r="O211" s="28" t="s">
        <v>90</v>
      </c>
      <c r="P211" t="s">
        <v>91</v>
      </c>
      <c r="Q211" s="30" t="s">
        <v>115</v>
      </c>
      <c r="R211" s="28">
        <v>6</v>
      </c>
      <c r="S211" s="28">
        <v>7</v>
      </c>
      <c r="T211">
        <v>1964</v>
      </c>
      <c r="U211">
        <v>1964</v>
      </c>
      <c r="V211" s="14">
        <f t="shared" si="3"/>
        <v>0</v>
      </c>
      <c r="W211" s="28" t="s">
        <v>152</v>
      </c>
      <c r="X211" s="28" t="s">
        <v>94</v>
      </c>
      <c r="Y211" s="30" t="s">
        <v>140</v>
      </c>
      <c r="Z211" s="28" t="s">
        <v>140</v>
      </c>
      <c r="AA211" t="s">
        <v>137</v>
      </c>
      <c r="AB211" s="28">
        <v>260</v>
      </c>
      <c r="AC211" s="28" t="s">
        <v>98</v>
      </c>
      <c r="AD211" s="28" t="s">
        <v>98</v>
      </c>
      <c r="AE211" s="30" t="s">
        <v>118</v>
      </c>
      <c r="AF211" t="s">
        <v>97</v>
      </c>
      <c r="AG211" t="s">
        <v>98</v>
      </c>
      <c r="AH211" t="s">
        <v>100</v>
      </c>
      <c r="AI211" t="s">
        <v>153</v>
      </c>
      <c r="AJ211">
        <v>787</v>
      </c>
      <c r="AK211" t="s">
        <v>102</v>
      </c>
      <c r="AL211">
        <v>0</v>
      </c>
      <c r="AM211">
        <v>305</v>
      </c>
      <c r="AN211">
        <v>1092</v>
      </c>
      <c r="AO211" s="28" t="s">
        <v>103</v>
      </c>
      <c r="AP211" s="28" t="s">
        <v>104</v>
      </c>
      <c r="AQ211" t="s">
        <v>105</v>
      </c>
      <c r="AR211" t="s">
        <v>106</v>
      </c>
      <c r="AS211">
        <v>1092</v>
      </c>
      <c r="AT211">
        <v>0</v>
      </c>
      <c r="AU211">
        <v>0</v>
      </c>
      <c r="AV211">
        <v>1092</v>
      </c>
      <c r="AW211" s="30">
        <v>1</v>
      </c>
      <c r="AX211">
        <v>0</v>
      </c>
      <c r="AY211" s="30">
        <v>1</v>
      </c>
      <c r="AZ211" s="30">
        <v>0</v>
      </c>
      <c r="BA211">
        <v>3</v>
      </c>
      <c r="BB211" s="14">
        <f>IF(Table1[[#This Row],[FullBath]]+Table1[[#This Row],[HalfBath]]=Table1[[#This Row],[BedroomAbvGr]],1,0)</f>
        <v>0</v>
      </c>
      <c r="BC211">
        <v>1</v>
      </c>
      <c r="BD211" s="30" t="s">
        <v>98</v>
      </c>
      <c r="BE211">
        <v>6</v>
      </c>
      <c r="BF211" t="s">
        <v>107</v>
      </c>
      <c r="BG211">
        <v>0</v>
      </c>
      <c r="BH211" t="s">
        <v>83</v>
      </c>
      <c r="BI211" t="s">
        <v>108</v>
      </c>
      <c r="BJ211">
        <v>1964</v>
      </c>
      <c r="BK211" t="s">
        <v>109</v>
      </c>
      <c r="BL211">
        <v>2</v>
      </c>
      <c r="BM211">
        <v>504</v>
      </c>
      <c r="BN211" t="s">
        <v>98</v>
      </c>
      <c r="BO211" t="s">
        <v>97</v>
      </c>
      <c r="BP211" t="s">
        <v>105</v>
      </c>
      <c r="BQ211" s="30">
        <v>0</v>
      </c>
      <c r="BR211" s="14">
        <f>IF(Table1[[#This Row],[WoodDeckSF]]&gt;0,1,0)</f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 s="28" t="s">
        <v>83</v>
      </c>
      <c r="BY211" s="14">
        <f>IF(Table1[[#This Row],[PoolQC]]="NA", 0, 1)</f>
        <v>0</v>
      </c>
      <c r="BZ211" s="30" t="s">
        <v>134</v>
      </c>
      <c r="CA211" s="14">
        <f>IF(Table1[[#This Row],[Fence]]="NA",0,1)</f>
        <v>1</v>
      </c>
      <c r="CB211" t="s">
        <v>83</v>
      </c>
      <c r="CC211">
        <v>0</v>
      </c>
      <c r="CD211" s="30">
        <v>7</v>
      </c>
      <c r="CE211">
        <v>2008</v>
      </c>
      <c r="CF211" t="s">
        <v>110</v>
      </c>
      <c r="CG211" t="s">
        <v>111</v>
      </c>
      <c r="CH211" s="14">
        <f>IF(Table1[[#This Row],[SaleCondition]]="Normal",1,0)</f>
        <v>1</v>
      </c>
      <c r="CI211" s="1">
        <v>145000</v>
      </c>
    </row>
    <row r="212" spans="1:87" x14ac:dyDescent="0.2">
      <c r="A212">
        <v>211</v>
      </c>
      <c r="B212">
        <v>30</v>
      </c>
      <c r="C212" s="28" t="s">
        <v>81</v>
      </c>
      <c r="D212">
        <v>67</v>
      </c>
      <c r="E212">
        <v>5604</v>
      </c>
      <c r="F212" s="28" t="s">
        <v>82</v>
      </c>
      <c r="G212" t="s">
        <v>83</v>
      </c>
      <c r="H212" t="s">
        <v>84</v>
      </c>
      <c r="I212" s="28" t="s">
        <v>85</v>
      </c>
      <c r="J212" t="s">
        <v>86</v>
      </c>
      <c r="K212" s="30" t="s">
        <v>87</v>
      </c>
      <c r="L212" t="s">
        <v>88</v>
      </c>
      <c r="M212" s="31" t="s">
        <v>185</v>
      </c>
      <c r="N212" s="31" t="s">
        <v>90</v>
      </c>
      <c r="O212" s="28" t="s">
        <v>90</v>
      </c>
      <c r="P212" t="s">
        <v>91</v>
      </c>
      <c r="Q212" s="30" t="s">
        <v>115</v>
      </c>
      <c r="R212" s="28">
        <v>5</v>
      </c>
      <c r="S212" s="28">
        <v>6</v>
      </c>
      <c r="T212">
        <v>1925</v>
      </c>
      <c r="U212">
        <v>1950</v>
      </c>
      <c r="V212" s="14">
        <f t="shared" si="3"/>
        <v>1</v>
      </c>
      <c r="W212" s="28" t="s">
        <v>93</v>
      </c>
      <c r="X212" s="28" t="s">
        <v>94</v>
      </c>
      <c r="Y212" s="30" t="s">
        <v>203</v>
      </c>
      <c r="Z212" s="28" t="s">
        <v>203</v>
      </c>
      <c r="AA212" t="s">
        <v>117</v>
      </c>
      <c r="AB212" s="28">
        <v>0</v>
      </c>
      <c r="AC212" s="28" t="s">
        <v>98</v>
      </c>
      <c r="AD212" s="28" t="s">
        <v>98</v>
      </c>
      <c r="AE212" s="30" t="s">
        <v>118</v>
      </c>
      <c r="AF212" t="s">
        <v>98</v>
      </c>
      <c r="AG212" t="s">
        <v>98</v>
      </c>
      <c r="AH212" t="s">
        <v>100</v>
      </c>
      <c r="AI212" t="s">
        <v>153</v>
      </c>
      <c r="AJ212">
        <v>468</v>
      </c>
      <c r="AK212" t="s">
        <v>102</v>
      </c>
      <c r="AL212">
        <v>0</v>
      </c>
      <c r="AM212">
        <v>396</v>
      </c>
      <c r="AN212">
        <v>864</v>
      </c>
      <c r="AO212" s="28" t="s">
        <v>103</v>
      </c>
      <c r="AP212" s="28" t="s">
        <v>98</v>
      </c>
      <c r="AQ212" t="s">
        <v>177</v>
      </c>
      <c r="AR212" t="s">
        <v>164</v>
      </c>
      <c r="AS212">
        <v>864</v>
      </c>
      <c r="AT212">
        <v>0</v>
      </c>
      <c r="AU212">
        <v>0</v>
      </c>
      <c r="AV212">
        <v>864</v>
      </c>
      <c r="AW212" s="30">
        <v>1</v>
      </c>
      <c r="AX212">
        <v>0</v>
      </c>
      <c r="AY212" s="30">
        <v>1</v>
      </c>
      <c r="AZ212" s="30">
        <v>0</v>
      </c>
      <c r="BA212">
        <v>2</v>
      </c>
      <c r="BB212" s="14">
        <f>IF(Table1[[#This Row],[FullBath]]+Table1[[#This Row],[HalfBath]]=Table1[[#This Row],[BedroomAbvGr]],1,0)</f>
        <v>0</v>
      </c>
      <c r="BC212">
        <v>1</v>
      </c>
      <c r="BD212" s="30" t="s">
        <v>98</v>
      </c>
      <c r="BE212">
        <v>5</v>
      </c>
      <c r="BF212" t="s">
        <v>107</v>
      </c>
      <c r="BG212">
        <v>0</v>
      </c>
      <c r="BH212" t="s">
        <v>83</v>
      </c>
      <c r="BI212" t="s">
        <v>83</v>
      </c>
      <c r="BJ212" t="s">
        <v>83</v>
      </c>
      <c r="BK212" t="s">
        <v>83</v>
      </c>
      <c r="BL212">
        <v>0</v>
      </c>
      <c r="BM212">
        <v>0</v>
      </c>
      <c r="BN212" t="s">
        <v>83</v>
      </c>
      <c r="BO212" t="s">
        <v>83</v>
      </c>
      <c r="BP212" t="s">
        <v>105</v>
      </c>
      <c r="BQ212" s="30">
        <v>0</v>
      </c>
      <c r="BR212" s="14">
        <f>IF(Table1[[#This Row],[WoodDeckSF]]&gt;0,1,0)</f>
        <v>0</v>
      </c>
      <c r="BS212">
        <v>0</v>
      </c>
      <c r="BT212">
        <v>96</v>
      </c>
      <c r="BU212">
        <v>0</v>
      </c>
      <c r="BV212">
        <v>0</v>
      </c>
      <c r="BW212">
        <v>0</v>
      </c>
      <c r="BX212" s="28" t="s">
        <v>83</v>
      </c>
      <c r="BY212" s="14">
        <f>IF(Table1[[#This Row],[PoolQC]]="NA", 0, 1)</f>
        <v>0</v>
      </c>
      <c r="BZ212" s="30" t="s">
        <v>83</v>
      </c>
      <c r="CA212" s="14">
        <f>IF(Table1[[#This Row],[Fence]]="NA",0,1)</f>
        <v>0</v>
      </c>
      <c r="CB212" t="s">
        <v>83</v>
      </c>
      <c r="CC212">
        <v>0</v>
      </c>
      <c r="CD212" s="30">
        <v>4</v>
      </c>
      <c r="CE212">
        <v>2008</v>
      </c>
      <c r="CF212" t="s">
        <v>110</v>
      </c>
      <c r="CG212" t="s">
        <v>111</v>
      </c>
      <c r="CH212" s="14">
        <f>IF(Table1[[#This Row],[SaleCondition]]="Normal",1,0)</f>
        <v>1</v>
      </c>
      <c r="CI212" s="1">
        <v>98000</v>
      </c>
    </row>
    <row r="213" spans="1:87" x14ac:dyDescent="0.2">
      <c r="A213">
        <v>212</v>
      </c>
      <c r="B213">
        <v>20</v>
      </c>
      <c r="C213" s="28" t="s">
        <v>81</v>
      </c>
      <c r="D213">
        <v>83</v>
      </c>
      <c r="E213">
        <v>10420</v>
      </c>
      <c r="F213" s="28" t="s">
        <v>82</v>
      </c>
      <c r="G213" t="s">
        <v>83</v>
      </c>
      <c r="H213" t="s">
        <v>84</v>
      </c>
      <c r="I213" s="28" t="s">
        <v>85</v>
      </c>
      <c r="J213" t="s">
        <v>86</v>
      </c>
      <c r="K213" s="30" t="s">
        <v>122</v>
      </c>
      <c r="L213" t="s">
        <v>88</v>
      </c>
      <c r="M213" s="31" t="s">
        <v>185</v>
      </c>
      <c r="N213" s="31" t="s">
        <v>90</v>
      </c>
      <c r="O213" s="28" t="s">
        <v>90</v>
      </c>
      <c r="P213" t="s">
        <v>91</v>
      </c>
      <c r="Q213" s="30" t="s">
        <v>115</v>
      </c>
      <c r="R213" s="28">
        <v>6</v>
      </c>
      <c r="S213" s="28">
        <v>5</v>
      </c>
      <c r="T213">
        <v>2009</v>
      </c>
      <c r="U213">
        <v>2009</v>
      </c>
      <c r="V213" s="14">
        <f t="shared" si="3"/>
        <v>0</v>
      </c>
      <c r="W213" s="28" t="s">
        <v>93</v>
      </c>
      <c r="X213" s="28" t="s">
        <v>94</v>
      </c>
      <c r="Y213" s="30" t="s">
        <v>95</v>
      </c>
      <c r="Z213" s="28" t="s">
        <v>95</v>
      </c>
      <c r="AA213" t="s">
        <v>117</v>
      </c>
      <c r="AB213" s="28">
        <v>0</v>
      </c>
      <c r="AC213" s="28" t="s">
        <v>98</v>
      </c>
      <c r="AD213" s="28" t="s">
        <v>98</v>
      </c>
      <c r="AE213" s="30" t="s">
        <v>99</v>
      </c>
      <c r="AF213" t="s">
        <v>97</v>
      </c>
      <c r="AG213" t="s">
        <v>98</v>
      </c>
      <c r="AH213" t="s">
        <v>121</v>
      </c>
      <c r="AI213" t="s">
        <v>101</v>
      </c>
      <c r="AJ213">
        <v>36</v>
      </c>
      <c r="AK213" t="s">
        <v>102</v>
      </c>
      <c r="AL213">
        <v>0</v>
      </c>
      <c r="AM213">
        <v>1176</v>
      </c>
      <c r="AN213">
        <v>1212</v>
      </c>
      <c r="AO213" s="28" t="s">
        <v>103</v>
      </c>
      <c r="AP213" s="28" t="s">
        <v>104</v>
      </c>
      <c r="AQ213" t="s">
        <v>105</v>
      </c>
      <c r="AR213" t="s">
        <v>106</v>
      </c>
      <c r="AS213">
        <v>1212</v>
      </c>
      <c r="AT213">
        <v>0</v>
      </c>
      <c r="AU213">
        <v>0</v>
      </c>
      <c r="AV213">
        <v>1212</v>
      </c>
      <c r="AW213" s="30">
        <v>0</v>
      </c>
      <c r="AX213">
        <v>0</v>
      </c>
      <c r="AY213" s="30">
        <v>2</v>
      </c>
      <c r="AZ213" s="30">
        <v>0</v>
      </c>
      <c r="BA213">
        <v>3</v>
      </c>
      <c r="BB213" s="14">
        <f>IF(Table1[[#This Row],[FullBath]]+Table1[[#This Row],[HalfBath]]=Table1[[#This Row],[BedroomAbvGr]],1,0)</f>
        <v>0</v>
      </c>
      <c r="BC213">
        <v>1</v>
      </c>
      <c r="BD213" s="30" t="s">
        <v>97</v>
      </c>
      <c r="BE213">
        <v>6</v>
      </c>
      <c r="BF213" t="s">
        <v>107</v>
      </c>
      <c r="BG213">
        <v>0</v>
      </c>
      <c r="BH213" t="s">
        <v>83</v>
      </c>
      <c r="BI213" t="s">
        <v>108</v>
      </c>
      <c r="BJ213">
        <v>2009</v>
      </c>
      <c r="BK213" t="s">
        <v>109</v>
      </c>
      <c r="BL213">
        <v>2</v>
      </c>
      <c r="BM213">
        <v>460</v>
      </c>
      <c r="BN213" t="s">
        <v>98</v>
      </c>
      <c r="BO213" t="s">
        <v>98</v>
      </c>
      <c r="BP213" t="s">
        <v>105</v>
      </c>
      <c r="BQ213" s="30">
        <v>100</v>
      </c>
      <c r="BR213" s="14">
        <f>IF(Table1[[#This Row],[WoodDeckSF]]&gt;0,1,0)</f>
        <v>1</v>
      </c>
      <c r="BS213">
        <v>22</v>
      </c>
      <c r="BT213">
        <v>0</v>
      </c>
      <c r="BU213">
        <v>0</v>
      </c>
      <c r="BV213">
        <v>0</v>
      </c>
      <c r="BW213">
        <v>0</v>
      </c>
      <c r="BX213" s="28" t="s">
        <v>83</v>
      </c>
      <c r="BY213" s="14">
        <f>IF(Table1[[#This Row],[PoolQC]]="NA", 0, 1)</f>
        <v>0</v>
      </c>
      <c r="BZ213" s="30" t="s">
        <v>83</v>
      </c>
      <c r="CA213" s="14">
        <f>IF(Table1[[#This Row],[Fence]]="NA",0,1)</f>
        <v>0</v>
      </c>
      <c r="CB213" t="s">
        <v>83</v>
      </c>
      <c r="CC213">
        <v>0</v>
      </c>
      <c r="CD213" s="30">
        <v>3</v>
      </c>
      <c r="CE213">
        <v>2010</v>
      </c>
      <c r="CF213" t="s">
        <v>110</v>
      </c>
      <c r="CG213" t="s">
        <v>111</v>
      </c>
      <c r="CH213" s="14">
        <f>IF(Table1[[#This Row],[SaleCondition]]="Normal",1,0)</f>
        <v>1</v>
      </c>
      <c r="CI213" s="1">
        <v>186000</v>
      </c>
    </row>
    <row r="214" spans="1:87" x14ac:dyDescent="0.2">
      <c r="A214">
        <v>213</v>
      </c>
      <c r="B214">
        <v>60</v>
      </c>
      <c r="C214" s="28" t="s">
        <v>192</v>
      </c>
      <c r="D214">
        <v>72</v>
      </c>
      <c r="E214">
        <v>8640</v>
      </c>
      <c r="F214" s="28" t="s">
        <v>82</v>
      </c>
      <c r="G214" t="s">
        <v>83</v>
      </c>
      <c r="H214" t="s">
        <v>84</v>
      </c>
      <c r="I214" s="28" t="s">
        <v>85</v>
      </c>
      <c r="J214" t="s">
        <v>86</v>
      </c>
      <c r="K214" s="30" t="s">
        <v>87</v>
      </c>
      <c r="L214" t="s">
        <v>88</v>
      </c>
      <c r="M214" s="31" t="s">
        <v>136</v>
      </c>
      <c r="N214" s="31" t="s">
        <v>90</v>
      </c>
      <c r="O214" s="28" t="s">
        <v>90</v>
      </c>
      <c r="P214" t="s">
        <v>91</v>
      </c>
      <c r="Q214" s="30" t="s">
        <v>92</v>
      </c>
      <c r="R214" s="28">
        <v>7</v>
      </c>
      <c r="S214" s="28">
        <v>5</v>
      </c>
      <c r="T214">
        <v>2009</v>
      </c>
      <c r="U214">
        <v>2009</v>
      </c>
      <c r="V214" s="14">
        <f t="shared" si="3"/>
        <v>0</v>
      </c>
      <c r="W214" s="28" t="s">
        <v>93</v>
      </c>
      <c r="X214" s="28" t="s">
        <v>94</v>
      </c>
      <c r="Y214" s="30" t="s">
        <v>95</v>
      </c>
      <c r="Z214" s="28" t="s">
        <v>95</v>
      </c>
      <c r="AA214" t="s">
        <v>117</v>
      </c>
      <c r="AB214" s="28">
        <v>0</v>
      </c>
      <c r="AC214" s="28" t="s">
        <v>98</v>
      </c>
      <c r="AD214" s="28" t="s">
        <v>98</v>
      </c>
      <c r="AE214" s="30" t="s">
        <v>99</v>
      </c>
      <c r="AF214" t="s">
        <v>97</v>
      </c>
      <c r="AG214" t="s">
        <v>98</v>
      </c>
      <c r="AH214" t="s">
        <v>100</v>
      </c>
      <c r="AI214" t="s">
        <v>101</v>
      </c>
      <c r="AJ214">
        <v>822</v>
      </c>
      <c r="AK214" t="s">
        <v>102</v>
      </c>
      <c r="AL214">
        <v>0</v>
      </c>
      <c r="AM214">
        <v>78</v>
      </c>
      <c r="AN214">
        <v>900</v>
      </c>
      <c r="AO214" s="28" t="s">
        <v>103</v>
      </c>
      <c r="AP214" s="28" t="s">
        <v>104</v>
      </c>
      <c r="AQ214" t="s">
        <v>105</v>
      </c>
      <c r="AR214" t="s">
        <v>106</v>
      </c>
      <c r="AS214">
        <v>932</v>
      </c>
      <c r="AT214">
        <v>920</v>
      </c>
      <c r="AU214">
        <v>0</v>
      </c>
      <c r="AV214">
        <v>1852</v>
      </c>
      <c r="AW214" s="30">
        <v>1</v>
      </c>
      <c r="AX214">
        <v>0</v>
      </c>
      <c r="AY214" s="30">
        <v>2</v>
      </c>
      <c r="AZ214" s="30">
        <v>1</v>
      </c>
      <c r="BA214">
        <v>3</v>
      </c>
      <c r="BB214" s="14">
        <f>IF(Table1[[#This Row],[FullBath]]+Table1[[#This Row],[HalfBath]]=Table1[[#This Row],[BedroomAbvGr]],1,0)</f>
        <v>1</v>
      </c>
      <c r="BC214">
        <v>1</v>
      </c>
      <c r="BD214" s="30" t="s">
        <v>97</v>
      </c>
      <c r="BE214">
        <v>7</v>
      </c>
      <c r="BF214" t="s">
        <v>107</v>
      </c>
      <c r="BG214">
        <v>1</v>
      </c>
      <c r="BH214" t="s">
        <v>98</v>
      </c>
      <c r="BI214" t="s">
        <v>108</v>
      </c>
      <c r="BJ214">
        <v>2009</v>
      </c>
      <c r="BK214" t="s">
        <v>109</v>
      </c>
      <c r="BL214">
        <v>2</v>
      </c>
      <c r="BM214">
        <v>644</v>
      </c>
      <c r="BN214" t="s">
        <v>98</v>
      </c>
      <c r="BO214" t="s">
        <v>98</v>
      </c>
      <c r="BP214" t="s">
        <v>105</v>
      </c>
      <c r="BQ214" s="30">
        <v>168</v>
      </c>
      <c r="BR214" s="14">
        <f>IF(Table1[[#This Row],[WoodDeckSF]]&gt;0,1,0)</f>
        <v>1</v>
      </c>
      <c r="BS214">
        <v>108</v>
      </c>
      <c r="BT214">
        <v>0</v>
      </c>
      <c r="BU214">
        <v>0</v>
      </c>
      <c r="BV214">
        <v>0</v>
      </c>
      <c r="BW214">
        <v>0</v>
      </c>
      <c r="BX214" s="28" t="s">
        <v>83</v>
      </c>
      <c r="BY214" s="14">
        <f>IF(Table1[[#This Row],[PoolQC]]="NA", 0, 1)</f>
        <v>0</v>
      </c>
      <c r="BZ214" s="30" t="s">
        <v>83</v>
      </c>
      <c r="CA214" s="14">
        <f>IF(Table1[[#This Row],[Fence]]="NA",0,1)</f>
        <v>0</v>
      </c>
      <c r="CB214" t="s">
        <v>83</v>
      </c>
      <c r="CC214">
        <v>0</v>
      </c>
      <c r="CD214" s="30">
        <v>7</v>
      </c>
      <c r="CE214">
        <v>2009</v>
      </c>
      <c r="CF214" t="s">
        <v>158</v>
      </c>
      <c r="CG214" t="s">
        <v>159</v>
      </c>
      <c r="CH214" s="14">
        <f>IF(Table1[[#This Row],[SaleCondition]]="Normal",1,0)</f>
        <v>0</v>
      </c>
      <c r="CI214" s="1">
        <v>252678</v>
      </c>
    </row>
    <row r="215" spans="1:87" x14ac:dyDescent="0.2">
      <c r="A215">
        <v>214</v>
      </c>
      <c r="B215">
        <v>20</v>
      </c>
      <c r="C215" s="28" t="s">
        <v>81</v>
      </c>
      <c r="D215">
        <v>43</v>
      </c>
      <c r="E215">
        <v>13568</v>
      </c>
      <c r="F215" s="28" t="s">
        <v>82</v>
      </c>
      <c r="G215" t="s">
        <v>83</v>
      </c>
      <c r="H215" t="s">
        <v>160</v>
      </c>
      <c r="I215" s="28" t="s">
        <v>85</v>
      </c>
      <c r="J215" t="s">
        <v>86</v>
      </c>
      <c r="K215" s="30" t="s">
        <v>166</v>
      </c>
      <c r="L215" t="s">
        <v>88</v>
      </c>
      <c r="M215" s="31" t="s">
        <v>89</v>
      </c>
      <c r="N215" s="31" t="s">
        <v>90</v>
      </c>
      <c r="O215" s="28" t="s">
        <v>90</v>
      </c>
      <c r="P215" t="s">
        <v>91</v>
      </c>
      <c r="Q215" s="30" t="s">
        <v>115</v>
      </c>
      <c r="R215" s="28">
        <v>5</v>
      </c>
      <c r="S215" s="28">
        <v>5</v>
      </c>
      <c r="T215">
        <v>1995</v>
      </c>
      <c r="U215">
        <v>1995</v>
      </c>
      <c r="V215" s="14">
        <f t="shared" si="3"/>
        <v>0</v>
      </c>
      <c r="W215" s="28" t="s">
        <v>93</v>
      </c>
      <c r="X215" s="28" t="s">
        <v>94</v>
      </c>
      <c r="Y215" s="30" t="s">
        <v>95</v>
      </c>
      <c r="Z215" s="28" t="s">
        <v>95</v>
      </c>
      <c r="AA215" t="s">
        <v>117</v>
      </c>
      <c r="AB215" s="28">
        <v>0</v>
      </c>
      <c r="AC215" s="28" t="s">
        <v>98</v>
      </c>
      <c r="AD215" s="28" t="s">
        <v>98</v>
      </c>
      <c r="AE215" s="30" t="s">
        <v>99</v>
      </c>
      <c r="AF215" t="s">
        <v>97</v>
      </c>
      <c r="AG215" t="s">
        <v>98</v>
      </c>
      <c r="AH215" t="s">
        <v>100</v>
      </c>
      <c r="AI215" t="s">
        <v>119</v>
      </c>
      <c r="AJ215">
        <v>716</v>
      </c>
      <c r="AK215" t="s">
        <v>102</v>
      </c>
      <c r="AL215">
        <v>0</v>
      </c>
      <c r="AM215">
        <v>274</v>
      </c>
      <c r="AN215">
        <v>990</v>
      </c>
      <c r="AO215" s="28" t="s">
        <v>103</v>
      </c>
      <c r="AP215" s="28" t="s">
        <v>104</v>
      </c>
      <c r="AQ215" t="s">
        <v>105</v>
      </c>
      <c r="AR215" t="s">
        <v>106</v>
      </c>
      <c r="AS215">
        <v>990</v>
      </c>
      <c r="AT215">
        <v>0</v>
      </c>
      <c r="AU215">
        <v>0</v>
      </c>
      <c r="AV215">
        <v>990</v>
      </c>
      <c r="AW215" s="30">
        <v>0</v>
      </c>
      <c r="AX215">
        <v>1</v>
      </c>
      <c r="AY215" s="30">
        <v>1</v>
      </c>
      <c r="AZ215" s="30">
        <v>0</v>
      </c>
      <c r="BA215">
        <v>3</v>
      </c>
      <c r="BB215" s="14">
        <f>IF(Table1[[#This Row],[FullBath]]+Table1[[#This Row],[HalfBath]]=Table1[[#This Row],[BedroomAbvGr]],1,0)</f>
        <v>0</v>
      </c>
      <c r="BC215">
        <v>1</v>
      </c>
      <c r="BD215" s="30" t="s">
        <v>98</v>
      </c>
      <c r="BE215">
        <v>5</v>
      </c>
      <c r="BF215" t="s">
        <v>107</v>
      </c>
      <c r="BG215">
        <v>0</v>
      </c>
      <c r="BH215" t="s">
        <v>83</v>
      </c>
      <c r="BI215" t="s">
        <v>108</v>
      </c>
      <c r="BJ215">
        <v>1996</v>
      </c>
      <c r="BK215" t="s">
        <v>102</v>
      </c>
      <c r="BL215">
        <v>2</v>
      </c>
      <c r="BM215">
        <v>576</v>
      </c>
      <c r="BN215" t="s">
        <v>98</v>
      </c>
      <c r="BO215" t="s">
        <v>98</v>
      </c>
      <c r="BP215" t="s">
        <v>105</v>
      </c>
      <c r="BQ215" s="30">
        <v>224</v>
      </c>
      <c r="BR215" s="14">
        <f>IF(Table1[[#This Row],[WoodDeckSF]]&gt;0,1,0)</f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 s="28" t="s">
        <v>83</v>
      </c>
      <c r="BY215" s="14">
        <f>IF(Table1[[#This Row],[PoolQC]]="NA", 0, 1)</f>
        <v>0</v>
      </c>
      <c r="BZ215" s="30" t="s">
        <v>83</v>
      </c>
      <c r="CA215" s="14">
        <f>IF(Table1[[#This Row],[Fence]]="NA",0,1)</f>
        <v>0</v>
      </c>
      <c r="CB215" t="s">
        <v>83</v>
      </c>
      <c r="CC215">
        <v>0</v>
      </c>
      <c r="CD215" s="30">
        <v>7</v>
      </c>
      <c r="CE215">
        <v>2006</v>
      </c>
      <c r="CF215" t="s">
        <v>110</v>
      </c>
      <c r="CG215" t="s">
        <v>111</v>
      </c>
      <c r="CH215" s="14">
        <f>IF(Table1[[#This Row],[SaleCondition]]="Normal",1,0)</f>
        <v>1</v>
      </c>
      <c r="CI215" s="1">
        <v>156000</v>
      </c>
    </row>
    <row r="216" spans="1:87" x14ac:dyDescent="0.2">
      <c r="A216">
        <v>215</v>
      </c>
      <c r="B216">
        <v>60</v>
      </c>
      <c r="C216" s="28" t="s">
        <v>81</v>
      </c>
      <c r="D216" t="s">
        <v>83</v>
      </c>
      <c r="E216">
        <v>10900</v>
      </c>
      <c r="F216" s="28" t="s">
        <v>82</v>
      </c>
      <c r="G216" t="s">
        <v>83</v>
      </c>
      <c r="H216" t="s">
        <v>120</v>
      </c>
      <c r="I216" s="28" t="s">
        <v>85</v>
      </c>
      <c r="J216" t="s">
        <v>86</v>
      </c>
      <c r="K216" s="30" t="s">
        <v>112</v>
      </c>
      <c r="L216" t="s">
        <v>88</v>
      </c>
      <c r="M216" s="31" t="s">
        <v>89</v>
      </c>
      <c r="N216" s="31" t="s">
        <v>90</v>
      </c>
      <c r="O216" s="28" t="s">
        <v>90</v>
      </c>
      <c r="P216" t="s">
        <v>91</v>
      </c>
      <c r="Q216" s="30" t="s">
        <v>92</v>
      </c>
      <c r="R216" s="28">
        <v>6</v>
      </c>
      <c r="S216" s="28">
        <v>7</v>
      </c>
      <c r="T216">
        <v>1977</v>
      </c>
      <c r="U216">
        <v>1977</v>
      </c>
      <c r="V216" s="14">
        <f t="shared" si="3"/>
        <v>0</v>
      </c>
      <c r="W216" s="28" t="s">
        <v>93</v>
      </c>
      <c r="X216" s="28" t="s">
        <v>94</v>
      </c>
      <c r="Y216" s="30" t="s">
        <v>140</v>
      </c>
      <c r="Z216" s="28" t="s">
        <v>140</v>
      </c>
      <c r="AA216" t="s">
        <v>96</v>
      </c>
      <c r="AB216" s="28">
        <v>153</v>
      </c>
      <c r="AC216" s="28" t="s">
        <v>98</v>
      </c>
      <c r="AD216" s="28" t="s">
        <v>98</v>
      </c>
      <c r="AE216" s="30" t="s">
        <v>118</v>
      </c>
      <c r="AF216" t="s">
        <v>97</v>
      </c>
      <c r="AG216" t="s">
        <v>98</v>
      </c>
      <c r="AH216" t="s">
        <v>100</v>
      </c>
      <c r="AI216" t="s">
        <v>101</v>
      </c>
      <c r="AJ216">
        <v>378</v>
      </c>
      <c r="AK216" t="s">
        <v>102</v>
      </c>
      <c r="AL216">
        <v>0</v>
      </c>
      <c r="AM216">
        <v>311</v>
      </c>
      <c r="AN216">
        <v>689</v>
      </c>
      <c r="AO216" s="28" t="s">
        <v>103</v>
      </c>
      <c r="AP216" s="28" t="s">
        <v>104</v>
      </c>
      <c r="AQ216" t="s">
        <v>105</v>
      </c>
      <c r="AR216" t="s">
        <v>106</v>
      </c>
      <c r="AS216">
        <v>689</v>
      </c>
      <c r="AT216">
        <v>703</v>
      </c>
      <c r="AU216">
        <v>0</v>
      </c>
      <c r="AV216">
        <v>1392</v>
      </c>
      <c r="AW216" s="30">
        <v>0</v>
      </c>
      <c r="AX216">
        <v>0</v>
      </c>
      <c r="AY216" s="30">
        <v>1</v>
      </c>
      <c r="AZ216" s="30">
        <v>1</v>
      </c>
      <c r="BA216">
        <v>3</v>
      </c>
      <c r="BB216" s="14">
        <f>IF(Table1[[#This Row],[FullBath]]+Table1[[#This Row],[HalfBath]]=Table1[[#This Row],[BedroomAbvGr]],1,0)</f>
        <v>0</v>
      </c>
      <c r="BC216">
        <v>1</v>
      </c>
      <c r="BD216" s="30" t="s">
        <v>98</v>
      </c>
      <c r="BE216">
        <v>6</v>
      </c>
      <c r="BF216" t="s">
        <v>107</v>
      </c>
      <c r="BG216">
        <v>0</v>
      </c>
      <c r="BH216" t="s">
        <v>83</v>
      </c>
      <c r="BI216" t="s">
        <v>108</v>
      </c>
      <c r="BJ216">
        <v>1977</v>
      </c>
      <c r="BK216" t="s">
        <v>157</v>
      </c>
      <c r="BL216">
        <v>1</v>
      </c>
      <c r="BM216">
        <v>299</v>
      </c>
      <c r="BN216" t="s">
        <v>98</v>
      </c>
      <c r="BO216" t="s">
        <v>98</v>
      </c>
      <c r="BP216" t="s">
        <v>105</v>
      </c>
      <c r="BQ216" s="30">
        <v>0</v>
      </c>
      <c r="BR216" s="14">
        <f>IF(Table1[[#This Row],[WoodDeckSF]]&gt;0,1,0)</f>
        <v>0</v>
      </c>
      <c r="BS216">
        <v>36</v>
      </c>
      <c r="BT216">
        <v>0</v>
      </c>
      <c r="BU216">
        <v>0</v>
      </c>
      <c r="BV216">
        <v>0</v>
      </c>
      <c r="BW216">
        <v>0</v>
      </c>
      <c r="BX216" s="28" t="s">
        <v>83</v>
      </c>
      <c r="BY216" s="14">
        <f>IF(Table1[[#This Row],[PoolQC]]="NA", 0, 1)</f>
        <v>0</v>
      </c>
      <c r="BZ216" s="30" t="s">
        <v>134</v>
      </c>
      <c r="CA216" s="14">
        <f>IF(Table1[[#This Row],[Fence]]="NA",0,1)</f>
        <v>1</v>
      </c>
      <c r="CB216" t="s">
        <v>135</v>
      </c>
      <c r="CC216">
        <v>450</v>
      </c>
      <c r="CD216" s="30">
        <v>3</v>
      </c>
      <c r="CE216">
        <v>2010</v>
      </c>
      <c r="CF216" t="s">
        <v>110</v>
      </c>
      <c r="CG216" t="s">
        <v>111</v>
      </c>
      <c r="CH216" s="14">
        <f>IF(Table1[[#This Row],[SaleCondition]]="Normal",1,0)</f>
        <v>1</v>
      </c>
      <c r="CI216" s="1">
        <v>161750</v>
      </c>
    </row>
    <row r="217" spans="1:87" x14ac:dyDescent="0.2">
      <c r="A217">
        <v>216</v>
      </c>
      <c r="B217">
        <v>20</v>
      </c>
      <c r="C217" s="28" t="s">
        <v>81</v>
      </c>
      <c r="D217">
        <v>72</v>
      </c>
      <c r="E217">
        <v>10011</v>
      </c>
      <c r="F217" s="28" t="s">
        <v>82</v>
      </c>
      <c r="G217" t="s">
        <v>83</v>
      </c>
      <c r="H217" t="s">
        <v>120</v>
      </c>
      <c r="I217" s="28" t="s">
        <v>85</v>
      </c>
      <c r="J217" t="s">
        <v>86</v>
      </c>
      <c r="K217" s="30" t="s">
        <v>87</v>
      </c>
      <c r="L217" t="s">
        <v>88</v>
      </c>
      <c r="M217" s="31" t="s">
        <v>162</v>
      </c>
      <c r="N217" s="31" t="s">
        <v>90</v>
      </c>
      <c r="O217" s="28" t="s">
        <v>90</v>
      </c>
      <c r="P217" t="s">
        <v>91</v>
      </c>
      <c r="Q217" s="30" t="s">
        <v>115</v>
      </c>
      <c r="R217" s="28">
        <v>5</v>
      </c>
      <c r="S217" s="28">
        <v>6</v>
      </c>
      <c r="T217">
        <v>1957</v>
      </c>
      <c r="U217">
        <v>1996</v>
      </c>
      <c r="V217" s="14">
        <f t="shared" si="3"/>
        <v>1</v>
      </c>
      <c r="W217" s="28" t="s">
        <v>93</v>
      </c>
      <c r="X217" s="28" t="s">
        <v>94</v>
      </c>
      <c r="Y217" s="30" t="s">
        <v>140</v>
      </c>
      <c r="Z217" s="28" t="s">
        <v>140</v>
      </c>
      <c r="AA217" t="s">
        <v>96</v>
      </c>
      <c r="AB217" s="28">
        <v>64</v>
      </c>
      <c r="AC217" s="28" t="s">
        <v>98</v>
      </c>
      <c r="AD217" s="28" t="s">
        <v>98</v>
      </c>
      <c r="AE217" s="30" t="s">
        <v>118</v>
      </c>
      <c r="AF217" t="s">
        <v>98</v>
      </c>
      <c r="AG217" t="s">
        <v>98</v>
      </c>
      <c r="AH217" t="s">
        <v>100</v>
      </c>
      <c r="AI217" t="s">
        <v>141</v>
      </c>
      <c r="AJ217">
        <v>360</v>
      </c>
      <c r="AK217" t="s">
        <v>102</v>
      </c>
      <c r="AL217">
        <v>0</v>
      </c>
      <c r="AM217">
        <v>710</v>
      </c>
      <c r="AN217">
        <v>1070</v>
      </c>
      <c r="AO217" s="28" t="s">
        <v>103</v>
      </c>
      <c r="AP217" s="28" t="s">
        <v>98</v>
      </c>
      <c r="AQ217" t="s">
        <v>105</v>
      </c>
      <c r="AR217" t="s">
        <v>106</v>
      </c>
      <c r="AS217">
        <v>1236</v>
      </c>
      <c r="AT217">
        <v>0</v>
      </c>
      <c r="AU217">
        <v>0</v>
      </c>
      <c r="AV217">
        <v>1236</v>
      </c>
      <c r="AW217" s="30">
        <v>0</v>
      </c>
      <c r="AX217">
        <v>1</v>
      </c>
      <c r="AY217" s="30">
        <v>1</v>
      </c>
      <c r="AZ217" s="30">
        <v>0</v>
      </c>
      <c r="BA217">
        <v>2</v>
      </c>
      <c r="BB217" s="14">
        <f>IF(Table1[[#This Row],[FullBath]]+Table1[[#This Row],[HalfBath]]=Table1[[#This Row],[BedroomAbvGr]],1,0)</f>
        <v>0</v>
      </c>
      <c r="BC217">
        <v>1</v>
      </c>
      <c r="BD217" s="30" t="s">
        <v>97</v>
      </c>
      <c r="BE217">
        <v>6</v>
      </c>
      <c r="BF217" t="s">
        <v>146</v>
      </c>
      <c r="BG217">
        <v>1</v>
      </c>
      <c r="BH217" t="s">
        <v>147</v>
      </c>
      <c r="BI217" t="s">
        <v>108</v>
      </c>
      <c r="BJ217">
        <v>1957</v>
      </c>
      <c r="BK217" t="s">
        <v>102</v>
      </c>
      <c r="BL217">
        <v>1</v>
      </c>
      <c r="BM217">
        <v>447</v>
      </c>
      <c r="BN217" t="s">
        <v>98</v>
      </c>
      <c r="BO217" t="s">
        <v>98</v>
      </c>
      <c r="BP217" t="s">
        <v>105</v>
      </c>
      <c r="BQ217" s="30">
        <v>0</v>
      </c>
      <c r="BR217" s="14">
        <f>IF(Table1[[#This Row],[WoodDeckSF]]&gt;0,1,0)</f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s="28" t="s">
        <v>83</v>
      </c>
      <c r="BY217" s="14">
        <f>IF(Table1[[#This Row],[PoolQC]]="NA", 0, 1)</f>
        <v>0</v>
      </c>
      <c r="BZ217" s="30" t="s">
        <v>134</v>
      </c>
      <c r="CA217" s="14">
        <f>IF(Table1[[#This Row],[Fence]]="NA",0,1)</f>
        <v>1</v>
      </c>
      <c r="CB217" t="s">
        <v>83</v>
      </c>
      <c r="CC217">
        <v>0</v>
      </c>
      <c r="CD217" s="30">
        <v>5</v>
      </c>
      <c r="CE217">
        <v>2006</v>
      </c>
      <c r="CF217" t="s">
        <v>110</v>
      </c>
      <c r="CG217" t="s">
        <v>111</v>
      </c>
      <c r="CH217" s="14">
        <f>IF(Table1[[#This Row],[SaleCondition]]="Normal",1,0)</f>
        <v>1</v>
      </c>
      <c r="CI217" s="1">
        <v>134450</v>
      </c>
    </row>
    <row r="218" spans="1:87" x14ac:dyDescent="0.2">
      <c r="A218">
        <v>217</v>
      </c>
      <c r="B218">
        <v>20</v>
      </c>
      <c r="C218" s="28" t="s">
        <v>81</v>
      </c>
      <c r="D218">
        <v>65</v>
      </c>
      <c r="E218">
        <v>8450</v>
      </c>
      <c r="F218" s="28" t="s">
        <v>82</v>
      </c>
      <c r="G218" t="s">
        <v>83</v>
      </c>
      <c r="H218" t="s">
        <v>84</v>
      </c>
      <c r="I218" s="28" t="s">
        <v>85</v>
      </c>
      <c r="J218" t="s">
        <v>86</v>
      </c>
      <c r="K218" s="30" t="s">
        <v>87</v>
      </c>
      <c r="L218" t="s">
        <v>88</v>
      </c>
      <c r="M218" s="31" t="s">
        <v>89</v>
      </c>
      <c r="N218" s="31" t="s">
        <v>90</v>
      </c>
      <c r="O218" s="28" t="s">
        <v>90</v>
      </c>
      <c r="P218" t="s">
        <v>91</v>
      </c>
      <c r="Q218" s="30" t="s">
        <v>115</v>
      </c>
      <c r="R218" s="28">
        <v>7</v>
      </c>
      <c r="S218" s="28">
        <v>5</v>
      </c>
      <c r="T218">
        <v>2004</v>
      </c>
      <c r="U218">
        <v>2004</v>
      </c>
      <c r="V218" s="14">
        <f t="shared" si="3"/>
        <v>0</v>
      </c>
      <c r="W218" s="28" t="s">
        <v>93</v>
      </c>
      <c r="X218" s="28" t="s">
        <v>94</v>
      </c>
      <c r="Y218" s="30" t="s">
        <v>95</v>
      </c>
      <c r="Z218" s="28" t="s">
        <v>95</v>
      </c>
      <c r="AA218" t="s">
        <v>96</v>
      </c>
      <c r="AB218" s="28">
        <v>266</v>
      </c>
      <c r="AC218" s="28" t="s">
        <v>97</v>
      </c>
      <c r="AD218" s="28" t="s">
        <v>98</v>
      </c>
      <c r="AE218" s="30" t="s">
        <v>99</v>
      </c>
      <c r="AF218" t="s">
        <v>97</v>
      </c>
      <c r="AG218" t="s">
        <v>98</v>
      </c>
      <c r="AH218" t="s">
        <v>121</v>
      </c>
      <c r="AI218" t="s">
        <v>101</v>
      </c>
      <c r="AJ218">
        <v>946</v>
      </c>
      <c r="AK218" t="s">
        <v>102</v>
      </c>
      <c r="AL218">
        <v>0</v>
      </c>
      <c r="AM218">
        <v>490</v>
      </c>
      <c r="AN218">
        <v>1436</v>
      </c>
      <c r="AO218" s="28" t="s">
        <v>103</v>
      </c>
      <c r="AP218" s="28" t="s">
        <v>104</v>
      </c>
      <c r="AQ218" t="s">
        <v>105</v>
      </c>
      <c r="AR218" t="s">
        <v>106</v>
      </c>
      <c r="AS218">
        <v>1436</v>
      </c>
      <c r="AT218">
        <v>0</v>
      </c>
      <c r="AU218">
        <v>0</v>
      </c>
      <c r="AV218">
        <v>1436</v>
      </c>
      <c r="AW218" s="30">
        <v>1</v>
      </c>
      <c r="AX218">
        <v>0</v>
      </c>
      <c r="AY218" s="30">
        <v>2</v>
      </c>
      <c r="AZ218" s="30">
        <v>0</v>
      </c>
      <c r="BA218">
        <v>3</v>
      </c>
      <c r="BB218" s="14">
        <f>IF(Table1[[#This Row],[FullBath]]+Table1[[#This Row],[HalfBath]]=Table1[[#This Row],[BedroomAbvGr]],1,0)</f>
        <v>0</v>
      </c>
      <c r="BC218">
        <v>1</v>
      </c>
      <c r="BD218" s="30" t="s">
        <v>97</v>
      </c>
      <c r="BE218">
        <v>8</v>
      </c>
      <c r="BF218" t="s">
        <v>107</v>
      </c>
      <c r="BG218">
        <v>0</v>
      </c>
      <c r="BH218" t="s">
        <v>83</v>
      </c>
      <c r="BI218" t="s">
        <v>108</v>
      </c>
      <c r="BJ218">
        <v>2004</v>
      </c>
      <c r="BK218" t="s">
        <v>102</v>
      </c>
      <c r="BL218">
        <v>2</v>
      </c>
      <c r="BM218">
        <v>484</v>
      </c>
      <c r="BN218" t="s">
        <v>98</v>
      </c>
      <c r="BO218" t="s">
        <v>98</v>
      </c>
      <c r="BP218" t="s">
        <v>105</v>
      </c>
      <c r="BQ218" s="30">
        <v>139</v>
      </c>
      <c r="BR218" s="14">
        <f>IF(Table1[[#This Row],[WoodDeckSF]]&gt;0,1,0)</f>
        <v>1</v>
      </c>
      <c r="BS218">
        <v>98</v>
      </c>
      <c r="BT218">
        <v>0</v>
      </c>
      <c r="BU218">
        <v>0</v>
      </c>
      <c r="BV218">
        <v>0</v>
      </c>
      <c r="BW218">
        <v>0</v>
      </c>
      <c r="BX218" s="28" t="s">
        <v>83</v>
      </c>
      <c r="BY218" s="14">
        <f>IF(Table1[[#This Row],[PoolQC]]="NA", 0, 1)</f>
        <v>0</v>
      </c>
      <c r="BZ218" s="30" t="s">
        <v>83</v>
      </c>
      <c r="CA218" s="14">
        <f>IF(Table1[[#This Row],[Fence]]="NA",0,1)</f>
        <v>0</v>
      </c>
      <c r="CB218" t="s">
        <v>83</v>
      </c>
      <c r="CC218">
        <v>0</v>
      </c>
      <c r="CD218" s="30">
        <v>4</v>
      </c>
      <c r="CE218">
        <v>2008</v>
      </c>
      <c r="CF218" t="s">
        <v>110</v>
      </c>
      <c r="CG218" t="s">
        <v>111</v>
      </c>
      <c r="CH218" s="14">
        <f>IF(Table1[[#This Row],[SaleCondition]]="Normal",1,0)</f>
        <v>1</v>
      </c>
      <c r="CI218" s="1">
        <v>210000</v>
      </c>
    </row>
    <row r="219" spans="1:87" x14ac:dyDescent="0.2">
      <c r="A219">
        <v>218</v>
      </c>
      <c r="B219">
        <v>70</v>
      </c>
      <c r="C219" s="28" t="s">
        <v>142</v>
      </c>
      <c r="D219">
        <v>57</v>
      </c>
      <c r="E219">
        <v>9906</v>
      </c>
      <c r="F219" s="28" t="s">
        <v>82</v>
      </c>
      <c r="G219" t="s">
        <v>174</v>
      </c>
      <c r="H219" t="s">
        <v>84</v>
      </c>
      <c r="I219" s="28" t="s">
        <v>85</v>
      </c>
      <c r="J219" t="s">
        <v>86</v>
      </c>
      <c r="K219" s="30" t="s">
        <v>87</v>
      </c>
      <c r="L219" t="s">
        <v>88</v>
      </c>
      <c r="M219" s="31" t="s">
        <v>143</v>
      </c>
      <c r="N219" s="31" t="s">
        <v>90</v>
      </c>
      <c r="O219" s="28" t="s">
        <v>90</v>
      </c>
      <c r="P219" t="s">
        <v>91</v>
      </c>
      <c r="Q219" s="30" t="s">
        <v>92</v>
      </c>
      <c r="R219" s="28">
        <v>4</v>
      </c>
      <c r="S219" s="28">
        <v>4</v>
      </c>
      <c r="T219">
        <v>1925</v>
      </c>
      <c r="U219">
        <v>1950</v>
      </c>
      <c r="V219" s="14">
        <f t="shared" si="3"/>
        <v>1</v>
      </c>
      <c r="W219" s="28" t="s">
        <v>93</v>
      </c>
      <c r="X219" s="28" t="s">
        <v>94</v>
      </c>
      <c r="Y219" s="30" t="s">
        <v>116</v>
      </c>
      <c r="Z219" s="28" t="s">
        <v>116</v>
      </c>
      <c r="AA219" t="s">
        <v>117</v>
      </c>
      <c r="AB219" s="28">
        <v>0</v>
      </c>
      <c r="AC219" s="28" t="s">
        <v>98</v>
      </c>
      <c r="AD219" s="28" t="s">
        <v>98</v>
      </c>
      <c r="AE219" s="30" t="s">
        <v>118</v>
      </c>
      <c r="AF219" t="s">
        <v>98</v>
      </c>
      <c r="AG219" t="s">
        <v>98</v>
      </c>
      <c r="AH219" t="s">
        <v>100</v>
      </c>
      <c r="AI219" t="s">
        <v>102</v>
      </c>
      <c r="AJ219">
        <v>0</v>
      </c>
      <c r="AK219" t="s">
        <v>102</v>
      </c>
      <c r="AL219">
        <v>0</v>
      </c>
      <c r="AM219">
        <v>686</v>
      </c>
      <c r="AN219">
        <v>686</v>
      </c>
      <c r="AO219" s="28" t="s">
        <v>103</v>
      </c>
      <c r="AP219" s="28" t="s">
        <v>147</v>
      </c>
      <c r="AQ219" t="s">
        <v>177</v>
      </c>
      <c r="AR219" t="s">
        <v>106</v>
      </c>
      <c r="AS219">
        <v>810</v>
      </c>
      <c r="AT219">
        <v>518</v>
      </c>
      <c r="AU219">
        <v>0</v>
      </c>
      <c r="AV219">
        <v>1328</v>
      </c>
      <c r="AW219" s="30">
        <v>0</v>
      </c>
      <c r="AX219">
        <v>0</v>
      </c>
      <c r="AY219" s="30">
        <v>1</v>
      </c>
      <c r="AZ219" s="30">
        <v>0</v>
      </c>
      <c r="BA219">
        <v>3</v>
      </c>
      <c r="BB219" s="14">
        <f>IF(Table1[[#This Row],[FullBath]]+Table1[[#This Row],[HalfBath]]=Table1[[#This Row],[BedroomAbvGr]],1,0)</f>
        <v>0</v>
      </c>
      <c r="BC219">
        <v>1</v>
      </c>
      <c r="BD219" s="30" t="s">
        <v>98</v>
      </c>
      <c r="BE219">
        <v>8</v>
      </c>
      <c r="BF219" t="s">
        <v>107</v>
      </c>
      <c r="BG219">
        <v>0</v>
      </c>
      <c r="BH219" t="s">
        <v>83</v>
      </c>
      <c r="BI219" t="s">
        <v>127</v>
      </c>
      <c r="BJ219">
        <v>1940</v>
      </c>
      <c r="BK219" t="s">
        <v>102</v>
      </c>
      <c r="BL219">
        <v>1</v>
      </c>
      <c r="BM219">
        <v>210</v>
      </c>
      <c r="BN219" t="s">
        <v>98</v>
      </c>
      <c r="BO219" t="s">
        <v>98</v>
      </c>
      <c r="BP219" t="s">
        <v>105</v>
      </c>
      <c r="BQ219" s="30">
        <v>0</v>
      </c>
      <c r="BR219" s="14">
        <f>IF(Table1[[#This Row],[WoodDeckSF]]&gt;0,1,0)</f>
        <v>0</v>
      </c>
      <c r="BS219">
        <v>172</v>
      </c>
      <c r="BT219">
        <v>60</v>
      </c>
      <c r="BU219">
        <v>0</v>
      </c>
      <c r="BV219">
        <v>0</v>
      </c>
      <c r="BW219">
        <v>0</v>
      </c>
      <c r="BX219" s="28" t="s">
        <v>83</v>
      </c>
      <c r="BY219" s="14">
        <f>IF(Table1[[#This Row],[PoolQC]]="NA", 0, 1)</f>
        <v>0</v>
      </c>
      <c r="BZ219" s="30" t="s">
        <v>83</v>
      </c>
      <c r="CA219" s="14">
        <f>IF(Table1[[#This Row],[Fence]]="NA",0,1)</f>
        <v>0</v>
      </c>
      <c r="CB219" t="s">
        <v>83</v>
      </c>
      <c r="CC219">
        <v>0</v>
      </c>
      <c r="CD219" s="30">
        <v>9</v>
      </c>
      <c r="CE219">
        <v>2006</v>
      </c>
      <c r="CF219" t="s">
        <v>110</v>
      </c>
      <c r="CG219" t="s">
        <v>219</v>
      </c>
      <c r="CH219" s="14">
        <f>IF(Table1[[#This Row],[SaleCondition]]="Normal",1,0)</f>
        <v>0</v>
      </c>
      <c r="CI219" s="1">
        <v>107000</v>
      </c>
    </row>
    <row r="220" spans="1:87" x14ac:dyDescent="0.2">
      <c r="A220">
        <v>219</v>
      </c>
      <c r="B220">
        <v>50</v>
      </c>
      <c r="C220" s="28" t="s">
        <v>81</v>
      </c>
      <c r="D220" t="s">
        <v>83</v>
      </c>
      <c r="E220">
        <v>15660</v>
      </c>
      <c r="F220" s="28" t="s">
        <v>82</v>
      </c>
      <c r="G220" t="s">
        <v>83</v>
      </c>
      <c r="H220" t="s">
        <v>120</v>
      </c>
      <c r="I220" s="28" t="s">
        <v>85</v>
      </c>
      <c r="J220" t="s">
        <v>86</v>
      </c>
      <c r="K220" s="30" t="s">
        <v>122</v>
      </c>
      <c r="L220" t="s">
        <v>88</v>
      </c>
      <c r="M220" s="31" t="s">
        <v>123</v>
      </c>
      <c r="N220" s="31" t="s">
        <v>90</v>
      </c>
      <c r="O220" s="28" t="s">
        <v>90</v>
      </c>
      <c r="P220" t="s">
        <v>91</v>
      </c>
      <c r="Q220" s="30" t="s">
        <v>132</v>
      </c>
      <c r="R220" s="28">
        <v>7</v>
      </c>
      <c r="S220" s="28">
        <v>9</v>
      </c>
      <c r="T220">
        <v>1939</v>
      </c>
      <c r="U220">
        <v>2006</v>
      </c>
      <c r="V220" s="14">
        <f t="shared" si="3"/>
        <v>1</v>
      </c>
      <c r="W220" s="28" t="s">
        <v>93</v>
      </c>
      <c r="X220" s="28" t="s">
        <v>94</v>
      </c>
      <c r="Y220" s="30" t="s">
        <v>95</v>
      </c>
      <c r="Z220" s="28" t="s">
        <v>95</v>
      </c>
      <c r="AA220" t="s">
        <v>96</v>
      </c>
      <c r="AB220" s="28">
        <v>312</v>
      </c>
      <c r="AC220" s="28" t="s">
        <v>97</v>
      </c>
      <c r="AD220" s="28" t="s">
        <v>97</v>
      </c>
      <c r="AE220" s="30" t="s">
        <v>118</v>
      </c>
      <c r="AF220" t="s">
        <v>98</v>
      </c>
      <c r="AG220" t="s">
        <v>98</v>
      </c>
      <c r="AH220" t="s">
        <v>100</v>
      </c>
      <c r="AI220" t="s">
        <v>141</v>
      </c>
      <c r="AJ220">
        <v>341</v>
      </c>
      <c r="AK220" t="s">
        <v>102</v>
      </c>
      <c r="AL220">
        <v>0</v>
      </c>
      <c r="AM220">
        <v>457</v>
      </c>
      <c r="AN220">
        <v>798</v>
      </c>
      <c r="AO220" s="28" t="s">
        <v>103</v>
      </c>
      <c r="AP220" s="28" t="s">
        <v>104</v>
      </c>
      <c r="AQ220" t="s">
        <v>105</v>
      </c>
      <c r="AR220" t="s">
        <v>106</v>
      </c>
      <c r="AS220">
        <v>1137</v>
      </c>
      <c r="AT220">
        <v>817</v>
      </c>
      <c r="AU220">
        <v>0</v>
      </c>
      <c r="AV220">
        <v>1954</v>
      </c>
      <c r="AW220" s="30">
        <v>0</v>
      </c>
      <c r="AX220">
        <v>1</v>
      </c>
      <c r="AY220" s="30">
        <v>1</v>
      </c>
      <c r="AZ220" s="30">
        <v>1</v>
      </c>
      <c r="BA220">
        <v>3</v>
      </c>
      <c r="BB220" s="14">
        <f>IF(Table1[[#This Row],[FullBath]]+Table1[[#This Row],[HalfBath]]=Table1[[#This Row],[BedroomAbvGr]],1,0)</f>
        <v>0</v>
      </c>
      <c r="BC220">
        <v>1</v>
      </c>
      <c r="BD220" s="30" t="s">
        <v>97</v>
      </c>
      <c r="BE220">
        <v>8</v>
      </c>
      <c r="BF220" t="s">
        <v>107</v>
      </c>
      <c r="BG220">
        <v>2</v>
      </c>
      <c r="BH220" t="s">
        <v>98</v>
      </c>
      <c r="BI220" t="s">
        <v>108</v>
      </c>
      <c r="BJ220">
        <v>1939</v>
      </c>
      <c r="BK220" t="s">
        <v>102</v>
      </c>
      <c r="BL220">
        <v>2</v>
      </c>
      <c r="BM220">
        <v>431</v>
      </c>
      <c r="BN220" t="s">
        <v>98</v>
      </c>
      <c r="BO220" t="s">
        <v>98</v>
      </c>
      <c r="BP220" t="s">
        <v>105</v>
      </c>
      <c r="BQ220" s="30">
        <v>0</v>
      </c>
      <c r="BR220" s="14">
        <f>IF(Table1[[#This Row],[WoodDeckSF]]&gt;0,1,0)</f>
        <v>0</v>
      </c>
      <c r="BS220">
        <v>119</v>
      </c>
      <c r="BT220">
        <v>150</v>
      </c>
      <c r="BU220">
        <v>0</v>
      </c>
      <c r="BV220">
        <v>0</v>
      </c>
      <c r="BW220">
        <v>0</v>
      </c>
      <c r="BX220" s="28" t="s">
        <v>83</v>
      </c>
      <c r="BY220" s="14">
        <f>IF(Table1[[#This Row],[PoolQC]]="NA", 0, 1)</f>
        <v>0</v>
      </c>
      <c r="BZ220" s="30" t="s">
        <v>83</v>
      </c>
      <c r="CA220" s="14">
        <f>IF(Table1[[#This Row],[Fence]]="NA",0,1)</f>
        <v>0</v>
      </c>
      <c r="CB220" t="s">
        <v>83</v>
      </c>
      <c r="CC220">
        <v>0</v>
      </c>
      <c r="CD220" s="30">
        <v>5</v>
      </c>
      <c r="CE220">
        <v>2008</v>
      </c>
      <c r="CF220" t="s">
        <v>110</v>
      </c>
      <c r="CG220" t="s">
        <v>111</v>
      </c>
      <c r="CH220" s="14">
        <f>IF(Table1[[#This Row],[SaleCondition]]="Normal",1,0)</f>
        <v>1</v>
      </c>
      <c r="CI220" s="1">
        <v>311500</v>
      </c>
    </row>
    <row r="221" spans="1:87" x14ac:dyDescent="0.2">
      <c r="A221">
        <v>220</v>
      </c>
      <c r="B221">
        <v>120</v>
      </c>
      <c r="C221" s="28" t="s">
        <v>81</v>
      </c>
      <c r="D221">
        <v>43</v>
      </c>
      <c r="E221">
        <v>3010</v>
      </c>
      <c r="F221" s="28" t="s">
        <v>82</v>
      </c>
      <c r="G221" t="s">
        <v>83</v>
      </c>
      <c r="H221" t="s">
        <v>84</v>
      </c>
      <c r="I221" s="28" t="s">
        <v>85</v>
      </c>
      <c r="J221" t="s">
        <v>86</v>
      </c>
      <c r="K221" s="30" t="s">
        <v>87</v>
      </c>
      <c r="L221" t="s">
        <v>88</v>
      </c>
      <c r="M221" s="31" t="s">
        <v>227</v>
      </c>
      <c r="N221" s="31" t="s">
        <v>90</v>
      </c>
      <c r="O221" s="28" t="s">
        <v>90</v>
      </c>
      <c r="P221" t="s">
        <v>179</v>
      </c>
      <c r="Q221" s="30" t="s">
        <v>115</v>
      </c>
      <c r="R221" s="28">
        <v>7</v>
      </c>
      <c r="S221" s="28">
        <v>5</v>
      </c>
      <c r="T221">
        <v>2005</v>
      </c>
      <c r="U221">
        <v>2006</v>
      </c>
      <c r="V221" s="14">
        <f t="shared" si="3"/>
        <v>1</v>
      </c>
      <c r="W221" s="28" t="s">
        <v>93</v>
      </c>
      <c r="X221" s="28" t="s">
        <v>94</v>
      </c>
      <c r="Y221" s="30" t="s">
        <v>95</v>
      </c>
      <c r="Z221" s="28" t="s">
        <v>95</v>
      </c>
      <c r="AA221" t="s">
        <v>96</v>
      </c>
      <c r="AB221" s="28">
        <v>16</v>
      </c>
      <c r="AC221" s="28" t="s">
        <v>97</v>
      </c>
      <c r="AD221" s="28" t="s">
        <v>98</v>
      </c>
      <c r="AE221" s="30" t="s">
        <v>99</v>
      </c>
      <c r="AF221" t="s">
        <v>97</v>
      </c>
      <c r="AG221" t="s">
        <v>98</v>
      </c>
      <c r="AH221" t="s">
        <v>130</v>
      </c>
      <c r="AI221" t="s">
        <v>101</v>
      </c>
      <c r="AJ221">
        <v>16</v>
      </c>
      <c r="AK221" t="s">
        <v>102</v>
      </c>
      <c r="AL221">
        <v>0</v>
      </c>
      <c r="AM221">
        <v>1232</v>
      </c>
      <c r="AN221">
        <v>1248</v>
      </c>
      <c r="AO221" s="28" t="s">
        <v>103</v>
      </c>
      <c r="AP221" s="28" t="s">
        <v>104</v>
      </c>
      <c r="AQ221" t="s">
        <v>105</v>
      </c>
      <c r="AR221" t="s">
        <v>106</v>
      </c>
      <c r="AS221">
        <v>1248</v>
      </c>
      <c r="AT221">
        <v>0</v>
      </c>
      <c r="AU221">
        <v>0</v>
      </c>
      <c r="AV221">
        <v>1248</v>
      </c>
      <c r="AW221" s="30">
        <v>0</v>
      </c>
      <c r="AX221">
        <v>0</v>
      </c>
      <c r="AY221" s="30">
        <v>2</v>
      </c>
      <c r="AZ221" s="30">
        <v>0</v>
      </c>
      <c r="BA221">
        <v>2</v>
      </c>
      <c r="BB221" s="14">
        <f>IF(Table1[[#This Row],[FullBath]]+Table1[[#This Row],[HalfBath]]=Table1[[#This Row],[BedroomAbvGr]],1,0)</f>
        <v>1</v>
      </c>
      <c r="BC221">
        <v>1</v>
      </c>
      <c r="BD221" s="30" t="s">
        <v>97</v>
      </c>
      <c r="BE221">
        <v>5</v>
      </c>
      <c r="BF221" t="s">
        <v>107</v>
      </c>
      <c r="BG221">
        <v>0</v>
      </c>
      <c r="BH221" t="s">
        <v>83</v>
      </c>
      <c r="BI221" t="s">
        <v>108</v>
      </c>
      <c r="BJ221">
        <v>2005</v>
      </c>
      <c r="BK221" t="s">
        <v>157</v>
      </c>
      <c r="BL221">
        <v>2</v>
      </c>
      <c r="BM221">
        <v>438</v>
      </c>
      <c r="BN221" t="s">
        <v>98</v>
      </c>
      <c r="BO221" t="s">
        <v>98</v>
      </c>
      <c r="BP221" t="s">
        <v>105</v>
      </c>
      <c r="BQ221" s="30">
        <v>108</v>
      </c>
      <c r="BR221" s="14">
        <f>IF(Table1[[#This Row],[WoodDeckSF]]&gt;0,1,0)</f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 s="28" t="s">
        <v>83</v>
      </c>
      <c r="BY221" s="14">
        <f>IF(Table1[[#This Row],[PoolQC]]="NA", 0, 1)</f>
        <v>0</v>
      </c>
      <c r="BZ221" s="30" t="s">
        <v>83</v>
      </c>
      <c r="CA221" s="14">
        <f>IF(Table1[[#This Row],[Fence]]="NA",0,1)</f>
        <v>0</v>
      </c>
      <c r="CB221" t="s">
        <v>83</v>
      </c>
      <c r="CC221">
        <v>0</v>
      </c>
      <c r="CD221" s="30">
        <v>3</v>
      </c>
      <c r="CE221">
        <v>2006</v>
      </c>
      <c r="CF221" t="s">
        <v>158</v>
      </c>
      <c r="CG221" t="s">
        <v>159</v>
      </c>
      <c r="CH221" s="14">
        <f>IF(Table1[[#This Row],[SaleCondition]]="Normal",1,0)</f>
        <v>0</v>
      </c>
      <c r="CI221" s="1">
        <v>167240</v>
      </c>
    </row>
    <row r="222" spans="1:87" x14ac:dyDescent="0.2">
      <c r="A222">
        <v>221</v>
      </c>
      <c r="B222">
        <v>20</v>
      </c>
      <c r="C222" s="28" t="s">
        <v>81</v>
      </c>
      <c r="D222">
        <v>73</v>
      </c>
      <c r="E222">
        <v>8990</v>
      </c>
      <c r="F222" s="28" t="s">
        <v>82</v>
      </c>
      <c r="G222" t="s">
        <v>83</v>
      </c>
      <c r="H222" t="s">
        <v>120</v>
      </c>
      <c r="I222" s="28" t="s">
        <v>85</v>
      </c>
      <c r="J222" t="s">
        <v>86</v>
      </c>
      <c r="K222" s="30" t="s">
        <v>87</v>
      </c>
      <c r="L222" t="s">
        <v>88</v>
      </c>
      <c r="M222" s="31" t="s">
        <v>89</v>
      </c>
      <c r="N222" s="31" t="s">
        <v>90</v>
      </c>
      <c r="O222" s="28" t="s">
        <v>90</v>
      </c>
      <c r="P222" t="s">
        <v>91</v>
      </c>
      <c r="Q222" s="30" t="s">
        <v>115</v>
      </c>
      <c r="R222" s="28">
        <v>7</v>
      </c>
      <c r="S222" s="28">
        <v>5</v>
      </c>
      <c r="T222">
        <v>2006</v>
      </c>
      <c r="U222">
        <v>2006</v>
      </c>
      <c r="V222" s="14">
        <f t="shared" si="3"/>
        <v>0</v>
      </c>
      <c r="W222" s="28" t="s">
        <v>93</v>
      </c>
      <c r="X222" s="28" t="s">
        <v>94</v>
      </c>
      <c r="Y222" s="30" t="s">
        <v>95</v>
      </c>
      <c r="Z222" s="28" t="s">
        <v>95</v>
      </c>
      <c r="AA222" t="s">
        <v>117</v>
      </c>
      <c r="AB222" s="28">
        <v>0</v>
      </c>
      <c r="AC222" s="28" t="s">
        <v>97</v>
      </c>
      <c r="AD222" s="28" t="s">
        <v>98</v>
      </c>
      <c r="AE222" s="30" t="s">
        <v>99</v>
      </c>
      <c r="AF222" t="s">
        <v>97</v>
      </c>
      <c r="AG222" t="s">
        <v>98</v>
      </c>
      <c r="AH222" t="s">
        <v>121</v>
      </c>
      <c r="AI222" t="s">
        <v>102</v>
      </c>
      <c r="AJ222">
        <v>0</v>
      </c>
      <c r="AK222" t="s">
        <v>102</v>
      </c>
      <c r="AL222">
        <v>0</v>
      </c>
      <c r="AM222">
        <v>1498</v>
      </c>
      <c r="AN222">
        <v>1498</v>
      </c>
      <c r="AO222" s="28" t="s">
        <v>103</v>
      </c>
      <c r="AP222" s="28" t="s">
        <v>104</v>
      </c>
      <c r="AQ222" t="s">
        <v>105</v>
      </c>
      <c r="AR222" t="s">
        <v>106</v>
      </c>
      <c r="AS222">
        <v>1498</v>
      </c>
      <c r="AT222">
        <v>0</v>
      </c>
      <c r="AU222">
        <v>0</v>
      </c>
      <c r="AV222">
        <v>1498</v>
      </c>
      <c r="AW222" s="30">
        <v>0</v>
      </c>
      <c r="AX222">
        <v>0</v>
      </c>
      <c r="AY222" s="30">
        <v>2</v>
      </c>
      <c r="AZ222" s="30">
        <v>0</v>
      </c>
      <c r="BA222">
        <v>2</v>
      </c>
      <c r="BB222" s="14">
        <f>IF(Table1[[#This Row],[FullBath]]+Table1[[#This Row],[HalfBath]]=Table1[[#This Row],[BedroomAbvGr]],1,0)</f>
        <v>1</v>
      </c>
      <c r="BC222">
        <v>1</v>
      </c>
      <c r="BD222" s="30" t="s">
        <v>97</v>
      </c>
      <c r="BE222">
        <v>5</v>
      </c>
      <c r="BF222" t="s">
        <v>107</v>
      </c>
      <c r="BG222">
        <v>0</v>
      </c>
      <c r="BH222" t="s">
        <v>83</v>
      </c>
      <c r="BI222" t="s">
        <v>108</v>
      </c>
      <c r="BJ222">
        <v>2006</v>
      </c>
      <c r="BK222" t="s">
        <v>109</v>
      </c>
      <c r="BL222">
        <v>2</v>
      </c>
      <c r="BM222">
        <v>675</v>
      </c>
      <c r="BN222" t="s">
        <v>98</v>
      </c>
      <c r="BO222" t="s">
        <v>98</v>
      </c>
      <c r="BP222" t="s">
        <v>105</v>
      </c>
      <c r="BQ222" s="30">
        <v>351</v>
      </c>
      <c r="BR222" s="14">
        <f>IF(Table1[[#This Row],[WoodDeckSF]]&gt;0,1,0)</f>
        <v>1</v>
      </c>
      <c r="BS222">
        <v>33</v>
      </c>
      <c r="BT222">
        <v>0</v>
      </c>
      <c r="BU222">
        <v>0</v>
      </c>
      <c r="BV222">
        <v>0</v>
      </c>
      <c r="BW222">
        <v>0</v>
      </c>
      <c r="BX222" s="28" t="s">
        <v>83</v>
      </c>
      <c r="BY222" s="14">
        <f>IF(Table1[[#This Row],[PoolQC]]="NA", 0, 1)</f>
        <v>0</v>
      </c>
      <c r="BZ222" s="30" t="s">
        <v>83</v>
      </c>
      <c r="CA222" s="14">
        <f>IF(Table1[[#This Row],[Fence]]="NA",0,1)</f>
        <v>0</v>
      </c>
      <c r="CB222" t="s">
        <v>83</v>
      </c>
      <c r="CC222">
        <v>0</v>
      </c>
      <c r="CD222" s="30">
        <v>4</v>
      </c>
      <c r="CE222">
        <v>2006</v>
      </c>
      <c r="CF222" t="s">
        <v>158</v>
      </c>
      <c r="CG222" t="s">
        <v>159</v>
      </c>
      <c r="CH222" s="14">
        <f>IF(Table1[[#This Row],[SaleCondition]]="Normal",1,0)</f>
        <v>0</v>
      </c>
      <c r="CI222" s="1">
        <v>204900</v>
      </c>
    </row>
    <row r="223" spans="1:87" x14ac:dyDescent="0.2">
      <c r="A223">
        <v>222</v>
      </c>
      <c r="B223">
        <v>60</v>
      </c>
      <c r="C223" s="28" t="s">
        <v>81</v>
      </c>
      <c r="D223" t="s">
        <v>83</v>
      </c>
      <c r="E223">
        <v>8068</v>
      </c>
      <c r="F223" s="28" t="s">
        <v>82</v>
      </c>
      <c r="G223" t="s">
        <v>83</v>
      </c>
      <c r="H223" t="s">
        <v>120</v>
      </c>
      <c r="I223" s="28" t="s">
        <v>85</v>
      </c>
      <c r="J223" t="s">
        <v>86</v>
      </c>
      <c r="K223" s="30" t="s">
        <v>87</v>
      </c>
      <c r="L223" t="s">
        <v>88</v>
      </c>
      <c r="M223" s="31" t="s">
        <v>193</v>
      </c>
      <c r="N223" s="31" t="s">
        <v>90</v>
      </c>
      <c r="O223" s="28" t="s">
        <v>90</v>
      </c>
      <c r="P223" t="s">
        <v>91</v>
      </c>
      <c r="Q223" s="30" t="s">
        <v>92</v>
      </c>
      <c r="R223" s="28">
        <v>6</v>
      </c>
      <c r="S223" s="28">
        <v>5</v>
      </c>
      <c r="T223">
        <v>2002</v>
      </c>
      <c r="U223">
        <v>2002</v>
      </c>
      <c r="V223" s="14">
        <f t="shared" si="3"/>
        <v>0</v>
      </c>
      <c r="W223" s="28" t="s">
        <v>93</v>
      </c>
      <c r="X223" s="28" t="s">
        <v>94</v>
      </c>
      <c r="Y223" s="30" t="s">
        <v>95</v>
      </c>
      <c r="Z223" s="28" t="s">
        <v>95</v>
      </c>
      <c r="AA223" t="s">
        <v>117</v>
      </c>
      <c r="AB223" s="28">
        <v>0</v>
      </c>
      <c r="AC223" s="28" t="s">
        <v>97</v>
      </c>
      <c r="AD223" s="28" t="s">
        <v>98</v>
      </c>
      <c r="AE223" s="30" t="s">
        <v>99</v>
      </c>
      <c r="AF223" t="s">
        <v>97</v>
      </c>
      <c r="AG223" t="s">
        <v>98</v>
      </c>
      <c r="AH223" t="s">
        <v>100</v>
      </c>
      <c r="AI223" t="s">
        <v>102</v>
      </c>
      <c r="AJ223">
        <v>0</v>
      </c>
      <c r="AK223" t="s">
        <v>102</v>
      </c>
      <c r="AL223">
        <v>0</v>
      </c>
      <c r="AM223">
        <v>1010</v>
      </c>
      <c r="AN223">
        <v>1010</v>
      </c>
      <c r="AO223" s="28" t="s">
        <v>103</v>
      </c>
      <c r="AP223" s="28" t="s">
        <v>104</v>
      </c>
      <c r="AQ223" t="s">
        <v>105</v>
      </c>
      <c r="AR223" t="s">
        <v>106</v>
      </c>
      <c r="AS223">
        <v>1010</v>
      </c>
      <c r="AT223">
        <v>1257</v>
      </c>
      <c r="AU223">
        <v>0</v>
      </c>
      <c r="AV223">
        <v>2267</v>
      </c>
      <c r="AW223" s="30">
        <v>0</v>
      </c>
      <c r="AX223">
        <v>0</v>
      </c>
      <c r="AY223" s="30">
        <v>2</v>
      </c>
      <c r="AZ223" s="30">
        <v>1</v>
      </c>
      <c r="BA223">
        <v>4</v>
      </c>
      <c r="BB223" s="14">
        <f>IF(Table1[[#This Row],[FullBath]]+Table1[[#This Row],[HalfBath]]=Table1[[#This Row],[BedroomAbvGr]],1,0)</f>
        <v>0</v>
      </c>
      <c r="BC223">
        <v>1</v>
      </c>
      <c r="BD223" s="30" t="s">
        <v>97</v>
      </c>
      <c r="BE223">
        <v>8</v>
      </c>
      <c r="BF223" t="s">
        <v>107</v>
      </c>
      <c r="BG223">
        <v>1</v>
      </c>
      <c r="BH223" t="s">
        <v>98</v>
      </c>
      <c r="BI223" t="s">
        <v>156</v>
      </c>
      <c r="BJ223">
        <v>2002</v>
      </c>
      <c r="BK223" t="s">
        <v>109</v>
      </c>
      <c r="BL223">
        <v>2</v>
      </c>
      <c r="BM223">
        <v>390</v>
      </c>
      <c r="BN223" t="s">
        <v>98</v>
      </c>
      <c r="BO223" t="s">
        <v>98</v>
      </c>
      <c r="BP223" t="s">
        <v>105</v>
      </c>
      <c r="BQ223" s="30">
        <v>120</v>
      </c>
      <c r="BR223" s="14">
        <f>IF(Table1[[#This Row],[WoodDeckSF]]&gt;0,1,0)</f>
        <v>1</v>
      </c>
      <c r="BS223">
        <v>46</v>
      </c>
      <c r="BT223">
        <v>0</v>
      </c>
      <c r="BU223">
        <v>0</v>
      </c>
      <c r="BV223">
        <v>0</v>
      </c>
      <c r="BW223">
        <v>0</v>
      </c>
      <c r="BX223" s="28" t="s">
        <v>83</v>
      </c>
      <c r="BY223" s="14">
        <f>IF(Table1[[#This Row],[PoolQC]]="NA", 0, 1)</f>
        <v>0</v>
      </c>
      <c r="BZ223" s="30" t="s">
        <v>83</v>
      </c>
      <c r="CA223" s="14">
        <f>IF(Table1[[#This Row],[Fence]]="NA",0,1)</f>
        <v>0</v>
      </c>
      <c r="CB223" t="s">
        <v>83</v>
      </c>
      <c r="CC223">
        <v>0</v>
      </c>
      <c r="CD223" s="30">
        <v>12</v>
      </c>
      <c r="CE223">
        <v>2009</v>
      </c>
      <c r="CF223" t="s">
        <v>220</v>
      </c>
      <c r="CG223" t="s">
        <v>111</v>
      </c>
      <c r="CH223" s="14">
        <f>IF(Table1[[#This Row],[SaleCondition]]="Normal",1,0)</f>
        <v>1</v>
      </c>
      <c r="CI223" s="1">
        <v>200000</v>
      </c>
    </row>
    <row r="224" spans="1:87" x14ac:dyDescent="0.2">
      <c r="A224">
        <v>223</v>
      </c>
      <c r="B224">
        <v>60</v>
      </c>
      <c r="C224" s="28" t="s">
        <v>81</v>
      </c>
      <c r="D224">
        <v>85</v>
      </c>
      <c r="E224">
        <v>11475</v>
      </c>
      <c r="F224" s="28" t="s">
        <v>82</v>
      </c>
      <c r="G224" t="s">
        <v>83</v>
      </c>
      <c r="H224" t="s">
        <v>84</v>
      </c>
      <c r="I224" s="28" t="s">
        <v>85</v>
      </c>
      <c r="J224" t="s">
        <v>86</v>
      </c>
      <c r="K224" s="30" t="s">
        <v>87</v>
      </c>
      <c r="L224" t="s">
        <v>88</v>
      </c>
      <c r="M224" s="31" t="s">
        <v>138</v>
      </c>
      <c r="N224" s="31" t="s">
        <v>202</v>
      </c>
      <c r="O224" s="28" t="s">
        <v>90</v>
      </c>
      <c r="P224" t="s">
        <v>91</v>
      </c>
      <c r="Q224" s="30" t="s">
        <v>92</v>
      </c>
      <c r="R224" s="28">
        <v>6</v>
      </c>
      <c r="S224" s="28">
        <v>6</v>
      </c>
      <c r="T224">
        <v>1975</v>
      </c>
      <c r="U224">
        <v>1975</v>
      </c>
      <c r="V224" s="14">
        <f t="shared" si="3"/>
        <v>0</v>
      </c>
      <c r="W224" s="28" t="s">
        <v>93</v>
      </c>
      <c r="X224" s="28" t="s">
        <v>94</v>
      </c>
      <c r="Y224" s="30" t="s">
        <v>95</v>
      </c>
      <c r="Z224" s="28" t="s">
        <v>95</v>
      </c>
      <c r="AA224" t="s">
        <v>117</v>
      </c>
      <c r="AB224" s="28">
        <v>0</v>
      </c>
      <c r="AC224" s="28" t="s">
        <v>98</v>
      </c>
      <c r="AD224" s="28" t="s">
        <v>98</v>
      </c>
      <c r="AE224" s="30" t="s">
        <v>118</v>
      </c>
      <c r="AF224" t="s">
        <v>97</v>
      </c>
      <c r="AG224" t="s">
        <v>98</v>
      </c>
      <c r="AH224" t="s">
        <v>100</v>
      </c>
      <c r="AI224" t="s">
        <v>119</v>
      </c>
      <c r="AJ224">
        <v>550</v>
      </c>
      <c r="AK224" t="s">
        <v>102</v>
      </c>
      <c r="AL224">
        <v>0</v>
      </c>
      <c r="AM224">
        <v>163</v>
      </c>
      <c r="AN224">
        <v>713</v>
      </c>
      <c r="AO224" s="28" t="s">
        <v>103</v>
      </c>
      <c r="AP224" s="28" t="s">
        <v>98</v>
      </c>
      <c r="AQ224" t="s">
        <v>105</v>
      </c>
      <c r="AR224" t="s">
        <v>106</v>
      </c>
      <c r="AS224">
        <v>811</v>
      </c>
      <c r="AT224">
        <v>741</v>
      </c>
      <c r="AU224">
        <v>0</v>
      </c>
      <c r="AV224">
        <v>1552</v>
      </c>
      <c r="AW224" s="30">
        <v>1</v>
      </c>
      <c r="AX224">
        <v>0</v>
      </c>
      <c r="AY224" s="30">
        <v>2</v>
      </c>
      <c r="AZ224" s="30">
        <v>1</v>
      </c>
      <c r="BA224">
        <v>3</v>
      </c>
      <c r="BB224" s="14">
        <f>IF(Table1[[#This Row],[FullBath]]+Table1[[#This Row],[HalfBath]]=Table1[[#This Row],[BedroomAbvGr]],1,0)</f>
        <v>1</v>
      </c>
      <c r="BC224">
        <v>1</v>
      </c>
      <c r="BD224" s="30" t="s">
        <v>98</v>
      </c>
      <c r="BE224">
        <v>6</v>
      </c>
      <c r="BF224" t="s">
        <v>107</v>
      </c>
      <c r="BG224">
        <v>1</v>
      </c>
      <c r="BH224" t="s">
        <v>98</v>
      </c>
      <c r="BI224" t="s">
        <v>108</v>
      </c>
      <c r="BJ224">
        <v>1975</v>
      </c>
      <c r="BK224" t="s">
        <v>109</v>
      </c>
      <c r="BL224">
        <v>2</v>
      </c>
      <c r="BM224">
        <v>434</v>
      </c>
      <c r="BN224" t="s">
        <v>98</v>
      </c>
      <c r="BO224" t="s">
        <v>98</v>
      </c>
      <c r="BP224" t="s">
        <v>105</v>
      </c>
      <c r="BQ224" s="30">
        <v>209</v>
      </c>
      <c r="BR224" s="14">
        <f>IF(Table1[[#This Row],[WoodDeckSF]]&gt;0,1,0)</f>
        <v>1</v>
      </c>
      <c r="BS224">
        <v>208</v>
      </c>
      <c r="BT224">
        <v>0</v>
      </c>
      <c r="BU224">
        <v>0</v>
      </c>
      <c r="BV224">
        <v>0</v>
      </c>
      <c r="BW224">
        <v>0</v>
      </c>
      <c r="BX224" s="28" t="s">
        <v>83</v>
      </c>
      <c r="BY224" s="14">
        <f>IF(Table1[[#This Row],[PoolQC]]="NA", 0, 1)</f>
        <v>0</v>
      </c>
      <c r="BZ224" s="30" t="s">
        <v>134</v>
      </c>
      <c r="CA224" s="14">
        <f>IF(Table1[[#This Row],[Fence]]="NA",0,1)</f>
        <v>1</v>
      </c>
      <c r="CB224" t="s">
        <v>83</v>
      </c>
      <c r="CC224">
        <v>0</v>
      </c>
      <c r="CD224" s="30">
        <v>2</v>
      </c>
      <c r="CE224">
        <v>2006</v>
      </c>
      <c r="CF224" t="s">
        <v>110</v>
      </c>
      <c r="CG224" t="s">
        <v>111</v>
      </c>
      <c r="CH224" s="14">
        <f>IF(Table1[[#This Row],[SaleCondition]]="Normal",1,0)</f>
        <v>1</v>
      </c>
      <c r="CI224" s="1">
        <v>179900</v>
      </c>
    </row>
    <row r="225" spans="1:87" x14ac:dyDescent="0.2">
      <c r="A225">
        <v>224</v>
      </c>
      <c r="B225">
        <v>20</v>
      </c>
      <c r="C225" s="28" t="s">
        <v>81</v>
      </c>
      <c r="D225">
        <v>70</v>
      </c>
      <c r="E225">
        <v>10500</v>
      </c>
      <c r="F225" s="28" t="s">
        <v>82</v>
      </c>
      <c r="G225" t="s">
        <v>83</v>
      </c>
      <c r="H225" t="s">
        <v>84</v>
      </c>
      <c r="I225" s="28" t="s">
        <v>85</v>
      </c>
      <c r="J225" t="s">
        <v>86</v>
      </c>
      <c r="K225" s="30" t="s">
        <v>112</v>
      </c>
      <c r="L225" t="s">
        <v>88</v>
      </c>
      <c r="M225" s="31" t="s">
        <v>162</v>
      </c>
      <c r="N225" s="31" t="s">
        <v>90</v>
      </c>
      <c r="O225" s="28" t="s">
        <v>90</v>
      </c>
      <c r="P225" t="s">
        <v>91</v>
      </c>
      <c r="Q225" s="30" t="s">
        <v>115</v>
      </c>
      <c r="R225" s="28">
        <v>4</v>
      </c>
      <c r="S225" s="28">
        <v>6</v>
      </c>
      <c r="T225">
        <v>1971</v>
      </c>
      <c r="U225">
        <v>1971</v>
      </c>
      <c r="V225" s="14">
        <f t="shared" si="3"/>
        <v>0</v>
      </c>
      <c r="W225" s="28" t="s">
        <v>93</v>
      </c>
      <c r="X225" s="28" t="s">
        <v>94</v>
      </c>
      <c r="Y225" s="30" t="s">
        <v>140</v>
      </c>
      <c r="Z225" s="28" t="s">
        <v>140</v>
      </c>
      <c r="AA225" t="s">
        <v>117</v>
      </c>
      <c r="AB225" s="28">
        <v>0</v>
      </c>
      <c r="AC225" s="28" t="s">
        <v>98</v>
      </c>
      <c r="AD225" s="28" t="s">
        <v>98</v>
      </c>
      <c r="AE225" s="30" t="s">
        <v>118</v>
      </c>
      <c r="AF225" t="s">
        <v>98</v>
      </c>
      <c r="AG225" t="s">
        <v>98</v>
      </c>
      <c r="AH225" t="s">
        <v>100</v>
      </c>
      <c r="AI225" t="s">
        <v>119</v>
      </c>
      <c r="AJ225">
        <v>524</v>
      </c>
      <c r="AK225" t="s">
        <v>172</v>
      </c>
      <c r="AL225">
        <v>180</v>
      </c>
      <c r="AM225">
        <v>160</v>
      </c>
      <c r="AN225">
        <v>864</v>
      </c>
      <c r="AO225" s="28" t="s">
        <v>103</v>
      </c>
      <c r="AP225" s="28" t="s">
        <v>97</v>
      </c>
      <c r="AQ225" t="s">
        <v>105</v>
      </c>
      <c r="AR225" t="s">
        <v>106</v>
      </c>
      <c r="AS225">
        <v>864</v>
      </c>
      <c r="AT225">
        <v>0</v>
      </c>
      <c r="AU225">
        <v>0</v>
      </c>
      <c r="AV225">
        <v>864</v>
      </c>
      <c r="AW225" s="30">
        <v>0</v>
      </c>
      <c r="AX225">
        <v>0</v>
      </c>
      <c r="AY225" s="30">
        <v>1</v>
      </c>
      <c r="AZ225" s="30">
        <v>0</v>
      </c>
      <c r="BA225">
        <v>2</v>
      </c>
      <c r="BB225" s="14">
        <f>IF(Table1[[#This Row],[FullBath]]+Table1[[#This Row],[HalfBath]]=Table1[[#This Row],[BedroomAbvGr]],1,0)</f>
        <v>0</v>
      </c>
      <c r="BC225">
        <v>1</v>
      </c>
      <c r="BD225" s="30" t="s">
        <v>98</v>
      </c>
      <c r="BE225">
        <v>4</v>
      </c>
      <c r="BF225" t="s">
        <v>107</v>
      </c>
      <c r="BG225">
        <v>0</v>
      </c>
      <c r="BH225" t="s">
        <v>83</v>
      </c>
      <c r="BI225" t="s">
        <v>127</v>
      </c>
      <c r="BJ225">
        <v>1989</v>
      </c>
      <c r="BK225" t="s">
        <v>102</v>
      </c>
      <c r="BL225">
        <v>2</v>
      </c>
      <c r="BM225">
        <v>576</v>
      </c>
      <c r="BN225" t="s">
        <v>98</v>
      </c>
      <c r="BO225" t="s">
        <v>98</v>
      </c>
      <c r="BP225" t="s">
        <v>105</v>
      </c>
      <c r="BQ225" s="30">
        <v>216</v>
      </c>
      <c r="BR225" s="14">
        <f>IF(Table1[[#This Row],[WoodDeckSF]]&gt;0,1,0)</f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 s="28" t="s">
        <v>83</v>
      </c>
      <c r="BY225" s="14">
        <f>IF(Table1[[#This Row],[PoolQC]]="NA", 0, 1)</f>
        <v>0</v>
      </c>
      <c r="BZ225" s="30" t="s">
        <v>83</v>
      </c>
      <c r="CA225" s="14">
        <f>IF(Table1[[#This Row],[Fence]]="NA",0,1)</f>
        <v>0</v>
      </c>
      <c r="CB225" t="s">
        <v>83</v>
      </c>
      <c r="CC225">
        <v>0</v>
      </c>
      <c r="CD225" s="30">
        <v>3</v>
      </c>
      <c r="CE225">
        <v>2009</v>
      </c>
      <c r="CF225" t="s">
        <v>110</v>
      </c>
      <c r="CG225" t="s">
        <v>128</v>
      </c>
      <c r="CH225" s="14">
        <f>IF(Table1[[#This Row],[SaleCondition]]="Normal",1,0)</f>
        <v>0</v>
      </c>
      <c r="CI225" s="1">
        <v>97000</v>
      </c>
    </row>
    <row r="226" spans="1:87" x14ac:dyDescent="0.2">
      <c r="A226">
        <v>225</v>
      </c>
      <c r="B226">
        <v>20</v>
      </c>
      <c r="C226" s="28" t="s">
        <v>81</v>
      </c>
      <c r="D226">
        <v>103</v>
      </c>
      <c r="E226">
        <v>13472</v>
      </c>
      <c r="F226" s="28" t="s">
        <v>82</v>
      </c>
      <c r="G226" t="s">
        <v>83</v>
      </c>
      <c r="H226" t="s">
        <v>84</v>
      </c>
      <c r="I226" s="28" t="s">
        <v>85</v>
      </c>
      <c r="J226" t="s">
        <v>86</v>
      </c>
      <c r="K226" s="30" t="s">
        <v>87</v>
      </c>
      <c r="L226" t="s">
        <v>88</v>
      </c>
      <c r="M226" s="31" t="s">
        <v>154</v>
      </c>
      <c r="N226" s="31" t="s">
        <v>90</v>
      </c>
      <c r="O226" s="28" t="s">
        <v>90</v>
      </c>
      <c r="P226" t="s">
        <v>91</v>
      </c>
      <c r="Q226" s="30" t="s">
        <v>115</v>
      </c>
      <c r="R226" s="28">
        <v>10</v>
      </c>
      <c r="S226" s="28">
        <v>5</v>
      </c>
      <c r="T226">
        <v>2003</v>
      </c>
      <c r="U226">
        <v>2003</v>
      </c>
      <c r="V226" s="14">
        <f t="shared" si="3"/>
        <v>0</v>
      </c>
      <c r="W226" s="28" t="s">
        <v>152</v>
      </c>
      <c r="X226" s="28" t="s">
        <v>94</v>
      </c>
      <c r="Y226" s="30" t="s">
        <v>95</v>
      </c>
      <c r="Z226" s="28" t="s">
        <v>95</v>
      </c>
      <c r="AA226" t="s">
        <v>96</v>
      </c>
      <c r="AB226" s="28">
        <v>922</v>
      </c>
      <c r="AC226" s="28" t="s">
        <v>104</v>
      </c>
      <c r="AD226" s="28" t="s">
        <v>98</v>
      </c>
      <c r="AE226" s="30" t="s">
        <v>99</v>
      </c>
      <c r="AF226" t="s">
        <v>104</v>
      </c>
      <c r="AG226" t="s">
        <v>98</v>
      </c>
      <c r="AH226" t="s">
        <v>97</v>
      </c>
      <c r="AI226" t="s">
        <v>101</v>
      </c>
      <c r="AJ226">
        <v>56</v>
      </c>
      <c r="AK226" t="s">
        <v>102</v>
      </c>
      <c r="AL226">
        <v>0</v>
      </c>
      <c r="AM226">
        <v>2336</v>
      </c>
      <c r="AN226">
        <v>2392</v>
      </c>
      <c r="AO226" s="28" t="s">
        <v>103</v>
      </c>
      <c r="AP226" s="28" t="s">
        <v>104</v>
      </c>
      <c r="AQ226" t="s">
        <v>105</v>
      </c>
      <c r="AR226" t="s">
        <v>106</v>
      </c>
      <c r="AS226">
        <v>2392</v>
      </c>
      <c r="AT226">
        <v>0</v>
      </c>
      <c r="AU226">
        <v>0</v>
      </c>
      <c r="AV226">
        <v>2392</v>
      </c>
      <c r="AW226" s="30">
        <v>0</v>
      </c>
      <c r="AX226">
        <v>0</v>
      </c>
      <c r="AY226" s="30">
        <v>2</v>
      </c>
      <c r="AZ226" s="30">
        <v>0</v>
      </c>
      <c r="BA226">
        <v>3</v>
      </c>
      <c r="BB226" s="14">
        <f>IF(Table1[[#This Row],[FullBath]]+Table1[[#This Row],[HalfBath]]=Table1[[#This Row],[BedroomAbvGr]],1,0)</f>
        <v>0</v>
      </c>
      <c r="BC226">
        <v>1</v>
      </c>
      <c r="BD226" s="30" t="s">
        <v>104</v>
      </c>
      <c r="BE226">
        <v>8</v>
      </c>
      <c r="BF226" t="s">
        <v>107</v>
      </c>
      <c r="BG226">
        <v>1</v>
      </c>
      <c r="BH226" t="s">
        <v>104</v>
      </c>
      <c r="BI226" t="s">
        <v>108</v>
      </c>
      <c r="BJ226">
        <v>2003</v>
      </c>
      <c r="BK226" t="s">
        <v>157</v>
      </c>
      <c r="BL226">
        <v>3</v>
      </c>
      <c r="BM226">
        <v>968</v>
      </c>
      <c r="BN226" t="s">
        <v>98</v>
      </c>
      <c r="BO226" t="s">
        <v>98</v>
      </c>
      <c r="BP226" t="s">
        <v>105</v>
      </c>
      <c r="BQ226" s="30">
        <v>248</v>
      </c>
      <c r="BR226" s="14">
        <f>IF(Table1[[#This Row],[WoodDeckSF]]&gt;0,1,0)</f>
        <v>1</v>
      </c>
      <c r="BS226">
        <v>105</v>
      </c>
      <c r="BT226">
        <v>0</v>
      </c>
      <c r="BU226">
        <v>0</v>
      </c>
      <c r="BV226">
        <v>0</v>
      </c>
      <c r="BW226">
        <v>0</v>
      </c>
      <c r="BX226" s="28" t="s">
        <v>83</v>
      </c>
      <c r="BY226" s="14">
        <f>IF(Table1[[#This Row],[PoolQC]]="NA", 0, 1)</f>
        <v>0</v>
      </c>
      <c r="BZ226" s="30" t="s">
        <v>83</v>
      </c>
      <c r="CA226" s="14">
        <f>IF(Table1[[#This Row],[Fence]]="NA",0,1)</f>
        <v>0</v>
      </c>
      <c r="CB226" t="s">
        <v>83</v>
      </c>
      <c r="CC226">
        <v>0</v>
      </c>
      <c r="CD226" s="30">
        <v>6</v>
      </c>
      <c r="CE226">
        <v>2009</v>
      </c>
      <c r="CF226" t="s">
        <v>110</v>
      </c>
      <c r="CG226" t="s">
        <v>111</v>
      </c>
      <c r="CH226" s="14">
        <f>IF(Table1[[#This Row],[SaleCondition]]="Normal",1,0)</f>
        <v>1</v>
      </c>
      <c r="CI226" s="1">
        <v>386250</v>
      </c>
    </row>
    <row r="227" spans="1:87" x14ac:dyDescent="0.2">
      <c r="A227">
        <v>226</v>
      </c>
      <c r="B227">
        <v>160</v>
      </c>
      <c r="C227" s="28" t="s">
        <v>142</v>
      </c>
      <c r="D227">
        <v>21</v>
      </c>
      <c r="E227">
        <v>1680</v>
      </c>
      <c r="F227" s="28" t="s">
        <v>82</v>
      </c>
      <c r="G227" t="s">
        <v>83</v>
      </c>
      <c r="H227" t="s">
        <v>84</v>
      </c>
      <c r="I227" s="28" t="s">
        <v>85</v>
      </c>
      <c r="J227" t="s">
        <v>86</v>
      </c>
      <c r="K227" s="30" t="s">
        <v>87</v>
      </c>
      <c r="L227" t="s">
        <v>88</v>
      </c>
      <c r="M227" s="31" t="s">
        <v>228</v>
      </c>
      <c r="N227" s="31" t="s">
        <v>90</v>
      </c>
      <c r="O227" s="28" t="s">
        <v>90</v>
      </c>
      <c r="P227" t="s">
        <v>198</v>
      </c>
      <c r="Q227" s="30" t="s">
        <v>92</v>
      </c>
      <c r="R227" s="28">
        <v>5</v>
      </c>
      <c r="S227" s="28">
        <v>5</v>
      </c>
      <c r="T227">
        <v>1971</v>
      </c>
      <c r="U227">
        <v>1971</v>
      </c>
      <c r="V227" s="14">
        <f t="shared" si="3"/>
        <v>0</v>
      </c>
      <c r="W227" s="28" t="s">
        <v>93</v>
      </c>
      <c r="X227" s="28" t="s">
        <v>94</v>
      </c>
      <c r="Y227" s="30" t="s">
        <v>140</v>
      </c>
      <c r="Z227" s="28" t="s">
        <v>140</v>
      </c>
      <c r="AA227" t="s">
        <v>96</v>
      </c>
      <c r="AB227" s="28">
        <v>142</v>
      </c>
      <c r="AC227" s="28" t="s">
        <v>98</v>
      </c>
      <c r="AD227" s="28" t="s">
        <v>98</v>
      </c>
      <c r="AE227" s="30" t="s">
        <v>118</v>
      </c>
      <c r="AF227" t="s">
        <v>98</v>
      </c>
      <c r="AG227" t="s">
        <v>98</v>
      </c>
      <c r="AH227" t="s">
        <v>100</v>
      </c>
      <c r="AI227" t="s">
        <v>102</v>
      </c>
      <c r="AJ227">
        <v>0</v>
      </c>
      <c r="AK227" t="s">
        <v>102</v>
      </c>
      <c r="AL227">
        <v>0</v>
      </c>
      <c r="AM227">
        <v>630</v>
      </c>
      <c r="AN227">
        <v>630</v>
      </c>
      <c r="AO227" s="28" t="s">
        <v>103</v>
      </c>
      <c r="AP227" s="28" t="s">
        <v>98</v>
      </c>
      <c r="AQ227" t="s">
        <v>105</v>
      </c>
      <c r="AR227" t="s">
        <v>106</v>
      </c>
      <c r="AS227">
        <v>630</v>
      </c>
      <c r="AT227">
        <v>672</v>
      </c>
      <c r="AU227">
        <v>0</v>
      </c>
      <c r="AV227">
        <v>1302</v>
      </c>
      <c r="AW227" s="30">
        <v>0</v>
      </c>
      <c r="AX227">
        <v>0</v>
      </c>
      <c r="AY227" s="30">
        <v>2</v>
      </c>
      <c r="AZ227" s="30">
        <v>1</v>
      </c>
      <c r="BA227">
        <v>3</v>
      </c>
      <c r="BB227" s="14">
        <f>IF(Table1[[#This Row],[FullBath]]+Table1[[#This Row],[HalfBath]]=Table1[[#This Row],[BedroomAbvGr]],1,0)</f>
        <v>1</v>
      </c>
      <c r="BC227">
        <v>1</v>
      </c>
      <c r="BD227" s="30" t="s">
        <v>98</v>
      </c>
      <c r="BE227">
        <v>6</v>
      </c>
      <c r="BF227" t="s">
        <v>107</v>
      </c>
      <c r="BG227">
        <v>0</v>
      </c>
      <c r="BH227" t="s">
        <v>83</v>
      </c>
      <c r="BI227" t="s">
        <v>127</v>
      </c>
      <c r="BJ227">
        <v>1991</v>
      </c>
      <c r="BK227" t="s">
        <v>102</v>
      </c>
      <c r="BL227">
        <v>1</v>
      </c>
      <c r="BM227">
        <v>280</v>
      </c>
      <c r="BN227" t="s">
        <v>98</v>
      </c>
      <c r="BO227" t="s">
        <v>98</v>
      </c>
      <c r="BP227" t="s">
        <v>105</v>
      </c>
      <c r="BQ227" s="30">
        <v>0</v>
      </c>
      <c r="BR227" s="14">
        <f>IF(Table1[[#This Row],[WoodDeckSF]]&gt;0,1,0)</f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s="28" t="s">
        <v>83</v>
      </c>
      <c r="BY227" s="14">
        <f>IF(Table1[[#This Row],[PoolQC]]="NA", 0, 1)</f>
        <v>0</v>
      </c>
      <c r="BZ227" s="30" t="s">
        <v>83</v>
      </c>
      <c r="CA227" s="14">
        <f>IF(Table1[[#This Row],[Fence]]="NA",0,1)</f>
        <v>0</v>
      </c>
      <c r="CB227" t="s">
        <v>83</v>
      </c>
      <c r="CC227">
        <v>0</v>
      </c>
      <c r="CD227" s="30">
        <v>5</v>
      </c>
      <c r="CE227">
        <v>2009</v>
      </c>
      <c r="CF227" t="s">
        <v>173</v>
      </c>
      <c r="CG227" t="s">
        <v>128</v>
      </c>
      <c r="CH227" s="14">
        <f>IF(Table1[[#This Row],[SaleCondition]]="Normal",1,0)</f>
        <v>0</v>
      </c>
      <c r="CI227" s="1">
        <v>112000</v>
      </c>
    </row>
    <row r="228" spans="1:87" x14ac:dyDescent="0.2">
      <c r="A228">
        <v>227</v>
      </c>
      <c r="B228">
        <v>60</v>
      </c>
      <c r="C228" s="28" t="s">
        <v>81</v>
      </c>
      <c r="D228">
        <v>82</v>
      </c>
      <c r="E228">
        <v>9950</v>
      </c>
      <c r="F228" s="28" t="s">
        <v>82</v>
      </c>
      <c r="G228" t="s">
        <v>83</v>
      </c>
      <c r="H228" t="s">
        <v>120</v>
      </c>
      <c r="I228" s="28" t="s">
        <v>85</v>
      </c>
      <c r="J228" t="s">
        <v>86</v>
      </c>
      <c r="K228" s="30" t="s">
        <v>87</v>
      </c>
      <c r="L228" t="s">
        <v>88</v>
      </c>
      <c r="M228" s="31" t="s">
        <v>129</v>
      </c>
      <c r="N228" s="31" t="s">
        <v>90</v>
      </c>
      <c r="O228" s="28" t="s">
        <v>90</v>
      </c>
      <c r="P228" t="s">
        <v>91</v>
      </c>
      <c r="Q228" s="30" t="s">
        <v>92</v>
      </c>
      <c r="R228" s="28">
        <v>7</v>
      </c>
      <c r="S228" s="28">
        <v>5</v>
      </c>
      <c r="T228">
        <v>1995</v>
      </c>
      <c r="U228">
        <v>1995</v>
      </c>
      <c r="V228" s="14">
        <f t="shared" si="3"/>
        <v>0</v>
      </c>
      <c r="W228" s="28" t="s">
        <v>93</v>
      </c>
      <c r="X228" s="28" t="s">
        <v>94</v>
      </c>
      <c r="Y228" s="30" t="s">
        <v>95</v>
      </c>
      <c r="Z228" s="28" t="s">
        <v>95</v>
      </c>
      <c r="AA228" t="s">
        <v>96</v>
      </c>
      <c r="AB228" s="28">
        <v>290</v>
      </c>
      <c r="AC228" s="28" t="s">
        <v>97</v>
      </c>
      <c r="AD228" s="28" t="s">
        <v>98</v>
      </c>
      <c r="AE228" s="30" t="s">
        <v>99</v>
      </c>
      <c r="AF228" t="s">
        <v>97</v>
      </c>
      <c r="AG228" t="s">
        <v>98</v>
      </c>
      <c r="AH228" t="s">
        <v>100</v>
      </c>
      <c r="AI228" t="s">
        <v>101</v>
      </c>
      <c r="AJ228">
        <v>565</v>
      </c>
      <c r="AK228" t="s">
        <v>102</v>
      </c>
      <c r="AL228">
        <v>0</v>
      </c>
      <c r="AM228">
        <v>638</v>
      </c>
      <c r="AN228">
        <v>1203</v>
      </c>
      <c r="AO228" s="28" t="s">
        <v>103</v>
      </c>
      <c r="AP228" s="28" t="s">
        <v>104</v>
      </c>
      <c r="AQ228" t="s">
        <v>105</v>
      </c>
      <c r="AR228" t="s">
        <v>106</v>
      </c>
      <c r="AS228">
        <v>1214</v>
      </c>
      <c r="AT228">
        <v>1306</v>
      </c>
      <c r="AU228">
        <v>0</v>
      </c>
      <c r="AV228">
        <v>2520</v>
      </c>
      <c r="AW228" s="30">
        <v>0</v>
      </c>
      <c r="AX228">
        <v>0</v>
      </c>
      <c r="AY228" s="30">
        <v>2</v>
      </c>
      <c r="AZ228" s="30">
        <v>1</v>
      </c>
      <c r="BA228">
        <v>4</v>
      </c>
      <c r="BB228" s="14">
        <f>IF(Table1[[#This Row],[FullBath]]+Table1[[#This Row],[HalfBath]]=Table1[[#This Row],[BedroomAbvGr]],1,0)</f>
        <v>0</v>
      </c>
      <c r="BC228">
        <v>1</v>
      </c>
      <c r="BD228" s="30" t="s">
        <v>97</v>
      </c>
      <c r="BE228">
        <v>9</v>
      </c>
      <c r="BF228" t="s">
        <v>107</v>
      </c>
      <c r="BG228">
        <v>1</v>
      </c>
      <c r="BH228" t="s">
        <v>98</v>
      </c>
      <c r="BI228" t="s">
        <v>108</v>
      </c>
      <c r="BJ228">
        <v>1995</v>
      </c>
      <c r="BK228" t="s">
        <v>109</v>
      </c>
      <c r="BL228">
        <v>3</v>
      </c>
      <c r="BM228">
        <v>721</v>
      </c>
      <c r="BN228" t="s">
        <v>98</v>
      </c>
      <c r="BO228" t="s">
        <v>98</v>
      </c>
      <c r="BP228" t="s">
        <v>105</v>
      </c>
      <c r="BQ228" s="30">
        <v>224</v>
      </c>
      <c r="BR228" s="14">
        <f>IF(Table1[[#This Row],[WoodDeckSF]]&gt;0,1,0)</f>
        <v>1</v>
      </c>
      <c r="BS228">
        <v>114</v>
      </c>
      <c r="BT228">
        <v>0</v>
      </c>
      <c r="BU228">
        <v>0</v>
      </c>
      <c r="BV228">
        <v>0</v>
      </c>
      <c r="BW228">
        <v>0</v>
      </c>
      <c r="BX228" s="28" t="s">
        <v>83</v>
      </c>
      <c r="BY228" s="14">
        <f>IF(Table1[[#This Row],[PoolQC]]="NA", 0, 1)</f>
        <v>0</v>
      </c>
      <c r="BZ228" s="30" t="s">
        <v>83</v>
      </c>
      <c r="CA228" s="14">
        <f>IF(Table1[[#This Row],[Fence]]="NA",0,1)</f>
        <v>0</v>
      </c>
      <c r="CB228" t="s">
        <v>83</v>
      </c>
      <c r="CC228">
        <v>0</v>
      </c>
      <c r="CD228" s="30">
        <v>6</v>
      </c>
      <c r="CE228">
        <v>2007</v>
      </c>
      <c r="CF228" t="s">
        <v>110</v>
      </c>
      <c r="CG228" t="s">
        <v>128</v>
      </c>
      <c r="CH228" s="14">
        <f>IF(Table1[[#This Row],[SaleCondition]]="Normal",1,0)</f>
        <v>0</v>
      </c>
      <c r="CI228" s="1">
        <v>290000</v>
      </c>
    </row>
    <row r="229" spans="1:87" x14ac:dyDescent="0.2">
      <c r="A229">
        <v>228</v>
      </c>
      <c r="B229">
        <v>160</v>
      </c>
      <c r="C229" s="28" t="s">
        <v>142</v>
      </c>
      <c r="D229">
        <v>21</v>
      </c>
      <c r="E229">
        <v>1869</v>
      </c>
      <c r="F229" s="28" t="s">
        <v>82</v>
      </c>
      <c r="G229" t="s">
        <v>83</v>
      </c>
      <c r="H229" t="s">
        <v>84</v>
      </c>
      <c r="I229" s="28" t="s">
        <v>85</v>
      </c>
      <c r="J229" t="s">
        <v>86</v>
      </c>
      <c r="K229" s="30" t="s">
        <v>87</v>
      </c>
      <c r="L229" t="s">
        <v>88</v>
      </c>
      <c r="M229" s="31" t="s">
        <v>228</v>
      </c>
      <c r="N229" s="31" t="s">
        <v>90</v>
      </c>
      <c r="O229" s="28" t="s">
        <v>90</v>
      </c>
      <c r="P229" t="s">
        <v>198</v>
      </c>
      <c r="Q229" s="30" t="s">
        <v>92</v>
      </c>
      <c r="R229" s="28">
        <v>6</v>
      </c>
      <c r="S229" s="28">
        <v>6</v>
      </c>
      <c r="T229">
        <v>1970</v>
      </c>
      <c r="U229">
        <v>1970</v>
      </c>
      <c r="V229" s="14">
        <f t="shared" si="3"/>
        <v>0</v>
      </c>
      <c r="W229" s="28" t="s">
        <v>93</v>
      </c>
      <c r="X229" s="28" t="s">
        <v>94</v>
      </c>
      <c r="Y229" s="30" t="s">
        <v>140</v>
      </c>
      <c r="Z229" s="28" t="s">
        <v>140</v>
      </c>
      <c r="AA229" t="s">
        <v>96</v>
      </c>
      <c r="AB229" s="28">
        <v>127</v>
      </c>
      <c r="AC229" s="28" t="s">
        <v>98</v>
      </c>
      <c r="AD229" s="28" t="s">
        <v>98</v>
      </c>
      <c r="AE229" s="30" t="s">
        <v>118</v>
      </c>
      <c r="AF229" t="s">
        <v>98</v>
      </c>
      <c r="AG229" t="s">
        <v>98</v>
      </c>
      <c r="AH229" t="s">
        <v>100</v>
      </c>
      <c r="AI229" t="s">
        <v>153</v>
      </c>
      <c r="AJ229">
        <v>321</v>
      </c>
      <c r="AK229" t="s">
        <v>102</v>
      </c>
      <c r="AL229">
        <v>0</v>
      </c>
      <c r="AM229">
        <v>162</v>
      </c>
      <c r="AN229">
        <v>483</v>
      </c>
      <c r="AO229" s="28" t="s">
        <v>103</v>
      </c>
      <c r="AP229" s="28" t="s">
        <v>98</v>
      </c>
      <c r="AQ229" t="s">
        <v>105</v>
      </c>
      <c r="AR229" t="s">
        <v>106</v>
      </c>
      <c r="AS229">
        <v>483</v>
      </c>
      <c r="AT229">
        <v>504</v>
      </c>
      <c r="AU229">
        <v>0</v>
      </c>
      <c r="AV229">
        <v>987</v>
      </c>
      <c r="AW229" s="30">
        <v>0</v>
      </c>
      <c r="AX229">
        <v>0</v>
      </c>
      <c r="AY229" s="30">
        <v>1</v>
      </c>
      <c r="AZ229" s="30">
        <v>1</v>
      </c>
      <c r="BA229">
        <v>2</v>
      </c>
      <c r="BB229" s="14">
        <f>IF(Table1[[#This Row],[FullBath]]+Table1[[#This Row],[HalfBath]]=Table1[[#This Row],[BedroomAbvGr]],1,0)</f>
        <v>1</v>
      </c>
      <c r="BC229">
        <v>1</v>
      </c>
      <c r="BD229" s="30" t="s">
        <v>98</v>
      </c>
      <c r="BE229">
        <v>5</v>
      </c>
      <c r="BF229" t="s">
        <v>107</v>
      </c>
      <c r="BG229">
        <v>0</v>
      </c>
      <c r="BH229" t="s">
        <v>83</v>
      </c>
      <c r="BI229" t="s">
        <v>127</v>
      </c>
      <c r="BJ229">
        <v>1987</v>
      </c>
      <c r="BK229" t="s">
        <v>102</v>
      </c>
      <c r="BL229">
        <v>1</v>
      </c>
      <c r="BM229">
        <v>280</v>
      </c>
      <c r="BN229" t="s">
        <v>98</v>
      </c>
      <c r="BO229" t="s">
        <v>98</v>
      </c>
      <c r="BP229" t="s">
        <v>105</v>
      </c>
      <c r="BQ229" s="30">
        <v>0</v>
      </c>
      <c r="BR229" s="14">
        <f>IF(Table1[[#This Row],[WoodDeckSF]]&gt;0,1,0)</f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s="28" t="s">
        <v>83</v>
      </c>
      <c r="BY229" s="14">
        <f>IF(Table1[[#This Row],[PoolQC]]="NA", 0, 1)</f>
        <v>0</v>
      </c>
      <c r="BZ229" s="30" t="s">
        <v>83</v>
      </c>
      <c r="CA229" s="14">
        <f>IF(Table1[[#This Row],[Fence]]="NA",0,1)</f>
        <v>0</v>
      </c>
      <c r="CB229" t="s">
        <v>83</v>
      </c>
      <c r="CC229">
        <v>0</v>
      </c>
      <c r="CD229" s="30">
        <v>9</v>
      </c>
      <c r="CE229">
        <v>2008</v>
      </c>
      <c r="CF229" t="s">
        <v>110</v>
      </c>
      <c r="CG229" t="s">
        <v>111</v>
      </c>
      <c r="CH229" s="14">
        <f>IF(Table1[[#This Row],[SaleCondition]]="Normal",1,0)</f>
        <v>1</v>
      </c>
      <c r="CI229" s="1">
        <v>106000</v>
      </c>
    </row>
    <row r="230" spans="1:87" x14ac:dyDescent="0.2">
      <c r="A230">
        <v>229</v>
      </c>
      <c r="B230">
        <v>20</v>
      </c>
      <c r="C230" s="28" t="s">
        <v>81</v>
      </c>
      <c r="D230">
        <v>70</v>
      </c>
      <c r="E230">
        <v>8521</v>
      </c>
      <c r="F230" s="28" t="s">
        <v>82</v>
      </c>
      <c r="G230" t="s">
        <v>83</v>
      </c>
      <c r="H230" t="s">
        <v>84</v>
      </c>
      <c r="I230" s="28" t="s">
        <v>85</v>
      </c>
      <c r="J230" t="s">
        <v>86</v>
      </c>
      <c r="K230" s="30" t="s">
        <v>112</v>
      </c>
      <c r="L230" t="s">
        <v>88</v>
      </c>
      <c r="M230" s="31" t="s">
        <v>151</v>
      </c>
      <c r="N230" s="31" t="s">
        <v>114</v>
      </c>
      <c r="O230" s="28" t="s">
        <v>90</v>
      </c>
      <c r="P230" t="s">
        <v>91</v>
      </c>
      <c r="Q230" s="30" t="s">
        <v>115</v>
      </c>
      <c r="R230" s="28">
        <v>5</v>
      </c>
      <c r="S230" s="28">
        <v>5</v>
      </c>
      <c r="T230">
        <v>1967</v>
      </c>
      <c r="U230">
        <v>1967</v>
      </c>
      <c r="V230" s="14">
        <f t="shared" si="3"/>
        <v>0</v>
      </c>
      <c r="W230" s="28" t="s">
        <v>93</v>
      </c>
      <c r="X230" s="28" t="s">
        <v>94</v>
      </c>
      <c r="Y230" s="30" t="s">
        <v>140</v>
      </c>
      <c r="Z230" s="28" t="s">
        <v>140</v>
      </c>
      <c r="AA230" t="s">
        <v>117</v>
      </c>
      <c r="AB230" s="28">
        <v>0</v>
      </c>
      <c r="AC230" s="28" t="s">
        <v>98</v>
      </c>
      <c r="AD230" s="28" t="s">
        <v>98</v>
      </c>
      <c r="AE230" s="30" t="s">
        <v>118</v>
      </c>
      <c r="AF230" t="s">
        <v>98</v>
      </c>
      <c r="AG230" t="s">
        <v>98</v>
      </c>
      <c r="AH230" t="s">
        <v>100</v>
      </c>
      <c r="AI230" t="s">
        <v>119</v>
      </c>
      <c r="AJ230">
        <v>842</v>
      </c>
      <c r="AK230" t="s">
        <v>102</v>
      </c>
      <c r="AL230">
        <v>0</v>
      </c>
      <c r="AM230">
        <v>70</v>
      </c>
      <c r="AN230">
        <v>912</v>
      </c>
      <c r="AO230" s="28" t="s">
        <v>103</v>
      </c>
      <c r="AP230" s="28" t="s">
        <v>98</v>
      </c>
      <c r="AQ230" t="s">
        <v>105</v>
      </c>
      <c r="AR230" t="s">
        <v>106</v>
      </c>
      <c r="AS230">
        <v>912</v>
      </c>
      <c r="AT230">
        <v>0</v>
      </c>
      <c r="AU230">
        <v>0</v>
      </c>
      <c r="AV230">
        <v>912</v>
      </c>
      <c r="AW230" s="30">
        <v>0</v>
      </c>
      <c r="AX230">
        <v>0</v>
      </c>
      <c r="AY230" s="30">
        <v>1</v>
      </c>
      <c r="AZ230" s="30">
        <v>0</v>
      </c>
      <c r="BA230">
        <v>3</v>
      </c>
      <c r="BB230" s="14">
        <f>IF(Table1[[#This Row],[FullBath]]+Table1[[#This Row],[HalfBath]]=Table1[[#This Row],[BedroomAbvGr]],1,0)</f>
        <v>0</v>
      </c>
      <c r="BC230">
        <v>1</v>
      </c>
      <c r="BD230" s="30" t="s">
        <v>98</v>
      </c>
      <c r="BE230">
        <v>5</v>
      </c>
      <c r="BF230" t="s">
        <v>107</v>
      </c>
      <c r="BG230">
        <v>1</v>
      </c>
      <c r="BH230" t="s">
        <v>147</v>
      </c>
      <c r="BI230" t="s">
        <v>127</v>
      </c>
      <c r="BJ230">
        <v>1974</v>
      </c>
      <c r="BK230" t="s">
        <v>102</v>
      </c>
      <c r="BL230">
        <v>1</v>
      </c>
      <c r="BM230">
        <v>336</v>
      </c>
      <c r="BN230" t="s">
        <v>98</v>
      </c>
      <c r="BO230" t="s">
        <v>98</v>
      </c>
      <c r="BP230" t="s">
        <v>105</v>
      </c>
      <c r="BQ230" s="30">
        <v>0</v>
      </c>
      <c r="BR230" s="14">
        <f>IF(Table1[[#This Row],[WoodDeckSF]]&gt;0,1,0)</f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s="28" t="s">
        <v>83</v>
      </c>
      <c r="BY230" s="14">
        <f>IF(Table1[[#This Row],[PoolQC]]="NA", 0, 1)</f>
        <v>0</v>
      </c>
      <c r="BZ230" s="30" t="s">
        <v>134</v>
      </c>
      <c r="CA230" s="14">
        <f>IF(Table1[[#This Row],[Fence]]="NA",0,1)</f>
        <v>1</v>
      </c>
      <c r="CB230" t="s">
        <v>83</v>
      </c>
      <c r="CC230">
        <v>0</v>
      </c>
      <c r="CD230" s="30">
        <v>5</v>
      </c>
      <c r="CE230">
        <v>2010</v>
      </c>
      <c r="CF230" t="s">
        <v>110</v>
      </c>
      <c r="CG230" t="s">
        <v>111</v>
      </c>
      <c r="CH230" s="14">
        <f>IF(Table1[[#This Row],[SaleCondition]]="Normal",1,0)</f>
        <v>1</v>
      </c>
      <c r="CI230" s="1">
        <v>125000</v>
      </c>
    </row>
    <row r="231" spans="1:87" x14ac:dyDescent="0.2">
      <c r="A231">
        <v>230</v>
      </c>
      <c r="B231">
        <v>120</v>
      </c>
      <c r="C231" s="28" t="s">
        <v>81</v>
      </c>
      <c r="D231">
        <v>43</v>
      </c>
      <c r="E231">
        <v>3182</v>
      </c>
      <c r="F231" s="28" t="s">
        <v>82</v>
      </c>
      <c r="G231" t="s">
        <v>83</v>
      </c>
      <c r="H231" t="s">
        <v>84</v>
      </c>
      <c r="I231" s="28" t="s">
        <v>85</v>
      </c>
      <c r="J231" t="s">
        <v>86</v>
      </c>
      <c r="K231" s="30" t="s">
        <v>87</v>
      </c>
      <c r="L231" t="s">
        <v>88</v>
      </c>
      <c r="M231" s="31" t="s">
        <v>227</v>
      </c>
      <c r="N231" s="31" t="s">
        <v>90</v>
      </c>
      <c r="O231" s="28" t="s">
        <v>90</v>
      </c>
      <c r="P231" t="s">
        <v>179</v>
      </c>
      <c r="Q231" s="30" t="s">
        <v>115</v>
      </c>
      <c r="R231" s="28">
        <v>7</v>
      </c>
      <c r="S231" s="28">
        <v>5</v>
      </c>
      <c r="T231">
        <v>2005</v>
      </c>
      <c r="U231">
        <v>2006</v>
      </c>
      <c r="V231" s="14">
        <f t="shared" si="3"/>
        <v>1</v>
      </c>
      <c r="W231" s="28" t="s">
        <v>93</v>
      </c>
      <c r="X231" s="28" t="s">
        <v>94</v>
      </c>
      <c r="Y231" s="30" t="s">
        <v>95</v>
      </c>
      <c r="Z231" s="28" t="s">
        <v>95</v>
      </c>
      <c r="AA231" t="s">
        <v>96</v>
      </c>
      <c r="AB231" s="28">
        <v>16</v>
      </c>
      <c r="AC231" s="28" t="s">
        <v>97</v>
      </c>
      <c r="AD231" s="28" t="s">
        <v>98</v>
      </c>
      <c r="AE231" s="30" t="s">
        <v>99</v>
      </c>
      <c r="AF231" t="s">
        <v>97</v>
      </c>
      <c r="AG231" t="s">
        <v>98</v>
      </c>
      <c r="AH231" t="s">
        <v>130</v>
      </c>
      <c r="AI231" t="s">
        <v>101</v>
      </c>
      <c r="AJ231">
        <v>16</v>
      </c>
      <c r="AK231" t="s">
        <v>102</v>
      </c>
      <c r="AL231">
        <v>0</v>
      </c>
      <c r="AM231">
        <v>1357</v>
      </c>
      <c r="AN231">
        <v>1373</v>
      </c>
      <c r="AO231" s="28" t="s">
        <v>103</v>
      </c>
      <c r="AP231" s="28" t="s">
        <v>104</v>
      </c>
      <c r="AQ231" t="s">
        <v>105</v>
      </c>
      <c r="AR231" t="s">
        <v>106</v>
      </c>
      <c r="AS231">
        <v>1555</v>
      </c>
      <c r="AT231">
        <v>0</v>
      </c>
      <c r="AU231">
        <v>0</v>
      </c>
      <c r="AV231">
        <v>1555</v>
      </c>
      <c r="AW231" s="30">
        <v>0</v>
      </c>
      <c r="AX231">
        <v>0</v>
      </c>
      <c r="AY231" s="30">
        <v>2</v>
      </c>
      <c r="AZ231" s="30">
        <v>0</v>
      </c>
      <c r="BA231">
        <v>2</v>
      </c>
      <c r="BB231" s="14">
        <f>IF(Table1[[#This Row],[FullBath]]+Table1[[#This Row],[HalfBath]]=Table1[[#This Row],[BedroomAbvGr]],1,0)</f>
        <v>1</v>
      </c>
      <c r="BC231">
        <v>1</v>
      </c>
      <c r="BD231" s="30" t="s">
        <v>97</v>
      </c>
      <c r="BE231">
        <v>7</v>
      </c>
      <c r="BF231" t="s">
        <v>107</v>
      </c>
      <c r="BG231">
        <v>1</v>
      </c>
      <c r="BH231" t="s">
        <v>98</v>
      </c>
      <c r="BI231" t="s">
        <v>108</v>
      </c>
      <c r="BJ231">
        <v>2005</v>
      </c>
      <c r="BK231" t="s">
        <v>157</v>
      </c>
      <c r="BL231">
        <v>2</v>
      </c>
      <c r="BM231">
        <v>430</v>
      </c>
      <c r="BN231" t="s">
        <v>98</v>
      </c>
      <c r="BO231" t="s">
        <v>98</v>
      </c>
      <c r="BP231" t="s">
        <v>105</v>
      </c>
      <c r="BQ231" s="30">
        <v>143</v>
      </c>
      <c r="BR231" s="14">
        <f>IF(Table1[[#This Row],[WoodDeckSF]]&gt;0,1,0)</f>
        <v>1</v>
      </c>
      <c r="BS231">
        <v>20</v>
      </c>
      <c r="BT231">
        <v>0</v>
      </c>
      <c r="BU231">
        <v>0</v>
      </c>
      <c r="BV231">
        <v>0</v>
      </c>
      <c r="BW231">
        <v>0</v>
      </c>
      <c r="BX231" s="28" t="s">
        <v>83</v>
      </c>
      <c r="BY231" s="14">
        <f>IF(Table1[[#This Row],[PoolQC]]="NA", 0, 1)</f>
        <v>0</v>
      </c>
      <c r="BZ231" s="30" t="s">
        <v>83</v>
      </c>
      <c r="CA231" s="14">
        <f>IF(Table1[[#This Row],[Fence]]="NA",0,1)</f>
        <v>0</v>
      </c>
      <c r="CB231" t="s">
        <v>83</v>
      </c>
      <c r="CC231">
        <v>0</v>
      </c>
      <c r="CD231" s="30">
        <v>5</v>
      </c>
      <c r="CE231">
        <v>2009</v>
      </c>
      <c r="CF231" t="s">
        <v>110</v>
      </c>
      <c r="CG231" t="s">
        <v>111</v>
      </c>
      <c r="CH231" s="14">
        <f>IF(Table1[[#This Row],[SaleCondition]]="Normal",1,0)</f>
        <v>1</v>
      </c>
      <c r="CI231" s="1">
        <v>192500</v>
      </c>
    </row>
    <row r="232" spans="1:87" x14ac:dyDescent="0.2">
      <c r="A232">
        <v>231</v>
      </c>
      <c r="B232">
        <v>20</v>
      </c>
      <c r="C232" s="28" t="s">
        <v>81</v>
      </c>
      <c r="D232">
        <v>73</v>
      </c>
      <c r="E232">
        <v>8760</v>
      </c>
      <c r="F232" s="28" t="s">
        <v>82</v>
      </c>
      <c r="G232" t="s">
        <v>83</v>
      </c>
      <c r="H232" t="s">
        <v>84</v>
      </c>
      <c r="I232" s="28" t="s">
        <v>85</v>
      </c>
      <c r="J232" t="s">
        <v>86</v>
      </c>
      <c r="K232" s="30" t="s">
        <v>87</v>
      </c>
      <c r="L232" t="s">
        <v>88</v>
      </c>
      <c r="M232" s="31" t="s">
        <v>162</v>
      </c>
      <c r="N232" s="31" t="s">
        <v>90</v>
      </c>
      <c r="O232" s="28" t="s">
        <v>90</v>
      </c>
      <c r="P232" t="s">
        <v>91</v>
      </c>
      <c r="Q232" s="30" t="s">
        <v>115</v>
      </c>
      <c r="R232" s="28">
        <v>6</v>
      </c>
      <c r="S232" s="28">
        <v>6</v>
      </c>
      <c r="T232">
        <v>1959</v>
      </c>
      <c r="U232">
        <v>1959</v>
      </c>
      <c r="V232" s="14">
        <f t="shared" si="3"/>
        <v>0</v>
      </c>
      <c r="W232" s="28" t="s">
        <v>152</v>
      </c>
      <c r="X232" s="28" t="s">
        <v>94</v>
      </c>
      <c r="Y232" s="30" t="s">
        <v>116</v>
      </c>
      <c r="Z232" s="28" t="s">
        <v>116</v>
      </c>
      <c r="AA232" t="s">
        <v>96</v>
      </c>
      <c r="AB232" s="28">
        <v>220</v>
      </c>
      <c r="AC232" s="28" t="s">
        <v>98</v>
      </c>
      <c r="AD232" s="28" t="s">
        <v>98</v>
      </c>
      <c r="AE232" s="30" t="s">
        <v>118</v>
      </c>
      <c r="AF232" t="s">
        <v>98</v>
      </c>
      <c r="AG232" t="s">
        <v>98</v>
      </c>
      <c r="AH232" t="s">
        <v>100</v>
      </c>
      <c r="AI232" t="s">
        <v>102</v>
      </c>
      <c r="AJ232">
        <v>0</v>
      </c>
      <c r="AK232" t="s">
        <v>102</v>
      </c>
      <c r="AL232">
        <v>0</v>
      </c>
      <c r="AM232">
        <v>1194</v>
      </c>
      <c r="AN232">
        <v>1194</v>
      </c>
      <c r="AO232" s="28" t="s">
        <v>103</v>
      </c>
      <c r="AP232" s="28" t="s">
        <v>98</v>
      </c>
      <c r="AQ232" t="s">
        <v>105</v>
      </c>
      <c r="AR232" t="s">
        <v>106</v>
      </c>
      <c r="AS232">
        <v>1194</v>
      </c>
      <c r="AT232">
        <v>0</v>
      </c>
      <c r="AU232">
        <v>0</v>
      </c>
      <c r="AV232">
        <v>1194</v>
      </c>
      <c r="AW232" s="30">
        <v>1</v>
      </c>
      <c r="AX232">
        <v>0</v>
      </c>
      <c r="AY232" s="30">
        <v>1</v>
      </c>
      <c r="AZ232" s="30">
        <v>0</v>
      </c>
      <c r="BA232">
        <v>3</v>
      </c>
      <c r="BB232" s="14">
        <f>IF(Table1[[#This Row],[FullBath]]+Table1[[#This Row],[HalfBath]]=Table1[[#This Row],[BedroomAbvGr]],1,0)</f>
        <v>0</v>
      </c>
      <c r="BC232">
        <v>1</v>
      </c>
      <c r="BD232" s="30" t="s">
        <v>98</v>
      </c>
      <c r="BE232">
        <v>6</v>
      </c>
      <c r="BF232" t="s">
        <v>107</v>
      </c>
      <c r="BG232">
        <v>0</v>
      </c>
      <c r="BH232" t="s">
        <v>83</v>
      </c>
      <c r="BI232" t="s">
        <v>108</v>
      </c>
      <c r="BJ232">
        <v>1959</v>
      </c>
      <c r="BK232" t="s">
        <v>109</v>
      </c>
      <c r="BL232">
        <v>1</v>
      </c>
      <c r="BM232">
        <v>312</v>
      </c>
      <c r="BN232" t="s">
        <v>98</v>
      </c>
      <c r="BO232" t="s">
        <v>98</v>
      </c>
      <c r="BP232" t="s">
        <v>105</v>
      </c>
      <c r="BQ232" s="30">
        <v>0</v>
      </c>
      <c r="BR232" s="14">
        <f>IF(Table1[[#This Row],[WoodDeckSF]]&gt;0,1,0)</f>
        <v>0</v>
      </c>
      <c r="BS232">
        <v>0</v>
      </c>
      <c r="BT232">
        <v>120</v>
      </c>
      <c r="BU232">
        <v>0</v>
      </c>
      <c r="BV232">
        <v>0</v>
      </c>
      <c r="BW232">
        <v>0</v>
      </c>
      <c r="BX232" s="28" t="s">
        <v>83</v>
      </c>
      <c r="BY232" s="14">
        <f>IF(Table1[[#This Row],[PoolQC]]="NA", 0, 1)</f>
        <v>0</v>
      </c>
      <c r="BZ232" s="30" t="s">
        <v>83</v>
      </c>
      <c r="CA232" s="14">
        <f>IF(Table1[[#This Row],[Fence]]="NA",0,1)</f>
        <v>0</v>
      </c>
      <c r="CB232" t="s">
        <v>83</v>
      </c>
      <c r="CC232">
        <v>0</v>
      </c>
      <c r="CD232" s="30">
        <v>4</v>
      </c>
      <c r="CE232">
        <v>2010</v>
      </c>
      <c r="CF232" t="s">
        <v>110</v>
      </c>
      <c r="CG232" t="s">
        <v>111</v>
      </c>
      <c r="CH232" s="14">
        <f>IF(Table1[[#This Row],[SaleCondition]]="Normal",1,0)</f>
        <v>1</v>
      </c>
      <c r="CI232" s="1">
        <v>148000</v>
      </c>
    </row>
    <row r="233" spans="1:87" x14ac:dyDescent="0.2">
      <c r="A233">
        <v>232</v>
      </c>
      <c r="B233">
        <v>60</v>
      </c>
      <c r="C233" s="28" t="s">
        <v>81</v>
      </c>
      <c r="D233">
        <v>174</v>
      </c>
      <c r="E233">
        <v>15138</v>
      </c>
      <c r="F233" s="28" t="s">
        <v>82</v>
      </c>
      <c r="G233" t="s">
        <v>83</v>
      </c>
      <c r="H233" t="s">
        <v>120</v>
      </c>
      <c r="I233" s="28" t="s">
        <v>85</v>
      </c>
      <c r="J233" t="s">
        <v>86</v>
      </c>
      <c r="K233" s="30" t="s">
        <v>87</v>
      </c>
      <c r="L233" t="s">
        <v>88</v>
      </c>
      <c r="M233" s="31" t="s">
        <v>129</v>
      </c>
      <c r="N233" s="31" t="s">
        <v>90</v>
      </c>
      <c r="O233" s="28" t="s">
        <v>90</v>
      </c>
      <c r="P233" t="s">
        <v>91</v>
      </c>
      <c r="Q233" s="30" t="s">
        <v>92</v>
      </c>
      <c r="R233" s="28">
        <v>8</v>
      </c>
      <c r="S233" s="28">
        <v>5</v>
      </c>
      <c r="T233">
        <v>1995</v>
      </c>
      <c r="U233">
        <v>1996</v>
      </c>
      <c r="V233" s="14">
        <f t="shared" si="3"/>
        <v>1</v>
      </c>
      <c r="W233" s="28" t="s">
        <v>93</v>
      </c>
      <c r="X233" s="28" t="s">
        <v>94</v>
      </c>
      <c r="Y233" s="30" t="s">
        <v>95</v>
      </c>
      <c r="Z233" s="28" t="s">
        <v>95</v>
      </c>
      <c r="AA233" t="s">
        <v>96</v>
      </c>
      <c r="AB233" s="28">
        <v>506</v>
      </c>
      <c r="AC233" s="28" t="s">
        <v>97</v>
      </c>
      <c r="AD233" s="28" t="s">
        <v>98</v>
      </c>
      <c r="AE233" s="30" t="s">
        <v>99</v>
      </c>
      <c r="AF233" t="s">
        <v>97</v>
      </c>
      <c r="AG233" t="s">
        <v>98</v>
      </c>
      <c r="AH233" t="s">
        <v>100</v>
      </c>
      <c r="AI233" t="s">
        <v>101</v>
      </c>
      <c r="AJ233">
        <v>689</v>
      </c>
      <c r="AK233" t="s">
        <v>102</v>
      </c>
      <c r="AL233">
        <v>0</v>
      </c>
      <c r="AM233">
        <v>773</v>
      </c>
      <c r="AN233">
        <v>1462</v>
      </c>
      <c r="AO233" s="28" t="s">
        <v>103</v>
      </c>
      <c r="AP233" s="28" t="s">
        <v>104</v>
      </c>
      <c r="AQ233" t="s">
        <v>105</v>
      </c>
      <c r="AR233" t="s">
        <v>106</v>
      </c>
      <c r="AS233">
        <v>1490</v>
      </c>
      <c r="AT233">
        <v>1304</v>
      </c>
      <c r="AU233">
        <v>0</v>
      </c>
      <c r="AV233">
        <v>2794</v>
      </c>
      <c r="AW233" s="30">
        <v>1</v>
      </c>
      <c r="AX233">
        <v>0</v>
      </c>
      <c r="AY233" s="30">
        <v>2</v>
      </c>
      <c r="AZ233" s="30">
        <v>1</v>
      </c>
      <c r="BA233">
        <v>4</v>
      </c>
      <c r="BB233" s="14">
        <f>IF(Table1[[#This Row],[FullBath]]+Table1[[#This Row],[HalfBath]]=Table1[[#This Row],[BedroomAbvGr]],1,0)</f>
        <v>0</v>
      </c>
      <c r="BC233">
        <v>1</v>
      </c>
      <c r="BD233" s="30" t="s">
        <v>104</v>
      </c>
      <c r="BE233">
        <v>9</v>
      </c>
      <c r="BF233" t="s">
        <v>107</v>
      </c>
      <c r="BG233">
        <v>1</v>
      </c>
      <c r="BH233" t="s">
        <v>98</v>
      </c>
      <c r="BI233" t="s">
        <v>108</v>
      </c>
      <c r="BJ233">
        <v>1995</v>
      </c>
      <c r="BK233" t="s">
        <v>157</v>
      </c>
      <c r="BL233">
        <v>3</v>
      </c>
      <c r="BM233">
        <v>810</v>
      </c>
      <c r="BN233" t="s">
        <v>98</v>
      </c>
      <c r="BO233" t="s">
        <v>98</v>
      </c>
      <c r="BP233" t="s">
        <v>105</v>
      </c>
      <c r="BQ233" s="30">
        <v>0</v>
      </c>
      <c r="BR233" s="14">
        <f>IF(Table1[[#This Row],[WoodDeckSF]]&gt;0,1,0)</f>
        <v>0</v>
      </c>
      <c r="BS233">
        <v>146</v>
      </c>
      <c r="BT233">
        <v>202</v>
      </c>
      <c r="BU233">
        <v>0</v>
      </c>
      <c r="BV233">
        <v>0</v>
      </c>
      <c r="BW233">
        <v>0</v>
      </c>
      <c r="BX233" s="28" t="s">
        <v>83</v>
      </c>
      <c r="BY233" s="14">
        <f>IF(Table1[[#This Row],[PoolQC]]="NA", 0, 1)</f>
        <v>0</v>
      </c>
      <c r="BZ233" s="30" t="s">
        <v>83</v>
      </c>
      <c r="CA233" s="14">
        <f>IF(Table1[[#This Row],[Fence]]="NA",0,1)</f>
        <v>0</v>
      </c>
      <c r="CB233" t="s">
        <v>83</v>
      </c>
      <c r="CC233">
        <v>0</v>
      </c>
      <c r="CD233" s="30">
        <v>7</v>
      </c>
      <c r="CE233">
        <v>2009</v>
      </c>
      <c r="CF233" t="s">
        <v>110</v>
      </c>
      <c r="CG233" t="s">
        <v>111</v>
      </c>
      <c r="CH233" s="14">
        <f>IF(Table1[[#This Row],[SaleCondition]]="Normal",1,0)</f>
        <v>1</v>
      </c>
      <c r="CI233" s="1">
        <v>403000</v>
      </c>
    </row>
    <row r="234" spans="1:87" x14ac:dyDescent="0.2">
      <c r="A234">
        <v>233</v>
      </c>
      <c r="B234">
        <v>160</v>
      </c>
      <c r="C234" s="28" t="s">
        <v>142</v>
      </c>
      <c r="D234">
        <v>21</v>
      </c>
      <c r="E234">
        <v>1680</v>
      </c>
      <c r="F234" s="28" t="s">
        <v>82</v>
      </c>
      <c r="G234" t="s">
        <v>83</v>
      </c>
      <c r="H234" t="s">
        <v>84</v>
      </c>
      <c r="I234" s="28" t="s">
        <v>85</v>
      </c>
      <c r="J234" t="s">
        <v>86</v>
      </c>
      <c r="K234" s="30" t="s">
        <v>87</v>
      </c>
      <c r="L234" t="s">
        <v>88</v>
      </c>
      <c r="M234" s="31" t="s">
        <v>228</v>
      </c>
      <c r="N234" s="31" t="s">
        <v>90</v>
      </c>
      <c r="O234" s="28" t="s">
        <v>90</v>
      </c>
      <c r="P234" t="s">
        <v>198</v>
      </c>
      <c r="Q234" s="30" t="s">
        <v>92</v>
      </c>
      <c r="R234" s="28">
        <v>6</v>
      </c>
      <c r="S234" s="28">
        <v>5</v>
      </c>
      <c r="T234">
        <v>1972</v>
      </c>
      <c r="U234">
        <v>1972</v>
      </c>
      <c r="V234" s="14">
        <f t="shared" si="3"/>
        <v>0</v>
      </c>
      <c r="W234" s="28" t="s">
        <v>93</v>
      </c>
      <c r="X234" s="28" t="s">
        <v>94</v>
      </c>
      <c r="Y234" s="30" t="s">
        <v>140</v>
      </c>
      <c r="Z234" s="28" t="s">
        <v>140</v>
      </c>
      <c r="AA234" t="s">
        <v>96</v>
      </c>
      <c r="AB234" s="28">
        <v>297</v>
      </c>
      <c r="AC234" s="28" t="s">
        <v>98</v>
      </c>
      <c r="AD234" s="28" t="s">
        <v>98</v>
      </c>
      <c r="AE234" s="30" t="s">
        <v>118</v>
      </c>
      <c r="AF234" t="s">
        <v>98</v>
      </c>
      <c r="AG234" t="s">
        <v>98</v>
      </c>
      <c r="AH234" t="s">
        <v>100</v>
      </c>
      <c r="AI234" t="s">
        <v>102</v>
      </c>
      <c r="AJ234">
        <v>0</v>
      </c>
      <c r="AK234" t="s">
        <v>102</v>
      </c>
      <c r="AL234">
        <v>0</v>
      </c>
      <c r="AM234">
        <v>483</v>
      </c>
      <c r="AN234">
        <v>483</v>
      </c>
      <c r="AO234" s="28" t="s">
        <v>103</v>
      </c>
      <c r="AP234" s="28" t="s">
        <v>98</v>
      </c>
      <c r="AQ234" t="s">
        <v>105</v>
      </c>
      <c r="AR234" t="s">
        <v>106</v>
      </c>
      <c r="AS234">
        <v>483</v>
      </c>
      <c r="AT234">
        <v>504</v>
      </c>
      <c r="AU234">
        <v>0</v>
      </c>
      <c r="AV234">
        <v>987</v>
      </c>
      <c r="AW234" s="30">
        <v>0</v>
      </c>
      <c r="AX234">
        <v>0</v>
      </c>
      <c r="AY234" s="30">
        <v>1</v>
      </c>
      <c r="AZ234" s="30">
        <v>1</v>
      </c>
      <c r="BA234">
        <v>2</v>
      </c>
      <c r="BB234" s="14">
        <f>IF(Table1[[#This Row],[FullBath]]+Table1[[#This Row],[HalfBath]]=Table1[[#This Row],[BedroomAbvGr]],1,0)</f>
        <v>1</v>
      </c>
      <c r="BC234">
        <v>1</v>
      </c>
      <c r="BD234" s="30" t="s">
        <v>98</v>
      </c>
      <c r="BE234">
        <v>5</v>
      </c>
      <c r="BF234" t="s">
        <v>107</v>
      </c>
      <c r="BG234">
        <v>1</v>
      </c>
      <c r="BH234" t="s">
        <v>212</v>
      </c>
      <c r="BI234" t="s">
        <v>108</v>
      </c>
      <c r="BJ234">
        <v>1972</v>
      </c>
      <c r="BK234" t="s">
        <v>102</v>
      </c>
      <c r="BL234">
        <v>1</v>
      </c>
      <c r="BM234">
        <v>288</v>
      </c>
      <c r="BN234" t="s">
        <v>98</v>
      </c>
      <c r="BO234" t="s">
        <v>98</v>
      </c>
      <c r="BP234" t="s">
        <v>105</v>
      </c>
      <c r="BQ234" s="30">
        <v>0</v>
      </c>
      <c r="BR234" s="14">
        <f>IF(Table1[[#This Row],[WoodDeckSF]]&gt;0,1,0)</f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 s="28" t="s">
        <v>83</v>
      </c>
      <c r="BY234" s="14">
        <f>IF(Table1[[#This Row],[PoolQC]]="NA", 0, 1)</f>
        <v>0</v>
      </c>
      <c r="BZ234" s="30" t="s">
        <v>83</v>
      </c>
      <c r="CA234" s="14">
        <f>IF(Table1[[#This Row],[Fence]]="NA",0,1)</f>
        <v>0</v>
      </c>
      <c r="CB234" t="s">
        <v>83</v>
      </c>
      <c r="CC234">
        <v>0</v>
      </c>
      <c r="CD234" s="30">
        <v>6</v>
      </c>
      <c r="CE234">
        <v>2006</v>
      </c>
      <c r="CF234" t="s">
        <v>110</v>
      </c>
      <c r="CG234" t="s">
        <v>111</v>
      </c>
      <c r="CH234" s="14">
        <f>IF(Table1[[#This Row],[SaleCondition]]="Normal",1,0)</f>
        <v>1</v>
      </c>
      <c r="CI234" s="1">
        <v>94500</v>
      </c>
    </row>
    <row r="235" spans="1:87" x14ac:dyDescent="0.2">
      <c r="A235">
        <v>234</v>
      </c>
      <c r="B235">
        <v>20</v>
      </c>
      <c r="C235" s="28" t="s">
        <v>81</v>
      </c>
      <c r="D235">
        <v>75</v>
      </c>
      <c r="E235">
        <v>10650</v>
      </c>
      <c r="F235" s="28" t="s">
        <v>82</v>
      </c>
      <c r="G235" t="s">
        <v>83</v>
      </c>
      <c r="H235" t="s">
        <v>84</v>
      </c>
      <c r="I235" s="28" t="s">
        <v>85</v>
      </c>
      <c r="J235" t="s">
        <v>86</v>
      </c>
      <c r="K235" s="30" t="s">
        <v>122</v>
      </c>
      <c r="L235" t="s">
        <v>88</v>
      </c>
      <c r="M235" s="31" t="s">
        <v>89</v>
      </c>
      <c r="N235" s="31" t="s">
        <v>90</v>
      </c>
      <c r="O235" s="28" t="s">
        <v>90</v>
      </c>
      <c r="P235" t="s">
        <v>91</v>
      </c>
      <c r="Q235" s="30" t="s">
        <v>115</v>
      </c>
      <c r="R235" s="28">
        <v>5</v>
      </c>
      <c r="S235" s="28">
        <v>6</v>
      </c>
      <c r="T235">
        <v>1976</v>
      </c>
      <c r="U235">
        <v>1976</v>
      </c>
      <c r="V235" s="14">
        <f t="shared" si="3"/>
        <v>0</v>
      </c>
      <c r="W235" s="28" t="s">
        <v>93</v>
      </c>
      <c r="X235" s="28" t="s">
        <v>94</v>
      </c>
      <c r="Y235" s="30" t="s">
        <v>140</v>
      </c>
      <c r="Z235" s="28" t="s">
        <v>140</v>
      </c>
      <c r="AA235" t="s">
        <v>117</v>
      </c>
      <c r="AB235" s="28">
        <v>0</v>
      </c>
      <c r="AC235" s="28" t="s">
        <v>98</v>
      </c>
      <c r="AD235" s="28" t="s">
        <v>98</v>
      </c>
      <c r="AE235" s="30" t="s">
        <v>118</v>
      </c>
      <c r="AF235" t="s">
        <v>98</v>
      </c>
      <c r="AG235" t="s">
        <v>97</v>
      </c>
      <c r="AH235" t="s">
        <v>130</v>
      </c>
      <c r="AI235" t="s">
        <v>172</v>
      </c>
      <c r="AJ235">
        <v>182</v>
      </c>
      <c r="AK235" t="s">
        <v>119</v>
      </c>
      <c r="AL235">
        <v>712</v>
      </c>
      <c r="AM235">
        <v>0</v>
      </c>
      <c r="AN235">
        <v>894</v>
      </c>
      <c r="AO235" s="28" t="s">
        <v>103</v>
      </c>
      <c r="AP235" s="28" t="s">
        <v>98</v>
      </c>
      <c r="AQ235" t="s">
        <v>105</v>
      </c>
      <c r="AR235" t="s">
        <v>106</v>
      </c>
      <c r="AS235">
        <v>894</v>
      </c>
      <c r="AT235">
        <v>0</v>
      </c>
      <c r="AU235">
        <v>0</v>
      </c>
      <c r="AV235">
        <v>894</v>
      </c>
      <c r="AW235" s="30">
        <v>1</v>
      </c>
      <c r="AX235">
        <v>0</v>
      </c>
      <c r="AY235" s="30">
        <v>1</v>
      </c>
      <c r="AZ235" s="30">
        <v>0</v>
      </c>
      <c r="BA235">
        <v>3</v>
      </c>
      <c r="BB235" s="14">
        <f>IF(Table1[[#This Row],[FullBath]]+Table1[[#This Row],[HalfBath]]=Table1[[#This Row],[BedroomAbvGr]],1,0)</f>
        <v>0</v>
      </c>
      <c r="BC235">
        <v>1</v>
      </c>
      <c r="BD235" s="30" t="s">
        <v>98</v>
      </c>
      <c r="BE235">
        <v>5</v>
      </c>
      <c r="BF235" t="s">
        <v>107</v>
      </c>
      <c r="BG235">
        <v>0</v>
      </c>
      <c r="BH235" t="s">
        <v>83</v>
      </c>
      <c r="BI235" t="s">
        <v>108</v>
      </c>
      <c r="BJ235">
        <v>1976</v>
      </c>
      <c r="BK235" t="s">
        <v>102</v>
      </c>
      <c r="BL235">
        <v>1</v>
      </c>
      <c r="BM235">
        <v>308</v>
      </c>
      <c r="BN235" t="s">
        <v>98</v>
      </c>
      <c r="BO235" t="s">
        <v>98</v>
      </c>
      <c r="BP235" t="s">
        <v>105</v>
      </c>
      <c r="BQ235" s="30">
        <v>365</v>
      </c>
      <c r="BR235" s="14">
        <f>IF(Table1[[#This Row],[WoodDeckSF]]&gt;0,1,0)</f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 s="28" t="s">
        <v>83</v>
      </c>
      <c r="BY235" s="14">
        <f>IF(Table1[[#This Row],[PoolQC]]="NA", 0, 1)</f>
        <v>0</v>
      </c>
      <c r="BZ235" s="30" t="s">
        <v>134</v>
      </c>
      <c r="CA235" s="14">
        <f>IF(Table1[[#This Row],[Fence]]="NA",0,1)</f>
        <v>1</v>
      </c>
      <c r="CB235" t="s">
        <v>83</v>
      </c>
      <c r="CC235">
        <v>0</v>
      </c>
      <c r="CD235" s="30">
        <v>2</v>
      </c>
      <c r="CE235">
        <v>2010</v>
      </c>
      <c r="CF235" t="s">
        <v>110</v>
      </c>
      <c r="CG235" t="s">
        <v>111</v>
      </c>
      <c r="CH235" s="14">
        <f>IF(Table1[[#This Row],[SaleCondition]]="Normal",1,0)</f>
        <v>1</v>
      </c>
      <c r="CI235" s="1">
        <v>128200</v>
      </c>
    </row>
    <row r="236" spans="1:87" x14ac:dyDescent="0.2">
      <c r="A236">
        <v>235</v>
      </c>
      <c r="B236">
        <v>60</v>
      </c>
      <c r="C236" s="28" t="s">
        <v>81</v>
      </c>
      <c r="D236" t="s">
        <v>83</v>
      </c>
      <c r="E236">
        <v>7851</v>
      </c>
      <c r="F236" s="28" t="s">
        <v>82</v>
      </c>
      <c r="G236" t="s">
        <v>83</v>
      </c>
      <c r="H236" t="s">
        <v>84</v>
      </c>
      <c r="I236" s="28" t="s">
        <v>85</v>
      </c>
      <c r="J236" t="s">
        <v>86</v>
      </c>
      <c r="K236" s="30" t="s">
        <v>87</v>
      </c>
      <c r="L236" t="s">
        <v>88</v>
      </c>
      <c r="M236" s="31" t="s">
        <v>193</v>
      </c>
      <c r="N236" s="31" t="s">
        <v>90</v>
      </c>
      <c r="O236" s="28" t="s">
        <v>90</v>
      </c>
      <c r="P236" t="s">
        <v>91</v>
      </c>
      <c r="Q236" s="30" t="s">
        <v>92</v>
      </c>
      <c r="R236" s="28">
        <v>6</v>
      </c>
      <c r="S236" s="28">
        <v>5</v>
      </c>
      <c r="T236">
        <v>2002</v>
      </c>
      <c r="U236">
        <v>2002</v>
      </c>
      <c r="V236" s="14">
        <f t="shared" si="3"/>
        <v>0</v>
      </c>
      <c r="W236" s="28" t="s">
        <v>93</v>
      </c>
      <c r="X236" s="28" t="s">
        <v>94</v>
      </c>
      <c r="Y236" s="30" t="s">
        <v>95</v>
      </c>
      <c r="Z236" s="28" t="s">
        <v>95</v>
      </c>
      <c r="AA236" t="s">
        <v>83</v>
      </c>
      <c r="AB236" s="28" t="s">
        <v>83</v>
      </c>
      <c r="AC236" s="28" t="s">
        <v>97</v>
      </c>
      <c r="AD236" s="28" t="s">
        <v>98</v>
      </c>
      <c r="AE236" s="30" t="s">
        <v>99</v>
      </c>
      <c r="AF236" t="s">
        <v>97</v>
      </c>
      <c r="AG236" t="s">
        <v>98</v>
      </c>
      <c r="AH236" t="s">
        <v>100</v>
      </c>
      <c r="AI236" t="s">
        <v>101</v>
      </c>
      <c r="AJ236">
        <v>625</v>
      </c>
      <c r="AK236" t="s">
        <v>102</v>
      </c>
      <c r="AL236">
        <v>0</v>
      </c>
      <c r="AM236">
        <v>235</v>
      </c>
      <c r="AN236">
        <v>860</v>
      </c>
      <c r="AO236" s="28" t="s">
        <v>103</v>
      </c>
      <c r="AP236" s="28" t="s">
        <v>104</v>
      </c>
      <c r="AQ236" t="s">
        <v>105</v>
      </c>
      <c r="AR236" t="s">
        <v>106</v>
      </c>
      <c r="AS236">
        <v>860</v>
      </c>
      <c r="AT236">
        <v>1100</v>
      </c>
      <c r="AU236">
        <v>0</v>
      </c>
      <c r="AV236">
        <v>1960</v>
      </c>
      <c r="AW236" s="30">
        <v>1</v>
      </c>
      <c r="AX236">
        <v>0</v>
      </c>
      <c r="AY236" s="30">
        <v>2</v>
      </c>
      <c r="AZ236" s="30">
        <v>1</v>
      </c>
      <c r="BA236">
        <v>4</v>
      </c>
      <c r="BB236" s="14">
        <f>IF(Table1[[#This Row],[FullBath]]+Table1[[#This Row],[HalfBath]]=Table1[[#This Row],[BedroomAbvGr]],1,0)</f>
        <v>0</v>
      </c>
      <c r="BC236">
        <v>1</v>
      </c>
      <c r="BD236" s="30" t="s">
        <v>97</v>
      </c>
      <c r="BE236">
        <v>8</v>
      </c>
      <c r="BF236" t="s">
        <v>107</v>
      </c>
      <c r="BG236">
        <v>2</v>
      </c>
      <c r="BH236" t="s">
        <v>98</v>
      </c>
      <c r="BI236" t="s">
        <v>156</v>
      </c>
      <c r="BJ236">
        <v>2002</v>
      </c>
      <c r="BK236" t="s">
        <v>157</v>
      </c>
      <c r="BL236">
        <v>2</v>
      </c>
      <c r="BM236">
        <v>440</v>
      </c>
      <c r="BN236" t="s">
        <v>98</v>
      </c>
      <c r="BO236" t="s">
        <v>98</v>
      </c>
      <c r="BP236" t="s">
        <v>105</v>
      </c>
      <c r="BQ236" s="30">
        <v>288</v>
      </c>
      <c r="BR236" s="14">
        <f>IF(Table1[[#This Row],[WoodDeckSF]]&gt;0,1,0)</f>
        <v>1</v>
      </c>
      <c r="BS236">
        <v>48</v>
      </c>
      <c r="BT236">
        <v>0</v>
      </c>
      <c r="BU236">
        <v>0</v>
      </c>
      <c r="BV236">
        <v>0</v>
      </c>
      <c r="BW236">
        <v>0</v>
      </c>
      <c r="BX236" s="28" t="s">
        <v>83</v>
      </c>
      <c r="BY236" s="14">
        <f>IF(Table1[[#This Row],[PoolQC]]="NA", 0, 1)</f>
        <v>0</v>
      </c>
      <c r="BZ236" s="30" t="s">
        <v>83</v>
      </c>
      <c r="CA236" s="14">
        <f>IF(Table1[[#This Row],[Fence]]="NA",0,1)</f>
        <v>0</v>
      </c>
      <c r="CB236" t="s">
        <v>83</v>
      </c>
      <c r="CC236">
        <v>0</v>
      </c>
      <c r="CD236" s="30">
        <v>5</v>
      </c>
      <c r="CE236">
        <v>2010</v>
      </c>
      <c r="CF236" t="s">
        <v>110</v>
      </c>
      <c r="CG236" t="s">
        <v>111</v>
      </c>
      <c r="CH236" s="14">
        <f>IF(Table1[[#This Row],[SaleCondition]]="Normal",1,0)</f>
        <v>1</v>
      </c>
      <c r="CI236" s="1">
        <v>216500</v>
      </c>
    </row>
    <row r="237" spans="1:87" x14ac:dyDescent="0.2">
      <c r="A237">
        <v>236</v>
      </c>
      <c r="B237">
        <v>160</v>
      </c>
      <c r="C237" s="28" t="s">
        <v>142</v>
      </c>
      <c r="D237">
        <v>21</v>
      </c>
      <c r="E237">
        <v>1680</v>
      </c>
      <c r="F237" s="28" t="s">
        <v>82</v>
      </c>
      <c r="G237" t="s">
        <v>83</v>
      </c>
      <c r="H237" t="s">
        <v>84</v>
      </c>
      <c r="I237" s="28" t="s">
        <v>85</v>
      </c>
      <c r="J237" t="s">
        <v>86</v>
      </c>
      <c r="K237" s="30" t="s">
        <v>87</v>
      </c>
      <c r="L237" t="s">
        <v>88</v>
      </c>
      <c r="M237" s="31" t="s">
        <v>228</v>
      </c>
      <c r="N237" s="31" t="s">
        <v>90</v>
      </c>
      <c r="O237" s="28" t="s">
        <v>90</v>
      </c>
      <c r="P237" t="s">
        <v>179</v>
      </c>
      <c r="Q237" s="30" t="s">
        <v>92</v>
      </c>
      <c r="R237" s="28">
        <v>6</v>
      </c>
      <c r="S237" s="28">
        <v>3</v>
      </c>
      <c r="T237">
        <v>1971</v>
      </c>
      <c r="U237">
        <v>1971</v>
      </c>
      <c r="V237" s="14">
        <f t="shared" si="3"/>
        <v>0</v>
      </c>
      <c r="W237" s="28" t="s">
        <v>93</v>
      </c>
      <c r="X237" s="28" t="s">
        <v>94</v>
      </c>
      <c r="Y237" s="30" t="s">
        <v>140</v>
      </c>
      <c r="Z237" s="28" t="s">
        <v>140</v>
      </c>
      <c r="AA237" t="s">
        <v>96</v>
      </c>
      <c r="AB237" s="28">
        <v>604</v>
      </c>
      <c r="AC237" s="28" t="s">
        <v>98</v>
      </c>
      <c r="AD237" s="28" t="s">
        <v>98</v>
      </c>
      <c r="AE237" s="30" t="s">
        <v>118</v>
      </c>
      <c r="AF237" t="s">
        <v>98</v>
      </c>
      <c r="AG237" t="s">
        <v>98</v>
      </c>
      <c r="AH237" t="s">
        <v>100</v>
      </c>
      <c r="AI237" t="s">
        <v>119</v>
      </c>
      <c r="AJ237">
        <v>358</v>
      </c>
      <c r="AK237" t="s">
        <v>102</v>
      </c>
      <c r="AL237">
        <v>0</v>
      </c>
      <c r="AM237">
        <v>125</v>
      </c>
      <c r="AN237">
        <v>483</v>
      </c>
      <c r="AO237" s="28" t="s">
        <v>103</v>
      </c>
      <c r="AP237" s="28" t="s">
        <v>98</v>
      </c>
      <c r="AQ237" t="s">
        <v>105</v>
      </c>
      <c r="AR237" t="s">
        <v>106</v>
      </c>
      <c r="AS237">
        <v>483</v>
      </c>
      <c r="AT237">
        <v>504</v>
      </c>
      <c r="AU237">
        <v>0</v>
      </c>
      <c r="AV237">
        <v>987</v>
      </c>
      <c r="AW237" s="30">
        <v>0</v>
      </c>
      <c r="AX237">
        <v>0</v>
      </c>
      <c r="AY237" s="30">
        <v>1</v>
      </c>
      <c r="AZ237" s="30">
        <v>1</v>
      </c>
      <c r="BA237">
        <v>2</v>
      </c>
      <c r="BB237" s="14">
        <f>IF(Table1[[#This Row],[FullBath]]+Table1[[#This Row],[HalfBath]]=Table1[[#This Row],[BedroomAbvGr]],1,0)</f>
        <v>1</v>
      </c>
      <c r="BC237">
        <v>1</v>
      </c>
      <c r="BD237" s="30" t="s">
        <v>98</v>
      </c>
      <c r="BE237">
        <v>5</v>
      </c>
      <c r="BF237" t="s">
        <v>107</v>
      </c>
      <c r="BG237">
        <v>0</v>
      </c>
      <c r="BH237" t="s">
        <v>83</v>
      </c>
      <c r="BI237" t="s">
        <v>127</v>
      </c>
      <c r="BJ237">
        <v>1971</v>
      </c>
      <c r="BK237" t="s">
        <v>102</v>
      </c>
      <c r="BL237">
        <v>1</v>
      </c>
      <c r="BM237">
        <v>264</v>
      </c>
      <c r="BN237" t="s">
        <v>98</v>
      </c>
      <c r="BO237" t="s">
        <v>98</v>
      </c>
      <c r="BP237" t="s">
        <v>105</v>
      </c>
      <c r="BQ237" s="30">
        <v>0</v>
      </c>
      <c r="BR237" s="14">
        <f>IF(Table1[[#This Row],[WoodDeckSF]]&gt;0,1,0)</f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 s="28" t="s">
        <v>83</v>
      </c>
      <c r="BY237" s="14">
        <f>IF(Table1[[#This Row],[PoolQC]]="NA", 0, 1)</f>
        <v>0</v>
      </c>
      <c r="BZ237" s="30" t="s">
        <v>83</v>
      </c>
      <c r="CA237" s="14">
        <f>IF(Table1[[#This Row],[Fence]]="NA",0,1)</f>
        <v>0</v>
      </c>
      <c r="CB237" t="s">
        <v>83</v>
      </c>
      <c r="CC237">
        <v>0</v>
      </c>
      <c r="CD237" s="30">
        <v>8</v>
      </c>
      <c r="CE237">
        <v>2008</v>
      </c>
      <c r="CF237" t="s">
        <v>110</v>
      </c>
      <c r="CG237" t="s">
        <v>111</v>
      </c>
      <c r="CH237" s="14">
        <f>IF(Table1[[#This Row],[SaleCondition]]="Normal",1,0)</f>
        <v>1</v>
      </c>
      <c r="CI237" s="1">
        <v>89500</v>
      </c>
    </row>
    <row r="238" spans="1:87" x14ac:dyDescent="0.2">
      <c r="A238">
        <v>237</v>
      </c>
      <c r="B238">
        <v>20</v>
      </c>
      <c r="C238" s="28" t="s">
        <v>81</v>
      </c>
      <c r="D238">
        <v>65</v>
      </c>
      <c r="E238">
        <v>8773</v>
      </c>
      <c r="F238" s="28" t="s">
        <v>82</v>
      </c>
      <c r="G238" t="s">
        <v>83</v>
      </c>
      <c r="H238" t="s">
        <v>84</v>
      </c>
      <c r="I238" s="28" t="s">
        <v>85</v>
      </c>
      <c r="J238" t="s">
        <v>86</v>
      </c>
      <c r="K238" s="30" t="s">
        <v>112</v>
      </c>
      <c r="L238" t="s">
        <v>88</v>
      </c>
      <c r="M238" s="31" t="s">
        <v>89</v>
      </c>
      <c r="N238" s="31" t="s">
        <v>90</v>
      </c>
      <c r="O238" s="28" t="s">
        <v>90</v>
      </c>
      <c r="P238" t="s">
        <v>91</v>
      </c>
      <c r="Q238" s="30" t="s">
        <v>115</v>
      </c>
      <c r="R238" s="28">
        <v>7</v>
      </c>
      <c r="S238" s="28">
        <v>5</v>
      </c>
      <c r="T238">
        <v>2004</v>
      </c>
      <c r="U238">
        <v>2004</v>
      </c>
      <c r="V238" s="14">
        <f t="shared" si="3"/>
        <v>0</v>
      </c>
      <c r="W238" s="28" t="s">
        <v>93</v>
      </c>
      <c r="X238" s="28" t="s">
        <v>94</v>
      </c>
      <c r="Y238" s="30" t="s">
        <v>95</v>
      </c>
      <c r="Z238" s="28" t="s">
        <v>95</v>
      </c>
      <c r="AA238" t="s">
        <v>96</v>
      </c>
      <c r="AB238" s="28">
        <v>98</v>
      </c>
      <c r="AC238" s="28" t="s">
        <v>97</v>
      </c>
      <c r="AD238" s="28" t="s">
        <v>98</v>
      </c>
      <c r="AE238" s="30" t="s">
        <v>99</v>
      </c>
      <c r="AF238" t="s">
        <v>97</v>
      </c>
      <c r="AG238" t="s">
        <v>98</v>
      </c>
      <c r="AH238" t="s">
        <v>130</v>
      </c>
      <c r="AI238" t="s">
        <v>101</v>
      </c>
      <c r="AJ238">
        <v>24</v>
      </c>
      <c r="AK238" t="s">
        <v>102</v>
      </c>
      <c r="AL238">
        <v>0</v>
      </c>
      <c r="AM238">
        <v>1390</v>
      </c>
      <c r="AN238">
        <v>1414</v>
      </c>
      <c r="AO238" s="28" t="s">
        <v>103</v>
      </c>
      <c r="AP238" s="28" t="s">
        <v>104</v>
      </c>
      <c r="AQ238" t="s">
        <v>105</v>
      </c>
      <c r="AR238" t="s">
        <v>106</v>
      </c>
      <c r="AS238">
        <v>1414</v>
      </c>
      <c r="AT238">
        <v>0</v>
      </c>
      <c r="AU238">
        <v>0</v>
      </c>
      <c r="AV238">
        <v>1414</v>
      </c>
      <c r="AW238" s="30">
        <v>0</v>
      </c>
      <c r="AX238">
        <v>0</v>
      </c>
      <c r="AY238" s="30">
        <v>2</v>
      </c>
      <c r="AZ238" s="30">
        <v>0</v>
      </c>
      <c r="BA238">
        <v>3</v>
      </c>
      <c r="BB238" s="14">
        <f>IF(Table1[[#This Row],[FullBath]]+Table1[[#This Row],[HalfBath]]=Table1[[#This Row],[BedroomAbvGr]],1,0)</f>
        <v>0</v>
      </c>
      <c r="BC238">
        <v>1</v>
      </c>
      <c r="BD238" s="30" t="s">
        <v>97</v>
      </c>
      <c r="BE238">
        <v>6</v>
      </c>
      <c r="BF238" t="s">
        <v>107</v>
      </c>
      <c r="BG238">
        <v>0</v>
      </c>
      <c r="BH238" t="s">
        <v>83</v>
      </c>
      <c r="BI238" t="s">
        <v>108</v>
      </c>
      <c r="BJ238">
        <v>2004</v>
      </c>
      <c r="BK238" t="s">
        <v>109</v>
      </c>
      <c r="BL238">
        <v>2</v>
      </c>
      <c r="BM238">
        <v>494</v>
      </c>
      <c r="BN238" t="s">
        <v>98</v>
      </c>
      <c r="BO238" t="s">
        <v>98</v>
      </c>
      <c r="BP238" t="s">
        <v>105</v>
      </c>
      <c r="BQ238" s="30">
        <v>132</v>
      </c>
      <c r="BR238" s="14">
        <f>IF(Table1[[#This Row],[WoodDeckSF]]&gt;0,1,0)</f>
        <v>1</v>
      </c>
      <c r="BS238">
        <v>105</v>
      </c>
      <c r="BT238">
        <v>0</v>
      </c>
      <c r="BU238">
        <v>0</v>
      </c>
      <c r="BV238">
        <v>0</v>
      </c>
      <c r="BW238">
        <v>0</v>
      </c>
      <c r="BX238" s="28" t="s">
        <v>83</v>
      </c>
      <c r="BY238" s="14">
        <f>IF(Table1[[#This Row],[PoolQC]]="NA", 0, 1)</f>
        <v>0</v>
      </c>
      <c r="BZ238" s="30" t="s">
        <v>83</v>
      </c>
      <c r="CA238" s="14">
        <f>IF(Table1[[#This Row],[Fence]]="NA",0,1)</f>
        <v>0</v>
      </c>
      <c r="CB238" t="s">
        <v>83</v>
      </c>
      <c r="CC238">
        <v>0</v>
      </c>
      <c r="CD238" s="30">
        <v>5</v>
      </c>
      <c r="CE238">
        <v>2010</v>
      </c>
      <c r="CF238" t="s">
        <v>110</v>
      </c>
      <c r="CG238" t="s">
        <v>111</v>
      </c>
      <c r="CH238" s="14">
        <f>IF(Table1[[#This Row],[SaleCondition]]="Normal",1,0)</f>
        <v>1</v>
      </c>
      <c r="CI238" s="1">
        <v>185500</v>
      </c>
    </row>
    <row r="239" spans="1:87" x14ac:dyDescent="0.2">
      <c r="A239">
        <v>238</v>
      </c>
      <c r="B239">
        <v>60</v>
      </c>
      <c r="C239" s="28" t="s">
        <v>81</v>
      </c>
      <c r="D239" t="s">
        <v>83</v>
      </c>
      <c r="E239">
        <v>9453</v>
      </c>
      <c r="F239" s="28" t="s">
        <v>82</v>
      </c>
      <c r="G239" t="s">
        <v>83</v>
      </c>
      <c r="H239" t="s">
        <v>120</v>
      </c>
      <c r="I239" s="28" t="s">
        <v>85</v>
      </c>
      <c r="J239" t="s">
        <v>86</v>
      </c>
      <c r="K239" s="30" t="s">
        <v>166</v>
      </c>
      <c r="L239" t="s">
        <v>88</v>
      </c>
      <c r="M239" s="31" t="s">
        <v>170</v>
      </c>
      <c r="N239" s="31" t="s">
        <v>229</v>
      </c>
      <c r="O239" s="28" t="s">
        <v>90</v>
      </c>
      <c r="P239" t="s">
        <v>91</v>
      </c>
      <c r="Q239" s="30" t="s">
        <v>92</v>
      </c>
      <c r="R239" s="28">
        <v>7</v>
      </c>
      <c r="S239" s="28">
        <v>7</v>
      </c>
      <c r="T239">
        <v>1993</v>
      </c>
      <c r="U239">
        <v>2003</v>
      </c>
      <c r="V239" s="14">
        <f t="shared" si="3"/>
        <v>1</v>
      </c>
      <c r="W239" s="28" t="s">
        <v>93</v>
      </c>
      <c r="X239" s="28" t="s">
        <v>94</v>
      </c>
      <c r="Y239" s="30" t="s">
        <v>140</v>
      </c>
      <c r="Z239" s="28" t="s">
        <v>140</v>
      </c>
      <c r="AA239" t="s">
        <v>117</v>
      </c>
      <c r="AB239" s="28">
        <v>0</v>
      </c>
      <c r="AC239" s="28" t="s">
        <v>97</v>
      </c>
      <c r="AD239" s="28" t="s">
        <v>98</v>
      </c>
      <c r="AE239" s="30" t="s">
        <v>99</v>
      </c>
      <c r="AF239" t="s">
        <v>97</v>
      </c>
      <c r="AG239" t="s">
        <v>98</v>
      </c>
      <c r="AH239" t="s">
        <v>100</v>
      </c>
      <c r="AI239" t="s">
        <v>141</v>
      </c>
      <c r="AJ239">
        <v>402</v>
      </c>
      <c r="AK239" t="s">
        <v>102</v>
      </c>
      <c r="AL239">
        <v>0</v>
      </c>
      <c r="AM239">
        <v>594</v>
      </c>
      <c r="AN239">
        <v>996</v>
      </c>
      <c r="AO239" s="28" t="s">
        <v>103</v>
      </c>
      <c r="AP239" s="28" t="s">
        <v>104</v>
      </c>
      <c r="AQ239" t="s">
        <v>105</v>
      </c>
      <c r="AR239" t="s">
        <v>106</v>
      </c>
      <c r="AS239">
        <v>1014</v>
      </c>
      <c r="AT239">
        <v>730</v>
      </c>
      <c r="AU239">
        <v>0</v>
      </c>
      <c r="AV239">
        <v>1744</v>
      </c>
      <c r="AW239" s="30">
        <v>0</v>
      </c>
      <c r="AX239">
        <v>0</v>
      </c>
      <c r="AY239" s="30">
        <v>2</v>
      </c>
      <c r="AZ239" s="30">
        <v>1</v>
      </c>
      <c r="BA239">
        <v>3</v>
      </c>
      <c r="BB239" s="14">
        <f>IF(Table1[[#This Row],[FullBath]]+Table1[[#This Row],[HalfBath]]=Table1[[#This Row],[BedroomAbvGr]],1,0)</f>
        <v>1</v>
      </c>
      <c r="BC239">
        <v>1</v>
      </c>
      <c r="BD239" s="30" t="s">
        <v>97</v>
      </c>
      <c r="BE239">
        <v>7</v>
      </c>
      <c r="BF239" t="s">
        <v>107</v>
      </c>
      <c r="BG239">
        <v>0</v>
      </c>
      <c r="BH239" t="s">
        <v>83</v>
      </c>
      <c r="BI239" t="s">
        <v>108</v>
      </c>
      <c r="BJ239">
        <v>1993</v>
      </c>
      <c r="BK239" t="s">
        <v>109</v>
      </c>
      <c r="BL239">
        <v>2</v>
      </c>
      <c r="BM239">
        <v>457</v>
      </c>
      <c r="BN239" t="s">
        <v>98</v>
      </c>
      <c r="BO239" t="s">
        <v>98</v>
      </c>
      <c r="BP239" t="s">
        <v>105</v>
      </c>
      <c r="BQ239" s="30">
        <v>370</v>
      </c>
      <c r="BR239" s="14">
        <f>IF(Table1[[#This Row],[WoodDeckSF]]&gt;0,1,0)</f>
        <v>1</v>
      </c>
      <c r="BS239">
        <v>70</v>
      </c>
      <c r="BT239">
        <v>0</v>
      </c>
      <c r="BU239">
        <v>238</v>
      </c>
      <c r="BV239">
        <v>0</v>
      </c>
      <c r="BW239">
        <v>0</v>
      </c>
      <c r="BX239" s="28" t="s">
        <v>83</v>
      </c>
      <c r="BY239" s="14">
        <f>IF(Table1[[#This Row],[PoolQC]]="NA", 0, 1)</f>
        <v>0</v>
      </c>
      <c r="BZ239" s="30" t="s">
        <v>83</v>
      </c>
      <c r="CA239" s="14">
        <f>IF(Table1[[#This Row],[Fence]]="NA",0,1)</f>
        <v>0</v>
      </c>
      <c r="CB239" t="s">
        <v>83</v>
      </c>
      <c r="CC239">
        <v>0</v>
      </c>
      <c r="CD239" s="30">
        <v>2</v>
      </c>
      <c r="CE239">
        <v>2010</v>
      </c>
      <c r="CF239" t="s">
        <v>110</v>
      </c>
      <c r="CG239" t="s">
        <v>111</v>
      </c>
      <c r="CH239" s="14">
        <f>IF(Table1[[#This Row],[SaleCondition]]="Normal",1,0)</f>
        <v>1</v>
      </c>
      <c r="CI239" s="1">
        <v>194500</v>
      </c>
    </row>
    <row r="240" spans="1:87" x14ac:dyDescent="0.2">
      <c r="A240">
        <v>239</v>
      </c>
      <c r="B240">
        <v>20</v>
      </c>
      <c r="C240" s="28" t="s">
        <v>81</v>
      </c>
      <c r="D240">
        <v>93</v>
      </c>
      <c r="E240">
        <v>12030</v>
      </c>
      <c r="F240" s="28" t="s">
        <v>82</v>
      </c>
      <c r="G240" t="s">
        <v>83</v>
      </c>
      <c r="H240" t="s">
        <v>84</v>
      </c>
      <c r="I240" s="28" t="s">
        <v>85</v>
      </c>
      <c r="J240" t="s">
        <v>86</v>
      </c>
      <c r="K240" s="30" t="s">
        <v>87</v>
      </c>
      <c r="L240" t="s">
        <v>88</v>
      </c>
      <c r="M240" s="31" t="s">
        <v>154</v>
      </c>
      <c r="N240" s="31" t="s">
        <v>90</v>
      </c>
      <c r="O240" s="28" t="s">
        <v>90</v>
      </c>
      <c r="P240" t="s">
        <v>91</v>
      </c>
      <c r="Q240" s="30" t="s">
        <v>115</v>
      </c>
      <c r="R240" s="28">
        <v>8</v>
      </c>
      <c r="S240" s="28">
        <v>5</v>
      </c>
      <c r="T240">
        <v>2007</v>
      </c>
      <c r="U240">
        <v>2007</v>
      </c>
      <c r="V240" s="14">
        <f t="shared" si="3"/>
        <v>0</v>
      </c>
      <c r="W240" s="28" t="s">
        <v>152</v>
      </c>
      <c r="X240" s="28" t="s">
        <v>94</v>
      </c>
      <c r="Y240" s="30" t="s">
        <v>95</v>
      </c>
      <c r="Z240" s="28" t="s">
        <v>95</v>
      </c>
      <c r="AA240" t="s">
        <v>96</v>
      </c>
      <c r="AB240" s="28">
        <v>254</v>
      </c>
      <c r="AC240" s="28" t="s">
        <v>104</v>
      </c>
      <c r="AD240" s="28" t="s">
        <v>98</v>
      </c>
      <c r="AE240" s="30" t="s">
        <v>99</v>
      </c>
      <c r="AF240" t="s">
        <v>104</v>
      </c>
      <c r="AG240" t="s">
        <v>98</v>
      </c>
      <c r="AH240" t="s">
        <v>100</v>
      </c>
      <c r="AI240" t="s">
        <v>102</v>
      </c>
      <c r="AJ240">
        <v>0</v>
      </c>
      <c r="AK240" t="s">
        <v>102</v>
      </c>
      <c r="AL240">
        <v>0</v>
      </c>
      <c r="AM240">
        <v>1694</v>
      </c>
      <c r="AN240">
        <v>1694</v>
      </c>
      <c r="AO240" s="28" t="s">
        <v>103</v>
      </c>
      <c r="AP240" s="28" t="s">
        <v>104</v>
      </c>
      <c r="AQ240" t="s">
        <v>105</v>
      </c>
      <c r="AR240" t="s">
        <v>106</v>
      </c>
      <c r="AS240">
        <v>1694</v>
      </c>
      <c r="AT240">
        <v>0</v>
      </c>
      <c r="AU240">
        <v>0</v>
      </c>
      <c r="AV240">
        <v>1694</v>
      </c>
      <c r="AW240" s="30">
        <v>0</v>
      </c>
      <c r="AX240">
        <v>0</v>
      </c>
      <c r="AY240" s="30">
        <v>2</v>
      </c>
      <c r="AZ240" s="30">
        <v>0</v>
      </c>
      <c r="BA240">
        <v>3</v>
      </c>
      <c r="BB240" s="14">
        <f>IF(Table1[[#This Row],[FullBath]]+Table1[[#This Row],[HalfBath]]=Table1[[#This Row],[BedroomAbvGr]],1,0)</f>
        <v>0</v>
      </c>
      <c r="BC240">
        <v>1</v>
      </c>
      <c r="BD240" s="30" t="s">
        <v>97</v>
      </c>
      <c r="BE240">
        <v>7</v>
      </c>
      <c r="BF240" t="s">
        <v>107</v>
      </c>
      <c r="BG240">
        <v>0</v>
      </c>
      <c r="BH240" t="s">
        <v>83</v>
      </c>
      <c r="BI240" t="s">
        <v>108</v>
      </c>
      <c r="BJ240">
        <v>2007</v>
      </c>
      <c r="BK240" t="s">
        <v>157</v>
      </c>
      <c r="BL240">
        <v>3</v>
      </c>
      <c r="BM240">
        <v>818</v>
      </c>
      <c r="BN240" t="s">
        <v>98</v>
      </c>
      <c r="BO240" t="s">
        <v>98</v>
      </c>
      <c r="BP240" t="s">
        <v>105</v>
      </c>
      <c r="BQ240" s="30">
        <v>168</v>
      </c>
      <c r="BR240" s="14">
        <f>IF(Table1[[#This Row],[WoodDeckSF]]&gt;0,1,0)</f>
        <v>1</v>
      </c>
      <c r="BS240">
        <v>228</v>
      </c>
      <c r="BT240">
        <v>0</v>
      </c>
      <c r="BU240">
        <v>0</v>
      </c>
      <c r="BV240">
        <v>0</v>
      </c>
      <c r="BW240">
        <v>0</v>
      </c>
      <c r="BX240" s="28" t="s">
        <v>83</v>
      </c>
      <c r="BY240" s="14">
        <f>IF(Table1[[#This Row],[PoolQC]]="NA", 0, 1)</f>
        <v>0</v>
      </c>
      <c r="BZ240" s="30" t="s">
        <v>83</v>
      </c>
      <c r="CA240" s="14">
        <f>IF(Table1[[#This Row],[Fence]]="NA",0,1)</f>
        <v>0</v>
      </c>
      <c r="CB240" t="s">
        <v>83</v>
      </c>
      <c r="CC240">
        <v>0</v>
      </c>
      <c r="CD240" s="30">
        <v>12</v>
      </c>
      <c r="CE240">
        <v>2007</v>
      </c>
      <c r="CF240" t="s">
        <v>158</v>
      </c>
      <c r="CG240" t="s">
        <v>159</v>
      </c>
      <c r="CH240" s="14">
        <f>IF(Table1[[#This Row],[SaleCondition]]="Normal",1,0)</f>
        <v>0</v>
      </c>
      <c r="CI240" s="1">
        <v>318000</v>
      </c>
    </row>
    <row r="241" spans="1:87" x14ac:dyDescent="0.2">
      <c r="A241">
        <v>240</v>
      </c>
      <c r="B241">
        <v>50</v>
      </c>
      <c r="C241" s="28" t="s">
        <v>81</v>
      </c>
      <c r="D241">
        <v>52</v>
      </c>
      <c r="E241">
        <v>8741</v>
      </c>
      <c r="F241" s="28" t="s">
        <v>82</v>
      </c>
      <c r="G241" t="s">
        <v>83</v>
      </c>
      <c r="H241" t="s">
        <v>84</v>
      </c>
      <c r="I241" s="28" t="s">
        <v>85</v>
      </c>
      <c r="J241" t="s">
        <v>86</v>
      </c>
      <c r="K241" s="30" t="s">
        <v>87</v>
      </c>
      <c r="L241" t="s">
        <v>88</v>
      </c>
      <c r="M241" s="31" t="s">
        <v>185</v>
      </c>
      <c r="N241" s="31" t="s">
        <v>90</v>
      </c>
      <c r="O241" s="28" t="s">
        <v>90</v>
      </c>
      <c r="P241" t="s">
        <v>91</v>
      </c>
      <c r="Q241" s="30" t="s">
        <v>132</v>
      </c>
      <c r="R241" s="28">
        <v>6</v>
      </c>
      <c r="S241" s="28">
        <v>4</v>
      </c>
      <c r="T241">
        <v>1945</v>
      </c>
      <c r="U241">
        <v>1950</v>
      </c>
      <c r="V241" s="14">
        <f t="shared" si="3"/>
        <v>1</v>
      </c>
      <c r="W241" s="28" t="s">
        <v>93</v>
      </c>
      <c r="X241" s="28" t="s">
        <v>94</v>
      </c>
      <c r="Y241" s="30" t="s">
        <v>95</v>
      </c>
      <c r="Z241" s="28" t="s">
        <v>95</v>
      </c>
      <c r="AA241" t="s">
        <v>117</v>
      </c>
      <c r="AB241" s="28">
        <v>0</v>
      </c>
      <c r="AC241" s="28" t="s">
        <v>98</v>
      </c>
      <c r="AD241" s="28" t="s">
        <v>98</v>
      </c>
      <c r="AE241" s="30" t="s">
        <v>118</v>
      </c>
      <c r="AF241" t="s">
        <v>98</v>
      </c>
      <c r="AG241" t="s">
        <v>147</v>
      </c>
      <c r="AH241" t="s">
        <v>100</v>
      </c>
      <c r="AI241" t="s">
        <v>172</v>
      </c>
      <c r="AJ241">
        <v>94</v>
      </c>
      <c r="AK241" t="s">
        <v>102</v>
      </c>
      <c r="AL241">
        <v>0</v>
      </c>
      <c r="AM241">
        <v>641</v>
      </c>
      <c r="AN241">
        <v>735</v>
      </c>
      <c r="AO241" s="28" t="s">
        <v>103</v>
      </c>
      <c r="AP241" s="28" t="s">
        <v>98</v>
      </c>
      <c r="AQ241" t="s">
        <v>105</v>
      </c>
      <c r="AR241" t="s">
        <v>164</v>
      </c>
      <c r="AS241">
        <v>798</v>
      </c>
      <c r="AT241">
        <v>689</v>
      </c>
      <c r="AU241">
        <v>0</v>
      </c>
      <c r="AV241">
        <v>1487</v>
      </c>
      <c r="AW241" s="30">
        <v>0</v>
      </c>
      <c r="AX241">
        <v>0</v>
      </c>
      <c r="AY241" s="30">
        <v>1</v>
      </c>
      <c r="AZ241" s="30">
        <v>1</v>
      </c>
      <c r="BA241">
        <v>3</v>
      </c>
      <c r="BB241" s="14">
        <f>IF(Table1[[#This Row],[FullBath]]+Table1[[#This Row],[HalfBath]]=Table1[[#This Row],[BedroomAbvGr]],1,0)</f>
        <v>0</v>
      </c>
      <c r="BC241">
        <v>1</v>
      </c>
      <c r="BD241" s="30" t="s">
        <v>98</v>
      </c>
      <c r="BE241">
        <v>7</v>
      </c>
      <c r="BF241" t="s">
        <v>107</v>
      </c>
      <c r="BG241">
        <v>1</v>
      </c>
      <c r="BH241" t="s">
        <v>97</v>
      </c>
      <c r="BI241" t="s">
        <v>127</v>
      </c>
      <c r="BJ241">
        <v>1949</v>
      </c>
      <c r="BK241" t="s">
        <v>102</v>
      </c>
      <c r="BL241">
        <v>1</v>
      </c>
      <c r="BM241">
        <v>220</v>
      </c>
      <c r="BN241" t="s">
        <v>98</v>
      </c>
      <c r="BO241" t="s">
        <v>98</v>
      </c>
      <c r="BP241" t="s">
        <v>105</v>
      </c>
      <c r="BQ241" s="30">
        <v>0</v>
      </c>
      <c r="BR241" s="14">
        <f>IF(Table1[[#This Row],[WoodDeckSF]]&gt;0,1,0)</f>
        <v>0</v>
      </c>
      <c r="BS241">
        <v>140</v>
      </c>
      <c r="BT241">
        <v>0</v>
      </c>
      <c r="BU241">
        <v>0</v>
      </c>
      <c r="BV241">
        <v>0</v>
      </c>
      <c r="BW241">
        <v>0</v>
      </c>
      <c r="BX241" s="28" t="s">
        <v>83</v>
      </c>
      <c r="BY241" s="14">
        <f>IF(Table1[[#This Row],[PoolQC]]="NA", 0, 1)</f>
        <v>0</v>
      </c>
      <c r="BZ241" s="30" t="s">
        <v>134</v>
      </c>
      <c r="CA241" s="14">
        <f>IF(Table1[[#This Row],[Fence]]="NA",0,1)</f>
        <v>1</v>
      </c>
      <c r="CB241" t="s">
        <v>83</v>
      </c>
      <c r="CC241">
        <v>0</v>
      </c>
      <c r="CD241" s="30">
        <v>4</v>
      </c>
      <c r="CE241">
        <v>2010</v>
      </c>
      <c r="CF241" t="s">
        <v>110</v>
      </c>
      <c r="CG241" t="s">
        <v>111</v>
      </c>
      <c r="CH241" s="14">
        <f>IF(Table1[[#This Row],[SaleCondition]]="Normal",1,0)</f>
        <v>1</v>
      </c>
      <c r="CI241" s="1">
        <v>113000</v>
      </c>
    </row>
    <row r="242" spans="1:87" x14ac:dyDescent="0.2">
      <c r="A242">
        <v>241</v>
      </c>
      <c r="B242">
        <v>20</v>
      </c>
      <c r="C242" s="28" t="s">
        <v>192</v>
      </c>
      <c r="D242">
        <v>75</v>
      </c>
      <c r="E242">
        <v>9000</v>
      </c>
      <c r="F242" s="28" t="s">
        <v>82</v>
      </c>
      <c r="G242" t="s">
        <v>83</v>
      </c>
      <c r="H242" t="s">
        <v>84</v>
      </c>
      <c r="I242" s="28" t="s">
        <v>85</v>
      </c>
      <c r="J242" t="s">
        <v>86</v>
      </c>
      <c r="K242" s="30" t="s">
        <v>87</v>
      </c>
      <c r="L242" t="s">
        <v>88</v>
      </c>
      <c r="M242" s="31" t="s">
        <v>136</v>
      </c>
      <c r="N242" s="31" t="s">
        <v>90</v>
      </c>
      <c r="O242" s="28" t="s">
        <v>90</v>
      </c>
      <c r="P242" t="s">
        <v>91</v>
      </c>
      <c r="Q242" s="30" t="s">
        <v>115</v>
      </c>
      <c r="R242" s="28">
        <v>8</v>
      </c>
      <c r="S242" s="28">
        <v>5</v>
      </c>
      <c r="T242">
        <v>2008</v>
      </c>
      <c r="U242">
        <v>2008</v>
      </c>
      <c r="V242" s="14">
        <f t="shared" si="3"/>
        <v>0</v>
      </c>
      <c r="W242" s="28" t="s">
        <v>93</v>
      </c>
      <c r="X242" s="28" t="s">
        <v>94</v>
      </c>
      <c r="Y242" s="30" t="s">
        <v>95</v>
      </c>
      <c r="Z242" s="28" t="s">
        <v>95</v>
      </c>
      <c r="AA242" t="s">
        <v>137</v>
      </c>
      <c r="AB242" s="28">
        <v>36</v>
      </c>
      <c r="AC242" s="28" t="s">
        <v>97</v>
      </c>
      <c r="AD242" s="28" t="s">
        <v>98</v>
      </c>
      <c r="AE242" s="30" t="s">
        <v>99</v>
      </c>
      <c r="AF242" t="s">
        <v>97</v>
      </c>
      <c r="AG242" t="s">
        <v>98</v>
      </c>
      <c r="AH242" t="s">
        <v>130</v>
      </c>
      <c r="AI242" t="s">
        <v>101</v>
      </c>
      <c r="AJ242">
        <v>1078</v>
      </c>
      <c r="AK242" t="s">
        <v>102</v>
      </c>
      <c r="AL242">
        <v>0</v>
      </c>
      <c r="AM242">
        <v>488</v>
      </c>
      <c r="AN242">
        <v>1566</v>
      </c>
      <c r="AO242" s="28" t="s">
        <v>103</v>
      </c>
      <c r="AP242" s="28" t="s">
        <v>104</v>
      </c>
      <c r="AQ242" t="s">
        <v>105</v>
      </c>
      <c r="AR242" t="s">
        <v>106</v>
      </c>
      <c r="AS242">
        <v>1566</v>
      </c>
      <c r="AT242">
        <v>0</v>
      </c>
      <c r="AU242">
        <v>0</v>
      </c>
      <c r="AV242">
        <v>1566</v>
      </c>
      <c r="AW242" s="30">
        <v>1</v>
      </c>
      <c r="AX242">
        <v>0</v>
      </c>
      <c r="AY242" s="30">
        <v>2</v>
      </c>
      <c r="AZ242" s="30">
        <v>0</v>
      </c>
      <c r="BA242">
        <v>3</v>
      </c>
      <c r="BB242" s="14">
        <f>IF(Table1[[#This Row],[FullBath]]+Table1[[#This Row],[HalfBath]]=Table1[[#This Row],[BedroomAbvGr]],1,0)</f>
        <v>0</v>
      </c>
      <c r="BC242">
        <v>1</v>
      </c>
      <c r="BD242" s="30" t="s">
        <v>97</v>
      </c>
      <c r="BE242">
        <v>7</v>
      </c>
      <c r="BF242" t="s">
        <v>107</v>
      </c>
      <c r="BG242">
        <v>0</v>
      </c>
      <c r="BH242" t="s">
        <v>83</v>
      </c>
      <c r="BI242" t="s">
        <v>108</v>
      </c>
      <c r="BJ242">
        <v>2008</v>
      </c>
      <c r="BK242" t="s">
        <v>109</v>
      </c>
      <c r="BL242">
        <v>2</v>
      </c>
      <c r="BM242">
        <v>750</v>
      </c>
      <c r="BN242" t="s">
        <v>98</v>
      </c>
      <c r="BO242" t="s">
        <v>98</v>
      </c>
      <c r="BP242" t="s">
        <v>105</v>
      </c>
      <c r="BQ242" s="30">
        <v>144</v>
      </c>
      <c r="BR242" s="14">
        <f>IF(Table1[[#This Row],[WoodDeckSF]]&gt;0,1,0)</f>
        <v>1</v>
      </c>
      <c r="BS242">
        <v>168</v>
      </c>
      <c r="BT242">
        <v>0</v>
      </c>
      <c r="BU242">
        <v>0</v>
      </c>
      <c r="BV242">
        <v>0</v>
      </c>
      <c r="BW242">
        <v>0</v>
      </c>
      <c r="BX242" s="28" t="s">
        <v>83</v>
      </c>
      <c r="BY242" s="14">
        <f>IF(Table1[[#This Row],[PoolQC]]="NA", 0, 1)</f>
        <v>0</v>
      </c>
      <c r="BZ242" s="30" t="s">
        <v>83</v>
      </c>
      <c r="CA242" s="14">
        <f>IF(Table1[[#This Row],[Fence]]="NA",0,1)</f>
        <v>0</v>
      </c>
      <c r="CB242" t="s">
        <v>83</v>
      </c>
      <c r="CC242">
        <v>0</v>
      </c>
      <c r="CD242" s="30">
        <v>4</v>
      </c>
      <c r="CE242">
        <v>2010</v>
      </c>
      <c r="CF242" t="s">
        <v>110</v>
      </c>
      <c r="CG242" t="s">
        <v>111</v>
      </c>
      <c r="CH242" s="14">
        <f>IF(Table1[[#This Row],[SaleCondition]]="Normal",1,0)</f>
        <v>1</v>
      </c>
      <c r="CI242" s="1">
        <v>262500</v>
      </c>
    </row>
    <row r="243" spans="1:87" x14ac:dyDescent="0.2">
      <c r="A243">
        <v>242</v>
      </c>
      <c r="B243">
        <v>30</v>
      </c>
      <c r="C243" s="28" t="s">
        <v>142</v>
      </c>
      <c r="D243">
        <v>40</v>
      </c>
      <c r="E243">
        <v>3880</v>
      </c>
      <c r="F243" s="28" t="s">
        <v>82</v>
      </c>
      <c r="G243" t="s">
        <v>83</v>
      </c>
      <c r="H243" t="s">
        <v>84</v>
      </c>
      <c r="I243" s="28" t="s">
        <v>85</v>
      </c>
      <c r="J243" t="s">
        <v>86</v>
      </c>
      <c r="K243" s="30" t="s">
        <v>87</v>
      </c>
      <c r="L243" t="s">
        <v>88</v>
      </c>
      <c r="M243" s="31" t="s">
        <v>143</v>
      </c>
      <c r="N243" s="31" t="s">
        <v>90</v>
      </c>
      <c r="O243" s="28" t="s">
        <v>90</v>
      </c>
      <c r="P243" t="s">
        <v>91</v>
      </c>
      <c r="Q243" s="30" t="s">
        <v>115</v>
      </c>
      <c r="R243" s="28">
        <v>5</v>
      </c>
      <c r="S243" s="28">
        <v>9</v>
      </c>
      <c r="T243">
        <v>1945</v>
      </c>
      <c r="U243">
        <v>1997</v>
      </c>
      <c r="V243" s="14">
        <f t="shared" si="3"/>
        <v>1</v>
      </c>
      <c r="W243" s="28" t="s">
        <v>93</v>
      </c>
      <c r="X243" s="28" t="s">
        <v>94</v>
      </c>
      <c r="Y243" s="30" t="s">
        <v>95</v>
      </c>
      <c r="Z243" s="28" t="s">
        <v>95</v>
      </c>
      <c r="AA243" t="s">
        <v>117</v>
      </c>
      <c r="AB243" s="28">
        <v>0</v>
      </c>
      <c r="AC243" s="28" t="s">
        <v>98</v>
      </c>
      <c r="AD243" s="28" t="s">
        <v>97</v>
      </c>
      <c r="AE243" s="30" t="s">
        <v>118</v>
      </c>
      <c r="AF243" t="s">
        <v>98</v>
      </c>
      <c r="AG243" t="s">
        <v>98</v>
      </c>
      <c r="AH243" t="s">
        <v>100</v>
      </c>
      <c r="AI243" t="s">
        <v>119</v>
      </c>
      <c r="AJ243">
        <v>329</v>
      </c>
      <c r="AK243" t="s">
        <v>102</v>
      </c>
      <c r="AL243">
        <v>0</v>
      </c>
      <c r="AM243">
        <v>357</v>
      </c>
      <c r="AN243">
        <v>686</v>
      </c>
      <c r="AO243" s="28" t="s">
        <v>103</v>
      </c>
      <c r="AP243" s="28" t="s">
        <v>97</v>
      </c>
      <c r="AQ243" t="s">
        <v>105</v>
      </c>
      <c r="AR243" t="s">
        <v>106</v>
      </c>
      <c r="AS243">
        <v>866</v>
      </c>
      <c r="AT243">
        <v>0</v>
      </c>
      <c r="AU243">
        <v>0</v>
      </c>
      <c r="AV243">
        <v>866</v>
      </c>
      <c r="AW243" s="30">
        <v>0</v>
      </c>
      <c r="AX243">
        <v>0</v>
      </c>
      <c r="AY243" s="30">
        <v>1</v>
      </c>
      <c r="AZ243" s="30">
        <v>0</v>
      </c>
      <c r="BA243">
        <v>2</v>
      </c>
      <c r="BB243" s="14">
        <f>IF(Table1[[#This Row],[FullBath]]+Table1[[#This Row],[HalfBath]]=Table1[[#This Row],[BedroomAbvGr]],1,0)</f>
        <v>0</v>
      </c>
      <c r="BC243">
        <v>1</v>
      </c>
      <c r="BD243" s="30" t="s">
        <v>97</v>
      </c>
      <c r="BE243">
        <v>4</v>
      </c>
      <c r="BF243" t="s">
        <v>107</v>
      </c>
      <c r="BG243">
        <v>0</v>
      </c>
      <c r="BH243" t="s">
        <v>83</v>
      </c>
      <c r="BI243" t="s">
        <v>83</v>
      </c>
      <c r="BJ243" t="s">
        <v>83</v>
      </c>
      <c r="BK243" t="s">
        <v>83</v>
      </c>
      <c r="BL243">
        <v>0</v>
      </c>
      <c r="BM243">
        <v>0</v>
      </c>
      <c r="BN243" t="s">
        <v>83</v>
      </c>
      <c r="BO243" t="s">
        <v>83</v>
      </c>
      <c r="BP243" t="s">
        <v>105</v>
      </c>
      <c r="BQ243" s="30">
        <v>58</v>
      </c>
      <c r="BR243" s="14">
        <f>IF(Table1[[#This Row],[WoodDeckSF]]&gt;0,1,0)</f>
        <v>1</v>
      </c>
      <c r="BS243">
        <v>42</v>
      </c>
      <c r="BT243">
        <v>0</v>
      </c>
      <c r="BU243">
        <v>0</v>
      </c>
      <c r="BV243">
        <v>0</v>
      </c>
      <c r="BW243">
        <v>0</v>
      </c>
      <c r="BX243" s="28" t="s">
        <v>83</v>
      </c>
      <c r="BY243" s="14">
        <f>IF(Table1[[#This Row],[PoolQC]]="NA", 0, 1)</f>
        <v>0</v>
      </c>
      <c r="BZ243" s="30" t="s">
        <v>83</v>
      </c>
      <c r="CA243" s="14">
        <f>IF(Table1[[#This Row],[Fence]]="NA",0,1)</f>
        <v>0</v>
      </c>
      <c r="CB243" t="s">
        <v>83</v>
      </c>
      <c r="CC243">
        <v>0</v>
      </c>
      <c r="CD243" s="30">
        <v>8</v>
      </c>
      <c r="CE243">
        <v>2007</v>
      </c>
      <c r="CF243" t="s">
        <v>110</v>
      </c>
      <c r="CG243" t="s">
        <v>111</v>
      </c>
      <c r="CH243" s="14">
        <f>IF(Table1[[#This Row],[SaleCondition]]="Normal",1,0)</f>
        <v>1</v>
      </c>
      <c r="CI243" s="1">
        <v>110500</v>
      </c>
    </row>
    <row r="244" spans="1:87" x14ac:dyDescent="0.2">
      <c r="A244">
        <v>243</v>
      </c>
      <c r="B244">
        <v>50</v>
      </c>
      <c r="C244" s="28" t="s">
        <v>142</v>
      </c>
      <c r="D244">
        <v>63</v>
      </c>
      <c r="E244">
        <v>5000</v>
      </c>
      <c r="F244" s="28" t="s">
        <v>82</v>
      </c>
      <c r="G244" t="s">
        <v>83</v>
      </c>
      <c r="H244" t="s">
        <v>84</v>
      </c>
      <c r="I244" s="28" t="s">
        <v>85</v>
      </c>
      <c r="J244" t="s">
        <v>86</v>
      </c>
      <c r="K244" s="30" t="s">
        <v>122</v>
      </c>
      <c r="L244" t="s">
        <v>88</v>
      </c>
      <c r="M244" s="31" t="s">
        <v>143</v>
      </c>
      <c r="N244" s="31" t="s">
        <v>90</v>
      </c>
      <c r="O244" s="28" t="s">
        <v>90</v>
      </c>
      <c r="P244" t="s">
        <v>91</v>
      </c>
      <c r="Q244" s="30" t="s">
        <v>132</v>
      </c>
      <c r="R244" s="28">
        <v>5</v>
      </c>
      <c r="S244" s="28">
        <v>4</v>
      </c>
      <c r="T244">
        <v>1900</v>
      </c>
      <c r="U244">
        <v>1950</v>
      </c>
      <c r="V244" s="14">
        <f t="shared" si="3"/>
        <v>1</v>
      </c>
      <c r="W244" s="28" t="s">
        <v>93</v>
      </c>
      <c r="X244" s="28" t="s">
        <v>94</v>
      </c>
      <c r="Y244" s="30" t="s">
        <v>124</v>
      </c>
      <c r="Z244" s="28" t="s">
        <v>124</v>
      </c>
      <c r="AA244" t="s">
        <v>117</v>
      </c>
      <c r="AB244" s="28">
        <v>0</v>
      </c>
      <c r="AC244" s="28" t="s">
        <v>98</v>
      </c>
      <c r="AD244" s="28" t="s">
        <v>98</v>
      </c>
      <c r="AE244" s="30" t="s">
        <v>126</v>
      </c>
      <c r="AF244" t="s">
        <v>98</v>
      </c>
      <c r="AG244" t="s">
        <v>98</v>
      </c>
      <c r="AH244" t="s">
        <v>100</v>
      </c>
      <c r="AI244" t="s">
        <v>102</v>
      </c>
      <c r="AJ244">
        <v>0</v>
      </c>
      <c r="AK244" t="s">
        <v>102</v>
      </c>
      <c r="AL244">
        <v>0</v>
      </c>
      <c r="AM244">
        <v>540</v>
      </c>
      <c r="AN244">
        <v>540</v>
      </c>
      <c r="AO244" s="28" t="s">
        <v>103</v>
      </c>
      <c r="AP244" s="28" t="s">
        <v>97</v>
      </c>
      <c r="AQ244" t="s">
        <v>177</v>
      </c>
      <c r="AR244" t="s">
        <v>164</v>
      </c>
      <c r="AS244">
        <v>889</v>
      </c>
      <c r="AT244">
        <v>551</v>
      </c>
      <c r="AU244">
        <v>0</v>
      </c>
      <c r="AV244">
        <v>1440</v>
      </c>
      <c r="AW244" s="30">
        <v>0</v>
      </c>
      <c r="AX244">
        <v>0</v>
      </c>
      <c r="AY244" s="30">
        <v>1</v>
      </c>
      <c r="AZ244" s="30">
        <v>0</v>
      </c>
      <c r="BA244">
        <v>3</v>
      </c>
      <c r="BB244" s="14">
        <f>IF(Table1[[#This Row],[FullBath]]+Table1[[#This Row],[HalfBath]]=Table1[[#This Row],[BedroomAbvGr]],1,0)</f>
        <v>0</v>
      </c>
      <c r="BC244">
        <v>1</v>
      </c>
      <c r="BD244" s="30" t="s">
        <v>98</v>
      </c>
      <c r="BE244">
        <v>6</v>
      </c>
      <c r="BF244" t="s">
        <v>107</v>
      </c>
      <c r="BG244">
        <v>0</v>
      </c>
      <c r="BH244" t="s">
        <v>83</v>
      </c>
      <c r="BI244" t="s">
        <v>108</v>
      </c>
      <c r="BJ244">
        <v>1940</v>
      </c>
      <c r="BK244" t="s">
        <v>102</v>
      </c>
      <c r="BL244">
        <v>1</v>
      </c>
      <c r="BM244">
        <v>352</v>
      </c>
      <c r="BN244" t="s">
        <v>147</v>
      </c>
      <c r="BO244" t="s">
        <v>98</v>
      </c>
      <c r="BP244" t="s">
        <v>105</v>
      </c>
      <c r="BQ244" s="30">
        <v>0</v>
      </c>
      <c r="BR244" s="14">
        <f>IF(Table1[[#This Row],[WoodDeckSF]]&gt;0,1,0)</f>
        <v>0</v>
      </c>
      <c r="BS244">
        <v>0</v>
      </c>
      <c r="BT244">
        <v>77</v>
      </c>
      <c r="BU244">
        <v>0</v>
      </c>
      <c r="BV244">
        <v>0</v>
      </c>
      <c r="BW244">
        <v>0</v>
      </c>
      <c r="BX244" s="28" t="s">
        <v>83</v>
      </c>
      <c r="BY244" s="14">
        <f>IF(Table1[[#This Row],[PoolQC]]="NA", 0, 1)</f>
        <v>0</v>
      </c>
      <c r="BZ244" s="30" t="s">
        <v>83</v>
      </c>
      <c r="CA244" s="14">
        <f>IF(Table1[[#This Row],[Fence]]="NA",0,1)</f>
        <v>0</v>
      </c>
      <c r="CB244" t="s">
        <v>83</v>
      </c>
      <c r="CC244">
        <v>0</v>
      </c>
      <c r="CD244" s="30">
        <v>4</v>
      </c>
      <c r="CE244">
        <v>2006</v>
      </c>
      <c r="CF244" t="s">
        <v>110</v>
      </c>
      <c r="CG244" t="s">
        <v>111</v>
      </c>
      <c r="CH244" s="14">
        <f>IF(Table1[[#This Row],[SaleCondition]]="Normal",1,0)</f>
        <v>1</v>
      </c>
      <c r="CI244" s="1">
        <v>79000</v>
      </c>
    </row>
    <row r="245" spans="1:87" x14ac:dyDescent="0.2">
      <c r="A245">
        <v>244</v>
      </c>
      <c r="B245">
        <v>160</v>
      </c>
      <c r="C245" s="28" t="s">
        <v>81</v>
      </c>
      <c r="D245">
        <v>75</v>
      </c>
      <c r="E245">
        <v>10762</v>
      </c>
      <c r="F245" s="28" t="s">
        <v>82</v>
      </c>
      <c r="G245" t="s">
        <v>83</v>
      </c>
      <c r="H245" t="s">
        <v>84</v>
      </c>
      <c r="I245" s="28" t="s">
        <v>85</v>
      </c>
      <c r="J245" t="s">
        <v>86</v>
      </c>
      <c r="K245" s="30" t="s">
        <v>122</v>
      </c>
      <c r="L245" t="s">
        <v>88</v>
      </c>
      <c r="M245" s="31" t="s">
        <v>170</v>
      </c>
      <c r="N245" s="31" t="s">
        <v>90</v>
      </c>
      <c r="O245" s="28" t="s">
        <v>90</v>
      </c>
      <c r="P245" t="s">
        <v>179</v>
      </c>
      <c r="Q245" s="30" t="s">
        <v>92</v>
      </c>
      <c r="R245" s="28">
        <v>6</v>
      </c>
      <c r="S245" s="28">
        <v>6</v>
      </c>
      <c r="T245">
        <v>1980</v>
      </c>
      <c r="U245">
        <v>1980</v>
      </c>
      <c r="V245" s="14">
        <f t="shared" si="3"/>
        <v>0</v>
      </c>
      <c r="W245" s="28" t="s">
        <v>93</v>
      </c>
      <c r="X245" s="28" t="s">
        <v>94</v>
      </c>
      <c r="Y245" s="30" t="s">
        <v>161</v>
      </c>
      <c r="Z245" s="28" t="s">
        <v>161</v>
      </c>
      <c r="AA245" t="s">
        <v>117</v>
      </c>
      <c r="AB245" s="28">
        <v>0</v>
      </c>
      <c r="AC245" s="28" t="s">
        <v>98</v>
      </c>
      <c r="AD245" s="28" t="s">
        <v>98</v>
      </c>
      <c r="AE245" s="30" t="s">
        <v>118</v>
      </c>
      <c r="AF245" t="s">
        <v>97</v>
      </c>
      <c r="AG245" t="s">
        <v>98</v>
      </c>
      <c r="AH245" t="s">
        <v>100</v>
      </c>
      <c r="AI245" t="s">
        <v>102</v>
      </c>
      <c r="AJ245">
        <v>0</v>
      </c>
      <c r="AK245" t="s">
        <v>102</v>
      </c>
      <c r="AL245">
        <v>0</v>
      </c>
      <c r="AM245">
        <v>626</v>
      </c>
      <c r="AN245">
        <v>626</v>
      </c>
      <c r="AO245" s="28" t="s">
        <v>103</v>
      </c>
      <c r="AP245" s="28" t="s">
        <v>98</v>
      </c>
      <c r="AQ245" t="s">
        <v>105</v>
      </c>
      <c r="AR245" t="s">
        <v>106</v>
      </c>
      <c r="AS245">
        <v>626</v>
      </c>
      <c r="AT245">
        <v>591</v>
      </c>
      <c r="AU245">
        <v>0</v>
      </c>
      <c r="AV245">
        <v>1217</v>
      </c>
      <c r="AW245" s="30">
        <v>0</v>
      </c>
      <c r="AX245">
        <v>0</v>
      </c>
      <c r="AY245" s="30">
        <v>1</v>
      </c>
      <c r="AZ245" s="30">
        <v>1</v>
      </c>
      <c r="BA245">
        <v>3</v>
      </c>
      <c r="BB245" s="14">
        <f>IF(Table1[[#This Row],[FullBath]]+Table1[[#This Row],[HalfBath]]=Table1[[#This Row],[BedroomAbvGr]],1,0)</f>
        <v>0</v>
      </c>
      <c r="BC245">
        <v>1</v>
      </c>
      <c r="BD245" s="30" t="s">
        <v>98</v>
      </c>
      <c r="BE245">
        <v>6</v>
      </c>
      <c r="BF245" t="s">
        <v>107</v>
      </c>
      <c r="BG245">
        <v>1</v>
      </c>
      <c r="BH245" t="s">
        <v>98</v>
      </c>
      <c r="BI245" t="s">
        <v>108</v>
      </c>
      <c r="BJ245">
        <v>1980</v>
      </c>
      <c r="BK245" t="s">
        <v>109</v>
      </c>
      <c r="BL245">
        <v>1</v>
      </c>
      <c r="BM245">
        <v>288</v>
      </c>
      <c r="BN245" t="s">
        <v>98</v>
      </c>
      <c r="BO245" t="s">
        <v>98</v>
      </c>
      <c r="BP245" t="s">
        <v>105</v>
      </c>
      <c r="BQ245" s="30">
        <v>0</v>
      </c>
      <c r="BR245" s="14">
        <f>IF(Table1[[#This Row],[WoodDeckSF]]&gt;0,1,0)</f>
        <v>0</v>
      </c>
      <c r="BS245">
        <v>28</v>
      </c>
      <c r="BT245">
        <v>0</v>
      </c>
      <c r="BU245">
        <v>0</v>
      </c>
      <c r="BV245">
        <v>0</v>
      </c>
      <c r="BW245">
        <v>0</v>
      </c>
      <c r="BX245" s="28" t="s">
        <v>83</v>
      </c>
      <c r="BY245" s="14">
        <f>IF(Table1[[#This Row],[PoolQC]]="NA", 0, 1)</f>
        <v>0</v>
      </c>
      <c r="BZ245" s="30" t="s">
        <v>83</v>
      </c>
      <c r="CA245" s="14">
        <f>IF(Table1[[#This Row],[Fence]]="NA",0,1)</f>
        <v>0</v>
      </c>
      <c r="CB245" t="s">
        <v>83</v>
      </c>
      <c r="CC245">
        <v>0</v>
      </c>
      <c r="CD245" s="30">
        <v>4</v>
      </c>
      <c r="CE245">
        <v>2009</v>
      </c>
      <c r="CF245" t="s">
        <v>110</v>
      </c>
      <c r="CG245" t="s">
        <v>111</v>
      </c>
      <c r="CH245" s="14">
        <f>IF(Table1[[#This Row],[SaleCondition]]="Normal",1,0)</f>
        <v>1</v>
      </c>
      <c r="CI245" s="1">
        <v>120000</v>
      </c>
    </row>
    <row r="246" spans="1:87" x14ac:dyDescent="0.2">
      <c r="A246">
        <v>245</v>
      </c>
      <c r="B246">
        <v>60</v>
      </c>
      <c r="C246" s="28" t="s">
        <v>81</v>
      </c>
      <c r="D246" t="s">
        <v>83</v>
      </c>
      <c r="E246">
        <v>8880</v>
      </c>
      <c r="F246" s="28" t="s">
        <v>82</v>
      </c>
      <c r="G246" t="s">
        <v>83</v>
      </c>
      <c r="H246" t="s">
        <v>120</v>
      </c>
      <c r="I246" s="28" t="s">
        <v>85</v>
      </c>
      <c r="J246" t="s">
        <v>86</v>
      </c>
      <c r="K246" s="30" t="s">
        <v>87</v>
      </c>
      <c r="L246" t="s">
        <v>88</v>
      </c>
      <c r="M246" s="31" t="s">
        <v>170</v>
      </c>
      <c r="N246" s="31" t="s">
        <v>90</v>
      </c>
      <c r="O246" s="28" t="s">
        <v>90</v>
      </c>
      <c r="P246" t="s">
        <v>91</v>
      </c>
      <c r="Q246" s="30" t="s">
        <v>92</v>
      </c>
      <c r="R246" s="28">
        <v>7</v>
      </c>
      <c r="S246" s="28">
        <v>5</v>
      </c>
      <c r="T246">
        <v>1994</v>
      </c>
      <c r="U246">
        <v>2002</v>
      </c>
      <c r="V246" s="14">
        <f t="shared" si="3"/>
        <v>1</v>
      </c>
      <c r="W246" s="28" t="s">
        <v>93</v>
      </c>
      <c r="X246" s="28" t="s">
        <v>94</v>
      </c>
      <c r="Y246" s="30" t="s">
        <v>95</v>
      </c>
      <c r="Z246" s="28" t="s">
        <v>95</v>
      </c>
      <c r="AA246" t="s">
        <v>117</v>
      </c>
      <c r="AB246" s="28">
        <v>0</v>
      </c>
      <c r="AC246" s="28" t="s">
        <v>97</v>
      </c>
      <c r="AD246" s="28" t="s">
        <v>98</v>
      </c>
      <c r="AE246" s="30" t="s">
        <v>99</v>
      </c>
      <c r="AF246" t="s">
        <v>97</v>
      </c>
      <c r="AG246" t="s">
        <v>98</v>
      </c>
      <c r="AH246" t="s">
        <v>100</v>
      </c>
      <c r="AI246" t="s">
        <v>101</v>
      </c>
      <c r="AJ246">
        <v>695</v>
      </c>
      <c r="AK246" t="s">
        <v>102</v>
      </c>
      <c r="AL246">
        <v>0</v>
      </c>
      <c r="AM246">
        <v>253</v>
      </c>
      <c r="AN246">
        <v>948</v>
      </c>
      <c r="AO246" s="28" t="s">
        <v>103</v>
      </c>
      <c r="AP246" s="28" t="s">
        <v>104</v>
      </c>
      <c r="AQ246" t="s">
        <v>105</v>
      </c>
      <c r="AR246" t="s">
        <v>106</v>
      </c>
      <c r="AS246">
        <v>1222</v>
      </c>
      <c r="AT246">
        <v>888</v>
      </c>
      <c r="AU246">
        <v>0</v>
      </c>
      <c r="AV246">
        <v>2110</v>
      </c>
      <c r="AW246" s="30">
        <v>1</v>
      </c>
      <c r="AX246">
        <v>0</v>
      </c>
      <c r="AY246" s="30">
        <v>2</v>
      </c>
      <c r="AZ246" s="30">
        <v>1</v>
      </c>
      <c r="BA246">
        <v>3</v>
      </c>
      <c r="BB246" s="14">
        <f>IF(Table1[[#This Row],[FullBath]]+Table1[[#This Row],[HalfBath]]=Table1[[#This Row],[BedroomAbvGr]],1,0)</f>
        <v>1</v>
      </c>
      <c r="BC246">
        <v>1</v>
      </c>
      <c r="BD246" s="30" t="s">
        <v>97</v>
      </c>
      <c r="BE246">
        <v>8</v>
      </c>
      <c r="BF246" t="s">
        <v>107</v>
      </c>
      <c r="BG246">
        <v>2</v>
      </c>
      <c r="BH246" t="s">
        <v>147</v>
      </c>
      <c r="BI246" t="s">
        <v>108</v>
      </c>
      <c r="BJ246">
        <v>1994</v>
      </c>
      <c r="BK246" t="s">
        <v>109</v>
      </c>
      <c r="BL246">
        <v>2</v>
      </c>
      <c r="BM246">
        <v>463</v>
      </c>
      <c r="BN246" t="s">
        <v>98</v>
      </c>
      <c r="BO246" t="s">
        <v>98</v>
      </c>
      <c r="BP246" t="s">
        <v>105</v>
      </c>
      <c r="BQ246" s="30">
        <v>0</v>
      </c>
      <c r="BR246" s="14">
        <f>IF(Table1[[#This Row],[WoodDeckSF]]&gt;0,1,0)</f>
        <v>0</v>
      </c>
      <c r="BS246">
        <v>130</v>
      </c>
      <c r="BT246">
        <v>0</v>
      </c>
      <c r="BU246">
        <v>0</v>
      </c>
      <c r="BV246">
        <v>0</v>
      </c>
      <c r="BW246">
        <v>0</v>
      </c>
      <c r="BX246" s="28" t="s">
        <v>83</v>
      </c>
      <c r="BY246" s="14">
        <f>IF(Table1[[#This Row],[PoolQC]]="NA", 0, 1)</f>
        <v>0</v>
      </c>
      <c r="BZ246" s="30" t="s">
        <v>83</v>
      </c>
      <c r="CA246" s="14">
        <f>IF(Table1[[#This Row],[Fence]]="NA",0,1)</f>
        <v>0</v>
      </c>
      <c r="CB246" t="s">
        <v>83</v>
      </c>
      <c r="CC246">
        <v>0</v>
      </c>
      <c r="CD246" s="30">
        <v>5</v>
      </c>
      <c r="CE246">
        <v>2010</v>
      </c>
      <c r="CF246" t="s">
        <v>110</v>
      </c>
      <c r="CG246" t="s">
        <v>111</v>
      </c>
      <c r="CH246" s="14">
        <f>IF(Table1[[#This Row],[SaleCondition]]="Normal",1,0)</f>
        <v>1</v>
      </c>
      <c r="CI246" s="1">
        <v>205000</v>
      </c>
    </row>
    <row r="247" spans="1:87" x14ac:dyDescent="0.2">
      <c r="A247">
        <v>246</v>
      </c>
      <c r="B247">
        <v>20</v>
      </c>
      <c r="C247" s="28" t="s">
        <v>81</v>
      </c>
      <c r="D247">
        <v>80</v>
      </c>
      <c r="E247">
        <v>10400</v>
      </c>
      <c r="F247" s="28" t="s">
        <v>82</v>
      </c>
      <c r="G247" t="s">
        <v>83</v>
      </c>
      <c r="H247" t="s">
        <v>84</v>
      </c>
      <c r="I247" s="28" t="s">
        <v>85</v>
      </c>
      <c r="J247" t="s">
        <v>86</v>
      </c>
      <c r="K247" s="30" t="s">
        <v>87</v>
      </c>
      <c r="L247" t="s">
        <v>88</v>
      </c>
      <c r="M247" s="31" t="s">
        <v>138</v>
      </c>
      <c r="N247" s="31" t="s">
        <v>90</v>
      </c>
      <c r="O247" s="28" t="s">
        <v>90</v>
      </c>
      <c r="P247" t="s">
        <v>91</v>
      </c>
      <c r="Q247" s="30" t="s">
        <v>115</v>
      </c>
      <c r="R247" s="28">
        <v>7</v>
      </c>
      <c r="S247" s="28">
        <v>5</v>
      </c>
      <c r="T247">
        <v>1988</v>
      </c>
      <c r="U247">
        <v>1988</v>
      </c>
      <c r="V247" s="14">
        <f t="shared" si="3"/>
        <v>0</v>
      </c>
      <c r="W247" s="28" t="s">
        <v>93</v>
      </c>
      <c r="X247" s="28" t="s">
        <v>94</v>
      </c>
      <c r="Y247" s="30" t="s">
        <v>124</v>
      </c>
      <c r="Z247" s="28" t="s">
        <v>124</v>
      </c>
      <c r="AA247" t="s">
        <v>96</v>
      </c>
      <c r="AB247" s="28">
        <v>102</v>
      </c>
      <c r="AC247" s="28" t="s">
        <v>98</v>
      </c>
      <c r="AD247" s="28" t="s">
        <v>98</v>
      </c>
      <c r="AE247" s="30" t="s">
        <v>118</v>
      </c>
      <c r="AF247" t="s">
        <v>97</v>
      </c>
      <c r="AG247" t="s">
        <v>98</v>
      </c>
      <c r="AH247" t="s">
        <v>130</v>
      </c>
      <c r="AI247" t="s">
        <v>101</v>
      </c>
      <c r="AJ247">
        <v>929</v>
      </c>
      <c r="AK247" t="s">
        <v>102</v>
      </c>
      <c r="AL247">
        <v>0</v>
      </c>
      <c r="AM247">
        <v>916</v>
      </c>
      <c r="AN247">
        <v>1845</v>
      </c>
      <c r="AO247" s="28" t="s">
        <v>103</v>
      </c>
      <c r="AP247" s="28" t="s">
        <v>97</v>
      </c>
      <c r="AQ247" t="s">
        <v>105</v>
      </c>
      <c r="AR247" t="s">
        <v>106</v>
      </c>
      <c r="AS247">
        <v>1872</v>
      </c>
      <c r="AT247">
        <v>0</v>
      </c>
      <c r="AU247">
        <v>0</v>
      </c>
      <c r="AV247">
        <v>1872</v>
      </c>
      <c r="AW247" s="30">
        <v>0</v>
      </c>
      <c r="AX247">
        <v>1</v>
      </c>
      <c r="AY247" s="30">
        <v>2</v>
      </c>
      <c r="AZ247" s="30">
        <v>0</v>
      </c>
      <c r="BA247">
        <v>3</v>
      </c>
      <c r="BB247" s="14">
        <f>IF(Table1[[#This Row],[FullBath]]+Table1[[#This Row],[HalfBath]]=Table1[[#This Row],[BedroomAbvGr]],1,0)</f>
        <v>0</v>
      </c>
      <c r="BC247">
        <v>1</v>
      </c>
      <c r="BD247" s="30" t="s">
        <v>98</v>
      </c>
      <c r="BE247">
        <v>6</v>
      </c>
      <c r="BF247" t="s">
        <v>107</v>
      </c>
      <c r="BG247">
        <v>1</v>
      </c>
      <c r="BH247" t="s">
        <v>98</v>
      </c>
      <c r="BI247" t="s">
        <v>108</v>
      </c>
      <c r="BJ247">
        <v>1988</v>
      </c>
      <c r="BK247" t="s">
        <v>157</v>
      </c>
      <c r="BL247">
        <v>2</v>
      </c>
      <c r="BM247">
        <v>604</v>
      </c>
      <c r="BN247" t="s">
        <v>98</v>
      </c>
      <c r="BO247" t="s">
        <v>98</v>
      </c>
      <c r="BP247" t="s">
        <v>105</v>
      </c>
      <c r="BQ247" s="30">
        <v>197</v>
      </c>
      <c r="BR247" s="14">
        <f>IF(Table1[[#This Row],[WoodDeckSF]]&gt;0,1,0)</f>
        <v>1</v>
      </c>
      <c r="BS247">
        <v>39</v>
      </c>
      <c r="BT247">
        <v>0</v>
      </c>
      <c r="BU247">
        <v>0</v>
      </c>
      <c r="BV247">
        <v>0</v>
      </c>
      <c r="BW247">
        <v>0</v>
      </c>
      <c r="BX247" s="28" t="s">
        <v>83</v>
      </c>
      <c r="BY247" s="14">
        <f>IF(Table1[[#This Row],[PoolQC]]="NA", 0, 1)</f>
        <v>0</v>
      </c>
      <c r="BZ247" s="30" t="s">
        <v>83</v>
      </c>
      <c r="CA247" s="14">
        <f>IF(Table1[[#This Row],[Fence]]="NA",0,1)</f>
        <v>0</v>
      </c>
      <c r="CB247" t="s">
        <v>83</v>
      </c>
      <c r="CC247">
        <v>0</v>
      </c>
      <c r="CD247" s="30">
        <v>6</v>
      </c>
      <c r="CE247">
        <v>2006</v>
      </c>
      <c r="CF247" t="s">
        <v>110</v>
      </c>
      <c r="CG247" t="s">
        <v>111</v>
      </c>
      <c r="CH247" s="14">
        <f>IF(Table1[[#This Row],[SaleCondition]]="Normal",1,0)</f>
        <v>1</v>
      </c>
      <c r="CI247" s="1">
        <v>241500</v>
      </c>
    </row>
    <row r="248" spans="1:87" x14ac:dyDescent="0.2">
      <c r="A248">
        <v>247</v>
      </c>
      <c r="B248">
        <v>190</v>
      </c>
      <c r="C248" s="28" t="s">
        <v>142</v>
      </c>
      <c r="D248">
        <v>69</v>
      </c>
      <c r="E248">
        <v>9142</v>
      </c>
      <c r="F248" s="28" t="s">
        <v>82</v>
      </c>
      <c r="G248" t="s">
        <v>174</v>
      </c>
      <c r="H248" t="s">
        <v>84</v>
      </c>
      <c r="I248" s="28" t="s">
        <v>85</v>
      </c>
      <c r="J248" t="s">
        <v>86</v>
      </c>
      <c r="K248" s="30" t="s">
        <v>87</v>
      </c>
      <c r="L248" t="s">
        <v>88</v>
      </c>
      <c r="M248" s="31" t="s">
        <v>143</v>
      </c>
      <c r="N248" s="31" t="s">
        <v>90</v>
      </c>
      <c r="O248" s="28" t="s">
        <v>90</v>
      </c>
      <c r="P248" t="s">
        <v>149</v>
      </c>
      <c r="Q248" s="30" t="s">
        <v>92</v>
      </c>
      <c r="R248" s="28">
        <v>6</v>
      </c>
      <c r="S248" s="28">
        <v>8</v>
      </c>
      <c r="T248">
        <v>1910</v>
      </c>
      <c r="U248">
        <v>1950</v>
      </c>
      <c r="V248" s="14">
        <f t="shared" si="3"/>
        <v>1</v>
      </c>
      <c r="W248" s="28" t="s">
        <v>93</v>
      </c>
      <c r="X248" s="28" t="s">
        <v>94</v>
      </c>
      <c r="Y248" s="30" t="s">
        <v>186</v>
      </c>
      <c r="Z248" s="28" t="s">
        <v>186</v>
      </c>
      <c r="AA248" t="s">
        <v>117</v>
      </c>
      <c r="AB248" s="28">
        <v>0</v>
      </c>
      <c r="AC248" s="28" t="s">
        <v>98</v>
      </c>
      <c r="AD248" s="28" t="s">
        <v>147</v>
      </c>
      <c r="AE248" s="30" t="s">
        <v>137</v>
      </c>
      <c r="AF248" t="s">
        <v>147</v>
      </c>
      <c r="AG248" t="s">
        <v>98</v>
      </c>
      <c r="AH248" t="s">
        <v>100</v>
      </c>
      <c r="AI248" t="s">
        <v>102</v>
      </c>
      <c r="AJ248">
        <v>0</v>
      </c>
      <c r="AK248" t="s">
        <v>102</v>
      </c>
      <c r="AL248">
        <v>0</v>
      </c>
      <c r="AM248">
        <v>1020</v>
      </c>
      <c r="AN248">
        <v>1020</v>
      </c>
      <c r="AO248" s="28" t="s">
        <v>103</v>
      </c>
      <c r="AP248" s="28" t="s">
        <v>97</v>
      </c>
      <c r="AQ248" t="s">
        <v>177</v>
      </c>
      <c r="AR248" t="s">
        <v>187</v>
      </c>
      <c r="AS248">
        <v>908</v>
      </c>
      <c r="AT248">
        <v>1020</v>
      </c>
      <c r="AU248">
        <v>0</v>
      </c>
      <c r="AV248">
        <v>1928</v>
      </c>
      <c r="AW248" s="30">
        <v>0</v>
      </c>
      <c r="AX248">
        <v>0</v>
      </c>
      <c r="AY248" s="30">
        <v>2</v>
      </c>
      <c r="AZ248" s="30">
        <v>0</v>
      </c>
      <c r="BA248">
        <v>4</v>
      </c>
      <c r="BB248" s="14">
        <f>IF(Table1[[#This Row],[FullBath]]+Table1[[#This Row],[HalfBath]]=Table1[[#This Row],[BedroomAbvGr]],1,0)</f>
        <v>0</v>
      </c>
      <c r="BC248">
        <v>2</v>
      </c>
      <c r="BD248" s="30" t="s">
        <v>147</v>
      </c>
      <c r="BE248">
        <v>9</v>
      </c>
      <c r="BF248" t="s">
        <v>107</v>
      </c>
      <c r="BG248">
        <v>0</v>
      </c>
      <c r="BH248" t="s">
        <v>83</v>
      </c>
      <c r="BI248" t="s">
        <v>127</v>
      </c>
      <c r="BJ248">
        <v>1910</v>
      </c>
      <c r="BK248" t="s">
        <v>102</v>
      </c>
      <c r="BL248">
        <v>1</v>
      </c>
      <c r="BM248">
        <v>440</v>
      </c>
      <c r="BN248" t="s">
        <v>212</v>
      </c>
      <c r="BO248" t="s">
        <v>212</v>
      </c>
      <c r="BP248" t="s">
        <v>105</v>
      </c>
      <c r="BQ248" s="30">
        <v>0</v>
      </c>
      <c r="BR248" s="14">
        <f>IF(Table1[[#This Row],[WoodDeckSF]]&gt;0,1,0)</f>
        <v>0</v>
      </c>
      <c r="BS248">
        <v>60</v>
      </c>
      <c r="BT248">
        <v>112</v>
      </c>
      <c r="BU248">
        <v>0</v>
      </c>
      <c r="BV248">
        <v>0</v>
      </c>
      <c r="BW248">
        <v>0</v>
      </c>
      <c r="BX248" s="28" t="s">
        <v>83</v>
      </c>
      <c r="BY248" s="14">
        <f>IF(Table1[[#This Row],[PoolQC]]="NA", 0, 1)</f>
        <v>0</v>
      </c>
      <c r="BZ248" s="30" t="s">
        <v>83</v>
      </c>
      <c r="CA248" s="14">
        <f>IF(Table1[[#This Row],[Fence]]="NA",0,1)</f>
        <v>0</v>
      </c>
      <c r="CB248" t="s">
        <v>83</v>
      </c>
      <c r="CC248">
        <v>0</v>
      </c>
      <c r="CD248" s="30">
        <v>4</v>
      </c>
      <c r="CE248">
        <v>2006</v>
      </c>
      <c r="CF248" t="s">
        <v>110</v>
      </c>
      <c r="CG248" t="s">
        <v>111</v>
      </c>
      <c r="CH248" s="14">
        <f>IF(Table1[[#This Row],[SaleCondition]]="Normal",1,0)</f>
        <v>1</v>
      </c>
      <c r="CI248" s="1">
        <v>137000</v>
      </c>
    </row>
    <row r="249" spans="1:87" x14ac:dyDescent="0.2">
      <c r="A249">
        <v>248</v>
      </c>
      <c r="B249">
        <v>20</v>
      </c>
      <c r="C249" s="28" t="s">
        <v>81</v>
      </c>
      <c r="D249">
        <v>75</v>
      </c>
      <c r="E249">
        <v>11310</v>
      </c>
      <c r="F249" s="28" t="s">
        <v>82</v>
      </c>
      <c r="G249" t="s">
        <v>83</v>
      </c>
      <c r="H249" t="s">
        <v>84</v>
      </c>
      <c r="I249" s="28" t="s">
        <v>85</v>
      </c>
      <c r="J249" t="s">
        <v>86</v>
      </c>
      <c r="K249" s="30" t="s">
        <v>87</v>
      </c>
      <c r="L249" t="s">
        <v>88</v>
      </c>
      <c r="M249" s="31" t="s">
        <v>162</v>
      </c>
      <c r="N249" s="31" t="s">
        <v>90</v>
      </c>
      <c r="O249" s="28" t="s">
        <v>90</v>
      </c>
      <c r="P249" t="s">
        <v>91</v>
      </c>
      <c r="Q249" s="30" t="s">
        <v>115</v>
      </c>
      <c r="R249" s="28">
        <v>6</v>
      </c>
      <c r="S249" s="28">
        <v>5</v>
      </c>
      <c r="T249">
        <v>1954</v>
      </c>
      <c r="U249">
        <v>1954</v>
      </c>
      <c r="V249" s="14">
        <f t="shared" si="3"/>
        <v>0</v>
      </c>
      <c r="W249" s="28" t="s">
        <v>152</v>
      </c>
      <c r="X249" s="28" t="s">
        <v>94</v>
      </c>
      <c r="Y249" s="30" t="s">
        <v>124</v>
      </c>
      <c r="Z249" s="28" t="s">
        <v>96</v>
      </c>
      <c r="AA249" t="s">
        <v>117</v>
      </c>
      <c r="AB249" s="28">
        <v>0</v>
      </c>
      <c r="AC249" s="28" t="s">
        <v>98</v>
      </c>
      <c r="AD249" s="28" t="s">
        <v>98</v>
      </c>
      <c r="AE249" s="30" t="s">
        <v>118</v>
      </c>
      <c r="AF249" t="s">
        <v>98</v>
      </c>
      <c r="AG249" t="s">
        <v>98</v>
      </c>
      <c r="AH249" t="s">
        <v>100</v>
      </c>
      <c r="AI249" t="s">
        <v>102</v>
      </c>
      <c r="AJ249">
        <v>0</v>
      </c>
      <c r="AK249" t="s">
        <v>102</v>
      </c>
      <c r="AL249">
        <v>0</v>
      </c>
      <c r="AM249">
        <v>1367</v>
      </c>
      <c r="AN249">
        <v>1367</v>
      </c>
      <c r="AO249" s="28" t="s">
        <v>103</v>
      </c>
      <c r="AP249" s="28" t="s">
        <v>104</v>
      </c>
      <c r="AQ249" t="s">
        <v>105</v>
      </c>
      <c r="AR249" t="s">
        <v>106</v>
      </c>
      <c r="AS249">
        <v>1375</v>
      </c>
      <c r="AT249">
        <v>0</v>
      </c>
      <c r="AU249">
        <v>0</v>
      </c>
      <c r="AV249">
        <v>1375</v>
      </c>
      <c r="AW249" s="30">
        <v>0</v>
      </c>
      <c r="AX249">
        <v>0</v>
      </c>
      <c r="AY249" s="30">
        <v>1</v>
      </c>
      <c r="AZ249" s="30">
        <v>0</v>
      </c>
      <c r="BA249">
        <v>2</v>
      </c>
      <c r="BB249" s="14">
        <f>IF(Table1[[#This Row],[FullBath]]+Table1[[#This Row],[HalfBath]]=Table1[[#This Row],[BedroomAbvGr]],1,0)</f>
        <v>0</v>
      </c>
      <c r="BC249">
        <v>1</v>
      </c>
      <c r="BD249" s="30" t="s">
        <v>98</v>
      </c>
      <c r="BE249">
        <v>5</v>
      </c>
      <c r="BF249" t="s">
        <v>107</v>
      </c>
      <c r="BG249">
        <v>1</v>
      </c>
      <c r="BH249" t="s">
        <v>98</v>
      </c>
      <c r="BI249" t="s">
        <v>108</v>
      </c>
      <c r="BJ249">
        <v>1954</v>
      </c>
      <c r="BK249" t="s">
        <v>102</v>
      </c>
      <c r="BL249">
        <v>2</v>
      </c>
      <c r="BM249">
        <v>451</v>
      </c>
      <c r="BN249" t="s">
        <v>98</v>
      </c>
      <c r="BO249" t="s">
        <v>98</v>
      </c>
      <c r="BP249" t="s">
        <v>105</v>
      </c>
      <c r="BQ249" s="30">
        <v>0</v>
      </c>
      <c r="BR249" s="14">
        <f>IF(Table1[[#This Row],[WoodDeckSF]]&gt;0,1,0)</f>
        <v>0</v>
      </c>
      <c r="BS249">
        <v>30</v>
      </c>
      <c r="BT249">
        <v>0</v>
      </c>
      <c r="BU249">
        <v>0</v>
      </c>
      <c r="BV249">
        <v>0</v>
      </c>
      <c r="BW249">
        <v>0</v>
      </c>
      <c r="BX249" s="28" t="s">
        <v>83</v>
      </c>
      <c r="BY249" s="14">
        <f>IF(Table1[[#This Row],[PoolQC]]="NA", 0, 1)</f>
        <v>0</v>
      </c>
      <c r="BZ249" s="30" t="s">
        <v>83</v>
      </c>
      <c r="CA249" s="14">
        <f>IF(Table1[[#This Row],[Fence]]="NA",0,1)</f>
        <v>0</v>
      </c>
      <c r="CB249" t="s">
        <v>83</v>
      </c>
      <c r="CC249">
        <v>0</v>
      </c>
      <c r="CD249" s="30">
        <v>6</v>
      </c>
      <c r="CE249">
        <v>2006</v>
      </c>
      <c r="CF249" t="s">
        <v>110</v>
      </c>
      <c r="CG249" t="s">
        <v>111</v>
      </c>
      <c r="CH249" s="14">
        <f>IF(Table1[[#This Row],[SaleCondition]]="Normal",1,0)</f>
        <v>1</v>
      </c>
      <c r="CI249" s="1">
        <v>140000</v>
      </c>
    </row>
    <row r="250" spans="1:87" x14ac:dyDescent="0.2">
      <c r="A250">
        <v>249</v>
      </c>
      <c r="B250">
        <v>60</v>
      </c>
      <c r="C250" s="28" t="s">
        <v>81</v>
      </c>
      <c r="D250">
        <v>72</v>
      </c>
      <c r="E250">
        <v>11317</v>
      </c>
      <c r="F250" s="28" t="s">
        <v>82</v>
      </c>
      <c r="G250" t="s">
        <v>83</v>
      </c>
      <c r="H250" t="s">
        <v>84</v>
      </c>
      <c r="I250" s="28" t="s">
        <v>85</v>
      </c>
      <c r="J250" t="s">
        <v>86</v>
      </c>
      <c r="K250" s="30" t="s">
        <v>87</v>
      </c>
      <c r="L250" t="s">
        <v>88</v>
      </c>
      <c r="M250" s="31" t="s">
        <v>89</v>
      </c>
      <c r="N250" s="31" t="s">
        <v>90</v>
      </c>
      <c r="O250" s="28" t="s">
        <v>90</v>
      </c>
      <c r="P250" t="s">
        <v>91</v>
      </c>
      <c r="Q250" s="30" t="s">
        <v>92</v>
      </c>
      <c r="R250" s="28">
        <v>7</v>
      </c>
      <c r="S250" s="28">
        <v>5</v>
      </c>
      <c r="T250">
        <v>2003</v>
      </c>
      <c r="U250">
        <v>2003</v>
      </c>
      <c r="V250" s="14">
        <f t="shared" si="3"/>
        <v>0</v>
      </c>
      <c r="W250" s="28" t="s">
        <v>93</v>
      </c>
      <c r="X250" s="28" t="s">
        <v>94</v>
      </c>
      <c r="Y250" s="30" t="s">
        <v>95</v>
      </c>
      <c r="Z250" s="28" t="s">
        <v>95</v>
      </c>
      <c r="AA250" t="s">
        <v>96</v>
      </c>
      <c r="AB250" s="28">
        <v>101</v>
      </c>
      <c r="AC250" s="28" t="s">
        <v>97</v>
      </c>
      <c r="AD250" s="28" t="s">
        <v>98</v>
      </c>
      <c r="AE250" s="30" t="s">
        <v>99</v>
      </c>
      <c r="AF250" t="s">
        <v>97</v>
      </c>
      <c r="AG250" t="s">
        <v>98</v>
      </c>
      <c r="AH250" t="s">
        <v>100</v>
      </c>
      <c r="AI250" t="s">
        <v>102</v>
      </c>
      <c r="AJ250">
        <v>0</v>
      </c>
      <c r="AK250" t="s">
        <v>102</v>
      </c>
      <c r="AL250">
        <v>0</v>
      </c>
      <c r="AM250">
        <v>840</v>
      </c>
      <c r="AN250">
        <v>840</v>
      </c>
      <c r="AO250" s="28" t="s">
        <v>103</v>
      </c>
      <c r="AP250" s="28" t="s">
        <v>104</v>
      </c>
      <c r="AQ250" t="s">
        <v>105</v>
      </c>
      <c r="AR250" t="s">
        <v>106</v>
      </c>
      <c r="AS250">
        <v>840</v>
      </c>
      <c r="AT250">
        <v>828</v>
      </c>
      <c r="AU250">
        <v>0</v>
      </c>
      <c r="AV250">
        <v>1668</v>
      </c>
      <c r="AW250" s="30">
        <v>0</v>
      </c>
      <c r="AX250">
        <v>0</v>
      </c>
      <c r="AY250" s="30">
        <v>2</v>
      </c>
      <c r="AZ250" s="30">
        <v>1</v>
      </c>
      <c r="BA250">
        <v>3</v>
      </c>
      <c r="BB250" s="14">
        <f>IF(Table1[[#This Row],[FullBath]]+Table1[[#This Row],[HalfBath]]=Table1[[#This Row],[BedroomAbvGr]],1,0)</f>
        <v>1</v>
      </c>
      <c r="BC250">
        <v>1</v>
      </c>
      <c r="BD250" s="30" t="s">
        <v>97</v>
      </c>
      <c r="BE250">
        <v>8</v>
      </c>
      <c r="BF250" t="s">
        <v>107</v>
      </c>
      <c r="BG250">
        <v>0</v>
      </c>
      <c r="BH250" t="s">
        <v>83</v>
      </c>
      <c r="BI250" t="s">
        <v>108</v>
      </c>
      <c r="BJ250">
        <v>2003</v>
      </c>
      <c r="BK250" t="s">
        <v>109</v>
      </c>
      <c r="BL250">
        <v>2</v>
      </c>
      <c r="BM250">
        <v>500</v>
      </c>
      <c r="BN250" t="s">
        <v>98</v>
      </c>
      <c r="BO250" t="s">
        <v>98</v>
      </c>
      <c r="BP250" t="s">
        <v>105</v>
      </c>
      <c r="BQ250" s="30">
        <v>144</v>
      </c>
      <c r="BR250" s="14">
        <f>IF(Table1[[#This Row],[WoodDeckSF]]&gt;0,1,0)</f>
        <v>1</v>
      </c>
      <c r="BS250">
        <v>68</v>
      </c>
      <c r="BT250">
        <v>0</v>
      </c>
      <c r="BU250">
        <v>0</v>
      </c>
      <c r="BV250">
        <v>0</v>
      </c>
      <c r="BW250">
        <v>0</v>
      </c>
      <c r="BX250" s="28" t="s">
        <v>83</v>
      </c>
      <c r="BY250" s="14">
        <f>IF(Table1[[#This Row],[PoolQC]]="NA", 0, 1)</f>
        <v>0</v>
      </c>
      <c r="BZ250" s="30" t="s">
        <v>83</v>
      </c>
      <c r="CA250" s="14">
        <f>IF(Table1[[#This Row],[Fence]]="NA",0,1)</f>
        <v>0</v>
      </c>
      <c r="CB250" t="s">
        <v>83</v>
      </c>
      <c r="CC250">
        <v>0</v>
      </c>
      <c r="CD250" s="30">
        <v>9</v>
      </c>
      <c r="CE250">
        <v>2007</v>
      </c>
      <c r="CF250" t="s">
        <v>110</v>
      </c>
      <c r="CG250" t="s">
        <v>111</v>
      </c>
      <c r="CH250" s="14">
        <f>IF(Table1[[#This Row],[SaleCondition]]="Normal",1,0)</f>
        <v>1</v>
      </c>
      <c r="CI250" s="1">
        <v>180000</v>
      </c>
    </row>
    <row r="251" spans="1:87" x14ac:dyDescent="0.2">
      <c r="A251">
        <v>250</v>
      </c>
      <c r="B251">
        <v>50</v>
      </c>
      <c r="C251" s="28" t="s">
        <v>81</v>
      </c>
      <c r="D251" t="s">
        <v>83</v>
      </c>
      <c r="E251">
        <v>159000</v>
      </c>
      <c r="F251" s="28" t="s">
        <v>82</v>
      </c>
      <c r="G251" t="s">
        <v>83</v>
      </c>
      <c r="H251" t="s">
        <v>160</v>
      </c>
      <c r="I251" s="28" t="s">
        <v>195</v>
      </c>
      <c r="J251" t="s">
        <v>86</v>
      </c>
      <c r="K251" s="30" t="s">
        <v>166</v>
      </c>
      <c r="L251" t="s">
        <v>213</v>
      </c>
      <c r="M251" s="31" t="s">
        <v>205</v>
      </c>
      <c r="N251" s="31" t="s">
        <v>90</v>
      </c>
      <c r="O251" s="28" t="s">
        <v>90</v>
      </c>
      <c r="P251" t="s">
        <v>91</v>
      </c>
      <c r="Q251" s="30" t="s">
        <v>132</v>
      </c>
      <c r="R251" s="28">
        <v>6</v>
      </c>
      <c r="S251" s="28">
        <v>7</v>
      </c>
      <c r="T251">
        <v>1958</v>
      </c>
      <c r="U251">
        <v>2006</v>
      </c>
      <c r="V251" s="14">
        <f t="shared" si="3"/>
        <v>1</v>
      </c>
      <c r="W251" s="28" t="s">
        <v>93</v>
      </c>
      <c r="X251" s="28" t="s">
        <v>94</v>
      </c>
      <c r="Y251" s="30" t="s">
        <v>124</v>
      </c>
      <c r="Z251" s="28" t="s">
        <v>140</v>
      </c>
      <c r="AA251" t="s">
        <v>207</v>
      </c>
      <c r="AB251" s="28">
        <v>472</v>
      </c>
      <c r="AC251" s="28" t="s">
        <v>97</v>
      </c>
      <c r="AD251" s="28" t="s">
        <v>98</v>
      </c>
      <c r="AE251" s="30" t="s">
        <v>118</v>
      </c>
      <c r="AF251" t="s">
        <v>97</v>
      </c>
      <c r="AG251" t="s">
        <v>98</v>
      </c>
      <c r="AH251" t="s">
        <v>97</v>
      </c>
      <c r="AI251" t="s">
        <v>153</v>
      </c>
      <c r="AJ251">
        <v>697</v>
      </c>
      <c r="AK251" t="s">
        <v>102</v>
      </c>
      <c r="AL251">
        <v>0</v>
      </c>
      <c r="AM251">
        <v>747</v>
      </c>
      <c r="AN251">
        <v>1444</v>
      </c>
      <c r="AO251" s="28" t="s">
        <v>103</v>
      </c>
      <c r="AP251" s="28" t="s">
        <v>97</v>
      </c>
      <c r="AQ251" t="s">
        <v>105</v>
      </c>
      <c r="AR251" t="s">
        <v>106</v>
      </c>
      <c r="AS251">
        <v>1444</v>
      </c>
      <c r="AT251">
        <v>700</v>
      </c>
      <c r="AU251">
        <v>0</v>
      </c>
      <c r="AV251">
        <v>2144</v>
      </c>
      <c r="AW251" s="30">
        <v>0</v>
      </c>
      <c r="AX251">
        <v>1</v>
      </c>
      <c r="AY251" s="30">
        <v>2</v>
      </c>
      <c r="AZ251" s="30">
        <v>0</v>
      </c>
      <c r="BA251">
        <v>4</v>
      </c>
      <c r="BB251" s="14">
        <f>IF(Table1[[#This Row],[FullBath]]+Table1[[#This Row],[HalfBath]]=Table1[[#This Row],[BedroomAbvGr]],1,0)</f>
        <v>0</v>
      </c>
      <c r="BC251">
        <v>1</v>
      </c>
      <c r="BD251" s="30" t="s">
        <v>97</v>
      </c>
      <c r="BE251">
        <v>7</v>
      </c>
      <c r="BF251" t="s">
        <v>107</v>
      </c>
      <c r="BG251">
        <v>2</v>
      </c>
      <c r="BH251" t="s">
        <v>98</v>
      </c>
      <c r="BI251" t="s">
        <v>108</v>
      </c>
      <c r="BJ251">
        <v>1958</v>
      </c>
      <c r="BK251" t="s">
        <v>157</v>
      </c>
      <c r="BL251">
        <v>2</v>
      </c>
      <c r="BM251">
        <v>389</v>
      </c>
      <c r="BN251" t="s">
        <v>98</v>
      </c>
      <c r="BO251" t="s">
        <v>98</v>
      </c>
      <c r="BP251" t="s">
        <v>105</v>
      </c>
      <c r="BQ251" s="30">
        <v>0</v>
      </c>
      <c r="BR251" s="14">
        <f>IF(Table1[[#This Row],[WoodDeckSF]]&gt;0,1,0)</f>
        <v>0</v>
      </c>
      <c r="BS251">
        <v>98</v>
      </c>
      <c r="BT251">
        <v>0</v>
      </c>
      <c r="BU251">
        <v>0</v>
      </c>
      <c r="BV251">
        <v>0</v>
      </c>
      <c r="BW251">
        <v>0</v>
      </c>
      <c r="BX251" s="28" t="s">
        <v>83</v>
      </c>
      <c r="BY251" s="14">
        <f>IF(Table1[[#This Row],[PoolQC]]="NA", 0, 1)</f>
        <v>0</v>
      </c>
      <c r="BZ251" s="30" t="s">
        <v>83</v>
      </c>
      <c r="CA251" s="14">
        <f>IF(Table1[[#This Row],[Fence]]="NA",0,1)</f>
        <v>0</v>
      </c>
      <c r="CB251" t="s">
        <v>135</v>
      </c>
      <c r="CC251">
        <v>500</v>
      </c>
      <c r="CD251" s="30">
        <v>6</v>
      </c>
      <c r="CE251">
        <v>2007</v>
      </c>
      <c r="CF251" t="s">
        <v>110</v>
      </c>
      <c r="CG251" t="s">
        <v>111</v>
      </c>
      <c r="CH251" s="14">
        <f>IF(Table1[[#This Row],[SaleCondition]]="Normal",1,0)</f>
        <v>1</v>
      </c>
      <c r="CI251" s="1">
        <v>277000</v>
      </c>
    </row>
    <row r="252" spans="1:87" x14ac:dyDescent="0.2">
      <c r="A252">
        <v>251</v>
      </c>
      <c r="B252">
        <v>30</v>
      </c>
      <c r="C252" s="28" t="s">
        <v>81</v>
      </c>
      <c r="D252">
        <v>55</v>
      </c>
      <c r="E252">
        <v>5350</v>
      </c>
      <c r="F252" s="28" t="s">
        <v>82</v>
      </c>
      <c r="G252" t="s">
        <v>83</v>
      </c>
      <c r="H252" t="s">
        <v>120</v>
      </c>
      <c r="I252" s="28" t="s">
        <v>85</v>
      </c>
      <c r="J252" t="s">
        <v>86</v>
      </c>
      <c r="K252" s="30" t="s">
        <v>87</v>
      </c>
      <c r="L252" t="s">
        <v>88</v>
      </c>
      <c r="M252" s="31" t="s">
        <v>148</v>
      </c>
      <c r="N252" s="31" t="s">
        <v>90</v>
      </c>
      <c r="O252" s="28" t="s">
        <v>90</v>
      </c>
      <c r="P252" t="s">
        <v>91</v>
      </c>
      <c r="Q252" s="30" t="s">
        <v>115</v>
      </c>
      <c r="R252" s="28">
        <v>3</v>
      </c>
      <c r="S252" s="28">
        <v>2</v>
      </c>
      <c r="T252">
        <v>1940</v>
      </c>
      <c r="U252">
        <v>1966</v>
      </c>
      <c r="V252" s="14">
        <f t="shared" si="3"/>
        <v>1</v>
      </c>
      <c r="W252" s="28" t="s">
        <v>93</v>
      </c>
      <c r="X252" s="28" t="s">
        <v>94</v>
      </c>
      <c r="Y252" s="30" t="s">
        <v>124</v>
      </c>
      <c r="Z252" s="28" t="s">
        <v>161</v>
      </c>
      <c r="AA252" t="s">
        <v>117</v>
      </c>
      <c r="AB252" s="28">
        <v>0</v>
      </c>
      <c r="AC252" s="28" t="s">
        <v>98</v>
      </c>
      <c r="AD252" s="28" t="s">
        <v>212</v>
      </c>
      <c r="AE252" s="30" t="s">
        <v>118</v>
      </c>
      <c r="AF252" t="s">
        <v>98</v>
      </c>
      <c r="AG252" t="s">
        <v>98</v>
      </c>
      <c r="AH252" t="s">
        <v>100</v>
      </c>
      <c r="AI252" t="s">
        <v>102</v>
      </c>
      <c r="AJ252">
        <v>0</v>
      </c>
      <c r="AK252" t="s">
        <v>102</v>
      </c>
      <c r="AL252">
        <v>0</v>
      </c>
      <c r="AM252">
        <v>728</v>
      </c>
      <c r="AN252">
        <v>728</v>
      </c>
      <c r="AO252" s="28" t="s">
        <v>103</v>
      </c>
      <c r="AP252" s="28" t="s">
        <v>104</v>
      </c>
      <c r="AQ252" t="s">
        <v>105</v>
      </c>
      <c r="AR252" t="s">
        <v>106</v>
      </c>
      <c r="AS252">
        <v>1306</v>
      </c>
      <c r="AT252">
        <v>0</v>
      </c>
      <c r="AU252">
        <v>0</v>
      </c>
      <c r="AV252">
        <v>1306</v>
      </c>
      <c r="AW252" s="30">
        <v>0</v>
      </c>
      <c r="AX252">
        <v>0</v>
      </c>
      <c r="AY252" s="30">
        <v>1</v>
      </c>
      <c r="AZ252" s="30">
        <v>0</v>
      </c>
      <c r="BA252">
        <v>3</v>
      </c>
      <c r="BB252" s="14">
        <f>IF(Table1[[#This Row],[FullBath]]+Table1[[#This Row],[HalfBath]]=Table1[[#This Row],[BedroomAbvGr]],1,0)</f>
        <v>0</v>
      </c>
      <c r="BC252">
        <v>1</v>
      </c>
      <c r="BD252" s="30" t="s">
        <v>147</v>
      </c>
      <c r="BE252">
        <v>6</v>
      </c>
      <c r="BF252" t="s">
        <v>194</v>
      </c>
      <c r="BG252">
        <v>0</v>
      </c>
      <c r="BH252" t="s">
        <v>83</v>
      </c>
      <c r="BI252" t="s">
        <v>83</v>
      </c>
      <c r="BJ252" t="s">
        <v>83</v>
      </c>
      <c r="BK252" t="s">
        <v>83</v>
      </c>
      <c r="BL252">
        <v>0</v>
      </c>
      <c r="BM252">
        <v>0</v>
      </c>
      <c r="BN252" t="s">
        <v>83</v>
      </c>
      <c r="BO252" t="s">
        <v>83</v>
      </c>
      <c r="BP252" t="s">
        <v>105</v>
      </c>
      <c r="BQ252" s="30">
        <v>263</v>
      </c>
      <c r="BR252" s="14">
        <f>IF(Table1[[#This Row],[WoodDeckSF]]&gt;0,1,0)</f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 s="28" t="s">
        <v>83</v>
      </c>
      <c r="BY252" s="14">
        <f>IF(Table1[[#This Row],[PoolQC]]="NA", 0, 1)</f>
        <v>0</v>
      </c>
      <c r="BZ252" s="30" t="s">
        <v>163</v>
      </c>
      <c r="CA252" s="14">
        <f>IF(Table1[[#This Row],[Fence]]="NA",0,1)</f>
        <v>1</v>
      </c>
      <c r="CB252" t="s">
        <v>135</v>
      </c>
      <c r="CC252">
        <v>450</v>
      </c>
      <c r="CD252" s="30">
        <v>5</v>
      </c>
      <c r="CE252">
        <v>2010</v>
      </c>
      <c r="CF252" t="s">
        <v>110</v>
      </c>
      <c r="CG252" t="s">
        <v>111</v>
      </c>
      <c r="CH252" s="14">
        <f>IF(Table1[[#This Row],[SaleCondition]]="Normal",1,0)</f>
        <v>1</v>
      </c>
      <c r="CI252" s="1">
        <v>76500</v>
      </c>
    </row>
    <row r="253" spans="1:87" x14ac:dyDescent="0.2">
      <c r="A253">
        <v>252</v>
      </c>
      <c r="B253">
        <v>120</v>
      </c>
      <c r="C253" s="28" t="s">
        <v>142</v>
      </c>
      <c r="D253">
        <v>44</v>
      </c>
      <c r="E253">
        <v>4750</v>
      </c>
      <c r="F253" s="28" t="s">
        <v>82</v>
      </c>
      <c r="G253" t="s">
        <v>83</v>
      </c>
      <c r="H253" t="s">
        <v>120</v>
      </c>
      <c r="I253" s="28" t="s">
        <v>199</v>
      </c>
      <c r="J253" t="s">
        <v>86</v>
      </c>
      <c r="K253" s="30" t="s">
        <v>87</v>
      </c>
      <c r="L253" t="s">
        <v>194</v>
      </c>
      <c r="M253" s="31" t="s">
        <v>123</v>
      </c>
      <c r="N253" s="31" t="s">
        <v>90</v>
      </c>
      <c r="O253" s="28" t="s">
        <v>90</v>
      </c>
      <c r="P253" t="s">
        <v>179</v>
      </c>
      <c r="Q253" s="30" t="s">
        <v>115</v>
      </c>
      <c r="R253" s="28">
        <v>8</v>
      </c>
      <c r="S253" s="28">
        <v>5</v>
      </c>
      <c r="T253">
        <v>2006</v>
      </c>
      <c r="U253">
        <v>2007</v>
      </c>
      <c r="V253" s="14">
        <f t="shared" si="3"/>
        <v>1</v>
      </c>
      <c r="W253" s="28" t="s">
        <v>152</v>
      </c>
      <c r="X253" s="28" t="s">
        <v>94</v>
      </c>
      <c r="Y253" s="30" t="s">
        <v>95</v>
      </c>
      <c r="Z253" s="28" t="s">
        <v>95</v>
      </c>
      <c r="AA253" t="s">
        <v>137</v>
      </c>
      <c r="AB253" s="28">
        <v>481</v>
      </c>
      <c r="AC253" s="28" t="s">
        <v>97</v>
      </c>
      <c r="AD253" s="28" t="s">
        <v>98</v>
      </c>
      <c r="AE253" s="30" t="s">
        <v>99</v>
      </c>
      <c r="AF253" t="s">
        <v>97</v>
      </c>
      <c r="AG253" t="s">
        <v>98</v>
      </c>
      <c r="AH253" t="s">
        <v>97</v>
      </c>
      <c r="AI253" t="s">
        <v>101</v>
      </c>
      <c r="AJ253">
        <v>1573</v>
      </c>
      <c r="AK253" t="s">
        <v>102</v>
      </c>
      <c r="AL253">
        <v>0</v>
      </c>
      <c r="AM253">
        <v>0</v>
      </c>
      <c r="AN253">
        <v>1573</v>
      </c>
      <c r="AO253" s="28" t="s">
        <v>103</v>
      </c>
      <c r="AP253" s="28" t="s">
        <v>104</v>
      </c>
      <c r="AQ253" t="s">
        <v>105</v>
      </c>
      <c r="AR253" t="s">
        <v>106</v>
      </c>
      <c r="AS253">
        <v>1625</v>
      </c>
      <c r="AT253">
        <v>0</v>
      </c>
      <c r="AU253">
        <v>0</v>
      </c>
      <c r="AV253">
        <v>1625</v>
      </c>
      <c r="AW253" s="30">
        <v>1</v>
      </c>
      <c r="AX253">
        <v>1</v>
      </c>
      <c r="AY253" s="30">
        <v>2</v>
      </c>
      <c r="AZ253" s="30">
        <v>0</v>
      </c>
      <c r="BA253">
        <v>2</v>
      </c>
      <c r="BB253" s="14">
        <f>IF(Table1[[#This Row],[FullBath]]+Table1[[#This Row],[HalfBath]]=Table1[[#This Row],[BedroomAbvGr]],1,0)</f>
        <v>1</v>
      </c>
      <c r="BC253">
        <v>1</v>
      </c>
      <c r="BD253" s="30" t="s">
        <v>97</v>
      </c>
      <c r="BE253">
        <v>5</v>
      </c>
      <c r="BF253" t="s">
        <v>107</v>
      </c>
      <c r="BG253">
        <v>1</v>
      </c>
      <c r="BH253" t="s">
        <v>97</v>
      </c>
      <c r="BI253" t="s">
        <v>108</v>
      </c>
      <c r="BJ253">
        <v>2006</v>
      </c>
      <c r="BK253" t="s">
        <v>157</v>
      </c>
      <c r="BL253">
        <v>2</v>
      </c>
      <c r="BM253">
        <v>538</v>
      </c>
      <c r="BN253" t="s">
        <v>98</v>
      </c>
      <c r="BO253" t="s">
        <v>98</v>
      </c>
      <c r="BP253" t="s">
        <v>105</v>
      </c>
      <c r="BQ253" s="30">
        <v>123</v>
      </c>
      <c r="BR253" s="14">
        <f>IF(Table1[[#This Row],[WoodDeckSF]]&gt;0,1,0)</f>
        <v>1</v>
      </c>
      <c r="BS253">
        <v>0</v>
      </c>
      <c r="BT253">
        <v>0</v>
      </c>
      <c r="BU253">
        <v>0</v>
      </c>
      <c r="BV253">
        <v>153</v>
      </c>
      <c r="BW253">
        <v>0</v>
      </c>
      <c r="BX253" s="28" t="s">
        <v>83</v>
      </c>
      <c r="BY253" s="14">
        <f>IF(Table1[[#This Row],[PoolQC]]="NA", 0, 1)</f>
        <v>0</v>
      </c>
      <c r="BZ253" s="30" t="s">
        <v>83</v>
      </c>
      <c r="CA253" s="14">
        <f>IF(Table1[[#This Row],[Fence]]="NA",0,1)</f>
        <v>0</v>
      </c>
      <c r="CB253" t="s">
        <v>83</v>
      </c>
      <c r="CC253">
        <v>0</v>
      </c>
      <c r="CD253" s="30">
        <v>12</v>
      </c>
      <c r="CE253">
        <v>2007</v>
      </c>
      <c r="CF253" t="s">
        <v>110</v>
      </c>
      <c r="CG253" t="s">
        <v>219</v>
      </c>
      <c r="CH253" s="14">
        <f>IF(Table1[[#This Row],[SaleCondition]]="Normal",1,0)</f>
        <v>0</v>
      </c>
      <c r="CI253" s="1">
        <v>235000</v>
      </c>
    </row>
    <row r="254" spans="1:87" x14ac:dyDescent="0.2">
      <c r="A254">
        <v>253</v>
      </c>
      <c r="B254">
        <v>60</v>
      </c>
      <c r="C254" s="28" t="s">
        <v>81</v>
      </c>
      <c r="D254">
        <v>65</v>
      </c>
      <c r="E254">
        <v>8366</v>
      </c>
      <c r="F254" s="28" t="s">
        <v>82</v>
      </c>
      <c r="G254" t="s">
        <v>83</v>
      </c>
      <c r="H254" t="s">
        <v>120</v>
      </c>
      <c r="I254" s="28" t="s">
        <v>85</v>
      </c>
      <c r="J254" t="s">
        <v>86</v>
      </c>
      <c r="K254" s="30" t="s">
        <v>87</v>
      </c>
      <c r="L254" t="s">
        <v>88</v>
      </c>
      <c r="M254" s="31" t="s">
        <v>170</v>
      </c>
      <c r="N254" s="31" t="s">
        <v>90</v>
      </c>
      <c r="O254" s="28" t="s">
        <v>90</v>
      </c>
      <c r="P254" t="s">
        <v>91</v>
      </c>
      <c r="Q254" s="30" t="s">
        <v>92</v>
      </c>
      <c r="R254" s="28">
        <v>6</v>
      </c>
      <c r="S254" s="28">
        <v>5</v>
      </c>
      <c r="T254">
        <v>2004</v>
      </c>
      <c r="U254">
        <v>2004</v>
      </c>
      <c r="V254" s="14">
        <f t="shared" si="3"/>
        <v>0</v>
      </c>
      <c r="W254" s="28" t="s">
        <v>93</v>
      </c>
      <c r="X254" s="28" t="s">
        <v>94</v>
      </c>
      <c r="Y254" s="30" t="s">
        <v>95</v>
      </c>
      <c r="Z254" s="28" t="s">
        <v>95</v>
      </c>
      <c r="AA254" t="s">
        <v>117</v>
      </c>
      <c r="AB254" s="28">
        <v>0</v>
      </c>
      <c r="AC254" s="28" t="s">
        <v>97</v>
      </c>
      <c r="AD254" s="28" t="s">
        <v>98</v>
      </c>
      <c r="AE254" s="30" t="s">
        <v>99</v>
      </c>
      <c r="AF254" t="s">
        <v>97</v>
      </c>
      <c r="AG254" t="s">
        <v>98</v>
      </c>
      <c r="AH254" t="s">
        <v>100</v>
      </c>
      <c r="AI254" t="s">
        <v>102</v>
      </c>
      <c r="AJ254">
        <v>0</v>
      </c>
      <c r="AK254" t="s">
        <v>102</v>
      </c>
      <c r="AL254">
        <v>0</v>
      </c>
      <c r="AM254">
        <v>798</v>
      </c>
      <c r="AN254">
        <v>798</v>
      </c>
      <c r="AO254" s="28" t="s">
        <v>103</v>
      </c>
      <c r="AP254" s="28" t="s">
        <v>104</v>
      </c>
      <c r="AQ254" t="s">
        <v>105</v>
      </c>
      <c r="AR254" t="s">
        <v>106</v>
      </c>
      <c r="AS254">
        <v>798</v>
      </c>
      <c r="AT254">
        <v>842</v>
      </c>
      <c r="AU254">
        <v>0</v>
      </c>
      <c r="AV254">
        <v>1640</v>
      </c>
      <c r="AW254" s="30">
        <v>0</v>
      </c>
      <c r="AX254">
        <v>0</v>
      </c>
      <c r="AY254" s="30">
        <v>2</v>
      </c>
      <c r="AZ254" s="30">
        <v>1</v>
      </c>
      <c r="BA254">
        <v>3</v>
      </c>
      <c r="BB254" s="14">
        <f>IF(Table1[[#This Row],[FullBath]]+Table1[[#This Row],[HalfBath]]=Table1[[#This Row],[BedroomAbvGr]],1,0)</f>
        <v>1</v>
      </c>
      <c r="BC254">
        <v>1</v>
      </c>
      <c r="BD254" s="30" t="s">
        <v>97</v>
      </c>
      <c r="BE254">
        <v>6</v>
      </c>
      <c r="BF254" t="s">
        <v>107</v>
      </c>
      <c r="BG254">
        <v>0</v>
      </c>
      <c r="BH254" t="s">
        <v>83</v>
      </c>
      <c r="BI254" t="s">
        <v>108</v>
      </c>
      <c r="BJ254">
        <v>2004</v>
      </c>
      <c r="BK254" t="s">
        <v>109</v>
      </c>
      <c r="BL254">
        <v>2</v>
      </c>
      <c r="BM254">
        <v>520</v>
      </c>
      <c r="BN254" t="s">
        <v>98</v>
      </c>
      <c r="BO254" t="s">
        <v>98</v>
      </c>
      <c r="BP254" t="s">
        <v>105</v>
      </c>
      <c r="BQ254" s="30">
        <v>138</v>
      </c>
      <c r="BR254" s="14">
        <f>IF(Table1[[#This Row],[WoodDeckSF]]&gt;0,1,0)</f>
        <v>1</v>
      </c>
      <c r="BS254">
        <v>45</v>
      </c>
      <c r="BT254">
        <v>0</v>
      </c>
      <c r="BU254">
        <v>0</v>
      </c>
      <c r="BV254">
        <v>0</v>
      </c>
      <c r="BW254">
        <v>0</v>
      </c>
      <c r="BX254" s="28" t="s">
        <v>83</v>
      </c>
      <c r="BY254" s="14">
        <f>IF(Table1[[#This Row],[PoolQC]]="NA", 0, 1)</f>
        <v>0</v>
      </c>
      <c r="BZ254" s="30" t="s">
        <v>83</v>
      </c>
      <c r="CA254" s="14">
        <f>IF(Table1[[#This Row],[Fence]]="NA",0,1)</f>
        <v>0</v>
      </c>
      <c r="CB254" t="s">
        <v>83</v>
      </c>
      <c r="CC254">
        <v>0</v>
      </c>
      <c r="CD254" s="30">
        <v>12</v>
      </c>
      <c r="CE254">
        <v>2008</v>
      </c>
      <c r="CF254" t="s">
        <v>110</v>
      </c>
      <c r="CG254" t="s">
        <v>111</v>
      </c>
      <c r="CH254" s="14">
        <f>IF(Table1[[#This Row],[SaleCondition]]="Normal",1,0)</f>
        <v>1</v>
      </c>
      <c r="CI254" s="1">
        <v>173000</v>
      </c>
    </row>
    <row r="255" spans="1:87" x14ac:dyDescent="0.2">
      <c r="A255">
        <v>254</v>
      </c>
      <c r="B255">
        <v>80</v>
      </c>
      <c r="C255" s="28" t="s">
        <v>81</v>
      </c>
      <c r="D255">
        <v>85</v>
      </c>
      <c r="E255">
        <v>9350</v>
      </c>
      <c r="F255" s="28" t="s">
        <v>82</v>
      </c>
      <c r="G255" t="s">
        <v>83</v>
      </c>
      <c r="H255" t="s">
        <v>84</v>
      </c>
      <c r="I255" s="28" t="s">
        <v>85</v>
      </c>
      <c r="J255" t="s">
        <v>86</v>
      </c>
      <c r="K255" s="30" t="s">
        <v>87</v>
      </c>
      <c r="L255" t="s">
        <v>88</v>
      </c>
      <c r="M255" s="31" t="s">
        <v>162</v>
      </c>
      <c r="N255" s="31" t="s">
        <v>90</v>
      </c>
      <c r="O255" s="28" t="s">
        <v>90</v>
      </c>
      <c r="P255" t="s">
        <v>91</v>
      </c>
      <c r="Q255" s="30" t="s">
        <v>197</v>
      </c>
      <c r="R255" s="28">
        <v>6</v>
      </c>
      <c r="S255" s="28">
        <v>7</v>
      </c>
      <c r="T255">
        <v>1964</v>
      </c>
      <c r="U255">
        <v>1991</v>
      </c>
      <c r="V255" s="14">
        <f t="shared" si="3"/>
        <v>1</v>
      </c>
      <c r="W255" s="28" t="s">
        <v>152</v>
      </c>
      <c r="X255" s="28" t="s">
        <v>94</v>
      </c>
      <c r="Y255" s="30" t="s">
        <v>140</v>
      </c>
      <c r="Z255" s="28" t="s">
        <v>140</v>
      </c>
      <c r="AA255" t="s">
        <v>96</v>
      </c>
      <c r="AB255" s="28">
        <v>108</v>
      </c>
      <c r="AC255" s="28" t="s">
        <v>98</v>
      </c>
      <c r="AD255" s="28" t="s">
        <v>98</v>
      </c>
      <c r="AE255" s="30" t="s">
        <v>118</v>
      </c>
      <c r="AF255" t="s">
        <v>97</v>
      </c>
      <c r="AG255" t="s">
        <v>98</v>
      </c>
      <c r="AH255" t="s">
        <v>97</v>
      </c>
      <c r="AI255" t="s">
        <v>172</v>
      </c>
      <c r="AJ255">
        <v>270</v>
      </c>
      <c r="AK255" t="s">
        <v>119</v>
      </c>
      <c r="AL255">
        <v>580</v>
      </c>
      <c r="AM255">
        <v>452</v>
      </c>
      <c r="AN255">
        <v>1302</v>
      </c>
      <c r="AO255" s="28" t="s">
        <v>103</v>
      </c>
      <c r="AP255" s="28" t="s">
        <v>104</v>
      </c>
      <c r="AQ255" t="s">
        <v>105</v>
      </c>
      <c r="AR255" t="s">
        <v>106</v>
      </c>
      <c r="AS255">
        <v>1302</v>
      </c>
      <c r="AT255">
        <v>0</v>
      </c>
      <c r="AU255">
        <v>0</v>
      </c>
      <c r="AV255">
        <v>1302</v>
      </c>
      <c r="AW255" s="30">
        <v>0</v>
      </c>
      <c r="AX255">
        <v>1</v>
      </c>
      <c r="AY255" s="30">
        <v>2</v>
      </c>
      <c r="AZ255" s="30">
        <v>0</v>
      </c>
      <c r="BA255">
        <v>3</v>
      </c>
      <c r="BB255" s="14">
        <f>IF(Table1[[#This Row],[FullBath]]+Table1[[#This Row],[HalfBath]]=Table1[[#This Row],[BedroomAbvGr]],1,0)</f>
        <v>0</v>
      </c>
      <c r="BC255">
        <v>1</v>
      </c>
      <c r="BD255" s="30" t="s">
        <v>97</v>
      </c>
      <c r="BE255">
        <v>7</v>
      </c>
      <c r="BF255" t="s">
        <v>146</v>
      </c>
      <c r="BG255">
        <v>0</v>
      </c>
      <c r="BH255" t="s">
        <v>83</v>
      </c>
      <c r="BI255" t="s">
        <v>108</v>
      </c>
      <c r="BJ255">
        <v>1964</v>
      </c>
      <c r="BK255" t="s">
        <v>109</v>
      </c>
      <c r="BL255">
        <v>1</v>
      </c>
      <c r="BM255">
        <v>309</v>
      </c>
      <c r="BN255" t="s">
        <v>98</v>
      </c>
      <c r="BO255" t="s">
        <v>98</v>
      </c>
      <c r="BP255" t="s">
        <v>105</v>
      </c>
      <c r="BQ255" s="30">
        <v>333</v>
      </c>
      <c r="BR255" s="14">
        <f>IF(Table1[[#This Row],[WoodDeckSF]]&gt;0,1,0)</f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 s="28" t="s">
        <v>83</v>
      </c>
      <c r="BY255" s="14">
        <f>IF(Table1[[#This Row],[PoolQC]]="NA", 0, 1)</f>
        <v>0</v>
      </c>
      <c r="BZ255" s="30" t="s">
        <v>134</v>
      </c>
      <c r="CA255" s="14">
        <f>IF(Table1[[#This Row],[Fence]]="NA",0,1)</f>
        <v>1</v>
      </c>
      <c r="CB255" t="s">
        <v>83</v>
      </c>
      <c r="CC255">
        <v>0</v>
      </c>
      <c r="CD255" s="30">
        <v>10</v>
      </c>
      <c r="CE255">
        <v>2007</v>
      </c>
      <c r="CF255" t="s">
        <v>230</v>
      </c>
      <c r="CG255" t="s">
        <v>111</v>
      </c>
      <c r="CH255" s="14">
        <f>IF(Table1[[#This Row],[SaleCondition]]="Normal",1,0)</f>
        <v>1</v>
      </c>
      <c r="CI255" s="1">
        <v>158000</v>
      </c>
    </row>
    <row r="256" spans="1:87" x14ac:dyDescent="0.2">
      <c r="A256">
        <v>255</v>
      </c>
      <c r="B256">
        <v>20</v>
      </c>
      <c r="C256" s="28" t="s">
        <v>81</v>
      </c>
      <c r="D256">
        <v>70</v>
      </c>
      <c r="E256">
        <v>8400</v>
      </c>
      <c r="F256" s="28" t="s">
        <v>82</v>
      </c>
      <c r="G256" t="s">
        <v>83</v>
      </c>
      <c r="H256" t="s">
        <v>84</v>
      </c>
      <c r="I256" s="28" t="s">
        <v>85</v>
      </c>
      <c r="J256" t="s">
        <v>86</v>
      </c>
      <c r="K256" s="30" t="s">
        <v>87</v>
      </c>
      <c r="L256" t="s">
        <v>88</v>
      </c>
      <c r="M256" s="31" t="s">
        <v>162</v>
      </c>
      <c r="N256" s="31" t="s">
        <v>90</v>
      </c>
      <c r="O256" s="28" t="s">
        <v>90</v>
      </c>
      <c r="P256" t="s">
        <v>91</v>
      </c>
      <c r="Q256" s="30" t="s">
        <v>115</v>
      </c>
      <c r="R256" s="28">
        <v>5</v>
      </c>
      <c r="S256" s="28">
        <v>6</v>
      </c>
      <c r="T256">
        <v>1957</v>
      </c>
      <c r="U256">
        <v>1957</v>
      </c>
      <c r="V256" s="14">
        <f t="shared" si="3"/>
        <v>0</v>
      </c>
      <c r="W256" s="28" t="s">
        <v>93</v>
      </c>
      <c r="X256" s="28" t="s">
        <v>94</v>
      </c>
      <c r="Y256" s="30" t="s">
        <v>116</v>
      </c>
      <c r="Z256" s="28" t="s">
        <v>116</v>
      </c>
      <c r="AA256" t="s">
        <v>117</v>
      </c>
      <c r="AB256" s="28">
        <v>0</v>
      </c>
      <c r="AC256" s="28" t="s">
        <v>98</v>
      </c>
      <c r="AD256" s="28" t="s">
        <v>97</v>
      </c>
      <c r="AE256" s="30" t="s">
        <v>118</v>
      </c>
      <c r="AF256" t="s">
        <v>98</v>
      </c>
      <c r="AG256" t="s">
        <v>98</v>
      </c>
      <c r="AH256" t="s">
        <v>100</v>
      </c>
      <c r="AI256" t="s">
        <v>153</v>
      </c>
      <c r="AJ256">
        <v>922</v>
      </c>
      <c r="AK256" t="s">
        <v>102</v>
      </c>
      <c r="AL256">
        <v>0</v>
      </c>
      <c r="AM256">
        <v>392</v>
      </c>
      <c r="AN256">
        <v>1314</v>
      </c>
      <c r="AO256" s="28" t="s">
        <v>103</v>
      </c>
      <c r="AP256" s="28" t="s">
        <v>98</v>
      </c>
      <c r="AQ256" t="s">
        <v>105</v>
      </c>
      <c r="AR256" t="s">
        <v>106</v>
      </c>
      <c r="AS256">
        <v>1314</v>
      </c>
      <c r="AT256">
        <v>0</v>
      </c>
      <c r="AU256">
        <v>0</v>
      </c>
      <c r="AV256">
        <v>1314</v>
      </c>
      <c r="AW256" s="30">
        <v>1</v>
      </c>
      <c r="AX256">
        <v>0</v>
      </c>
      <c r="AY256" s="30">
        <v>1</v>
      </c>
      <c r="AZ256" s="30">
        <v>0</v>
      </c>
      <c r="BA256">
        <v>3</v>
      </c>
      <c r="BB256" s="14">
        <f>IF(Table1[[#This Row],[FullBath]]+Table1[[#This Row],[HalfBath]]=Table1[[#This Row],[BedroomAbvGr]],1,0)</f>
        <v>0</v>
      </c>
      <c r="BC256">
        <v>1</v>
      </c>
      <c r="BD256" s="30" t="s">
        <v>98</v>
      </c>
      <c r="BE256">
        <v>5</v>
      </c>
      <c r="BF256" t="s">
        <v>107</v>
      </c>
      <c r="BG256">
        <v>0</v>
      </c>
      <c r="BH256" t="s">
        <v>83</v>
      </c>
      <c r="BI256" t="s">
        <v>108</v>
      </c>
      <c r="BJ256">
        <v>1957</v>
      </c>
      <c r="BK256" t="s">
        <v>109</v>
      </c>
      <c r="BL256">
        <v>1</v>
      </c>
      <c r="BM256">
        <v>294</v>
      </c>
      <c r="BN256" t="s">
        <v>98</v>
      </c>
      <c r="BO256" t="s">
        <v>98</v>
      </c>
      <c r="BP256" t="s">
        <v>105</v>
      </c>
      <c r="BQ256" s="30">
        <v>250</v>
      </c>
      <c r="BR256" s="14">
        <f>IF(Table1[[#This Row],[WoodDeckSF]]&gt;0,1,0)</f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 s="28" t="s">
        <v>83</v>
      </c>
      <c r="BY256" s="14">
        <f>IF(Table1[[#This Row],[PoolQC]]="NA", 0, 1)</f>
        <v>0</v>
      </c>
      <c r="BZ256" s="30" t="s">
        <v>83</v>
      </c>
      <c r="CA256" s="14">
        <f>IF(Table1[[#This Row],[Fence]]="NA",0,1)</f>
        <v>0</v>
      </c>
      <c r="CB256" t="s">
        <v>83</v>
      </c>
      <c r="CC256">
        <v>0</v>
      </c>
      <c r="CD256" s="30">
        <v>6</v>
      </c>
      <c r="CE256">
        <v>2010</v>
      </c>
      <c r="CF256" t="s">
        <v>110</v>
      </c>
      <c r="CG256" t="s">
        <v>111</v>
      </c>
      <c r="CH256" s="14">
        <f>IF(Table1[[#This Row],[SaleCondition]]="Normal",1,0)</f>
        <v>1</v>
      </c>
      <c r="CI256" s="1">
        <v>145000</v>
      </c>
    </row>
    <row r="257" spans="1:87" x14ac:dyDescent="0.2">
      <c r="A257">
        <v>256</v>
      </c>
      <c r="B257">
        <v>60</v>
      </c>
      <c r="C257" s="28" t="s">
        <v>81</v>
      </c>
      <c r="D257">
        <v>66</v>
      </c>
      <c r="E257">
        <v>8738</v>
      </c>
      <c r="F257" s="28" t="s">
        <v>82</v>
      </c>
      <c r="G257" t="s">
        <v>83</v>
      </c>
      <c r="H257" t="s">
        <v>120</v>
      </c>
      <c r="I257" s="28" t="s">
        <v>85</v>
      </c>
      <c r="J257" t="s">
        <v>86</v>
      </c>
      <c r="K257" s="30" t="s">
        <v>87</v>
      </c>
      <c r="L257" t="s">
        <v>88</v>
      </c>
      <c r="M257" s="31" t="s">
        <v>193</v>
      </c>
      <c r="N257" s="31" t="s">
        <v>90</v>
      </c>
      <c r="O257" s="28" t="s">
        <v>90</v>
      </c>
      <c r="P257" t="s">
        <v>91</v>
      </c>
      <c r="Q257" s="30" t="s">
        <v>92</v>
      </c>
      <c r="R257" s="28">
        <v>7</v>
      </c>
      <c r="S257" s="28">
        <v>5</v>
      </c>
      <c r="T257">
        <v>1999</v>
      </c>
      <c r="U257">
        <v>1999</v>
      </c>
      <c r="V257" s="14">
        <f t="shared" si="3"/>
        <v>0</v>
      </c>
      <c r="W257" s="28" t="s">
        <v>93</v>
      </c>
      <c r="X257" s="28" t="s">
        <v>94</v>
      </c>
      <c r="Y257" s="30" t="s">
        <v>95</v>
      </c>
      <c r="Z257" s="28" t="s">
        <v>95</v>
      </c>
      <c r="AA257" t="s">
        <v>96</v>
      </c>
      <c r="AB257" s="28">
        <v>302</v>
      </c>
      <c r="AC257" s="28" t="s">
        <v>97</v>
      </c>
      <c r="AD257" s="28" t="s">
        <v>98</v>
      </c>
      <c r="AE257" s="30" t="s">
        <v>99</v>
      </c>
      <c r="AF257" t="s">
        <v>97</v>
      </c>
      <c r="AG257" t="s">
        <v>98</v>
      </c>
      <c r="AH257" t="s">
        <v>100</v>
      </c>
      <c r="AI257" t="s">
        <v>102</v>
      </c>
      <c r="AJ257">
        <v>0</v>
      </c>
      <c r="AK257" t="s">
        <v>102</v>
      </c>
      <c r="AL257">
        <v>0</v>
      </c>
      <c r="AM257">
        <v>975</v>
      </c>
      <c r="AN257">
        <v>975</v>
      </c>
      <c r="AO257" s="28" t="s">
        <v>103</v>
      </c>
      <c r="AP257" s="28" t="s">
        <v>104</v>
      </c>
      <c r="AQ257" t="s">
        <v>105</v>
      </c>
      <c r="AR257" t="s">
        <v>106</v>
      </c>
      <c r="AS257">
        <v>1005</v>
      </c>
      <c r="AT257">
        <v>1286</v>
      </c>
      <c r="AU257">
        <v>0</v>
      </c>
      <c r="AV257">
        <v>2291</v>
      </c>
      <c r="AW257" s="30">
        <v>0</v>
      </c>
      <c r="AX257">
        <v>0</v>
      </c>
      <c r="AY257" s="30">
        <v>2</v>
      </c>
      <c r="AZ257" s="30">
        <v>1</v>
      </c>
      <c r="BA257">
        <v>4</v>
      </c>
      <c r="BB257" s="14">
        <f>IF(Table1[[#This Row],[FullBath]]+Table1[[#This Row],[HalfBath]]=Table1[[#This Row],[BedroomAbvGr]],1,0)</f>
        <v>0</v>
      </c>
      <c r="BC257">
        <v>1</v>
      </c>
      <c r="BD257" s="30" t="s">
        <v>97</v>
      </c>
      <c r="BE257">
        <v>8</v>
      </c>
      <c r="BF257" t="s">
        <v>107</v>
      </c>
      <c r="BG257">
        <v>1</v>
      </c>
      <c r="BH257" t="s">
        <v>98</v>
      </c>
      <c r="BI257" t="s">
        <v>156</v>
      </c>
      <c r="BJ257">
        <v>1999</v>
      </c>
      <c r="BK257" t="s">
        <v>157</v>
      </c>
      <c r="BL257">
        <v>2</v>
      </c>
      <c r="BM257">
        <v>429</v>
      </c>
      <c r="BN257" t="s">
        <v>98</v>
      </c>
      <c r="BO257" t="s">
        <v>98</v>
      </c>
      <c r="BP257" t="s">
        <v>105</v>
      </c>
      <c r="BQ257" s="30">
        <v>192</v>
      </c>
      <c r="BR257" s="14">
        <f>IF(Table1[[#This Row],[WoodDeckSF]]&gt;0,1,0)</f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 s="28" t="s">
        <v>83</v>
      </c>
      <c r="BY257" s="14">
        <f>IF(Table1[[#This Row],[PoolQC]]="NA", 0, 1)</f>
        <v>0</v>
      </c>
      <c r="BZ257" s="30" t="s">
        <v>83</v>
      </c>
      <c r="CA257" s="14">
        <f>IF(Table1[[#This Row],[Fence]]="NA",0,1)</f>
        <v>0</v>
      </c>
      <c r="CB257" t="s">
        <v>83</v>
      </c>
      <c r="CC257">
        <v>0</v>
      </c>
      <c r="CD257" s="30">
        <v>2</v>
      </c>
      <c r="CE257">
        <v>2006</v>
      </c>
      <c r="CF257" t="s">
        <v>110</v>
      </c>
      <c r="CG257" t="s">
        <v>111</v>
      </c>
      <c r="CH257" s="14">
        <f>IF(Table1[[#This Row],[SaleCondition]]="Normal",1,0)</f>
        <v>1</v>
      </c>
      <c r="CI257" s="1">
        <v>230000</v>
      </c>
    </row>
    <row r="258" spans="1:87" x14ac:dyDescent="0.2">
      <c r="A258">
        <v>257</v>
      </c>
      <c r="B258">
        <v>60</v>
      </c>
      <c r="C258" s="28" t="s">
        <v>192</v>
      </c>
      <c r="D258">
        <v>64</v>
      </c>
      <c r="E258">
        <v>8791</v>
      </c>
      <c r="F258" s="28" t="s">
        <v>82</v>
      </c>
      <c r="G258" t="s">
        <v>83</v>
      </c>
      <c r="H258" t="s">
        <v>120</v>
      </c>
      <c r="I258" s="28" t="s">
        <v>85</v>
      </c>
      <c r="J258" t="s">
        <v>86</v>
      </c>
      <c r="K258" s="30" t="s">
        <v>87</v>
      </c>
      <c r="L258" t="s">
        <v>88</v>
      </c>
      <c r="M258" s="31" t="s">
        <v>136</v>
      </c>
      <c r="N258" s="31" t="s">
        <v>90</v>
      </c>
      <c r="O258" s="28" t="s">
        <v>90</v>
      </c>
      <c r="P258" t="s">
        <v>91</v>
      </c>
      <c r="Q258" s="30" t="s">
        <v>92</v>
      </c>
      <c r="R258" s="28">
        <v>6</v>
      </c>
      <c r="S258" s="28">
        <v>5</v>
      </c>
      <c r="T258">
        <v>2003</v>
      </c>
      <c r="U258">
        <v>2003</v>
      </c>
      <c r="V258" s="14">
        <f t="shared" ref="V258:V321" si="4">IF(T258=U258, 0, 1)</f>
        <v>0</v>
      </c>
      <c r="W258" s="28" t="s">
        <v>93</v>
      </c>
      <c r="X258" s="28" t="s">
        <v>94</v>
      </c>
      <c r="Y258" s="30" t="s">
        <v>95</v>
      </c>
      <c r="Z258" s="28" t="s">
        <v>95</v>
      </c>
      <c r="AA258" t="s">
        <v>117</v>
      </c>
      <c r="AB258" s="28">
        <v>0</v>
      </c>
      <c r="AC258" s="28" t="s">
        <v>97</v>
      </c>
      <c r="AD258" s="28" t="s">
        <v>98</v>
      </c>
      <c r="AE258" s="30" t="s">
        <v>99</v>
      </c>
      <c r="AF258" t="s">
        <v>97</v>
      </c>
      <c r="AG258" t="s">
        <v>98</v>
      </c>
      <c r="AH258" t="s">
        <v>100</v>
      </c>
      <c r="AI258" t="s">
        <v>153</v>
      </c>
      <c r="AJ258">
        <v>503</v>
      </c>
      <c r="AK258" t="s">
        <v>102</v>
      </c>
      <c r="AL258">
        <v>0</v>
      </c>
      <c r="AM258">
        <v>361</v>
      </c>
      <c r="AN258">
        <v>864</v>
      </c>
      <c r="AO258" s="28" t="s">
        <v>103</v>
      </c>
      <c r="AP258" s="28" t="s">
        <v>104</v>
      </c>
      <c r="AQ258" t="s">
        <v>105</v>
      </c>
      <c r="AR258" t="s">
        <v>106</v>
      </c>
      <c r="AS258">
        <v>864</v>
      </c>
      <c r="AT258">
        <v>864</v>
      </c>
      <c r="AU258">
        <v>0</v>
      </c>
      <c r="AV258">
        <v>1728</v>
      </c>
      <c r="AW258" s="30">
        <v>0</v>
      </c>
      <c r="AX258">
        <v>0</v>
      </c>
      <c r="AY258" s="30">
        <v>2</v>
      </c>
      <c r="AZ258" s="30">
        <v>1</v>
      </c>
      <c r="BA258">
        <v>3</v>
      </c>
      <c r="BB258" s="14">
        <f>IF(Table1[[#This Row],[FullBath]]+Table1[[#This Row],[HalfBath]]=Table1[[#This Row],[BedroomAbvGr]],1,0)</f>
        <v>1</v>
      </c>
      <c r="BC258">
        <v>1</v>
      </c>
      <c r="BD258" s="30" t="s">
        <v>97</v>
      </c>
      <c r="BE258">
        <v>7</v>
      </c>
      <c r="BF258" t="s">
        <v>107</v>
      </c>
      <c r="BG258">
        <v>0</v>
      </c>
      <c r="BH258" t="s">
        <v>83</v>
      </c>
      <c r="BI258" t="s">
        <v>108</v>
      </c>
      <c r="BJ258">
        <v>2003</v>
      </c>
      <c r="BK258" t="s">
        <v>109</v>
      </c>
      <c r="BL258">
        <v>2</v>
      </c>
      <c r="BM258">
        <v>673</v>
      </c>
      <c r="BN258" t="s">
        <v>98</v>
      </c>
      <c r="BO258" t="s">
        <v>98</v>
      </c>
      <c r="BP258" t="s">
        <v>105</v>
      </c>
      <c r="BQ258" s="30">
        <v>216</v>
      </c>
      <c r="BR258" s="14">
        <f>IF(Table1[[#This Row],[WoodDeckSF]]&gt;0,1,0)</f>
        <v>1</v>
      </c>
      <c r="BS258">
        <v>56</v>
      </c>
      <c r="BT258">
        <v>0</v>
      </c>
      <c r="BU258">
        <v>0</v>
      </c>
      <c r="BV258">
        <v>0</v>
      </c>
      <c r="BW258">
        <v>0</v>
      </c>
      <c r="BX258" s="28" t="s">
        <v>83</v>
      </c>
      <c r="BY258" s="14">
        <f>IF(Table1[[#This Row],[PoolQC]]="NA", 0, 1)</f>
        <v>0</v>
      </c>
      <c r="BZ258" s="30" t="s">
        <v>83</v>
      </c>
      <c r="CA258" s="14">
        <f>IF(Table1[[#This Row],[Fence]]="NA",0,1)</f>
        <v>0</v>
      </c>
      <c r="CB258" t="s">
        <v>83</v>
      </c>
      <c r="CC258">
        <v>0</v>
      </c>
      <c r="CD258" s="30">
        <v>5</v>
      </c>
      <c r="CE258">
        <v>2008</v>
      </c>
      <c r="CF258" t="s">
        <v>110</v>
      </c>
      <c r="CG258" t="s">
        <v>111</v>
      </c>
      <c r="CH258" s="14">
        <f>IF(Table1[[#This Row],[SaleCondition]]="Normal",1,0)</f>
        <v>1</v>
      </c>
      <c r="CI258" s="1">
        <v>207500</v>
      </c>
    </row>
    <row r="259" spans="1:87" x14ac:dyDescent="0.2">
      <c r="A259">
        <v>258</v>
      </c>
      <c r="B259">
        <v>20</v>
      </c>
      <c r="C259" s="28" t="s">
        <v>81</v>
      </c>
      <c r="D259">
        <v>68</v>
      </c>
      <c r="E259">
        <v>8814</v>
      </c>
      <c r="F259" s="28" t="s">
        <v>82</v>
      </c>
      <c r="G259" t="s">
        <v>83</v>
      </c>
      <c r="H259" t="s">
        <v>84</v>
      </c>
      <c r="I259" s="28" t="s">
        <v>85</v>
      </c>
      <c r="J259" t="s">
        <v>86</v>
      </c>
      <c r="K259" s="30" t="s">
        <v>87</v>
      </c>
      <c r="L259" t="s">
        <v>88</v>
      </c>
      <c r="M259" s="31" t="s">
        <v>89</v>
      </c>
      <c r="N259" s="31" t="s">
        <v>90</v>
      </c>
      <c r="O259" s="28" t="s">
        <v>90</v>
      </c>
      <c r="P259" t="s">
        <v>91</v>
      </c>
      <c r="Q259" s="30" t="s">
        <v>115</v>
      </c>
      <c r="R259" s="28">
        <v>7</v>
      </c>
      <c r="S259" s="28">
        <v>5</v>
      </c>
      <c r="T259">
        <v>2006</v>
      </c>
      <c r="U259">
        <v>2006</v>
      </c>
      <c r="V259" s="14">
        <f t="shared" si="4"/>
        <v>0</v>
      </c>
      <c r="W259" s="28" t="s">
        <v>93</v>
      </c>
      <c r="X259" s="28" t="s">
        <v>94</v>
      </c>
      <c r="Y259" s="30" t="s">
        <v>95</v>
      </c>
      <c r="Z259" s="28" t="s">
        <v>95</v>
      </c>
      <c r="AA259" t="s">
        <v>137</v>
      </c>
      <c r="AB259" s="28">
        <v>180</v>
      </c>
      <c r="AC259" s="28" t="s">
        <v>97</v>
      </c>
      <c r="AD259" s="28" t="s">
        <v>98</v>
      </c>
      <c r="AE259" s="30" t="s">
        <v>99</v>
      </c>
      <c r="AF259" t="s">
        <v>97</v>
      </c>
      <c r="AG259" t="s">
        <v>98</v>
      </c>
      <c r="AH259" t="s">
        <v>100</v>
      </c>
      <c r="AI259" t="s">
        <v>101</v>
      </c>
      <c r="AJ259">
        <v>1334</v>
      </c>
      <c r="AK259" t="s">
        <v>102</v>
      </c>
      <c r="AL259">
        <v>0</v>
      </c>
      <c r="AM259">
        <v>270</v>
      </c>
      <c r="AN259">
        <v>1604</v>
      </c>
      <c r="AO259" s="28" t="s">
        <v>103</v>
      </c>
      <c r="AP259" s="28" t="s">
        <v>104</v>
      </c>
      <c r="AQ259" t="s">
        <v>105</v>
      </c>
      <c r="AR259" t="s">
        <v>106</v>
      </c>
      <c r="AS259">
        <v>1604</v>
      </c>
      <c r="AT259">
        <v>0</v>
      </c>
      <c r="AU259">
        <v>0</v>
      </c>
      <c r="AV259">
        <v>1604</v>
      </c>
      <c r="AW259" s="30">
        <v>1</v>
      </c>
      <c r="AX259">
        <v>0</v>
      </c>
      <c r="AY259" s="30">
        <v>2</v>
      </c>
      <c r="AZ259" s="30">
        <v>1</v>
      </c>
      <c r="BA259">
        <v>3</v>
      </c>
      <c r="BB259" s="14">
        <f>IF(Table1[[#This Row],[FullBath]]+Table1[[#This Row],[HalfBath]]=Table1[[#This Row],[BedroomAbvGr]],1,0)</f>
        <v>1</v>
      </c>
      <c r="BC259">
        <v>1</v>
      </c>
      <c r="BD259" s="30" t="s">
        <v>97</v>
      </c>
      <c r="BE259">
        <v>8</v>
      </c>
      <c r="BF259" t="s">
        <v>107</v>
      </c>
      <c r="BG259">
        <v>1</v>
      </c>
      <c r="BH259" t="s">
        <v>97</v>
      </c>
      <c r="BI259" t="s">
        <v>108</v>
      </c>
      <c r="BJ259">
        <v>2006</v>
      </c>
      <c r="BK259" t="s">
        <v>109</v>
      </c>
      <c r="BL259">
        <v>2</v>
      </c>
      <c r="BM259">
        <v>660</v>
      </c>
      <c r="BN259" t="s">
        <v>98</v>
      </c>
      <c r="BO259" t="s">
        <v>98</v>
      </c>
      <c r="BP259" t="s">
        <v>105</v>
      </c>
      <c r="BQ259" s="30">
        <v>123</v>
      </c>
      <c r="BR259" s="14">
        <f>IF(Table1[[#This Row],[WoodDeckSF]]&gt;0,1,0)</f>
        <v>1</v>
      </c>
      <c r="BS259">
        <v>110</v>
      </c>
      <c r="BT259">
        <v>0</v>
      </c>
      <c r="BU259">
        <v>0</v>
      </c>
      <c r="BV259">
        <v>0</v>
      </c>
      <c r="BW259">
        <v>0</v>
      </c>
      <c r="BX259" s="28" t="s">
        <v>83</v>
      </c>
      <c r="BY259" s="14">
        <f>IF(Table1[[#This Row],[PoolQC]]="NA", 0, 1)</f>
        <v>0</v>
      </c>
      <c r="BZ259" s="30" t="s">
        <v>83</v>
      </c>
      <c r="CA259" s="14">
        <f>IF(Table1[[#This Row],[Fence]]="NA",0,1)</f>
        <v>0</v>
      </c>
      <c r="CB259" t="s">
        <v>83</v>
      </c>
      <c r="CC259">
        <v>0</v>
      </c>
      <c r="CD259" s="30">
        <v>3</v>
      </c>
      <c r="CE259">
        <v>2009</v>
      </c>
      <c r="CF259" t="s">
        <v>110</v>
      </c>
      <c r="CG259" t="s">
        <v>128</v>
      </c>
      <c r="CH259" s="14">
        <f>IF(Table1[[#This Row],[SaleCondition]]="Normal",1,0)</f>
        <v>0</v>
      </c>
      <c r="CI259" s="1">
        <v>220000</v>
      </c>
    </row>
    <row r="260" spans="1:87" x14ac:dyDescent="0.2">
      <c r="A260">
        <v>259</v>
      </c>
      <c r="B260">
        <v>60</v>
      </c>
      <c r="C260" s="28" t="s">
        <v>81</v>
      </c>
      <c r="D260">
        <v>80</v>
      </c>
      <c r="E260">
        <v>12435</v>
      </c>
      <c r="F260" s="28" t="s">
        <v>82</v>
      </c>
      <c r="G260" t="s">
        <v>83</v>
      </c>
      <c r="H260" t="s">
        <v>84</v>
      </c>
      <c r="I260" s="28" t="s">
        <v>85</v>
      </c>
      <c r="J260" t="s">
        <v>86</v>
      </c>
      <c r="K260" s="30" t="s">
        <v>87</v>
      </c>
      <c r="L260" t="s">
        <v>88</v>
      </c>
      <c r="M260" s="31" t="s">
        <v>89</v>
      </c>
      <c r="N260" s="31" t="s">
        <v>90</v>
      </c>
      <c r="O260" s="28" t="s">
        <v>90</v>
      </c>
      <c r="P260" t="s">
        <v>91</v>
      </c>
      <c r="Q260" s="30" t="s">
        <v>92</v>
      </c>
      <c r="R260" s="28">
        <v>7</v>
      </c>
      <c r="S260" s="28">
        <v>5</v>
      </c>
      <c r="T260">
        <v>2001</v>
      </c>
      <c r="U260">
        <v>2001</v>
      </c>
      <c r="V260" s="14">
        <f t="shared" si="4"/>
        <v>0</v>
      </c>
      <c r="W260" s="28" t="s">
        <v>93</v>
      </c>
      <c r="X260" s="28" t="s">
        <v>94</v>
      </c>
      <c r="Y260" s="30" t="s">
        <v>95</v>
      </c>
      <c r="Z260" s="28" t="s">
        <v>95</v>
      </c>
      <c r="AA260" t="s">
        <v>96</v>
      </c>
      <c r="AB260" s="28">
        <v>172</v>
      </c>
      <c r="AC260" s="28" t="s">
        <v>97</v>
      </c>
      <c r="AD260" s="28" t="s">
        <v>98</v>
      </c>
      <c r="AE260" s="30" t="s">
        <v>99</v>
      </c>
      <c r="AF260" t="s">
        <v>97</v>
      </c>
      <c r="AG260" t="s">
        <v>98</v>
      </c>
      <c r="AH260" t="s">
        <v>100</v>
      </c>
      <c r="AI260" t="s">
        <v>101</v>
      </c>
      <c r="AJ260">
        <v>361</v>
      </c>
      <c r="AK260" t="s">
        <v>102</v>
      </c>
      <c r="AL260">
        <v>0</v>
      </c>
      <c r="AM260">
        <v>602</v>
      </c>
      <c r="AN260">
        <v>963</v>
      </c>
      <c r="AO260" s="28" t="s">
        <v>103</v>
      </c>
      <c r="AP260" s="28" t="s">
        <v>104</v>
      </c>
      <c r="AQ260" t="s">
        <v>105</v>
      </c>
      <c r="AR260" t="s">
        <v>106</v>
      </c>
      <c r="AS260">
        <v>963</v>
      </c>
      <c r="AT260">
        <v>829</v>
      </c>
      <c r="AU260">
        <v>0</v>
      </c>
      <c r="AV260">
        <v>1792</v>
      </c>
      <c r="AW260" s="30">
        <v>0</v>
      </c>
      <c r="AX260">
        <v>0</v>
      </c>
      <c r="AY260" s="30">
        <v>2</v>
      </c>
      <c r="AZ260" s="30">
        <v>1</v>
      </c>
      <c r="BA260">
        <v>3</v>
      </c>
      <c r="BB260" s="14">
        <f>IF(Table1[[#This Row],[FullBath]]+Table1[[#This Row],[HalfBath]]=Table1[[#This Row],[BedroomAbvGr]],1,0)</f>
        <v>1</v>
      </c>
      <c r="BC260">
        <v>1</v>
      </c>
      <c r="BD260" s="30" t="s">
        <v>97</v>
      </c>
      <c r="BE260">
        <v>7</v>
      </c>
      <c r="BF260" t="s">
        <v>107</v>
      </c>
      <c r="BG260">
        <v>1</v>
      </c>
      <c r="BH260" t="s">
        <v>98</v>
      </c>
      <c r="BI260" t="s">
        <v>108</v>
      </c>
      <c r="BJ260">
        <v>2001</v>
      </c>
      <c r="BK260" t="s">
        <v>109</v>
      </c>
      <c r="BL260">
        <v>2</v>
      </c>
      <c r="BM260">
        <v>564</v>
      </c>
      <c r="BN260" t="s">
        <v>98</v>
      </c>
      <c r="BO260" t="s">
        <v>98</v>
      </c>
      <c r="BP260" t="s">
        <v>105</v>
      </c>
      <c r="BQ260" s="30">
        <v>0</v>
      </c>
      <c r="BR260" s="14">
        <f>IF(Table1[[#This Row],[WoodDeckSF]]&gt;0,1,0)</f>
        <v>0</v>
      </c>
      <c r="BS260">
        <v>96</v>
      </c>
      <c r="BT260">
        <v>0</v>
      </c>
      <c r="BU260">
        <v>245</v>
      </c>
      <c r="BV260">
        <v>0</v>
      </c>
      <c r="BW260">
        <v>0</v>
      </c>
      <c r="BX260" s="28" t="s">
        <v>83</v>
      </c>
      <c r="BY260" s="14">
        <f>IF(Table1[[#This Row],[PoolQC]]="NA", 0, 1)</f>
        <v>0</v>
      </c>
      <c r="BZ260" s="30" t="s">
        <v>83</v>
      </c>
      <c r="CA260" s="14">
        <f>IF(Table1[[#This Row],[Fence]]="NA",0,1)</f>
        <v>0</v>
      </c>
      <c r="CB260" t="s">
        <v>83</v>
      </c>
      <c r="CC260">
        <v>0</v>
      </c>
      <c r="CD260" s="30">
        <v>5</v>
      </c>
      <c r="CE260">
        <v>2008</v>
      </c>
      <c r="CF260" t="s">
        <v>110</v>
      </c>
      <c r="CG260" t="s">
        <v>111</v>
      </c>
      <c r="CH260" s="14">
        <f>IF(Table1[[#This Row],[SaleCondition]]="Normal",1,0)</f>
        <v>1</v>
      </c>
      <c r="CI260" s="1">
        <v>231500</v>
      </c>
    </row>
    <row r="261" spans="1:87" x14ac:dyDescent="0.2">
      <c r="A261">
        <v>260</v>
      </c>
      <c r="B261">
        <v>20</v>
      </c>
      <c r="C261" s="28" t="s">
        <v>142</v>
      </c>
      <c r="D261">
        <v>70</v>
      </c>
      <c r="E261">
        <v>12702</v>
      </c>
      <c r="F261" s="28" t="s">
        <v>82</v>
      </c>
      <c r="G261" t="s">
        <v>83</v>
      </c>
      <c r="H261" t="s">
        <v>84</v>
      </c>
      <c r="I261" s="28" t="s">
        <v>85</v>
      </c>
      <c r="J261" t="s">
        <v>86</v>
      </c>
      <c r="K261" s="30" t="s">
        <v>87</v>
      </c>
      <c r="L261" t="s">
        <v>88</v>
      </c>
      <c r="M261" s="31" t="s">
        <v>143</v>
      </c>
      <c r="N261" s="31" t="s">
        <v>90</v>
      </c>
      <c r="O261" s="28" t="s">
        <v>90</v>
      </c>
      <c r="P261" t="s">
        <v>91</v>
      </c>
      <c r="Q261" s="30" t="s">
        <v>115</v>
      </c>
      <c r="R261" s="28">
        <v>5</v>
      </c>
      <c r="S261" s="28">
        <v>5</v>
      </c>
      <c r="T261">
        <v>1956</v>
      </c>
      <c r="U261">
        <v>1956</v>
      </c>
      <c r="V261" s="14">
        <f t="shared" si="4"/>
        <v>0</v>
      </c>
      <c r="W261" s="28" t="s">
        <v>93</v>
      </c>
      <c r="X261" s="28" t="s">
        <v>94</v>
      </c>
      <c r="Y261" s="30" t="s">
        <v>96</v>
      </c>
      <c r="Z261" s="28" t="s">
        <v>96</v>
      </c>
      <c r="AA261" t="s">
        <v>117</v>
      </c>
      <c r="AB261" s="28">
        <v>0</v>
      </c>
      <c r="AC261" s="28" t="s">
        <v>98</v>
      </c>
      <c r="AD261" s="28" t="s">
        <v>98</v>
      </c>
      <c r="AE261" s="30" t="s">
        <v>99</v>
      </c>
      <c r="AF261" t="s">
        <v>83</v>
      </c>
      <c r="AG261" t="s">
        <v>83</v>
      </c>
      <c r="AH261" t="s">
        <v>83</v>
      </c>
      <c r="AI261" t="s">
        <v>83</v>
      </c>
      <c r="AJ261">
        <v>0</v>
      </c>
      <c r="AK261" t="s">
        <v>83</v>
      </c>
      <c r="AL261">
        <v>0</v>
      </c>
      <c r="AM261">
        <v>0</v>
      </c>
      <c r="AN261">
        <v>0</v>
      </c>
      <c r="AO261" s="28" t="s">
        <v>103</v>
      </c>
      <c r="AP261" s="28" t="s">
        <v>97</v>
      </c>
      <c r="AQ261" t="s">
        <v>105</v>
      </c>
      <c r="AR261" t="s">
        <v>164</v>
      </c>
      <c r="AS261">
        <v>882</v>
      </c>
      <c r="AT261">
        <v>0</v>
      </c>
      <c r="AU261">
        <v>0</v>
      </c>
      <c r="AV261">
        <v>882</v>
      </c>
      <c r="AW261" s="30">
        <v>0</v>
      </c>
      <c r="AX261">
        <v>0</v>
      </c>
      <c r="AY261" s="30">
        <v>1</v>
      </c>
      <c r="AZ261" s="30">
        <v>0</v>
      </c>
      <c r="BA261">
        <v>2</v>
      </c>
      <c r="BB261" s="14">
        <f>IF(Table1[[#This Row],[FullBath]]+Table1[[#This Row],[HalfBath]]=Table1[[#This Row],[BedroomAbvGr]],1,0)</f>
        <v>0</v>
      </c>
      <c r="BC261">
        <v>1</v>
      </c>
      <c r="BD261" s="30" t="s">
        <v>98</v>
      </c>
      <c r="BE261">
        <v>4</v>
      </c>
      <c r="BF261" t="s">
        <v>107</v>
      </c>
      <c r="BG261">
        <v>0</v>
      </c>
      <c r="BH261" t="s">
        <v>83</v>
      </c>
      <c r="BI261" t="s">
        <v>127</v>
      </c>
      <c r="BJ261">
        <v>1956</v>
      </c>
      <c r="BK261" t="s">
        <v>102</v>
      </c>
      <c r="BL261">
        <v>1</v>
      </c>
      <c r="BM261">
        <v>308</v>
      </c>
      <c r="BN261" t="s">
        <v>98</v>
      </c>
      <c r="BO261" t="s">
        <v>98</v>
      </c>
      <c r="BP261" t="s">
        <v>105</v>
      </c>
      <c r="BQ261" s="30">
        <v>0</v>
      </c>
      <c r="BR261" s="14">
        <f>IF(Table1[[#This Row],[WoodDeckSF]]&gt;0,1,0)</f>
        <v>0</v>
      </c>
      <c r="BS261">
        <v>45</v>
      </c>
      <c r="BT261">
        <v>0</v>
      </c>
      <c r="BU261">
        <v>0</v>
      </c>
      <c r="BV261">
        <v>0</v>
      </c>
      <c r="BW261">
        <v>0</v>
      </c>
      <c r="BX261" s="28" t="s">
        <v>83</v>
      </c>
      <c r="BY261" s="14">
        <f>IF(Table1[[#This Row],[PoolQC]]="NA", 0, 1)</f>
        <v>0</v>
      </c>
      <c r="BZ261" s="30" t="s">
        <v>83</v>
      </c>
      <c r="CA261" s="14">
        <f>IF(Table1[[#This Row],[Fence]]="NA",0,1)</f>
        <v>0</v>
      </c>
      <c r="CB261" t="s">
        <v>83</v>
      </c>
      <c r="CC261">
        <v>0</v>
      </c>
      <c r="CD261" s="30">
        <v>12</v>
      </c>
      <c r="CE261">
        <v>2008</v>
      </c>
      <c r="CF261" t="s">
        <v>110</v>
      </c>
      <c r="CG261" t="s">
        <v>111</v>
      </c>
      <c r="CH261" s="14">
        <f>IF(Table1[[#This Row],[SaleCondition]]="Normal",1,0)</f>
        <v>1</v>
      </c>
      <c r="CI261" s="1">
        <v>97000</v>
      </c>
    </row>
    <row r="262" spans="1:87" x14ac:dyDescent="0.2">
      <c r="A262">
        <v>261</v>
      </c>
      <c r="B262">
        <v>80</v>
      </c>
      <c r="C262" s="28" t="s">
        <v>81</v>
      </c>
      <c r="D262">
        <v>120</v>
      </c>
      <c r="E262">
        <v>19296</v>
      </c>
      <c r="F262" s="28" t="s">
        <v>82</v>
      </c>
      <c r="G262" t="s">
        <v>83</v>
      </c>
      <c r="H262" t="s">
        <v>84</v>
      </c>
      <c r="I262" s="28" t="s">
        <v>85</v>
      </c>
      <c r="J262" t="s">
        <v>86</v>
      </c>
      <c r="K262" s="30" t="s">
        <v>122</v>
      </c>
      <c r="L262" t="s">
        <v>88</v>
      </c>
      <c r="M262" s="31" t="s">
        <v>162</v>
      </c>
      <c r="N262" s="31" t="s">
        <v>144</v>
      </c>
      <c r="O262" s="28" t="s">
        <v>90</v>
      </c>
      <c r="P262" t="s">
        <v>91</v>
      </c>
      <c r="Q262" s="30" t="s">
        <v>197</v>
      </c>
      <c r="R262" s="28">
        <v>6</v>
      </c>
      <c r="S262" s="28">
        <v>5</v>
      </c>
      <c r="T262">
        <v>1962</v>
      </c>
      <c r="U262">
        <v>1962</v>
      </c>
      <c r="V262" s="14">
        <f t="shared" si="4"/>
        <v>0</v>
      </c>
      <c r="W262" s="28" t="s">
        <v>93</v>
      </c>
      <c r="X262" s="28" t="s">
        <v>94</v>
      </c>
      <c r="Y262" s="30" t="s">
        <v>124</v>
      </c>
      <c r="Z262" s="28" t="s">
        <v>124</v>
      </c>
      <c r="AA262" t="s">
        <v>96</v>
      </c>
      <c r="AB262" s="28">
        <v>399</v>
      </c>
      <c r="AC262" s="28" t="s">
        <v>98</v>
      </c>
      <c r="AD262" s="28" t="s">
        <v>98</v>
      </c>
      <c r="AE262" s="30" t="s">
        <v>118</v>
      </c>
      <c r="AF262" t="s">
        <v>98</v>
      </c>
      <c r="AG262" t="s">
        <v>98</v>
      </c>
      <c r="AH262" t="s">
        <v>97</v>
      </c>
      <c r="AI262" t="s">
        <v>153</v>
      </c>
      <c r="AJ262">
        <v>672</v>
      </c>
      <c r="AK262" t="s">
        <v>119</v>
      </c>
      <c r="AL262">
        <v>690</v>
      </c>
      <c r="AM262">
        <v>0</v>
      </c>
      <c r="AN262">
        <v>1362</v>
      </c>
      <c r="AO262" s="28" t="s">
        <v>103</v>
      </c>
      <c r="AP262" s="28" t="s">
        <v>98</v>
      </c>
      <c r="AQ262" t="s">
        <v>105</v>
      </c>
      <c r="AR262" t="s">
        <v>106</v>
      </c>
      <c r="AS262">
        <v>1382</v>
      </c>
      <c r="AT262">
        <v>0</v>
      </c>
      <c r="AU262">
        <v>0</v>
      </c>
      <c r="AV262">
        <v>1382</v>
      </c>
      <c r="AW262" s="30">
        <v>1</v>
      </c>
      <c r="AX262">
        <v>0</v>
      </c>
      <c r="AY262" s="30">
        <v>1</v>
      </c>
      <c r="AZ262" s="30">
        <v>0</v>
      </c>
      <c r="BA262">
        <v>3</v>
      </c>
      <c r="BB262" s="14">
        <f>IF(Table1[[#This Row],[FullBath]]+Table1[[#This Row],[HalfBath]]=Table1[[#This Row],[BedroomAbvGr]],1,0)</f>
        <v>0</v>
      </c>
      <c r="BC262">
        <v>1</v>
      </c>
      <c r="BD262" s="30" t="s">
        <v>98</v>
      </c>
      <c r="BE262">
        <v>6</v>
      </c>
      <c r="BF262" t="s">
        <v>107</v>
      </c>
      <c r="BG262">
        <v>1</v>
      </c>
      <c r="BH262" t="s">
        <v>98</v>
      </c>
      <c r="BI262" t="s">
        <v>108</v>
      </c>
      <c r="BJ262">
        <v>1991</v>
      </c>
      <c r="BK262" t="s">
        <v>102</v>
      </c>
      <c r="BL262">
        <v>2</v>
      </c>
      <c r="BM262">
        <v>884</v>
      </c>
      <c r="BN262" t="s">
        <v>98</v>
      </c>
      <c r="BO262" t="s">
        <v>98</v>
      </c>
      <c r="BP262" t="s">
        <v>105</v>
      </c>
      <c r="BQ262" s="30">
        <v>0</v>
      </c>
      <c r="BR262" s="14">
        <f>IF(Table1[[#This Row],[WoodDeckSF]]&gt;0,1,0)</f>
        <v>0</v>
      </c>
      <c r="BS262">
        <v>0</v>
      </c>
      <c r="BT262">
        <v>252</v>
      </c>
      <c r="BU262">
        <v>0</v>
      </c>
      <c r="BV262">
        <v>0</v>
      </c>
      <c r="BW262">
        <v>0</v>
      </c>
      <c r="BX262" s="28" t="s">
        <v>83</v>
      </c>
      <c r="BY262" s="14">
        <f>IF(Table1[[#This Row],[PoolQC]]="NA", 0, 1)</f>
        <v>0</v>
      </c>
      <c r="BZ262" s="30" t="s">
        <v>163</v>
      </c>
      <c r="CA262" s="14">
        <f>IF(Table1[[#This Row],[Fence]]="NA",0,1)</f>
        <v>1</v>
      </c>
      <c r="CB262" t="s">
        <v>83</v>
      </c>
      <c r="CC262">
        <v>0</v>
      </c>
      <c r="CD262" s="30">
        <v>5</v>
      </c>
      <c r="CE262">
        <v>2009</v>
      </c>
      <c r="CF262" t="s">
        <v>110</v>
      </c>
      <c r="CG262" t="s">
        <v>111</v>
      </c>
      <c r="CH262" s="14">
        <f>IF(Table1[[#This Row],[SaleCondition]]="Normal",1,0)</f>
        <v>1</v>
      </c>
      <c r="CI262" s="1">
        <v>176000</v>
      </c>
    </row>
    <row r="263" spans="1:87" x14ac:dyDescent="0.2">
      <c r="A263">
        <v>262</v>
      </c>
      <c r="B263">
        <v>60</v>
      </c>
      <c r="C263" s="28" t="s">
        <v>81</v>
      </c>
      <c r="D263">
        <v>69</v>
      </c>
      <c r="E263">
        <v>9588</v>
      </c>
      <c r="F263" s="28" t="s">
        <v>82</v>
      </c>
      <c r="G263" t="s">
        <v>83</v>
      </c>
      <c r="H263" t="s">
        <v>120</v>
      </c>
      <c r="I263" s="28" t="s">
        <v>85</v>
      </c>
      <c r="J263" t="s">
        <v>86</v>
      </c>
      <c r="K263" s="30" t="s">
        <v>87</v>
      </c>
      <c r="L263" t="s">
        <v>88</v>
      </c>
      <c r="M263" s="31" t="s">
        <v>89</v>
      </c>
      <c r="N263" s="31" t="s">
        <v>90</v>
      </c>
      <c r="O263" s="28" t="s">
        <v>90</v>
      </c>
      <c r="P263" t="s">
        <v>91</v>
      </c>
      <c r="Q263" s="30" t="s">
        <v>92</v>
      </c>
      <c r="R263" s="28">
        <v>8</v>
      </c>
      <c r="S263" s="28">
        <v>5</v>
      </c>
      <c r="T263">
        <v>2007</v>
      </c>
      <c r="U263">
        <v>2007</v>
      </c>
      <c r="V263" s="14">
        <f t="shared" si="4"/>
        <v>0</v>
      </c>
      <c r="W263" s="28" t="s">
        <v>93</v>
      </c>
      <c r="X263" s="28" t="s">
        <v>94</v>
      </c>
      <c r="Y263" s="30" t="s">
        <v>180</v>
      </c>
      <c r="Z263" s="28" t="s">
        <v>181</v>
      </c>
      <c r="AA263" t="s">
        <v>137</v>
      </c>
      <c r="AB263" s="28">
        <v>270</v>
      </c>
      <c r="AC263" s="28" t="s">
        <v>97</v>
      </c>
      <c r="AD263" s="28" t="s">
        <v>98</v>
      </c>
      <c r="AE263" s="30" t="s">
        <v>99</v>
      </c>
      <c r="AF263" t="s">
        <v>104</v>
      </c>
      <c r="AG263" t="s">
        <v>98</v>
      </c>
      <c r="AH263" t="s">
        <v>100</v>
      </c>
      <c r="AI263" t="s">
        <v>102</v>
      </c>
      <c r="AJ263">
        <v>0</v>
      </c>
      <c r="AK263" t="s">
        <v>102</v>
      </c>
      <c r="AL263">
        <v>0</v>
      </c>
      <c r="AM263">
        <v>1482</v>
      </c>
      <c r="AN263">
        <v>1482</v>
      </c>
      <c r="AO263" s="28" t="s">
        <v>103</v>
      </c>
      <c r="AP263" s="28" t="s">
        <v>104</v>
      </c>
      <c r="AQ263" t="s">
        <v>105</v>
      </c>
      <c r="AR263" t="s">
        <v>106</v>
      </c>
      <c r="AS263">
        <v>1482</v>
      </c>
      <c r="AT263">
        <v>1092</v>
      </c>
      <c r="AU263">
        <v>0</v>
      </c>
      <c r="AV263">
        <v>2574</v>
      </c>
      <c r="AW263" s="30">
        <v>0</v>
      </c>
      <c r="AX263">
        <v>0</v>
      </c>
      <c r="AY263" s="30">
        <v>2</v>
      </c>
      <c r="AZ263" s="30">
        <v>1</v>
      </c>
      <c r="BA263">
        <v>3</v>
      </c>
      <c r="BB263" s="14">
        <f>IF(Table1[[#This Row],[FullBath]]+Table1[[#This Row],[HalfBath]]=Table1[[#This Row],[BedroomAbvGr]],1,0)</f>
        <v>1</v>
      </c>
      <c r="BC263">
        <v>1</v>
      </c>
      <c r="BD263" s="30" t="s">
        <v>104</v>
      </c>
      <c r="BE263">
        <v>10</v>
      </c>
      <c r="BF263" t="s">
        <v>107</v>
      </c>
      <c r="BG263">
        <v>1</v>
      </c>
      <c r="BH263" t="s">
        <v>97</v>
      </c>
      <c r="BI263" t="s">
        <v>156</v>
      </c>
      <c r="BJ263">
        <v>2007</v>
      </c>
      <c r="BK263" t="s">
        <v>157</v>
      </c>
      <c r="BL263">
        <v>3</v>
      </c>
      <c r="BM263">
        <v>868</v>
      </c>
      <c r="BN263" t="s">
        <v>98</v>
      </c>
      <c r="BO263" t="s">
        <v>98</v>
      </c>
      <c r="BP263" t="s">
        <v>105</v>
      </c>
      <c r="BQ263" s="30">
        <v>0</v>
      </c>
      <c r="BR263" s="14">
        <f>IF(Table1[[#This Row],[WoodDeckSF]]&gt;0,1,0)</f>
        <v>0</v>
      </c>
      <c r="BS263">
        <v>148</v>
      </c>
      <c r="BT263">
        <v>0</v>
      </c>
      <c r="BU263">
        <v>0</v>
      </c>
      <c r="BV263">
        <v>0</v>
      </c>
      <c r="BW263">
        <v>0</v>
      </c>
      <c r="BX263" s="28" t="s">
        <v>83</v>
      </c>
      <c r="BY263" s="14">
        <f>IF(Table1[[#This Row],[PoolQC]]="NA", 0, 1)</f>
        <v>0</v>
      </c>
      <c r="BZ263" s="30" t="s">
        <v>83</v>
      </c>
      <c r="CA263" s="14">
        <f>IF(Table1[[#This Row],[Fence]]="NA",0,1)</f>
        <v>0</v>
      </c>
      <c r="CB263" t="s">
        <v>83</v>
      </c>
      <c r="CC263">
        <v>0</v>
      </c>
      <c r="CD263" s="30">
        <v>11</v>
      </c>
      <c r="CE263">
        <v>2007</v>
      </c>
      <c r="CF263" t="s">
        <v>158</v>
      </c>
      <c r="CG263" t="s">
        <v>159</v>
      </c>
      <c r="CH263" s="14">
        <f>IF(Table1[[#This Row],[SaleCondition]]="Normal",1,0)</f>
        <v>0</v>
      </c>
      <c r="CI263" s="1">
        <v>276000</v>
      </c>
    </row>
    <row r="264" spans="1:87" x14ac:dyDescent="0.2">
      <c r="A264">
        <v>263</v>
      </c>
      <c r="B264">
        <v>80</v>
      </c>
      <c r="C264" s="28" t="s">
        <v>81</v>
      </c>
      <c r="D264">
        <v>88</v>
      </c>
      <c r="E264">
        <v>8471</v>
      </c>
      <c r="F264" s="28" t="s">
        <v>82</v>
      </c>
      <c r="G264" t="s">
        <v>83</v>
      </c>
      <c r="H264" t="s">
        <v>120</v>
      </c>
      <c r="I264" s="28" t="s">
        <v>85</v>
      </c>
      <c r="J264" t="s">
        <v>86</v>
      </c>
      <c r="K264" s="30" t="s">
        <v>122</v>
      </c>
      <c r="L264" t="s">
        <v>88</v>
      </c>
      <c r="M264" s="31" t="s">
        <v>151</v>
      </c>
      <c r="N264" s="31" t="s">
        <v>90</v>
      </c>
      <c r="O264" s="28" t="s">
        <v>90</v>
      </c>
      <c r="P264" t="s">
        <v>91</v>
      </c>
      <c r="Q264" s="30" t="s">
        <v>197</v>
      </c>
      <c r="R264" s="28">
        <v>6</v>
      </c>
      <c r="S264" s="28">
        <v>7</v>
      </c>
      <c r="T264">
        <v>1977</v>
      </c>
      <c r="U264">
        <v>1995</v>
      </c>
      <c r="V264" s="14">
        <f t="shared" si="4"/>
        <v>1</v>
      </c>
      <c r="W264" s="28" t="s">
        <v>93</v>
      </c>
      <c r="X264" s="28" t="s">
        <v>94</v>
      </c>
      <c r="Y264" s="30" t="s">
        <v>140</v>
      </c>
      <c r="Z264" s="28" t="s">
        <v>161</v>
      </c>
      <c r="AA264" t="s">
        <v>96</v>
      </c>
      <c r="AB264" s="28">
        <v>46</v>
      </c>
      <c r="AC264" s="28" t="s">
        <v>98</v>
      </c>
      <c r="AD264" s="28" t="s">
        <v>98</v>
      </c>
      <c r="AE264" s="30" t="s">
        <v>118</v>
      </c>
      <c r="AF264" t="s">
        <v>97</v>
      </c>
      <c r="AG264" t="s">
        <v>97</v>
      </c>
      <c r="AH264" t="s">
        <v>130</v>
      </c>
      <c r="AI264" t="s">
        <v>119</v>
      </c>
      <c r="AJ264">
        <v>506</v>
      </c>
      <c r="AK264" t="s">
        <v>102</v>
      </c>
      <c r="AL264">
        <v>0</v>
      </c>
      <c r="AM264">
        <v>0</v>
      </c>
      <c r="AN264">
        <v>506</v>
      </c>
      <c r="AO264" s="28" t="s">
        <v>103</v>
      </c>
      <c r="AP264" s="28" t="s">
        <v>98</v>
      </c>
      <c r="AQ264" t="s">
        <v>105</v>
      </c>
      <c r="AR264" t="s">
        <v>106</v>
      </c>
      <c r="AS264">
        <v>1212</v>
      </c>
      <c r="AT264">
        <v>0</v>
      </c>
      <c r="AU264">
        <v>0</v>
      </c>
      <c r="AV264">
        <v>1212</v>
      </c>
      <c r="AW264" s="30">
        <v>1</v>
      </c>
      <c r="AX264">
        <v>0</v>
      </c>
      <c r="AY264" s="30">
        <v>1</v>
      </c>
      <c r="AZ264" s="30">
        <v>0</v>
      </c>
      <c r="BA264">
        <v>3</v>
      </c>
      <c r="BB264" s="14">
        <f>IF(Table1[[#This Row],[FullBath]]+Table1[[#This Row],[HalfBath]]=Table1[[#This Row],[BedroomAbvGr]],1,0)</f>
        <v>0</v>
      </c>
      <c r="BC264">
        <v>1</v>
      </c>
      <c r="BD264" s="30" t="s">
        <v>98</v>
      </c>
      <c r="BE264">
        <v>6</v>
      </c>
      <c r="BF264" t="s">
        <v>107</v>
      </c>
      <c r="BG264">
        <v>1</v>
      </c>
      <c r="BH264" t="s">
        <v>98</v>
      </c>
      <c r="BI264" t="s">
        <v>108</v>
      </c>
      <c r="BJ264">
        <v>1978</v>
      </c>
      <c r="BK264" t="s">
        <v>102</v>
      </c>
      <c r="BL264">
        <v>2</v>
      </c>
      <c r="BM264">
        <v>492</v>
      </c>
      <c r="BN264" t="s">
        <v>98</v>
      </c>
      <c r="BO264" t="s">
        <v>98</v>
      </c>
      <c r="BP264" t="s">
        <v>105</v>
      </c>
      <c r="BQ264" s="30">
        <v>292</v>
      </c>
      <c r="BR264" s="14">
        <f>IF(Table1[[#This Row],[WoodDeckSF]]&gt;0,1,0)</f>
        <v>1</v>
      </c>
      <c r="BS264">
        <v>12</v>
      </c>
      <c r="BT264">
        <v>0</v>
      </c>
      <c r="BU264">
        <v>0</v>
      </c>
      <c r="BV264">
        <v>0</v>
      </c>
      <c r="BW264">
        <v>0</v>
      </c>
      <c r="BX264" s="28" t="s">
        <v>83</v>
      </c>
      <c r="BY264" s="14">
        <f>IF(Table1[[#This Row],[PoolQC]]="NA", 0, 1)</f>
        <v>0</v>
      </c>
      <c r="BZ264" s="30" t="s">
        <v>163</v>
      </c>
      <c r="CA264" s="14">
        <f>IF(Table1[[#This Row],[Fence]]="NA",0,1)</f>
        <v>1</v>
      </c>
      <c r="CB264" t="s">
        <v>83</v>
      </c>
      <c r="CC264">
        <v>0</v>
      </c>
      <c r="CD264" s="30">
        <v>7</v>
      </c>
      <c r="CE264">
        <v>2006</v>
      </c>
      <c r="CF264" t="s">
        <v>110</v>
      </c>
      <c r="CG264" t="s">
        <v>111</v>
      </c>
      <c r="CH264" s="14">
        <f>IF(Table1[[#This Row],[SaleCondition]]="Normal",1,0)</f>
        <v>1</v>
      </c>
      <c r="CI264" s="1">
        <v>151000</v>
      </c>
    </row>
    <row r="265" spans="1:87" x14ac:dyDescent="0.2">
      <c r="A265">
        <v>264</v>
      </c>
      <c r="B265">
        <v>50</v>
      </c>
      <c r="C265" s="28" t="s">
        <v>142</v>
      </c>
      <c r="D265">
        <v>50</v>
      </c>
      <c r="E265">
        <v>5500</v>
      </c>
      <c r="F265" s="28" t="s">
        <v>82</v>
      </c>
      <c r="G265" t="s">
        <v>83</v>
      </c>
      <c r="H265" t="s">
        <v>84</v>
      </c>
      <c r="I265" s="28" t="s">
        <v>85</v>
      </c>
      <c r="J265" t="s">
        <v>86</v>
      </c>
      <c r="K265" s="30" t="s">
        <v>122</v>
      </c>
      <c r="L265" t="s">
        <v>88</v>
      </c>
      <c r="M265" s="31" t="s">
        <v>143</v>
      </c>
      <c r="N265" s="31" t="s">
        <v>90</v>
      </c>
      <c r="O265" s="28" t="s">
        <v>90</v>
      </c>
      <c r="P265" t="s">
        <v>91</v>
      </c>
      <c r="Q265" s="30" t="s">
        <v>132</v>
      </c>
      <c r="R265" s="28">
        <v>5</v>
      </c>
      <c r="S265" s="28">
        <v>7</v>
      </c>
      <c r="T265">
        <v>1929</v>
      </c>
      <c r="U265">
        <v>2001</v>
      </c>
      <c r="V265" s="14">
        <f t="shared" si="4"/>
        <v>1</v>
      </c>
      <c r="W265" s="28" t="s">
        <v>93</v>
      </c>
      <c r="X265" s="28" t="s">
        <v>94</v>
      </c>
      <c r="Y265" s="30" t="s">
        <v>124</v>
      </c>
      <c r="Z265" s="28" t="s">
        <v>124</v>
      </c>
      <c r="AA265" t="s">
        <v>117</v>
      </c>
      <c r="AB265" s="28">
        <v>0</v>
      </c>
      <c r="AC265" s="28" t="s">
        <v>98</v>
      </c>
      <c r="AD265" s="28" t="s">
        <v>98</v>
      </c>
      <c r="AE265" s="30" t="s">
        <v>126</v>
      </c>
      <c r="AF265" t="s">
        <v>98</v>
      </c>
      <c r="AG265" t="s">
        <v>98</v>
      </c>
      <c r="AH265" t="s">
        <v>100</v>
      </c>
      <c r="AI265" t="s">
        <v>172</v>
      </c>
      <c r="AJ265">
        <v>234</v>
      </c>
      <c r="AK265" t="s">
        <v>119</v>
      </c>
      <c r="AL265">
        <v>692</v>
      </c>
      <c r="AM265">
        <v>0</v>
      </c>
      <c r="AN265">
        <v>926</v>
      </c>
      <c r="AO265" s="28" t="s">
        <v>103</v>
      </c>
      <c r="AP265" s="28" t="s">
        <v>98</v>
      </c>
      <c r="AQ265" t="s">
        <v>105</v>
      </c>
      <c r="AR265" t="s">
        <v>106</v>
      </c>
      <c r="AS265">
        <v>926</v>
      </c>
      <c r="AT265">
        <v>0</v>
      </c>
      <c r="AU265">
        <v>390</v>
      </c>
      <c r="AV265">
        <v>1316</v>
      </c>
      <c r="AW265" s="30">
        <v>1</v>
      </c>
      <c r="AX265">
        <v>0</v>
      </c>
      <c r="AY265" s="30">
        <v>1</v>
      </c>
      <c r="AZ265" s="30">
        <v>0</v>
      </c>
      <c r="BA265">
        <v>3</v>
      </c>
      <c r="BB265" s="14">
        <f>IF(Table1[[#This Row],[FullBath]]+Table1[[#This Row],[HalfBath]]=Table1[[#This Row],[BedroomAbvGr]],1,0)</f>
        <v>0</v>
      </c>
      <c r="BC265">
        <v>1</v>
      </c>
      <c r="BD265" s="30" t="s">
        <v>98</v>
      </c>
      <c r="BE265">
        <v>6</v>
      </c>
      <c r="BF265" t="s">
        <v>107</v>
      </c>
      <c r="BG265">
        <v>0</v>
      </c>
      <c r="BH265" t="s">
        <v>83</v>
      </c>
      <c r="BI265" t="s">
        <v>127</v>
      </c>
      <c r="BJ265">
        <v>1974</v>
      </c>
      <c r="BK265" t="s">
        <v>102</v>
      </c>
      <c r="BL265">
        <v>2</v>
      </c>
      <c r="BM265">
        <v>484</v>
      </c>
      <c r="BN265" t="s">
        <v>98</v>
      </c>
      <c r="BO265" t="s">
        <v>98</v>
      </c>
      <c r="BP265" t="s">
        <v>105</v>
      </c>
      <c r="BQ265" s="30">
        <v>0</v>
      </c>
      <c r="BR265" s="14">
        <f>IF(Table1[[#This Row],[WoodDeckSF]]&gt;0,1,0)</f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 s="28" t="s">
        <v>83</v>
      </c>
      <c r="BY265" s="14">
        <f>IF(Table1[[#This Row],[PoolQC]]="NA", 0, 1)</f>
        <v>0</v>
      </c>
      <c r="BZ265" s="30" t="s">
        <v>83</v>
      </c>
      <c r="CA265" s="14">
        <f>IF(Table1[[#This Row],[Fence]]="NA",0,1)</f>
        <v>0</v>
      </c>
      <c r="CB265" t="s">
        <v>83</v>
      </c>
      <c r="CC265">
        <v>0</v>
      </c>
      <c r="CD265" s="30">
        <v>4</v>
      </c>
      <c r="CE265">
        <v>2010</v>
      </c>
      <c r="CF265" t="s">
        <v>110</v>
      </c>
      <c r="CG265" t="s">
        <v>111</v>
      </c>
      <c r="CH265" s="14">
        <f>IF(Table1[[#This Row],[SaleCondition]]="Normal",1,0)</f>
        <v>1</v>
      </c>
      <c r="CI265" s="1">
        <v>130000</v>
      </c>
    </row>
    <row r="266" spans="1:87" x14ac:dyDescent="0.2">
      <c r="A266">
        <v>265</v>
      </c>
      <c r="B266">
        <v>30</v>
      </c>
      <c r="C266" s="28" t="s">
        <v>142</v>
      </c>
      <c r="D266">
        <v>30</v>
      </c>
      <c r="E266">
        <v>5232</v>
      </c>
      <c r="F266" s="28" t="s">
        <v>82</v>
      </c>
      <c r="G266" t="s">
        <v>174</v>
      </c>
      <c r="H266" t="s">
        <v>231</v>
      </c>
      <c r="I266" s="28" t="s">
        <v>175</v>
      </c>
      <c r="J266" t="s">
        <v>86</v>
      </c>
      <c r="K266" s="30" t="s">
        <v>87</v>
      </c>
      <c r="L266" t="s">
        <v>88</v>
      </c>
      <c r="M266" s="31" t="s">
        <v>143</v>
      </c>
      <c r="N266" s="31" t="s">
        <v>144</v>
      </c>
      <c r="O266" s="28" t="s">
        <v>90</v>
      </c>
      <c r="P266" t="s">
        <v>91</v>
      </c>
      <c r="Q266" s="30" t="s">
        <v>115</v>
      </c>
      <c r="R266" s="28">
        <v>5</v>
      </c>
      <c r="S266" s="28">
        <v>5</v>
      </c>
      <c r="T266">
        <v>1925</v>
      </c>
      <c r="U266">
        <v>2004</v>
      </c>
      <c r="V266" s="14">
        <f t="shared" si="4"/>
        <v>1</v>
      </c>
      <c r="W266" s="28" t="s">
        <v>93</v>
      </c>
      <c r="X266" s="28" t="s">
        <v>94</v>
      </c>
      <c r="Y266" s="30" t="s">
        <v>124</v>
      </c>
      <c r="Z266" s="28" t="s">
        <v>124</v>
      </c>
      <c r="AA266" t="s">
        <v>117</v>
      </c>
      <c r="AB266" s="28">
        <v>0</v>
      </c>
      <c r="AC266" s="28" t="s">
        <v>98</v>
      </c>
      <c r="AD266" s="28" t="s">
        <v>98</v>
      </c>
      <c r="AE266" s="30" t="s">
        <v>126</v>
      </c>
      <c r="AF266" t="s">
        <v>147</v>
      </c>
      <c r="AG266" t="s">
        <v>98</v>
      </c>
      <c r="AH266" t="s">
        <v>100</v>
      </c>
      <c r="AI266" t="s">
        <v>102</v>
      </c>
      <c r="AJ266">
        <v>0</v>
      </c>
      <c r="AK266" t="s">
        <v>102</v>
      </c>
      <c r="AL266">
        <v>0</v>
      </c>
      <c r="AM266">
        <v>680</v>
      </c>
      <c r="AN266">
        <v>680</v>
      </c>
      <c r="AO266" s="28" t="s">
        <v>103</v>
      </c>
      <c r="AP266" s="28" t="s">
        <v>97</v>
      </c>
      <c r="AQ266" t="s">
        <v>177</v>
      </c>
      <c r="AR266" t="s">
        <v>187</v>
      </c>
      <c r="AS266">
        <v>764</v>
      </c>
      <c r="AT266">
        <v>0</v>
      </c>
      <c r="AU266">
        <v>0</v>
      </c>
      <c r="AV266">
        <v>764</v>
      </c>
      <c r="AW266" s="30">
        <v>0</v>
      </c>
      <c r="AX266">
        <v>0</v>
      </c>
      <c r="AY266" s="30">
        <v>1</v>
      </c>
      <c r="AZ266" s="30">
        <v>0</v>
      </c>
      <c r="BA266">
        <v>2</v>
      </c>
      <c r="BB266" s="14">
        <f>IF(Table1[[#This Row],[FullBath]]+Table1[[#This Row],[HalfBath]]=Table1[[#This Row],[BedroomAbvGr]],1,0)</f>
        <v>0</v>
      </c>
      <c r="BC266">
        <v>1</v>
      </c>
      <c r="BD266" s="30" t="s">
        <v>98</v>
      </c>
      <c r="BE266">
        <v>4</v>
      </c>
      <c r="BF266" t="s">
        <v>107</v>
      </c>
      <c r="BG266">
        <v>0</v>
      </c>
      <c r="BH266" t="s">
        <v>83</v>
      </c>
      <c r="BI266" t="s">
        <v>127</v>
      </c>
      <c r="BJ266">
        <v>1965</v>
      </c>
      <c r="BK266" t="s">
        <v>102</v>
      </c>
      <c r="BL266">
        <v>2</v>
      </c>
      <c r="BM266">
        <v>504</v>
      </c>
      <c r="BN266" t="s">
        <v>98</v>
      </c>
      <c r="BO266" t="s">
        <v>98</v>
      </c>
      <c r="BP266" t="s">
        <v>177</v>
      </c>
      <c r="BQ266" s="30">
        <v>0</v>
      </c>
      <c r="BR266" s="14">
        <f>IF(Table1[[#This Row],[WoodDeckSF]]&gt;0,1,0)</f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 s="28" t="s">
        <v>83</v>
      </c>
      <c r="BY266" s="14">
        <f>IF(Table1[[#This Row],[PoolQC]]="NA", 0, 1)</f>
        <v>0</v>
      </c>
      <c r="BZ266" s="30" t="s">
        <v>83</v>
      </c>
      <c r="CA266" s="14">
        <f>IF(Table1[[#This Row],[Fence]]="NA",0,1)</f>
        <v>0</v>
      </c>
      <c r="CB266" t="s">
        <v>83</v>
      </c>
      <c r="CC266">
        <v>0</v>
      </c>
      <c r="CD266" s="30">
        <v>6</v>
      </c>
      <c r="CE266">
        <v>2008</v>
      </c>
      <c r="CF266" t="s">
        <v>110</v>
      </c>
      <c r="CG266" t="s">
        <v>111</v>
      </c>
      <c r="CH266" s="14">
        <f>IF(Table1[[#This Row],[SaleCondition]]="Normal",1,0)</f>
        <v>1</v>
      </c>
      <c r="CI266" s="1">
        <v>73000</v>
      </c>
    </row>
    <row r="267" spans="1:87" x14ac:dyDescent="0.2">
      <c r="A267">
        <v>266</v>
      </c>
      <c r="B267">
        <v>20</v>
      </c>
      <c r="C267" s="28" t="s">
        <v>81</v>
      </c>
      <c r="D267">
        <v>78</v>
      </c>
      <c r="E267">
        <v>12090</v>
      </c>
      <c r="F267" s="28" t="s">
        <v>82</v>
      </c>
      <c r="G267" t="s">
        <v>83</v>
      </c>
      <c r="H267" t="s">
        <v>120</v>
      </c>
      <c r="I267" s="28" t="s">
        <v>85</v>
      </c>
      <c r="J267" t="s">
        <v>86</v>
      </c>
      <c r="K267" s="30" t="s">
        <v>87</v>
      </c>
      <c r="L267" t="s">
        <v>88</v>
      </c>
      <c r="M267" s="31" t="s">
        <v>138</v>
      </c>
      <c r="N267" s="31" t="s">
        <v>90</v>
      </c>
      <c r="O267" s="28" t="s">
        <v>90</v>
      </c>
      <c r="P267" t="s">
        <v>91</v>
      </c>
      <c r="Q267" s="30" t="s">
        <v>115</v>
      </c>
      <c r="R267" s="28">
        <v>6</v>
      </c>
      <c r="S267" s="28">
        <v>6</v>
      </c>
      <c r="T267">
        <v>1981</v>
      </c>
      <c r="U267">
        <v>1981</v>
      </c>
      <c r="V267" s="14">
        <f t="shared" si="4"/>
        <v>0</v>
      </c>
      <c r="W267" s="28" t="s">
        <v>93</v>
      </c>
      <c r="X267" s="28" t="s">
        <v>94</v>
      </c>
      <c r="Y267" s="30" t="s">
        <v>116</v>
      </c>
      <c r="Z267" s="28" t="s">
        <v>116</v>
      </c>
      <c r="AA267" t="s">
        <v>96</v>
      </c>
      <c r="AB267" s="28">
        <v>210</v>
      </c>
      <c r="AC267" s="28" t="s">
        <v>98</v>
      </c>
      <c r="AD267" s="28" t="s">
        <v>97</v>
      </c>
      <c r="AE267" s="30" t="s">
        <v>118</v>
      </c>
      <c r="AF267" t="s">
        <v>97</v>
      </c>
      <c r="AG267" t="s">
        <v>98</v>
      </c>
      <c r="AH267" t="s">
        <v>100</v>
      </c>
      <c r="AI267" t="s">
        <v>101</v>
      </c>
      <c r="AJ267">
        <v>588</v>
      </c>
      <c r="AK267" t="s">
        <v>172</v>
      </c>
      <c r="AL267">
        <v>228</v>
      </c>
      <c r="AM267">
        <v>606</v>
      </c>
      <c r="AN267">
        <v>1422</v>
      </c>
      <c r="AO267" s="28" t="s">
        <v>103</v>
      </c>
      <c r="AP267" s="28" t="s">
        <v>98</v>
      </c>
      <c r="AQ267" t="s">
        <v>105</v>
      </c>
      <c r="AR267" t="s">
        <v>106</v>
      </c>
      <c r="AS267">
        <v>1422</v>
      </c>
      <c r="AT267">
        <v>0</v>
      </c>
      <c r="AU267">
        <v>0</v>
      </c>
      <c r="AV267">
        <v>1422</v>
      </c>
      <c r="AW267" s="30">
        <v>0</v>
      </c>
      <c r="AX267">
        <v>0</v>
      </c>
      <c r="AY267" s="30">
        <v>2</v>
      </c>
      <c r="AZ267" s="30">
        <v>0</v>
      </c>
      <c r="BA267">
        <v>3</v>
      </c>
      <c r="BB267" s="14">
        <f>IF(Table1[[#This Row],[FullBath]]+Table1[[#This Row],[HalfBath]]=Table1[[#This Row],[BedroomAbvGr]],1,0)</f>
        <v>0</v>
      </c>
      <c r="BC267">
        <v>1</v>
      </c>
      <c r="BD267" s="30" t="s">
        <v>97</v>
      </c>
      <c r="BE267">
        <v>7</v>
      </c>
      <c r="BF267" t="s">
        <v>107</v>
      </c>
      <c r="BG267">
        <v>1</v>
      </c>
      <c r="BH267" t="s">
        <v>98</v>
      </c>
      <c r="BI267" t="s">
        <v>108</v>
      </c>
      <c r="BJ267">
        <v>1981</v>
      </c>
      <c r="BK267" t="s">
        <v>157</v>
      </c>
      <c r="BL267">
        <v>2</v>
      </c>
      <c r="BM267">
        <v>576</v>
      </c>
      <c r="BN267" t="s">
        <v>98</v>
      </c>
      <c r="BO267" t="s">
        <v>98</v>
      </c>
      <c r="BP267" t="s">
        <v>105</v>
      </c>
      <c r="BQ267" s="30">
        <v>276</v>
      </c>
      <c r="BR267" s="14">
        <f>IF(Table1[[#This Row],[WoodDeckSF]]&gt;0,1,0)</f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 s="28" t="s">
        <v>83</v>
      </c>
      <c r="BY267" s="14">
        <f>IF(Table1[[#This Row],[PoolQC]]="NA", 0, 1)</f>
        <v>0</v>
      </c>
      <c r="BZ267" s="30" t="s">
        <v>165</v>
      </c>
      <c r="CA267" s="14">
        <f>IF(Table1[[#This Row],[Fence]]="NA",0,1)</f>
        <v>1</v>
      </c>
      <c r="CB267" t="s">
        <v>83</v>
      </c>
      <c r="CC267">
        <v>0</v>
      </c>
      <c r="CD267" s="30">
        <v>6</v>
      </c>
      <c r="CE267">
        <v>2008</v>
      </c>
      <c r="CF267" t="s">
        <v>110</v>
      </c>
      <c r="CG267" t="s">
        <v>111</v>
      </c>
      <c r="CH267" s="14">
        <f>IF(Table1[[#This Row],[SaleCondition]]="Normal",1,0)</f>
        <v>1</v>
      </c>
      <c r="CI267" s="1">
        <v>175500</v>
      </c>
    </row>
    <row r="268" spans="1:87" x14ac:dyDescent="0.2">
      <c r="A268">
        <v>267</v>
      </c>
      <c r="B268">
        <v>60</v>
      </c>
      <c r="C268" s="28" t="s">
        <v>81</v>
      </c>
      <c r="D268">
        <v>70</v>
      </c>
      <c r="E268">
        <v>11207</v>
      </c>
      <c r="F268" s="28" t="s">
        <v>82</v>
      </c>
      <c r="G268" t="s">
        <v>83</v>
      </c>
      <c r="H268" t="s">
        <v>120</v>
      </c>
      <c r="I268" s="28" t="s">
        <v>199</v>
      </c>
      <c r="J268" t="s">
        <v>86</v>
      </c>
      <c r="K268" s="30" t="s">
        <v>112</v>
      </c>
      <c r="L268" t="s">
        <v>88</v>
      </c>
      <c r="M268" s="31" t="s">
        <v>193</v>
      </c>
      <c r="N268" s="31" t="s">
        <v>90</v>
      </c>
      <c r="O268" s="28" t="s">
        <v>90</v>
      </c>
      <c r="P268" t="s">
        <v>91</v>
      </c>
      <c r="Q268" s="30" t="s">
        <v>92</v>
      </c>
      <c r="R268" s="28">
        <v>6</v>
      </c>
      <c r="S268" s="28">
        <v>5</v>
      </c>
      <c r="T268">
        <v>1997</v>
      </c>
      <c r="U268">
        <v>1997</v>
      </c>
      <c r="V268" s="14">
        <f t="shared" si="4"/>
        <v>0</v>
      </c>
      <c r="W268" s="28" t="s">
        <v>93</v>
      </c>
      <c r="X268" s="28" t="s">
        <v>94</v>
      </c>
      <c r="Y268" s="30" t="s">
        <v>95</v>
      </c>
      <c r="Z268" s="28" t="s">
        <v>95</v>
      </c>
      <c r="AA268" t="s">
        <v>117</v>
      </c>
      <c r="AB268" s="28">
        <v>0</v>
      </c>
      <c r="AC268" s="28" t="s">
        <v>98</v>
      </c>
      <c r="AD268" s="28" t="s">
        <v>98</v>
      </c>
      <c r="AE268" s="30" t="s">
        <v>99</v>
      </c>
      <c r="AF268" t="s">
        <v>97</v>
      </c>
      <c r="AG268" t="s">
        <v>98</v>
      </c>
      <c r="AH268" t="s">
        <v>130</v>
      </c>
      <c r="AI268" t="s">
        <v>101</v>
      </c>
      <c r="AJ268">
        <v>714</v>
      </c>
      <c r="AK268" t="s">
        <v>102</v>
      </c>
      <c r="AL268">
        <v>0</v>
      </c>
      <c r="AM268">
        <v>88</v>
      </c>
      <c r="AN268">
        <v>802</v>
      </c>
      <c r="AO268" s="28" t="s">
        <v>103</v>
      </c>
      <c r="AP268" s="28" t="s">
        <v>97</v>
      </c>
      <c r="AQ268" t="s">
        <v>105</v>
      </c>
      <c r="AR268" t="s">
        <v>106</v>
      </c>
      <c r="AS268">
        <v>802</v>
      </c>
      <c r="AT268">
        <v>709</v>
      </c>
      <c r="AU268">
        <v>0</v>
      </c>
      <c r="AV268">
        <v>1511</v>
      </c>
      <c r="AW268" s="30">
        <v>1</v>
      </c>
      <c r="AX268">
        <v>0</v>
      </c>
      <c r="AY268" s="30">
        <v>2</v>
      </c>
      <c r="AZ268" s="30">
        <v>1</v>
      </c>
      <c r="BA268">
        <v>3</v>
      </c>
      <c r="BB268" s="14">
        <f>IF(Table1[[#This Row],[FullBath]]+Table1[[#This Row],[HalfBath]]=Table1[[#This Row],[BedroomAbvGr]],1,0)</f>
        <v>1</v>
      </c>
      <c r="BC268">
        <v>1</v>
      </c>
      <c r="BD268" s="30" t="s">
        <v>98</v>
      </c>
      <c r="BE268">
        <v>8</v>
      </c>
      <c r="BF268" t="s">
        <v>107</v>
      </c>
      <c r="BG268">
        <v>1</v>
      </c>
      <c r="BH268" t="s">
        <v>98</v>
      </c>
      <c r="BI268" t="s">
        <v>108</v>
      </c>
      <c r="BJ268">
        <v>1997</v>
      </c>
      <c r="BK268" t="s">
        <v>157</v>
      </c>
      <c r="BL268">
        <v>2</v>
      </c>
      <c r="BM268">
        <v>413</v>
      </c>
      <c r="BN268" t="s">
        <v>98</v>
      </c>
      <c r="BO268" t="s">
        <v>98</v>
      </c>
      <c r="BP268" t="s">
        <v>105</v>
      </c>
      <c r="BQ268" s="30">
        <v>95</v>
      </c>
      <c r="BR268" s="14">
        <f>IF(Table1[[#This Row],[WoodDeckSF]]&gt;0,1,0)</f>
        <v>1</v>
      </c>
      <c r="BS268">
        <v>75</v>
      </c>
      <c r="BT268">
        <v>0</v>
      </c>
      <c r="BU268">
        <v>0</v>
      </c>
      <c r="BV268">
        <v>0</v>
      </c>
      <c r="BW268">
        <v>0</v>
      </c>
      <c r="BX268" s="28" t="s">
        <v>83</v>
      </c>
      <c r="BY268" s="14">
        <f>IF(Table1[[#This Row],[PoolQC]]="NA", 0, 1)</f>
        <v>0</v>
      </c>
      <c r="BZ268" s="30" t="s">
        <v>83</v>
      </c>
      <c r="CA268" s="14">
        <f>IF(Table1[[#This Row],[Fence]]="NA",0,1)</f>
        <v>0</v>
      </c>
      <c r="CB268" t="s">
        <v>83</v>
      </c>
      <c r="CC268">
        <v>0</v>
      </c>
      <c r="CD268" s="30">
        <v>6</v>
      </c>
      <c r="CE268">
        <v>2006</v>
      </c>
      <c r="CF268" t="s">
        <v>110</v>
      </c>
      <c r="CG268" t="s">
        <v>111</v>
      </c>
      <c r="CH268" s="14">
        <f>IF(Table1[[#This Row],[SaleCondition]]="Normal",1,0)</f>
        <v>1</v>
      </c>
      <c r="CI268" s="1">
        <v>185000</v>
      </c>
    </row>
    <row r="269" spans="1:87" x14ac:dyDescent="0.2">
      <c r="A269">
        <v>268</v>
      </c>
      <c r="B269">
        <v>75</v>
      </c>
      <c r="C269" s="28" t="s">
        <v>81</v>
      </c>
      <c r="D269">
        <v>60</v>
      </c>
      <c r="E269">
        <v>8400</v>
      </c>
      <c r="F269" s="28" t="s">
        <v>82</v>
      </c>
      <c r="G269" t="s">
        <v>83</v>
      </c>
      <c r="H269" t="s">
        <v>84</v>
      </c>
      <c r="I269" s="28" t="s">
        <v>175</v>
      </c>
      <c r="J269" t="s">
        <v>86</v>
      </c>
      <c r="K269" s="30" t="s">
        <v>87</v>
      </c>
      <c r="L269" t="s">
        <v>194</v>
      </c>
      <c r="M269" s="31" t="s">
        <v>232</v>
      </c>
      <c r="N269" s="31" t="s">
        <v>90</v>
      </c>
      <c r="O269" s="28" t="s">
        <v>90</v>
      </c>
      <c r="P269" t="s">
        <v>91</v>
      </c>
      <c r="Q269" s="30" t="s">
        <v>225</v>
      </c>
      <c r="R269" s="28">
        <v>5</v>
      </c>
      <c r="S269" s="28">
        <v>8</v>
      </c>
      <c r="T269">
        <v>1939</v>
      </c>
      <c r="U269">
        <v>1997</v>
      </c>
      <c r="V269" s="14">
        <f t="shared" si="4"/>
        <v>1</v>
      </c>
      <c r="W269" s="28" t="s">
        <v>93</v>
      </c>
      <c r="X269" s="28" t="s">
        <v>94</v>
      </c>
      <c r="Y269" s="30" t="s">
        <v>124</v>
      </c>
      <c r="Z269" s="28" t="s">
        <v>124</v>
      </c>
      <c r="AA269" t="s">
        <v>117</v>
      </c>
      <c r="AB269" s="28">
        <v>0</v>
      </c>
      <c r="AC269" s="28" t="s">
        <v>98</v>
      </c>
      <c r="AD269" s="28" t="s">
        <v>98</v>
      </c>
      <c r="AE269" s="30" t="s">
        <v>99</v>
      </c>
      <c r="AF269" t="s">
        <v>98</v>
      </c>
      <c r="AG269" t="s">
        <v>98</v>
      </c>
      <c r="AH269" t="s">
        <v>100</v>
      </c>
      <c r="AI269" t="s">
        <v>172</v>
      </c>
      <c r="AJ269">
        <v>378</v>
      </c>
      <c r="AK269" t="s">
        <v>102</v>
      </c>
      <c r="AL269">
        <v>0</v>
      </c>
      <c r="AM269">
        <v>342</v>
      </c>
      <c r="AN269">
        <v>720</v>
      </c>
      <c r="AO269" s="28" t="s">
        <v>103</v>
      </c>
      <c r="AP269" s="28" t="s">
        <v>104</v>
      </c>
      <c r="AQ269" t="s">
        <v>105</v>
      </c>
      <c r="AR269" t="s">
        <v>106</v>
      </c>
      <c r="AS269">
        <v>1052</v>
      </c>
      <c r="AT269">
        <v>720</v>
      </c>
      <c r="AU269">
        <v>420</v>
      </c>
      <c r="AV269">
        <v>2192</v>
      </c>
      <c r="AW269" s="30">
        <v>0</v>
      </c>
      <c r="AX269">
        <v>0</v>
      </c>
      <c r="AY269" s="30">
        <v>2</v>
      </c>
      <c r="AZ269" s="30">
        <v>1</v>
      </c>
      <c r="BA269">
        <v>4</v>
      </c>
      <c r="BB269" s="14">
        <f>IF(Table1[[#This Row],[FullBath]]+Table1[[#This Row],[HalfBath]]=Table1[[#This Row],[BedroomAbvGr]],1,0)</f>
        <v>0</v>
      </c>
      <c r="BC269">
        <v>1</v>
      </c>
      <c r="BD269" s="30" t="s">
        <v>97</v>
      </c>
      <c r="BE269">
        <v>8</v>
      </c>
      <c r="BF269" t="s">
        <v>107</v>
      </c>
      <c r="BG269">
        <v>1</v>
      </c>
      <c r="BH269" t="s">
        <v>97</v>
      </c>
      <c r="BI269" t="s">
        <v>127</v>
      </c>
      <c r="BJ269">
        <v>1939</v>
      </c>
      <c r="BK269" t="s">
        <v>102</v>
      </c>
      <c r="BL269">
        <v>1</v>
      </c>
      <c r="BM269">
        <v>240</v>
      </c>
      <c r="BN269" t="s">
        <v>98</v>
      </c>
      <c r="BO269" t="s">
        <v>98</v>
      </c>
      <c r="BP269" t="s">
        <v>105</v>
      </c>
      <c r="BQ269" s="30">
        <v>262</v>
      </c>
      <c r="BR269" s="14">
        <f>IF(Table1[[#This Row],[WoodDeckSF]]&gt;0,1,0)</f>
        <v>1</v>
      </c>
      <c r="BS269">
        <v>24</v>
      </c>
      <c r="BT269">
        <v>0</v>
      </c>
      <c r="BU269">
        <v>0</v>
      </c>
      <c r="BV269">
        <v>0</v>
      </c>
      <c r="BW269">
        <v>0</v>
      </c>
      <c r="BX269" s="28" t="s">
        <v>83</v>
      </c>
      <c r="BY269" s="14">
        <f>IF(Table1[[#This Row],[PoolQC]]="NA", 0, 1)</f>
        <v>0</v>
      </c>
      <c r="BZ269" s="30" t="s">
        <v>83</v>
      </c>
      <c r="CA269" s="14">
        <f>IF(Table1[[#This Row],[Fence]]="NA",0,1)</f>
        <v>0</v>
      </c>
      <c r="CB269" t="s">
        <v>83</v>
      </c>
      <c r="CC269">
        <v>0</v>
      </c>
      <c r="CD269" s="30">
        <v>7</v>
      </c>
      <c r="CE269">
        <v>2008</v>
      </c>
      <c r="CF269" t="s">
        <v>110</v>
      </c>
      <c r="CG269" t="s">
        <v>111</v>
      </c>
      <c r="CH269" s="14">
        <f>IF(Table1[[#This Row],[SaleCondition]]="Normal",1,0)</f>
        <v>1</v>
      </c>
      <c r="CI269" s="1">
        <v>179500</v>
      </c>
    </row>
    <row r="270" spans="1:87" x14ac:dyDescent="0.2">
      <c r="A270">
        <v>269</v>
      </c>
      <c r="B270">
        <v>30</v>
      </c>
      <c r="C270" s="28" t="s">
        <v>142</v>
      </c>
      <c r="D270">
        <v>71</v>
      </c>
      <c r="E270">
        <v>6900</v>
      </c>
      <c r="F270" s="28" t="s">
        <v>82</v>
      </c>
      <c r="G270" t="s">
        <v>83</v>
      </c>
      <c r="H270" t="s">
        <v>84</v>
      </c>
      <c r="I270" s="28" t="s">
        <v>85</v>
      </c>
      <c r="J270" t="s">
        <v>86</v>
      </c>
      <c r="K270" s="30" t="s">
        <v>87</v>
      </c>
      <c r="L270" t="s">
        <v>88</v>
      </c>
      <c r="M270" s="31" t="s">
        <v>176</v>
      </c>
      <c r="N270" s="31" t="s">
        <v>90</v>
      </c>
      <c r="O270" s="28" t="s">
        <v>90</v>
      </c>
      <c r="P270" t="s">
        <v>91</v>
      </c>
      <c r="Q270" s="30" t="s">
        <v>115</v>
      </c>
      <c r="R270" s="28">
        <v>5</v>
      </c>
      <c r="S270" s="28">
        <v>6</v>
      </c>
      <c r="T270">
        <v>1940</v>
      </c>
      <c r="U270">
        <v>1955</v>
      </c>
      <c r="V270" s="14">
        <f t="shared" si="4"/>
        <v>1</v>
      </c>
      <c r="W270" s="28" t="s">
        <v>93</v>
      </c>
      <c r="X270" s="28" t="s">
        <v>94</v>
      </c>
      <c r="Y270" s="30" t="s">
        <v>95</v>
      </c>
      <c r="Z270" s="28" t="s">
        <v>95</v>
      </c>
      <c r="AA270" t="s">
        <v>117</v>
      </c>
      <c r="AB270" s="28">
        <v>0</v>
      </c>
      <c r="AC270" s="28" t="s">
        <v>98</v>
      </c>
      <c r="AD270" s="28" t="s">
        <v>98</v>
      </c>
      <c r="AE270" s="30" t="s">
        <v>118</v>
      </c>
      <c r="AF270" t="s">
        <v>98</v>
      </c>
      <c r="AG270" t="s">
        <v>98</v>
      </c>
      <c r="AH270" t="s">
        <v>100</v>
      </c>
      <c r="AI270" t="s">
        <v>119</v>
      </c>
      <c r="AJ270">
        <v>403</v>
      </c>
      <c r="AK270" t="s">
        <v>153</v>
      </c>
      <c r="AL270">
        <v>125</v>
      </c>
      <c r="AM270">
        <v>212</v>
      </c>
      <c r="AN270">
        <v>740</v>
      </c>
      <c r="AO270" s="28" t="s">
        <v>103</v>
      </c>
      <c r="AP270" s="28" t="s">
        <v>104</v>
      </c>
      <c r="AQ270" t="s">
        <v>105</v>
      </c>
      <c r="AR270" t="s">
        <v>106</v>
      </c>
      <c r="AS270">
        <v>778</v>
      </c>
      <c r="AT270">
        <v>0</v>
      </c>
      <c r="AU270">
        <v>0</v>
      </c>
      <c r="AV270">
        <v>778</v>
      </c>
      <c r="AW270" s="30">
        <v>0</v>
      </c>
      <c r="AX270">
        <v>0</v>
      </c>
      <c r="AY270" s="30">
        <v>1</v>
      </c>
      <c r="AZ270" s="30">
        <v>0</v>
      </c>
      <c r="BA270">
        <v>2</v>
      </c>
      <c r="BB270" s="14">
        <f>IF(Table1[[#This Row],[FullBath]]+Table1[[#This Row],[HalfBath]]=Table1[[#This Row],[BedroomAbvGr]],1,0)</f>
        <v>0</v>
      </c>
      <c r="BC270">
        <v>1</v>
      </c>
      <c r="BD270" s="30" t="s">
        <v>98</v>
      </c>
      <c r="BE270">
        <v>4</v>
      </c>
      <c r="BF270" t="s">
        <v>107</v>
      </c>
      <c r="BG270">
        <v>1</v>
      </c>
      <c r="BH270" t="s">
        <v>97</v>
      </c>
      <c r="BI270" t="s">
        <v>127</v>
      </c>
      <c r="BJ270">
        <v>1966</v>
      </c>
      <c r="BK270" t="s">
        <v>157</v>
      </c>
      <c r="BL270">
        <v>1</v>
      </c>
      <c r="BM270">
        <v>924</v>
      </c>
      <c r="BN270" t="s">
        <v>104</v>
      </c>
      <c r="BO270" t="s">
        <v>104</v>
      </c>
      <c r="BP270" t="s">
        <v>105</v>
      </c>
      <c r="BQ270" s="30">
        <v>0</v>
      </c>
      <c r="BR270" s="14">
        <f>IF(Table1[[#This Row],[WoodDeckSF]]&gt;0,1,0)</f>
        <v>0</v>
      </c>
      <c r="BS270">
        <v>25</v>
      </c>
      <c r="BT270">
        <v>0</v>
      </c>
      <c r="BU270">
        <v>0</v>
      </c>
      <c r="BV270">
        <v>0</v>
      </c>
      <c r="BW270">
        <v>0</v>
      </c>
      <c r="BX270" s="28" t="s">
        <v>83</v>
      </c>
      <c r="BY270" s="14">
        <f>IF(Table1[[#This Row],[PoolQC]]="NA", 0, 1)</f>
        <v>0</v>
      </c>
      <c r="BZ270" s="30" t="s">
        <v>83</v>
      </c>
      <c r="CA270" s="14">
        <f>IF(Table1[[#This Row],[Fence]]="NA",0,1)</f>
        <v>0</v>
      </c>
      <c r="CB270" t="s">
        <v>83</v>
      </c>
      <c r="CC270">
        <v>0</v>
      </c>
      <c r="CD270" s="30">
        <v>2</v>
      </c>
      <c r="CE270">
        <v>2008</v>
      </c>
      <c r="CF270" t="s">
        <v>110</v>
      </c>
      <c r="CG270" t="s">
        <v>111</v>
      </c>
      <c r="CH270" s="14">
        <f>IF(Table1[[#This Row],[SaleCondition]]="Normal",1,0)</f>
        <v>1</v>
      </c>
      <c r="CI270" s="1">
        <v>120500</v>
      </c>
    </row>
    <row r="271" spans="1:87" x14ac:dyDescent="0.2">
      <c r="A271">
        <v>270</v>
      </c>
      <c r="B271">
        <v>20</v>
      </c>
      <c r="C271" s="28" t="s">
        <v>81</v>
      </c>
      <c r="D271" t="s">
        <v>83</v>
      </c>
      <c r="E271">
        <v>7917</v>
      </c>
      <c r="F271" s="28" t="s">
        <v>82</v>
      </c>
      <c r="G271" t="s">
        <v>83</v>
      </c>
      <c r="H271" t="s">
        <v>120</v>
      </c>
      <c r="I271" s="28" t="s">
        <v>85</v>
      </c>
      <c r="J271" t="s">
        <v>86</v>
      </c>
      <c r="K271" s="30" t="s">
        <v>122</v>
      </c>
      <c r="L271" t="s">
        <v>88</v>
      </c>
      <c r="M271" s="31" t="s">
        <v>185</v>
      </c>
      <c r="N271" s="31" t="s">
        <v>90</v>
      </c>
      <c r="O271" s="28" t="s">
        <v>90</v>
      </c>
      <c r="P271" t="s">
        <v>91</v>
      </c>
      <c r="Q271" s="30" t="s">
        <v>115</v>
      </c>
      <c r="R271" s="28">
        <v>6</v>
      </c>
      <c r="S271" s="28">
        <v>7</v>
      </c>
      <c r="T271">
        <v>1976</v>
      </c>
      <c r="U271">
        <v>1976</v>
      </c>
      <c r="V271" s="14">
        <f t="shared" si="4"/>
        <v>0</v>
      </c>
      <c r="W271" s="28" t="s">
        <v>152</v>
      </c>
      <c r="X271" s="28" t="s">
        <v>94</v>
      </c>
      <c r="Y271" s="30" t="s">
        <v>140</v>
      </c>
      <c r="Z271" s="28" t="s">
        <v>140</v>
      </c>
      <c r="AA271" t="s">
        <v>96</v>
      </c>
      <c r="AB271" s="28">
        <v>174</v>
      </c>
      <c r="AC271" s="28" t="s">
        <v>98</v>
      </c>
      <c r="AD271" s="28" t="s">
        <v>97</v>
      </c>
      <c r="AE271" s="30" t="s">
        <v>118</v>
      </c>
      <c r="AF271" t="s">
        <v>98</v>
      </c>
      <c r="AG271" t="s">
        <v>97</v>
      </c>
      <c r="AH271" t="s">
        <v>100</v>
      </c>
      <c r="AI271" t="s">
        <v>141</v>
      </c>
      <c r="AJ271">
        <v>751</v>
      </c>
      <c r="AK271" t="s">
        <v>102</v>
      </c>
      <c r="AL271">
        <v>0</v>
      </c>
      <c r="AM271">
        <v>392</v>
      </c>
      <c r="AN271">
        <v>1143</v>
      </c>
      <c r="AO271" s="28" t="s">
        <v>103</v>
      </c>
      <c r="AP271" s="28" t="s">
        <v>98</v>
      </c>
      <c r="AQ271" t="s">
        <v>105</v>
      </c>
      <c r="AR271" t="s">
        <v>106</v>
      </c>
      <c r="AS271">
        <v>1113</v>
      </c>
      <c r="AT271">
        <v>0</v>
      </c>
      <c r="AU271">
        <v>0</v>
      </c>
      <c r="AV271">
        <v>1113</v>
      </c>
      <c r="AW271" s="30">
        <v>1</v>
      </c>
      <c r="AX271">
        <v>0</v>
      </c>
      <c r="AY271" s="30">
        <v>1</v>
      </c>
      <c r="AZ271" s="30">
        <v>1</v>
      </c>
      <c r="BA271">
        <v>3</v>
      </c>
      <c r="BB271" s="14">
        <f>IF(Table1[[#This Row],[FullBath]]+Table1[[#This Row],[HalfBath]]=Table1[[#This Row],[BedroomAbvGr]],1,0)</f>
        <v>0</v>
      </c>
      <c r="BC271">
        <v>1</v>
      </c>
      <c r="BD271" s="30" t="s">
        <v>98</v>
      </c>
      <c r="BE271">
        <v>6</v>
      </c>
      <c r="BF271" t="s">
        <v>107</v>
      </c>
      <c r="BG271">
        <v>1</v>
      </c>
      <c r="BH271" t="s">
        <v>147</v>
      </c>
      <c r="BI271" t="s">
        <v>108</v>
      </c>
      <c r="BJ271">
        <v>1987</v>
      </c>
      <c r="BK271" t="s">
        <v>109</v>
      </c>
      <c r="BL271">
        <v>1</v>
      </c>
      <c r="BM271">
        <v>504</v>
      </c>
      <c r="BN271" t="s">
        <v>98</v>
      </c>
      <c r="BO271" t="s">
        <v>97</v>
      </c>
      <c r="BP271" t="s">
        <v>105</v>
      </c>
      <c r="BQ271" s="30">
        <v>370</v>
      </c>
      <c r="BR271" s="14">
        <f>IF(Table1[[#This Row],[WoodDeckSF]]&gt;0,1,0)</f>
        <v>1</v>
      </c>
      <c r="BS271">
        <v>30</v>
      </c>
      <c r="BT271">
        <v>0</v>
      </c>
      <c r="BU271">
        <v>0</v>
      </c>
      <c r="BV271">
        <v>0</v>
      </c>
      <c r="BW271">
        <v>0</v>
      </c>
      <c r="BX271" s="28" t="s">
        <v>83</v>
      </c>
      <c r="BY271" s="14">
        <f>IF(Table1[[#This Row],[PoolQC]]="NA", 0, 1)</f>
        <v>0</v>
      </c>
      <c r="BZ271" s="30" t="s">
        <v>165</v>
      </c>
      <c r="CA271" s="14">
        <f>IF(Table1[[#This Row],[Fence]]="NA",0,1)</f>
        <v>1</v>
      </c>
      <c r="CB271" t="s">
        <v>83</v>
      </c>
      <c r="CC271">
        <v>0</v>
      </c>
      <c r="CD271" s="30">
        <v>5</v>
      </c>
      <c r="CE271">
        <v>2007</v>
      </c>
      <c r="CF271" t="s">
        <v>110</v>
      </c>
      <c r="CG271" t="s">
        <v>111</v>
      </c>
      <c r="CH271" s="14">
        <f>IF(Table1[[#This Row],[SaleCondition]]="Normal",1,0)</f>
        <v>1</v>
      </c>
      <c r="CI271" s="1">
        <v>148000</v>
      </c>
    </row>
    <row r="272" spans="1:87" x14ac:dyDescent="0.2">
      <c r="A272">
        <v>271</v>
      </c>
      <c r="B272">
        <v>60</v>
      </c>
      <c r="C272" s="28" t="s">
        <v>192</v>
      </c>
      <c r="D272">
        <v>84</v>
      </c>
      <c r="E272">
        <v>10728</v>
      </c>
      <c r="F272" s="28" t="s">
        <v>82</v>
      </c>
      <c r="G272" t="s">
        <v>83</v>
      </c>
      <c r="H272" t="s">
        <v>84</v>
      </c>
      <c r="I272" s="28" t="s">
        <v>85</v>
      </c>
      <c r="J272" t="s">
        <v>86</v>
      </c>
      <c r="K272" s="30" t="s">
        <v>87</v>
      </c>
      <c r="L272" t="s">
        <v>88</v>
      </c>
      <c r="M272" s="31" t="s">
        <v>136</v>
      </c>
      <c r="N272" s="31" t="s">
        <v>90</v>
      </c>
      <c r="O272" s="28" t="s">
        <v>90</v>
      </c>
      <c r="P272" t="s">
        <v>91</v>
      </c>
      <c r="Q272" s="30" t="s">
        <v>92</v>
      </c>
      <c r="R272" s="28">
        <v>8</v>
      </c>
      <c r="S272" s="28">
        <v>5</v>
      </c>
      <c r="T272">
        <v>2006</v>
      </c>
      <c r="U272">
        <v>2006</v>
      </c>
      <c r="V272" s="14">
        <f t="shared" si="4"/>
        <v>0</v>
      </c>
      <c r="W272" s="28" t="s">
        <v>93</v>
      </c>
      <c r="X272" s="28" t="s">
        <v>94</v>
      </c>
      <c r="Y272" s="30" t="s">
        <v>95</v>
      </c>
      <c r="Z272" s="28" t="s">
        <v>95</v>
      </c>
      <c r="AA272" t="s">
        <v>117</v>
      </c>
      <c r="AB272" s="28">
        <v>0</v>
      </c>
      <c r="AC272" s="28" t="s">
        <v>97</v>
      </c>
      <c r="AD272" s="28" t="s">
        <v>98</v>
      </c>
      <c r="AE272" s="30" t="s">
        <v>99</v>
      </c>
      <c r="AF272" t="s">
        <v>97</v>
      </c>
      <c r="AG272" t="s">
        <v>98</v>
      </c>
      <c r="AH272" t="s">
        <v>121</v>
      </c>
      <c r="AI272" t="s">
        <v>102</v>
      </c>
      <c r="AJ272">
        <v>0</v>
      </c>
      <c r="AK272" t="s">
        <v>102</v>
      </c>
      <c r="AL272">
        <v>0</v>
      </c>
      <c r="AM272">
        <v>1095</v>
      </c>
      <c r="AN272">
        <v>1095</v>
      </c>
      <c r="AO272" s="28" t="s">
        <v>103</v>
      </c>
      <c r="AP272" s="28" t="s">
        <v>97</v>
      </c>
      <c r="AQ272" t="s">
        <v>105</v>
      </c>
      <c r="AR272" t="s">
        <v>106</v>
      </c>
      <c r="AS272">
        <v>1095</v>
      </c>
      <c r="AT272">
        <v>844</v>
      </c>
      <c r="AU272">
        <v>0</v>
      </c>
      <c r="AV272">
        <v>1939</v>
      </c>
      <c r="AW272" s="30">
        <v>0</v>
      </c>
      <c r="AX272">
        <v>0</v>
      </c>
      <c r="AY272" s="30">
        <v>2</v>
      </c>
      <c r="AZ272" s="30">
        <v>1</v>
      </c>
      <c r="BA272">
        <v>3</v>
      </c>
      <c r="BB272" s="14">
        <f>IF(Table1[[#This Row],[FullBath]]+Table1[[#This Row],[HalfBath]]=Table1[[#This Row],[BedroomAbvGr]],1,0)</f>
        <v>1</v>
      </c>
      <c r="BC272">
        <v>1</v>
      </c>
      <c r="BD272" s="30" t="s">
        <v>97</v>
      </c>
      <c r="BE272">
        <v>8</v>
      </c>
      <c r="BF272" t="s">
        <v>107</v>
      </c>
      <c r="BG272">
        <v>1</v>
      </c>
      <c r="BH272" t="s">
        <v>97</v>
      </c>
      <c r="BI272" t="s">
        <v>108</v>
      </c>
      <c r="BJ272">
        <v>2006</v>
      </c>
      <c r="BK272" t="s">
        <v>109</v>
      </c>
      <c r="BL272">
        <v>3</v>
      </c>
      <c r="BM272">
        <v>1053</v>
      </c>
      <c r="BN272" t="s">
        <v>98</v>
      </c>
      <c r="BO272" t="s">
        <v>98</v>
      </c>
      <c r="BP272" t="s">
        <v>105</v>
      </c>
      <c r="BQ272" s="30">
        <v>192</v>
      </c>
      <c r="BR272" s="14">
        <f>IF(Table1[[#This Row],[WoodDeckSF]]&gt;0,1,0)</f>
        <v>1</v>
      </c>
      <c r="BS272">
        <v>51</v>
      </c>
      <c r="BT272">
        <v>0</v>
      </c>
      <c r="BU272">
        <v>0</v>
      </c>
      <c r="BV272">
        <v>0</v>
      </c>
      <c r="BW272">
        <v>0</v>
      </c>
      <c r="BX272" s="28" t="s">
        <v>83</v>
      </c>
      <c r="BY272" s="14">
        <f>IF(Table1[[#This Row],[PoolQC]]="NA", 0, 1)</f>
        <v>0</v>
      </c>
      <c r="BZ272" s="30" t="s">
        <v>83</v>
      </c>
      <c r="CA272" s="14">
        <f>IF(Table1[[#This Row],[Fence]]="NA",0,1)</f>
        <v>0</v>
      </c>
      <c r="CB272" t="s">
        <v>83</v>
      </c>
      <c r="CC272">
        <v>0</v>
      </c>
      <c r="CD272" s="30">
        <v>8</v>
      </c>
      <c r="CE272">
        <v>2006</v>
      </c>
      <c r="CF272" t="s">
        <v>158</v>
      </c>
      <c r="CG272" t="s">
        <v>159</v>
      </c>
      <c r="CH272" s="14">
        <f>IF(Table1[[#This Row],[SaleCondition]]="Normal",1,0)</f>
        <v>0</v>
      </c>
      <c r="CI272" s="1">
        <v>266000</v>
      </c>
    </row>
    <row r="273" spans="1:87" x14ac:dyDescent="0.2">
      <c r="A273">
        <v>272</v>
      </c>
      <c r="B273">
        <v>20</v>
      </c>
      <c r="C273" s="28" t="s">
        <v>81</v>
      </c>
      <c r="D273">
        <v>73</v>
      </c>
      <c r="E273">
        <v>39104</v>
      </c>
      <c r="F273" s="28" t="s">
        <v>82</v>
      </c>
      <c r="G273" t="s">
        <v>83</v>
      </c>
      <c r="H273" t="s">
        <v>120</v>
      </c>
      <c r="I273" s="28" t="s">
        <v>195</v>
      </c>
      <c r="J273" t="s">
        <v>86</v>
      </c>
      <c r="K273" s="30" t="s">
        <v>166</v>
      </c>
      <c r="L273" t="s">
        <v>213</v>
      </c>
      <c r="M273" s="31" t="s">
        <v>205</v>
      </c>
      <c r="N273" s="31" t="s">
        <v>90</v>
      </c>
      <c r="O273" s="28" t="s">
        <v>90</v>
      </c>
      <c r="P273" t="s">
        <v>91</v>
      </c>
      <c r="Q273" s="30" t="s">
        <v>115</v>
      </c>
      <c r="R273" s="28">
        <v>7</v>
      </c>
      <c r="S273" s="28">
        <v>7</v>
      </c>
      <c r="T273">
        <v>1954</v>
      </c>
      <c r="U273">
        <v>2005</v>
      </c>
      <c r="V273" s="14">
        <f t="shared" si="4"/>
        <v>1</v>
      </c>
      <c r="W273" s="28" t="s">
        <v>214</v>
      </c>
      <c r="X273" s="28" t="s">
        <v>233</v>
      </c>
      <c r="Y273" s="30" t="s">
        <v>161</v>
      </c>
      <c r="Z273" s="28" t="s">
        <v>161</v>
      </c>
      <c r="AA273" t="s">
        <v>117</v>
      </c>
      <c r="AB273" s="28">
        <v>0</v>
      </c>
      <c r="AC273" s="28" t="s">
        <v>98</v>
      </c>
      <c r="AD273" s="28" t="s">
        <v>98</v>
      </c>
      <c r="AE273" s="30" t="s">
        <v>118</v>
      </c>
      <c r="AF273" t="s">
        <v>97</v>
      </c>
      <c r="AG273" t="s">
        <v>98</v>
      </c>
      <c r="AH273" t="s">
        <v>97</v>
      </c>
      <c r="AI273" t="s">
        <v>172</v>
      </c>
      <c r="AJ273">
        <v>226</v>
      </c>
      <c r="AK273" t="s">
        <v>101</v>
      </c>
      <c r="AL273">
        <v>1063</v>
      </c>
      <c r="AM273">
        <v>96</v>
      </c>
      <c r="AN273">
        <v>1385</v>
      </c>
      <c r="AO273" s="28" t="s">
        <v>103</v>
      </c>
      <c r="AP273" s="28" t="s">
        <v>104</v>
      </c>
      <c r="AQ273" t="s">
        <v>105</v>
      </c>
      <c r="AR273" t="s">
        <v>106</v>
      </c>
      <c r="AS273">
        <v>1363</v>
      </c>
      <c r="AT273">
        <v>0</v>
      </c>
      <c r="AU273">
        <v>0</v>
      </c>
      <c r="AV273">
        <v>1363</v>
      </c>
      <c r="AW273" s="30">
        <v>1</v>
      </c>
      <c r="AX273">
        <v>0</v>
      </c>
      <c r="AY273" s="30">
        <v>1</v>
      </c>
      <c r="AZ273" s="30">
        <v>0</v>
      </c>
      <c r="BA273">
        <v>2</v>
      </c>
      <c r="BB273" s="14">
        <f>IF(Table1[[#This Row],[FullBath]]+Table1[[#This Row],[HalfBath]]=Table1[[#This Row],[BedroomAbvGr]],1,0)</f>
        <v>0</v>
      </c>
      <c r="BC273">
        <v>1</v>
      </c>
      <c r="BD273" s="30" t="s">
        <v>98</v>
      </c>
      <c r="BE273">
        <v>5</v>
      </c>
      <c r="BF273" t="s">
        <v>194</v>
      </c>
      <c r="BG273">
        <v>2</v>
      </c>
      <c r="BH273" t="s">
        <v>98</v>
      </c>
      <c r="BI273" t="s">
        <v>108</v>
      </c>
      <c r="BJ273">
        <v>1954</v>
      </c>
      <c r="BK273" t="s">
        <v>102</v>
      </c>
      <c r="BL273">
        <v>2</v>
      </c>
      <c r="BM273">
        <v>439</v>
      </c>
      <c r="BN273" t="s">
        <v>98</v>
      </c>
      <c r="BO273" t="s">
        <v>98</v>
      </c>
      <c r="BP273" t="s">
        <v>105</v>
      </c>
      <c r="BQ273" s="30">
        <v>81</v>
      </c>
      <c r="BR273" s="14">
        <f>IF(Table1[[#This Row],[WoodDeckSF]]&gt;0,1,0)</f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 s="28" t="s">
        <v>83</v>
      </c>
      <c r="BY273" s="14">
        <f>IF(Table1[[#This Row],[PoolQC]]="NA", 0, 1)</f>
        <v>0</v>
      </c>
      <c r="BZ273" s="30" t="s">
        <v>83</v>
      </c>
      <c r="CA273" s="14">
        <f>IF(Table1[[#This Row],[Fence]]="NA",0,1)</f>
        <v>0</v>
      </c>
      <c r="CB273" t="s">
        <v>83</v>
      </c>
      <c r="CC273">
        <v>0</v>
      </c>
      <c r="CD273" s="30">
        <v>4</v>
      </c>
      <c r="CE273">
        <v>2008</v>
      </c>
      <c r="CF273" t="s">
        <v>110</v>
      </c>
      <c r="CG273" t="s">
        <v>111</v>
      </c>
      <c r="CH273" s="14">
        <f>IF(Table1[[#This Row],[SaleCondition]]="Normal",1,0)</f>
        <v>1</v>
      </c>
      <c r="CI273" s="1">
        <v>241500</v>
      </c>
    </row>
    <row r="274" spans="1:87" x14ac:dyDescent="0.2">
      <c r="A274">
        <v>273</v>
      </c>
      <c r="B274">
        <v>60</v>
      </c>
      <c r="C274" s="28" t="s">
        <v>81</v>
      </c>
      <c r="D274">
        <v>92</v>
      </c>
      <c r="E274">
        <v>11764</v>
      </c>
      <c r="F274" s="28" t="s">
        <v>82</v>
      </c>
      <c r="G274" t="s">
        <v>83</v>
      </c>
      <c r="H274" t="s">
        <v>120</v>
      </c>
      <c r="I274" s="28" t="s">
        <v>85</v>
      </c>
      <c r="J274" t="s">
        <v>86</v>
      </c>
      <c r="K274" s="30" t="s">
        <v>166</v>
      </c>
      <c r="L274" t="s">
        <v>88</v>
      </c>
      <c r="M274" s="31" t="s">
        <v>129</v>
      </c>
      <c r="N274" s="31" t="s">
        <v>90</v>
      </c>
      <c r="O274" s="28" t="s">
        <v>90</v>
      </c>
      <c r="P274" t="s">
        <v>91</v>
      </c>
      <c r="Q274" s="30" t="s">
        <v>92</v>
      </c>
      <c r="R274" s="28">
        <v>8</v>
      </c>
      <c r="S274" s="28">
        <v>7</v>
      </c>
      <c r="T274">
        <v>1999</v>
      </c>
      <c r="U274">
        <v>2007</v>
      </c>
      <c r="V274" s="14">
        <f t="shared" si="4"/>
        <v>1</v>
      </c>
      <c r="W274" s="28" t="s">
        <v>93</v>
      </c>
      <c r="X274" s="28" t="s">
        <v>94</v>
      </c>
      <c r="Y274" s="30" t="s">
        <v>95</v>
      </c>
      <c r="Z274" s="28" t="s">
        <v>95</v>
      </c>
      <c r="AA274" t="s">
        <v>96</v>
      </c>
      <c r="AB274" s="28">
        <v>348</v>
      </c>
      <c r="AC274" s="28" t="s">
        <v>97</v>
      </c>
      <c r="AD274" s="28" t="s">
        <v>98</v>
      </c>
      <c r="AE274" s="30" t="s">
        <v>99</v>
      </c>
      <c r="AF274" t="s">
        <v>97</v>
      </c>
      <c r="AG274" t="s">
        <v>98</v>
      </c>
      <c r="AH274" t="s">
        <v>100</v>
      </c>
      <c r="AI274" t="s">
        <v>101</v>
      </c>
      <c r="AJ274">
        <v>524</v>
      </c>
      <c r="AK274" t="s">
        <v>102</v>
      </c>
      <c r="AL274">
        <v>0</v>
      </c>
      <c r="AM274">
        <v>628</v>
      </c>
      <c r="AN274">
        <v>1152</v>
      </c>
      <c r="AO274" s="28" t="s">
        <v>103</v>
      </c>
      <c r="AP274" s="28" t="s">
        <v>104</v>
      </c>
      <c r="AQ274" t="s">
        <v>105</v>
      </c>
      <c r="AR274" t="s">
        <v>106</v>
      </c>
      <c r="AS274">
        <v>1164</v>
      </c>
      <c r="AT274">
        <v>1106</v>
      </c>
      <c r="AU274">
        <v>0</v>
      </c>
      <c r="AV274">
        <v>2270</v>
      </c>
      <c r="AW274" s="30">
        <v>0</v>
      </c>
      <c r="AX274">
        <v>0</v>
      </c>
      <c r="AY274" s="30">
        <v>2</v>
      </c>
      <c r="AZ274" s="30">
        <v>1</v>
      </c>
      <c r="BA274">
        <v>4</v>
      </c>
      <c r="BB274" s="14">
        <f>IF(Table1[[#This Row],[FullBath]]+Table1[[#This Row],[HalfBath]]=Table1[[#This Row],[BedroomAbvGr]],1,0)</f>
        <v>0</v>
      </c>
      <c r="BC274">
        <v>1</v>
      </c>
      <c r="BD274" s="30" t="s">
        <v>97</v>
      </c>
      <c r="BE274">
        <v>9</v>
      </c>
      <c r="BF274" t="s">
        <v>107</v>
      </c>
      <c r="BG274">
        <v>1</v>
      </c>
      <c r="BH274" t="s">
        <v>97</v>
      </c>
      <c r="BI274" t="s">
        <v>108</v>
      </c>
      <c r="BJ274">
        <v>1999</v>
      </c>
      <c r="BK274" t="s">
        <v>157</v>
      </c>
      <c r="BL274">
        <v>3</v>
      </c>
      <c r="BM274">
        <v>671</v>
      </c>
      <c r="BN274" t="s">
        <v>98</v>
      </c>
      <c r="BO274" t="s">
        <v>98</v>
      </c>
      <c r="BP274" t="s">
        <v>105</v>
      </c>
      <c r="BQ274" s="30">
        <v>132</v>
      </c>
      <c r="BR274" s="14">
        <f>IF(Table1[[#This Row],[WoodDeckSF]]&gt;0,1,0)</f>
        <v>1</v>
      </c>
      <c r="BS274">
        <v>57</v>
      </c>
      <c r="BT274">
        <v>0</v>
      </c>
      <c r="BU274">
        <v>0</v>
      </c>
      <c r="BV274">
        <v>0</v>
      </c>
      <c r="BW274">
        <v>0</v>
      </c>
      <c r="BX274" s="28" t="s">
        <v>83</v>
      </c>
      <c r="BY274" s="14">
        <f>IF(Table1[[#This Row],[PoolQC]]="NA", 0, 1)</f>
        <v>0</v>
      </c>
      <c r="BZ274" s="30" t="s">
        <v>83</v>
      </c>
      <c r="CA274" s="14">
        <f>IF(Table1[[#This Row],[Fence]]="NA",0,1)</f>
        <v>0</v>
      </c>
      <c r="CB274" t="s">
        <v>83</v>
      </c>
      <c r="CC274">
        <v>0</v>
      </c>
      <c r="CD274" s="30">
        <v>4</v>
      </c>
      <c r="CE274">
        <v>2010</v>
      </c>
      <c r="CF274" t="s">
        <v>110</v>
      </c>
      <c r="CG274" t="s">
        <v>111</v>
      </c>
      <c r="CH274" s="14">
        <f>IF(Table1[[#This Row],[SaleCondition]]="Normal",1,0)</f>
        <v>1</v>
      </c>
      <c r="CI274" s="1">
        <v>290000</v>
      </c>
    </row>
    <row r="275" spans="1:87" x14ac:dyDescent="0.2">
      <c r="A275">
        <v>274</v>
      </c>
      <c r="B275">
        <v>20</v>
      </c>
      <c r="C275" s="28" t="s">
        <v>81</v>
      </c>
      <c r="D275">
        <v>80</v>
      </c>
      <c r="E275">
        <v>9600</v>
      </c>
      <c r="F275" s="28" t="s">
        <v>82</v>
      </c>
      <c r="G275" t="s">
        <v>83</v>
      </c>
      <c r="H275" t="s">
        <v>84</v>
      </c>
      <c r="I275" s="28" t="s">
        <v>85</v>
      </c>
      <c r="J275" t="s">
        <v>86</v>
      </c>
      <c r="K275" s="30" t="s">
        <v>87</v>
      </c>
      <c r="L275" t="s">
        <v>88</v>
      </c>
      <c r="M275" s="31" t="s">
        <v>162</v>
      </c>
      <c r="N275" s="31" t="s">
        <v>114</v>
      </c>
      <c r="O275" s="28" t="s">
        <v>90</v>
      </c>
      <c r="P275" t="s">
        <v>91</v>
      </c>
      <c r="Q275" s="30" t="s">
        <v>115</v>
      </c>
      <c r="R275" s="28">
        <v>6</v>
      </c>
      <c r="S275" s="28">
        <v>6</v>
      </c>
      <c r="T275">
        <v>1958</v>
      </c>
      <c r="U275">
        <v>1988</v>
      </c>
      <c r="V275" s="14">
        <f t="shared" si="4"/>
        <v>1</v>
      </c>
      <c r="W275" s="28" t="s">
        <v>152</v>
      </c>
      <c r="X275" s="28" t="s">
        <v>94</v>
      </c>
      <c r="Y275" s="30" t="s">
        <v>124</v>
      </c>
      <c r="Z275" s="28" t="s">
        <v>124</v>
      </c>
      <c r="AA275" t="s">
        <v>207</v>
      </c>
      <c r="AB275" s="28">
        <v>183</v>
      </c>
      <c r="AC275" s="28" t="s">
        <v>98</v>
      </c>
      <c r="AD275" s="28" t="s">
        <v>98</v>
      </c>
      <c r="AE275" s="30" t="s">
        <v>118</v>
      </c>
      <c r="AF275" t="s">
        <v>98</v>
      </c>
      <c r="AG275" t="s">
        <v>98</v>
      </c>
      <c r="AH275" t="s">
        <v>100</v>
      </c>
      <c r="AI275" t="s">
        <v>153</v>
      </c>
      <c r="AJ275">
        <v>620</v>
      </c>
      <c r="AK275" t="s">
        <v>172</v>
      </c>
      <c r="AL275">
        <v>620</v>
      </c>
      <c r="AM275">
        <v>0</v>
      </c>
      <c r="AN275">
        <v>1240</v>
      </c>
      <c r="AO275" s="28" t="s">
        <v>103</v>
      </c>
      <c r="AP275" s="28" t="s">
        <v>97</v>
      </c>
      <c r="AQ275" t="s">
        <v>105</v>
      </c>
      <c r="AR275" t="s">
        <v>106</v>
      </c>
      <c r="AS275">
        <v>1632</v>
      </c>
      <c r="AT275">
        <v>0</v>
      </c>
      <c r="AU275">
        <v>0</v>
      </c>
      <c r="AV275">
        <v>1632</v>
      </c>
      <c r="AW275" s="30">
        <v>1</v>
      </c>
      <c r="AX275">
        <v>0</v>
      </c>
      <c r="AY275" s="30">
        <v>2</v>
      </c>
      <c r="AZ275" s="30">
        <v>0</v>
      </c>
      <c r="BA275">
        <v>3</v>
      </c>
      <c r="BB275" s="14">
        <f>IF(Table1[[#This Row],[FullBath]]+Table1[[#This Row],[HalfBath]]=Table1[[#This Row],[BedroomAbvGr]],1,0)</f>
        <v>0</v>
      </c>
      <c r="BC275">
        <v>1</v>
      </c>
      <c r="BD275" s="30" t="s">
        <v>98</v>
      </c>
      <c r="BE275">
        <v>6</v>
      </c>
      <c r="BF275" t="s">
        <v>146</v>
      </c>
      <c r="BG275">
        <v>1</v>
      </c>
      <c r="BH275" t="s">
        <v>97</v>
      </c>
      <c r="BI275" t="s">
        <v>108</v>
      </c>
      <c r="BJ275">
        <v>1958</v>
      </c>
      <c r="BK275" t="s">
        <v>109</v>
      </c>
      <c r="BL275">
        <v>1</v>
      </c>
      <c r="BM275">
        <v>338</v>
      </c>
      <c r="BN275" t="s">
        <v>98</v>
      </c>
      <c r="BO275" t="s">
        <v>98</v>
      </c>
      <c r="BP275" t="s">
        <v>105</v>
      </c>
      <c r="BQ275" s="30">
        <v>289</v>
      </c>
      <c r="BR275" s="14">
        <f>IF(Table1[[#This Row],[WoodDeckSF]]&gt;0,1,0)</f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 s="28" t="s">
        <v>83</v>
      </c>
      <c r="BY275" s="14">
        <f>IF(Table1[[#This Row],[PoolQC]]="NA", 0, 1)</f>
        <v>0</v>
      </c>
      <c r="BZ275" s="30" t="s">
        <v>134</v>
      </c>
      <c r="CA275" s="14">
        <f>IF(Table1[[#This Row],[Fence]]="NA",0,1)</f>
        <v>1</v>
      </c>
      <c r="CB275" t="s">
        <v>83</v>
      </c>
      <c r="CC275">
        <v>0</v>
      </c>
      <c r="CD275" s="30">
        <v>4</v>
      </c>
      <c r="CE275">
        <v>2009</v>
      </c>
      <c r="CF275" t="s">
        <v>110</v>
      </c>
      <c r="CG275" t="s">
        <v>111</v>
      </c>
      <c r="CH275" s="14">
        <f>IF(Table1[[#This Row],[SaleCondition]]="Normal",1,0)</f>
        <v>1</v>
      </c>
      <c r="CI275" s="1">
        <v>139000</v>
      </c>
    </row>
    <row r="276" spans="1:87" x14ac:dyDescent="0.2">
      <c r="A276">
        <v>275</v>
      </c>
      <c r="B276">
        <v>20</v>
      </c>
      <c r="C276" s="28" t="s">
        <v>81</v>
      </c>
      <c r="D276">
        <v>76</v>
      </c>
      <c r="E276">
        <v>8314</v>
      </c>
      <c r="F276" s="28" t="s">
        <v>82</v>
      </c>
      <c r="G276" t="s">
        <v>83</v>
      </c>
      <c r="H276" t="s">
        <v>84</v>
      </c>
      <c r="I276" s="28" t="s">
        <v>85</v>
      </c>
      <c r="J276" t="s">
        <v>86</v>
      </c>
      <c r="K276" s="30" t="s">
        <v>122</v>
      </c>
      <c r="L276" t="s">
        <v>88</v>
      </c>
      <c r="M276" s="31" t="s">
        <v>131</v>
      </c>
      <c r="N276" s="31" t="s">
        <v>90</v>
      </c>
      <c r="O276" s="28" t="s">
        <v>90</v>
      </c>
      <c r="P276" t="s">
        <v>91</v>
      </c>
      <c r="Q276" s="30" t="s">
        <v>115</v>
      </c>
      <c r="R276" s="28">
        <v>5</v>
      </c>
      <c r="S276" s="28">
        <v>7</v>
      </c>
      <c r="T276">
        <v>1982</v>
      </c>
      <c r="U276">
        <v>1982</v>
      </c>
      <c r="V276" s="14">
        <f t="shared" si="4"/>
        <v>0</v>
      </c>
      <c r="W276" s="28" t="s">
        <v>93</v>
      </c>
      <c r="X276" s="28" t="s">
        <v>94</v>
      </c>
      <c r="Y276" s="30" t="s">
        <v>140</v>
      </c>
      <c r="Z276" s="28" t="s">
        <v>234</v>
      </c>
      <c r="AA276" t="s">
        <v>117</v>
      </c>
      <c r="AB276" s="28">
        <v>0</v>
      </c>
      <c r="AC276" s="28" t="s">
        <v>98</v>
      </c>
      <c r="AD276" s="28" t="s">
        <v>98</v>
      </c>
      <c r="AE276" s="30" t="s">
        <v>118</v>
      </c>
      <c r="AF276" t="s">
        <v>98</v>
      </c>
      <c r="AG276" t="s">
        <v>98</v>
      </c>
      <c r="AH276" t="s">
        <v>97</v>
      </c>
      <c r="AI276" t="s">
        <v>119</v>
      </c>
      <c r="AJ276">
        <v>546</v>
      </c>
      <c r="AK276" t="s">
        <v>102</v>
      </c>
      <c r="AL276">
        <v>0</v>
      </c>
      <c r="AM276">
        <v>270</v>
      </c>
      <c r="AN276">
        <v>816</v>
      </c>
      <c r="AO276" s="28" t="s">
        <v>103</v>
      </c>
      <c r="AP276" s="28" t="s">
        <v>98</v>
      </c>
      <c r="AQ276" t="s">
        <v>105</v>
      </c>
      <c r="AR276" t="s">
        <v>106</v>
      </c>
      <c r="AS276">
        <v>816</v>
      </c>
      <c r="AT276">
        <v>0</v>
      </c>
      <c r="AU276">
        <v>0</v>
      </c>
      <c r="AV276">
        <v>816</v>
      </c>
      <c r="AW276" s="30">
        <v>0</v>
      </c>
      <c r="AX276">
        <v>0</v>
      </c>
      <c r="AY276" s="30">
        <v>1</v>
      </c>
      <c r="AZ276" s="30">
        <v>0</v>
      </c>
      <c r="BA276">
        <v>2</v>
      </c>
      <c r="BB276" s="14">
        <f>IF(Table1[[#This Row],[FullBath]]+Table1[[#This Row],[HalfBath]]=Table1[[#This Row],[BedroomAbvGr]],1,0)</f>
        <v>0</v>
      </c>
      <c r="BC276">
        <v>1</v>
      </c>
      <c r="BD276" s="30" t="s">
        <v>98</v>
      </c>
      <c r="BE276">
        <v>5</v>
      </c>
      <c r="BF276" t="s">
        <v>107</v>
      </c>
      <c r="BG276">
        <v>0</v>
      </c>
      <c r="BH276" t="s">
        <v>83</v>
      </c>
      <c r="BI276" t="s">
        <v>108</v>
      </c>
      <c r="BJ276">
        <v>1982</v>
      </c>
      <c r="BK276" t="s">
        <v>102</v>
      </c>
      <c r="BL276">
        <v>1</v>
      </c>
      <c r="BM276">
        <v>264</v>
      </c>
      <c r="BN276" t="s">
        <v>98</v>
      </c>
      <c r="BO276" t="s">
        <v>98</v>
      </c>
      <c r="BP276" t="s">
        <v>105</v>
      </c>
      <c r="BQ276" s="30">
        <v>168</v>
      </c>
      <c r="BR276" s="14">
        <f>IF(Table1[[#This Row],[WoodDeckSF]]&gt;0,1,0)</f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 s="28" t="s">
        <v>83</v>
      </c>
      <c r="BY276" s="14">
        <f>IF(Table1[[#This Row],[PoolQC]]="NA", 0, 1)</f>
        <v>0</v>
      </c>
      <c r="BZ276" s="30" t="s">
        <v>83</v>
      </c>
      <c r="CA276" s="14">
        <f>IF(Table1[[#This Row],[Fence]]="NA",0,1)</f>
        <v>0</v>
      </c>
      <c r="CB276" t="s">
        <v>83</v>
      </c>
      <c r="CC276">
        <v>0</v>
      </c>
      <c r="CD276" s="30">
        <v>6</v>
      </c>
      <c r="CE276">
        <v>2007</v>
      </c>
      <c r="CF276" t="s">
        <v>110</v>
      </c>
      <c r="CG276" t="s">
        <v>111</v>
      </c>
      <c r="CH276" s="14">
        <f>IF(Table1[[#This Row],[SaleCondition]]="Normal",1,0)</f>
        <v>1</v>
      </c>
      <c r="CI276" s="1">
        <v>124500</v>
      </c>
    </row>
    <row r="277" spans="1:87" x14ac:dyDescent="0.2">
      <c r="A277">
        <v>276</v>
      </c>
      <c r="B277">
        <v>50</v>
      </c>
      <c r="C277" s="28" t="s">
        <v>81</v>
      </c>
      <c r="D277">
        <v>55</v>
      </c>
      <c r="E277">
        <v>7264</v>
      </c>
      <c r="F277" s="28" t="s">
        <v>82</v>
      </c>
      <c r="G277" t="s">
        <v>83</v>
      </c>
      <c r="H277" t="s">
        <v>84</v>
      </c>
      <c r="I277" s="28" t="s">
        <v>85</v>
      </c>
      <c r="J277" t="s">
        <v>86</v>
      </c>
      <c r="K277" s="30" t="s">
        <v>87</v>
      </c>
      <c r="L277" t="s">
        <v>88</v>
      </c>
      <c r="M277" s="31" t="s">
        <v>148</v>
      </c>
      <c r="N277" s="31" t="s">
        <v>90</v>
      </c>
      <c r="O277" s="28" t="s">
        <v>90</v>
      </c>
      <c r="P277" t="s">
        <v>91</v>
      </c>
      <c r="Q277" s="30" t="s">
        <v>132</v>
      </c>
      <c r="R277" s="28">
        <v>7</v>
      </c>
      <c r="S277" s="28">
        <v>7</v>
      </c>
      <c r="T277">
        <v>1925</v>
      </c>
      <c r="U277">
        <v>2007</v>
      </c>
      <c r="V277" s="14">
        <f t="shared" si="4"/>
        <v>1</v>
      </c>
      <c r="W277" s="28" t="s">
        <v>93</v>
      </c>
      <c r="X277" s="28" t="s">
        <v>94</v>
      </c>
      <c r="Y277" s="30" t="s">
        <v>124</v>
      </c>
      <c r="Z277" s="28" t="s">
        <v>124</v>
      </c>
      <c r="AA277" t="s">
        <v>117</v>
      </c>
      <c r="AB277" s="28">
        <v>0</v>
      </c>
      <c r="AC277" s="28" t="s">
        <v>97</v>
      </c>
      <c r="AD277" s="28" t="s">
        <v>97</v>
      </c>
      <c r="AE277" s="30" t="s">
        <v>126</v>
      </c>
      <c r="AF277" t="s">
        <v>98</v>
      </c>
      <c r="AG277" t="s">
        <v>98</v>
      </c>
      <c r="AH277" t="s">
        <v>100</v>
      </c>
      <c r="AI277" t="s">
        <v>102</v>
      </c>
      <c r="AJ277">
        <v>0</v>
      </c>
      <c r="AK277" t="s">
        <v>102</v>
      </c>
      <c r="AL277">
        <v>0</v>
      </c>
      <c r="AM277">
        <v>952</v>
      </c>
      <c r="AN277">
        <v>952</v>
      </c>
      <c r="AO277" s="28" t="s">
        <v>206</v>
      </c>
      <c r="AP277" s="28" t="s">
        <v>97</v>
      </c>
      <c r="AQ277" t="s">
        <v>177</v>
      </c>
      <c r="AR277" t="s">
        <v>106</v>
      </c>
      <c r="AS277">
        <v>952</v>
      </c>
      <c r="AT277">
        <v>596</v>
      </c>
      <c r="AU277">
        <v>0</v>
      </c>
      <c r="AV277">
        <v>1548</v>
      </c>
      <c r="AW277" s="30">
        <v>0</v>
      </c>
      <c r="AX277">
        <v>0</v>
      </c>
      <c r="AY277" s="30">
        <v>2</v>
      </c>
      <c r="AZ277" s="30">
        <v>1</v>
      </c>
      <c r="BA277">
        <v>3</v>
      </c>
      <c r="BB277" s="14">
        <f>IF(Table1[[#This Row],[FullBath]]+Table1[[#This Row],[HalfBath]]=Table1[[#This Row],[BedroomAbvGr]],1,0)</f>
        <v>1</v>
      </c>
      <c r="BC277">
        <v>1</v>
      </c>
      <c r="BD277" s="30" t="s">
        <v>104</v>
      </c>
      <c r="BE277">
        <v>5</v>
      </c>
      <c r="BF277" t="s">
        <v>107</v>
      </c>
      <c r="BG277">
        <v>0</v>
      </c>
      <c r="BH277" t="s">
        <v>83</v>
      </c>
      <c r="BI277" t="s">
        <v>127</v>
      </c>
      <c r="BJ277">
        <v>1978</v>
      </c>
      <c r="BK277" t="s">
        <v>102</v>
      </c>
      <c r="BL277">
        <v>2</v>
      </c>
      <c r="BM277">
        <v>672</v>
      </c>
      <c r="BN277" t="s">
        <v>98</v>
      </c>
      <c r="BO277" t="s">
        <v>98</v>
      </c>
      <c r="BP277" t="s">
        <v>105</v>
      </c>
      <c r="BQ277" s="30">
        <v>74</v>
      </c>
      <c r="BR277" s="14">
        <f>IF(Table1[[#This Row],[WoodDeckSF]]&gt;0,1,0)</f>
        <v>1</v>
      </c>
      <c r="BS277">
        <v>0</v>
      </c>
      <c r="BT277">
        <v>0</v>
      </c>
      <c r="BU277">
        <v>0</v>
      </c>
      <c r="BV277">
        <v>144</v>
      </c>
      <c r="BW277">
        <v>0</v>
      </c>
      <c r="BX277" s="28" t="s">
        <v>83</v>
      </c>
      <c r="BY277" s="14">
        <f>IF(Table1[[#This Row],[PoolQC]]="NA", 0, 1)</f>
        <v>0</v>
      </c>
      <c r="BZ277" s="30" t="s">
        <v>83</v>
      </c>
      <c r="CA277" s="14">
        <f>IF(Table1[[#This Row],[Fence]]="NA",0,1)</f>
        <v>0</v>
      </c>
      <c r="CB277" t="s">
        <v>83</v>
      </c>
      <c r="CC277">
        <v>0</v>
      </c>
      <c r="CD277" s="30">
        <v>10</v>
      </c>
      <c r="CE277">
        <v>2009</v>
      </c>
      <c r="CF277" t="s">
        <v>110</v>
      </c>
      <c r="CG277" t="s">
        <v>111</v>
      </c>
      <c r="CH277" s="14">
        <f>IF(Table1[[#This Row],[SaleCondition]]="Normal",1,0)</f>
        <v>1</v>
      </c>
      <c r="CI277" s="1">
        <v>205000</v>
      </c>
    </row>
    <row r="278" spans="1:87" x14ac:dyDescent="0.2">
      <c r="A278">
        <v>277</v>
      </c>
      <c r="B278">
        <v>20</v>
      </c>
      <c r="C278" s="28" t="s">
        <v>81</v>
      </c>
      <c r="D278">
        <v>129</v>
      </c>
      <c r="E278">
        <v>9196</v>
      </c>
      <c r="F278" s="28" t="s">
        <v>82</v>
      </c>
      <c r="G278" t="s">
        <v>83</v>
      </c>
      <c r="H278" t="s">
        <v>120</v>
      </c>
      <c r="I278" s="28" t="s">
        <v>85</v>
      </c>
      <c r="J278" t="s">
        <v>86</v>
      </c>
      <c r="K278" s="30" t="s">
        <v>87</v>
      </c>
      <c r="L278" t="s">
        <v>88</v>
      </c>
      <c r="M278" s="31" t="s">
        <v>131</v>
      </c>
      <c r="N278" s="31" t="s">
        <v>90</v>
      </c>
      <c r="O278" s="28" t="s">
        <v>90</v>
      </c>
      <c r="P278" t="s">
        <v>91</v>
      </c>
      <c r="Q278" s="30" t="s">
        <v>115</v>
      </c>
      <c r="R278" s="28">
        <v>7</v>
      </c>
      <c r="S278" s="28">
        <v>5</v>
      </c>
      <c r="T278">
        <v>2003</v>
      </c>
      <c r="U278">
        <v>2003</v>
      </c>
      <c r="V278" s="14">
        <f t="shared" si="4"/>
        <v>0</v>
      </c>
      <c r="W278" s="28" t="s">
        <v>93</v>
      </c>
      <c r="X278" s="28" t="s">
        <v>94</v>
      </c>
      <c r="Y278" s="30" t="s">
        <v>95</v>
      </c>
      <c r="Z278" s="28" t="s">
        <v>95</v>
      </c>
      <c r="AA278" t="s">
        <v>117</v>
      </c>
      <c r="AB278" s="28">
        <v>0</v>
      </c>
      <c r="AC278" s="28" t="s">
        <v>97</v>
      </c>
      <c r="AD278" s="28" t="s">
        <v>98</v>
      </c>
      <c r="AE278" s="30" t="s">
        <v>99</v>
      </c>
      <c r="AF278" t="s">
        <v>104</v>
      </c>
      <c r="AG278" t="s">
        <v>98</v>
      </c>
      <c r="AH278" t="s">
        <v>100</v>
      </c>
      <c r="AI278" t="s">
        <v>102</v>
      </c>
      <c r="AJ278">
        <v>0</v>
      </c>
      <c r="AK278" t="s">
        <v>102</v>
      </c>
      <c r="AL278">
        <v>0</v>
      </c>
      <c r="AM278">
        <v>1560</v>
      </c>
      <c r="AN278">
        <v>1560</v>
      </c>
      <c r="AO278" s="28" t="s">
        <v>103</v>
      </c>
      <c r="AP278" s="28" t="s">
        <v>104</v>
      </c>
      <c r="AQ278" t="s">
        <v>105</v>
      </c>
      <c r="AR278" t="s">
        <v>106</v>
      </c>
      <c r="AS278">
        <v>1560</v>
      </c>
      <c r="AT278">
        <v>0</v>
      </c>
      <c r="AU278">
        <v>0</v>
      </c>
      <c r="AV278">
        <v>1560</v>
      </c>
      <c r="AW278" s="30">
        <v>0</v>
      </c>
      <c r="AX278">
        <v>0</v>
      </c>
      <c r="AY278" s="30">
        <v>2</v>
      </c>
      <c r="AZ278" s="30">
        <v>0</v>
      </c>
      <c r="BA278">
        <v>3</v>
      </c>
      <c r="BB278" s="14">
        <f>IF(Table1[[#This Row],[FullBath]]+Table1[[#This Row],[HalfBath]]=Table1[[#This Row],[BedroomAbvGr]],1,0)</f>
        <v>0</v>
      </c>
      <c r="BC278">
        <v>1</v>
      </c>
      <c r="BD278" s="30" t="s">
        <v>97</v>
      </c>
      <c r="BE278">
        <v>7</v>
      </c>
      <c r="BF278" t="s">
        <v>107</v>
      </c>
      <c r="BG278">
        <v>0</v>
      </c>
      <c r="BH278" t="s">
        <v>83</v>
      </c>
      <c r="BI278" t="s">
        <v>108</v>
      </c>
      <c r="BJ278">
        <v>2003</v>
      </c>
      <c r="BK278" t="s">
        <v>157</v>
      </c>
      <c r="BL278">
        <v>2</v>
      </c>
      <c r="BM278">
        <v>573</v>
      </c>
      <c r="BN278" t="s">
        <v>98</v>
      </c>
      <c r="BO278" t="s">
        <v>98</v>
      </c>
      <c r="BP278" t="s">
        <v>105</v>
      </c>
      <c r="BQ278" s="30">
        <v>100</v>
      </c>
      <c r="BR278" s="14">
        <f>IF(Table1[[#This Row],[WoodDeckSF]]&gt;0,1,0)</f>
        <v>1</v>
      </c>
      <c r="BS278">
        <v>150</v>
      </c>
      <c r="BT278">
        <v>0</v>
      </c>
      <c r="BU278">
        <v>0</v>
      </c>
      <c r="BV278">
        <v>0</v>
      </c>
      <c r="BW278">
        <v>0</v>
      </c>
      <c r="BX278" s="28" t="s">
        <v>83</v>
      </c>
      <c r="BY278" s="14">
        <f>IF(Table1[[#This Row],[PoolQC]]="NA", 0, 1)</f>
        <v>0</v>
      </c>
      <c r="BZ278" s="30" t="s">
        <v>83</v>
      </c>
      <c r="CA278" s="14">
        <f>IF(Table1[[#This Row],[Fence]]="NA",0,1)</f>
        <v>0</v>
      </c>
      <c r="CB278" t="s">
        <v>83</v>
      </c>
      <c r="CC278">
        <v>0</v>
      </c>
      <c r="CD278" s="30">
        <v>4</v>
      </c>
      <c r="CE278">
        <v>2010</v>
      </c>
      <c r="CF278" t="s">
        <v>110</v>
      </c>
      <c r="CG278" t="s">
        <v>111</v>
      </c>
      <c r="CH278" s="14">
        <f>IF(Table1[[#This Row],[SaleCondition]]="Normal",1,0)</f>
        <v>1</v>
      </c>
      <c r="CI278" s="1">
        <v>201000</v>
      </c>
    </row>
    <row r="279" spans="1:87" x14ac:dyDescent="0.2">
      <c r="A279">
        <v>278</v>
      </c>
      <c r="B279">
        <v>20</v>
      </c>
      <c r="C279" s="28" t="s">
        <v>81</v>
      </c>
      <c r="D279">
        <v>140</v>
      </c>
      <c r="E279">
        <v>19138</v>
      </c>
      <c r="F279" s="28" t="s">
        <v>82</v>
      </c>
      <c r="G279" t="s">
        <v>83</v>
      </c>
      <c r="H279" t="s">
        <v>84</v>
      </c>
      <c r="I279" s="28" t="s">
        <v>85</v>
      </c>
      <c r="J279" t="s">
        <v>86</v>
      </c>
      <c r="K279" s="30" t="s">
        <v>122</v>
      </c>
      <c r="L279" t="s">
        <v>88</v>
      </c>
      <c r="M279" s="31" t="s">
        <v>193</v>
      </c>
      <c r="N279" s="31" t="s">
        <v>90</v>
      </c>
      <c r="O279" s="28" t="s">
        <v>90</v>
      </c>
      <c r="P279" t="s">
        <v>91</v>
      </c>
      <c r="Q279" s="30" t="s">
        <v>115</v>
      </c>
      <c r="R279" s="28">
        <v>4</v>
      </c>
      <c r="S279" s="28">
        <v>5</v>
      </c>
      <c r="T279">
        <v>1951</v>
      </c>
      <c r="U279">
        <v>1951</v>
      </c>
      <c r="V279" s="14">
        <f t="shared" si="4"/>
        <v>0</v>
      </c>
      <c r="W279" s="28" t="s">
        <v>93</v>
      </c>
      <c r="X279" s="28" t="s">
        <v>94</v>
      </c>
      <c r="Y279" s="30" t="s">
        <v>95</v>
      </c>
      <c r="Z279" s="28" t="s">
        <v>95</v>
      </c>
      <c r="AA279" t="s">
        <v>117</v>
      </c>
      <c r="AB279" s="28">
        <v>0</v>
      </c>
      <c r="AC279" s="28" t="s">
        <v>98</v>
      </c>
      <c r="AD279" s="28" t="s">
        <v>98</v>
      </c>
      <c r="AE279" s="30" t="s">
        <v>118</v>
      </c>
      <c r="AF279" t="s">
        <v>98</v>
      </c>
      <c r="AG279" t="s">
        <v>98</v>
      </c>
      <c r="AH279" t="s">
        <v>100</v>
      </c>
      <c r="AI279" t="s">
        <v>172</v>
      </c>
      <c r="AJ279">
        <v>120</v>
      </c>
      <c r="AK279" t="s">
        <v>102</v>
      </c>
      <c r="AL279">
        <v>0</v>
      </c>
      <c r="AM279">
        <v>744</v>
      </c>
      <c r="AN279">
        <v>864</v>
      </c>
      <c r="AO279" s="28" t="s">
        <v>103</v>
      </c>
      <c r="AP279" s="28" t="s">
        <v>104</v>
      </c>
      <c r="AQ279" t="s">
        <v>105</v>
      </c>
      <c r="AR279" t="s">
        <v>106</v>
      </c>
      <c r="AS279">
        <v>864</v>
      </c>
      <c r="AT279">
        <v>0</v>
      </c>
      <c r="AU279">
        <v>0</v>
      </c>
      <c r="AV279">
        <v>864</v>
      </c>
      <c r="AW279" s="30">
        <v>0</v>
      </c>
      <c r="AX279">
        <v>0</v>
      </c>
      <c r="AY279" s="30">
        <v>1</v>
      </c>
      <c r="AZ279" s="30">
        <v>0</v>
      </c>
      <c r="BA279">
        <v>2</v>
      </c>
      <c r="BB279" s="14">
        <f>IF(Table1[[#This Row],[FullBath]]+Table1[[#This Row],[HalfBath]]=Table1[[#This Row],[BedroomAbvGr]],1,0)</f>
        <v>0</v>
      </c>
      <c r="BC279">
        <v>1</v>
      </c>
      <c r="BD279" s="30" t="s">
        <v>98</v>
      </c>
      <c r="BE279">
        <v>4</v>
      </c>
      <c r="BF279" t="s">
        <v>107</v>
      </c>
      <c r="BG279">
        <v>0</v>
      </c>
      <c r="BH279" t="s">
        <v>83</v>
      </c>
      <c r="BI279" t="s">
        <v>127</v>
      </c>
      <c r="BJ279">
        <v>1951</v>
      </c>
      <c r="BK279" t="s">
        <v>102</v>
      </c>
      <c r="BL279">
        <v>2</v>
      </c>
      <c r="BM279">
        <v>400</v>
      </c>
      <c r="BN279" t="s">
        <v>98</v>
      </c>
      <c r="BO279" t="s">
        <v>98</v>
      </c>
      <c r="BP279" t="s">
        <v>105</v>
      </c>
      <c r="BQ279" s="30">
        <v>0</v>
      </c>
      <c r="BR279" s="14">
        <f>IF(Table1[[#This Row],[WoodDeckSF]]&gt;0,1,0)</f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 s="28" t="s">
        <v>83</v>
      </c>
      <c r="BY279" s="14">
        <f>IF(Table1[[#This Row],[PoolQC]]="NA", 0, 1)</f>
        <v>0</v>
      </c>
      <c r="BZ279" s="30" t="s">
        <v>83</v>
      </c>
      <c r="CA279" s="14">
        <f>IF(Table1[[#This Row],[Fence]]="NA",0,1)</f>
        <v>0</v>
      </c>
      <c r="CB279" t="s">
        <v>83</v>
      </c>
      <c r="CC279">
        <v>0</v>
      </c>
      <c r="CD279" s="30">
        <v>6</v>
      </c>
      <c r="CE279">
        <v>2010</v>
      </c>
      <c r="CF279" t="s">
        <v>110</v>
      </c>
      <c r="CG279" t="s">
        <v>111</v>
      </c>
      <c r="CH279" s="14">
        <f>IF(Table1[[#This Row],[SaleCondition]]="Normal",1,0)</f>
        <v>1</v>
      </c>
      <c r="CI279" s="1">
        <v>141000</v>
      </c>
    </row>
    <row r="280" spans="1:87" x14ac:dyDescent="0.2">
      <c r="A280">
        <v>279</v>
      </c>
      <c r="B280">
        <v>20</v>
      </c>
      <c r="C280" s="28" t="s">
        <v>81</v>
      </c>
      <c r="D280">
        <v>107</v>
      </c>
      <c r="E280">
        <v>14450</v>
      </c>
      <c r="F280" s="28" t="s">
        <v>82</v>
      </c>
      <c r="G280" t="s">
        <v>83</v>
      </c>
      <c r="H280" t="s">
        <v>84</v>
      </c>
      <c r="I280" s="28" t="s">
        <v>85</v>
      </c>
      <c r="J280" t="s">
        <v>86</v>
      </c>
      <c r="K280" s="30" t="s">
        <v>87</v>
      </c>
      <c r="L280" t="s">
        <v>88</v>
      </c>
      <c r="M280" s="31" t="s">
        <v>154</v>
      </c>
      <c r="N280" s="31" t="s">
        <v>90</v>
      </c>
      <c r="O280" s="28" t="s">
        <v>90</v>
      </c>
      <c r="P280" t="s">
        <v>91</v>
      </c>
      <c r="Q280" s="30" t="s">
        <v>115</v>
      </c>
      <c r="R280" s="28">
        <v>9</v>
      </c>
      <c r="S280" s="28">
        <v>5</v>
      </c>
      <c r="T280">
        <v>2006</v>
      </c>
      <c r="U280">
        <v>2007</v>
      </c>
      <c r="V280" s="14">
        <f t="shared" si="4"/>
        <v>1</v>
      </c>
      <c r="W280" s="28" t="s">
        <v>93</v>
      </c>
      <c r="X280" s="28" t="s">
        <v>94</v>
      </c>
      <c r="Y280" s="30" t="s">
        <v>180</v>
      </c>
      <c r="Z280" s="28" t="s">
        <v>181</v>
      </c>
      <c r="AA280" t="s">
        <v>96</v>
      </c>
      <c r="AB280" s="28">
        <v>315</v>
      </c>
      <c r="AC280" s="28" t="s">
        <v>104</v>
      </c>
      <c r="AD280" s="28" t="s">
        <v>98</v>
      </c>
      <c r="AE280" s="30" t="s">
        <v>99</v>
      </c>
      <c r="AF280" t="s">
        <v>104</v>
      </c>
      <c r="AG280" t="s">
        <v>98</v>
      </c>
      <c r="AH280" t="s">
        <v>97</v>
      </c>
      <c r="AI280" t="s">
        <v>102</v>
      </c>
      <c r="AJ280">
        <v>0</v>
      </c>
      <c r="AK280" t="s">
        <v>102</v>
      </c>
      <c r="AL280">
        <v>0</v>
      </c>
      <c r="AM280">
        <v>2121</v>
      </c>
      <c r="AN280">
        <v>2121</v>
      </c>
      <c r="AO280" s="28" t="s">
        <v>103</v>
      </c>
      <c r="AP280" s="28" t="s">
        <v>104</v>
      </c>
      <c r="AQ280" t="s">
        <v>105</v>
      </c>
      <c r="AR280" t="s">
        <v>106</v>
      </c>
      <c r="AS280">
        <v>2121</v>
      </c>
      <c r="AT280">
        <v>0</v>
      </c>
      <c r="AU280">
        <v>0</v>
      </c>
      <c r="AV280">
        <v>2121</v>
      </c>
      <c r="AW280" s="30">
        <v>0</v>
      </c>
      <c r="AX280">
        <v>0</v>
      </c>
      <c r="AY280" s="30">
        <v>2</v>
      </c>
      <c r="AZ280" s="30">
        <v>1</v>
      </c>
      <c r="BA280">
        <v>3</v>
      </c>
      <c r="BB280" s="14">
        <f>IF(Table1[[#This Row],[FullBath]]+Table1[[#This Row],[HalfBath]]=Table1[[#This Row],[BedroomAbvGr]],1,0)</f>
        <v>1</v>
      </c>
      <c r="BC280">
        <v>1</v>
      </c>
      <c r="BD280" s="30" t="s">
        <v>104</v>
      </c>
      <c r="BE280">
        <v>8</v>
      </c>
      <c r="BF280" t="s">
        <v>107</v>
      </c>
      <c r="BG280">
        <v>1</v>
      </c>
      <c r="BH280" t="s">
        <v>104</v>
      </c>
      <c r="BI280" t="s">
        <v>108</v>
      </c>
      <c r="BJ280">
        <v>2007</v>
      </c>
      <c r="BK280" t="s">
        <v>157</v>
      </c>
      <c r="BL280">
        <v>3</v>
      </c>
      <c r="BM280">
        <v>732</v>
      </c>
      <c r="BN280" t="s">
        <v>98</v>
      </c>
      <c r="BO280" t="s">
        <v>98</v>
      </c>
      <c r="BP280" t="s">
        <v>105</v>
      </c>
      <c r="BQ280" s="30">
        <v>124</v>
      </c>
      <c r="BR280" s="14">
        <f>IF(Table1[[#This Row],[WoodDeckSF]]&gt;0,1,0)</f>
        <v>1</v>
      </c>
      <c r="BS280">
        <v>98</v>
      </c>
      <c r="BT280">
        <v>0</v>
      </c>
      <c r="BU280">
        <v>0</v>
      </c>
      <c r="BV280">
        <v>142</v>
      </c>
      <c r="BW280">
        <v>0</v>
      </c>
      <c r="BX280" s="28" t="s">
        <v>83</v>
      </c>
      <c r="BY280" s="14">
        <f>IF(Table1[[#This Row],[PoolQC]]="NA", 0, 1)</f>
        <v>0</v>
      </c>
      <c r="BZ280" s="30" t="s">
        <v>83</v>
      </c>
      <c r="CA280" s="14">
        <f>IF(Table1[[#This Row],[Fence]]="NA",0,1)</f>
        <v>0</v>
      </c>
      <c r="CB280" t="s">
        <v>83</v>
      </c>
      <c r="CC280">
        <v>0</v>
      </c>
      <c r="CD280" s="30">
        <v>5</v>
      </c>
      <c r="CE280">
        <v>2007</v>
      </c>
      <c r="CF280" t="s">
        <v>158</v>
      </c>
      <c r="CG280" t="s">
        <v>159</v>
      </c>
      <c r="CH280" s="14">
        <f>IF(Table1[[#This Row],[SaleCondition]]="Normal",1,0)</f>
        <v>0</v>
      </c>
      <c r="CI280" s="1">
        <v>415298</v>
      </c>
    </row>
    <row r="281" spans="1:87" x14ac:dyDescent="0.2">
      <c r="A281">
        <v>280</v>
      </c>
      <c r="B281">
        <v>60</v>
      </c>
      <c r="C281" s="28" t="s">
        <v>81</v>
      </c>
      <c r="D281">
        <v>83</v>
      </c>
      <c r="E281">
        <v>10005</v>
      </c>
      <c r="F281" s="28" t="s">
        <v>82</v>
      </c>
      <c r="G281" t="s">
        <v>83</v>
      </c>
      <c r="H281" t="s">
        <v>84</v>
      </c>
      <c r="I281" s="28" t="s">
        <v>85</v>
      </c>
      <c r="J281" t="s">
        <v>86</v>
      </c>
      <c r="K281" s="30" t="s">
        <v>87</v>
      </c>
      <c r="L281" t="s">
        <v>88</v>
      </c>
      <c r="M281" s="31" t="s">
        <v>205</v>
      </c>
      <c r="N281" s="31" t="s">
        <v>90</v>
      </c>
      <c r="O281" s="28" t="s">
        <v>90</v>
      </c>
      <c r="P281" t="s">
        <v>91</v>
      </c>
      <c r="Q281" s="30" t="s">
        <v>92</v>
      </c>
      <c r="R281" s="28">
        <v>7</v>
      </c>
      <c r="S281" s="28">
        <v>5</v>
      </c>
      <c r="T281">
        <v>1977</v>
      </c>
      <c r="U281">
        <v>1977</v>
      </c>
      <c r="V281" s="14">
        <f t="shared" si="4"/>
        <v>0</v>
      </c>
      <c r="W281" s="28" t="s">
        <v>152</v>
      </c>
      <c r="X281" s="28" t="s">
        <v>94</v>
      </c>
      <c r="Y281" s="30" t="s">
        <v>161</v>
      </c>
      <c r="Z281" s="28" t="s">
        <v>161</v>
      </c>
      <c r="AA281" t="s">
        <v>96</v>
      </c>
      <c r="AB281" s="28">
        <v>299</v>
      </c>
      <c r="AC281" s="28" t="s">
        <v>98</v>
      </c>
      <c r="AD281" s="28" t="s">
        <v>98</v>
      </c>
      <c r="AE281" s="30" t="s">
        <v>118</v>
      </c>
      <c r="AF281" t="s">
        <v>97</v>
      </c>
      <c r="AG281" t="s">
        <v>98</v>
      </c>
      <c r="AH281" t="s">
        <v>100</v>
      </c>
      <c r="AI281" t="s">
        <v>141</v>
      </c>
      <c r="AJ281">
        <v>392</v>
      </c>
      <c r="AK281" t="s">
        <v>102</v>
      </c>
      <c r="AL281">
        <v>0</v>
      </c>
      <c r="AM281">
        <v>768</v>
      </c>
      <c r="AN281">
        <v>1160</v>
      </c>
      <c r="AO281" s="28" t="s">
        <v>103</v>
      </c>
      <c r="AP281" s="28" t="s">
        <v>104</v>
      </c>
      <c r="AQ281" t="s">
        <v>105</v>
      </c>
      <c r="AR281" t="s">
        <v>106</v>
      </c>
      <c r="AS281">
        <v>1156</v>
      </c>
      <c r="AT281">
        <v>866</v>
      </c>
      <c r="AU281">
        <v>0</v>
      </c>
      <c r="AV281">
        <v>2022</v>
      </c>
      <c r="AW281" s="30">
        <v>0</v>
      </c>
      <c r="AX281">
        <v>0</v>
      </c>
      <c r="AY281" s="30">
        <v>2</v>
      </c>
      <c r="AZ281" s="30">
        <v>1</v>
      </c>
      <c r="BA281">
        <v>4</v>
      </c>
      <c r="BB281" s="14">
        <f>IF(Table1[[#This Row],[FullBath]]+Table1[[#This Row],[HalfBath]]=Table1[[#This Row],[BedroomAbvGr]],1,0)</f>
        <v>0</v>
      </c>
      <c r="BC281">
        <v>1</v>
      </c>
      <c r="BD281" s="30" t="s">
        <v>98</v>
      </c>
      <c r="BE281">
        <v>8</v>
      </c>
      <c r="BF281" t="s">
        <v>107</v>
      </c>
      <c r="BG281">
        <v>1</v>
      </c>
      <c r="BH281" t="s">
        <v>98</v>
      </c>
      <c r="BI281" t="s">
        <v>108</v>
      </c>
      <c r="BJ281">
        <v>1977</v>
      </c>
      <c r="BK281" t="s">
        <v>157</v>
      </c>
      <c r="BL281">
        <v>2</v>
      </c>
      <c r="BM281">
        <v>505</v>
      </c>
      <c r="BN281" t="s">
        <v>98</v>
      </c>
      <c r="BO281" t="s">
        <v>98</v>
      </c>
      <c r="BP281" t="s">
        <v>105</v>
      </c>
      <c r="BQ281" s="30">
        <v>288</v>
      </c>
      <c r="BR281" s="14">
        <f>IF(Table1[[#This Row],[WoodDeckSF]]&gt;0,1,0)</f>
        <v>1</v>
      </c>
      <c r="BS281">
        <v>117</v>
      </c>
      <c r="BT281">
        <v>0</v>
      </c>
      <c r="BU281">
        <v>0</v>
      </c>
      <c r="BV281">
        <v>0</v>
      </c>
      <c r="BW281">
        <v>0</v>
      </c>
      <c r="BX281" s="28" t="s">
        <v>83</v>
      </c>
      <c r="BY281" s="14">
        <f>IF(Table1[[#This Row],[PoolQC]]="NA", 0, 1)</f>
        <v>0</v>
      </c>
      <c r="BZ281" s="30" t="s">
        <v>83</v>
      </c>
      <c r="CA281" s="14">
        <f>IF(Table1[[#This Row],[Fence]]="NA",0,1)</f>
        <v>0</v>
      </c>
      <c r="CB281" t="s">
        <v>83</v>
      </c>
      <c r="CC281">
        <v>0</v>
      </c>
      <c r="CD281" s="30">
        <v>3</v>
      </c>
      <c r="CE281">
        <v>2008</v>
      </c>
      <c r="CF281" t="s">
        <v>110</v>
      </c>
      <c r="CG281" t="s">
        <v>111</v>
      </c>
      <c r="CH281" s="14">
        <f>IF(Table1[[#This Row],[SaleCondition]]="Normal",1,0)</f>
        <v>1</v>
      </c>
      <c r="CI281" s="1">
        <v>192000</v>
      </c>
    </row>
    <row r="282" spans="1:87" x14ac:dyDescent="0.2">
      <c r="A282">
        <v>281</v>
      </c>
      <c r="B282">
        <v>60</v>
      </c>
      <c r="C282" s="28" t="s">
        <v>81</v>
      </c>
      <c r="D282">
        <v>82</v>
      </c>
      <c r="E282">
        <v>11287</v>
      </c>
      <c r="F282" s="28" t="s">
        <v>82</v>
      </c>
      <c r="G282" t="s">
        <v>83</v>
      </c>
      <c r="H282" t="s">
        <v>84</v>
      </c>
      <c r="I282" s="28" t="s">
        <v>85</v>
      </c>
      <c r="J282" t="s">
        <v>86</v>
      </c>
      <c r="K282" s="30" t="s">
        <v>87</v>
      </c>
      <c r="L282" t="s">
        <v>88</v>
      </c>
      <c r="M282" s="31" t="s">
        <v>170</v>
      </c>
      <c r="N282" s="31" t="s">
        <v>90</v>
      </c>
      <c r="O282" s="28" t="s">
        <v>90</v>
      </c>
      <c r="P282" t="s">
        <v>91</v>
      </c>
      <c r="Q282" s="30" t="s">
        <v>92</v>
      </c>
      <c r="R282" s="28">
        <v>7</v>
      </c>
      <c r="S282" s="28">
        <v>6</v>
      </c>
      <c r="T282">
        <v>1989</v>
      </c>
      <c r="U282">
        <v>1989</v>
      </c>
      <c r="V282" s="14">
        <f t="shared" si="4"/>
        <v>0</v>
      </c>
      <c r="W282" s="28" t="s">
        <v>93</v>
      </c>
      <c r="X282" s="28" t="s">
        <v>94</v>
      </c>
      <c r="Y282" s="30" t="s">
        <v>161</v>
      </c>
      <c r="Z282" s="28" t="s">
        <v>161</v>
      </c>
      <c r="AA282" t="s">
        <v>96</v>
      </c>
      <c r="AB282" s="28">
        <v>340</v>
      </c>
      <c r="AC282" s="28" t="s">
        <v>97</v>
      </c>
      <c r="AD282" s="28" t="s">
        <v>98</v>
      </c>
      <c r="AE282" s="30" t="s">
        <v>118</v>
      </c>
      <c r="AF282" t="s">
        <v>97</v>
      </c>
      <c r="AG282" t="s">
        <v>98</v>
      </c>
      <c r="AH282" t="s">
        <v>130</v>
      </c>
      <c r="AI282" t="s">
        <v>101</v>
      </c>
      <c r="AJ282">
        <v>421</v>
      </c>
      <c r="AK282" t="s">
        <v>102</v>
      </c>
      <c r="AL282">
        <v>0</v>
      </c>
      <c r="AM282">
        <v>386</v>
      </c>
      <c r="AN282">
        <v>807</v>
      </c>
      <c r="AO282" s="28" t="s">
        <v>103</v>
      </c>
      <c r="AP282" s="28" t="s">
        <v>97</v>
      </c>
      <c r="AQ282" t="s">
        <v>105</v>
      </c>
      <c r="AR282" t="s">
        <v>106</v>
      </c>
      <c r="AS282">
        <v>1175</v>
      </c>
      <c r="AT282">
        <v>807</v>
      </c>
      <c r="AU282">
        <v>0</v>
      </c>
      <c r="AV282">
        <v>1982</v>
      </c>
      <c r="AW282" s="30">
        <v>0</v>
      </c>
      <c r="AX282">
        <v>0</v>
      </c>
      <c r="AY282" s="30">
        <v>2</v>
      </c>
      <c r="AZ282" s="30">
        <v>1</v>
      </c>
      <c r="BA282">
        <v>3</v>
      </c>
      <c r="BB282" s="14">
        <f>IF(Table1[[#This Row],[FullBath]]+Table1[[#This Row],[HalfBath]]=Table1[[#This Row],[BedroomAbvGr]],1,0)</f>
        <v>1</v>
      </c>
      <c r="BC282">
        <v>1</v>
      </c>
      <c r="BD282" s="30" t="s">
        <v>97</v>
      </c>
      <c r="BE282">
        <v>7</v>
      </c>
      <c r="BF282" t="s">
        <v>107</v>
      </c>
      <c r="BG282">
        <v>1</v>
      </c>
      <c r="BH282" t="s">
        <v>98</v>
      </c>
      <c r="BI282" t="s">
        <v>108</v>
      </c>
      <c r="BJ282">
        <v>1989</v>
      </c>
      <c r="BK282" t="s">
        <v>157</v>
      </c>
      <c r="BL282">
        <v>2</v>
      </c>
      <c r="BM282">
        <v>575</v>
      </c>
      <c r="BN282" t="s">
        <v>98</v>
      </c>
      <c r="BO282" t="s">
        <v>98</v>
      </c>
      <c r="BP282" t="s">
        <v>105</v>
      </c>
      <c r="BQ282" s="30">
        <v>0</v>
      </c>
      <c r="BR282" s="14">
        <f>IF(Table1[[#This Row],[WoodDeckSF]]&gt;0,1,0)</f>
        <v>0</v>
      </c>
      <c r="BS282">
        <v>84</v>
      </c>
      <c r="BT282">
        <v>0</v>
      </c>
      <c r="BU282">
        <v>196</v>
      </c>
      <c r="BV282">
        <v>0</v>
      </c>
      <c r="BW282">
        <v>0</v>
      </c>
      <c r="BX282" s="28" t="s">
        <v>83</v>
      </c>
      <c r="BY282" s="14">
        <f>IF(Table1[[#This Row],[PoolQC]]="NA", 0, 1)</f>
        <v>0</v>
      </c>
      <c r="BZ282" s="30" t="s">
        <v>83</v>
      </c>
      <c r="CA282" s="14">
        <f>IF(Table1[[#This Row],[Fence]]="NA",0,1)</f>
        <v>0</v>
      </c>
      <c r="CB282" t="s">
        <v>83</v>
      </c>
      <c r="CC282">
        <v>0</v>
      </c>
      <c r="CD282" s="30">
        <v>1</v>
      </c>
      <c r="CE282">
        <v>2007</v>
      </c>
      <c r="CF282" t="s">
        <v>110</v>
      </c>
      <c r="CG282" t="s">
        <v>111</v>
      </c>
      <c r="CH282" s="14">
        <f>IF(Table1[[#This Row],[SaleCondition]]="Normal",1,0)</f>
        <v>1</v>
      </c>
      <c r="CI282" s="1">
        <v>228500</v>
      </c>
    </row>
    <row r="283" spans="1:87" x14ac:dyDescent="0.2">
      <c r="A283">
        <v>282</v>
      </c>
      <c r="B283">
        <v>20</v>
      </c>
      <c r="C283" s="28" t="s">
        <v>192</v>
      </c>
      <c r="D283">
        <v>60</v>
      </c>
      <c r="E283">
        <v>7200</v>
      </c>
      <c r="F283" s="28" t="s">
        <v>82</v>
      </c>
      <c r="G283" t="s">
        <v>82</v>
      </c>
      <c r="H283" t="s">
        <v>84</v>
      </c>
      <c r="I283" s="28" t="s">
        <v>85</v>
      </c>
      <c r="J283" t="s">
        <v>86</v>
      </c>
      <c r="K283" s="30" t="s">
        <v>87</v>
      </c>
      <c r="L283" t="s">
        <v>88</v>
      </c>
      <c r="M283" s="31" t="s">
        <v>136</v>
      </c>
      <c r="N283" s="31" t="s">
        <v>90</v>
      </c>
      <c r="O283" s="28" t="s">
        <v>90</v>
      </c>
      <c r="P283" t="s">
        <v>91</v>
      </c>
      <c r="Q283" s="30" t="s">
        <v>115</v>
      </c>
      <c r="R283" s="28">
        <v>6</v>
      </c>
      <c r="S283" s="28">
        <v>5</v>
      </c>
      <c r="T283">
        <v>2006</v>
      </c>
      <c r="U283">
        <v>2006</v>
      </c>
      <c r="V283" s="14">
        <f t="shared" si="4"/>
        <v>0</v>
      </c>
      <c r="W283" s="28" t="s">
        <v>93</v>
      </c>
      <c r="X283" s="28" t="s">
        <v>94</v>
      </c>
      <c r="Y283" s="30" t="s">
        <v>95</v>
      </c>
      <c r="Z283" s="28" t="s">
        <v>95</v>
      </c>
      <c r="AA283" t="s">
        <v>137</v>
      </c>
      <c r="AB283" s="28">
        <v>68</v>
      </c>
      <c r="AC283" s="28" t="s">
        <v>97</v>
      </c>
      <c r="AD283" s="28" t="s">
        <v>98</v>
      </c>
      <c r="AE283" s="30" t="s">
        <v>99</v>
      </c>
      <c r="AF283" t="s">
        <v>97</v>
      </c>
      <c r="AG283" t="s">
        <v>98</v>
      </c>
      <c r="AH283" t="s">
        <v>100</v>
      </c>
      <c r="AI283" t="s">
        <v>101</v>
      </c>
      <c r="AJ283">
        <v>905</v>
      </c>
      <c r="AK283" t="s">
        <v>102</v>
      </c>
      <c r="AL283">
        <v>0</v>
      </c>
      <c r="AM283">
        <v>357</v>
      </c>
      <c r="AN283">
        <v>1262</v>
      </c>
      <c r="AO283" s="28" t="s">
        <v>103</v>
      </c>
      <c r="AP283" s="28" t="s">
        <v>97</v>
      </c>
      <c r="AQ283" t="s">
        <v>105</v>
      </c>
      <c r="AR283" t="s">
        <v>106</v>
      </c>
      <c r="AS283">
        <v>1262</v>
      </c>
      <c r="AT283">
        <v>0</v>
      </c>
      <c r="AU283">
        <v>0</v>
      </c>
      <c r="AV283">
        <v>1262</v>
      </c>
      <c r="AW283" s="30">
        <v>0</v>
      </c>
      <c r="AX283">
        <v>0</v>
      </c>
      <c r="AY283" s="30">
        <v>2</v>
      </c>
      <c r="AZ283" s="30">
        <v>0</v>
      </c>
      <c r="BA283">
        <v>2</v>
      </c>
      <c r="BB283" s="14">
        <f>IF(Table1[[#This Row],[FullBath]]+Table1[[#This Row],[HalfBath]]=Table1[[#This Row],[BedroomAbvGr]],1,0)</f>
        <v>1</v>
      </c>
      <c r="BC283">
        <v>1</v>
      </c>
      <c r="BD283" s="30" t="s">
        <v>97</v>
      </c>
      <c r="BE283">
        <v>5</v>
      </c>
      <c r="BF283" t="s">
        <v>107</v>
      </c>
      <c r="BG283">
        <v>0</v>
      </c>
      <c r="BH283" t="s">
        <v>83</v>
      </c>
      <c r="BI283" t="s">
        <v>108</v>
      </c>
      <c r="BJ283">
        <v>2006</v>
      </c>
      <c r="BK283" t="s">
        <v>157</v>
      </c>
      <c r="BL283">
        <v>2</v>
      </c>
      <c r="BM283">
        <v>572</v>
      </c>
      <c r="BN283" t="s">
        <v>98</v>
      </c>
      <c r="BO283" t="s">
        <v>98</v>
      </c>
      <c r="BP283" t="s">
        <v>105</v>
      </c>
      <c r="BQ283" s="30">
        <v>0</v>
      </c>
      <c r="BR283" s="14">
        <f>IF(Table1[[#This Row],[WoodDeckSF]]&gt;0,1,0)</f>
        <v>0</v>
      </c>
      <c r="BS283">
        <v>120</v>
      </c>
      <c r="BT283">
        <v>0</v>
      </c>
      <c r="BU283">
        <v>0</v>
      </c>
      <c r="BV283">
        <v>0</v>
      </c>
      <c r="BW283">
        <v>0</v>
      </c>
      <c r="BX283" s="28" t="s">
        <v>83</v>
      </c>
      <c r="BY283" s="14">
        <f>IF(Table1[[#This Row],[PoolQC]]="NA", 0, 1)</f>
        <v>0</v>
      </c>
      <c r="BZ283" s="30" t="s">
        <v>83</v>
      </c>
      <c r="CA283" s="14">
        <f>IF(Table1[[#This Row],[Fence]]="NA",0,1)</f>
        <v>0</v>
      </c>
      <c r="CB283" t="s">
        <v>83</v>
      </c>
      <c r="CC283">
        <v>0</v>
      </c>
      <c r="CD283" s="30">
        <v>5</v>
      </c>
      <c r="CE283">
        <v>2006</v>
      </c>
      <c r="CF283" t="s">
        <v>158</v>
      </c>
      <c r="CG283" t="s">
        <v>159</v>
      </c>
      <c r="CH283" s="14">
        <f>IF(Table1[[#This Row],[SaleCondition]]="Normal",1,0)</f>
        <v>0</v>
      </c>
      <c r="CI283" s="1">
        <v>185000</v>
      </c>
    </row>
    <row r="284" spans="1:87" x14ac:dyDescent="0.2">
      <c r="A284">
        <v>283</v>
      </c>
      <c r="B284">
        <v>120</v>
      </c>
      <c r="C284" s="28" t="s">
        <v>81</v>
      </c>
      <c r="D284">
        <v>34</v>
      </c>
      <c r="E284">
        <v>5063</v>
      </c>
      <c r="F284" s="28" t="s">
        <v>82</v>
      </c>
      <c r="G284" t="s">
        <v>83</v>
      </c>
      <c r="H284" t="s">
        <v>84</v>
      </c>
      <c r="I284" s="28" t="s">
        <v>85</v>
      </c>
      <c r="J284" t="s">
        <v>86</v>
      </c>
      <c r="K284" s="30" t="s">
        <v>87</v>
      </c>
      <c r="L284" t="s">
        <v>88</v>
      </c>
      <c r="M284" s="31" t="s">
        <v>154</v>
      </c>
      <c r="N284" s="31" t="s">
        <v>90</v>
      </c>
      <c r="O284" s="28" t="s">
        <v>90</v>
      </c>
      <c r="P284" t="s">
        <v>198</v>
      </c>
      <c r="Q284" s="30" t="s">
        <v>115</v>
      </c>
      <c r="R284" s="28">
        <v>7</v>
      </c>
      <c r="S284" s="28">
        <v>5</v>
      </c>
      <c r="T284">
        <v>2007</v>
      </c>
      <c r="U284">
        <v>2008</v>
      </c>
      <c r="V284" s="14">
        <f t="shared" si="4"/>
        <v>1</v>
      </c>
      <c r="W284" s="28" t="s">
        <v>93</v>
      </c>
      <c r="X284" s="28" t="s">
        <v>94</v>
      </c>
      <c r="Y284" s="30" t="s">
        <v>95</v>
      </c>
      <c r="Z284" s="28" t="s">
        <v>95</v>
      </c>
      <c r="AA284" t="s">
        <v>137</v>
      </c>
      <c r="AB284" s="28">
        <v>166</v>
      </c>
      <c r="AC284" s="28" t="s">
        <v>97</v>
      </c>
      <c r="AD284" s="28" t="s">
        <v>98</v>
      </c>
      <c r="AE284" s="30" t="s">
        <v>99</v>
      </c>
      <c r="AF284" t="s">
        <v>97</v>
      </c>
      <c r="AG284" t="s">
        <v>98</v>
      </c>
      <c r="AH284" t="s">
        <v>100</v>
      </c>
      <c r="AI284" t="s">
        <v>101</v>
      </c>
      <c r="AJ284">
        <v>904</v>
      </c>
      <c r="AK284" t="s">
        <v>102</v>
      </c>
      <c r="AL284">
        <v>0</v>
      </c>
      <c r="AM284">
        <v>410</v>
      </c>
      <c r="AN284">
        <v>1314</v>
      </c>
      <c r="AO284" s="28" t="s">
        <v>103</v>
      </c>
      <c r="AP284" s="28" t="s">
        <v>104</v>
      </c>
      <c r="AQ284" t="s">
        <v>105</v>
      </c>
      <c r="AR284" t="s">
        <v>106</v>
      </c>
      <c r="AS284">
        <v>1314</v>
      </c>
      <c r="AT284">
        <v>0</v>
      </c>
      <c r="AU284">
        <v>0</v>
      </c>
      <c r="AV284">
        <v>1314</v>
      </c>
      <c r="AW284" s="30">
        <v>1</v>
      </c>
      <c r="AX284">
        <v>0</v>
      </c>
      <c r="AY284" s="30">
        <v>2</v>
      </c>
      <c r="AZ284" s="30">
        <v>0</v>
      </c>
      <c r="BA284">
        <v>2</v>
      </c>
      <c r="BB284" s="14">
        <f>IF(Table1[[#This Row],[FullBath]]+Table1[[#This Row],[HalfBath]]=Table1[[#This Row],[BedroomAbvGr]],1,0)</f>
        <v>1</v>
      </c>
      <c r="BC284">
        <v>1</v>
      </c>
      <c r="BD284" s="30" t="s">
        <v>97</v>
      </c>
      <c r="BE284">
        <v>6</v>
      </c>
      <c r="BF284" t="s">
        <v>107</v>
      </c>
      <c r="BG284">
        <v>1</v>
      </c>
      <c r="BH284" t="s">
        <v>97</v>
      </c>
      <c r="BI284" t="s">
        <v>108</v>
      </c>
      <c r="BJ284">
        <v>2008</v>
      </c>
      <c r="BK284" t="s">
        <v>109</v>
      </c>
      <c r="BL284">
        <v>2</v>
      </c>
      <c r="BM284">
        <v>626</v>
      </c>
      <c r="BN284" t="s">
        <v>98</v>
      </c>
      <c r="BO284" t="s">
        <v>98</v>
      </c>
      <c r="BP284" t="s">
        <v>105</v>
      </c>
      <c r="BQ284" s="30">
        <v>172</v>
      </c>
      <c r="BR284" s="14">
        <f>IF(Table1[[#This Row],[WoodDeckSF]]&gt;0,1,0)</f>
        <v>1</v>
      </c>
      <c r="BS284">
        <v>62</v>
      </c>
      <c r="BT284">
        <v>0</v>
      </c>
      <c r="BU284">
        <v>0</v>
      </c>
      <c r="BV284">
        <v>0</v>
      </c>
      <c r="BW284">
        <v>0</v>
      </c>
      <c r="BX284" s="28" t="s">
        <v>83</v>
      </c>
      <c r="BY284" s="14">
        <f>IF(Table1[[#This Row],[PoolQC]]="NA", 0, 1)</f>
        <v>0</v>
      </c>
      <c r="BZ284" s="30" t="s">
        <v>83</v>
      </c>
      <c r="CA284" s="14">
        <f>IF(Table1[[#This Row],[Fence]]="NA",0,1)</f>
        <v>0</v>
      </c>
      <c r="CB284" t="s">
        <v>83</v>
      </c>
      <c r="CC284">
        <v>0</v>
      </c>
      <c r="CD284" s="30">
        <v>4</v>
      </c>
      <c r="CE284">
        <v>2009</v>
      </c>
      <c r="CF284" t="s">
        <v>235</v>
      </c>
      <c r="CG284" t="s">
        <v>111</v>
      </c>
      <c r="CH284" s="14">
        <f>IF(Table1[[#This Row],[SaleCondition]]="Normal",1,0)</f>
        <v>1</v>
      </c>
      <c r="CI284" s="1">
        <v>207500</v>
      </c>
    </row>
    <row r="285" spans="1:87" x14ac:dyDescent="0.2">
      <c r="A285">
        <v>284</v>
      </c>
      <c r="B285">
        <v>20</v>
      </c>
      <c r="C285" s="28" t="s">
        <v>81</v>
      </c>
      <c r="D285">
        <v>74</v>
      </c>
      <c r="E285">
        <v>9612</v>
      </c>
      <c r="F285" s="28" t="s">
        <v>82</v>
      </c>
      <c r="G285" t="s">
        <v>83</v>
      </c>
      <c r="H285" t="s">
        <v>84</v>
      </c>
      <c r="I285" s="28" t="s">
        <v>85</v>
      </c>
      <c r="J285" t="s">
        <v>86</v>
      </c>
      <c r="K285" s="30" t="s">
        <v>87</v>
      </c>
      <c r="L285" t="s">
        <v>88</v>
      </c>
      <c r="M285" s="31" t="s">
        <v>136</v>
      </c>
      <c r="N285" s="31" t="s">
        <v>114</v>
      </c>
      <c r="O285" s="28" t="s">
        <v>90</v>
      </c>
      <c r="P285" t="s">
        <v>91</v>
      </c>
      <c r="Q285" s="30" t="s">
        <v>115</v>
      </c>
      <c r="R285" s="28">
        <v>8</v>
      </c>
      <c r="S285" s="28">
        <v>5</v>
      </c>
      <c r="T285">
        <v>2008</v>
      </c>
      <c r="U285">
        <v>2009</v>
      </c>
      <c r="V285" s="14">
        <f t="shared" si="4"/>
        <v>1</v>
      </c>
      <c r="W285" s="28" t="s">
        <v>93</v>
      </c>
      <c r="X285" s="28" t="s">
        <v>94</v>
      </c>
      <c r="Y285" s="30" t="s">
        <v>95</v>
      </c>
      <c r="Z285" s="28" t="s">
        <v>95</v>
      </c>
      <c r="AA285" t="s">
        <v>137</v>
      </c>
      <c r="AB285" s="28">
        <v>72</v>
      </c>
      <c r="AC285" s="28" t="s">
        <v>97</v>
      </c>
      <c r="AD285" s="28" t="s">
        <v>98</v>
      </c>
      <c r="AE285" s="30" t="s">
        <v>99</v>
      </c>
      <c r="AF285" t="s">
        <v>97</v>
      </c>
      <c r="AG285" t="s">
        <v>98</v>
      </c>
      <c r="AH285" t="s">
        <v>100</v>
      </c>
      <c r="AI285" t="s">
        <v>102</v>
      </c>
      <c r="AJ285">
        <v>0</v>
      </c>
      <c r="AK285" t="s">
        <v>102</v>
      </c>
      <c r="AL285">
        <v>0</v>
      </c>
      <c r="AM285">
        <v>1468</v>
      </c>
      <c r="AN285">
        <v>1468</v>
      </c>
      <c r="AO285" s="28" t="s">
        <v>103</v>
      </c>
      <c r="AP285" s="28" t="s">
        <v>104</v>
      </c>
      <c r="AQ285" t="s">
        <v>105</v>
      </c>
      <c r="AR285" t="s">
        <v>106</v>
      </c>
      <c r="AS285">
        <v>1468</v>
      </c>
      <c r="AT285">
        <v>0</v>
      </c>
      <c r="AU285">
        <v>0</v>
      </c>
      <c r="AV285">
        <v>1468</v>
      </c>
      <c r="AW285" s="30">
        <v>0</v>
      </c>
      <c r="AX285">
        <v>0</v>
      </c>
      <c r="AY285" s="30">
        <v>2</v>
      </c>
      <c r="AZ285" s="30">
        <v>0</v>
      </c>
      <c r="BA285">
        <v>3</v>
      </c>
      <c r="BB285" s="14">
        <f>IF(Table1[[#This Row],[FullBath]]+Table1[[#This Row],[HalfBath]]=Table1[[#This Row],[BedroomAbvGr]],1,0)</f>
        <v>0</v>
      </c>
      <c r="BC285">
        <v>1</v>
      </c>
      <c r="BD285" s="30" t="s">
        <v>97</v>
      </c>
      <c r="BE285">
        <v>6</v>
      </c>
      <c r="BF285" t="s">
        <v>107</v>
      </c>
      <c r="BG285">
        <v>1</v>
      </c>
      <c r="BH285" t="s">
        <v>97</v>
      </c>
      <c r="BI285" t="s">
        <v>108</v>
      </c>
      <c r="BJ285">
        <v>2008</v>
      </c>
      <c r="BK285" t="s">
        <v>157</v>
      </c>
      <c r="BL285">
        <v>3</v>
      </c>
      <c r="BM285">
        <v>898</v>
      </c>
      <c r="BN285" t="s">
        <v>98</v>
      </c>
      <c r="BO285" t="s">
        <v>98</v>
      </c>
      <c r="BP285" t="s">
        <v>105</v>
      </c>
      <c r="BQ285" s="30">
        <v>210</v>
      </c>
      <c r="BR285" s="14">
        <f>IF(Table1[[#This Row],[WoodDeckSF]]&gt;0,1,0)</f>
        <v>1</v>
      </c>
      <c r="BS285">
        <v>150</v>
      </c>
      <c r="BT285">
        <v>0</v>
      </c>
      <c r="BU285">
        <v>0</v>
      </c>
      <c r="BV285">
        <v>0</v>
      </c>
      <c r="BW285">
        <v>0</v>
      </c>
      <c r="BX285" s="28" t="s">
        <v>83</v>
      </c>
      <c r="BY285" s="14">
        <f>IF(Table1[[#This Row],[PoolQC]]="NA", 0, 1)</f>
        <v>0</v>
      </c>
      <c r="BZ285" s="30" t="s">
        <v>83</v>
      </c>
      <c r="CA285" s="14">
        <f>IF(Table1[[#This Row],[Fence]]="NA",0,1)</f>
        <v>0</v>
      </c>
      <c r="CB285" t="s">
        <v>83</v>
      </c>
      <c r="CC285">
        <v>0</v>
      </c>
      <c r="CD285" s="30">
        <v>12</v>
      </c>
      <c r="CE285">
        <v>2009</v>
      </c>
      <c r="CF285" t="s">
        <v>158</v>
      </c>
      <c r="CG285" t="s">
        <v>159</v>
      </c>
      <c r="CH285" s="14">
        <f>IF(Table1[[#This Row],[SaleCondition]]="Normal",1,0)</f>
        <v>0</v>
      </c>
      <c r="CI285" s="1">
        <v>244600</v>
      </c>
    </row>
    <row r="286" spans="1:87" x14ac:dyDescent="0.2">
      <c r="A286">
        <v>285</v>
      </c>
      <c r="B286">
        <v>120</v>
      </c>
      <c r="C286" s="28" t="s">
        <v>81</v>
      </c>
      <c r="D286">
        <v>50</v>
      </c>
      <c r="E286">
        <v>8012</v>
      </c>
      <c r="F286" s="28" t="s">
        <v>82</v>
      </c>
      <c r="G286" t="s">
        <v>83</v>
      </c>
      <c r="H286" t="s">
        <v>84</v>
      </c>
      <c r="I286" s="28" t="s">
        <v>85</v>
      </c>
      <c r="J286" t="s">
        <v>86</v>
      </c>
      <c r="K286" s="30" t="s">
        <v>87</v>
      </c>
      <c r="L286" t="s">
        <v>88</v>
      </c>
      <c r="M286" s="31" t="s">
        <v>170</v>
      </c>
      <c r="N286" s="31" t="s">
        <v>90</v>
      </c>
      <c r="O286" s="28" t="s">
        <v>90</v>
      </c>
      <c r="P286" t="s">
        <v>179</v>
      </c>
      <c r="Q286" s="30" t="s">
        <v>115</v>
      </c>
      <c r="R286" s="28">
        <v>6</v>
      </c>
      <c r="S286" s="28">
        <v>5</v>
      </c>
      <c r="T286">
        <v>1992</v>
      </c>
      <c r="U286">
        <v>1992</v>
      </c>
      <c r="V286" s="14">
        <f t="shared" si="4"/>
        <v>0</v>
      </c>
      <c r="W286" s="28" t="s">
        <v>93</v>
      </c>
      <c r="X286" s="28" t="s">
        <v>94</v>
      </c>
      <c r="Y286" s="30" t="s">
        <v>161</v>
      </c>
      <c r="Z286" s="28" t="s">
        <v>234</v>
      </c>
      <c r="AA286" t="s">
        <v>117</v>
      </c>
      <c r="AB286" s="28">
        <v>0</v>
      </c>
      <c r="AC286" s="28" t="s">
        <v>97</v>
      </c>
      <c r="AD286" s="28" t="s">
        <v>98</v>
      </c>
      <c r="AE286" s="30" t="s">
        <v>99</v>
      </c>
      <c r="AF286" t="s">
        <v>97</v>
      </c>
      <c r="AG286" t="s">
        <v>98</v>
      </c>
      <c r="AH286" t="s">
        <v>100</v>
      </c>
      <c r="AI286" t="s">
        <v>101</v>
      </c>
      <c r="AJ286">
        <v>430</v>
      </c>
      <c r="AK286" t="s">
        <v>102</v>
      </c>
      <c r="AL286">
        <v>0</v>
      </c>
      <c r="AM286">
        <v>1145</v>
      </c>
      <c r="AN286">
        <v>1575</v>
      </c>
      <c r="AO286" s="28" t="s">
        <v>103</v>
      </c>
      <c r="AP286" s="28" t="s">
        <v>97</v>
      </c>
      <c r="AQ286" t="s">
        <v>105</v>
      </c>
      <c r="AR286" t="s">
        <v>106</v>
      </c>
      <c r="AS286">
        <v>1575</v>
      </c>
      <c r="AT286">
        <v>0</v>
      </c>
      <c r="AU286">
        <v>0</v>
      </c>
      <c r="AV286">
        <v>1575</v>
      </c>
      <c r="AW286" s="30">
        <v>1</v>
      </c>
      <c r="AX286">
        <v>0</v>
      </c>
      <c r="AY286" s="30">
        <v>2</v>
      </c>
      <c r="AZ286" s="30">
        <v>0</v>
      </c>
      <c r="BA286">
        <v>2</v>
      </c>
      <c r="BB286" s="14">
        <f>IF(Table1[[#This Row],[FullBath]]+Table1[[#This Row],[HalfBath]]=Table1[[#This Row],[BedroomAbvGr]],1,0)</f>
        <v>1</v>
      </c>
      <c r="BC286">
        <v>1</v>
      </c>
      <c r="BD286" s="30" t="s">
        <v>97</v>
      </c>
      <c r="BE286">
        <v>5</v>
      </c>
      <c r="BF286" t="s">
        <v>107</v>
      </c>
      <c r="BG286">
        <v>0</v>
      </c>
      <c r="BH286" t="s">
        <v>83</v>
      </c>
      <c r="BI286" t="s">
        <v>108</v>
      </c>
      <c r="BJ286">
        <v>1992</v>
      </c>
      <c r="BK286" t="s">
        <v>109</v>
      </c>
      <c r="BL286">
        <v>2</v>
      </c>
      <c r="BM286">
        <v>529</v>
      </c>
      <c r="BN286" t="s">
        <v>98</v>
      </c>
      <c r="BO286" t="s">
        <v>98</v>
      </c>
      <c r="BP286" t="s">
        <v>105</v>
      </c>
      <c r="BQ286" s="30">
        <v>0</v>
      </c>
      <c r="BR286" s="14">
        <f>IF(Table1[[#This Row],[WoodDeckSF]]&gt;0,1,0)</f>
        <v>0</v>
      </c>
      <c r="BS286">
        <v>0</v>
      </c>
      <c r="BT286">
        <v>52</v>
      </c>
      <c r="BU286">
        <v>0</v>
      </c>
      <c r="BV286">
        <v>0</v>
      </c>
      <c r="BW286">
        <v>0</v>
      </c>
      <c r="BX286" s="28" t="s">
        <v>83</v>
      </c>
      <c r="BY286" s="14">
        <f>IF(Table1[[#This Row],[PoolQC]]="NA", 0, 1)</f>
        <v>0</v>
      </c>
      <c r="BZ286" s="30" t="s">
        <v>83</v>
      </c>
      <c r="CA286" s="14">
        <f>IF(Table1[[#This Row],[Fence]]="NA",0,1)</f>
        <v>0</v>
      </c>
      <c r="CB286" t="s">
        <v>83</v>
      </c>
      <c r="CC286">
        <v>0</v>
      </c>
      <c r="CD286" s="30">
        <v>7</v>
      </c>
      <c r="CE286">
        <v>2007</v>
      </c>
      <c r="CF286" t="s">
        <v>110</v>
      </c>
      <c r="CG286" t="s">
        <v>111</v>
      </c>
      <c r="CH286" s="14">
        <f>IF(Table1[[#This Row],[SaleCondition]]="Normal",1,0)</f>
        <v>1</v>
      </c>
      <c r="CI286" s="1">
        <v>179200</v>
      </c>
    </row>
    <row r="287" spans="1:87" x14ac:dyDescent="0.2">
      <c r="A287">
        <v>286</v>
      </c>
      <c r="B287">
        <v>160</v>
      </c>
      <c r="C287" s="28" t="s">
        <v>192</v>
      </c>
      <c r="D287">
        <v>35</v>
      </c>
      <c r="E287">
        <v>4251</v>
      </c>
      <c r="F287" s="28" t="s">
        <v>82</v>
      </c>
      <c r="G287" t="s">
        <v>82</v>
      </c>
      <c r="H287" t="s">
        <v>120</v>
      </c>
      <c r="I287" s="28" t="s">
        <v>85</v>
      </c>
      <c r="J287" t="s">
        <v>86</v>
      </c>
      <c r="K287" s="30" t="s">
        <v>87</v>
      </c>
      <c r="L287" t="s">
        <v>88</v>
      </c>
      <c r="M287" s="31" t="s">
        <v>136</v>
      </c>
      <c r="N287" s="31" t="s">
        <v>90</v>
      </c>
      <c r="O287" s="28" t="s">
        <v>90</v>
      </c>
      <c r="P287" t="s">
        <v>179</v>
      </c>
      <c r="Q287" s="30" t="s">
        <v>92</v>
      </c>
      <c r="R287" s="28">
        <v>7</v>
      </c>
      <c r="S287" s="28">
        <v>5</v>
      </c>
      <c r="T287">
        <v>2006</v>
      </c>
      <c r="U287">
        <v>2007</v>
      </c>
      <c r="V287" s="14">
        <f t="shared" si="4"/>
        <v>1</v>
      </c>
      <c r="W287" s="28" t="s">
        <v>93</v>
      </c>
      <c r="X287" s="28" t="s">
        <v>94</v>
      </c>
      <c r="Y287" s="30" t="s">
        <v>116</v>
      </c>
      <c r="Z287" s="28" t="s">
        <v>116</v>
      </c>
      <c r="AA287" t="s">
        <v>117</v>
      </c>
      <c r="AB287" s="28">
        <v>0</v>
      </c>
      <c r="AC287" s="28" t="s">
        <v>97</v>
      </c>
      <c r="AD287" s="28" t="s">
        <v>98</v>
      </c>
      <c r="AE287" s="30" t="s">
        <v>99</v>
      </c>
      <c r="AF287" t="s">
        <v>97</v>
      </c>
      <c r="AG287" t="s">
        <v>98</v>
      </c>
      <c r="AH287" t="s">
        <v>100</v>
      </c>
      <c r="AI287" t="s">
        <v>102</v>
      </c>
      <c r="AJ287">
        <v>0</v>
      </c>
      <c r="AK287" t="s">
        <v>102</v>
      </c>
      <c r="AL287">
        <v>0</v>
      </c>
      <c r="AM287">
        <v>625</v>
      </c>
      <c r="AN287">
        <v>625</v>
      </c>
      <c r="AO287" s="28" t="s">
        <v>103</v>
      </c>
      <c r="AP287" s="28" t="s">
        <v>104</v>
      </c>
      <c r="AQ287" t="s">
        <v>105</v>
      </c>
      <c r="AR287" t="s">
        <v>106</v>
      </c>
      <c r="AS287">
        <v>625</v>
      </c>
      <c r="AT287">
        <v>625</v>
      </c>
      <c r="AU287">
        <v>0</v>
      </c>
      <c r="AV287">
        <v>1250</v>
      </c>
      <c r="AW287" s="30">
        <v>0</v>
      </c>
      <c r="AX287">
        <v>0</v>
      </c>
      <c r="AY287" s="30">
        <v>2</v>
      </c>
      <c r="AZ287" s="30">
        <v>1</v>
      </c>
      <c r="BA287">
        <v>2</v>
      </c>
      <c r="BB287" s="14">
        <f>IF(Table1[[#This Row],[FullBath]]+Table1[[#This Row],[HalfBath]]=Table1[[#This Row],[BedroomAbvGr]],1,0)</f>
        <v>0</v>
      </c>
      <c r="BC287">
        <v>1</v>
      </c>
      <c r="BD287" s="30" t="s">
        <v>97</v>
      </c>
      <c r="BE287">
        <v>5</v>
      </c>
      <c r="BF287" t="s">
        <v>107</v>
      </c>
      <c r="BG287">
        <v>0</v>
      </c>
      <c r="BH287" t="s">
        <v>83</v>
      </c>
      <c r="BI287" t="s">
        <v>127</v>
      </c>
      <c r="BJ287">
        <v>2006</v>
      </c>
      <c r="BK287" t="s">
        <v>109</v>
      </c>
      <c r="BL287">
        <v>2</v>
      </c>
      <c r="BM287">
        <v>528</v>
      </c>
      <c r="BN287" t="s">
        <v>98</v>
      </c>
      <c r="BO287" t="s">
        <v>98</v>
      </c>
      <c r="BP287" t="s">
        <v>105</v>
      </c>
      <c r="BQ287" s="30">
        <v>0</v>
      </c>
      <c r="BR287" s="14">
        <f>IF(Table1[[#This Row],[WoodDeckSF]]&gt;0,1,0)</f>
        <v>0</v>
      </c>
      <c r="BS287">
        <v>54</v>
      </c>
      <c r="BT287">
        <v>0</v>
      </c>
      <c r="BU287">
        <v>0</v>
      </c>
      <c r="BV287">
        <v>0</v>
      </c>
      <c r="BW287">
        <v>0</v>
      </c>
      <c r="BX287" s="28" t="s">
        <v>83</v>
      </c>
      <c r="BY287" s="14">
        <f>IF(Table1[[#This Row],[PoolQC]]="NA", 0, 1)</f>
        <v>0</v>
      </c>
      <c r="BZ287" s="30" t="s">
        <v>83</v>
      </c>
      <c r="CA287" s="14">
        <f>IF(Table1[[#This Row],[Fence]]="NA",0,1)</f>
        <v>0</v>
      </c>
      <c r="CB287" t="s">
        <v>83</v>
      </c>
      <c r="CC287">
        <v>0</v>
      </c>
      <c r="CD287" s="30">
        <v>6</v>
      </c>
      <c r="CE287">
        <v>2007</v>
      </c>
      <c r="CF287" t="s">
        <v>158</v>
      </c>
      <c r="CG287" t="s">
        <v>159</v>
      </c>
      <c r="CH287" s="14">
        <f>IF(Table1[[#This Row],[SaleCondition]]="Normal",1,0)</f>
        <v>0</v>
      </c>
      <c r="CI287" s="1">
        <v>164700</v>
      </c>
    </row>
    <row r="288" spans="1:87" x14ac:dyDescent="0.2">
      <c r="A288">
        <v>287</v>
      </c>
      <c r="B288">
        <v>50</v>
      </c>
      <c r="C288" s="28" t="s">
        <v>81</v>
      </c>
      <c r="D288">
        <v>77</v>
      </c>
      <c r="E288">
        <v>9786</v>
      </c>
      <c r="F288" s="28" t="s">
        <v>82</v>
      </c>
      <c r="G288" t="s">
        <v>83</v>
      </c>
      <c r="H288" t="s">
        <v>120</v>
      </c>
      <c r="I288" s="28" t="s">
        <v>175</v>
      </c>
      <c r="J288" t="s">
        <v>86</v>
      </c>
      <c r="K288" s="30" t="s">
        <v>87</v>
      </c>
      <c r="L288" t="s">
        <v>88</v>
      </c>
      <c r="M288" s="31" t="s">
        <v>162</v>
      </c>
      <c r="N288" s="31" t="s">
        <v>90</v>
      </c>
      <c r="O288" s="28" t="s">
        <v>90</v>
      </c>
      <c r="P288" t="s">
        <v>91</v>
      </c>
      <c r="Q288" s="30" t="s">
        <v>132</v>
      </c>
      <c r="R288" s="28">
        <v>6</v>
      </c>
      <c r="S288" s="28">
        <v>7</v>
      </c>
      <c r="T288">
        <v>1962</v>
      </c>
      <c r="U288">
        <v>1981</v>
      </c>
      <c r="V288" s="14">
        <f t="shared" si="4"/>
        <v>1</v>
      </c>
      <c r="W288" s="28" t="s">
        <v>93</v>
      </c>
      <c r="X288" s="28" t="s">
        <v>94</v>
      </c>
      <c r="Y288" s="30" t="s">
        <v>124</v>
      </c>
      <c r="Z288" s="28" t="s">
        <v>124</v>
      </c>
      <c r="AA288" t="s">
        <v>117</v>
      </c>
      <c r="AB288" s="28">
        <v>0</v>
      </c>
      <c r="AC288" s="28" t="s">
        <v>98</v>
      </c>
      <c r="AD288" s="28" t="s">
        <v>98</v>
      </c>
      <c r="AE288" s="30" t="s">
        <v>118</v>
      </c>
      <c r="AF288" t="s">
        <v>98</v>
      </c>
      <c r="AG288" t="s">
        <v>98</v>
      </c>
      <c r="AH288" t="s">
        <v>100</v>
      </c>
      <c r="AI288" t="s">
        <v>153</v>
      </c>
      <c r="AJ288">
        <v>600</v>
      </c>
      <c r="AK288" t="s">
        <v>102</v>
      </c>
      <c r="AL288">
        <v>0</v>
      </c>
      <c r="AM288">
        <v>312</v>
      </c>
      <c r="AN288">
        <v>912</v>
      </c>
      <c r="AO288" s="28" t="s">
        <v>103</v>
      </c>
      <c r="AP288" s="28" t="s">
        <v>98</v>
      </c>
      <c r="AQ288" t="s">
        <v>105</v>
      </c>
      <c r="AR288" t="s">
        <v>106</v>
      </c>
      <c r="AS288">
        <v>1085</v>
      </c>
      <c r="AT288">
        <v>649</v>
      </c>
      <c r="AU288">
        <v>0</v>
      </c>
      <c r="AV288">
        <v>1734</v>
      </c>
      <c r="AW288" s="30">
        <v>0</v>
      </c>
      <c r="AX288">
        <v>0</v>
      </c>
      <c r="AY288" s="30">
        <v>1</v>
      </c>
      <c r="AZ288" s="30">
        <v>1</v>
      </c>
      <c r="BA288">
        <v>3</v>
      </c>
      <c r="BB288" s="14">
        <f>IF(Table1[[#This Row],[FullBath]]+Table1[[#This Row],[HalfBath]]=Table1[[#This Row],[BedroomAbvGr]],1,0)</f>
        <v>0</v>
      </c>
      <c r="BC288">
        <v>1</v>
      </c>
      <c r="BD288" s="30" t="s">
        <v>97</v>
      </c>
      <c r="BE288">
        <v>7</v>
      </c>
      <c r="BF288" t="s">
        <v>107</v>
      </c>
      <c r="BG288">
        <v>1</v>
      </c>
      <c r="BH288" t="s">
        <v>97</v>
      </c>
      <c r="BI288" t="s">
        <v>108</v>
      </c>
      <c r="BJ288">
        <v>1962</v>
      </c>
      <c r="BK288" t="s">
        <v>109</v>
      </c>
      <c r="BL288">
        <v>2</v>
      </c>
      <c r="BM288">
        <v>440</v>
      </c>
      <c r="BN288" t="s">
        <v>98</v>
      </c>
      <c r="BO288" t="s">
        <v>98</v>
      </c>
      <c r="BP288" t="s">
        <v>105</v>
      </c>
      <c r="BQ288" s="30">
        <v>0</v>
      </c>
      <c r="BR288" s="14">
        <f>IF(Table1[[#This Row],[WoodDeckSF]]&gt;0,1,0)</f>
        <v>0</v>
      </c>
      <c r="BS288">
        <v>0</v>
      </c>
      <c r="BT288">
        <v>0</v>
      </c>
      <c r="BU288">
        <v>0</v>
      </c>
      <c r="BV288">
        <v>128</v>
      </c>
      <c r="BW288">
        <v>0</v>
      </c>
      <c r="BX288" s="28" t="s">
        <v>83</v>
      </c>
      <c r="BY288" s="14">
        <f>IF(Table1[[#This Row],[PoolQC]]="NA", 0, 1)</f>
        <v>0</v>
      </c>
      <c r="BZ288" s="30" t="s">
        <v>165</v>
      </c>
      <c r="CA288" s="14">
        <f>IF(Table1[[#This Row],[Fence]]="NA",0,1)</f>
        <v>1</v>
      </c>
      <c r="CB288" t="s">
        <v>83</v>
      </c>
      <c r="CC288">
        <v>0</v>
      </c>
      <c r="CD288" s="30">
        <v>6</v>
      </c>
      <c r="CE288">
        <v>2006</v>
      </c>
      <c r="CF288" t="s">
        <v>110</v>
      </c>
      <c r="CG288" t="s">
        <v>111</v>
      </c>
      <c r="CH288" s="14">
        <f>IF(Table1[[#This Row],[SaleCondition]]="Normal",1,0)</f>
        <v>1</v>
      </c>
      <c r="CI288" s="1">
        <v>159000</v>
      </c>
    </row>
    <row r="289" spans="1:87" x14ac:dyDescent="0.2">
      <c r="A289">
        <v>288</v>
      </c>
      <c r="B289">
        <v>20</v>
      </c>
      <c r="C289" s="28" t="s">
        <v>81</v>
      </c>
      <c r="D289" t="s">
        <v>83</v>
      </c>
      <c r="E289">
        <v>8125</v>
      </c>
      <c r="F289" s="28" t="s">
        <v>82</v>
      </c>
      <c r="G289" t="s">
        <v>83</v>
      </c>
      <c r="H289" t="s">
        <v>120</v>
      </c>
      <c r="I289" s="28" t="s">
        <v>85</v>
      </c>
      <c r="J289" t="s">
        <v>86</v>
      </c>
      <c r="K289" s="30" t="s">
        <v>122</v>
      </c>
      <c r="L289" t="s">
        <v>88</v>
      </c>
      <c r="M289" s="31" t="s">
        <v>162</v>
      </c>
      <c r="N289" s="31" t="s">
        <v>90</v>
      </c>
      <c r="O289" s="28" t="s">
        <v>90</v>
      </c>
      <c r="P289" t="s">
        <v>91</v>
      </c>
      <c r="Q289" s="30" t="s">
        <v>115</v>
      </c>
      <c r="R289" s="28">
        <v>4</v>
      </c>
      <c r="S289" s="28">
        <v>4</v>
      </c>
      <c r="T289">
        <v>1971</v>
      </c>
      <c r="U289">
        <v>1971</v>
      </c>
      <c r="V289" s="14">
        <f t="shared" si="4"/>
        <v>0</v>
      </c>
      <c r="W289" s="28" t="s">
        <v>93</v>
      </c>
      <c r="X289" s="28" t="s">
        <v>94</v>
      </c>
      <c r="Y289" s="30" t="s">
        <v>140</v>
      </c>
      <c r="Z289" s="28" t="s">
        <v>140</v>
      </c>
      <c r="AA289" t="s">
        <v>117</v>
      </c>
      <c r="AB289" s="28">
        <v>0</v>
      </c>
      <c r="AC289" s="28" t="s">
        <v>98</v>
      </c>
      <c r="AD289" s="28" t="s">
        <v>98</v>
      </c>
      <c r="AE289" s="30" t="s">
        <v>118</v>
      </c>
      <c r="AF289" t="s">
        <v>98</v>
      </c>
      <c r="AG289" t="s">
        <v>98</v>
      </c>
      <c r="AH289" t="s">
        <v>100</v>
      </c>
      <c r="AI289" t="s">
        <v>141</v>
      </c>
      <c r="AJ289">
        <v>614</v>
      </c>
      <c r="AK289" t="s">
        <v>102</v>
      </c>
      <c r="AL289">
        <v>0</v>
      </c>
      <c r="AM289">
        <v>244</v>
      </c>
      <c r="AN289">
        <v>858</v>
      </c>
      <c r="AO289" s="28" t="s">
        <v>103</v>
      </c>
      <c r="AP289" s="28" t="s">
        <v>98</v>
      </c>
      <c r="AQ289" t="s">
        <v>105</v>
      </c>
      <c r="AR289" t="s">
        <v>106</v>
      </c>
      <c r="AS289">
        <v>858</v>
      </c>
      <c r="AT289">
        <v>0</v>
      </c>
      <c r="AU289">
        <v>0</v>
      </c>
      <c r="AV289">
        <v>858</v>
      </c>
      <c r="AW289" s="30">
        <v>0</v>
      </c>
      <c r="AX289">
        <v>0</v>
      </c>
      <c r="AY289" s="30">
        <v>1</v>
      </c>
      <c r="AZ289" s="30">
        <v>0</v>
      </c>
      <c r="BA289">
        <v>3</v>
      </c>
      <c r="BB289" s="14">
        <f>IF(Table1[[#This Row],[FullBath]]+Table1[[#This Row],[HalfBath]]=Table1[[#This Row],[BedroomAbvGr]],1,0)</f>
        <v>0</v>
      </c>
      <c r="BC289">
        <v>1</v>
      </c>
      <c r="BD289" s="30" t="s">
        <v>98</v>
      </c>
      <c r="BE289">
        <v>5</v>
      </c>
      <c r="BF289" t="s">
        <v>107</v>
      </c>
      <c r="BG289">
        <v>0</v>
      </c>
      <c r="BH289" t="s">
        <v>83</v>
      </c>
      <c r="BI289" t="s">
        <v>83</v>
      </c>
      <c r="BJ289" t="s">
        <v>83</v>
      </c>
      <c r="BK289" t="s">
        <v>83</v>
      </c>
      <c r="BL289">
        <v>0</v>
      </c>
      <c r="BM289">
        <v>0</v>
      </c>
      <c r="BN289" t="s">
        <v>83</v>
      </c>
      <c r="BO289" t="s">
        <v>83</v>
      </c>
      <c r="BP289" t="s">
        <v>105</v>
      </c>
      <c r="BQ289" s="30">
        <v>0</v>
      </c>
      <c r="BR289" s="14">
        <f>IF(Table1[[#This Row],[WoodDeckSF]]&gt;0,1,0)</f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 s="28" t="s">
        <v>83</v>
      </c>
      <c r="BY289" s="14">
        <f>IF(Table1[[#This Row],[PoolQC]]="NA", 0, 1)</f>
        <v>0</v>
      </c>
      <c r="BZ289" s="30" t="s">
        <v>83</v>
      </c>
      <c r="CA289" s="14">
        <f>IF(Table1[[#This Row],[Fence]]="NA",0,1)</f>
        <v>0</v>
      </c>
      <c r="CB289" t="s">
        <v>83</v>
      </c>
      <c r="CC289">
        <v>0</v>
      </c>
      <c r="CD289" s="30">
        <v>6</v>
      </c>
      <c r="CE289">
        <v>2006</v>
      </c>
      <c r="CF289" t="s">
        <v>110</v>
      </c>
      <c r="CG289" t="s">
        <v>111</v>
      </c>
      <c r="CH289" s="14">
        <f>IF(Table1[[#This Row],[SaleCondition]]="Normal",1,0)</f>
        <v>1</v>
      </c>
      <c r="CI289" s="1">
        <v>88000</v>
      </c>
    </row>
    <row r="290" spans="1:87" x14ac:dyDescent="0.2">
      <c r="A290">
        <v>289</v>
      </c>
      <c r="B290">
        <v>20</v>
      </c>
      <c r="C290" s="28" t="s">
        <v>81</v>
      </c>
      <c r="D290" t="s">
        <v>83</v>
      </c>
      <c r="E290">
        <v>9819</v>
      </c>
      <c r="F290" s="28" t="s">
        <v>82</v>
      </c>
      <c r="G290" t="s">
        <v>83</v>
      </c>
      <c r="H290" t="s">
        <v>120</v>
      </c>
      <c r="I290" s="28" t="s">
        <v>85</v>
      </c>
      <c r="J290" t="s">
        <v>86</v>
      </c>
      <c r="K290" s="30" t="s">
        <v>87</v>
      </c>
      <c r="L290" t="s">
        <v>88</v>
      </c>
      <c r="M290" s="31" t="s">
        <v>151</v>
      </c>
      <c r="N290" s="31" t="s">
        <v>90</v>
      </c>
      <c r="O290" s="28" t="s">
        <v>90</v>
      </c>
      <c r="P290" t="s">
        <v>91</v>
      </c>
      <c r="Q290" s="30" t="s">
        <v>115</v>
      </c>
      <c r="R290" s="28">
        <v>5</v>
      </c>
      <c r="S290" s="28">
        <v>5</v>
      </c>
      <c r="T290">
        <v>1967</v>
      </c>
      <c r="U290">
        <v>1967</v>
      </c>
      <c r="V290" s="14">
        <f t="shared" si="4"/>
        <v>0</v>
      </c>
      <c r="W290" s="28" t="s">
        <v>93</v>
      </c>
      <c r="X290" s="28" t="s">
        <v>94</v>
      </c>
      <c r="Y290" s="30" t="s">
        <v>116</v>
      </c>
      <c r="Z290" s="28" t="s">
        <v>116</v>
      </c>
      <c r="AA290" t="s">
        <v>96</v>
      </c>
      <c r="AB290" s="28">
        <v>31</v>
      </c>
      <c r="AC290" s="28" t="s">
        <v>98</v>
      </c>
      <c r="AD290" s="28" t="s">
        <v>97</v>
      </c>
      <c r="AE290" s="30" t="s">
        <v>118</v>
      </c>
      <c r="AF290" t="s">
        <v>98</v>
      </c>
      <c r="AG290" t="s">
        <v>98</v>
      </c>
      <c r="AH290" t="s">
        <v>100</v>
      </c>
      <c r="AI290" t="s">
        <v>141</v>
      </c>
      <c r="AJ290">
        <v>450</v>
      </c>
      <c r="AK290" t="s">
        <v>102</v>
      </c>
      <c r="AL290">
        <v>0</v>
      </c>
      <c r="AM290">
        <v>432</v>
      </c>
      <c r="AN290">
        <v>882</v>
      </c>
      <c r="AO290" s="28" t="s">
        <v>103</v>
      </c>
      <c r="AP290" s="28" t="s">
        <v>98</v>
      </c>
      <c r="AQ290" t="s">
        <v>105</v>
      </c>
      <c r="AR290" t="s">
        <v>106</v>
      </c>
      <c r="AS290">
        <v>900</v>
      </c>
      <c r="AT290">
        <v>0</v>
      </c>
      <c r="AU290">
        <v>0</v>
      </c>
      <c r="AV290">
        <v>900</v>
      </c>
      <c r="AW290" s="30">
        <v>0</v>
      </c>
      <c r="AX290">
        <v>0</v>
      </c>
      <c r="AY290" s="30">
        <v>1</v>
      </c>
      <c r="AZ290" s="30">
        <v>0</v>
      </c>
      <c r="BA290">
        <v>3</v>
      </c>
      <c r="BB290" s="14">
        <f>IF(Table1[[#This Row],[FullBath]]+Table1[[#This Row],[HalfBath]]=Table1[[#This Row],[BedroomAbvGr]],1,0)</f>
        <v>0</v>
      </c>
      <c r="BC290">
        <v>1</v>
      </c>
      <c r="BD290" s="30" t="s">
        <v>98</v>
      </c>
      <c r="BE290">
        <v>5</v>
      </c>
      <c r="BF290" t="s">
        <v>107</v>
      </c>
      <c r="BG290">
        <v>0</v>
      </c>
      <c r="BH290" t="s">
        <v>83</v>
      </c>
      <c r="BI290" t="s">
        <v>127</v>
      </c>
      <c r="BJ290">
        <v>1970</v>
      </c>
      <c r="BK290" t="s">
        <v>102</v>
      </c>
      <c r="BL290">
        <v>1</v>
      </c>
      <c r="BM290">
        <v>280</v>
      </c>
      <c r="BN290" t="s">
        <v>98</v>
      </c>
      <c r="BO290" t="s">
        <v>98</v>
      </c>
      <c r="BP290" t="s">
        <v>105</v>
      </c>
      <c r="BQ290" s="30">
        <v>0</v>
      </c>
      <c r="BR290" s="14">
        <f>IF(Table1[[#This Row],[WoodDeckSF]]&gt;0,1,0)</f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 s="28" t="s">
        <v>83</v>
      </c>
      <c r="BY290" s="14">
        <f>IF(Table1[[#This Row],[PoolQC]]="NA", 0, 1)</f>
        <v>0</v>
      </c>
      <c r="BZ290" s="30" t="s">
        <v>134</v>
      </c>
      <c r="CA290" s="14">
        <f>IF(Table1[[#This Row],[Fence]]="NA",0,1)</f>
        <v>1</v>
      </c>
      <c r="CB290" t="s">
        <v>83</v>
      </c>
      <c r="CC290">
        <v>0</v>
      </c>
      <c r="CD290" s="30">
        <v>2</v>
      </c>
      <c r="CE290">
        <v>2010</v>
      </c>
      <c r="CF290" t="s">
        <v>110</v>
      </c>
      <c r="CG290" t="s">
        <v>111</v>
      </c>
      <c r="CH290" s="14">
        <f>IF(Table1[[#This Row],[SaleCondition]]="Normal",1,0)</f>
        <v>1</v>
      </c>
      <c r="CI290" s="1">
        <v>122000</v>
      </c>
    </row>
    <row r="291" spans="1:87" x14ac:dyDescent="0.2">
      <c r="A291">
        <v>290</v>
      </c>
      <c r="B291">
        <v>70</v>
      </c>
      <c r="C291" s="28" t="s">
        <v>81</v>
      </c>
      <c r="D291">
        <v>60</v>
      </c>
      <c r="E291">
        <v>8730</v>
      </c>
      <c r="F291" s="28" t="s">
        <v>82</v>
      </c>
      <c r="G291" t="s">
        <v>83</v>
      </c>
      <c r="H291" t="s">
        <v>84</v>
      </c>
      <c r="I291" s="28" t="s">
        <v>85</v>
      </c>
      <c r="J291" t="s">
        <v>86</v>
      </c>
      <c r="K291" s="30" t="s">
        <v>87</v>
      </c>
      <c r="L291" t="s">
        <v>88</v>
      </c>
      <c r="M291" s="31" t="s">
        <v>148</v>
      </c>
      <c r="N291" s="31" t="s">
        <v>202</v>
      </c>
      <c r="O291" s="28" t="s">
        <v>90</v>
      </c>
      <c r="P291" t="s">
        <v>91</v>
      </c>
      <c r="Q291" s="30" t="s">
        <v>92</v>
      </c>
      <c r="R291" s="28">
        <v>6</v>
      </c>
      <c r="S291" s="28">
        <v>7</v>
      </c>
      <c r="T291">
        <v>1915</v>
      </c>
      <c r="U291">
        <v>2003</v>
      </c>
      <c r="V291" s="14">
        <f t="shared" si="4"/>
        <v>1</v>
      </c>
      <c r="W291" s="28" t="s">
        <v>93</v>
      </c>
      <c r="X291" s="28" t="s">
        <v>94</v>
      </c>
      <c r="Y291" s="30" t="s">
        <v>124</v>
      </c>
      <c r="Z291" s="28" t="s">
        <v>124</v>
      </c>
      <c r="AA291" t="s">
        <v>117</v>
      </c>
      <c r="AB291" s="28">
        <v>0</v>
      </c>
      <c r="AC291" s="28" t="s">
        <v>98</v>
      </c>
      <c r="AD291" s="28" t="s">
        <v>98</v>
      </c>
      <c r="AE291" s="30" t="s">
        <v>126</v>
      </c>
      <c r="AF291" t="s">
        <v>98</v>
      </c>
      <c r="AG291" t="s">
        <v>98</v>
      </c>
      <c r="AH291" t="s">
        <v>100</v>
      </c>
      <c r="AI291" t="s">
        <v>102</v>
      </c>
      <c r="AJ291">
        <v>0</v>
      </c>
      <c r="AK291" t="s">
        <v>102</v>
      </c>
      <c r="AL291">
        <v>0</v>
      </c>
      <c r="AM291">
        <v>698</v>
      </c>
      <c r="AN291">
        <v>698</v>
      </c>
      <c r="AO291" s="28" t="s">
        <v>103</v>
      </c>
      <c r="AP291" s="28" t="s">
        <v>104</v>
      </c>
      <c r="AQ291" t="s">
        <v>105</v>
      </c>
      <c r="AR291" t="s">
        <v>164</v>
      </c>
      <c r="AS291">
        <v>698</v>
      </c>
      <c r="AT291">
        <v>698</v>
      </c>
      <c r="AU291">
        <v>0</v>
      </c>
      <c r="AV291">
        <v>1396</v>
      </c>
      <c r="AW291" s="30">
        <v>0</v>
      </c>
      <c r="AX291">
        <v>0</v>
      </c>
      <c r="AY291" s="30">
        <v>1</v>
      </c>
      <c r="AZ291" s="30">
        <v>0</v>
      </c>
      <c r="BA291">
        <v>3</v>
      </c>
      <c r="BB291" s="14">
        <f>IF(Table1[[#This Row],[FullBath]]+Table1[[#This Row],[HalfBath]]=Table1[[#This Row],[BedroomAbvGr]],1,0)</f>
        <v>0</v>
      </c>
      <c r="BC291">
        <v>1</v>
      </c>
      <c r="BD291" s="30" t="s">
        <v>98</v>
      </c>
      <c r="BE291">
        <v>7</v>
      </c>
      <c r="BF291" t="s">
        <v>107</v>
      </c>
      <c r="BG291">
        <v>0</v>
      </c>
      <c r="BH291" t="s">
        <v>83</v>
      </c>
      <c r="BI291" t="s">
        <v>127</v>
      </c>
      <c r="BJ291">
        <v>2003</v>
      </c>
      <c r="BK291" t="s">
        <v>102</v>
      </c>
      <c r="BL291">
        <v>1</v>
      </c>
      <c r="BM291">
        <v>384</v>
      </c>
      <c r="BN291" t="s">
        <v>98</v>
      </c>
      <c r="BO291" t="s">
        <v>98</v>
      </c>
      <c r="BP291" t="s">
        <v>105</v>
      </c>
      <c r="BQ291" s="30">
        <v>0</v>
      </c>
      <c r="BR291" s="14">
        <f>IF(Table1[[#This Row],[WoodDeckSF]]&gt;0,1,0)</f>
        <v>0</v>
      </c>
      <c r="BS291">
        <v>0</v>
      </c>
      <c r="BT291">
        <v>0</v>
      </c>
      <c r="BU291">
        <v>0</v>
      </c>
      <c r="BV291">
        <v>259</v>
      </c>
      <c r="BW291">
        <v>0</v>
      </c>
      <c r="BX291" s="28" t="s">
        <v>83</v>
      </c>
      <c r="BY291" s="14">
        <f>IF(Table1[[#This Row],[PoolQC]]="NA", 0, 1)</f>
        <v>0</v>
      </c>
      <c r="BZ291" s="30" t="s">
        <v>83</v>
      </c>
      <c r="CA291" s="14">
        <f>IF(Table1[[#This Row],[Fence]]="NA",0,1)</f>
        <v>0</v>
      </c>
      <c r="CB291" t="s">
        <v>83</v>
      </c>
      <c r="CC291">
        <v>0</v>
      </c>
      <c r="CD291" s="30">
        <v>7</v>
      </c>
      <c r="CE291">
        <v>2007</v>
      </c>
      <c r="CF291" t="s">
        <v>110</v>
      </c>
      <c r="CG291" t="s">
        <v>111</v>
      </c>
      <c r="CH291" s="14">
        <f>IF(Table1[[#This Row],[SaleCondition]]="Normal",1,0)</f>
        <v>1</v>
      </c>
      <c r="CI291" s="1">
        <v>153575</v>
      </c>
    </row>
    <row r="292" spans="1:87" x14ac:dyDescent="0.2">
      <c r="A292">
        <v>291</v>
      </c>
      <c r="B292">
        <v>60</v>
      </c>
      <c r="C292" s="28" t="s">
        <v>81</v>
      </c>
      <c r="D292">
        <v>120</v>
      </c>
      <c r="E292">
        <v>15611</v>
      </c>
      <c r="F292" s="28" t="s">
        <v>82</v>
      </c>
      <c r="G292" t="s">
        <v>83</v>
      </c>
      <c r="H292" t="s">
        <v>84</v>
      </c>
      <c r="I292" s="28" t="s">
        <v>85</v>
      </c>
      <c r="J292" t="s">
        <v>86</v>
      </c>
      <c r="K292" s="30" t="s">
        <v>87</v>
      </c>
      <c r="L292" t="s">
        <v>88</v>
      </c>
      <c r="M292" s="31" t="s">
        <v>89</v>
      </c>
      <c r="N292" s="31" t="s">
        <v>90</v>
      </c>
      <c r="O292" s="28" t="s">
        <v>90</v>
      </c>
      <c r="P292" t="s">
        <v>91</v>
      </c>
      <c r="Q292" s="30" t="s">
        <v>92</v>
      </c>
      <c r="R292" s="28">
        <v>8</v>
      </c>
      <c r="S292" s="28">
        <v>5</v>
      </c>
      <c r="T292">
        <v>2006</v>
      </c>
      <c r="U292">
        <v>2006</v>
      </c>
      <c r="V292" s="14">
        <f t="shared" si="4"/>
        <v>0</v>
      </c>
      <c r="W292" s="28" t="s">
        <v>93</v>
      </c>
      <c r="X292" s="28" t="s">
        <v>94</v>
      </c>
      <c r="Y292" s="30" t="s">
        <v>95</v>
      </c>
      <c r="Z292" s="28" t="s">
        <v>95</v>
      </c>
      <c r="AA292" t="s">
        <v>117</v>
      </c>
      <c r="AB292" s="28">
        <v>0</v>
      </c>
      <c r="AC292" s="28" t="s">
        <v>97</v>
      </c>
      <c r="AD292" s="28" t="s">
        <v>98</v>
      </c>
      <c r="AE292" s="30" t="s">
        <v>99</v>
      </c>
      <c r="AF292" t="s">
        <v>97</v>
      </c>
      <c r="AG292" t="s">
        <v>98</v>
      </c>
      <c r="AH292" t="s">
        <v>130</v>
      </c>
      <c r="AI292" t="s">
        <v>102</v>
      </c>
      <c r="AJ292">
        <v>0</v>
      </c>
      <c r="AK292" t="s">
        <v>102</v>
      </c>
      <c r="AL292">
        <v>0</v>
      </c>
      <c r="AM292">
        <v>1079</v>
      </c>
      <c r="AN292">
        <v>1079</v>
      </c>
      <c r="AO292" s="28" t="s">
        <v>103</v>
      </c>
      <c r="AP292" s="28" t="s">
        <v>104</v>
      </c>
      <c r="AQ292" t="s">
        <v>105</v>
      </c>
      <c r="AR292" t="s">
        <v>106</v>
      </c>
      <c r="AS292">
        <v>1079</v>
      </c>
      <c r="AT292">
        <v>840</v>
      </c>
      <c r="AU292">
        <v>0</v>
      </c>
      <c r="AV292">
        <v>1919</v>
      </c>
      <c r="AW292" s="30">
        <v>0</v>
      </c>
      <c r="AX292">
        <v>0</v>
      </c>
      <c r="AY292" s="30">
        <v>2</v>
      </c>
      <c r="AZ292" s="30">
        <v>1</v>
      </c>
      <c r="BA292">
        <v>3</v>
      </c>
      <c r="BB292" s="14">
        <f>IF(Table1[[#This Row],[FullBath]]+Table1[[#This Row],[HalfBath]]=Table1[[#This Row],[BedroomAbvGr]],1,0)</f>
        <v>1</v>
      </c>
      <c r="BC292">
        <v>1</v>
      </c>
      <c r="BD292" s="30" t="s">
        <v>97</v>
      </c>
      <c r="BE292">
        <v>8</v>
      </c>
      <c r="BF292" t="s">
        <v>107</v>
      </c>
      <c r="BG292">
        <v>1</v>
      </c>
      <c r="BH292" t="s">
        <v>97</v>
      </c>
      <c r="BI292" t="s">
        <v>108</v>
      </c>
      <c r="BJ292">
        <v>2006</v>
      </c>
      <c r="BK292" t="s">
        <v>109</v>
      </c>
      <c r="BL292">
        <v>2</v>
      </c>
      <c r="BM292">
        <v>685</v>
      </c>
      <c r="BN292" t="s">
        <v>97</v>
      </c>
      <c r="BO292" t="s">
        <v>98</v>
      </c>
      <c r="BP292" t="s">
        <v>105</v>
      </c>
      <c r="BQ292" s="30">
        <v>0</v>
      </c>
      <c r="BR292" s="14">
        <f>IF(Table1[[#This Row],[WoodDeckSF]]&gt;0,1,0)</f>
        <v>0</v>
      </c>
      <c r="BS292">
        <v>51</v>
      </c>
      <c r="BT292">
        <v>0</v>
      </c>
      <c r="BU292">
        <v>0</v>
      </c>
      <c r="BV292">
        <v>0</v>
      </c>
      <c r="BW292">
        <v>0</v>
      </c>
      <c r="BX292" s="28" t="s">
        <v>83</v>
      </c>
      <c r="BY292" s="14">
        <f>IF(Table1[[#This Row],[PoolQC]]="NA", 0, 1)</f>
        <v>0</v>
      </c>
      <c r="BZ292" s="30" t="s">
        <v>83</v>
      </c>
      <c r="CA292" s="14">
        <f>IF(Table1[[#This Row],[Fence]]="NA",0,1)</f>
        <v>0</v>
      </c>
      <c r="CB292" t="s">
        <v>83</v>
      </c>
      <c r="CC292">
        <v>0</v>
      </c>
      <c r="CD292" s="30">
        <v>7</v>
      </c>
      <c r="CE292">
        <v>2006</v>
      </c>
      <c r="CF292" t="s">
        <v>158</v>
      </c>
      <c r="CG292" t="s">
        <v>159</v>
      </c>
      <c r="CH292" s="14">
        <f>IF(Table1[[#This Row],[SaleCondition]]="Normal",1,0)</f>
        <v>0</v>
      </c>
      <c r="CI292" s="1">
        <v>233230</v>
      </c>
    </row>
    <row r="293" spans="1:87" x14ac:dyDescent="0.2">
      <c r="A293">
        <v>292</v>
      </c>
      <c r="B293">
        <v>190</v>
      </c>
      <c r="C293" s="28" t="s">
        <v>81</v>
      </c>
      <c r="D293">
        <v>55</v>
      </c>
      <c r="E293">
        <v>5687</v>
      </c>
      <c r="F293" s="28" t="s">
        <v>82</v>
      </c>
      <c r="G293" t="s">
        <v>174</v>
      </c>
      <c r="H293" t="s">
        <v>84</v>
      </c>
      <c r="I293" s="28" t="s">
        <v>175</v>
      </c>
      <c r="J293" t="s">
        <v>86</v>
      </c>
      <c r="K293" s="30" t="s">
        <v>87</v>
      </c>
      <c r="L293" t="s">
        <v>88</v>
      </c>
      <c r="M293" s="31" t="s">
        <v>232</v>
      </c>
      <c r="N293" s="31" t="s">
        <v>90</v>
      </c>
      <c r="O293" s="28" t="s">
        <v>90</v>
      </c>
      <c r="P293" t="s">
        <v>149</v>
      </c>
      <c r="Q293" s="30" t="s">
        <v>92</v>
      </c>
      <c r="R293" s="28">
        <v>5</v>
      </c>
      <c r="S293" s="28">
        <v>6</v>
      </c>
      <c r="T293">
        <v>1912</v>
      </c>
      <c r="U293">
        <v>2000</v>
      </c>
      <c r="V293" s="14">
        <f t="shared" si="4"/>
        <v>1</v>
      </c>
      <c r="W293" s="28" t="s">
        <v>93</v>
      </c>
      <c r="X293" s="28" t="s">
        <v>94</v>
      </c>
      <c r="Y293" s="30" t="s">
        <v>95</v>
      </c>
      <c r="Z293" s="28" t="s">
        <v>95</v>
      </c>
      <c r="AA293" t="s">
        <v>117</v>
      </c>
      <c r="AB293" s="28">
        <v>0</v>
      </c>
      <c r="AC293" s="28" t="s">
        <v>98</v>
      </c>
      <c r="AD293" s="28" t="s">
        <v>147</v>
      </c>
      <c r="AE293" s="30" t="s">
        <v>99</v>
      </c>
      <c r="AF293" t="s">
        <v>98</v>
      </c>
      <c r="AG293" t="s">
        <v>147</v>
      </c>
      <c r="AH293" t="s">
        <v>100</v>
      </c>
      <c r="AI293" t="s">
        <v>153</v>
      </c>
      <c r="AJ293">
        <v>210</v>
      </c>
      <c r="AK293" t="s">
        <v>102</v>
      </c>
      <c r="AL293">
        <v>0</v>
      </c>
      <c r="AM293">
        <v>570</v>
      </c>
      <c r="AN293">
        <v>780</v>
      </c>
      <c r="AO293" s="28" t="s">
        <v>103</v>
      </c>
      <c r="AP293" s="28" t="s">
        <v>104</v>
      </c>
      <c r="AQ293" t="s">
        <v>177</v>
      </c>
      <c r="AR293" t="s">
        <v>106</v>
      </c>
      <c r="AS293">
        <v>936</v>
      </c>
      <c r="AT293">
        <v>780</v>
      </c>
      <c r="AU293">
        <v>0</v>
      </c>
      <c r="AV293">
        <v>1716</v>
      </c>
      <c r="AW293" s="30">
        <v>1</v>
      </c>
      <c r="AX293">
        <v>0</v>
      </c>
      <c r="AY293" s="30">
        <v>2</v>
      </c>
      <c r="AZ293" s="30">
        <v>0</v>
      </c>
      <c r="BA293">
        <v>6</v>
      </c>
      <c r="BB293" s="14">
        <f>IF(Table1[[#This Row],[FullBath]]+Table1[[#This Row],[HalfBath]]=Table1[[#This Row],[BedroomAbvGr]],1,0)</f>
        <v>0</v>
      </c>
      <c r="BC293">
        <v>1</v>
      </c>
      <c r="BD293" s="30" t="s">
        <v>147</v>
      </c>
      <c r="BE293">
        <v>9</v>
      </c>
      <c r="BF293" t="s">
        <v>107</v>
      </c>
      <c r="BG293">
        <v>0</v>
      </c>
      <c r="BH293" t="s">
        <v>83</v>
      </c>
      <c r="BI293" t="s">
        <v>83</v>
      </c>
      <c r="BJ293" t="s">
        <v>83</v>
      </c>
      <c r="BK293" t="s">
        <v>83</v>
      </c>
      <c r="BL293">
        <v>0</v>
      </c>
      <c r="BM293">
        <v>0</v>
      </c>
      <c r="BN293" t="s">
        <v>83</v>
      </c>
      <c r="BO293" t="s">
        <v>83</v>
      </c>
      <c r="BP293" t="s">
        <v>177</v>
      </c>
      <c r="BQ293" s="30">
        <v>0</v>
      </c>
      <c r="BR293" s="14">
        <f>IF(Table1[[#This Row],[WoodDeckSF]]&gt;0,1,0)</f>
        <v>0</v>
      </c>
      <c r="BS293">
        <v>184</v>
      </c>
      <c r="BT293">
        <v>0</v>
      </c>
      <c r="BU293">
        <v>0</v>
      </c>
      <c r="BV293">
        <v>0</v>
      </c>
      <c r="BW293">
        <v>0</v>
      </c>
      <c r="BX293" s="28" t="s">
        <v>83</v>
      </c>
      <c r="BY293" s="14">
        <f>IF(Table1[[#This Row],[PoolQC]]="NA", 0, 1)</f>
        <v>0</v>
      </c>
      <c r="BZ293" s="30" t="s">
        <v>83</v>
      </c>
      <c r="CA293" s="14">
        <f>IF(Table1[[#This Row],[Fence]]="NA",0,1)</f>
        <v>0</v>
      </c>
      <c r="CB293" t="s">
        <v>83</v>
      </c>
      <c r="CC293">
        <v>0</v>
      </c>
      <c r="CD293" s="30">
        <v>3</v>
      </c>
      <c r="CE293">
        <v>2008</v>
      </c>
      <c r="CF293" t="s">
        <v>110</v>
      </c>
      <c r="CG293" t="s">
        <v>111</v>
      </c>
      <c r="CH293" s="14">
        <f>IF(Table1[[#This Row],[SaleCondition]]="Normal",1,0)</f>
        <v>1</v>
      </c>
      <c r="CI293" s="1">
        <v>135900</v>
      </c>
    </row>
    <row r="294" spans="1:87" x14ac:dyDescent="0.2">
      <c r="A294">
        <v>293</v>
      </c>
      <c r="B294">
        <v>50</v>
      </c>
      <c r="C294" s="28" t="s">
        <v>81</v>
      </c>
      <c r="D294">
        <v>60</v>
      </c>
      <c r="E294">
        <v>11409</v>
      </c>
      <c r="F294" s="28" t="s">
        <v>82</v>
      </c>
      <c r="G294" t="s">
        <v>83</v>
      </c>
      <c r="H294" t="s">
        <v>84</v>
      </c>
      <c r="I294" s="28" t="s">
        <v>85</v>
      </c>
      <c r="J294" t="s">
        <v>86</v>
      </c>
      <c r="K294" s="30" t="s">
        <v>87</v>
      </c>
      <c r="L294" t="s">
        <v>88</v>
      </c>
      <c r="M294" s="31" t="s">
        <v>185</v>
      </c>
      <c r="N294" s="31" t="s">
        <v>90</v>
      </c>
      <c r="O294" s="28" t="s">
        <v>90</v>
      </c>
      <c r="P294" t="s">
        <v>91</v>
      </c>
      <c r="Q294" s="30" t="s">
        <v>132</v>
      </c>
      <c r="R294" s="28">
        <v>5</v>
      </c>
      <c r="S294" s="28">
        <v>4</v>
      </c>
      <c r="T294">
        <v>1949</v>
      </c>
      <c r="U294">
        <v>2008</v>
      </c>
      <c r="V294" s="14">
        <f t="shared" si="4"/>
        <v>1</v>
      </c>
      <c r="W294" s="28" t="s">
        <v>93</v>
      </c>
      <c r="X294" s="28" t="s">
        <v>94</v>
      </c>
      <c r="Y294" s="30" t="s">
        <v>124</v>
      </c>
      <c r="Z294" s="28" t="s">
        <v>124</v>
      </c>
      <c r="AA294" t="s">
        <v>117</v>
      </c>
      <c r="AB294" s="28">
        <v>0</v>
      </c>
      <c r="AC294" s="28" t="s">
        <v>98</v>
      </c>
      <c r="AD294" s="28" t="s">
        <v>98</v>
      </c>
      <c r="AE294" s="30" t="s">
        <v>118</v>
      </c>
      <c r="AF294" t="s">
        <v>98</v>
      </c>
      <c r="AG294" t="s">
        <v>98</v>
      </c>
      <c r="AH294" t="s">
        <v>100</v>
      </c>
      <c r="AI294" t="s">
        <v>172</v>
      </c>
      <c r="AJ294">
        <v>292</v>
      </c>
      <c r="AK294" t="s">
        <v>102</v>
      </c>
      <c r="AL294">
        <v>0</v>
      </c>
      <c r="AM294">
        <v>476</v>
      </c>
      <c r="AN294">
        <v>768</v>
      </c>
      <c r="AO294" s="28" t="s">
        <v>103</v>
      </c>
      <c r="AP294" s="28" t="s">
        <v>97</v>
      </c>
      <c r="AQ294" t="s">
        <v>105</v>
      </c>
      <c r="AR294" t="s">
        <v>106</v>
      </c>
      <c r="AS294">
        <v>1148</v>
      </c>
      <c r="AT294">
        <v>568</v>
      </c>
      <c r="AU294">
        <v>0</v>
      </c>
      <c r="AV294">
        <v>1716</v>
      </c>
      <c r="AW294" s="30">
        <v>0</v>
      </c>
      <c r="AX294">
        <v>0</v>
      </c>
      <c r="AY294" s="30">
        <v>1</v>
      </c>
      <c r="AZ294" s="30">
        <v>1</v>
      </c>
      <c r="BA294">
        <v>3</v>
      </c>
      <c r="BB294" s="14">
        <f>IF(Table1[[#This Row],[FullBath]]+Table1[[#This Row],[HalfBath]]=Table1[[#This Row],[BedroomAbvGr]],1,0)</f>
        <v>0</v>
      </c>
      <c r="BC294">
        <v>1</v>
      </c>
      <c r="BD294" s="30" t="s">
        <v>98</v>
      </c>
      <c r="BE294">
        <v>8</v>
      </c>
      <c r="BF294" t="s">
        <v>224</v>
      </c>
      <c r="BG294">
        <v>1</v>
      </c>
      <c r="BH294" t="s">
        <v>97</v>
      </c>
      <c r="BI294" t="s">
        <v>108</v>
      </c>
      <c r="BJ294">
        <v>1949</v>
      </c>
      <c r="BK294" t="s">
        <v>102</v>
      </c>
      <c r="BL294">
        <v>1</v>
      </c>
      <c r="BM294">
        <v>281</v>
      </c>
      <c r="BN294" t="s">
        <v>98</v>
      </c>
      <c r="BO294" t="s">
        <v>98</v>
      </c>
      <c r="BP294" t="s">
        <v>105</v>
      </c>
      <c r="BQ294" s="30">
        <v>0</v>
      </c>
      <c r="BR294" s="14">
        <f>IF(Table1[[#This Row],[WoodDeckSF]]&gt;0,1,0)</f>
        <v>0</v>
      </c>
      <c r="BS294">
        <v>0</v>
      </c>
      <c r="BT294">
        <v>0</v>
      </c>
      <c r="BU294">
        <v>0</v>
      </c>
      <c r="BV294">
        <v>160</v>
      </c>
      <c r="BW294">
        <v>0</v>
      </c>
      <c r="BX294" s="28" t="s">
        <v>83</v>
      </c>
      <c r="BY294" s="14">
        <f>IF(Table1[[#This Row],[PoolQC]]="NA", 0, 1)</f>
        <v>0</v>
      </c>
      <c r="BZ294" s="30" t="s">
        <v>83</v>
      </c>
      <c r="CA294" s="14">
        <f>IF(Table1[[#This Row],[Fence]]="NA",0,1)</f>
        <v>0</v>
      </c>
      <c r="CB294" t="s">
        <v>83</v>
      </c>
      <c r="CC294">
        <v>0</v>
      </c>
      <c r="CD294" s="30">
        <v>1</v>
      </c>
      <c r="CE294">
        <v>2009</v>
      </c>
      <c r="CF294" t="s">
        <v>110</v>
      </c>
      <c r="CG294" t="s">
        <v>111</v>
      </c>
      <c r="CH294" s="14">
        <f>IF(Table1[[#This Row],[SaleCondition]]="Normal",1,0)</f>
        <v>1</v>
      </c>
      <c r="CI294" s="1">
        <v>131000</v>
      </c>
    </row>
    <row r="295" spans="1:87" x14ac:dyDescent="0.2">
      <c r="A295">
        <v>294</v>
      </c>
      <c r="B295">
        <v>60</v>
      </c>
      <c r="C295" s="28" t="s">
        <v>81</v>
      </c>
      <c r="D295" t="s">
        <v>83</v>
      </c>
      <c r="E295">
        <v>16659</v>
      </c>
      <c r="F295" s="28" t="s">
        <v>82</v>
      </c>
      <c r="G295" t="s">
        <v>83</v>
      </c>
      <c r="H295" t="s">
        <v>120</v>
      </c>
      <c r="I295" s="28" t="s">
        <v>85</v>
      </c>
      <c r="J295" t="s">
        <v>86</v>
      </c>
      <c r="K295" s="30" t="s">
        <v>122</v>
      </c>
      <c r="L295" t="s">
        <v>88</v>
      </c>
      <c r="M295" s="31" t="s">
        <v>138</v>
      </c>
      <c r="N295" s="31" t="s">
        <v>204</v>
      </c>
      <c r="O295" s="28" t="s">
        <v>90</v>
      </c>
      <c r="P295" t="s">
        <v>91</v>
      </c>
      <c r="Q295" s="30" t="s">
        <v>92</v>
      </c>
      <c r="R295" s="28">
        <v>7</v>
      </c>
      <c r="S295" s="28">
        <v>7</v>
      </c>
      <c r="T295">
        <v>1977</v>
      </c>
      <c r="U295">
        <v>1994</v>
      </c>
      <c r="V295" s="14">
        <f t="shared" si="4"/>
        <v>1</v>
      </c>
      <c r="W295" s="28" t="s">
        <v>93</v>
      </c>
      <c r="X295" s="28" t="s">
        <v>94</v>
      </c>
      <c r="Y295" s="30" t="s">
        <v>161</v>
      </c>
      <c r="Z295" s="28" t="s">
        <v>161</v>
      </c>
      <c r="AA295" t="s">
        <v>96</v>
      </c>
      <c r="AB295" s="28">
        <v>34</v>
      </c>
      <c r="AC295" s="28" t="s">
        <v>98</v>
      </c>
      <c r="AD295" s="28" t="s">
        <v>98</v>
      </c>
      <c r="AE295" s="30" t="s">
        <v>118</v>
      </c>
      <c r="AF295" t="s">
        <v>98</v>
      </c>
      <c r="AG295" t="s">
        <v>98</v>
      </c>
      <c r="AH295" t="s">
        <v>100</v>
      </c>
      <c r="AI295" t="s">
        <v>119</v>
      </c>
      <c r="AJ295">
        <v>795</v>
      </c>
      <c r="AK295" t="s">
        <v>102</v>
      </c>
      <c r="AL295">
        <v>0</v>
      </c>
      <c r="AM295">
        <v>0</v>
      </c>
      <c r="AN295">
        <v>795</v>
      </c>
      <c r="AO295" s="28" t="s">
        <v>103</v>
      </c>
      <c r="AP295" s="28" t="s">
        <v>147</v>
      </c>
      <c r="AQ295" t="s">
        <v>105</v>
      </c>
      <c r="AR295" t="s">
        <v>106</v>
      </c>
      <c r="AS295">
        <v>1468</v>
      </c>
      <c r="AT295">
        <v>795</v>
      </c>
      <c r="AU295">
        <v>0</v>
      </c>
      <c r="AV295">
        <v>2263</v>
      </c>
      <c r="AW295" s="30">
        <v>1</v>
      </c>
      <c r="AX295">
        <v>0</v>
      </c>
      <c r="AY295" s="30">
        <v>2</v>
      </c>
      <c r="AZ295" s="30">
        <v>1</v>
      </c>
      <c r="BA295">
        <v>3</v>
      </c>
      <c r="BB295" s="14">
        <f>IF(Table1[[#This Row],[FullBath]]+Table1[[#This Row],[HalfBath]]=Table1[[#This Row],[BedroomAbvGr]],1,0)</f>
        <v>1</v>
      </c>
      <c r="BC295">
        <v>1</v>
      </c>
      <c r="BD295" s="30" t="s">
        <v>97</v>
      </c>
      <c r="BE295">
        <v>9</v>
      </c>
      <c r="BF295" t="s">
        <v>107</v>
      </c>
      <c r="BG295">
        <v>1</v>
      </c>
      <c r="BH295" t="s">
        <v>98</v>
      </c>
      <c r="BI295" t="s">
        <v>108</v>
      </c>
      <c r="BJ295">
        <v>1977</v>
      </c>
      <c r="BK295" t="s">
        <v>157</v>
      </c>
      <c r="BL295">
        <v>2</v>
      </c>
      <c r="BM295">
        <v>539</v>
      </c>
      <c r="BN295" t="s">
        <v>98</v>
      </c>
      <c r="BO295" t="s">
        <v>98</v>
      </c>
      <c r="BP295" t="s">
        <v>105</v>
      </c>
      <c r="BQ295" s="30">
        <v>0</v>
      </c>
      <c r="BR295" s="14">
        <f>IF(Table1[[#This Row],[WoodDeckSF]]&gt;0,1,0)</f>
        <v>0</v>
      </c>
      <c r="BS295">
        <v>250</v>
      </c>
      <c r="BT295">
        <v>0</v>
      </c>
      <c r="BU295">
        <v>0</v>
      </c>
      <c r="BV295">
        <v>0</v>
      </c>
      <c r="BW295">
        <v>0</v>
      </c>
      <c r="BX295" s="28" t="s">
        <v>83</v>
      </c>
      <c r="BY295" s="14">
        <f>IF(Table1[[#This Row],[PoolQC]]="NA", 0, 1)</f>
        <v>0</v>
      </c>
      <c r="BZ295" s="30" t="s">
        <v>83</v>
      </c>
      <c r="CA295" s="14">
        <f>IF(Table1[[#This Row],[Fence]]="NA",0,1)</f>
        <v>0</v>
      </c>
      <c r="CB295" t="s">
        <v>83</v>
      </c>
      <c r="CC295">
        <v>0</v>
      </c>
      <c r="CD295" s="30">
        <v>3</v>
      </c>
      <c r="CE295">
        <v>2006</v>
      </c>
      <c r="CF295" t="s">
        <v>110</v>
      </c>
      <c r="CG295" t="s">
        <v>111</v>
      </c>
      <c r="CH295" s="14">
        <f>IF(Table1[[#This Row],[SaleCondition]]="Normal",1,0)</f>
        <v>1</v>
      </c>
      <c r="CI295" s="1">
        <v>235000</v>
      </c>
    </row>
    <row r="296" spans="1:87" x14ac:dyDescent="0.2">
      <c r="A296">
        <v>295</v>
      </c>
      <c r="B296">
        <v>20</v>
      </c>
      <c r="C296" s="28" t="s">
        <v>81</v>
      </c>
      <c r="D296">
        <v>80</v>
      </c>
      <c r="E296">
        <v>9600</v>
      </c>
      <c r="F296" s="28" t="s">
        <v>82</v>
      </c>
      <c r="G296" t="s">
        <v>83</v>
      </c>
      <c r="H296" t="s">
        <v>84</v>
      </c>
      <c r="I296" s="28" t="s">
        <v>85</v>
      </c>
      <c r="J296" t="s">
        <v>86</v>
      </c>
      <c r="K296" s="30" t="s">
        <v>87</v>
      </c>
      <c r="L296" t="s">
        <v>88</v>
      </c>
      <c r="M296" s="31" t="s">
        <v>162</v>
      </c>
      <c r="N296" s="31" t="s">
        <v>90</v>
      </c>
      <c r="O296" s="28" t="s">
        <v>90</v>
      </c>
      <c r="P296" t="s">
        <v>91</v>
      </c>
      <c r="Q296" s="30" t="s">
        <v>115</v>
      </c>
      <c r="R296" s="28">
        <v>6</v>
      </c>
      <c r="S296" s="28">
        <v>5</v>
      </c>
      <c r="T296">
        <v>1953</v>
      </c>
      <c r="U296">
        <v>1953</v>
      </c>
      <c r="V296" s="14">
        <f t="shared" si="4"/>
        <v>0</v>
      </c>
      <c r="W296" s="28" t="s">
        <v>152</v>
      </c>
      <c r="X296" s="28" t="s">
        <v>94</v>
      </c>
      <c r="Y296" s="30" t="s">
        <v>140</v>
      </c>
      <c r="Z296" s="28" t="s">
        <v>140</v>
      </c>
      <c r="AA296" t="s">
        <v>137</v>
      </c>
      <c r="AB296" s="28">
        <v>238</v>
      </c>
      <c r="AC296" s="28" t="s">
        <v>98</v>
      </c>
      <c r="AD296" s="28" t="s">
        <v>98</v>
      </c>
      <c r="AE296" s="30" t="s">
        <v>118</v>
      </c>
      <c r="AF296" t="s">
        <v>98</v>
      </c>
      <c r="AG296" t="s">
        <v>98</v>
      </c>
      <c r="AH296" t="s">
        <v>100</v>
      </c>
      <c r="AI296" t="s">
        <v>101</v>
      </c>
      <c r="AJ296">
        <v>1285</v>
      </c>
      <c r="AK296" t="s">
        <v>102</v>
      </c>
      <c r="AL296">
        <v>0</v>
      </c>
      <c r="AM296">
        <v>131</v>
      </c>
      <c r="AN296">
        <v>1416</v>
      </c>
      <c r="AO296" s="28" t="s">
        <v>103</v>
      </c>
      <c r="AP296" s="28" t="s">
        <v>98</v>
      </c>
      <c r="AQ296" t="s">
        <v>105</v>
      </c>
      <c r="AR296" t="s">
        <v>106</v>
      </c>
      <c r="AS296">
        <v>1644</v>
      </c>
      <c r="AT296">
        <v>0</v>
      </c>
      <c r="AU296">
        <v>0</v>
      </c>
      <c r="AV296">
        <v>1644</v>
      </c>
      <c r="AW296" s="30">
        <v>1</v>
      </c>
      <c r="AX296">
        <v>0</v>
      </c>
      <c r="AY296" s="30">
        <v>1</v>
      </c>
      <c r="AZ296" s="30">
        <v>0</v>
      </c>
      <c r="BA296">
        <v>3</v>
      </c>
      <c r="BB296" s="14">
        <f>IF(Table1[[#This Row],[FullBath]]+Table1[[#This Row],[HalfBath]]=Table1[[#This Row],[BedroomAbvGr]],1,0)</f>
        <v>0</v>
      </c>
      <c r="BC296">
        <v>1</v>
      </c>
      <c r="BD296" s="30" t="s">
        <v>98</v>
      </c>
      <c r="BE296">
        <v>7</v>
      </c>
      <c r="BF296" t="s">
        <v>107</v>
      </c>
      <c r="BG296">
        <v>2</v>
      </c>
      <c r="BH296" t="s">
        <v>97</v>
      </c>
      <c r="BI296" t="s">
        <v>108</v>
      </c>
      <c r="BJ296">
        <v>1953</v>
      </c>
      <c r="BK296" t="s">
        <v>157</v>
      </c>
      <c r="BL296">
        <v>2</v>
      </c>
      <c r="BM296">
        <v>418</v>
      </c>
      <c r="BN296" t="s">
        <v>98</v>
      </c>
      <c r="BO296" t="s">
        <v>98</v>
      </c>
      <c r="BP296" t="s">
        <v>105</v>
      </c>
      <c r="BQ296" s="30">
        <v>110</v>
      </c>
      <c r="BR296" s="14">
        <f>IF(Table1[[#This Row],[WoodDeckSF]]&gt;0,1,0)</f>
        <v>1</v>
      </c>
      <c r="BS296">
        <v>0</v>
      </c>
      <c r="BT296">
        <v>0</v>
      </c>
      <c r="BU296">
        <v>0</v>
      </c>
      <c r="BV296">
        <v>0</v>
      </c>
      <c r="BW296">
        <v>0</v>
      </c>
      <c r="BX296" s="28" t="s">
        <v>83</v>
      </c>
      <c r="BY296" s="14">
        <f>IF(Table1[[#This Row],[PoolQC]]="NA", 0, 1)</f>
        <v>0</v>
      </c>
      <c r="BZ296" s="30" t="s">
        <v>83</v>
      </c>
      <c r="CA296" s="14">
        <f>IF(Table1[[#This Row],[Fence]]="NA",0,1)</f>
        <v>0</v>
      </c>
      <c r="CB296" t="s">
        <v>83</v>
      </c>
      <c r="CC296">
        <v>0</v>
      </c>
      <c r="CD296" s="30">
        <v>10</v>
      </c>
      <c r="CE296">
        <v>2009</v>
      </c>
      <c r="CF296" t="s">
        <v>110</v>
      </c>
      <c r="CG296" t="s">
        <v>111</v>
      </c>
      <c r="CH296" s="14">
        <f>IF(Table1[[#This Row],[SaleCondition]]="Normal",1,0)</f>
        <v>1</v>
      </c>
      <c r="CI296" s="1">
        <v>167000</v>
      </c>
    </row>
    <row r="297" spans="1:87" x14ac:dyDescent="0.2">
      <c r="A297">
        <v>296</v>
      </c>
      <c r="B297">
        <v>80</v>
      </c>
      <c r="C297" s="28" t="s">
        <v>81</v>
      </c>
      <c r="D297">
        <v>37</v>
      </c>
      <c r="E297">
        <v>7937</v>
      </c>
      <c r="F297" s="28" t="s">
        <v>82</v>
      </c>
      <c r="G297" t="s">
        <v>83</v>
      </c>
      <c r="H297" t="s">
        <v>120</v>
      </c>
      <c r="I297" s="28" t="s">
        <v>85</v>
      </c>
      <c r="J297" t="s">
        <v>86</v>
      </c>
      <c r="K297" s="30" t="s">
        <v>166</v>
      </c>
      <c r="L297" t="s">
        <v>88</v>
      </c>
      <c r="M297" s="31" t="s">
        <v>131</v>
      </c>
      <c r="N297" s="31" t="s">
        <v>90</v>
      </c>
      <c r="O297" s="28" t="s">
        <v>90</v>
      </c>
      <c r="P297" t="s">
        <v>91</v>
      </c>
      <c r="Q297" s="30" t="s">
        <v>197</v>
      </c>
      <c r="R297" s="28">
        <v>6</v>
      </c>
      <c r="S297" s="28">
        <v>6</v>
      </c>
      <c r="T297">
        <v>1984</v>
      </c>
      <c r="U297">
        <v>1984</v>
      </c>
      <c r="V297" s="14">
        <f t="shared" si="4"/>
        <v>0</v>
      </c>
      <c r="W297" s="28" t="s">
        <v>93</v>
      </c>
      <c r="X297" s="28" t="s">
        <v>94</v>
      </c>
      <c r="Y297" s="30" t="s">
        <v>140</v>
      </c>
      <c r="Z297" s="28" t="s">
        <v>140</v>
      </c>
      <c r="AA297" t="s">
        <v>117</v>
      </c>
      <c r="AB297" s="28">
        <v>0</v>
      </c>
      <c r="AC297" s="28" t="s">
        <v>98</v>
      </c>
      <c r="AD297" s="28" t="s">
        <v>98</v>
      </c>
      <c r="AE297" s="30" t="s">
        <v>118</v>
      </c>
      <c r="AF297" t="s">
        <v>98</v>
      </c>
      <c r="AG297" t="s">
        <v>98</v>
      </c>
      <c r="AH297" t="s">
        <v>130</v>
      </c>
      <c r="AI297" t="s">
        <v>101</v>
      </c>
      <c r="AJ297">
        <v>819</v>
      </c>
      <c r="AK297" t="s">
        <v>102</v>
      </c>
      <c r="AL297">
        <v>0</v>
      </c>
      <c r="AM297">
        <v>184</v>
      </c>
      <c r="AN297">
        <v>1003</v>
      </c>
      <c r="AO297" s="28" t="s">
        <v>103</v>
      </c>
      <c r="AP297" s="28" t="s">
        <v>98</v>
      </c>
      <c r="AQ297" t="s">
        <v>105</v>
      </c>
      <c r="AR297" t="s">
        <v>106</v>
      </c>
      <c r="AS297">
        <v>1003</v>
      </c>
      <c r="AT297">
        <v>0</v>
      </c>
      <c r="AU297">
        <v>0</v>
      </c>
      <c r="AV297">
        <v>1003</v>
      </c>
      <c r="AW297" s="30">
        <v>1</v>
      </c>
      <c r="AX297">
        <v>0</v>
      </c>
      <c r="AY297" s="30">
        <v>1</v>
      </c>
      <c r="AZ297" s="30">
        <v>0</v>
      </c>
      <c r="BA297">
        <v>3</v>
      </c>
      <c r="BB297" s="14">
        <f>IF(Table1[[#This Row],[FullBath]]+Table1[[#This Row],[HalfBath]]=Table1[[#This Row],[BedroomAbvGr]],1,0)</f>
        <v>0</v>
      </c>
      <c r="BC297">
        <v>1</v>
      </c>
      <c r="BD297" s="30" t="s">
        <v>98</v>
      </c>
      <c r="BE297">
        <v>6</v>
      </c>
      <c r="BF297" t="s">
        <v>107</v>
      </c>
      <c r="BG297">
        <v>0</v>
      </c>
      <c r="BH297" t="s">
        <v>83</v>
      </c>
      <c r="BI297" t="s">
        <v>127</v>
      </c>
      <c r="BJ297">
        <v>1984</v>
      </c>
      <c r="BK297" t="s">
        <v>102</v>
      </c>
      <c r="BL297">
        <v>2</v>
      </c>
      <c r="BM297">
        <v>588</v>
      </c>
      <c r="BN297" t="s">
        <v>98</v>
      </c>
      <c r="BO297" t="s">
        <v>98</v>
      </c>
      <c r="BP297" t="s">
        <v>105</v>
      </c>
      <c r="BQ297" s="30">
        <v>120</v>
      </c>
      <c r="BR297" s="14">
        <f>IF(Table1[[#This Row],[WoodDeckSF]]&gt;0,1,0)</f>
        <v>1</v>
      </c>
      <c r="BS297">
        <v>0</v>
      </c>
      <c r="BT297">
        <v>0</v>
      </c>
      <c r="BU297">
        <v>0</v>
      </c>
      <c r="BV297">
        <v>0</v>
      </c>
      <c r="BW297">
        <v>0</v>
      </c>
      <c r="BX297" s="28" t="s">
        <v>83</v>
      </c>
      <c r="BY297" s="14">
        <f>IF(Table1[[#This Row],[PoolQC]]="NA", 0, 1)</f>
        <v>0</v>
      </c>
      <c r="BZ297" s="30" t="s">
        <v>165</v>
      </c>
      <c r="CA297" s="14">
        <f>IF(Table1[[#This Row],[Fence]]="NA",0,1)</f>
        <v>1</v>
      </c>
      <c r="CB297" t="s">
        <v>83</v>
      </c>
      <c r="CC297">
        <v>0</v>
      </c>
      <c r="CD297" s="30">
        <v>3</v>
      </c>
      <c r="CE297">
        <v>2006</v>
      </c>
      <c r="CF297" t="s">
        <v>110</v>
      </c>
      <c r="CG297" t="s">
        <v>111</v>
      </c>
      <c r="CH297" s="14">
        <f>IF(Table1[[#This Row],[SaleCondition]]="Normal",1,0)</f>
        <v>1</v>
      </c>
      <c r="CI297" s="1">
        <v>142500</v>
      </c>
    </row>
    <row r="298" spans="1:87" x14ac:dyDescent="0.2">
      <c r="A298">
        <v>297</v>
      </c>
      <c r="B298">
        <v>50</v>
      </c>
      <c r="C298" s="28" t="s">
        <v>142</v>
      </c>
      <c r="D298">
        <v>75</v>
      </c>
      <c r="E298">
        <v>13710</v>
      </c>
      <c r="F298" s="28" t="s">
        <v>82</v>
      </c>
      <c r="G298" t="s">
        <v>83</v>
      </c>
      <c r="H298" t="s">
        <v>84</v>
      </c>
      <c r="I298" s="28" t="s">
        <v>85</v>
      </c>
      <c r="J298" t="s">
        <v>86</v>
      </c>
      <c r="K298" s="30" t="s">
        <v>87</v>
      </c>
      <c r="L298" t="s">
        <v>88</v>
      </c>
      <c r="M298" s="31" t="s">
        <v>176</v>
      </c>
      <c r="N298" s="31" t="s">
        <v>90</v>
      </c>
      <c r="O298" s="28" t="s">
        <v>90</v>
      </c>
      <c r="P298" t="s">
        <v>91</v>
      </c>
      <c r="Q298" s="30" t="s">
        <v>132</v>
      </c>
      <c r="R298" s="28">
        <v>5</v>
      </c>
      <c r="S298" s="28">
        <v>5</v>
      </c>
      <c r="T298">
        <v>1950</v>
      </c>
      <c r="U298">
        <v>1950</v>
      </c>
      <c r="V298" s="14">
        <f t="shared" si="4"/>
        <v>0</v>
      </c>
      <c r="W298" s="28" t="s">
        <v>93</v>
      </c>
      <c r="X298" s="28" t="s">
        <v>94</v>
      </c>
      <c r="Y298" s="30" t="s">
        <v>124</v>
      </c>
      <c r="Z298" s="28" t="s">
        <v>124</v>
      </c>
      <c r="AA298" t="s">
        <v>117</v>
      </c>
      <c r="AB298" s="28">
        <v>0</v>
      </c>
      <c r="AC298" s="28" t="s">
        <v>98</v>
      </c>
      <c r="AD298" s="28" t="s">
        <v>98</v>
      </c>
      <c r="AE298" s="30" t="s">
        <v>118</v>
      </c>
      <c r="AF298" t="s">
        <v>98</v>
      </c>
      <c r="AG298" t="s">
        <v>98</v>
      </c>
      <c r="AH298" t="s">
        <v>100</v>
      </c>
      <c r="AI298" t="s">
        <v>141</v>
      </c>
      <c r="AJ298">
        <v>420</v>
      </c>
      <c r="AK298" t="s">
        <v>102</v>
      </c>
      <c r="AL298">
        <v>0</v>
      </c>
      <c r="AM298">
        <v>490</v>
      </c>
      <c r="AN298">
        <v>910</v>
      </c>
      <c r="AO298" s="28" t="s">
        <v>103</v>
      </c>
      <c r="AP298" s="28" t="s">
        <v>98</v>
      </c>
      <c r="AQ298" t="s">
        <v>105</v>
      </c>
      <c r="AR298" t="s">
        <v>164</v>
      </c>
      <c r="AS298">
        <v>910</v>
      </c>
      <c r="AT298">
        <v>648</v>
      </c>
      <c r="AU298">
        <v>0</v>
      </c>
      <c r="AV298">
        <v>1558</v>
      </c>
      <c r="AW298" s="30">
        <v>0</v>
      </c>
      <c r="AX298">
        <v>0</v>
      </c>
      <c r="AY298" s="30">
        <v>1</v>
      </c>
      <c r="AZ298" s="30">
        <v>1</v>
      </c>
      <c r="BA298">
        <v>4</v>
      </c>
      <c r="BB298" s="14">
        <f>IF(Table1[[#This Row],[FullBath]]+Table1[[#This Row],[HalfBath]]=Table1[[#This Row],[BedroomAbvGr]],1,0)</f>
        <v>0</v>
      </c>
      <c r="BC298">
        <v>1</v>
      </c>
      <c r="BD298" s="30" t="s">
        <v>98</v>
      </c>
      <c r="BE298">
        <v>6</v>
      </c>
      <c r="BF298" t="s">
        <v>107</v>
      </c>
      <c r="BG298">
        <v>0</v>
      </c>
      <c r="BH298" t="s">
        <v>83</v>
      </c>
      <c r="BI298" t="s">
        <v>108</v>
      </c>
      <c r="BJ298">
        <v>1950</v>
      </c>
      <c r="BK298" t="s">
        <v>102</v>
      </c>
      <c r="BL298">
        <v>1</v>
      </c>
      <c r="BM298">
        <v>282</v>
      </c>
      <c r="BN298" t="s">
        <v>98</v>
      </c>
      <c r="BO298" t="s">
        <v>98</v>
      </c>
      <c r="BP298" t="s">
        <v>105</v>
      </c>
      <c r="BQ298" s="30">
        <v>289</v>
      </c>
      <c r="BR298" s="14">
        <f>IF(Table1[[#This Row],[WoodDeckSF]]&gt;0,1,0)</f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 s="28" t="s">
        <v>83</v>
      </c>
      <c r="BY298" s="14">
        <f>IF(Table1[[#This Row],[PoolQC]]="NA", 0, 1)</f>
        <v>0</v>
      </c>
      <c r="BZ298" s="30" t="s">
        <v>134</v>
      </c>
      <c r="CA298" s="14">
        <f>IF(Table1[[#This Row],[Fence]]="NA",0,1)</f>
        <v>1</v>
      </c>
      <c r="CB298" t="s">
        <v>83</v>
      </c>
      <c r="CC298">
        <v>0</v>
      </c>
      <c r="CD298" s="30">
        <v>6</v>
      </c>
      <c r="CE298">
        <v>2007</v>
      </c>
      <c r="CF298" t="s">
        <v>110</v>
      </c>
      <c r="CG298" t="s">
        <v>111</v>
      </c>
      <c r="CH298" s="14">
        <f>IF(Table1[[#This Row],[SaleCondition]]="Normal",1,0)</f>
        <v>1</v>
      </c>
      <c r="CI298" s="1">
        <v>152000</v>
      </c>
    </row>
    <row r="299" spans="1:87" x14ac:dyDescent="0.2">
      <c r="A299">
        <v>298</v>
      </c>
      <c r="B299">
        <v>60</v>
      </c>
      <c r="C299" s="28" t="s">
        <v>192</v>
      </c>
      <c r="D299">
        <v>66</v>
      </c>
      <c r="E299">
        <v>7399</v>
      </c>
      <c r="F299" s="28" t="s">
        <v>82</v>
      </c>
      <c r="G299" t="s">
        <v>82</v>
      </c>
      <c r="H299" t="s">
        <v>120</v>
      </c>
      <c r="I299" s="28" t="s">
        <v>85</v>
      </c>
      <c r="J299" t="s">
        <v>86</v>
      </c>
      <c r="K299" s="30" t="s">
        <v>87</v>
      </c>
      <c r="L299" t="s">
        <v>88</v>
      </c>
      <c r="M299" s="31" t="s">
        <v>136</v>
      </c>
      <c r="N299" s="31" t="s">
        <v>90</v>
      </c>
      <c r="O299" s="28" t="s">
        <v>90</v>
      </c>
      <c r="P299" t="s">
        <v>91</v>
      </c>
      <c r="Q299" s="30" t="s">
        <v>92</v>
      </c>
      <c r="R299" s="28">
        <v>7</v>
      </c>
      <c r="S299" s="28">
        <v>5</v>
      </c>
      <c r="T299">
        <v>1997</v>
      </c>
      <c r="U299">
        <v>1998</v>
      </c>
      <c r="V299" s="14">
        <f t="shared" si="4"/>
        <v>1</v>
      </c>
      <c r="W299" s="28" t="s">
        <v>152</v>
      </c>
      <c r="X299" s="28" t="s">
        <v>94</v>
      </c>
      <c r="Y299" s="30" t="s">
        <v>95</v>
      </c>
      <c r="Z299" s="28" t="s">
        <v>95</v>
      </c>
      <c r="AA299" t="s">
        <v>96</v>
      </c>
      <c r="AB299" s="28">
        <v>1600</v>
      </c>
      <c r="AC299" s="28" t="s">
        <v>97</v>
      </c>
      <c r="AD299" s="28" t="s">
        <v>98</v>
      </c>
      <c r="AE299" s="30" t="s">
        <v>99</v>
      </c>
      <c r="AF299" t="s">
        <v>97</v>
      </c>
      <c r="AG299" t="s">
        <v>98</v>
      </c>
      <c r="AH299" t="s">
        <v>100</v>
      </c>
      <c r="AI299" t="s">
        <v>141</v>
      </c>
      <c r="AJ299">
        <v>649</v>
      </c>
      <c r="AK299" t="s">
        <v>102</v>
      </c>
      <c r="AL299">
        <v>0</v>
      </c>
      <c r="AM299">
        <v>326</v>
      </c>
      <c r="AN299">
        <v>975</v>
      </c>
      <c r="AO299" s="28" t="s">
        <v>103</v>
      </c>
      <c r="AP299" s="28" t="s">
        <v>104</v>
      </c>
      <c r="AQ299" t="s">
        <v>105</v>
      </c>
      <c r="AR299" t="s">
        <v>106</v>
      </c>
      <c r="AS299">
        <v>975</v>
      </c>
      <c r="AT299">
        <v>975</v>
      </c>
      <c r="AU299">
        <v>0</v>
      </c>
      <c r="AV299">
        <v>1950</v>
      </c>
      <c r="AW299" s="30">
        <v>0</v>
      </c>
      <c r="AX299">
        <v>0</v>
      </c>
      <c r="AY299" s="30">
        <v>2</v>
      </c>
      <c r="AZ299" s="30">
        <v>1</v>
      </c>
      <c r="BA299">
        <v>3</v>
      </c>
      <c r="BB299" s="14">
        <f>IF(Table1[[#This Row],[FullBath]]+Table1[[#This Row],[HalfBath]]=Table1[[#This Row],[BedroomAbvGr]],1,0)</f>
        <v>1</v>
      </c>
      <c r="BC299">
        <v>1</v>
      </c>
      <c r="BD299" s="30" t="s">
        <v>97</v>
      </c>
      <c r="BE299">
        <v>7</v>
      </c>
      <c r="BF299" t="s">
        <v>107</v>
      </c>
      <c r="BG299">
        <v>1</v>
      </c>
      <c r="BH299" t="s">
        <v>98</v>
      </c>
      <c r="BI299" t="s">
        <v>127</v>
      </c>
      <c r="BJ299">
        <v>1997</v>
      </c>
      <c r="BK299" t="s">
        <v>109</v>
      </c>
      <c r="BL299">
        <v>2</v>
      </c>
      <c r="BM299">
        <v>576</v>
      </c>
      <c r="BN299" t="s">
        <v>98</v>
      </c>
      <c r="BO299" t="s">
        <v>98</v>
      </c>
      <c r="BP299" t="s">
        <v>105</v>
      </c>
      <c r="BQ299" s="30">
        <v>0</v>
      </c>
      <c r="BR299" s="14">
        <f>IF(Table1[[#This Row],[WoodDeckSF]]&gt;0,1,0)</f>
        <v>0</v>
      </c>
      <c r="BS299">
        <v>10</v>
      </c>
      <c r="BT299">
        <v>0</v>
      </c>
      <c r="BU299">
        <v>0</v>
      </c>
      <c r="BV299">
        <v>198</v>
      </c>
      <c r="BW299">
        <v>0</v>
      </c>
      <c r="BX299" s="28" t="s">
        <v>83</v>
      </c>
      <c r="BY299" s="14">
        <f>IF(Table1[[#This Row],[PoolQC]]="NA", 0, 1)</f>
        <v>0</v>
      </c>
      <c r="BZ299" s="30" t="s">
        <v>83</v>
      </c>
      <c r="CA299" s="14">
        <f>IF(Table1[[#This Row],[Fence]]="NA",0,1)</f>
        <v>0</v>
      </c>
      <c r="CB299" t="s">
        <v>83</v>
      </c>
      <c r="CC299">
        <v>0</v>
      </c>
      <c r="CD299" s="30">
        <v>6</v>
      </c>
      <c r="CE299">
        <v>2007</v>
      </c>
      <c r="CF299" t="s">
        <v>110</v>
      </c>
      <c r="CG299" t="s">
        <v>111</v>
      </c>
      <c r="CH299" s="14">
        <f>IF(Table1[[#This Row],[SaleCondition]]="Normal",1,0)</f>
        <v>1</v>
      </c>
      <c r="CI299" s="1">
        <v>239000</v>
      </c>
    </row>
    <row r="300" spans="1:87" x14ac:dyDescent="0.2">
      <c r="A300">
        <v>299</v>
      </c>
      <c r="B300">
        <v>60</v>
      </c>
      <c r="C300" s="28" t="s">
        <v>81</v>
      </c>
      <c r="D300">
        <v>90</v>
      </c>
      <c r="E300">
        <v>11700</v>
      </c>
      <c r="F300" s="28" t="s">
        <v>82</v>
      </c>
      <c r="G300" t="s">
        <v>83</v>
      </c>
      <c r="H300" t="s">
        <v>84</v>
      </c>
      <c r="I300" s="28" t="s">
        <v>85</v>
      </c>
      <c r="J300" t="s">
        <v>86</v>
      </c>
      <c r="K300" s="30" t="s">
        <v>87</v>
      </c>
      <c r="L300" t="s">
        <v>88</v>
      </c>
      <c r="M300" s="31" t="s">
        <v>138</v>
      </c>
      <c r="N300" s="31" t="s">
        <v>90</v>
      </c>
      <c r="O300" s="28" t="s">
        <v>90</v>
      </c>
      <c r="P300" t="s">
        <v>91</v>
      </c>
      <c r="Q300" s="30" t="s">
        <v>92</v>
      </c>
      <c r="R300" s="28">
        <v>6</v>
      </c>
      <c r="S300" s="28">
        <v>6</v>
      </c>
      <c r="T300">
        <v>1968</v>
      </c>
      <c r="U300">
        <v>1968</v>
      </c>
      <c r="V300" s="14">
        <f t="shared" si="4"/>
        <v>0</v>
      </c>
      <c r="W300" s="28" t="s">
        <v>211</v>
      </c>
      <c r="X300" s="28" t="s">
        <v>94</v>
      </c>
      <c r="Y300" s="30" t="s">
        <v>140</v>
      </c>
      <c r="Z300" s="28" t="s">
        <v>236</v>
      </c>
      <c r="AA300" t="s">
        <v>96</v>
      </c>
      <c r="AB300" s="28">
        <v>365</v>
      </c>
      <c r="AC300" s="28" t="s">
        <v>97</v>
      </c>
      <c r="AD300" s="28" t="s">
        <v>98</v>
      </c>
      <c r="AE300" s="30" t="s">
        <v>118</v>
      </c>
      <c r="AF300" t="s">
        <v>98</v>
      </c>
      <c r="AG300" t="s">
        <v>98</v>
      </c>
      <c r="AH300" t="s">
        <v>100</v>
      </c>
      <c r="AI300" t="s">
        <v>119</v>
      </c>
      <c r="AJ300">
        <v>384</v>
      </c>
      <c r="AK300" t="s">
        <v>153</v>
      </c>
      <c r="AL300">
        <v>175</v>
      </c>
      <c r="AM300">
        <v>143</v>
      </c>
      <c r="AN300">
        <v>702</v>
      </c>
      <c r="AO300" s="28" t="s">
        <v>103</v>
      </c>
      <c r="AP300" s="28" t="s">
        <v>97</v>
      </c>
      <c r="AQ300" t="s">
        <v>105</v>
      </c>
      <c r="AR300" t="s">
        <v>106</v>
      </c>
      <c r="AS300">
        <v>1041</v>
      </c>
      <c r="AT300">
        <v>702</v>
      </c>
      <c r="AU300">
        <v>0</v>
      </c>
      <c r="AV300">
        <v>1743</v>
      </c>
      <c r="AW300" s="30">
        <v>0</v>
      </c>
      <c r="AX300">
        <v>1</v>
      </c>
      <c r="AY300" s="30">
        <v>1</v>
      </c>
      <c r="AZ300" s="30">
        <v>2</v>
      </c>
      <c r="BA300">
        <v>3</v>
      </c>
      <c r="BB300" s="14">
        <f>IF(Table1[[#This Row],[FullBath]]+Table1[[#This Row],[HalfBath]]=Table1[[#This Row],[BedroomAbvGr]],1,0)</f>
        <v>1</v>
      </c>
      <c r="BC300">
        <v>1</v>
      </c>
      <c r="BD300" s="30" t="s">
        <v>98</v>
      </c>
      <c r="BE300">
        <v>7</v>
      </c>
      <c r="BF300" t="s">
        <v>107</v>
      </c>
      <c r="BG300">
        <v>1</v>
      </c>
      <c r="BH300" t="s">
        <v>97</v>
      </c>
      <c r="BI300" t="s">
        <v>108</v>
      </c>
      <c r="BJ300">
        <v>1968</v>
      </c>
      <c r="BK300" t="s">
        <v>102</v>
      </c>
      <c r="BL300">
        <v>2</v>
      </c>
      <c r="BM300">
        <v>539</v>
      </c>
      <c r="BN300" t="s">
        <v>98</v>
      </c>
      <c r="BO300" t="s">
        <v>98</v>
      </c>
      <c r="BP300" t="s">
        <v>105</v>
      </c>
      <c r="BQ300" s="30">
        <v>224</v>
      </c>
      <c r="BR300" s="14">
        <f>IF(Table1[[#This Row],[WoodDeckSF]]&gt;0,1,0)</f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 s="28" t="s">
        <v>83</v>
      </c>
      <c r="BY300" s="14">
        <f>IF(Table1[[#This Row],[PoolQC]]="NA", 0, 1)</f>
        <v>0</v>
      </c>
      <c r="BZ300" s="30" t="s">
        <v>83</v>
      </c>
      <c r="CA300" s="14">
        <f>IF(Table1[[#This Row],[Fence]]="NA",0,1)</f>
        <v>0</v>
      </c>
      <c r="CB300" t="s">
        <v>83</v>
      </c>
      <c r="CC300">
        <v>0</v>
      </c>
      <c r="CD300" s="30">
        <v>6</v>
      </c>
      <c r="CE300">
        <v>2007</v>
      </c>
      <c r="CF300" t="s">
        <v>110</v>
      </c>
      <c r="CG300" t="s">
        <v>111</v>
      </c>
      <c r="CH300" s="14">
        <f>IF(Table1[[#This Row],[SaleCondition]]="Normal",1,0)</f>
        <v>1</v>
      </c>
      <c r="CI300" s="1">
        <v>175000</v>
      </c>
    </row>
    <row r="301" spans="1:87" x14ac:dyDescent="0.2">
      <c r="A301">
        <v>300</v>
      </c>
      <c r="B301">
        <v>20</v>
      </c>
      <c r="C301" s="28" t="s">
        <v>81</v>
      </c>
      <c r="D301">
        <v>80</v>
      </c>
      <c r="E301">
        <v>14000</v>
      </c>
      <c r="F301" s="28" t="s">
        <v>82</v>
      </c>
      <c r="G301" t="s">
        <v>83</v>
      </c>
      <c r="H301" t="s">
        <v>84</v>
      </c>
      <c r="I301" s="28" t="s">
        <v>85</v>
      </c>
      <c r="J301" t="s">
        <v>86</v>
      </c>
      <c r="K301" s="30" t="s">
        <v>87</v>
      </c>
      <c r="L301" t="s">
        <v>88</v>
      </c>
      <c r="M301" s="31" t="s">
        <v>123</v>
      </c>
      <c r="N301" s="31" t="s">
        <v>90</v>
      </c>
      <c r="O301" s="28" t="s">
        <v>90</v>
      </c>
      <c r="P301" t="s">
        <v>91</v>
      </c>
      <c r="Q301" s="30" t="s">
        <v>115</v>
      </c>
      <c r="R301" s="28">
        <v>6</v>
      </c>
      <c r="S301" s="28">
        <v>8</v>
      </c>
      <c r="T301">
        <v>1950</v>
      </c>
      <c r="U301">
        <v>2004</v>
      </c>
      <c r="V301" s="14">
        <f t="shared" si="4"/>
        <v>1</v>
      </c>
      <c r="W301" s="28" t="s">
        <v>93</v>
      </c>
      <c r="X301" s="28" t="s">
        <v>94</v>
      </c>
      <c r="Y301" s="30" t="s">
        <v>140</v>
      </c>
      <c r="Z301" s="28" t="s">
        <v>140</v>
      </c>
      <c r="AA301" t="s">
        <v>117</v>
      </c>
      <c r="AB301" s="28">
        <v>0</v>
      </c>
      <c r="AC301" s="28" t="s">
        <v>98</v>
      </c>
      <c r="AD301" s="28" t="s">
        <v>97</v>
      </c>
      <c r="AE301" s="30" t="s">
        <v>118</v>
      </c>
      <c r="AF301" t="s">
        <v>98</v>
      </c>
      <c r="AG301" t="s">
        <v>98</v>
      </c>
      <c r="AH301" t="s">
        <v>100</v>
      </c>
      <c r="AI301" t="s">
        <v>102</v>
      </c>
      <c r="AJ301">
        <v>0</v>
      </c>
      <c r="AK301" t="s">
        <v>102</v>
      </c>
      <c r="AL301">
        <v>0</v>
      </c>
      <c r="AM301">
        <v>1092</v>
      </c>
      <c r="AN301">
        <v>1092</v>
      </c>
      <c r="AO301" s="28" t="s">
        <v>103</v>
      </c>
      <c r="AP301" s="28" t="s">
        <v>104</v>
      </c>
      <c r="AQ301" t="s">
        <v>105</v>
      </c>
      <c r="AR301" t="s">
        <v>106</v>
      </c>
      <c r="AS301">
        <v>1152</v>
      </c>
      <c r="AT301">
        <v>0</v>
      </c>
      <c r="AU301">
        <v>0</v>
      </c>
      <c r="AV301">
        <v>1152</v>
      </c>
      <c r="AW301" s="30">
        <v>0</v>
      </c>
      <c r="AX301">
        <v>1</v>
      </c>
      <c r="AY301" s="30">
        <v>1</v>
      </c>
      <c r="AZ301" s="30">
        <v>0</v>
      </c>
      <c r="BA301">
        <v>3</v>
      </c>
      <c r="BB301" s="14">
        <f>IF(Table1[[#This Row],[FullBath]]+Table1[[#This Row],[HalfBath]]=Table1[[#This Row],[BedroomAbvGr]],1,0)</f>
        <v>0</v>
      </c>
      <c r="BC301">
        <v>1</v>
      </c>
      <c r="BD301" s="30" t="s">
        <v>97</v>
      </c>
      <c r="BE301">
        <v>6</v>
      </c>
      <c r="BF301" t="s">
        <v>107</v>
      </c>
      <c r="BG301">
        <v>1</v>
      </c>
      <c r="BH301" t="s">
        <v>97</v>
      </c>
      <c r="BI301" t="s">
        <v>108</v>
      </c>
      <c r="BJ301">
        <v>1950</v>
      </c>
      <c r="BK301" t="s">
        <v>102</v>
      </c>
      <c r="BL301">
        <v>1</v>
      </c>
      <c r="BM301">
        <v>300</v>
      </c>
      <c r="BN301" t="s">
        <v>98</v>
      </c>
      <c r="BO301" t="s">
        <v>98</v>
      </c>
      <c r="BP301" t="s">
        <v>105</v>
      </c>
      <c r="BQ301" s="30">
        <v>0</v>
      </c>
      <c r="BR301" s="14">
        <f>IF(Table1[[#This Row],[WoodDeckSF]]&gt;0,1,0)</f>
        <v>0</v>
      </c>
      <c r="BS301">
        <v>36</v>
      </c>
      <c r="BT301">
        <v>0</v>
      </c>
      <c r="BU301">
        <v>0</v>
      </c>
      <c r="BV301">
        <v>0</v>
      </c>
      <c r="BW301">
        <v>0</v>
      </c>
      <c r="BX301" s="28" t="s">
        <v>83</v>
      </c>
      <c r="BY301" s="14">
        <f>IF(Table1[[#This Row],[PoolQC]]="NA", 0, 1)</f>
        <v>0</v>
      </c>
      <c r="BZ301" s="30" t="s">
        <v>165</v>
      </c>
      <c r="CA301" s="14">
        <f>IF(Table1[[#This Row],[Fence]]="NA",0,1)</f>
        <v>1</v>
      </c>
      <c r="CB301" t="s">
        <v>83</v>
      </c>
      <c r="CC301">
        <v>0</v>
      </c>
      <c r="CD301" s="30">
        <v>8</v>
      </c>
      <c r="CE301">
        <v>2009</v>
      </c>
      <c r="CF301" t="s">
        <v>110</v>
      </c>
      <c r="CG301" t="s">
        <v>219</v>
      </c>
      <c r="CH301" s="14">
        <f>IF(Table1[[#This Row],[SaleCondition]]="Normal",1,0)</f>
        <v>0</v>
      </c>
      <c r="CI301" s="1">
        <v>158500</v>
      </c>
    </row>
    <row r="302" spans="1:87" x14ac:dyDescent="0.2">
      <c r="A302">
        <v>301</v>
      </c>
      <c r="B302">
        <v>190</v>
      </c>
      <c r="C302" s="28" t="s">
        <v>81</v>
      </c>
      <c r="D302">
        <v>90</v>
      </c>
      <c r="E302">
        <v>15750</v>
      </c>
      <c r="F302" s="28" t="s">
        <v>82</v>
      </c>
      <c r="G302" t="s">
        <v>83</v>
      </c>
      <c r="H302" t="s">
        <v>84</v>
      </c>
      <c r="I302" s="28" t="s">
        <v>85</v>
      </c>
      <c r="J302" t="s">
        <v>86</v>
      </c>
      <c r="K302" s="30" t="s">
        <v>122</v>
      </c>
      <c r="L302" t="s">
        <v>88</v>
      </c>
      <c r="M302" s="31" t="s">
        <v>123</v>
      </c>
      <c r="N302" s="31" t="s">
        <v>90</v>
      </c>
      <c r="O302" s="28" t="s">
        <v>90</v>
      </c>
      <c r="P302" t="s">
        <v>149</v>
      </c>
      <c r="Q302" s="30" t="s">
        <v>115</v>
      </c>
      <c r="R302" s="28">
        <v>5</v>
      </c>
      <c r="S302" s="28">
        <v>5</v>
      </c>
      <c r="T302">
        <v>1953</v>
      </c>
      <c r="U302">
        <v>1953</v>
      </c>
      <c r="V302" s="14">
        <f t="shared" si="4"/>
        <v>0</v>
      </c>
      <c r="W302" s="28" t="s">
        <v>152</v>
      </c>
      <c r="X302" s="28" t="s">
        <v>94</v>
      </c>
      <c r="Y302" s="30" t="s">
        <v>116</v>
      </c>
      <c r="Z302" s="28" t="s">
        <v>116</v>
      </c>
      <c r="AA302" t="s">
        <v>96</v>
      </c>
      <c r="AB302" s="28">
        <v>56</v>
      </c>
      <c r="AC302" s="28" t="s">
        <v>98</v>
      </c>
      <c r="AD302" s="28" t="s">
        <v>98</v>
      </c>
      <c r="AE302" s="30" t="s">
        <v>118</v>
      </c>
      <c r="AF302" t="s">
        <v>98</v>
      </c>
      <c r="AG302" t="s">
        <v>98</v>
      </c>
      <c r="AH302" t="s">
        <v>121</v>
      </c>
      <c r="AI302" t="s">
        <v>141</v>
      </c>
      <c r="AJ302">
        <v>841</v>
      </c>
      <c r="AK302" t="s">
        <v>102</v>
      </c>
      <c r="AL302">
        <v>0</v>
      </c>
      <c r="AM302">
        <v>324</v>
      </c>
      <c r="AN302">
        <v>1165</v>
      </c>
      <c r="AO302" s="28" t="s">
        <v>103</v>
      </c>
      <c r="AP302" s="28" t="s">
        <v>98</v>
      </c>
      <c r="AQ302" t="s">
        <v>105</v>
      </c>
      <c r="AR302" t="s">
        <v>106</v>
      </c>
      <c r="AS302">
        <v>1336</v>
      </c>
      <c r="AT302">
        <v>0</v>
      </c>
      <c r="AU302">
        <v>0</v>
      </c>
      <c r="AV302">
        <v>1336</v>
      </c>
      <c r="AW302" s="30">
        <v>1</v>
      </c>
      <c r="AX302">
        <v>0</v>
      </c>
      <c r="AY302" s="30">
        <v>1</v>
      </c>
      <c r="AZ302" s="30">
        <v>0</v>
      </c>
      <c r="BA302">
        <v>2</v>
      </c>
      <c r="BB302" s="14">
        <f>IF(Table1[[#This Row],[FullBath]]+Table1[[#This Row],[HalfBath]]=Table1[[#This Row],[BedroomAbvGr]],1,0)</f>
        <v>0</v>
      </c>
      <c r="BC302">
        <v>1</v>
      </c>
      <c r="BD302" s="30" t="s">
        <v>98</v>
      </c>
      <c r="BE302">
        <v>5</v>
      </c>
      <c r="BF302" t="s">
        <v>107</v>
      </c>
      <c r="BG302">
        <v>2</v>
      </c>
      <c r="BH302" t="s">
        <v>97</v>
      </c>
      <c r="BI302" t="s">
        <v>108</v>
      </c>
      <c r="BJ302">
        <v>1953</v>
      </c>
      <c r="BK302" t="s">
        <v>102</v>
      </c>
      <c r="BL302">
        <v>1</v>
      </c>
      <c r="BM302">
        <v>375</v>
      </c>
      <c r="BN302" t="s">
        <v>98</v>
      </c>
      <c r="BO302" t="s">
        <v>98</v>
      </c>
      <c r="BP302" t="s">
        <v>105</v>
      </c>
      <c r="BQ302" s="30">
        <v>0</v>
      </c>
      <c r="BR302" s="14">
        <f>IF(Table1[[#This Row],[WoodDeckSF]]&gt;0,1,0)</f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 s="28" t="s">
        <v>83</v>
      </c>
      <c r="BY302" s="14">
        <f>IF(Table1[[#This Row],[PoolQC]]="NA", 0, 1)</f>
        <v>0</v>
      </c>
      <c r="BZ302" s="30" t="s">
        <v>83</v>
      </c>
      <c r="CA302" s="14">
        <f>IF(Table1[[#This Row],[Fence]]="NA",0,1)</f>
        <v>0</v>
      </c>
      <c r="CB302" t="s">
        <v>83</v>
      </c>
      <c r="CC302">
        <v>0</v>
      </c>
      <c r="CD302" s="30">
        <v>6</v>
      </c>
      <c r="CE302">
        <v>2006</v>
      </c>
      <c r="CF302" t="s">
        <v>110</v>
      </c>
      <c r="CG302" t="s">
        <v>111</v>
      </c>
      <c r="CH302" s="14">
        <f>IF(Table1[[#This Row],[SaleCondition]]="Normal",1,0)</f>
        <v>1</v>
      </c>
      <c r="CI302" s="1">
        <v>157000</v>
      </c>
    </row>
    <row r="303" spans="1:87" x14ac:dyDescent="0.2">
      <c r="A303">
        <v>302</v>
      </c>
      <c r="B303">
        <v>60</v>
      </c>
      <c r="C303" s="28" t="s">
        <v>81</v>
      </c>
      <c r="D303">
        <v>66</v>
      </c>
      <c r="E303">
        <v>16226</v>
      </c>
      <c r="F303" s="28" t="s">
        <v>82</v>
      </c>
      <c r="G303" t="s">
        <v>83</v>
      </c>
      <c r="H303" t="s">
        <v>231</v>
      </c>
      <c r="I303" s="28" t="s">
        <v>85</v>
      </c>
      <c r="J303" t="s">
        <v>86</v>
      </c>
      <c r="K303" s="30" t="s">
        <v>87</v>
      </c>
      <c r="L303" t="s">
        <v>88</v>
      </c>
      <c r="M303" s="31" t="s">
        <v>89</v>
      </c>
      <c r="N303" s="31" t="s">
        <v>90</v>
      </c>
      <c r="O303" s="28" t="s">
        <v>90</v>
      </c>
      <c r="P303" t="s">
        <v>91</v>
      </c>
      <c r="Q303" s="30" t="s">
        <v>92</v>
      </c>
      <c r="R303" s="28">
        <v>8</v>
      </c>
      <c r="S303" s="28">
        <v>5</v>
      </c>
      <c r="T303">
        <v>1998</v>
      </c>
      <c r="U303">
        <v>1999</v>
      </c>
      <c r="V303" s="14">
        <f t="shared" si="4"/>
        <v>1</v>
      </c>
      <c r="W303" s="28" t="s">
        <v>93</v>
      </c>
      <c r="X303" s="28" t="s">
        <v>94</v>
      </c>
      <c r="Y303" s="30" t="s">
        <v>95</v>
      </c>
      <c r="Z303" s="28" t="s">
        <v>95</v>
      </c>
      <c r="AA303" t="s">
        <v>117</v>
      </c>
      <c r="AB303" s="28">
        <v>0</v>
      </c>
      <c r="AC303" s="28" t="s">
        <v>97</v>
      </c>
      <c r="AD303" s="28" t="s">
        <v>98</v>
      </c>
      <c r="AE303" s="30" t="s">
        <v>99</v>
      </c>
      <c r="AF303" t="s">
        <v>97</v>
      </c>
      <c r="AG303" t="s">
        <v>98</v>
      </c>
      <c r="AH303" t="s">
        <v>100</v>
      </c>
      <c r="AI303" t="s">
        <v>101</v>
      </c>
      <c r="AJ303">
        <v>281</v>
      </c>
      <c r="AK303" t="s">
        <v>102</v>
      </c>
      <c r="AL303">
        <v>0</v>
      </c>
      <c r="AM303">
        <v>747</v>
      </c>
      <c r="AN303">
        <v>1028</v>
      </c>
      <c r="AO303" s="28" t="s">
        <v>103</v>
      </c>
      <c r="AP303" s="28" t="s">
        <v>104</v>
      </c>
      <c r="AQ303" t="s">
        <v>105</v>
      </c>
      <c r="AR303" t="s">
        <v>106</v>
      </c>
      <c r="AS303">
        <v>1210</v>
      </c>
      <c r="AT303">
        <v>1242</v>
      </c>
      <c r="AU303">
        <v>0</v>
      </c>
      <c r="AV303">
        <v>2452</v>
      </c>
      <c r="AW303" s="30">
        <v>0</v>
      </c>
      <c r="AX303">
        <v>0</v>
      </c>
      <c r="AY303" s="30">
        <v>2</v>
      </c>
      <c r="AZ303" s="30">
        <v>1</v>
      </c>
      <c r="BA303">
        <v>4</v>
      </c>
      <c r="BB303" s="14">
        <f>IF(Table1[[#This Row],[FullBath]]+Table1[[#This Row],[HalfBath]]=Table1[[#This Row],[BedroomAbvGr]],1,0)</f>
        <v>0</v>
      </c>
      <c r="BC303">
        <v>1</v>
      </c>
      <c r="BD303" s="30" t="s">
        <v>97</v>
      </c>
      <c r="BE303">
        <v>9</v>
      </c>
      <c r="BF303" t="s">
        <v>107</v>
      </c>
      <c r="BG303">
        <v>1</v>
      </c>
      <c r="BH303" t="s">
        <v>98</v>
      </c>
      <c r="BI303" t="s">
        <v>156</v>
      </c>
      <c r="BJ303">
        <v>1998</v>
      </c>
      <c r="BK303" t="s">
        <v>157</v>
      </c>
      <c r="BL303">
        <v>2</v>
      </c>
      <c r="BM303">
        <v>683</v>
      </c>
      <c r="BN303" t="s">
        <v>98</v>
      </c>
      <c r="BO303" t="s">
        <v>98</v>
      </c>
      <c r="BP303" t="s">
        <v>105</v>
      </c>
      <c r="BQ303" s="30">
        <v>208</v>
      </c>
      <c r="BR303" s="14">
        <f>IF(Table1[[#This Row],[WoodDeckSF]]&gt;0,1,0)</f>
        <v>1</v>
      </c>
      <c r="BS303">
        <v>50</v>
      </c>
      <c r="BT303">
        <v>0</v>
      </c>
      <c r="BU303">
        <v>0</v>
      </c>
      <c r="BV303">
        <v>0</v>
      </c>
      <c r="BW303">
        <v>0</v>
      </c>
      <c r="BX303" s="28" t="s">
        <v>83</v>
      </c>
      <c r="BY303" s="14">
        <f>IF(Table1[[#This Row],[PoolQC]]="NA", 0, 1)</f>
        <v>0</v>
      </c>
      <c r="BZ303" s="30" t="s">
        <v>83</v>
      </c>
      <c r="CA303" s="14">
        <f>IF(Table1[[#This Row],[Fence]]="NA",0,1)</f>
        <v>0</v>
      </c>
      <c r="CB303" t="s">
        <v>83</v>
      </c>
      <c r="CC303">
        <v>0</v>
      </c>
      <c r="CD303" s="30">
        <v>5</v>
      </c>
      <c r="CE303">
        <v>2007</v>
      </c>
      <c r="CF303" t="s">
        <v>110</v>
      </c>
      <c r="CG303" t="s">
        <v>111</v>
      </c>
      <c r="CH303" s="14">
        <f>IF(Table1[[#This Row],[SaleCondition]]="Normal",1,0)</f>
        <v>1</v>
      </c>
      <c r="CI303" s="1">
        <v>267000</v>
      </c>
    </row>
    <row r="304" spans="1:87" x14ac:dyDescent="0.2">
      <c r="A304">
        <v>303</v>
      </c>
      <c r="B304">
        <v>20</v>
      </c>
      <c r="C304" s="28" t="s">
        <v>81</v>
      </c>
      <c r="D304">
        <v>118</v>
      </c>
      <c r="E304">
        <v>13704</v>
      </c>
      <c r="F304" s="28" t="s">
        <v>82</v>
      </c>
      <c r="G304" t="s">
        <v>83</v>
      </c>
      <c r="H304" t="s">
        <v>120</v>
      </c>
      <c r="I304" s="28" t="s">
        <v>85</v>
      </c>
      <c r="J304" t="s">
        <v>86</v>
      </c>
      <c r="K304" s="30" t="s">
        <v>122</v>
      </c>
      <c r="L304" t="s">
        <v>88</v>
      </c>
      <c r="M304" s="31" t="s">
        <v>89</v>
      </c>
      <c r="N304" s="31" t="s">
        <v>90</v>
      </c>
      <c r="O304" s="28" t="s">
        <v>90</v>
      </c>
      <c r="P304" t="s">
        <v>91</v>
      </c>
      <c r="Q304" s="30" t="s">
        <v>115</v>
      </c>
      <c r="R304" s="28">
        <v>7</v>
      </c>
      <c r="S304" s="28">
        <v>5</v>
      </c>
      <c r="T304">
        <v>2001</v>
      </c>
      <c r="U304">
        <v>2002</v>
      </c>
      <c r="V304" s="14">
        <f t="shared" si="4"/>
        <v>1</v>
      </c>
      <c r="W304" s="28" t="s">
        <v>93</v>
      </c>
      <c r="X304" s="28" t="s">
        <v>94</v>
      </c>
      <c r="Y304" s="30" t="s">
        <v>95</v>
      </c>
      <c r="Z304" s="28" t="s">
        <v>95</v>
      </c>
      <c r="AA304" t="s">
        <v>96</v>
      </c>
      <c r="AB304" s="28">
        <v>150</v>
      </c>
      <c r="AC304" s="28" t="s">
        <v>97</v>
      </c>
      <c r="AD304" s="28" t="s">
        <v>98</v>
      </c>
      <c r="AE304" s="30" t="s">
        <v>99</v>
      </c>
      <c r="AF304" t="s">
        <v>97</v>
      </c>
      <c r="AG304" t="s">
        <v>98</v>
      </c>
      <c r="AH304" t="s">
        <v>100</v>
      </c>
      <c r="AI304" t="s">
        <v>102</v>
      </c>
      <c r="AJ304">
        <v>0</v>
      </c>
      <c r="AK304" t="s">
        <v>102</v>
      </c>
      <c r="AL304">
        <v>0</v>
      </c>
      <c r="AM304">
        <v>1541</v>
      </c>
      <c r="AN304">
        <v>1541</v>
      </c>
      <c r="AO304" s="28" t="s">
        <v>103</v>
      </c>
      <c r="AP304" s="28" t="s">
        <v>104</v>
      </c>
      <c r="AQ304" t="s">
        <v>105</v>
      </c>
      <c r="AR304" t="s">
        <v>106</v>
      </c>
      <c r="AS304">
        <v>1541</v>
      </c>
      <c r="AT304">
        <v>0</v>
      </c>
      <c r="AU304">
        <v>0</v>
      </c>
      <c r="AV304">
        <v>1541</v>
      </c>
      <c r="AW304" s="30">
        <v>0</v>
      </c>
      <c r="AX304">
        <v>0</v>
      </c>
      <c r="AY304" s="30">
        <v>2</v>
      </c>
      <c r="AZ304" s="30">
        <v>0</v>
      </c>
      <c r="BA304">
        <v>3</v>
      </c>
      <c r="BB304" s="14">
        <f>IF(Table1[[#This Row],[FullBath]]+Table1[[#This Row],[HalfBath]]=Table1[[#This Row],[BedroomAbvGr]],1,0)</f>
        <v>0</v>
      </c>
      <c r="BC304">
        <v>1</v>
      </c>
      <c r="BD304" s="30" t="s">
        <v>97</v>
      </c>
      <c r="BE304">
        <v>6</v>
      </c>
      <c r="BF304" t="s">
        <v>107</v>
      </c>
      <c r="BG304">
        <v>1</v>
      </c>
      <c r="BH304" t="s">
        <v>98</v>
      </c>
      <c r="BI304" t="s">
        <v>108</v>
      </c>
      <c r="BJ304">
        <v>2001</v>
      </c>
      <c r="BK304" t="s">
        <v>109</v>
      </c>
      <c r="BL304">
        <v>3</v>
      </c>
      <c r="BM304">
        <v>843</v>
      </c>
      <c r="BN304" t="s">
        <v>98</v>
      </c>
      <c r="BO304" t="s">
        <v>98</v>
      </c>
      <c r="BP304" t="s">
        <v>105</v>
      </c>
      <c r="BQ304" s="30">
        <v>468</v>
      </c>
      <c r="BR304" s="14">
        <f>IF(Table1[[#This Row],[WoodDeckSF]]&gt;0,1,0)</f>
        <v>1</v>
      </c>
      <c r="BS304">
        <v>81</v>
      </c>
      <c r="BT304">
        <v>0</v>
      </c>
      <c r="BU304">
        <v>0</v>
      </c>
      <c r="BV304">
        <v>0</v>
      </c>
      <c r="BW304">
        <v>0</v>
      </c>
      <c r="BX304" s="28" t="s">
        <v>83</v>
      </c>
      <c r="BY304" s="14">
        <f>IF(Table1[[#This Row],[PoolQC]]="NA", 0, 1)</f>
        <v>0</v>
      </c>
      <c r="BZ304" s="30" t="s">
        <v>83</v>
      </c>
      <c r="CA304" s="14">
        <f>IF(Table1[[#This Row],[Fence]]="NA",0,1)</f>
        <v>0</v>
      </c>
      <c r="CB304" t="s">
        <v>83</v>
      </c>
      <c r="CC304">
        <v>0</v>
      </c>
      <c r="CD304" s="30">
        <v>1</v>
      </c>
      <c r="CE304">
        <v>2006</v>
      </c>
      <c r="CF304" t="s">
        <v>110</v>
      </c>
      <c r="CG304" t="s">
        <v>111</v>
      </c>
      <c r="CH304" s="14">
        <f>IF(Table1[[#This Row],[SaleCondition]]="Normal",1,0)</f>
        <v>1</v>
      </c>
      <c r="CI304" s="1">
        <v>205000</v>
      </c>
    </row>
    <row r="305" spans="1:87" x14ac:dyDescent="0.2">
      <c r="A305">
        <v>304</v>
      </c>
      <c r="B305">
        <v>20</v>
      </c>
      <c r="C305" s="28" t="s">
        <v>81</v>
      </c>
      <c r="D305">
        <v>70</v>
      </c>
      <c r="E305">
        <v>9800</v>
      </c>
      <c r="F305" s="28" t="s">
        <v>82</v>
      </c>
      <c r="G305" t="s">
        <v>83</v>
      </c>
      <c r="H305" t="s">
        <v>84</v>
      </c>
      <c r="I305" s="28" t="s">
        <v>85</v>
      </c>
      <c r="J305" t="s">
        <v>86</v>
      </c>
      <c r="K305" s="30" t="s">
        <v>122</v>
      </c>
      <c r="L305" t="s">
        <v>88</v>
      </c>
      <c r="M305" s="31" t="s">
        <v>89</v>
      </c>
      <c r="N305" s="31" t="s">
        <v>90</v>
      </c>
      <c r="O305" s="28" t="s">
        <v>90</v>
      </c>
      <c r="P305" t="s">
        <v>91</v>
      </c>
      <c r="Q305" s="30" t="s">
        <v>115</v>
      </c>
      <c r="R305" s="28">
        <v>5</v>
      </c>
      <c r="S305" s="28">
        <v>7</v>
      </c>
      <c r="T305">
        <v>1972</v>
      </c>
      <c r="U305">
        <v>1972</v>
      </c>
      <c r="V305" s="14">
        <f t="shared" si="4"/>
        <v>0</v>
      </c>
      <c r="W305" s="28" t="s">
        <v>93</v>
      </c>
      <c r="X305" s="28" t="s">
        <v>94</v>
      </c>
      <c r="Y305" s="30" t="s">
        <v>95</v>
      </c>
      <c r="Z305" s="28" t="s">
        <v>95</v>
      </c>
      <c r="AA305" t="s">
        <v>117</v>
      </c>
      <c r="AB305" s="28">
        <v>0</v>
      </c>
      <c r="AC305" s="28" t="s">
        <v>98</v>
      </c>
      <c r="AD305" s="28" t="s">
        <v>98</v>
      </c>
      <c r="AE305" s="30" t="s">
        <v>99</v>
      </c>
      <c r="AF305" t="s">
        <v>98</v>
      </c>
      <c r="AG305" t="s">
        <v>98</v>
      </c>
      <c r="AH305" t="s">
        <v>100</v>
      </c>
      <c r="AI305" t="s">
        <v>119</v>
      </c>
      <c r="AJ305">
        <v>894</v>
      </c>
      <c r="AK305" t="s">
        <v>102</v>
      </c>
      <c r="AL305">
        <v>0</v>
      </c>
      <c r="AM305">
        <v>0</v>
      </c>
      <c r="AN305">
        <v>894</v>
      </c>
      <c r="AO305" s="28" t="s">
        <v>103</v>
      </c>
      <c r="AP305" s="28" t="s">
        <v>98</v>
      </c>
      <c r="AQ305" t="s">
        <v>105</v>
      </c>
      <c r="AR305" t="s">
        <v>106</v>
      </c>
      <c r="AS305">
        <v>894</v>
      </c>
      <c r="AT305">
        <v>0</v>
      </c>
      <c r="AU305">
        <v>0</v>
      </c>
      <c r="AV305">
        <v>894</v>
      </c>
      <c r="AW305" s="30">
        <v>1</v>
      </c>
      <c r="AX305">
        <v>0</v>
      </c>
      <c r="AY305" s="30">
        <v>1</v>
      </c>
      <c r="AZ305" s="30">
        <v>0</v>
      </c>
      <c r="BA305">
        <v>3</v>
      </c>
      <c r="BB305" s="14">
        <f>IF(Table1[[#This Row],[FullBath]]+Table1[[#This Row],[HalfBath]]=Table1[[#This Row],[BedroomAbvGr]],1,0)</f>
        <v>0</v>
      </c>
      <c r="BC305">
        <v>1</v>
      </c>
      <c r="BD305" s="30" t="s">
        <v>98</v>
      </c>
      <c r="BE305">
        <v>5</v>
      </c>
      <c r="BF305" t="s">
        <v>107</v>
      </c>
      <c r="BG305">
        <v>0</v>
      </c>
      <c r="BH305" t="s">
        <v>83</v>
      </c>
      <c r="BI305" t="s">
        <v>108</v>
      </c>
      <c r="BJ305">
        <v>1975</v>
      </c>
      <c r="BK305" t="s">
        <v>102</v>
      </c>
      <c r="BL305">
        <v>2</v>
      </c>
      <c r="BM305">
        <v>552</v>
      </c>
      <c r="BN305" t="s">
        <v>98</v>
      </c>
      <c r="BO305" t="s">
        <v>98</v>
      </c>
      <c r="BP305" t="s">
        <v>105</v>
      </c>
      <c r="BQ305" s="30">
        <v>256</v>
      </c>
      <c r="BR305" s="14">
        <f>IF(Table1[[#This Row],[WoodDeckSF]]&gt;0,1,0)</f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 s="28" t="s">
        <v>83</v>
      </c>
      <c r="BY305" s="14">
        <f>IF(Table1[[#This Row],[PoolQC]]="NA", 0, 1)</f>
        <v>0</v>
      </c>
      <c r="BZ305" s="30" t="s">
        <v>163</v>
      </c>
      <c r="CA305" s="14">
        <f>IF(Table1[[#This Row],[Fence]]="NA",0,1)</f>
        <v>1</v>
      </c>
      <c r="CB305" t="s">
        <v>83</v>
      </c>
      <c r="CC305">
        <v>0</v>
      </c>
      <c r="CD305" s="30">
        <v>7</v>
      </c>
      <c r="CE305">
        <v>2006</v>
      </c>
      <c r="CF305" t="s">
        <v>110</v>
      </c>
      <c r="CG305" t="s">
        <v>128</v>
      </c>
      <c r="CH305" s="14">
        <f>IF(Table1[[#This Row],[SaleCondition]]="Normal",1,0)</f>
        <v>0</v>
      </c>
      <c r="CI305" s="1">
        <v>149900</v>
      </c>
    </row>
    <row r="306" spans="1:87" x14ac:dyDescent="0.2">
      <c r="A306">
        <v>305</v>
      </c>
      <c r="B306">
        <v>75</v>
      </c>
      <c r="C306" s="28" t="s">
        <v>142</v>
      </c>
      <c r="D306">
        <v>87</v>
      </c>
      <c r="E306">
        <v>18386</v>
      </c>
      <c r="F306" s="28" t="s">
        <v>82</v>
      </c>
      <c r="G306" t="s">
        <v>83</v>
      </c>
      <c r="H306" t="s">
        <v>84</v>
      </c>
      <c r="I306" s="28" t="s">
        <v>85</v>
      </c>
      <c r="J306" t="s">
        <v>86</v>
      </c>
      <c r="K306" s="30" t="s">
        <v>87</v>
      </c>
      <c r="L306" t="s">
        <v>88</v>
      </c>
      <c r="M306" s="31" t="s">
        <v>143</v>
      </c>
      <c r="N306" s="31" t="s">
        <v>90</v>
      </c>
      <c r="O306" s="28" t="s">
        <v>90</v>
      </c>
      <c r="P306" t="s">
        <v>91</v>
      </c>
      <c r="Q306" s="30" t="s">
        <v>225</v>
      </c>
      <c r="R306" s="28">
        <v>7</v>
      </c>
      <c r="S306" s="28">
        <v>9</v>
      </c>
      <c r="T306">
        <v>1880</v>
      </c>
      <c r="U306">
        <v>2002</v>
      </c>
      <c r="V306" s="14">
        <f t="shared" si="4"/>
        <v>1</v>
      </c>
      <c r="W306" s="28" t="s">
        <v>93</v>
      </c>
      <c r="X306" s="28" t="s">
        <v>94</v>
      </c>
      <c r="Y306" s="30" t="s">
        <v>180</v>
      </c>
      <c r="Z306" s="28" t="s">
        <v>181</v>
      </c>
      <c r="AA306" t="s">
        <v>117</v>
      </c>
      <c r="AB306" s="28">
        <v>0</v>
      </c>
      <c r="AC306" s="28" t="s">
        <v>98</v>
      </c>
      <c r="AD306" s="28" t="s">
        <v>98</v>
      </c>
      <c r="AE306" s="30" t="s">
        <v>126</v>
      </c>
      <c r="AF306" t="s">
        <v>98</v>
      </c>
      <c r="AG306" t="s">
        <v>98</v>
      </c>
      <c r="AH306" t="s">
        <v>100</v>
      </c>
      <c r="AI306" t="s">
        <v>102</v>
      </c>
      <c r="AJ306">
        <v>0</v>
      </c>
      <c r="AK306" t="s">
        <v>102</v>
      </c>
      <c r="AL306">
        <v>0</v>
      </c>
      <c r="AM306">
        <v>1470</v>
      </c>
      <c r="AN306">
        <v>1470</v>
      </c>
      <c r="AO306" s="28" t="s">
        <v>103</v>
      </c>
      <c r="AP306" s="28" t="s">
        <v>104</v>
      </c>
      <c r="AQ306" t="s">
        <v>105</v>
      </c>
      <c r="AR306" t="s">
        <v>106</v>
      </c>
      <c r="AS306">
        <v>1675</v>
      </c>
      <c r="AT306">
        <v>1818</v>
      </c>
      <c r="AU306">
        <v>0</v>
      </c>
      <c r="AV306">
        <v>3493</v>
      </c>
      <c r="AW306" s="30">
        <v>0</v>
      </c>
      <c r="AX306">
        <v>0</v>
      </c>
      <c r="AY306" s="30">
        <v>3</v>
      </c>
      <c r="AZ306" s="30">
        <v>0</v>
      </c>
      <c r="BA306">
        <v>3</v>
      </c>
      <c r="BB306" s="14">
        <f>IF(Table1[[#This Row],[FullBath]]+Table1[[#This Row],[HalfBath]]=Table1[[#This Row],[BedroomAbvGr]],1,0)</f>
        <v>1</v>
      </c>
      <c r="BC306">
        <v>1</v>
      </c>
      <c r="BD306" s="30" t="s">
        <v>97</v>
      </c>
      <c r="BE306">
        <v>10</v>
      </c>
      <c r="BF306" t="s">
        <v>107</v>
      </c>
      <c r="BG306">
        <v>1</v>
      </c>
      <c r="BH306" t="s">
        <v>104</v>
      </c>
      <c r="BI306" t="s">
        <v>108</v>
      </c>
      <c r="BJ306">
        <v>2003</v>
      </c>
      <c r="BK306" t="s">
        <v>102</v>
      </c>
      <c r="BL306">
        <v>3</v>
      </c>
      <c r="BM306">
        <v>870</v>
      </c>
      <c r="BN306" t="s">
        <v>98</v>
      </c>
      <c r="BO306" t="s">
        <v>98</v>
      </c>
      <c r="BP306" t="s">
        <v>105</v>
      </c>
      <c r="BQ306" s="30">
        <v>302</v>
      </c>
      <c r="BR306" s="14">
        <f>IF(Table1[[#This Row],[WoodDeckSF]]&gt;0,1,0)</f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 s="28" t="s">
        <v>83</v>
      </c>
      <c r="BY306" s="14">
        <f>IF(Table1[[#This Row],[PoolQC]]="NA", 0, 1)</f>
        <v>0</v>
      </c>
      <c r="BZ306" s="30" t="s">
        <v>83</v>
      </c>
      <c r="CA306" s="14">
        <f>IF(Table1[[#This Row],[Fence]]="NA",0,1)</f>
        <v>0</v>
      </c>
      <c r="CB306" t="s">
        <v>83</v>
      </c>
      <c r="CC306">
        <v>0</v>
      </c>
      <c r="CD306" s="30">
        <v>5</v>
      </c>
      <c r="CE306">
        <v>2008</v>
      </c>
      <c r="CF306" t="s">
        <v>110</v>
      </c>
      <c r="CG306" t="s">
        <v>111</v>
      </c>
      <c r="CH306" s="14">
        <f>IF(Table1[[#This Row],[SaleCondition]]="Normal",1,0)</f>
        <v>1</v>
      </c>
      <c r="CI306" s="1">
        <v>295000</v>
      </c>
    </row>
    <row r="307" spans="1:87" x14ac:dyDescent="0.2">
      <c r="A307">
        <v>306</v>
      </c>
      <c r="B307">
        <v>20</v>
      </c>
      <c r="C307" s="28" t="s">
        <v>81</v>
      </c>
      <c r="D307">
        <v>80</v>
      </c>
      <c r="E307">
        <v>10386</v>
      </c>
      <c r="F307" s="28" t="s">
        <v>82</v>
      </c>
      <c r="G307" t="s">
        <v>83</v>
      </c>
      <c r="H307" t="s">
        <v>84</v>
      </c>
      <c r="I307" s="28" t="s">
        <v>85</v>
      </c>
      <c r="J307" t="s">
        <v>86</v>
      </c>
      <c r="K307" s="30" t="s">
        <v>87</v>
      </c>
      <c r="L307" t="s">
        <v>88</v>
      </c>
      <c r="M307" s="31" t="s">
        <v>89</v>
      </c>
      <c r="N307" s="31" t="s">
        <v>90</v>
      </c>
      <c r="O307" s="28" t="s">
        <v>90</v>
      </c>
      <c r="P307" t="s">
        <v>91</v>
      </c>
      <c r="Q307" s="30" t="s">
        <v>115</v>
      </c>
      <c r="R307" s="28">
        <v>8</v>
      </c>
      <c r="S307" s="28">
        <v>5</v>
      </c>
      <c r="T307">
        <v>2004</v>
      </c>
      <c r="U307">
        <v>2005</v>
      </c>
      <c r="V307" s="14">
        <f t="shared" si="4"/>
        <v>1</v>
      </c>
      <c r="W307" s="28" t="s">
        <v>93</v>
      </c>
      <c r="X307" s="28" t="s">
        <v>94</v>
      </c>
      <c r="Y307" s="30" t="s">
        <v>180</v>
      </c>
      <c r="Z307" s="28" t="s">
        <v>181</v>
      </c>
      <c r="AA307" t="s">
        <v>137</v>
      </c>
      <c r="AB307" s="28">
        <v>246</v>
      </c>
      <c r="AC307" s="28" t="s">
        <v>97</v>
      </c>
      <c r="AD307" s="28" t="s">
        <v>98</v>
      </c>
      <c r="AE307" s="30" t="s">
        <v>99</v>
      </c>
      <c r="AF307" t="s">
        <v>97</v>
      </c>
      <c r="AG307" t="s">
        <v>98</v>
      </c>
      <c r="AH307" t="s">
        <v>100</v>
      </c>
      <c r="AI307" t="s">
        <v>101</v>
      </c>
      <c r="AJ307">
        <v>1464</v>
      </c>
      <c r="AK307" t="s">
        <v>102</v>
      </c>
      <c r="AL307">
        <v>0</v>
      </c>
      <c r="AM307">
        <v>536</v>
      </c>
      <c r="AN307">
        <v>2000</v>
      </c>
      <c r="AO307" s="28" t="s">
        <v>103</v>
      </c>
      <c r="AP307" s="28" t="s">
        <v>104</v>
      </c>
      <c r="AQ307" t="s">
        <v>105</v>
      </c>
      <c r="AR307" t="s">
        <v>106</v>
      </c>
      <c r="AS307">
        <v>2000</v>
      </c>
      <c r="AT307">
        <v>0</v>
      </c>
      <c r="AU307">
        <v>0</v>
      </c>
      <c r="AV307">
        <v>2000</v>
      </c>
      <c r="AW307" s="30">
        <v>1</v>
      </c>
      <c r="AX307">
        <v>0</v>
      </c>
      <c r="AY307" s="30">
        <v>2</v>
      </c>
      <c r="AZ307" s="30">
        <v>0</v>
      </c>
      <c r="BA307">
        <v>3</v>
      </c>
      <c r="BB307" s="14">
        <f>IF(Table1[[#This Row],[FullBath]]+Table1[[#This Row],[HalfBath]]=Table1[[#This Row],[BedroomAbvGr]],1,0)</f>
        <v>0</v>
      </c>
      <c r="BC307">
        <v>1</v>
      </c>
      <c r="BD307" s="30" t="s">
        <v>97</v>
      </c>
      <c r="BE307">
        <v>8</v>
      </c>
      <c r="BF307" t="s">
        <v>107</v>
      </c>
      <c r="BG307">
        <v>0</v>
      </c>
      <c r="BH307" t="s">
        <v>83</v>
      </c>
      <c r="BI307" t="s">
        <v>108</v>
      </c>
      <c r="BJ307">
        <v>2004</v>
      </c>
      <c r="BK307" t="s">
        <v>157</v>
      </c>
      <c r="BL307">
        <v>3</v>
      </c>
      <c r="BM307">
        <v>888</v>
      </c>
      <c r="BN307" t="s">
        <v>98</v>
      </c>
      <c r="BO307" t="s">
        <v>98</v>
      </c>
      <c r="BP307" t="s">
        <v>105</v>
      </c>
      <c r="BQ307" s="30">
        <v>168</v>
      </c>
      <c r="BR307" s="14">
        <f>IF(Table1[[#This Row],[WoodDeckSF]]&gt;0,1,0)</f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 s="28" t="s">
        <v>83</v>
      </c>
      <c r="BY307" s="14">
        <f>IF(Table1[[#This Row],[PoolQC]]="NA", 0, 1)</f>
        <v>0</v>
      </c>
      <c r="BZ307" s="30" t="s">
        <v>83</v>
      </c>
      <c r="CA307" s="14">
        <f>IF(Table1[[#This Row],[Fence]]="NA",0,1)</f>
        <v>0</v>
      </c>
      <c r="CB307" t="s">
        <v>83</v>
      </c>
      <c r="CC307">
        <v>0</v>
      </c>
      <c r="CD307" s="30">
        <v>7</v>
      </c>
      <c r="CE307">
        <v>2007</v>
      </c>
      <c r="CF307" t="s">
        <v>110</v>
      </c>
      <c r="CG307" t="s">
        <v>111</v>
      </c>
      <c r="CH307" s="14">
        <f>IF(Table1[[#This Row],[SaleCondition]]="Normal",1,0)</f>
        <v>1</v>
      </c>
      <c r="CI307" s="1">
        <v>305900</v>
      </c>
    </row>
    <row r="308" spans="1:87" x14ac:dyDescent="0.2">
      <c r="A308">
        <v>307</v>
      </c>
      <c r="B308">
        <v>60</v>
      </c>
      <c r="C308" s="28" t="s">
        <v>81</v>
      </c>
      <c r="D308">
        <v>116</v>
      </c>
      <c r="E308">
        <v>13474</v>
      </c>
      <c r="F308" s="28" t="s">
        <v>82</v>
      </c>
      <c r="G308" t="s">
        <v>83</v>
      </c>
      <c r="H308" t="s">
        <v>84</v>
      </c>
      <c r="I308" s="28" t="s">
        <v>85</v>
      </c>
      <c r="J308" t="s">
        <v>86</v>
      </c>
      <c r="K308" s="30" t="s">
        <v>87</v>
      </c>
      <c r="L308" t="s">
        <v>88</v>
      </c>
      <c r="M308" s="31" t="s">
        <v>170</v>
      </c>
      <c r="N308" s="31" t="s">
        <v>114</v>
      </c>
      <c r="O308" s="28" t="s">
        <v>90</v>
      </c>
      <c r="P308" t="s">
        <v>91</v>
      </c>
      <c r="Q308" s="30" t="s">
        <v>92</v>
      </c>
      <c r="R308" s="28">
        <v>7</v>
      </c>
      <c r="S308" s="28">
        <v>5</v>
      </c>
      <c r="T308">
        <v>1990</v>
      </c>
      <c r="U308">
        <v>1991</v>
      </c>
      <c r="V308" s="14">
        <f t="shared" si="4"/>
        <v>1</v>
      </c>
      <c r="W308" s="28" t="s">
        <v>93</v>
      </c>
      <c r="X308" s="28" t="s">
        <v>94</v>
      </c>
      <c r="Y308" s="30" t="s">
        <v>140</v>
      </c>
      <c r="Z308" s="28" t="s">
        <v>161</v>
      </c>
      <c r="AA308" t="s">
        <v>96</v>
      </c>
      <c r="AB308" s="28">
        <v>246</v>
      </c>
      <c r="AC308" s="28" t="s">
        <v>97</v>
      </c>
      <c r="AD308" s="28" t="s">
        <v>98</v>
      </c>
      <c r="AE308" s="30" t="s">
        <v>118</v>
      </c>
      <c r="AF308" t="s">
        <v>97</v>
      </c>
      <c r="AG308" t="s">
        <v>98</v>
      </c>
      <c r="AH308" t="s">
        <v>100</v>
      </c>
      <c r="AI308" t="s">
        <v>119</v>
      </c>
      <c r="AJ308">
        <v>700</v>
      </c>
      <c r="AK308" t="s">
        <v>102</v>
      </c>
      <c r="AL308">
        <v>0</v>
      </c>
      <c r="AM308">
        <v>0</v>
      </c>
      <c r="AN308">
        <v>700</v>
      </c>
      <c r="AO308" s="28" t="s">
        <v>103</v>
      </c>
      <c r="AP308" s="28" t="s">
        <v>97</v>
      </c>
      <c r="AQ308" t="s">
        <v>105</v>
      </c>
      <c r="AR308" t="s">
        <v>106</v>
      </c>
      <c r="AS308">
        <v>1122</v>
      </c>
      <c r="AT308">
        <v>1121</v>
      </c>
      <c r="AU308">
        <v>0</v>
      </c>
      <c r="AV308">
        <v>2243</v>
      </c>
      <c r="AW308" s="30">
        <v>1</v>
      </c>
      <c r="AX308">
        <v>0</v>
      </c>
      <c r="AY308" s="30">
        <v>2</v>
      </c>
      <c r="AZ308" s="30">
        <v>1</v>
      </c>
      <c r="BA308">
        <v>4</v>
      </c>
      <c r="BB308" s="14">
        <f>IF(Table1[[#This Row],[FullBath]]+Table1[[#This Row],[HalfBath]]=Table1[[#This Row],[BedroomAbvGr]],1,0)</f>
        <v>0</v>
      </c>
      <c r="BC308">
        <v>1</v>
      </c>
      <c r="BD308" s="30" t="s">
        <v>97</v>
      </c>
      <c r="BE308">
        <v>8</v>
      </c>
      <c r="BF308" t="s">
        <v>107</v>
      </c>
      <c r="BG308">
        <v>1</v>
      </c>
      <c r="BH308" t="s">
        <v>98</v>
      </c>
      <c r="BI308" t="s">
        <v>108</v>
      </c>
      <c r="BJ308">
        <v>1990</v>
      </c>
      <c r="BK308" t="s">
        <v>109</v>
      </c>
      <c r="BL308">
        <v>3</v>
      </c>
      <c r="BM308">
        <v>746</v>
      </c>
      <c r="BN308" t="s">
        <v>98</v>
      </c>
      <c r="BO308" t="s">
        <v>98</v>
      </c>
      <c r="BP308" t="s">
        <v>105</v>
      </c>
      <c r="BQ308" s="30">
        <v>127</v>
      </c>
      <c r="BR308" s="14">
        <f>IF(Table1[[#This Row],[WoodDeckSF]]&gt;0,1,0)</f>
        <v>1</v>
      </c>
      <c r="BS308">
        <v>44</v>
      </c>
      <c r="BT308">
        <v>224</v>
      </c>
      <c r="BU308">
        <v>0</v>
      </c>
      <c r="BV308">
        <v>0</v>
      </c>
      <c r="BW308">
        <v>0</v>
      </c>
      <c r="BX308" s="28" t="s">
        <v>83</v>
      </c>
      <c r="BY308" s="14">
        <f>IF(Table1[[#This Row],[PoolQC]]="NA", 0, 1)</f>
        <v>0</v>
      </c>
      <c r="BZ308" s="30" t="s">
        <v>83</v>
      </c>
      <c r="CA308" s="14">
        <f>IF(Table1[[#This Row],[Fence]]="NA",0,1)</f>
        <v>0</v>
      </c>
      <c r="CB308" t="s">
        <v>83</v>
      </c>
      <c r="CC308">
        <v>0</v>
      </c>
      <c r="CD308" s="30">
        <v>6</v>
      </c>
      <c r="CE308">
        <v>2007</v>
      </c>
      <c r="CF308" t="s">
        <v>110</v>
      </c>
      <c r="CG308" t="s">
        <v>111</v>
      </c>
      <c r="CH308" s="14">
        <f>IF(Table1[[#This Row],[SaleCondition]]="Normal",1,0)</f>
        <v>1</v>
      </c>
      <c r="CI308" s="1">
        <v>225000</v>
      </c>
    </row>
    <row r="309" spans="1:87" x14ac:dyDescent="0.2">
      <c r="A309">
        <v>308</v>
      </c>
      <c r="B309">
        <v>50</v>
      </c>
      <c r="C309" s="28" t="s">
        <v>142</v>
      </c>
      <c r="D309" t="s">
        <v>83</v>
      </c>
      <c r="E309">
        <v>7920</v>
      </c>
      <c r="F309" s="28" t="s">
        <v>82</v>
      </c>
      <c r="G309" t="s">
        <v>174</v>
      </c>
      <c r="H309" t="s">
        <v>120</v>
      </c>
      <c r="I309" s="28" t="s">
        <v>85</v>
      </c>
      <c r="J309" t="s">
        <v>86</v>
      </c>
      <c r="K309" s="30" t="s">
        <v>87</v>
      </c>
      <c r="L309" t="s">
        <v>88</v>
      </c>
      <c r="M309" s="31" t="s">
        <v>176</v>
      </c>
      <c r="N309" s="31" t="s">
        <v>144</v>
      </c>
      <c r="O309" s="28" t="s">
        <v>90</v>
      </c>
      <c r="P309" t="s">
        <v>91</v>
      </c>
      <c r="Q309" s="30" t="s">
        <v>132</v>
      </c>
      <c r="R309" s="28">
        <v>6</v>
      </c>
      <c r="S309" s="28">
        <v>7</v>
      </c>
      <c r="T309">
        <v>1920</v>
      </c>
      <c r="U309">
        <v>1950</v>
      </c>
      <c r="V309" s="14">
        <f t="shared" si="4"/>
        <v>1</v>
      </c>
      <c r="W309" s="28" t="s">
        <v>93</v>
      </c>
      <c r="X309" s="28" t="s">
        <v>94</v>
      </c>
      <c r="Y309" s="30" t="s">
        <v>116</v>
      </c>
      <c r="Z309" s="28" t="s">
        <v>116</v>
      </c>
      <c r="AA309" t="s">
        <v>117</v>
      </c>
      <c r="AB309" s="28">
        <v>0</v>
      </c>
      <c r="AC309" s="28" t="s">
        <v>98</v>
      </c>
      <c r="AD309" s="28" t="s">
        <v>147</v>
      </c>
      <c r="AE309" s="30" t="s">
        <v>118</v>
      </c>
      <c r="AF309" t="s">
        <v>98</v>
      </c>
      <c r="AG309" t="s">
        <v>98</v>
      </c>
      <c r="AH309" t="s">
        <v>100</v>
      </c>
      <c r="AI309" t="s">
        <v>102</v>
      </c>
      <c r="AJ309">
        <v>0</v>
      </c>
      <c r="AK309" t="s">
        <v>102</v>
      </c>
      <c r="AL309">
        <v>0</v>
      </c>
      <c r="AM309">
        <v>319</v>
      </c>
      <c r="AN309">
        <v>319</v>
      </c>
      <c r="AO309" s="28" t="s">
        <v>103</v>
      </c>
      <c r="AP309" s="28" t="s">
        <v>98</v>
      </c>
      <c r="AQ309" t="s">
        <v>105</v>
      </c>
      <c r="AR309" t="s">
        <v>164</v>
      </c>
      <c r="AS309">
        <v>1035</v>
      </c>
      <c r="AT309">
        <v>371</v>
      </c>
      <c r="AU309">
        <v>0</v>
      </c>
      <c r="AV309">
        <v>1406</v>
      </c>
      <c r="AW309" s="30">
        <v>0</v>
      </c>
      <c r="AX309">
        <v>0</v>
      </c>
      <c r="AY309" s="30">
        <v>1</v>
      </c>
      <c r="AZ309" s="30">
        <v>0</v>
      </c>
      <c r="BA309">
        <v>3</v>
      </c>
      <c r="BB309" s="14">
        <f>IF(Table1[[#This Row],[FullBath]]+Table1[[#This Row],[HalfBath]]=Table1[[#This Row],[BedroomAbvGr]],1,0)</f>
        <v>0</v>
      </c>
      <c r="BC309">
        <v>1</v>
      </c>
      <c r="BD309" s="30" t="s">
        <v>147</v>
      </c>
      <c r="BE309">
        <v>6</v>
      </c>
      <c r="BF309" t="s">
        <v>107</v>
      </c>
      <c r="BG309">
        <v>0</v>
      </c>
      <c r="BH309" t="s">
        <v>83</v>
      </c>
      <c r="BI309" t="s">
        <v>83</v>
      </c>
      <c r="BJ309" t="s">
        <v>83</v>
      </c>
      <c r="BK309" t="s">
        <v>83</v>
      </c>
      <c r="BL309">
        <v>0</v>
      </c>
      <c r="BM309">
        <v>0</v>
      </c>
      <c r="BN309" t="s">
        <v>83</v>
      </c>
      <c r="BO309" t="s">
        <v>83</v>
      </c>
      <c r="BP309" t="s">
        <v>177</v>
      </c>
      <c r="BQ309" s="30">
        <v>0</v>
      </c>
      <c r="BR309" s="14">
        <f>IF(Table1[[#This Row],[WoodDeckSF]]&gt;0,1,0)</f>
        <v>0</v>
      </c>
      <c r="BS309">
        <v>144</v>
      </c>
      <c r="BT309">
        <v>0</v>
      </c>
      <c r="BU309">
        <v>0</v>
      </c>
      <c r="BV309">
        <v>0</v>
      </c>
      <c r="BW309">
        <v>0</v>
      </c>
      <c r="BX309" s="28" t="s">
        <v>83</v>
      </c>
      <c r="BY309" s="14">
        <f>IF(Table1[[#This Row],[PoolQC]]="NA", 0, 1)</f>
        <v>0</v>
      </c>
      <c r="BZ309" s="30" t="s">
        <v>134</v>
      </c>
      <c r="CA309" s="14">
        <f>IF(Table1[[#This Row],[Fence]]="NA",0,1)</f>
        <v>1</v>
      </c>
      <c r="CB309" t="s">
        <v>83</v>
      </c>
      <c r="CC309">
        <v>0</v>
      </c>
      <c r="CD309" s="30">
        <v>3</v>
      </c>
      <c r="CE309">
        <v>2008</v>
      </c>
      <c r="CF309" t="s">
        <v>110</v>
      </c>
      <c r="CG309" t="s">
        <v>111</v>
      </c>
      <c r="CH309" s="14">
        <f>IF(Table1[[#This Row],[SaleCondition]]="Normal",1,0)</f>
        <v>1</v>
      </c>
      <c r="CI309" s="1">
        <v>89500</v>
      </c>
    </row>
    <row r="310" spans="1:87" x14ac:dyDescent="0.2">
      <c r="A310">
        <v>309</v>
      </c>
      <c r="B310">
        <v>30</v>
      </c>
      <c r="C310" s="28" t="s">
        <v>81</v>
      </c>
      <c r="D310" t="s">
        <v>83</v>
      </c>
      <c r="E310">
        <v>12342</v>
      </c>
      <c r="F310" s="28" t="s">
        <v>82</v>
      </c>
      <c r="G310" t="s">
        <v>83</v>
      </c>
      <c r="H310" t="s">
        <v>120</v>
      </c>
      <c r="I310" s="28" t="s">
        <v>85</v>
      </c>
      <c r="J310" t="s">
        <v>86</v>
      </c>
      <c r="K310" s="30" t="s">
        <v>87</v>
      </c>
      <c r="L310" t="s">
        <v>88</v>
      </c>
      <c r="M310" s="31" t="s">
        <v>185</v>
      </c>
      <c r="N310" s="31" t="s">
        <v>90</v>
      </c>
      <c r="O310" s="28" t="s">
        <v>90</v>
      </c>
      <c r="P310" t="s">
        <v>91</v>
      </c>
      <c r="Q310" s="30" t="s">
        <v>115</v>
      </c>
      <c r="R310" s="28">
        <v>4</v>
      </c>
      <c r="S310" s="28">
        <v>5</v>
      </c>
      <c r="T310">
        <v>1940</v>
      </c>
      <c r="U310">
        <v>1950</v>
      </c>
      <c r="V310" s="14">
        <f t="shared" si="4"/>
        <v>1</v>
      </c>
      <c r="W310" s="28" t="s">
        <v>93</v>
      </c>
      <c r="X310" s="28" t="s">
        <v>94</v>
      </c>
      <c r="Y310" s="30" t="s">
        <v>95</v>
      </c>
      <c r="Z310" s="28" t="s">
        <v>95</v>
      </c>
      <c r="AA310" t="s">
        <v>117</v>
      </c>
      <c r="AB310" s="28">
        <v>0</v>
      </c>
      <c r="AC310" s="28" t="s">
        <v>98</v>
      </c>
      <c r="AD310" s="28" t="s">
        <v>98</v>
      </c>
      <c r="AE310" s="30" t="s">
        <v>118</v>
      </c>
      <c r="AF310" t="s">
        <v>98</v>
      </c>
      <c r="AG310" t="s">
        <v>98</v>
      </c>
      <c r="AH310" t="s">
        <v>100</v>
      </c>
      <c r="AI310" t="s">
        <v>141</v>
      </c>
      <c r="AJ310">
        <v>262</v>
      </c>
      <c r="AK310" t="s">
        <v>102</v>
      </c>
      <c r="AL310">
        <v>0</v>
      </c>
      <c r="AM310">
        <v>599</v>
      </c>
      <c r="AN310">
        <v>861</v>
      </c>
      <c r="AO310" s="28" t="s">
        <v>103</v>
      </c>
      <c r="AP310" s="28" t="s">
        <v>104</v>
      </c>
      <c r="AQ310" t="s">
        <v>105</v>
      </c>
      <c r="AR310" t="s">
        <v>106</v>
      </c>
      <c r="AS310">
        <v>861</v>
      </c>
      <c r="AT310">
        <v>0</v>
      </c>
      <c r="AU310">
        <v>0</v>
      </c>
      <c r="AV310">
        <v>861</v>
      </c>
      <c r="AW310" s="30">
        <v>0</v>
      </c>
      <c r="AX310">
        <v>0</v>
      </c>
      <c r="AY310" s="30">
        <v>1</v>
      </c>
      <c r="AZ310" s="30">
        <v>0</v>
      </c>
      <c r="BA310">
        <v>1</v>
      </c>
      <c r="BB310" s="14">
        <f>IF(Table1[[#This Row],[FullBath]]+Table1[[#This Row],[HalfBath]]=Table1[[#This Row],[BedroomAbvGr]],1,0)</f>
        <v>1</v>
      </c>
      <c r="BC310">
        <v>1</v>
      </c>
      <c r="BD310" s="30" t="s">
        <v>98</v>
      </c>
      <c r="BE310">
        <v>4</v>
      </c>
      <c r="BF310" t="s">
        <v>107</v>
      </c>
      <c r="BG310">
        <v>0</v>
      </c>
      <c r="BH310" t="s">
        <v>83</v>
      </c>
      <c r="BI310" t="s">
        <v>127</v>
      </c>
      <c r="BJ310">
        <v>1961</v>
      </c>
      <c r="BK310" t="s">
        <v>102</v>
      </c>
      <c r="BL310">
        <v>2</v>
      </c>
      <c r="BM310">
        <v>539</v>
      </c>
      <c r="BN310" t="s">
        <v>98</v>
      </c>
      <c r="BO310" t="s">
        <v>98</v>
      </c>
      <c r="BP310" t="s">
        <v>105</v>
      </c>
      <c r="BQ310" s="30">
        <v>158</v>
      </c>
      <c r="BR310" s="14">
        <f>IF(Table1[[#This Row],[WoodDeckSF]]&gt;0,1,0)</f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 s="28" t="s">
        <v>83</v>
      </c>
      <c r="BY310" s="14">
        <f>IF(Table1[[#This Row],[PoolQC]]="NA", 0, 1)</f>
        <v>0</v>
      </c>
      <c r="BZ310" s="30" t="s">
        <v>83</v>
      </c>
      <c r="CA310" s="14">
        <f>IF(Table1[[#This Row],[Fence]]="NA",0,1)</f>
        <v>0</v>
      </c>
      <c r="CB310" t="s">
        <v>83</v>
      </c>
      <c r="CC310">
        <v>0</v>
      </c>
      <c r="CD310" s="30">
        <v>3</v>
      </c>
      <c r="CE310">
        <v>2009</v>
      </c>
      <c r="CF310" t="s">
        <v>110</v>
      </c>
      <c r="CG310" t="s">
        <v>111</v>
      </c>
      <c r="CH310" s="14">
        <f>IF(Table1[[#This Row],[SaleCondition]]="Normal",1,0)</f>
        <v>1</v>
      </c>
      <c r="CI310" s="1">
        <v>82500</v>
      </c>
    </row>
    <row r="311" spans="1:87" x14ac:dyDescent="0.2">
      <c r="A311">
        <v>310</v>
      </c>
      <c r="B311">
        <v>20</v>
      </c>
      <c r="C311" s="28" t="s">
        <v>81</v>
      </c>
      <c r="D311">
        <v>90</v>
      </c>
      <c r="E311">
        <v>12378</v>
      </c>
      <c r="F311" s="28" t="s">
        <v>82</v>
      </c>
      <c r="G311" t="s">
        <v>83</v>
      </c>
      <c r="H311" t="s">
        <v>120</v>
      </c>
      <c r="I311" s="28" t="s">
        <v>85</v>
      </c>
      <c r="J311" t="s">
        <v>86</v>
      </c>
      <c r="K311" s="30" t="s">
        <v>87</v>
      </c>
      <c r="L311" t="s">
        <v>88</v>
      </c>
      <c r="M311" s="31" t="s">
        <v>154</v>
      </c>
      <c r="N311" s="31" t="s">
        <v>90</v>
      </c>
      <c r="O311" s="28" t="s">
        <v>90</v>
      </c>
      <c r="P311" t="s">
        <v>91</v>
      </c>
      <c r="Q311" s="30" t="s">
        <v>115</v>
      </c>
      <c r="R311" s="28">
        <v>9</v>
      </c>
      <c r="S311" s="28">
        <v>5</v>
      </c>
      <c r="T311">
        <v>2003</v>
      </c>
      <c r="U311">
        <v>2004</v>
      </c>
      <c r="V311" s="14">
        <f t="shared" si="4"/>
        <v>1</v>
      </c>
      <c r="W311" s="28" t="s">
        <v>93</v>
      </c>
      <c r="X311" s="28" t="s">
        <v>94</v>
      </c>
      <c r="Y311" s="30" t="s">
        <v>95</v>
      </c>
      <c r="Z311" s="28" t="s">
        <v>95</v>
      </c>
      <c r="AA311" t="s">
        <v>117</v>
      </c>
      <c r="AB311" s="28">
        <v>0</v>
      </c>
      <c r="AC311" s="28" t="s">
        <v>97</v>
      </c>
      <c r="AD311" s="28" t="s">
        <v>98</v>
      </c>
      <c r="AE311" s="30" t="s">
        <v>99</v>
      </c>
      <c r="AF311" t="s">
        <v>104</v>
      </c>
      <c r="AG311" t="s">
        <v>98</v>
      </c>
      <c r="AH311" t="s">
        <v>97</v>
      </c>
      <c r="AI311" t="s">
        <v>101</v>
      </c>
      <c r="AJ311">
        <v>1274</v>
      </c>
      <c r="AK311" t="s">
        <v>102</v>
      </c>
      <c r="AL311">
        <v>0</v>
      </c>
      <c r="AM311">
        <v>622</v>
      </c>
      <c r="AN311">
        <v>1896</v>
      </c>
      <c r="AO311" s="28" t="s">
        <v>103</v>
      </c>
      <c r="AP311" s="28" t="s">
        <v>104</v>
      </c>
      <c r="AQ311" t="s">
        <v>105</v>
      </c>
      <c r="AR311" t="s">
        <v>106</v>
      </c>
      <c r="AS311">
        <v>1944</v>
      </c>
      <c r="AT311">
        <v>0</v>
      </c>
      <c r="AU311">
        <v>0</v>
      </c>
      <c r="AV311">
        <v>1944</v>
      </c>
      <c r="AW311" s="30">
        <v>1</v>
      </c>
      <c r="AX311">
        <v>0</v>
      </c>
      <c r="AY311" s="30">
        <v>2</v>
      </c>
      <c r="AZ311" s="30">
        <v>0</v>
      </c>
      <c r="BA311">
        <v>3</v>
      </c>
      <c r="BB311" s="14">
        <f>IF(Table1[[#This Row],[FullBath]]+Table1[[#This Row],[HalfBath]]=Table1[[#This Row],[BedroomAbvGr]],1,0)</f>
        <v>0</v>
      </c>
      <c r="BC311">
        <v>1</v>
      </c>
      <c r="BD311" s="30" t="s">
        <v>104</v>
      </c>
      <c r="BE311">
        <v>8</v>
      </c>
      <c r="BF311" t="s">
        <v>107</v>
      </c>
      <c r="BG311">
        <v>3</v>
      </c>
      <c r="BH311" t="s">
        <v>104</v>
      </c>
      <c r="BI311" t="s">
        <v>108</v>
      </c>
      <c r="BJ311">
        <v>2003</v>
      </c>
      <c r="BK311" t="s">
        <v>157</v>
      </c>
      <c r="BL311">
        <v>3</v>
      </c>
      <c r="BM311">
        <v>708</v>
      </c>
      <c r="BN311" t="s">
        <v>98</v>
      </c>
      <c r="BO311" t="s">
        <v>98</v>
      </c>
      <c r="BP311" t="s">
        <v>105</v>
      </c>
      <c r="BQ311" s="30">
        <v>208</v>
      </c>
      <c r="BR311" s="14">
        <f>IF(Table1[[#This Row],[WoodDeckSF]]&gt;0,1,0)</f>
        <v>1</v>
      </c>
      <c r="BS311">
        <v>175</v>
      </c>
      <c r="BT311">
        <v>0</v>
      </c>
      <c r="BU311">
        <v>0</v>
      </c>
      <c r="BV311">
        <v>0</v>
      </c>
      <c r="BW311">
        <v>0</v>
      </c>
      <c r="BX311" s="28" t="s">
        <v>83</v>
      </c>
      <c r="BY311" s="14">
        <f>IF(Table1[[#This Row],[PoolQC]]="NA", 0, 1)</f>
        <v>0</v>
      </c>
      <c r="BZ311" s="30" t="s">
        <v>83</v>
      </c>
      <c r="CA311" s="14">
        <f>IF(Table1[[#This Row],[Fence]]="NA",0,1)</f>
        <v>0</v>
      </c>
      <c r="CB311" t="s">
        <v>83</v>
      </c>
      <c r="CC311">
        <v>0</v>
      </c>
      <c r="CD311" s="30">
        <v>11</v>
      </c>
      <c r="CE311">
        <v>2006</v>
      </c>
      <c r="CF311" t="s">
        <v>110</v>
      </c>
      <c r="CG311" t="s">
        <v>111</v>
      </c>
      <c r="CH311" s="14">
        <f>IF(Table1[[#This Row],[SaleCondition]]="Normal",1,0)</f>
        <v>1</v>
      </c>
      <c r="CI311" s="1">
        <v>360000</v>
      </c>
    </row>
    <row r="312" spans="1:87" x14ac:dyDescent="0.2">
      <c r="A312">
        <v>311</v>
      </c>
      <c r="B312">
        <v>60</v>
      </c>
      <c r="C312" s="28" t="s">
        <v>81</v>
      </c>
      <c r="D312" t="s">
        <v>83</v>
      </c>
      <c r="E312">
        <v>7685</v>
      </c>
      <c r="F312" s="28" t="s">
        <v>82</v>
      </c>
      <c r="G312" t="s">
        <v>83</v>
      </c>
      <c r="H312" t="s">
        <v>120</v>
      </c>
      <c r="I312" s="28" t="s">
        <v>85</v>
      </c>
      <c r="J312" t="s">
        <v>86</v>
      </c>
      <c r="K312" s="30" t="s">
        <v>87</v>
      </c>
      <c r="L312" t="s">
        <v>88</v>
      </c>
      <c r="M312" s="31" t="s">
        <v>193</v>
      </c>
      <c r="N312" s="31" t="s">
        <v>90</v>
      </c>
      <c r="O312" s="28" t="s">
        <v>90</v>
      </c>
      <c r="P312" t="s">
        <v>91</v>
      </c>
      <c r="Q312" s="30" t="s">
        <v>92</v>
      </c>
      <c r="R312" s="28">
        <v>6</v>
      </c>
      <c r="S312" s="28">
        <v>5</v>
      </c>
      <c r="T312">
        <v>1993</v>
      </c>
      <c r="U312">
        <v>1994</v>
      </c>
      <c r="V312" s="14">
        <f t="shared" si="4"/>
        <v>1</v>
      </c>
      <c r="W312" s="28" t="s">
        <v>93</v>
      </c>
      <c r="X312" s="28" t="s">
        <v>94</v>
      </c>
      <c r="Y312" s="30" t="s">
        <v>140</v>
      </c>
      <c r="Z312" s="28" t="s">
        <v>140</v>
      </c>
      <c r="AA312" t="s">
        <v>96</v>
      </c>
      <c r="AB312" s="28">
        <v>112</v>
      </c>
      <c r="AC312" s="28" t="s">
        <v>98</v>
      </c>
      <c r="AD312" s="28" t="s">
        <v>98</v>
      </c>
      <c r="AE312" s="30" t="s">
        <v>99</v>
      </c>
      <c r="AF312" t="s">
        <v>97</v>
      </c>
      <c r="AG312" t="s">
        <v>98</v>
      </c>
      <c r="AH312" t="s">
        <v>100</v>
      </c>
      <c r="AI312" t="s">
        <v>119</v>
      </c>
      <c r="AJ312">
        <v>518</v>
      </c>
      <c r="AK312" t="s">
        <v>102</v>
      </c>
      <c r="AL312">
        <v>0</v>
      </c>
      <c r="AM312">
        <v>179</v>
      </c>
      <c r="AN312">
        <v>697</v>
      </c>
      <c r="AO312" s="28" t="s">
        <v>103</v>
      </c>
      <c r="AP312" s="28" t="s">
        <v>97</v>
      </c>
      <c r="AQ312" t="s">
        <v>105</v>
      </c>
      <c r="AR312" t="s">
        <v>106</v>
      </c>
      <c r="AS312">
        <v>697</v>
      </c>
      <c r="AT312">
        <v>804</v>
      </c>
      <c r="AU312">
        <v>0</v>
      </c>
      <c r="AV312">
        <v>1501</v>
      </c>
      <c r="AW312" s="30">
        <v>0</v>
      </c>
      <c r="AX312">
        <v>0</v>
      </c>
      <c r="AY312" s="30">
        <v>2</v>
      </c>
      <c r="AZ312" s="30">
        <v>1</v>
      </c>
      <c r="BA312">
        <v>3</v>
      </c>
      <c r="BB312" s="14">
        <f>IF(Table1[[#This Row],[FullBath]]+Table1[[#This Row],[HalfBath]]=Table1[[#This Row],[BedroomAbvGr]],1,0)</f>
        <v>1</v>
      </c>
      <c r="BC312">
        <v>1</v>
      </c>
      <c r="BD312" s="30" t="s">
        <v>97</v>
      </c>
      <c r="BE312">
        <v>6</v>
      </c>
      <c r="BF312" t="s">
        <v>107</v>
      </c>
      <c r="BG312">
        <v>1</v>
      </c>
      <c r="BH312" t="s">
        <v>98</v>
      </c>
      <c r="BI312" t="s">
        <v>108</v>
      </c>
      <c r="BJ312">
        <v>1993</v>
      </c>
      <c r="BK312" t="s">
        <v>157</v>
      </c>
      <c r="BL312">
        <v>2</v>
      </c>
      <c r="BM312">
        <v>420</v>
      </c>
      <c r="BN312" t="s">
        <v>98</v>
      </c>
      <c r="BO312" t="s">
        <v>98</v>
      </c>
      <c r="BP312" t="s">
        <v>105</v>
      </c>
      <c r="BQ312" s="30">
        <v>190</v>
      </c>
      <c r="BR312" s="14">
        <f>IF(Table1[[#This Row],[WoodDeckSF]]&gt;0,1,0)</f>
        <v>1</v>
      </c>
      <c r="BS312">
        <v>63</v>
      </c>
      <c r="BT312">
        <v>0</v>
      </c>
      <c r="BU312">
        <v>0</v>
      </c>
      <c r="BV312">
        <v>0</v>
      </c>
      <c r="BW312">
        <v>0</v>
      </c>
      <c r="BX312" s="28" t="s">
        <v>83</v>
      </c>
      <c r="BY312" s="14">
        <f>IF(Table1[[#This Row],[PoolQC]]="NA", 0, 1)</f>
        <v>0</v>
      </c>
      <c r="BZ312" s="30" t="s">
        <v>83</v>
      </c>
      <c r="CA312" s="14">
        <f>IF(Table1[[#This Row],[Fence]]="NA",0,1)</f>
        <v>0</v>
      </c>
      <c r="CB312" t="s">
        <v>83</v>
      </c>
      <c r="CC312">
        <v>0</v>
      </c>
      <c r="CD312" s="30">
        <v>5</v>
      </c>
      <c r="CE312">
        <v>2006</v>
      </c>
      <c r="CF312" t="s">
        <v>110</v>
      </c>
      <c r="CG312" t="s">
        <v>111</v>
      </c>
      <c r="CH312" s="14">
        <f>IF(Table1[[#This Row],[SaleCondition]]="Normal",1,0)</f>
        <v>1</v>
      </c>
      <c r="CI312" s="1">
        <v>165600</v>
      </c>
    </row>
    <row r="313" spans="1:87" x14ac:dyDescent="0.2">
      <c r="A313">
        <v>312</v>
      </c>
      <c r="B313">
        <v>20</v>
      </c>
      <c r="C313" s="28" t="s">
        <v>81</v>
      </c>
      <c r="D313">
        <v>50</v>
      </c>
      <c r="E313">
        <v>8000</v>
      </c>
      <c r="F313" s="28" t="s">
        <v>82</v>
      </c>
      <c r="G313" t="s">
        <v>83</v>
      </c>
      <c r="H313" t="s">
        <v>84</v>
      </c>
      <c r="I313" s="28" t="s">
        <v>85</v>
      </c>
      <c r="J313" t="s">
        <v>86</v>
      </c>
      <c r="K313" s="30" t="s">
        <v>87</v>
      </c>
      <c r="L313" t="s">
        <v>88</v>
      </c>
      <c r="M313" s="31" t="s">
        <v>162</v>
      </c>
      <c r="N313" s="31" t="s">
        <v>90</v>
      </c>
      <c r="O313" s="28" t="s">
        <v>90</v>
      </c>
      <c r="P313" t="s">
        <v>91</v>
      </c>
      <c r="Q313" s="30" t="s">
        <v>115</v>
      </c>
      <c r="R313" s="28">
        <v>6</v>
      </c>
      <c r="S313" s="28">
        <v>6</v>
      </c>
      <c r="T313">
        <v>1948</v>
      </c>
      <c r="U313">
        <v>2002</v>
      </c>
      <c r="V313" s="14">
        <f t="shared" si="4"/>
        <v>1</v>
      </c>
      <c r="W313" s="28" t="s">
        <v>93</v>
      </c>
      <c r="X313" s="28" t="s">
        <v>94</v>
      </c>
      <c r="Y313" s="30" t="s">
        <v>95</v>
      </c>
      <c r="Z313" s="28" t="s">
        <v>95</v>
      </c>
      <c r="AA313" t="s">
        <v>117</v>
      </c>
      <c r="AB313" s="28">
        <v>0</v>
      </c>
      <c r="AC313" s="28" t="s">
        <v>98</v>
      </c>
      <c r="AD313" s="28" t="s">
        <v>97</v>
      </c>
      <c r="AE313" s="30" t="s">
        <v>118</v>
      </c>
      <c r="AF313" t="s">
        <v>98</v>
      </c>
      <c r="AG313" t="s">
        <v>98</v>
      </c>
      <c r="AH313" t="s">
        <v>100</v>
      </c>
      <c r="AI313" t="s">
        <v>119</v>
      </c>
      <c r="AJ313">
        <v>680</v>
      </c>
      <c r="AK313" t="s">
        <v>102</v>
      </c>
      <c r="AL313">
        <v>0</v>
      </c>
      <c r="AM313">
        <v>292</v>
      </c>
      <c r="AN313">
        <v>972</v>
      </c>
      <c r="AO313" s="28" t="s">
        <v>103</v>
      </c>
      <c r="AP313" s="28" t="s">
        <v>104</v>
      </c>
      <c r="AQ313" t="s">
        <v>105</v>
      </c>
      <c r="AR313" t="s">
        <v>106</v>
      </c>
      <c r="AS313">
        <v>972</v>
      </c>
      <c r="AT313">
        <v>0</v>
      </c>
      <c r="AU313">
        <v>0</v>
      </c>
      <c r="AV313">
        <v>972</v>
      </c>
      <c r="AW313" s="30">
        <v>1</v>
      </c>
      <c r="AX313">
        <v>0</v>
      </c>
      <c r="AY313" s="30">
        <v>1</v>
      </c>
      <c r="AZ313" s="30">
        <v>0</v>
      </c>
      <c r="BA313">
        <v>2</v>
      </c>
      <c r="BB313" s="14">
        <f>IF(Table1[[#This Row],[FullBath]]+Table1[[#This Row],[HalfBath]]=Table1[[#This Row],[BedroomAbvGr]],1,0)</f>
        <v>0</v>
      </c>
      <c r="BC313">
        <v>1</v>
      </c>
      <c r="BD313" s="30" t="s">
        <v>98</v>
      </c>
      <c r="BE313">
        <v>5</v>
      </c>
      <c r="BF313" t="s">
        <v>107</v>
      </c>
      <c r="BG313">
        <v>1</v>
      </c>
      <c r="BH313" t="s">
        <v>97</v>
      </c>
      <c r="BI313" t="s">
        <v>127</v>
      </c>
      <c r="BJ313">
        <v>1948</v>
      </c>
      <c r="BK313" t="s">
        <v>102</v>
      </c>
      <c r="BL313">
        <v>1</v>
      </c>
      <c r="BM313">
        <v>240</v>
      </c>
      <c r="BN313" t="s">
        <v>98</v>
      </c>
      <c r="BO313" t="s">
        <v>98</v>
      </c>
      <c r="BP313" t="s">
        <v>105</v>
      </c>
      <c r="BQ313" s="30">
        <v>0</v>
      </c>
      <c r="BR313" s="14">
        <f>IF(Table1[[#This Row],[WoodDeckSF]]&gt;0,1,0)</f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 s="28" t="s">
        <v>83</v>
      </c>
      <c r="BY313" s="14">
        <f>IF(Table1[[#This Row],[PoolQC]]="NA", 0, 1)</f>
        <v>0</v>
      </c>
      <c r="BZ313" s="30" t="s">
        <v>83</v>
      </c>
      <c r="CA313" s="14">
        <f>IF(Table1[[#This Row],[Fence]]="NA",0,1)</f>
        <v>0</v>
      </c>
      <c r="CB313" t="s">
        <v>83</v>
      </c>
      <c r="CC313">
        <v>0</v>
      </c>
      <c r="CD313" s="30">
        <v>5</v>
      </c>
      <c r="CE313">
        <v>2009</v>
      </c>
      <c r="CF313" t="s">
        <v>110</v>
      </c>
      <c r="CG313" t="s">
        <v>111</v>
      </c>
      <c r="CH313" s="14">
        <f>IF(Table1[[#This Row],[SaleCondition]]="Normal",1,0)</f>
        <v>1</v>
      </c>
      <c r="CI313" s="1">
        <v>132000</v>
      </c>
    </row>
    <row r="314" spans="1:87" x14ac:dyDescent="0.2">
      <c r="A314">
        <v>313</v>
      </c>
      <c r="B314">
        <v>190</v>
      </c>
      <c r="C314" s="28" t="s">
        <v>142</v>
      </c>
      <c r="D314">
        <v>65</v>
      </c>
      <c r="E314">
        <v>7800</v>
      </c>
      <c r="F314" s="28" t="s">
        <v>82</v>
      </c>
      <c r="G314" t="s">
        <v>83</v>
      </c>
      <c r="H314" t="s">
        <v>84</v>
      </c>
      <c r="I314" s="28" t="s">
        <v>85</v>
      </c>
      <c r="J314" t="s">
        <v>86</v>
      </c>
      <c r="K314" s="30" t="s">
        <v>87</v>
      </c>
      <c r="L314" t="s">
        <v>88</v>
      </c>
      <c r="M314" s="31" t="s">
        <v>143</v>
      </c>
      <c r="N314" s="31" t="s">
        <v>144</v>
      </c>
      <c r="O314" s="28" t="s">
        <v>90</v>
      </c>
      <c r="P314" t="s">
        <v>149</v>
      </c>
      <c r="Q314" s="30" t="s">
        <v>132</v>
      </c>
      <c r="R314" s="28">
        <v>5</v>
      </c>
      <c r="S314" s="28">
        <v>7</v>
      </c>
      <c r="T314">
        <v>1939</v>
      </c>
      <c r="U314">
        <v>1950</v>
      </c>
      <c r="V314" s="14">
        <f t="shared" si="4"/>
        <v>1</v>
      </c>
      <c r="W314" s="28" t="s">
        <v>93</v>
      </c>
      <c r="X314" s="28" t="s">
        <v>94</v>
      </c>
      <c r="Y314" s="30" t="s">
        <v>116</v>
      </c>
      <c r="Z314" s="28" t="s">
        <v>116</v>
      </c>
      <c r="AA314" t="s">
        <v>117</v>
      </c>
      <c r="AB314" s="28">
        <v>0</v>
      </c>
      <c r="AC314" s="28" t="s">
        <v>98</v>
      </c>
      <c r="AD314" s="28" t="s">
        <v>98</v>
      </c>
      <c r="AE314" s="30" t="s">
        <v>118</v>
      </c>
      <c r="AF314" t="s">
        <v>97</v>
      </c>
      <c r="AG314" t="s">
        <v>98</v>
      </c>
      <c r="AH314" t="s">
        <v>121</v>
      </c>
      <c r="AI314" t="s">
        <v>153</v>
      </c>
      <c r="AJ314">
        <v>507</v>
      </c>
      <c r="AK314" t="s">
        <v>102</v>
      </c>
      <c r="AL314">
        <v>0</v>
      </c>
      <c r="AM314">
        <v>286</v>
      </c>
      <c r="AN314">
        <v>793</v>
      </c>
      <c r="AO314" s="28" t="s">
        <v>103</v>
      </c>
      <c r="AP314" s="28" t="s">
        <v>98</v>
      </c>
      <c r="AQ314" t="s">
        <v>105</v>
      </c>
      <c r="AR314" t="s">
        <v>106</v>
      </c>
      <c r="AS314">
        <v>793</v>
      </c>
      <c r="AT314">
        <v>325</v>
      </c>
      <c r="AU314">
        <v>0</v>
      </c>
      <c r="AV314">
        <v>1118</v>
      </c>
      <c r="AW314" s="30">
        <v>1</v>
      </c>
      <c r="AX314">
        <v>0</v>
      </c>
      <c r="AY314" s="30">
        <v>1</v>
      </c>
      <c r="AZ314" s="30">
        <v>0</v>
      </c>
      <c r="BA314">
        <v>3</v>
      </c>
      <c r="BB314" s="14">
        <f>IF(Table1[[#This Row],[FullBath]]+Table1[[#This Row],[HalfBath]]=Table1[[#This Row],[BedroomAbvGr]],1,0)</f>
        <v>0</v>
      </c>
      <c r="BC314">
        <v>1</v>
      </c>
      <c r="BD314" s="30" t="s">
        <v>98</v>
      </c>
      <c r="BE314">
        <v>5</v>
      </c>
      <c r="BF314" t="s">
        <v>107</v>
      </c>
      <c r="BG314">
        <v>1</v>
      </c>
      <c r="BH314" t="s">
        <v>97</v>
      </c>
      <c r="BI314" t="s">
        <v>127</v>
      </c>
      <c r="BJ314">
        <v>1939</v>
      </c>
      <c r="BK314" t="s">
        <v>102</v>
      </c>
      <c r="BL314">
        <v>2</v>
      </c>
      <c r="BM314">
        <v>410</v>
      </c>
      <c r="BN314" t="s">
        <v>98</v>
      </c>
      <c r="BO314" t="s">
        <v>98</v>
      </c>
      <c r="BP314" t="s">
        <v>105</v>
      </c>
      <c r="BQ314" s="30">
        <v>0</v>
      </c>
      <c r="BR314" s="14">
        <f>IF(Table1[[#This Row],[WoodDeckSF]]&gt;0,1,0)</f>
        <v>0</v>
      </c>
      <c r="BS314">
        <v>0</v>
      </c>
      <c r="BT314">
        <v>0</v>
      </c>
      <c r="BU314">
        <v>0</v>
      </c>
      <c r="BV314">
        <v>271</v>
      </c>
      <c r="BW314">
        <v>0</v>
      </c>
      <c r="BX314" s="28" t="s">
        <v>83</v>
      </c>
      <c r="BY314" s="14">
        <f>IF(Table1[[#This Row],[PoolQC]]="NA", 0, 1)</f>
        <v>0</v>
      </c>
      <c r="BZ314" s="30" t="s">
        <v>134</v>
      </c>
      <c r="CA314" s="14">
        <f>IF(Table1[[#This Row],[Fence]]="NA",0,1)</f>
        <v>1</v>
      </c>
      <c r="CB314" t="s">
        <v>83</v>
      </c>
      <c r="CC314">
        <v>0</v>
      </c>
      <c r="CD314" s="30">
        <v>5</v>
      </c>
      <c r="CE314">
        <v>2006</v>
      </c>
      <c r="CF314" t="s">
        <v>110</v>
      </c>
      <c r="CG314" t="s">
        <v>111</v>
      </c>
      <c r="CH314" s="14">
        <f>IF(Table1[[#This Row],[SaleCondition]]="Normal",1,0)</f>
        <v>1</v>
      </c>
      <c r="CI314" s="1">
        <v>119900</v>
      </c>
    </row>
    <row r="315" spans="1:87" x14ac:dyDescent="0.2">
      <c r="A315">
        <v>314</v>
      </c>
      <c r="B315">
        <v>20</v>
      </c>
      <c r="C315" s="28" t="s">
        <v>81</v>
      </c>
      <c r="D315">
        <v>150</v>
      </c>
      <c r="E315">
        <v>215245</v>
      </c>
      <c r="F315" s="28" t="s">
        <v>82</v>
      </c>
      <c r="G315" t="s">
        <v>83</v>
      </c>
      <c r="H315" t="s">
        <v>231</v>
      </c>
      <c r="I315" s="28" t="s">
        <v>195</v>
      </c>
      <c r="J315" t="s">
        <v>86</v>
      </c>
      <c r="K315" s="30" t="s">
        <v>87</v>
      </c>
      <c r="L315" t="s">
        <v>213</v>
      </c>
      <c r="M315" s="31" t="s">
        <v>189</v>
      </c>
      <c r="N315" s="31" t="s">
        <v>90</v>
      </c>
      <c r="O315" s="28" t="s">
        <v>90</v>
      </c>
      <c r="P315" t="s">
        <v>91</v>
      </c>
      <c r="Q315" s="30" t="s">
        <v>115</v>
      </c>
      <c r="R315" s="28">
        <v>7</v>
      </c>
      <c r="S315" s="28">
        <v>5</v>
      </c>
      <c r="T315">
        <v>1965</v>
      </c>
      <c r="U315">
        <v>1965</v>
      </c>
      <c r="V315" s="14">
        <f t="shared" si="4"/>
        <v>0</v>
      </c>
      <c r="W315" s="28" t="s">
        <v>152</v>
      </c>
      <c r="X315" s="28" t="s">
        <v>94</v>
      </c>
      <c r="Y315" s="30" t="s">
        <v>96</v>
      </c>
      <c r="Z315" s="28" t="s">
        <v>96</v>
      </c>
      <c r="AA315" t="s">
        <v>117</v>
      </c>
      <c r="AB315" s="28">
        <v>0</v>
      </c>
      <c r="AC315" s="28" t="s">
        <v>98</v>
      </c>
      <c r="AD315" s="28" t="s">
        <v>98</v>
      </c>
      <c r="AE315" s="30" t="s">
        <v>118</v>
      </c>
      <c r="AF315" t="s">
        <v>97</v>
      </c>
      <c r="AG315" t="s">
        <v>98</v>
      </c>
      <c r="AH315" t="s">
        <v>97</v>
      </c>
      <c r="AI315" t="s">
        <v>119</v>
      </c>
      <c r="AJ315">
        <v>1236</v>
      </c>
      <c r="AK315" t="s">
        <v>153</v>
      </c>
      <c r="AL315">
        <v>820</v>
      </c>
      <c r="AM315">
        <v>80</v>
      </c>
      <c r="AN315">
        <v>2136</v>
      </c>
      <c r="AO315" s="28" t="s">
        <v>206</v>
      </c>
      <c r="AP315" s="28" t="s">
        <v>98</v>
      </c>
      <c r="AQ315" t="s">
        <v>105</v>
      </c>
      <c r="AR315" t="s">
        <v>106</v>
      </c>
      <c r="AS315">
        <v>2036</v>
      </c>
      <c r="AT315">
        <v>0</v>
      </c>
      <c r="AU315">
        <v>0</v>
      </c>
      <c r="AV315">
        <v>2036</v>
      </c>
      <c r="AW315" s="30">
        <v>2</v>
      </c>
      <c r="AX315">
        <v>0</v>
      </c>
      <c r="AY315" s="30">
        <v>2</v>
      </c>
      <c r="AZ315" s="30">
        <v>0</v>
      </c>
      <c r="BA315">
        <v>3</v>
      </c>
      <c r="BB315" s="14">
        <f>IF(Table1[[#This Row],[FullBath]]+Table1[[#This Row],[HalfBath]]=Table1[[#This Row],[BedroomAbvGr]],1,0)</f>
        <v>0</v>
      </c>
      <c r="BC315">
        <v>1</v>
      </c>
      <c r="BD315" s="30" t="s">
        <v>98</v>
      </c>
      <c r="BE315">
        <v>8</v>
      </c>
      <c r="BF315" t="s">
        <v>107</v>
      </c>
      <c r="BG315">
        <v>2</v>
      </c>
      <c r="BH315" t="s">
        <v>97</v>
      </c>
      <c r="BI315" t="s">
        <v>108</v>
      </c>
      <c r="BJ315">
        <v>1965</v>
      </c>
      <c r="BK315" t="s">
        <v>109</v>
      </c>
      <c r="BL315">
        <v>2</v>
      </c>
      <c r="BM315">
        <v>513</v>
      </c>
      <c r="BN315" t="s">
        <v>98</v>
      </c>
      <c r="BO315" t="s">
        <v>98</v>
      </c>
      <c r="BP315" t="s">
        <v>105</v>
      </c>
      <c r="BQ315" s="30">
        <v>0</v>
      </c>
      <c r="BR315" s="14">
        <f>IF(Table1[[#This Row],[WoodDeckSF]]&gt;0,1,0)</f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s="28" t="s">
        <v>83</v>
      </c>
      <c r="BY315" s="14">
        <f>IF(Table1[[#This Row],[PoolQC]]="NA", 0, 1)</f>
        <v>0</v>
      </c>
      <c r="BZ315" s="30" t="s">
        <v>83</v>
      </c>
      <c r="CA315" s="14">
        <f>IF(Table1[[#This Row],[Fence]]="NA",0,1)</f>
        <v>0</v>
      </c>
      <c r="CB315" t="s">
        <v>83</v>
      </c>
      <c r="CC315">
        <v>0</v>
      </c>
      <c r="CD315" s="30">
        <v>6</v>
      </c>
      <c r="CE315">
        <v>2009</v>
      </c>
      <c r="CF315" t="s">
        <v>110</v>
      </c>
      <c r="CG315" t="s">
        <v>111</v>
      </c>
      <c r="CH315" s="14">
        <f>IF(Table1[[#This Row],[SaleCondition]]="Normal",1,0)</f>
        <v>1</v>
      </c>
      <c r="CI315" s="1">
        <v>375000</v>
      </c>
    </row>
    <row r="316" spans="1:87" x14ac:dyDescent="0.2">
      <c r="A316">
        <v>315</v>
      </c>
      <c r="B316">
        <v>70</v>
      </c>
      <c r="C316" s="28" t="s">
        <v>142</v>
      </c>
      <c r="D316">
        <v>60</v>
      </c>
      <c r="E316">
        <v>9600</v>
      </c>
      <c r="F316" s="28" t="s">
        <v>82</v>
      </c>
      <c r="G316" t="s">
        <v>174</v>
      </c>
      <c r="H316" t="s">
        <v>84</v>
      </c>
      <c r="I316" s="28" t="s">
        <v>85</v>
      </c>
      <c r="J316" t="s">
        <v>86</v>
      </c>
      <c r="K316" s="30" t="s">
        <v>87</v>
      </c>
      <c r="L316" t="s">
        <v>88</v>
      </c>
      <c r="M316" s="31" t="s">
        <v>143</v>
      </c>
      <c r="N316" s="31" t="s">
        <v>90</v>
      </c>
      <c r="O316" s="28" t="s">
        <v>90</v>
      </c>
      <c r="P316" t="s">
        <v>91</v>
      </c>
      <c r="Q316" s="30" t="s">
        <v>92</v>
      </c>
      <c r="R316" s="28">
        <v>7</v>
      </c>
      <c r="S316" s="28">
        <v>7</v>
      </c>
      <c r="T316">
        <v>1925</v>
      </c>
      <c r="U316">
        <v>1990</v>
      </c>
      <c r="V316" s="14">
        <f t="shared" si="4"/>
        <v>1</v>
      </c>
      <c r="W316" s="28" t="s">
        <v>93</v>
      </c>
      <c r="X316" s="28" t="s">
        <v>94</v>
      </c>
      <c r="Y316" s="30" t="s">
        <v>124</v>
      </c>
      <c r="Z316" s="28" t="s">
        <v>124</v>
      </c>
      <c r="AA316" t="s">
        <v>117</v>
      </c>
      <c r="AB316" s="28">
        <v>0</v>
      </c>
      <c r="AC316" s="28" t="s">
        <v>98</v>
      </c>
      <c r="AD316" s="28" t="s">
        <v>98</v>
      </c>
      <c r="AE316" s="30" t="s">
        <v>126</v>
      </c>
      <c r="AF316" t="s">
        <v>98</v>
      </c>
      <c r="AG316" t="s">
        <v>97</v>
      </c>
      <c r="AH316" t="s">
        <v>100</v>
      </c>
      <c r="AI316" t="s">
        <v>172</v>
      </c>
      <c r="AJ316">
        <v>16</v>
      </c>
      <c r="AK316" t="s">
        <v>102</v>
      </c>
      <c r="AL316">
        <v>0</v>
      </c>
      <c r="AM316">
        <v>712</v>
      </c>
      <c r="AN316">
        <v>728</v>
      </c>
      <c r="AO316" s="28" t="s">
        <v>103</v>
      </c>
      <c r="AP316" s="28" t="s">
        <v>104</v>
      </c>
      <c r="AQ316" t="s">
        <v>105</v>
      </c>
      <c r="AR316" t="s">
        <v>106</v>
      </c>
      <c r="AS316">
        <v>832</v>
      </c>
      <c r="AT316">
        <v>809</v>
      </c>
      <c r="AU316">
        <v>0</v>
      </c>
      <c r="AV316">
        <v>1641</v>
      </c>
      <c r="AW316" s="30">
        <v>0</v>
      </c>
      <c r="AX316">
        <v>1</v>
      </c>
      <c r="AY316" s="30">
        <v>1</v>
      </c>
      <c r="AZ316" s="30">
        <v>1</v>
      </c>
      <c r="BA316">
        <v>3</v>
      </c>
      <c r="BB316" s="14">
        <f>IF(Table1[[#This Row],[FullBath]]+Table1[[#This Row],[HalfBath]]=Table1[[#This Row],[BedroomAbvGr]],1,0)</f>
        <v>0</v>
      </c>
      <c r="BC316">
        <v>1</v>
      </c>
      <c r="BD316" s="30" t="s">
        <v>104</v>
      </c>
      <c r="BE316">
        <v>6</v>
      </c>
      <c r="BF316" t="s">
        <v>107</v>
      </c>
      <c r="BG316">
        <v>1</v>
      </c>
      <c r="BH316" t="s">
        <v>97</v>
      </c>
      <c r="BI316" t="s">
        <v>127</v>
      </c>
      <c r="BJ316">
        <v>1925</v>
      </c>
      <c r="BK316" t="s">
        <v>102</v>
      </c>
      <c r="BL316">
        <v>2</v>
      </c>
      <c r="BM316">
        <v>546</v>
      </c>
      <c r="BN316" t="s">
        <v>147</v>
      </c>
      <c r="BO316" t="s">
        <v>98</v>
      </c>
      <c r="BP316" t="s">
        <v>105</v>
      </c>
      <c r="BQ316" s="30">
        <v>0</v>
      </c>
      <c r="BR316" s="14">
        <f>IF(Table1[[#This Row],[WoodDeckSF]]&gt;0,1,0)</f>
        <v>0</v>
      </c>
      <c r="BS316">
        <v>0</v>
      </c>
      <c r="BT316">
        <v>234</v>
      </c>
      <c r="BU316">
        <v>0</v>
      </c>
      <c r="BV316">
        <v>0</v>
      </c>
      <c r="BW316">
        <v>0</v>
      </c>
      <c r="BX316" s="28" t="s">
        <v>83</v>
      </c>
      <c r="BY316" s="14">
        <f>IF(Table1[[#This Row],[PoolQC]]="NA", 0, 1)</f>
        <v>0</v>
      </c>
      <c r="BZ316" s="30" t="s">
        <v>83</v>
      </c>
      <c r="CA316" s="14">
        <f>IF(Table1[[#This Row],[Fence]]="NA",0,1)</f>
        <v>0</v>
      </c>
      <c r="CB316" t="s">
        <v>83</v>
      </c>
      <c r="CC316">
        <v>0</v>
      </c>
      <c r="CD316" s="30">
        <v>8</v>
      </c>
      <c r="CE316">
        <v>2006</v>
      </c>
      <c r="CF316" t="s">
        <v>110</v>
      </c>
      <c r="CG316" t="s">
        <v>111</v>
      </c>
      <c r="CH316" s="14">
        <f>IF(Table1[[#This Row],[SaleCondition]]="Normal",1,0)</f>
        <v>1</v>
      </c>
      <c r="CI316" s="1">
        <v>178000</v>
      </c>
    </row>
    <row r="317" spans="1:87" x14ac:dyDescent="0.2">
      <c r="A317">
        <v>316</v>
      </c>
      <c r="B317">
        <v>60</v>
      </c>
      <c r="C317" s="28" t="s">
        <v>81</v>
      </c>
      <c r="D317">
        <v>71</v>
      </c>
      <c r="E317">
        <v>7795</v>
      </c>
      <c r="F317" s="28" t="s">
        <v>82</v>
      </c>
      <c r="G317" t="s">
        <v>83</v>
      </c>
      <c r="H317" t="s">
        <v>120</v>
      </c>
      <c r="I317" s="28" t="s">
        <v>85</v>
      </c>
      <c r="J317" t="s">
        <v>86</v>
      </c>
      <c r="K317" s="30" t="s">
        <v>87</v>
      </c>
      <c r="L317" t="s">
        <v>88</v>
      </c>
      <c r="M317" s="31" t="s">
        <v>193</v>
      </c>
      <c r="N317" s="31" t="s">
        <v>90</v>
      </c>
      <c r="O317" s="28" t="s">
        <v>90</v>
      </c>
      <c r="P317" t="s">
        <v>91</v>
      </c>
      <c r="Q317" s="30" t="s">
        <v>92</v>
      </c>
      <c r="R317" s="28">
        <v>7</v>
      </c>
      <c r="S317" s="28">
        <v>5</v>
      </c>
      <c r="T317">
        <v>2004</v>
      </c>
      <c r="U317">
        <v>2005</v>
      </c>
      <c r="V317" s="14">
        <f t="shared" si="4"/>
        <v>1</v>
      </c>
      <c r="W317" s="28" t="s">
        <v>93</v>
      </c>
      <c r="X317" s="28" t="s">
        <v>94</v>
      </c>
      <c r="Y317" s="30" t="s">
        <v>95</v>
      </c>
      <c r="Z317" s="28" t="s">
        <v>95</v>
      </c>
      <c r="AA317" t="s">
        <v>117</v>
      </c>
      <c r="AB317" s="28">
        <v>0</v>
      </c>
      <c r="AC317" s="28" t="s">
        <v>97</v>
      </c>
      <c r="AD317" s="28" t="s">
        <v>98</v>
      </c>
      <c r="AE317" s="30" t="s">
        <v>99</v>
      </c>
      <c r="AF317" t="s">
        <v>97</v>
      </c>
      <c r="AG317" t="s">
        <v>98</v>
      </c>
      <c r="AH317" t="s">
        <v>100</v>
      </c>
      <c r="AI317" t="s">
        <v>101</v>
      </c>
      <c r="AJ317">
        <v>425</v>
      </c>
      <c r="AK317" t="s">
        <v>102</v>
      </c>
      <c r="AL317">
        <v>0</v>
      </c>
      <c r="AM317">
        <v>291</v>
      </c>
      <c r="AN317">
        <v>716</v>
      </c>
      <c r="AO317" s="28" t="s">
        <v>103</v>
      </c>
      <c r="AP317" s="28" t="s">
        <v>104</v>
      </c>
      <c r="AQ317" t="s">
        <v>105</v>
      </c>
      <c r="AR317" t="s">
        <v>106</v>
      </c>
      <c r="AS317">
        <v>716</v>
      </c>
      <c r="AT317">
        <v>716</v>
      </c>
      <c r="AU317">
        <v>0</v>
      </c>
      <c r="AV317">
        <v>1432</v>
      </c>
      <c r="AW317" s="30">
        <v>1</v>
      </c>
      <c r="AX317">
        <v>0</v>
      </c>
      <c r="AY317" s="30">
        <v>2</v>
      </c>
      <c r="AZ317" s="30">
        <v>1</v>
      </c>
      <c r="BA317">
        <v>3</v>
      </c>
      <c r="BB317" s="14">
        <f>IF(Table1[[#This Row],[FullBath]]+Table1[[#This Row],[HalfBath]]=Table1[[#This Row],[BedroomAbvGr]],1,0)</f>
        <v>1</v>
      </c>
      <c r="BC317">
        <v>1</v>
      </c>
      <c r="BD317" s="30" t="s">
        <v>97</v>
      </c>
      <c r="BE317">
        <v>6</v>
      </c>
      <c r="BF317" t="s">
        <v>107</v>
      </c>
      <c r="BG317">
        <v>1</v>
      </c>
      <c r="BH317" t="s">
        <v>97</v>
      </c>
      <c r="BI317" t="s">
        <v>108</v>
      </c>
      <c r="BJ317">
        <v>2004</v>
      </c>
      <c r="BK317" t="s">
        <v>157</v>
      </c>
      <c r="BL317">
        <v>2</v>
      </c>
      <c r="BM317">
        <v>432</v>
      </c>
      <c r="BN317" t="s">
        <v>98</v>
      </c>
      <c r="BO317" t="s">
        <v>98</v>
      </c>
      <c r="BP317" t="s">
        <v>105</v>
      </c>
      <c r="BQ317" s="30">
        <v>100</v>
      </c>
      <c r="BR317" s="14">
        <f>IF(Table1[[#This Row],[WoodDeckSF]]&gt;0,1,0)</f>
        <v>1</v>
      </c>
      <c r="BS317">
        <v>51</v>
      </c>
      <c r="BT317">
        <v>0</v>
      </c>
      <c r="BU317">
        <v>0</v>
      </c>
      <c r="BV317">
        <v>0</v>
      </c>
      <c r="BW317">
        <v>0</v>
      </c>
      <c r="BX317" s="28" t="s">
        <v>83</v>
      </c>
      <c r="BY317" s="14">
        <f>IF(Table1[[#This Row],[PoolQC]]="NA", 0, 1)</f>
        <v>0</v>
      </c>
      <c r="BZ317" s="30" t="s">
        <v>83</v>
      </c>
      <c r="CA317" s="14">
        <f>IF(Table1[[#This Row],[Fence]]="NA",0,1)</f>
        <v>0</v>
      </c>
      <c r="CB317" t="s">
        <v>83</v>
      </c>
      <c r="CC317">
        <v>0</v>
      </c>
      <c r="CD317" s="30">
        <v>7</v>
      </c>
      <c r="CE317">
        <v>2009</v>
      </c>
      <c r="CF317" t="s">
        <v>110</v>
      </c>
      <c r="CG317" t="s">
        <v>111</v>
      </c>
      <c r="CH317" s="14">
        <f>IF(Table1[[#This Row],[SaleCondition]]="Normal",1,0)</f>
        <v>1</v>
      </c>
      <c r="CI317" s="1">
        <v>188500</v>
      </c>
    </row>
    <row r="318" spans="1:87" x14ac:dyDescent="0.2">
      <c r="A318">
        <v>317</v>
      </c>
      <c r="B318">
        <v>60</v>
      </c>
      <c r="C318" s="28" t="s">
        <v>81</v>
      </c>
      <c r="D318">
        <v>94</v>
      </c>
      <c r="E318">
        <v>13005</v>
      </c>
      <c r="F318" s="28" t="s">
        <v>82</v>
      </c>
      <c r="G318" t="s">
        <v>83</v>
      </c>
      <c r="H318" t="s">
        <v>120</v>
      </c>
      <c r="I318" s="28" t="s">
        <v>85</v>
      </c>
      <c r="J318" t="s">
        <v>86</v>
      </c>
      <c r="K318" s="30" t="s">
        <v>122</v>
      </c>
      <c r="L318" t="s">
        <v>88</v>
      </c>
      <c r="M318" s="31" t="s">
        <v>138</v>
      </c>
      <c r="N318" s="31" t="s">
        <v>90</v>
      </c>
      <c r="O318" s="28" t="s">
        <v>90</v>
      </c>
      <c r="P318" t="s">
        <v>91</v>
      </c>
      <c r="Q318" s="30" t="s">
        <v>92</v>
      </c>
      <c r="R318" s="28">
        <v>7</v>
      </c>
      <c r="S318" s="28">
        <v>7</v>
      </c>
      <c r="T318">
        <v>1980</v>
      </c>
      <c r="U318">
        <v>1980</v>
      </c>
      <c r="V318" s="14">
        <f t="shared" si="4"/>
        <v>0</v>
      </c>
      <c r="W318" s="28" t="s">
        <v>93</v>
      </c>
      <c r="X318" s="28" t="s">
        <v>94</v>
      </c>
      <c r="Y318" s="30" t="s">
        <v>180</v>
      </c>
      <c r="Z318" s="28" t="s">
        <v>181</v>
      </c>
      <c r="AA318" t="s">
        <v>96</v>
      </c>
      <c r="AB318" s="28">
        <v>278</v>
      </c>
      <c r="AC318" s="28" t="s">
        <v>97</v>
      </c>
      <c r="AD318" s="28" t="s">
        <v>98</v>
      </c>
      <c r="AE318" s="30" t="s">
        <v>118</v>
      </c>
      <c r="AF318" t="s">
        <v>97</v>
      </c>
      <c r="AG318" t="s">
        <v>98</v>
      </c>
      <c r="AH318" t="s">
        <v>100</v>
      </c>
      <c r="AI318" t="s">
        <v>101</v>
      </c>
      <c r="AJ318">
        <v>692</v>
      </c>
      <c r="AK318" t="s">
        <v>102</v>
      </c>
      <c r="AL318">
        <v>0</v>
      </c>
      <c r="AM318">
        <v>153</v>
      </c>
      <c r="AN318">
        <v>845</v>
      </c>
      <c r="AO318" s="28" t="s">
        <v>103</v>
      </c>
      <c r="AP318" s="28" t="s">
        <v>98</v>
      </c>
      <c r="AQ318" t="s">
        <v>105</v>
      </c>
      <c r="AR318" t="s">
        <v>106</v>
      </c>
      <c r="AS318">
        <v>1153</v>
      </c>
      <c r="AT318">
        <v>1200</v>
      </c>
      <c r="AU318">
        <v>0</v>
      </c>
      <c r="AV318">
        <v>2353</v>
      </c>
      <c r="AW318" s="30">
        <v>1</v>
      </c>
      <c r="AX318">
        <v>0</v>
      </c>
      <c r="AY318" s="30">
        <v>2</v>
      </c>
      <c r="AZ318" s="30">
        <v>1</v>
      </c>
      <c r="BA318">
        <v>4</v>
      </c>
      <c r="BB318" s="14">
        <f>IF(Table1[[#This Row],[FullBath]]+Table1[[#This Row],[HalfBath]]=Table1[[#This Row],[BedroomAbvGr]],1,0)</f>
        <v>0</v>
      </c>
      <c r="BC318">
        <v>1</v>
      </c>
      <c r="BD318" s="30" t="s">
        <v>104</v>
      </c>
      <c r="BE318">
        <v>10</v>
      </c>
      <c r="BF318" t="s">
        <v>107</v>
      </c>
      <c r="BG318">
        <v>1</v>
      </c>
      <c r="BH318" t="s">
        <v>98</v>
      </c>
      <c r="BI318" t="s">
        <v>108</v>
      </c>
      <c r="BJ318">
        <v>1983</v>
      </c>
      <c r="BK318" t="s">
        <v>109</v>
      </c>
      <c r="BL318">
        <v>2</v>
      </c>
      <c r="BM318">
        <v>484</v>
      </c>
      <c r="BN318" t="s">
        <v>98</v>
      </c>
      <c r="BO318" t="s">
        <v>98</v>
      </c>
      <c r="BP318" t="s">
        <v>105</v>
      </c>
      <c r="BQ318" s="30">
        <v>288</v>
      </c>
      <c r="BR318" s="14">
        <f>IF(Table1[[#This Row],[WoodDeckSF]]&gt;0,1,0)</f>
        <v>1</v>
      </c>
      <c r="BS318">
        <v>195</v>
      </c>
      <c r="BT318">
        <v>0</v>
      </c>
      <c r="BU318">
        <v>0</v>
      </c>
      <c r="BV318">
        <v>0</v>
      </c>
      <c r="BW318">
        <v>0</v>
      </c>
      <c r="BX318" s="28" t="s">
        <v>83</v>
      </c>
      <c r="BY318" s="14">
        <f>IF(Table1[[#This Row],[PoolQC]]="NA", 0, 1)</f>
        <v>0</v>
      </c>
      <c r="BZ318" s="30" t="s">
        <v>165</v>
      </c>
      <c r="CA318" s="14">
        <f>IF(Table1[[#This Row],[Fence]]="NA",0,1)</f>
        <v>1</v>
      </c>
      <c r="CB318" t="s">
        <v>83</v>
      </c>
      <c r="CC318">
        <v>0</v>
      </c>
      <c r="CD318" s="30">
        <v>8</v>
      </c>
      <c r="CE318">
        <v>2009</v>
      </c>
      <c r="CF318" t="s">
        <v>110</v>
      </c>
      <c r="CG318" t="s">
        <v>111</v>
      </c>
      <c r="CH318" s="14">
        <f>IF(Table1[[#This Row],[SaleCondition]]="Normal",1,0)</f>
        <v>1</v>
      </c>
      <c r="CI318" s="1">
        <v>260000</v>
      </c>
    </row>
    <row r="319" spans="1:87" x14ac:dyDescent="0.2">
      <c r="A319">
        <v>318</v>
      </c>
      <c r="B319">
        <v>60</v>
      </c>
      <c r="C319" s="28" t="s">
        <v>192</v>
      </c>
      <c r="D319">
        <v>75</v>
      </c>
      <c r="E319">
        <v>9000</v>
      </c>
      <c r="F319" s="28" t="s">
        <v>82</v>
      </c>
      <c r="G319" t="s">
        <v>83</v>
      </c>
      <c r="H319" t="s">
        <v>84</v>
      </c>
      <c r="I319" s="28" t="s">
        <v>85</v>
      </c>
      <c r="J319" t="s">
        <v>86</v>
      </c>
      <c r="K319" s="30" t="s">
        <v>87</v>
      </c>
      <c r="L319" t="s">
        <v>88</v>
      </c>
      <c r="M319" s="31" t="s">
        <v>136</v>
      </c>
      <c r="N319" s="31" t="s">
        <v>90</v>
      </c>
      <c r="O319" s="28" t="s">
        <v>90</v>
      </c>
      <c r="P319" t="s">
        <v>91</v>
      </c>
      <c r="Q319" s="30" t="s">
        <v>92</v>
      </c>
      <c r="R319" s="28">
        <v>8</v>
      </c>
      <c r="S319" s="28">
        <v>5</v>
      </c>
      <c r="T319">
        <v>2006</v>
      </c>
      <c r="U319">
        <v>2006</v>
      </c>
      <c r="V319" s="14">
        <f t="shared" si="4"/>
        <v>0</v>
      </c>
      <c r="W319" s="28" t="s">
        <v>93</v>
      </c>
      <c r="X319" s="28" t="s">
        <v>94</v>
      </c>
      <c r="Y319" s="30" t="s">
        <v>95</v>
      </c>
      <c r="Z319" s="28" t="s">
        <v>95</v>
      </c>
      <c r="AA319" t="s">
        <v>117</v>
      </c>
      <c r="AB319" s="28">
        <v>0</v>
      </c>
      <c r="AC319" s="28" t="s">
        <v>97</v>
      </c>
      <c r="AD319" s="28" t="s">
        <v>98</v>
      </c>
      <c r="AE319" s="30" t="s">
        <v>99</v>
      </c>
      <c r="AF319" t="s">
        <v>97</v>
      </c>
      <c r="AG319" t="s">
        <v>98</v>
      </c>
      <c r="AH319" t="s">
        <v>130</v>
      </c>
      <c r="AI319" t="s">
        <v>102</v>
      </c>
      <c r="AJ319">
        <v>0</v>
      </c>
      <c r="AK319" t="s">
        <v>102</v>
      </c>
      <c r="AL319">
        <v>0</v>
      </c>
      <c r="AM319">
        <v>1088</v>
      </c>
      <c r="AN319">
        <v>1088</v>
      </c>
      <c r="AO319" s="28" t="s">
        <v>103</v>
      </c>
      <c r="AP319" s="28" t="s">
        <v>104</v>
      </c>
      <c r="AQ319" t="s">
        <v>105</v>
      </c>
      <c r="AR319" t="s">
        <v>106</v>
      </c>
      <c r="AS319">
        <v>1088</v>
      </c>
      <c r="AT319">
        <v>871</v>
      </c>
      <c r="AU319">
        <v>0</v>
      </c>
      <c r="AV319">
        <v>1959</v>
      </c>
      <c r="AW319" s="30">
        <v>0</v>
      </c>
      <c r="AX319">
        <v>0</v>
      </c>
      <c r="AY319" s="30">
        <v>2</v>
      </c>
      <c r="AZ319" s="30">
        <v>1</v>
      </c>
      <c r="BA319">
        <v>3</v>
      </c>
      <c r="BB319" s="14">
        <f>IF(Table1[[#This Row],[FullBath]]+Table1[[#This Row],[HalfBath]]=Table1[[#This Row],[BedroomAbvGr]],1,0)</f>
        <v>1</v>
      </c>
      <c r="BC319">
        <v>1</v>
      </c>
      <c r="BD319" s="30" t="s">
        <v>97</v>
      </c>
      <c r="BE319">
        <v>8</v>
      </c>
      <c r="BF319" t="s">
        <v>107</v>
      </c>
      <c r="BG319">
        <v>1</v>
      </c>
      <c r="BH319" t="s">
        <v>97</v>
      </c>
      <c r="BI319" t="s">
        <v>108</v>
      </c>
      <c r="BJ319">
        <v>2006</v>
      </c>
      <c r="BK319" t="s">
        <v>109</v>
      </c>
      <c r="BL319">
        <v>3</v>
      </c>
      <c r="BM319">
        <v>1025</v>
      </c>
      <c r="BN319" t="s">
        <v>98</v>
      </c>
      <c r="BO319" t="s">
        <v>98</v>
      </c>
      <c r="BP319" t="s">
        <v>105</v>
      </c>
      <c r="BQ319" s="30">
        <v>208</v>
      </c>
      <c r="BR319" s="14">
        <f>IF(Table1[[#This Row],[WoodDeckSF]]&gt;0,1,0)</f>
        <v>1</v>
      </c>
      <c r="BS319">
        <v>46</v>
      </c>
      <c r="BT319">
        <v>0</v>
      </c>
      <c r="BU319">
        <v>0</v>
      </c>
      <c r="BV319">
        <v>0</v>
      </c>
      <c r="BW319">
        <v>0</v>
      </c>
      <c r="BX319" s="28" t="s">
        <v>83</v>
      </c>
      <c r="BY319" s="14">
        <f>IF(Table1[[#This Row],[PoolQC]]="NA", 0, 1)</f>
        <v>0</v>
      </c>
      <c r="BZ319" s="30" t="s">
        <v>83</v>
      </c>
      <c r="CA319" s="14">
        <f>IF(Table1[[#This Row],[Fence]]="NA",0,1)</f>
        <v>0</v>
      </c>
      <c r="CB319" t="s">
        <v>83</v>
      </c>
      <c r="CC319">
        <v>0</v>
      </c>
      <c r="CD319" s="30">
        <v>12</v>
      </c>
      <c r="CE319">
        <v>2007</v>
      </c>
      <c r="CF319" t="s">
        <v>110</v>
      </c>
      <c r="CG319" t="s">
        <v>111</v>
      </c>
      <c r="CH319" s="14">
        <f>IF(Table1[[#This Row],[SaleCondition]]="Normal",1,0)</f>
        <v>1</v>
      </c>
      <c r="CI319" s="1">
        <v>270000</v>
      </c>
    </row>
    <row r="320" spans="1:87" x14ac:dyDescent="0.2">
      <c r="A320">
        <v>319</v>
      </c>
      <c r="B320">
        <v>60</v>
      </c>
      <c r="C320" s="28" t="s">
        <v>81</v>
      </c>
      <c r="D320">
        <v>90</v>
      </c>
      <c r="E320">
        <v>9900</v>
      </c>
      <c r="F320" s="28" t="s">
        <v>82</v>
      </c>
      <c r="G320" t="s">
        <v>83</v>
      </c>
      <c r="H320" t="s">
        <v>84</v>
      </c>
      <c r="I320" s="28" t="s">
        <v>195</v>
      </c>
      <c r="J320" t="s">
        <v>86</v>
      </c>
      <c r="K320" s="30" t="s">
        <v>87</v>
      </c>
      <c r="L320" t="s">
        <v>194</v>
      </c>
      <c r="M320" s="31" t="s">
        <v>129</v>
      </c>
      <c r="N320" s="31" t="s">
        <v>90</v>
      </c>
      <c r="O320" s="28" t="s">
        <v>90</v>
      </c>
      <c r="P320" t="s">
        <v>91</v>
      </c>
      <c r="Q320" s="30" t="s">
        <v>92</v>
      </c>
      <c r="R320" s="28">
        <v>7</v>
      </c>
      <c r="S320" s="28">
        <v>5</v>
      </c>
      <c r="T320">
        <v>1993</v>
      </c>
      <c r="U320">
        <v>1993</v>
      </c>
      <c r="V320" s="14">
        <f t="shared" si="4"/>
        <v>0</v>
      </c>
      <c r="W320" s="28" t="s">
        <v>93</v>
      </c>
      <c r="X320" s="28" t="s">
        <v>94</v>
      </c>
      <c r="Y320" s="30" t="s">
        <v>140</v>
      </c>
      <c r="Z320" s="28" t="s">
        <v>140</v>
      </c>
      <c r="AA320" t="s">
        <v>96</v>
      </c>
      <c r="AB320" s="28">
        <v>256</v>
      </c>
      <c r="AC320" s="28" t="s">
        <v>97</v>
      </c>
      <c r="AD320" s="28" t="s">
        <v>98</v>
      </c>
      <c r="AE320" s="30" t="s">
        <v>99</v>
      </c>
      <c r="AF320" t="s">
        <v>97</v>
      </c>
      <c r="AG320" t="s">
        <v>98</v>
      </c>
      <c r="AH320" t="s">
        <v>97</v>
      </c>
      <c r="AI320" t="s">
        <v>101</v>
      </c>
      <c r="AJ320">
        <v>987</v>
      </c>
      <c r="AK320" t="s">
        <v>102</v>
      </c>
      <c r="AL320">
        <v>0</v>
      </c>
      <c r="AM320">
        <v>360</v>
      </c>
      <c r="AN320">
        <v>1347</v>
      </c>
      <c r="AO320" s="28" t="s">
        <v>103</v>
      </c>
      <c r="AP320" s="28" t="s">
        <v>104</v>
      </c>
      <c r="AQ320" t="s">
        <v>105</v>
      </c>
      <c r="AR320" t="s">
        <v>106</v>
      </c>
      <c r="AS320">
        <v>1372</v>
      </c>
      <c r="AT320">
        <v>1274</v>
      </c>
      <c r="AU320">
        <v>0</v>
      </c>
      <c r="AV320">
        <v>2646</v>
      </c>
      <c r="AW320" s="30">
        <v>1</v>
      </c>
      <c r="AX320">
        <v>0</v>
      </c>
      <c r="AY320" s="30">
        <v>2</v>
      </c>
      <c r="AZ320" s="30">
        <v>1</v>
      </c>
      <c r="BA320">
        <v>4</v>
      </c>
      <c r="BB320" s="14">
        <f>IF(Table1[[#This Row],[FullBath]]+Table1[[#This Row],[HalfBath]]=Table1[[#This Row],[BedroomAbvGr]],1,0)</f>
        <v>0</v>
      </c>
      <c r="BC320">
        <v>1</v>
      </c>
      <c r="BD320" s="30" t="s">
        <v>97</v>
      </c>
      <c r="BE320">
        <v>9</v>
      </c>
      <c r="BF320" t="s">
        <v>107</v>
      </c>
      <c r="BG320">
        <v>1</v>
      </c>
      <c r="BH320" t="s">
        <v>98</v>
      </c>
      <c r="BI320" t="s">
        <v>108</v>
      </c>
      <c r="BJ320">
        <v>1993</v>
      </c>
      <c r="BK320" t="s">
        <v>109</v>
      </c>
      <c r="BL320">
        <v>3</v>
      </c>
      <c r="BM320">
        <v>656</v>
      </c>
      <c r="BN320" t="s">
        <v>98</v>
      </c>
      <c r="BO320" t="s">
        <v>98</v>
      </c>
      <c r="BP320" t="s">
        <v>105</v>
      </c>
      <c r="BQ320" s="30">
        <v>340</v>
      </c>
      <c r="BR320" s="14">
        <f>IF(Table1[[#This Row],[WoodDeckSF]]&gt;0,1,0)</f>
        <v>1</v>
      </c>
      <c r="BS320">
        <v>60</v>
      </c>
      <c r="BT320">
        <v>144</v>
      </c>
      <c r="BU320">
        <v>0</v>
      </c>
      <c r="BV320">
        <v>0</v>
      </c>
      <c r="BW320">
        <v>0</v>
      </c>
      <c r="BX320" s="28" t="s">
        <v>83</v>
      </c>
      <c r="BY320" s="14">
        <f>IF(Table1[[#This Row],[PoolQC]]="NA", 0, 1)</f>
        <v>0</v>
      </c>
      <c r="BZ320" s="30" t="s">
        <v>83</v>
      </c>
      <c r="CA320" s="14">
        <f>IF(Table1[[#This Row],[Fence]]="NA",0,1)</f>
        <v>0</v>
      </c>
      <c r="CB320" t="s">
        <v>83</v>
      </c>
      <c r="CC320">
        <v>0</v>
      </c>
      <c r="CD320" s="30">
        <v>4</v>
      </c>
      <c r="CE320">
        <v>2009</v>
      </c>
      <c r="CF320" t="s">
        <v>110</v>
      </c>
      <c r="CG320" t="s">
        <v>111</v>
      </c>
      <c r="CH320" s="14">
        <f>IF(Table1[[#This Row],[SaleCondition]]="Normal",1,0)</f>
        <v>1</v>
      </c>
      <c r="CI320" s="1">
        <v>260000</v>
      </c>
    </row>
    <row r="321" spans="1:87" x14ac:dyDescent="0.2">
      <c r="A321">
        <v>320</v>
      </c>
      <c r="B321">
        <v>80</v>
      </c>
      <c r="C321" s="28" t="s">
        <v>81</v>
      </c>
      <c r="D321" t="s">
        <v>83</v>
      </c>
      <c r="E321">
        <v>14115</v>
      </c>
      <c r="F321" s="28" t="s">
        <v>82</v>
      </c>
      <c r="G321" t="s">
        <v>83</v>
      </c>
      <c r="H321" t="s">
        <v>84</v>
      </c>
      <c r="I321" s="28" t="s">
        <v>85</v>
      </c>
      <c r="J321" t="s">
        <v>86</v>
      </c>
      <c r="K321" s="30" t="s">
        <v>87</v>
      </c>
      <c r="L321" t="s">
        <v>88</v>
      </c>
      <c r="M321" s="31" t="s">
        <v>138</v>
      </c>
      <c r="N321" s="31" t="s">
        <v>90</v>
      </c>
      <c r="O321" s="28" t="s">
        <v>90</v>
      </c>
      <c r="P321" t="s">
        <v>91</v>
      </c>
      <c r="Q321" s="30" t="s">
        <v>197</v>
      </c>
      <c r="R321" s="28">
        <v>7</v>
      </c>
      <c r="S321" s="28">
        <v>5</v>
      </c>
      <c r="T321">
        <v>1980</v>
      </c>
      <c r="U321">
        <v>1980</v>
      </c>
      <c r="V321" s="14">
        <f t="shared" si="4"/>
        <v>0</v>
      </c>
      <c r="W321" s="28" t="s">
        <v>93</v>
      </c>
      <c r="X321" s="28" t="s">
        <v>94</v>
      </c>
      <c r="Y321" s="30" t="s">
        <v>161</v>
      </c>
      <c r="Z321" s="28" t="s">
        <v>161</v>
      </c>
      <c r="AA321" t="s">
        <v>96</v>
      </c>
      <c r="AB321" s="28">
        <v>225</v>
      </c>
      <c r="AC321" s="28" t="s">
        <v>98</v>
      </c>
      <c r="AD321" s="28" t="s">
        <v>98</v>
      </c>
      <c r="AE321" s="30" t="s">
        <v>118</v>
      </c>
      <c r="AF321" t="s">
        <v>97</v>
      </c>
      <c r="AG321" t="s">
        <v>98</v>
      </c>
      <c r="AH321" t="s">
        <v>130</v>
      </c>
      <c r="AI321" t="s">
        <v>101</v>
      </c>
      <c r="AJ321">
        <v>1036</v>
      </c>
      <c r="AK321" t="s">
        <v>102</v>
      </c>
      <c r="AL321">
        <v>0</v>
      </c>
      <c r="AM321">
        <v>336</v>
      </c>
      <c r="AN321">
        <v>1372</v>
      </c>
      <c r="AO321" s="28" t="s">
        <v>103</v>
      </c>
      <c r="AP321" s="28" t="s">
        <v>98</v>
      </c>
      <c r="AQ321" t="s">
        <v>105</v>
      </c>
      <c r="AR321" t="s">
        <v>106</v>
      </c>
      <c r="AS321">
        <v>1472</v>
      </c>
      <c r="AT321">
        <v>0</v>
      </c>
      <c r="AU321">
        <v>0</v>
      </c>
      <c r="AV321">
        <v>1472</v>
      </c>
      <c r="AW321" s="30">
        <v>1</v>
      </c>
      <c r="AX321">
        <v>0</v>
      </c>
      <c r="AY321" s="30">
        <v>2</v>
      </c>
      <c r="AZ321" s="30">
        <v>0</v>
      </c>
      <c r="BA321">
        <v>3</v>
      </c>
      <c r="BB321" s="14">
        <f>IF(Table1[[#This Row],[FullBath]]+Table1[[#This Row],[HalfBath]]=Table1[[#This Row],[BedroomAbvGr]],1,0)</f>
        <v>0</v>
      </c>
      <c r="BC321">
        <v>1</v>
      </c>
      <c r="BD321" s="30" t="s">
        <v>98</v>
      </c>
      <c r="BE321">
        <v>6</v>
      </c>
      <c r="BF321" t="s">
        <v>107</v>
      </c>
      <c r="BG321">
        <v>2</v>
      </c>
      <c r="BH321" t="s">
        <v>98</v>
      </c>
      <c r="BI321" t="s">
        <v>108</v>
      </c>
      <c r="BJ321">
        <v>1980</v>
      </c>
      <c r="BK321" t="s">
        <v>102</v>
      </c>
      <c r="BL321">
        <v>2</v>
      </c>
      <c r="BM321">
        <v>588</v>
      </c>
      <c r="BN321" t="s">
        <v>98</v>
      </c>
      <c r="BO321" t="s">
        <v>98</v>
      </c>
      <c r="BP321" t="s">
        <v>105</v>
      </c>
      <c r="BQ321" s="30">
        <v>233</v>
      </c>
      <c r="BR321" s="14">
        <f>IF(Table1[[#This Row],[WoodDeckSF]]&gt;0,1,0)</f>
        <v>1</v>
      </c>
      <c r="BS321">
        <v>48</v>
      </c>
      <c r="BT321">
        <v>0</v>
      </c>
      <c r="BU321">
        <v>0</v>
      </c>
      <c r="BV321">
        <v>0</v>
      </c>
      <c r="BW321">
        <v>0</v>
      </c>
      <c r="BX321" s="28" t="s">
        <v>83</v>
      </c>
      <c r="BY321" s="14">
        <f>IF(Table1[[#This Row],[PoolQC]]="NA", 0, 1)</f>
        <v>0</v>
      </c>
      <c r="BZ321" s="30" t="s">
        <v>83</v>
      </c>
      <c r="CA321" s="14">
        <f>IF(Table1[[#This Row],[Fence]]="NA",0,1)</f>
        <v>0</v>
      </c>
      <c r="CB321" t="s">
        <v>83</v>
      </c>
      <c r="CC321">
        <v>0</v>
      </c>
      <c r="CD321" s="30">
        <v>6</v>
      </c>
      <c r="CE321">
        <v>2009</v>
      </c>
      <c r="CF321" t="s">
        <v>110</v>
      </c>
      <c r="CG321" t="s">
        <v>111</v>
      </c>
      <c r="CH321" s="14">
        <f>IF(Table1[[#This Row],[SaleCondition]]="Normal",1,0)</f>
        <v>1</v>
      </c>
      <c r="CI321" s="1">
        <v>187500</v>
      </c>
    </row>
    <row r="322" spans="1:87" x14ac:dyDescent="0.2">
      <c r="A322">
        <v>321</v>
      </c>
      <c r="B322">
        <v>60</v>
      </c>
      <c r="C322" s="28" t="s">
        <v>81</v>
      </c>
      <c r="D322">
        <v>111</v>
      </c>
      <c r="E322">
        <v>16259</v>
      </c>
      <c r="F322" s="28" t="s">
        <v>82</v>
      </c>
      <c r="G322" t="s">
        <v>83</v>
      </c>
      <c r="H322" t="s">
        <v>84</v>
      </c>
      <c r="I322" s="28" t="s">
        <v>85</v>
      </c>
      <c r="J322" t="s">
        <v>86</v>
      </c>
      <c r="K322" s="30" t="s">
        <v>122</v>
      </c>
      <c r="L322" t="s">
        <v>88</v>
      </c>
      <c r="M322" s="31" t="s">
        <v>154</v>
      </c>
      <c r="N322" s="31" t="s">
        <v>90</v>
      </c>
      <c r="O322" s="28" t="s">
        <v>90</v>
      </c>
      <c r="P322" t="s">
        <v>91</v>
      </c>
      <c r="Q322" s="30" t="s">
        <v>92</v>
      </c>
      <c r="R322" s="28">
        <v>9</v>
      </c>
      <c r="S322" s="28">
        <v>5</v>
      </c>
      <c r="T322">
        <v>2006</v>
      </c>
      <c r="U322">
        <v>2006</v>
      </c>
      <c r="V322" s="14">
        <f t="shared" ref="V322:V385" si="5">IF(T322=U322, 0, 1)</f>
        <v>0</v>
      </c>
      <c r="W322" s="28" t="s">
        <v>93</v>
      </c>
      <c r="X322" s="28" t="s">
        <v>94</v>
      </c>
      <c r="Y322" s="30" t="s">
        <v>95</v>
      </c>
      <c r="Z322" s="28" t="s">
        <v>95</v>
      </c>
      <c r="AA322" t="s">
        <v>137</v>
      </c>
      <c r="AB322" s="28">
        <v>370</v>
      </c>
      <c r="AC322" s="28" t="s">
        <v>98</v>
      </c>
      <c r="AD322" s="28" t="s">
        <v>98</v>
      </c>
      <c r="AE322" s="30" t="s">
        <v>99</v>
      </c>
      <c r="AF322" t="s">
        <v>104</v>
      </c>
      <c r="AG322" t="s">
        <v>97</v>
      </c>
      <c r="AH322" t="s">
        <v>130</v>
      </c>
      <c r="AI322" t="s">
        <v>102</v>
      </c>
      <c r="AJ322">
        <v>0</v>
      </c>
      <c r="AK322" t="s">
        <v>102</v>
      </c>
      <c r="AL322">
        <v>0</v>
      </c>
      <c r="AM322">
        <v>1249</v>
      </c>
      <c r="AN322">
        <v>1249</v>
      </c>
      <c r="AO322" s="28" t="s">
        <v>103</v>
      </c>
      <c r="AP322" s="28" t="s">
        <v>104</v>
      </c>
      <c r="AQ322" t="s">
        <v>105</v>
      </c>
      <c r="AR322" t="s">
        <v>106</v>
      </c>
      <c r="AS322">
        <v>1249</v>
      </c>
      <c r="AT322">
        <v>1347</v>
      </c>
      <c r="AU322">
        <v>0</v>
      </c>
      <c r="AV322">
        <v>2596</v>
      </c>
      <c r="AW322" s="30">
        <v>0</v>
      </c>
      <c r="AX322">
        <v>0</v>
      </c>
      <c r="AY322" s="30">
        <v>3</v>
      </c>
      <c r="AZ322" s="30">
        <v>1</v>
      </c>
      <c r="BA322">
        <v>4</v>
      </c>
      <c r="BB322" s="14">
        <f>IF(Table1[[#This Row],[FullBath]]+Table1[[#This Row],[HalfBath]]=Table1[[#This Row],[BedroomAbvGr]],1,0)</f>
        <v>1</v>
      </c>
      <c r="BC322">
        <v>1</v>
      </c>
      <c r="BD322" s="30" t="s">
        <v>97</v>
      </c>
      <c r="BE322">
        <v>9</v>
      </c>
      <c r="BF322" t="s">
        <v>107</v>
      </c>
      <c r="BG322">
        <v>0</v>
      </c>
      <c r="BH322" t="s">
        <v>83</v>
      </c>
      <c r="BI322" t="s">
        <v>108</v>
      </c>
      <c r="BJ322">
        <v>2006</v>
      </c>
      <c r="BK322" t="s">
        <v>109</v>
      </c>
      <c r="BL322">
        <v>3</v>
      </c>
      <c r="BM322">
        <v>840</v>
      </c>
      <c r="BN322" t="s">
        <v>98</v>
      </c>
      <c r="BO322" t="s">
        <v>98</v>
      </c>
      <c r="BP322" t="s">
        <v>105</v>
      </c>
      <c r="BQ322" s="30">
        <v>240</v>
      </c>
      <c r="BR322" s="14">
        <f>IF(Table1[[#This Row],[WoodDeckSF]]&gt;0,1,0)</f>
        <v>1</v>
      </c>
      <c r="BS322">
        <v>154</v>
      </c>
      <c r="BT322">
        <v>0</v>
      </c>
      <c r="BU322">
        <v>0</v>
      </c>
      <c r="BV322">
        <v>0</v>
      </c>
      <c r="BW322">
        <v>0</v>
      </c>
      <c r="BX322" s="28" t="s">
        <v>83</v>
      </c>
      <c r="BY322" s="14">
        <f>IF(Table1[[#This Row],[PoolQC]]="NA", 0, 1)</f>
        <v>0</v>
      </c>
      <c r="BZ322" s="30" t="s">
        <v>83</v>
      </c>
      <c r="CA322" s="14">
        <f>IF(Table1[[#This Row],[Fence]]="NA",0,1)</f>
        <v>0</v>
      </c>
      <c r="CB322" t="s">
        <v>83</v>
      </c>
      <c r="CC322">
        <v>0</v>
      </c>
      <c r="CD322" s="30">
        <v>9</v>
      </c>
      <c r="CE322">
        <v>2006</v>
      </c>
      <c r="CF322" t="s">
        <v>158</v>
      </c>
      <c r="CG322" t="s">
        <v>159</v>
      </c>
      <c r="CH322" s="14">
        <f>IF(Table1[[#This Row],[SaleCondition]]="Normal",1,0)</f>
        <v>0</v>
      </c>
      <c r="CI322" s="1">
        <v>342643</v>
      </c>
    </row>
    <row r="323" spans="1:87" x14ac:dyDescent="0.2">
      <c r="A323">
        <v>322</v>
      </c>
      <c r="B323">
        <v>60</v>
      </c>
      <c r="C323" s="28" t="s">
        <v>81</v>
      </c>
      <c r="D323">
        <v>99</v>
      </c>
      <c r="E323">
        <v>12099</v>
      </c>
      <c r="F323" s="28" t="s">
        <v>82</v>
      </c>
      <c r="G323" t="s">
        <v>83</v>
      </c>
      <c r="H323" t="s">
        <v>120</v>
      </c>
      <c r="I323" s="28" t="s">
        <v>85</v>
      </c>
      <c r="J323" t="s">
        <v>86</v>
      </c>
      <c r="K323" s="30" t="s">
        <v>87</v>
      </c>
      <c r="L323" t="s">
        <v>88</v>
      </c>
      <c r="M323" s="31" t="s">
        <v>154</v>
      </c>
      <c r="N323" s="31" t="s">
        <v>90</v>
      </c>
      <c r="O323" s="28" t="s">
        <v>90</v>
      </c>
      <c r="P323" t="s">
        <v>91</v>
      </c>
      <c r="Q323" s="30" t="s">
        <v>92</v>
      </c>
      <c r="R323" s="28">
        <v>8</v>
      </c>
      <c r="S323" s="28">
        <v>5</v>
      </c>
      <c r="T323">
        <v>2004</v>
      </c>
      <c r="U323">
        <v>2004</v>
      </c>
      <c r="V323" s="14">
        <f t="shared" si="5"/>
        <v>0</v>
      </c>
      <c r="W323" s="28" t="s">
        <v>93</v>
      </c>
      <c r="X323" s="28" t="s">
        <v>94</v>
      </c>
      <c r="Y323" s="30" t="s">
        <v>95</v>
      </c>
      <c r="Z323" s="28" t="s">
        <v>95</v>
      </c>
      <c r="AA323" t="s">
        <v>96</v>
      </c>
      <c r="AB323" s="28">
        <v>388</v>
      </c>
      <c r="AC323" s="28" t="s">
        <v>97</v>
      </c>
      <c r="AD323" s="28" t="s">
        <v>98</v>
      </c>
      <c r="AE323" s="30" t="s">
        <v>99</v>
      </c>
      <c r="AF323" t="s">
        <v>104</v>
      </c>
      <c r="AG323" t="s">
        <v>98</v>
      </c>
      <c r="AH323" t="s">
        <v>130</v>
      </c>
      <c r="AI323" t="s">
        <v>101</v>
      </c>
      <c r="AJ323">
        <v>970</v>
      </c>
      <c r="AK323" t="s">
        <v>102</v>
      </c>
      <c r="AL323">
        <v>0</v>
      </c>
      <c r="AM323">
        <v>166</v>
      </c>
      <c r="AN323">
        <v>1136</v>
      </c>
      <c r="AO323" s="28" t="s">
        <v>103</v>
      </c>
      <c r="AP323" s="28" t="s">
        <v>104</v>
      </c>
      <c r="AQ323" t="s">
        <v>105</v>
      </c>
      <c r="AR323" t="s">
        <v>106</v>
      </c>
      <c r="AS323">
        <v>1136</v>
      </c>
      <c r="AT323">
        <v>1332</v>
      </c>
      <c r="AU323">
        <v>0</v>
      </c>
      <c r="AV323">
        <v>2468</v>
      </c>
      <c r="AW323" s="30">
        <v>1</v>
      </c>
      <c r="AX323">
        <v>0</v>
      </c>
      <c r="AY323" s="30">
        <v>2</v>
      </c>
      <c r="AZ323" s="30">
        <v>1</v>
      </c>
      <c r="BA323">
        <v>4</v>
      </c>
      <c r="BB323" s="14">
        <f>IF(Table1[[#This Row],[FullBath]]+Table1[[#This Row],[HalfBath]]=Table1[[#This Row],[BedroomAbvGr]],1,0)</f>
        <v>0</v>
      </c>
      <c r="BC323">
        <v>1</v>
      </c>
      <c r="BD323" s="30" t="s">
        <v>97</v>
      </c>
      <c r="BE323">
        <v>10</v>
      </c>
      <c r="BF323" t="s">
        <v>107</v>
      </c>
      <c r="BG323">
        <v>1</v>
      </c>
      <c r="BH323" t="s">
        <v>97</v>
      </c>
      <c r="BI323" t="s">
        <v>156</v>
      </c>
      <c r="BJ323">
        <v>2004</v>
      </c>
      <c r="BK323" t="s">
        <v>157</v>
      </c>
      <c r="BL323">
        <v>3</v>
      </c>
      <c r="BM323">
        <v>872</v>
      </c>
      <c r="BN323" t="s">
        <v>98</v>
      </c>
      <c r="BO323" t="s">
        <v>98</v>
      </c>
      <c r="BP323" t="s">
        <v>105</v>
      </c>
      <c r="BQ323" s="30">
        <v>184</v>
      </c>
      <c r="BR323" s="14">
        <f>IF(Table1[[#This Row],[WoodDeckSF]]&gt;0,1,0)</f>
        <v>1</v>
      </c>
      <c r="BS323">
        <v>154</v>
      </c>
      <c r="BT323">
        <v>0</v>
      </c>
      <c r="BU323">
        <v>0</v>
      </c>
      <c r="BV323">
        <v>0</v>
      </c>
      <c r="BW323">
        <v>0</v>
      </c>
      <c r="BX323" s="28" t="s">
        <v>83</v>
      </c>
      <c r="BY323" s="14">
        <f>IF(Table1[[#This Row],[PoolQC]]="NA", 0, 1)</f>
        <v>0</v>
      </c>
      <c r="BZ323" s="30" t="s">
        <v>83</v>
      </c>
      <c r="CA323" s="14">
        <f>IF(Table1[[#This Row],[Fence]]="NA",0,1)</f>
        <v>0</v>
      </c>
      <c r="CB323" t="s">
        <v>83</v>
      </c>
      <c r="CC323">
        <v>0</v>
      </c>
      <c r="CD323" s="30">
        <v>6</v>
      </c>
      <c r="CE323">
        <v>2007</v>
      </c>
      <c r="CF323" t="s">
        <v>110</v>
      </c>
      <c r="CG323" t="s">
        <v>111</v>
      </c>
      <c r="CH323" s="14">
        <f>IF(Table1[[#This Row],[SaleCondition]]="Normal",1,0)</f>
        <v>1</v>
      </c>
      <c r="CI323" s="1">
        <v>354000</v>
      </c>
    </row>
    <row r="324" spans="1:87" x14ac:dyDescent="0.2">
      <c r="A324">
        <v>323</v>
      </c>
      <c r="B324">
        <v>60</v>
      </c>
      <c r="C324" s="28" t="s">
        <v>81</v>
      </c>
      <c r="D324">
        <v>86</v>
      </c>
      <c r="E324">
        <v>10380</v>
      </c>
      <c r="F324" s="28" t="s">
        <v>82</v>
      </c>
      <c r="G324" t="s">
        <v>83</v>
      </c>
      <c r="H324" t="s">
        <v>120</v>
      </c>
      <c r="I324" s="28" t="s">
        <v>85</v>
      </c>
      <c r="J324" t="s">
        <v>86</v>
      </c>
      <c r="K324" s="30" t="s">
        <v>87</v>
      </c>
      <c r="L324" t="s">
        <v>88</v>
      </c>
      <c r="M324" s="31" t="s">
        <v>170</v>
      </c>
      <c r="N324" s="31" t="s">
        <v>90</v>
      </c>
      <c r="O324" s="28" t="s">
        <v>90</v>
      </c>
      <c r="P324" t="s">
        <v>91</v>
      </c>
      <c r="Q324" s="30" t="s">
        <v>92</v>
      </c>
      <c r="R324" s="28">
        <v>7</v>
      </c>
      <c r="S324" s="28">
        <v>5</v>
      </c>
      <c r="T324">
        <v>1986</v>
      </c>
      <c r="U324">
        <v>1987</v>
      </c>
      <c r="V324" s="14">
        <f t="shared" si="5"/>
        <v>1</v>
      </c>
      <c r="W324" s="28" t="s">
        <v>93</v>
      </c>
      <c r="X324" s="28" t="s">
        <v>94</v>
      </c>
      <c r="Y324" s="30" t="s">
        <v>161</v>
      </c>
      <c r="Z324" s="28" t="s">
        <v>161</v>
      </c>
      <c r="AA324" t="s">
        <v>96</v>
      </c>
      <c r="AB324" s="28">
        <v>172</v>
      </c>
      <c r="AC324" s="28" t="s">
        <v>97</v>
      </c>
      <c r="AD324" s="28" t="s">
        <v>98</v>
      </c>
      <c r="AE324" s="30" t="s">
        <v>118</v>
      </c>
      <c r="AF324" t="s">
        <v>98</v>
      </c>
      <c r="AG324" t="s">
        <v>98</v>
      </c>
      <c r="AH324" t="s">
        <v>97</v>
      </c>
      <c r="AI324" t="s">
        <v>172</v>
      </c>
      <c r="AJ324">
        <v>28</v>
      </c>
      <c r="AK324" t="s">
        <v>119</v>
      </c>
      <c r="AL324">
        <v>1474</v>
      </c>
      <c r="AM324">
        <v>0</v>
      </c>
      <c r="AN324">
        <v>1502</v>
      </c>
      <c r="AO324" s="28" t="s">
        <v>103</v>
      </c>
      <c r="AP324" s="28" t="s">
        <v>104</v>
      </c>
      <c r="AQ324" t="s">
        <v>105</v>
      </c>
      <c r="AR324" t="s">
        <v>106</v>
      </c>
      <c r="AS324">
        <v>1553</v>
      </c>
      <c r="AT324">
        <v>1177</v>
      </c>
      <c r="AU324">
        <v>0</v>
      </c>
      <c r="AV324">
        <v>2730</v>
      </c>
      <c r="AW324" s="30">
        <v>1</v>
      </c>
      <c r="AX324">
        <v>0</v>
      </c>
      <c r="AY324" s="30">
        <v>2</v>
      </c>
      <c r="AZ324" s="30">
        <v>1</v>
      </c>
      <c r="BA324">
        <v>4</v>
      </c>
      <c r="BB324" s="14">
        <f>IF(Table1[[#This Row],[FullBath]]+Table1[[#This Row],[HalfBath]]=Table1[[#This Row],[BedroomAbvGr]],1,0)</f>
        <v>0</v>
      </c>
      <c r="BC324">
        <v>1</v>
      </c>
      <c r="BD324" s="30" t="s">
        <v>97</v>
      </c>
      <c r="BE324">
        <v>8</v>
      </c>
      <c r="BF324" t="s">
        <v>107</v>
      </c>
      <c r="BG324">
        <v>1</v>
      </c>
      <c r="BH324" t="s">
        <v>98</v>
      </c>
      <c r="BI324" t="s">
        <v>108</v>
      </c>
      <c r="BJ324">
        <v>1987</v>
      </c>
      <c r="BK324" t="s">
        <v>157</v>
      </c>
      <c r="BL324">
        <v>2</v>
      </c>
      <c r="BM324">
        <v>576</v>
      </c>
      <c r="BN324" t="s">
        <v>98</v>
      </c>
      <c r="BO324" t="s">
        <v>98</v>
      </c>
      <c r="BP324" t="s">
        <v>105</v>
      </c>
      <c r="BQ324" s="30">
        <v>201</v>
      </c>
      <c r="BR324" s="14">
        <f>IF(Table1[[#This Row],[WoodDeckSF]]&gt;0,1,0)</f>
        <v>1</v>
      </c>
      <c r="BS324">
        <v>96</v>
      </c>
      <c r="BT324">
        <v>0</v>
      </c>
      <c r="BU324">
        <v>0</v>
      </c>
      <c r="BV324">
        <v>0</v>
      </c>
      <c r="BW324">
        <v>0</v>
      </c>
      <c r="BX324" s="28" t="s">
        <v>83</v>
      </c>
      <c r="BY324" s="14">
        <f>IF(Table1[[#This Row],[PoolQC]]="NA", 0, 1)</f>
        <v>0</v>
      </c>
      <c r="BZ324" s="30" t="s">
        <v>134</v>
      </c>
      <c r="CA324" s="14">
        <f>IF(Table1[[#This Row],[Fence]]="NA",0,1)</f>
        <v>1</v>
      </c>
      <c r="CB324" t="s">
        <v>83</v>
      </c>
      <c r="CC324">
        <v>0</v>
      </c>
      <c r="CD324" s="30">
        <v>8</v>
      </c>
      <c r="CE324">
        <v>2007</v>
      </c>
      <c r="CF324" t="s">
        <v>110</v>
      </c>
      <c r="CG324" t="s">
        <v>111</v>
      </c>
      <c r="CH324" s="14">
        <f>IF(Table1[[#This Row],[SaleCondition]]="Normal",1,0)</f>
        <v>1</v>
      </c>
      <c r="CI324" s="1">
        <v>301000</v>
      </c>
    </row>
    <row r="325" spans="1:87" x14ac:dyDescent="0.2">
      <c r="A325">
        <v>324</v>
      </c>
      <c r="B325">
        <v>20</v>
      </c>
      <c r="C325" s="28" t="s">
        <v>142</v>
      </c>
      <c r="D325">
        <v>49</v>
      </c>
      <c r="E325">
        <v>5820</v>
      </c>
      <c r="F325" s="28" t="s">
        <v>82</v>
      </c>
      <c r="G325" t="s">
        <v>83</v>
      </c>
      <c r="H325" t="s">
        <v>84</v>
      </c>
      <c r="I325" s="28" t="s">
        <v>85</v>
      </c>
      <c r="J325" t="s">
        <v>86</v>
      </c>
      <c r="K325" s="30" t="s">
        <v>87</v>
      </c>
      <c r="L325" t="s">
        <v>88</v>
      </c>
      <c r="M325" s="31" t="s">
        <v>143</v>
      </c>
      <c r="N325" s="31" t="s">
        <v>90</v>
      </c>
      <c r="O325" s="28" t="s">
        <v>90</v>
      </c>
      <c r="P325" t="s">
        <v>91</v>
      </c>
      <c r="Q325" s="30" t="s">
        <v>115</v>
      </c>
      <c r="R325" s="28">
        <v>3</v>
      </c>
      <c r="S325" s="28">
        <v>8</v>
      </c>
      <c r="T325">
        <v>1955</v>
      </c>
      <c r="U325">
        <v>2005</v>
      </c>
      <c r="V325" s="14">
        <f t="shared" si="5"/>
        <v>1</v>
      </c>
      <c r="W325" s="28" t="s">
        <v>93</v>
      </c>
      <c r="X325" s="28" t="s">
        <v>94</v>
      </c>
      <c r="Y325" s="30" t="s">
        <v>95</v>
      </c>
      <c r="Z325" s="28" t="s">
        <v>95</v>
      </c>
      <c r="AA325" t="s">
        <v>117</v>
      </c>
      <c r="AB325" s="28">
        <v>0</v>
      </c>
      <c r="AC325" s="28" t="s">
        <v>98</v>
      </c>
      <c r="AD325" s="28" t="s">
        <v>97</v>
      </c>
      <c r="AE325" s="30" t="s">
        <v>118</v>
      </c>
      <c r="AF325" t="s">
        <v>98</v>
      </c>
      <c r="AG325" t="s">
        <v>98</v>
      </c>
      <c r="AH325" t="s">
        <v>100</v>
      </c>
      <c r="AI325" t="s">
        <v>119</v>
      </c>
      <c r="AJ325">
        <v>256</v>
      </c>
      <c r="AK325" t="s">
        <v>102</v>
      </c>
      <c r="AL325">
        <v>0</v>
      </c>
      <c r="AM325">
        <v>906</v>
      </c>
      <c r="AN325">
        <v>1162</v>
      </c>
      <c r="AO325" s="28" t="s">
        <v>103</v>
      </c>
      <c r="AP325" s="28" t="s">
        <v>104</v>
      </c>
      <c r="AQ325" t="s">
        <v>105</v>
      </c>
      <c r="AR325" t="s">
        <v>106</v>
      </c>
      <c r="AS325">
        <v>1163</v>
      </c>
      <c r="AT325">
        <v>0</v>
      </c>
      <c r="AU325">
        <v>0</v>
      </c>
      <c r="AV325">
        <v>1163</v>
      </c>
      <c r="AW325" s="30">
        <v>1</v>
      </c>
      <c r="AX325">
        <v>0</v>
      </c>
      <c r="AY325" s="30">
        <v>1</v>
      </c>
      <c r="AZ325" s="30">
        <v>0</v>
      </c>
      <c r="BA325">
        <v>3</v>
      </c>
      <c r="BB325" s="14">
        <f>IF(Table1[[#This Row],[FullBath]]+Table1[[#This Row],[HalfBath]]=Table1[[#This Row],[BedroomAbvGr]],1,0)</f>
        <v>0</v>
      </c>
      <c r="BC325">
        <v>1</v>
      </c>
      <c r="BD325" s="30" t="s">
        <v>98</v>
      </c>
      <c r="BE325">
        <v>6</v>
      </c>
      <c r="BF325" t="s">
        <v>107</v>
      </c>
      <c r="BG325">
        <v>0</v>
      </c>
      <c r="BH325" t="s">
        <v>83</v>
      </c>
      <c r="BI325" t="s">
        <v>108</v>
      </c>
      <c r="BJ325">
        <v>1955</v>
      </c>
      <c r="BK325" t="s">
        <v>102</v>
      </c>
      <c r="BL325">
        <v>1</v>
      </c>
      <c r="BM325">
        <v>220</v>
      </c>
      <c r="BN325" t="s">
        <v>147</v>
      </c>
      <c r="BO325" t="s">
        <v>98</v>
      </c>
      <c r="BP325" t="s">
        <v>105</v>
      </c>
      <c r="BQ325" s="30">
        <v>142</v>
      </c>
      <c r="BR325" s="14">
        <f>IF(Table1[[#This Row],[WoodDeckSF]]&gt;0,1,0)</f>
        <v>1</v>
      </c>
      <c r="BS325">
        <v>98</v>
      </c>
      <c r="BT325">
        <v>0</v>
      </c>
      <c r="BU325">
        <v>0</v>
      </c>
      <c r="BV325">
        <v>0</v>
      </c>
      <c r="BW325">
        <v>0</v>
      </c>
      <c r="BX325" s="28" t="s">
        <v>83</v>
      </c>
      <c r="BY325" s="14">
        <f>IF(Table1[[#This Row],[PoolQC]]="NA", 0, 1)</f>
        <v>0</v>
      </c>
      <c r="BZ325" s="30" t="s">
        <v>83</v>
      </c>
      <c r="CA325" s="14">
        <f>IF(Table1[[#This Row],[Fence]]="NA",0,1)</f>
        <v>0</v>
      </c>
      <c r="CB325" t="s">
        <v>83</v>
      </c>
      <c r="CC325">
        <v>0</v>
      </c>
      <c r="CD325" s="30">
        <v>7</v>
      </c>
      <c r="CE325">
        <v>2006</v>
      </c>
      <c r="CF325" t="s">
        <v>110</v>
      </c>
      <c r="CG325" t="s">
        <v>111</v>
      </c>
      <c r="CH325" s="14">
        <f>IF(Table1[[#This Row],[SaleCondition]]="Normal",1,0)</f>
        <v>1</v>
      </c>
      <c r="CI325" s="1">
        <v>126175</v>
      </c>
    </row>
    <row r="326" spans="1:87" x14ac:dyDescent="0.2">
      <c r="A326">
        <v>325</v>
      </c>
      <c r="B326">
        <v>80</v>
      </c>
      <c r="C326" s="28" t="s">
        <v>81</v>
      </c>
      <c r="D326">
        <v>96</v>
      </c>
      <c r="E326">
        <v>11275</v>
      </c>
      <c r="F326" s="28" t="s">
        <v>82</v>
      </c>
      <c r="G326" t="s">
        <v>83</v>
      </c>
      <c r="H326" t="s">
        <v>84</v>
      </c>
      <c r="I326" s="28" t="s">
        <v>85</v>
      </c>
      <c r="J326" t="s">
        <v>86</v>
      </c>
      <c r="K326" s="30" t="s">
        <v>122</v>
      </c>
      <c r="L326" t="s">
        <v>88</v>
      </c>
      <c r="M326" s="31" t="s">
        <v>162</v>
      </c>
      <c r="N326" s="31" t="s">
        <v>139</v>
      </c>
      <c r="O326" s="28" t="s">
        <v>90</v>
      </c>
      <c r="P326" t="s">
        <v>91</v>
      </c>
      <c r="Q326" s="30" t="s">
        <v>197</v>
      </c>
      <c r="R326" s="28">
        <v>7</v>
      </c>
      <c r="S326" s="28">
        <v>7</v>
      </c>
      <c r="T326">
        <v>1967</v>
      </c>
      <c r="U326">
        <v>2007</v>
      </c>
      <c r="V326" s="14">
        <f t="shared" si="5"/>
        <v>1</v>
      </c>
      <c r="W326" s="28" t="s">
        <v>211</v>
      </c>
      <c r="X326" s="28" t="s">
        <v>223</v>
      </c>
      <c r="Y326" s="30" t="s">
        <v>124</v>
      </c>
      <c r="Z326" s="28" t="s">
        <v>124</v>
      </c>
      <c r="AA326" t="s">
        <v>96</v>
      </c>
      <c r="AB326" s="28">
        <v>300</v>
      </c>
      <c r="AC326" s="28" t="s">
        <v>97</v>
      </c>
      <c r="AD326" s="28" t="s">
        <v>97</v>
      </c>
      <c r="AE326" s="30" t="s">
        <v>118</v>
      </c>
      <c r="AF326" t="s">
        <v>97</v>
      </c>
      <c r="AG326" t="s">
        <v>98</v>
      </c>
      <c r="AH326" t="s">
        <v>100</v>
      </c>
      <c r="AI326" t="s">
        <v>102</v>
      </c>
      <c r="AJ326">
        <v>0</v>
      </c>
      <c r="AK326" t="s">
        <v>102</v>
      </c>
      <c r="AL326">
        <v>0</v>
      </c>
      <c r="AM326">
        <v>710</v>
      </c>
      <c r="AN326">
        <v>710</v>
      </c>
      <c r="AO326" s="28" t="s">
        <v>103</v>
      </c>
      <c r="AP326" s="28" t="s">
        <v>104</v>
      </c>
      <c r="AQ326" t="s">
        <v>105</v>
      </c>
      <c r="AR326" t="s">
        <v>106</v>
      </c>
      <c r="AS326">
        <v>1898</v>
      </c>
      <c r="AT326">
        <v>1080</v>
      </c>
      <c r="AU326">
        <v>0</v>
      </c>
      <c r="AV326">
        <v>2978</v>
      </c>
      <c r="AW326" s="30">
        <v>0</v>
      </c>
      <c r="AX326">
        <v>0</v>
      </c>
      <c r="AY326" s="30">
        <v>2</v>
      </c>
      <c r="AZ326" s="30">
        <v>1</v>
      </c>
      <c r="BA326">
        <v>5</v>
      </c>
      <c r="BB326" s="14">
        <f>IF(Table1[[#This Row],[FullBath]]+Table1[[#This Row],[HalfBath]]=Table1[[#This Row],[BedroomAbvGr]],1,0)</f>
        <v>0</v>
      </c>
      <c r="BC326">
        <v>1</v>
      </c>
      <c r="BD326" s="30" t="s">
        <v>97</v>
      </c>
      <c r="BE326">
        <v>11</v>
      </c>
      <c r="BF326" t="s">
        <v>107</v>
      </c>
      <c r="BG326">
        <v>1</v>
      </c>
      <c r="BH326" t="s">
        <v>97</v>
      </c>
      <c r="BI326" t="s">
        <v>156</v>
      </c>
      <c r="BJ326">
        <v>1961</v>
      </c>
      <c r="BK326" t="s">
        <v>157</v>
      </c>
      <c r="BL326">
        <v>2</v>
      </c>
      <c r="BM326">
        <v>564</v>
      </c>
      <c r="BN326" t="s">
        <v>98</v>
      </c>
      <c r="BO326" t="s">
        <v>98</v>
      </c>
      <c r="BP326" t="s">
        <v>105</v>
      </c>
      <c r="BQ326" s="30">
        <v>240</v>
      </c>
      <c r="BR326" s="14">
        <f>IF(Table1[[#This Row],[WoodDeckSF]]&gt;0,1,0)</f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 s="28" t="s">
        <v>83</v>
      </c>
      <c r="BY326" s="14">
        <f>IF(Table1[[#This Row],[PoolQC]]="NA", 0, 1)</f>
        <v>0</v>
      </c>
      <c r="BZ326" s="30" t="s">
        <v>83</v>
      </c>
      <c r="CA326" s="14">
        <f>IF(Table1[[#This Row],[Fence]]="NA",0,1)</f>
        <v>0</v>
      </c>
      <c r="CB326" t="s">
        <v>83</v>
      </c>
      <c r="CC326">
        <v>0</v>
      </c>
      <c r="CD326" s="30">
        <v>6</v>
      </c>
      <c r="CE326">
        <v>2010</v>
      </c>
      <c r="CF326" t="s">
        <v>110</v>
      </c>
      <c r="CG326" t="s">
        <v>111</v>
      </c>
      <c r="CH326" s="14">
        <f>IF(Table1[[#This Row],[SaleCondition]]="Normal",1,0)</f>
        <v>1</v>
      </c>
      <c r="CI326" s="1">
        <v>242000</v>
      </c>
    </row>
    <row r="327" spans="1:87" x14ac:dyDescent="0.2">
      <c r="A327">
        <v>326</v>
      </c>
      <c r="B327">
        <v>45</v>
      </c>
      <c r="C327" s="28" t="s">
        <v>142</v>
      </c>
      <c r="D327">
        <v>50</v>
      </c>
      <c r="E327">
        <v>5000</v>
      </c>
      <c r="F327" s="28" t="s">
        <v>82</v>
      </c>
      <c r="G327" t="s">
        <v>83</v>
      </c>
      <c r="H327" t="s">
        <v>84</v>
      </c>
      <c r="I327" s="28" t="s">
        <v>85</v>
      </c>
      <c r="J327" t="s">
        <v>86</v>
      </c>
      <c r="K327" s="30" t="s">
        <v>87</v>
      </c>
      <c r="L327" t="s">
        <v>88</v>
      </c>
      <c r="M327" s="31" t="s">
        <v>176</v>
      </c>
      <c r="N327" s="31" t="s">
        <v>171</v>
      </c>
      <c r="O327" s="28" t="s">
        <v>90</v>
      </c>
      <c r="P327" t="s">
        <v>91</v>
      </c>
      <c r="Q327" s="30" t="s">
        <v>150</v>
      </c>
      <c r="R327" s="28">
        <v>5</v>
      </c>
      <c r="S327" s="28">
        <v>6</v>
      </c>
      <c r="T327">
        <v>1941</v>
      </c>
      <c r="U327">
        <v>1950</v>
      </c>
      <c r="V327" s="14">
        <f t="shared" si="5"/>
        <v>1</v>
      </c>
      <c r="W327" s="28" t="s">
        <v>93</v>
      </c>
      <c r="X327" s="28" t="s">
        <v>94</v>
      </c>
      <c r="Y327" s="30" t="s">
        <v>116</v>
      </c>
      <c r="Z327" s="28" t="s">
        <v>116</v>
      </c>
      <c r="AA327" t="s">
        <v>117</v>
      </c>
      <c r="AB327" s="28">
        <v>0</v>
      </c>
      <c r="AC327" s="28" t="s">
        <v>98</v>
      </c>
      <c r="AD327" s="28" t="s">
        <v>98</v>
      </c>
      <c r="AE327" s="30" t="s">
        <v>118</v>
      </c>
      <c r="AF327" t="s">
        <v>98</v>
      </c>
      <c r="AG327" t="s">
        <v>98</v>
      </c>
      <c r="AH327" t="s">
        <v>130</v>
      </c>
      <c r="AI327" t="s">
        <v>141</v>
      </c>
      <c r="AJ327">
        <v>116</v>
      </c>
      <c r="AK327" t="s">
        <v>102</v>
      </c>
      <c r="AL327">
        <v>0</v>
      </c>
      <c r="AM327">
        <v>604</v>
      </c>
      <c r="AN327">
        <v>720</v>
      </c>
      <c r="AO327" s="28" t="s">
        <v>103</v>
      </c>
      <c r="AP327" s="28" t="s">
        <v>212</v>
      </c>
      <c r="AQ327" t="s">
        <v>177</v>
      </c>
      <c r="AR327" t="s">
        <v>145</v>
      </c>
      <c r="AS327">
        <v>803</v>
      </c>
      <c r="AT327">
        <v>0</v>
      </c>
      <c r="AU327">
        <v>0</v>
      </c>
      <c r="AV327">
        <v>803</v>
      </c>
      <c r="AW327" s="30">
        <v>0</v>
      </c>
      <c r="AX327">
        <v>0</v>
      </c>
      <c r="AY327" s="30">
        <v>1</v>
      </c>
      <c r="AZ327" s="30">
        <v>0</v>
      </c>
      <c r="BA327">
        <v>2</v>
      </c>
      <c r="BB327" s="14">
        <f>IF(Table1[[#This Row],[FullBath]]+Table1[[#This Row],[HalfBath]]=Table1[[#This Row],[BedroomAbvGr]],1,0)</f>
        <v>0</v>
      </c>
      <c r="BC327">
        <v>1</v>
      </c>
      <c r="BD327" s="30" t="s">
        <v>98</v>
      </c>
      <c r="BE327">
        <v>5</v>
      </c>
      <c r="BF327" t="s">
        <v>107</v>
      </c>
      <c r="BG327">
        <v>0</v>
      </c>
      <c r="BH327" t="s">
        <v>83</v>
      </c>
      <c r="BI327" t="s">
        <v>127</v>
      </c>
      <c r="BJ327">
        <v>1941</v>
      </c>
      <c r="BK327" t="s">
        <v>102</v>
      </c>
      <c r="BL327">
        <v>2</v>
      </c>
      <c r="BM327">
        <v>360</v>
      </c>
      <c r="BN327" t="s">
        <v>98</v>
      </c>
      <c r="BO327" t="s">
        <v>98</v>
      </c>
      <c r="BP327" t="s">
        <v>105</v>
      </c>
      <c r="BQ327" s="30">
        <v>0</v>
      </c>
      <c r="BR327" s="14">
        <f>IF(Table1[[#This Row],[WoodDeckSF]]&gt;0,1,0)</f>
        <v>0</v>
      </c>
      <c r="BS327">
        <v>0</v>
      </c>
      <c r="BT327">
        <v>244</v>
      </c>
      <c r="BU327">
        <v>0</v>
      </c>
      <c r="BV327">
        <v>0</v>
      </c>
      <c r="BW327">
        <v>0</v>
      </c>
      <c r="BX327" s="28" t="s">
        <v>83</v>
      </c>
      <c r="BY327" s="14">
        <f>IF(Table1[[#This Row],[PoolQC]]="NA", 0, 1)</f>
        <v>0</v>
      </c>
      <c r="BZ327" s="30" t="s">
        <v>83</v>
      </c>
      <c r="CA327" s="14">
        <f>IF(Table1[[#This Row],[Fence]]="NA",0,1)</f>
        <v>0</v>
      </c>
      <c r="CB327" t="s">
        <v>83</v>
      </c>
      <c r="CC327">
        <v>0</v>
      </c>
      <c r="CD327" s="30">
        <v>12</v>
      </c>
      <c r="CE327">
        <v>2007</v>
      </c>
      <c r="CF327" t="s">
        <v>110</v>
      </c>
      <c r="CG327" t="s">
        <v>111</v>
      </c>
      <c r="CH327" s="14">
        <f>IF(Table1[[#This Row],[SaleCondition]]="Normal",1,0)</f>
        <v>1</v>
      </c>
      <c r="CI327" s="1">
        <v>87000</v>
      </c>
    </row>
    <row r="328" spans="1:87" x14ac:dyDescent="0.2">
      <c r="A328">
        <v>327</v>
      </c>
      <c r="B328">
        <v>120</v>
      </c>
      <c r="C328" s="28" t="s">
        <v>81</v>
      </c>
      <c r="D328">
        <v>32</v>
      </c>
      <c r="E328">
        <v>10846</v>
      </c>
      <c r="F328" s="28" t="s">
        <v>82</v>
      </c>
      <c r="G328" t="s">
        <v>83</v>
      </c>
      <c r="H328" t="s">
        <v>120</v>
      </c>
      <c r="I328" s="28" t="s">
        <v>85</v>
      </c>
      <c r="J328" t="s">
        <v>86</v>
      </c>
      <c r="K328" s="30" t="s">
        <v>166</v>
      </c>
      <c r="L328" t="s">
        <v>88</v>
      </c>
      <c r="M328" s="31" t="s">
        <v>113</v>
      </c>
      <c r="N328" s="31" t="s">
        <v>90</v>
      </c>
      <c r="O328" s="28" t="s">
        <v>90</v>
      </c>
      <c r="P328" t="s">
        <v>179</v>
      </c>
      <c r="Q328" s="30" t="s">
        <v>115</v>
      </c>
      <c r="R328" s="28">
        <v>8</v>
      </c>
      <c r="S328" s="28">
        <v>5</v>
      </c>
      <c r="T328">
        <v>1993</v>
      </c>
      <c r="U328">
        <v>1993</v>
      </c>
      <c r="V328" s="14">
        <f t="shared" si="5"/>
        <v>0</v>
      </c>
      <c r="W328" s="28" t="s">
        <v>93</v>
      </c>
      <c r="X328" s="28" t="s">
        <v>94</v>
      </c>
      <c r="Y328" s="30" t="s">
        <v>96</v>
      </c>
      <c r="Z328" s="28" t="s">
        <v>96</v>
      </c>
      <c r="AA328" t="s">
        <v>117</v>
      </c>
      <c r="AB328" s="28">
        <v>0</v>
      </c>
      <c r="AC328" s="28" t="s">
        <v>97</v>
      </c>
      <c r="AD328" s="28" t="s">
        <v>98</v>
      </c>
      <c r="AE328" s="30" t="s">
        <v>99</v>
      </c>
      <c r="AF328" t="s">
        <v>97</v>
      </c>
      <c r="AG328" t="s">
        <v>98</v>
      </c>
      <c r="AH328" t="s">
        <v>97</v>
      </c>
      <c r="AI328" t="s">
        <v>101</v>
      </c>
      <c r="AJ328">
        <v>1619</v>
      </c>
      <c r="AK328" t="s">
        <v>102</v>
      </c>
      <c r="AL328">
        <v>0</v>
      </c>
      <c r="AM328">
        <v>100</v>
      </c>
      <c r="AN328">
        <v>1719</v>
      </c>
      <c r="AO328" s="28" t="s">
        <v>103</v>
      </c>
      <c r="AP328" s="28" t="s">
        <v>104</v>
      </c>
      <c r="AQ328" t="s">
        <v>105</v>
      </c>
      <c r="AR328" t="s">
        <v>106</v>
      </c>
      <c r="AS328">
        <v>1719</v>
      </c>
      <c r="AT328">
        <v>0</v>
      </c>
      <c r="AU328">
        <v>0</v>
      </c>
      <c r="AV328">
        <v>1719</v>
      </c>
      <c r="AW328" s="30">
        <v>2</v>
      </c>
      <c r="AX328">
        <v>0</v>
      </c>
      <c r="AY328" s="30">
        <v>1</v>
      </c>
      <c r="AZ328" s="30">
        <v>1</v>
      </c>
      <c r="BA328">
        <v>1</v>
      </c>
      <c r="BB328" s="14">
        <f>IF(Table1[[#This Row],[FullBath]]+Table1[[#This Row],[HalfBath]]=Table1[[#This Row],[BedroomAbvGr]],1,0)</f>
        <v>0</v>
      </c>
      <c r="BC328">
        <v>1</v>
      </c>
      <c r="BD328" s="30" t="s">
        <v>97</v>
      </c>
      <c r="BE328">
        <v>6</v>
      </c>
      <c r="BF328" t="s">
        <v>107</v>
      </c>
      <c r="BG328">
        <v>2</v>
      </c>
      <c r="BH328" t="s">
        <v>97</v>
      </c>
      <c r="BI328" t="s">
        <v>108</v>
      </c>
      <c r="BJ328">
        <v>1993</v>
      </c>
      <c r="BK328" t="s">
        <v>157</v>
      </c>
      <c r="BL328">
        <v>2</v>
      </c>
      <c r="BM328">
        <v>473</v>
      </c>
      <c r="BN328" t="s">
        <v>98</v>
      </c>
      <c r="BO328" t="s">
        <v>98</v>
      </c>
      <c r="BP328" t="s">
        <v>105</v>
      </c>
      <c r="BQ328" s="30">
        <v>122</v>
      </c>
      <c r="BR328" s="14">
        <f>IF(Table1[[#This Row],[WoodDeckSF]]&gt;0,1,0)</f>
        <v>1</v>
      </c>
      <c r="BS328">
        <v>30</v>
      </c>
      <c r="BT328">
        <v>0</v>
      </c>
      <c r="BU328">
        <v>0</v>
      </c>
      <c r="BV328">
        <v>0</v>
      </c>
      <c r="BW328">
        <v>0</v>
      </c>
      <c r="BX328" s="28" t="s">
        <v>83</v>
      </c>
      <c r="BY328" s="14">
        <f>IF(Table1[[#This Row],[PoolQC]]="NA", 0, 1)</f>
        <v>0</v>
      </c>
      <c r="BZ328" s="30" t="s">
        <v>83</v>
      </c>
      <c r="CA328" s="14">
        <f>IF(Table1[[#This Row],[Fence]]="NA",0,1)</f>
        <v>0</v>
      </c>
      <c r="CB328" t="s">
        <v>83</v>
      </c>
      <c r="CC328">
        <v>0</v>
      </c>
      <c r="CD328" s="30">
        <v>5</v>
      </c>
      <c r="CE328">
        <v>2008</v>
      </c>
      <c r="CF328" t="s">
        <v>237</v>
      </c>
      <c r="CG328" t="s">
        <v>111</v>
      </c>
      <c r="CH328" s="14">
        <f>IF(Table1[[#This Row],[SaleCondition]]="Normal",1,0)</f>
        <v>1</v>
      </c>
      <c r="CI328" s="1">
        <v>324000</v>
      </c>
    </row>
    <row r="329" spans="1:87" x14ac:dyDescent="0.2">
      <c r="A329">
        <v>328</v>
      </c>
      <c r="B329">
        <v>20</v>
      </c>
      <c r="C329" s="28" t="s">
        <v>81</v>
      </c>
      <c r="D329">
        <v>80</v>
      </c>
      <c r="E329">
        <v>11600</v>
      </c>
      <c r="F329" s="28" t="s">
        <v>82</v>
      </c>
      <c r="G329" t="s">
        <v>83</v>
      </c>
      <c r="H329" t="s">
        <v>84</v>
      </c>
      <c r="I329" s="28" t="s">
        <v>85</v>
      </c>
      <c r="J329" t="s">
        <v>86</v>
      </c>
      <c r="K329" s="30" t="s">
        <v>87</v>
      </c>
      <c r="L329" t="s">
        <v>88</v>
      </c>
      <c r="M329" s="31" t="s">
        <v>162</v>
      </c>
      <c r="N329" s="31" t="s">
        <v>90</v>
      </c>
      <c r="O329" s="28" t="s">
        <v>90</v>
      </c>
      <c r="P329" t="s">
        <v>91</v>
      </c>
      <c r="Q329" s="30" t="s">
        <v>115</v>
      </c>
      <c r="R329" s="28">
        <v>6</v>
      </c>
      <c r="S329" s="28">
        <v>5</v>
      </c>
      <c r="T329">
        <v>1960</v>
      </c>
      <c r="U329">
        <v>1960</v>
      </c>
      <c r="V329" s="14">
        <f t="shared" si="5"/>
        <v>0</v>
      </c>
      <c r="W329" s="28" t="s">
        <v>152</v>
      </c>
      <c r="X329" s="28" t="s">
        <v>94</v>
      </c>
      <c r="Y329" s="30" t="s">
        <v>124</v>
      </c>
      <c r="Z329" s="28" t="s">
        <v>124</v>
      </c>
      <c r="AA329" t="s">
        <v>96</v>
      </c>
      <c r="AB329" s="28">
        <v>175</v>
      </c>
      <c r="AC329" s="28" t="s">
        <v>98</v>
      </c>
      <c r="AD329" s="28" t="s">
        <v>98</v>
      </c>
      <c r="AE329" s="30" t="s">
        <v>118</v>
      </c>
      <c r="AF329" t="s">
        <v>98</v>
      </c>
      <c r="AG329" t="s">
        <v>98</v>
      </c>
      <c r="AH329" t="s">
        <v>100</v>
      </c>
      <c r="AI329" t="s">
        <v>153</v>
      </c>
      <c r="AJ329">
        <v>565</v>
      </c>
      <c r="AK329" t="s">
        <v>102</v>
      </c>
      <c r="AL329">
        <v>0</v>
      </c>
      <c r="AM329">
        <v>818</v>
      </c>
      <c r="AN329">
        <v>1383</v>
      </c>
      <c r="AO329" s="28" t="s">
        <v>103</v>
      </c>
      <c r="AP329" s="28" t="s">
        <v>98</v>
      </c>
      <c r="AQ329" t="s">
        <v>105</v>
      </c>
      <c r="AR329" t="s">
        <v>106</v>
      </c>
      <c r="AS329">
        <v>1383</v>
      </c>
      <c r="AT329">
        <v>0</v>
      </c>
      <c r="AU329">
        <v>0</v>
      </c>
      <c r="AV329">
        <v>1383</v>
      </c>
      <c r="AW329" s="30">
        <v>0</v>
      </c>
      <c r="AX329">
        <v>0</v>
      </c>
      <c r="AY329" s="30">
        <v>1</v>
      </c>
      <c r="AZ329" s="30">
        <v>1</v>
      </c>
      <c r="BA329">
        <v>3</v>
      </c>
      <c r="BB329" s="14">
        <f>IF(Table1[[#This Row],[FullBath]]+Table1[[#This Row],[HalfBath]]=Table1[[#This Row],[BedroomAbvGr]],1,0)</f>
        <v>0</v>
      </c>
      <c r="BC329">
        <v>1</v>
      </c>
      <c r="BD329" s="30" t="s">
        <v>98</v>
      </c>
      <c r="BE329">
        <v>7</v>
      </c>
      <c r="BF329" t="s">
        <v>107</v>
      </c>
      <c r="BG329">
        <v>0</v>
      </c>
      <c r="BH329" t="s">
        <v>83</v>
      </c>
      <c r="BI329" t="s">
        <v>108</v>
      </c>
      <c r="BJ329">
        <v>1960</v>
      </c>
      <c r="BK329" t="s">
        <v>109</v>
      </c>
      <c r="BL329">
        <v>1</v>
      </c>
      <c r="BM329">
        <v>292</v>
      </c>
      <c r="BN329" t="s">
        <v>98</v>
      </c>
      <c r="BO329" t="s">
        <v>98</v>
      </c>
      <c r="BP329" t="s">
        <v>105</v>
      </c>
      <c r="BQ329" s="30">
        <v>0</v>
      </c>
      <c r="BR329" s="14">
        <f>IF(Table1[[#This Row],[WoodDeckSF]]&gt;0,1,0)</f>
        <v>0</v>
      </c>
      <c r="BS329">
        <v>45</v>
      </c>
      <c r="BT329">
        <v>0</v>
      </c>
      <c r="BU329">
        <v>0</v>
      </c>
      <c r="BV329">
        <v>0</v>
      </c>
      <c r="BW329">
        <v>0</v>
      </c>
      <c r="BX329" s="28" t="s">
        <v>83</v>
      </c>
      <c r="BY329" s="14">
        <f>IF(Table1[[#This Row],[PoolQC]]="NA", 0, 1)</f>
        <v>0</v>
      </c>
      <c r="BZ329" s="30" t="s">
        <v>83</v>
      </c>
      <c r="CA329" s="14">
        <f>IF(Table1[[#This Row],[Fence]]="NA",0,1)</f>
        <v>0</v>
      </c>
      <c r="CB329" t="s">
        <v>83</v>
      </c>
      <c r="CC329">
        <v>0</v>
      </c>
      <c r="CD329" s="30">
        <v>4</v>
      </c>
      <c r="CE329">
        <v>2006</v>
      </c>
      <c r="CF329" t="s">
        <v>110</v>
      </c>
      <c r="CG329" t="s">
        <v>111</v>
      </c>
      <c r="CH329" s="14">
        <f>IF(Table1[[#This Row],[SaleCondition]]="Normal",1,0)</f>
        <v>1</v>
      </c>
      <c r="CI329" s="1">
        <v>145250</v>
      </c>
    </row>
    <row r="330" spans="1:87" x14ac:dyDescent="0.2">
      <c r="A330">
        <v>329</v>
      </c>
      <c r="B330">
        <v>75</v>
      </c>
      <c r="C330" s="28" t="s">
        <v>81</v>
      </c>
      <c r="D330" t="s">
        <v>83</v>
      </c>
      <c r="E330">
        <v>11888</v>
      </c>
      <c r="F330" s="28" t="s">
        <v>82</v>
      </c>
      <c r="G330" t="s">
        <v>82</v>
      </c>
      <c r="H330" t="s">
        <v>120</v>
      </c>
      <c r="I330" s="28" t="s">
        <v>175</v>
      </c>
      <c r="J330" t="s">
        <v>86</v>
      </c>
      <c r="K330" s="30" t="s">
        <v>87</v>
      </c>
      <c r="L330" t="s">
        <v>88</v>
      </c>
      <c r="M330" s="31" t="s">
        <v>148</v>
      </c>
      <c r="N330" s="31" t="s">
        <v>139</v>
      </c>
      <c r="O330" s="28" t="s">
        <v>90</v>
      </c>
      <c r="P330" t="s">
        <v>91</v>
      </c>
      <c r="Q330" s="30" t="s">
        <v>201</v>
      </c>
      <c r="R330" s="28">
        <v>6</v>
      </c>
      <c r="S330" s="28">
        <v>6</v>
      </c>
      <c r="T330">
        <v>1916</v>
      </c>
      <c r="U330">
        <v>1994</v>
      </c>
      <c r="V330" s="14">
        <f t="shared" si="5"/>
        <v>1</v>
      </c>
      <c r="W330" s="28" t="s">
        <v>93</v>
      </c>
      <c r="X330" s="28" t="s">
        <v>94</v>
      </c>
      <c r="Y330" s="30" t="s">
        <v>124</v>
      </c>
      <c r="Z330" s="28" t="s">
        <v>125</v>
      </c>
      <c r="AA330" t="s">
        <v>117</v>
      </c>
      <c r="AB330" s="28">
        <v>0</v>
      </c>
      <c r="AC330" s="28" t="s">
        <v>98</v>
      </c>
      <c r="AD330" s="28" t="s">
        <v>98</v>
      </c>
      <c r="AE330" s="30" t="s">
        <v>126</v>
      </c>
      <c r="AF330" t="s">
        <v>98</v>
      </c>
      <c r="AG330" t="s">
        <v>98</v>
      </c>
      <c r="AH330" t="s">
        <v>100</v>
      </c>
      <c r="AI330" t="s">
        <v>102</v>
      </c>
      <c r="AJ330">
        <v>0</v>
      </c>
      <c r="AK330" t="s">
        <v>102</v>
      </c>
      <c r="AL330">
        <v>0</v>
      </c>
      <c r="AM330">
        <v>844</v>
      </c>
      <c r="AN330">
        <v>844</v>
      </c>
      <c r="AO330" s="28" t="s">
        <v>103</v>
      </c>
      <c r="AP330" s="28" t="s">
        <v>97</v>
      </c>
      <c r="AQ330" t="s">
        <v>177</v>
      </c>
      <c r="AR330" t="s">
        <v>164</v>
      </c>
      <c r="AS330">
        <v>1445</v>
      </c>
      <c r="AT330">
        <v>689</v>
      </c>
      <c r="AU330">
        <v>0</v>
      </c>
      <c r="AV330">
        <v>2134</v>
      </c>
      <c r="AW330" s="30">
        <v>0</v>
      </c>
      <c r="AX330">
        <v>0</v>
      </c>
      <c r="AY330" s="30">
        <v>2</v>
      </c>
      <c r="AZ330" s="30">
        <v>0</v>
      </c>
      <c r="BA330">
        <v>5</v>
      </c>
      <c r="BB330" s="14">
        <f>IF(Table1[[#This Row],[FullBath]]+Table1[[#This Row],[HalfBath]]=Table1[[#This Row],[BedroomAbvGr]],1,0)</f>
        <v>0</v>
      </c>
      <c r="BC330">
        <v>1</v>
      </c>
      <c r="BD330" s="30" t="s">
        <v>97</v>
      </c>
      <c r="BE330">
        <v>10</v>
      </c>
      <c r="BF330" t="s">
        <v>107</v>
      </c>
      <c r="BG330">
        <v>0</v>
      </c>
      <c r="BH330" t="s">
        <v>83</v>
      </c>
      <c r="BI330" t="s">
        <v>127</v>
      </c>
      <c r="BJ330">
        <v>1930</v>
      </c>
      <c r="BK330" t="s">
        <v>102</v>
      </c>
      <c r="BL330">
        <v>2</v>
      </c>
      <c r="BM330">
        <v>441</v>
      </c>
      <c r="BN330" t="s">
        <v>98</v>
      </c>
      <c r="BO330" t="s">
        <v>98</v>
      </c>
      <c r="BP330" t="s">
        <v>105</v>
      </c>
      <c r="BQ330" s="30">
        <v>0</v>
      </c>
      <c r="BR330" s="14">
        <f>IF(Table1[[#This Row],[WoodDeckSF]]&gt;0,1,0)</f>
        <v>0</v>
      </c>
      <c r="BS330">
        <v>60</v>
      </c>
      <c r="BT330">
        <v>268</v>
      </c>
      <c r="BU330">
        <v>0</v>
      </c>
      <c r="BV330">
        <v>0</v>
      </c>
      <c r="BW330">
        <v>0</v>
      </c>
      <c r="BX330" s="28" t="s">
        <v>83</v>
      </c>
      <c r="BY330" s="14">
        <f>IF(Table1[[#This Row],[PoolQC]]="NA", 0, 1)</f>
        <v>0</v>
      </c>
      <c r="BZ330" s="30" t="s">
        <v>83</v>
      </c>
      <c r="CA330" s="14">
        <f>IF(Table1[[#This Row],[Fence]]="NA",0,1)</f>
        <v>0</v>
      </c>
      <c r="CB330" t="s">
        <v>83</v>
      </c>
      <c r="CC330">
        <v>0</v>
      </c>
      <c r="CD330" s="30">
        <v>7</v>
      </c>
      <c r="CE330">
        <v>2009</v>
      </c>
      <c r="CF330" t="s">
        <v>110</v>
      </c>
      <c r="CG330" t="s">
        <v>111</v>
      </c>
      <c r="CH330" s="14">
        <f>IF(Table1[[#This Row],[SaleCondition]]="Normal",1,0)</f>
        <v>1</v>
      </c>
      <c r="CI330" s="1">
        <v>214500</v>
      </c>
    </row>
    <row r="331" spans="1:87" x14ac:dyDescent="0.2">
      <c r="A331">
        <v>330</v>
      </c>
      <c r="B331">
        <v>70</v>
      </c>
      <c r="C331" s="28" t="s">
        <v>142</v>
      </c>
      <c r="D331">
        <v>60</v>
      </c>
      <c r="E331">
        <v>6402</v>
      </c>
      <c r="F331" s="28" t="s">
        <v>82</v>
      </c>
      <c r="G331" t="s">
        <v>83</v>
      </c>
      <c r="H331" t="s">
        <v>84</v>
      </c>
      <c r="I331" s="28" t="s">
        <v>85</v>
      </c>
      <c r="J331" t="s">
        <v>86</v>
      </c>
      <c r="K331" s="30" t="s">
        <v>122</v>
      </c>
      <c r="L331" t="s">
        <v>88</v>
      </c>
      <c r="M331" s="31" t="s">
        <v>176</v>
      </c>
      <c r="N331" s="31" t="s">
        <v>90</v>
      </c>
      <c r="O331" s="28" t="s">
        <v>90</v>
      </c>
      <c r="P331" t="s">
        <v>91</v>
      </c>
      <c r="Q331" s="30" t="s">
        <v>92</v>
      </c>
      <c r="R331" s="28">
        <v>5</v>
      </c>
      <c r="S331" s="28">
        <v>5</v>
      </c>
      <c r="T331">
        <v>1920</v>
      </c>
      <c r="U331">
        <v>1950</v>
      </c>
      <c r="V331" s="14">
        <f t="shared" si="5"/>
        <v>1</v>
      </c>
      <c r="W331" s="28" t="s">
        <v>93</v>
      </c>
      <c r="X331" s="28" t="s">
        <v>94</v>
      </c>
      <c r="Y331" s="30" t="s">
        <v>124</v>
      </c>
      <c r="Z331" s="28" t="s">
        <v>125</v>
      </c>
      <c r="AA331" t="s">
        <v>117</v>
      </c>
      <c r="AB331" s="28">
        <v>0</v>
      </c>
      <c r="AC331" s="28" t="s">
        <v>98</v>
      </c>
      <c r="AD331" s="28" t="s">
        <v>98</v>
      </c>
      <c r="AE331" s="30" t="s">
        <v>99</v>
      </c>
      <c r="AF331" t="s">
        <v>98</v>
      </c>
      <c r="AG331" t="s">
        <v>98</v>
      </c>
      <c r="AH331" t="s">
        <v>121</v>
      </c>
      <c r="AI331" t="s">
        <v>102</v>
      </c>
      <c r="AJ331">
        <v>0</v>
      </c>
      <c r="AK331" t="s">
        <v>102</v>
      </c>
      <c r="AL331">
        <v>0</v>
      </c>
      <c r="AM331">
        <v>596</v>
      </c>
      <c r="AN331">
        <v>596</v>
      </c>
      <c r="AO331" s="28" t="s">
        <v>103</v>
      </c>
      <c r="AP331" s="28" t="s">
        <v>98</v>
      </c>
      <c r="AQ331" t="s">
        <v>177</v>
      </c>
      <c r="AR331" t="s">
        <v>106</v>
      </c>
      <c r="AS331">
        <v>596</v>
      </c>
      <c r="AT331">
        <v>596</v>
      </c>
      <c r="AU331">
        <v>0</v>
      </c>
      <c r="AV331">
        <v>1192</v>
      </c>
      <c r="AW331" s="30">
        <v>0</v>
      </c>
      <c r="AX331">
        <v>0</v>
      </c>
      <c r="AY331" s="30">
        <v>1</v>
      </c>
      <c r="AZ331" s="30">
        <v>0</v>
      </c>
      <c r="BA331">
        <v>3</v>
      </c>
      <c r="BB331" s="14">
        <f>IF(Table1[[#This Row],[FullBath]]+Table1[[#This Row],[HalfBath]]=Table1[[#This Row],[BedroomAbvGr]],1,0)</f>
        <v>0</v>
      </c>
      <c r="BC331">
        <v>1</v>
      </c>
      <c r="BD331" s="30" t="s">
        <v>98</v>
      </c>
      <c r="BE331">
        <v>6</v>
      </c>
      <c r="BF331" t="s">
        <v>107</v>
      </c>
      <c r="BG331">
        <v>0</v>
      </c>
      <c r="BH331" t="s">
        <v>83</v>
      </c>
      <c r="BI331" t="s">
        <v>127</v>
      </c>
      <c r="BJ331">
        <v>1920</v>
      </c>
      <c r="BK331" t="s">
        <v>102</v>
      </c>
      <c r="BL331">
        <v>1</v>
      </c>
      <c r="BM331">
        <v>189</v>
      </c>
      <c r="BN331" t="s">
        <v>147</v>
      </c>
      <c r="BO331" t="s">
        <v>147</v>
      </c>
      <c r="BP331" t="s">
        <v>177</v>
      </c>
      <c r="BQ331" s="30">
        <v>0</v>
      </c>
      <c r="BR331" s="14">
        <f>IF(Table1[[#This Row],[WoodDeckSF]]&gt;0,1,0)</f>
        <v>0</v>
      </c>
      <c r="BS331">
        <v>0</v>
      </c>
      <c r="BT331">
        <v>137</v>
      </c>
      <c r="BU331">
        <v>0</v>
      </c>
      <c r="BV331">
        <v>0</v>
      </c>
      <c r="BW331">
        <v>0</v>
      </c>
      <c r="BX331" s="28" t="s">
        <v>83</v>
      </c>
      <c r="BY331" s="14">
        <f>IF(Table1[[#This Row],[PoolQC]]="NA", 0, 1)</f>
        <v>0</v>
      </c>
      <c r="BZ331" s="30" t="s">
        <v>163</v>
      </c>
      <c r="CA331" s="14">
        <f>IF(Table1[[#This Row],[Fence]]="NA",0,1)</f>
        <v>1</v>
      </c>
      <c r="CB331" t="s">
        <v>83</v>
      </c>
      <c r="CC331">
        <v>0</v>
      </c>
      <c r="CD331" s="30">
        <v>7</v>
      </c>
      <c r="CE331">
        <v>2009</v>
      </c>
      <c r="CF331" t="s">
        <v>110</v>
      </c>
      <c r="CG331" t="s">
        <v>111</v>
      </c>
      <c r="CH331" s="14">
        <f>IF(Table1[[#This Row],[SaleCondition]]="Normal",1,0)</f>
        <v>1</v>
      </c>
      <c r="CI331" s="1">
        <v>78000</v>
      </c>
    </row>
    <row r="332" spans="1:87" x14ac:dyDescent="0.2">
      <c r="A332">
        <v>331</v>
      </c>
      <c r="B332">
        <v>90</v>
      </c>
      <c r="C332" s="28" t="s">
        <v>81</v>
      </c>
      <c r="D332" t="s">
        <v>83</v>
      </c>
      <c r="E332">
        <v>10624</v>
      </c>
      <c r="F332" s="28" t="s">
        <v>82</v>
      </c>
      <c r="G332" t="s">
        <v>83</v>
      </c>
      <c r="H332" t="s">
        <v>120</v>
      </c>
      <c r="I332" s="28" t="s">
        <v>85</v>
      </c>
      <c r="J332" t="s">
        <v>86</v>
      </c>
      <c r="K332" s="30" t="s">
        <v>87</v>
      </c>
      <c r="L332" t="s">
        <v>88</v>
      </c>
      <c r="M332" s="31" t="s">
        <v>162</v>
      </c>
      <c r="N332" s="31" t="s">
        <v>90</v>
      </c>
      <c r="O332" s="28" t="s">
        <v>90</v>
      </c>
      <c r="P332" t="s">
        <v>167</v>
      </c>
      <c r="Q332" s="30" t="s">
        <v>115</v>
      </c>
      <c r="R332" s="28">
        <v>5</v>
      </c>
      <c r="S332" s="28">
        <v>4</v>
      </c>
      <c r="T332">
        <v>1964</v>
      </c>
      <c r="U332">
        <v>1964</v>
      </c>
      <c r="V332" s="14">
        <f t="shared" si="5"/>
        <v>0</v>
      </c>
      <c r="W332" s="28" t="s">
        <v>93</v>
      </c>
      <c r="X332" s="28" t="s">
        <v>94</v>
      </c>
      <c r="Y332" s="30" t="s">
        <v>140</v>
      </c>
      <c r="Z332" s="28" t="s">
        <v>140</v>
      </c>
      <c r="AA332" t="s">
        <v>96</v>
      </c>
      <c r="AB332" s="28">
        <v>84</v>
      </c>
      <c r="AC332" s="28" t="s">
        <v>98</v>
      </c>
      <c r="AD332" s="28" t="s">
        <v>98</v>
      </c>
      <c r="AE332" s="30" t="s">
        <v>118</v>
      </c>
      <c r="AF332" t="s">
        <v>98</v>
      </c>
      <c r="AG332" t="s">
        <v>98</v>
      </c>
      <c r="AH332" t="s">
        <v>100</v>
      </c>
      <c r="AI332" t="s">
        <v>101</v>
      </c>
      <c r="AJ332">
        <v>40</v>
      </c>
      <c r="AK332" t="s">
        <v>153</v>
      </c>
      <c r="AL332">
        <v>264</v>
      </c>
      <c r="AM332">
        <v>1424</v>
      </c>
      <c r="AN332">
        <v>1728</v>
      </c>
      <c r="AO332" s="28" t="s">
        <v>103</v>
      </c>
      <c r="AP332" s="28" t="s">
        <v>98</v>
      </c>
      <c r="AQ332" t="s">
        <v>105</v>
      </c>
      <c r="AR332" t="s">
        <v>106</v>
      </c>
      <c r="AS332">
        <v>1728</v>
      </c>
      <c r="AT332">
        <v>0</v>
      </c>
      <c r="AU332">
        <v>0</v>
      </c>
      <c r="AV332">
        <v>1728</v>
      </c>
      <c r="AW332" s="30">
        <v>0</v>
      </c>
      <c r="AX332">
        <v>1</v>
      </c>
      <c r="AY332" s="30">
        <v>2</v>
      </c>
      <c r="AZ332" s="30">
        <v>0</v>
      </c>
      <c r="BA332">
        <v>6</v>
      </c>
      <c r="BB332" s="14">
        <f>IF(Table1[[#This Row],[FullBath]]+Table1[[#This Row],[HalfBath]]=Table1[[#This Row],[BedroomAbvGr]],1,0)</f>
        <v>0</v>
      </c>
      <c r="BC332">
        <v>2</v>
      </c>
      <c r="BD332" s="30" t="s">
        <v>98</v>
      </c>
      <c r="BE332">
        <v>10</v>
      </c>
      <c r="BF332" t="s">
        <v>107</v>
      </c>
      <c r="BG332">
        <v>0</v>
      </c>
      <c r="BH332" t="s">
        <v>83</v>
      </c>
      <c r="BI332" t="s">
        <v>127</v>
      </c>
      <c r="BJ332">
        <v>2002</v>
      </c>
      <c r="BK332" t="s">
        <v>102</v>
      </c>
      <c r="BL332">
        <v>1</v>
      </c>
      <c r="BM332">
        <v>352</v>
      </c>
      <c r="BN332" t="s">
        <v>98</v>
      </c>
      <c r="BO332" t="s">
        <v>98</v>
      </c>
      <c r="BP332" t="s">
        <v>105</v>
      </c>
      <c r="BQ332" s="30">
        <v>155</v>
      </c>
      <c r="BR332" s="14">
        <f>IF(Table1[[#This Row],[WoodDeckSF]]&gt;0,1,0)</f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 s="28" t="s">
        <v>83</v>
      </c>
      <c r="BY332" s="14">
        <f>IF(Table1[[#This Row],[PoolQC]]="NA", 0, 1)</f>
        <v>0</v>
      </c>
      <c r="BZ332" s="30" t="s">
        <v>83</v>
      </c>
      <c r="CA332" s="14">
        <f>IF(Table1[[#This Row],[Fence]]="NA",0,1)</f>
        <v>0</v>
      </c>
      <c r="CB332" t="s">
        <v>83</v>
      </c>
      <c r="CC332">
        <v>0</v>
      </c>
      <c r="CD332" s="30">
        <v>11</v>
      </c>
      <c r="CE332">
        <v>2007</v>
      </c>
      <c r="CF332" t="s">
        <v>110</v>
      </c>
      <c r="CG332" t="s">
        <v>111</v>
      </c>
      <c r="CH332" s="14">
        <f>IF(Table1[[#This Row],[SaleCondition]]="Normal",1,0)</f>
        <v>1</v>
      </c>
      <c r="CI332" s="1">
        <v>119000</v>
      </c>
    </row>
    <row r="333" spans="1:87" x14ac:dyDescent="0.2">
      <c r="A333">
        <v>332</v>
      </c>
      <c r="B333">
        <v>20</v>
      </c>
      <c r="C333" s="28" t="s">
        <v>81</v>
      </c>
      <c r="D333">
        <v>70</v>
      </c>
      <c r="E333">
        <v>8176</v>
      </c>
      <c r="F333" s="28" t="s">
        <v>82</v>
      </c>
      <c r="G333" t="s">
        <v>83</v>
      </c>
      <c r="H333" t="s">
        <v>84</v>
      </c>
      <c r="I333" s="28" t="s">
        <v>85</v>
      </c>
      <c r="J333" t="s">
        <v>86</v>
      </c>
      <c r="K333" s="30" t="s">
        <v>87</v>
      </c>
      <c r="L333" t="s">
        <v>88</v>
      </c>
      <c r="M333" s="31" t="s">
        <v>162</v>
      </c>
      <c r="N333" s="31" t="s">
        <v>90</v>
      </c>
      <c r="O333" s="28" t="s">
        <v>90</v>
      </c>
      <c r="P333" t="s">
        <v>91</v>
      </c>
      <c r="Q333" s="30" t="s">
        <v>115</v>
      </c>
      <c r="R333" s="28">
        <v>5</v>
      </c>
      <c r="S333" s="28">
        <v>6</v>
      </c>
      <c r="T333">
        <v>1958</v>
      </c>
      <c r="U333">
        <v>1992</v>
      </c>
      <c r="V333" s="14">
        <f t="shared" si="5"/>
        <v>1</v>
      </c>
      <c r="W333" s="28" t="s">
        <v>93</v>
      </c>
      <c r="X333" s="28" t="s">
        <v>94</v>
      </c>
      <c r="Y333" s="30" t="s">
        <v>124</v>
      </c>
      <c r="Z333" s="28" t="s">
        <v>124</v>
      </c>
      <c r="AA333" t="s">
        <v>117</v>
      </c>
      <c r="AB333" s="28">
        <v>0</v>
      </c>
      <c r="AC333" s="28" t="s">
        <v>98</v>
      </c>
      <c r="AD333" s="28" t="s">
        <v>98</v>
      </c>
      <c r="AE333" s="30" t="s">
        <v>118</v>
      </c>
      <c r="AF333" t="s">
        <v>98</v>
      </c>
      <c r="AG333" t="s">
        <v>98</v>
      </c>
      <c r="AH333" t="s">
        <v>100</v>
      </c>
      <c r="AI333" t="s">
        <v>153</v>
      </c>
      <c r="AJ333">
        <v>846</v>
      </c>
      <c r="AK333" t="s">
        <v>102</v>
      </c>
      <c r="AL333">
        <v>0</v>
      </c>
      <c r="AM333">
        <v>210</v>
      </c>
      <c r="AN333">
        <v>1056</v>
      </c>
      <c r="AO333" s="28" t="s">
        <v>103</v>
      </c>
      <c r="AP333" s="28" t="s">
        <v>147</v>
      </c>
      <c r="AQ333" t="s">
        <v>105</v>
      </c>
      <c r="AR333" t="s">
        <v>106</v>
      </c>
      <c r="AS333">
        <v>1056</v>
      </c>
      <c r="AT333">
        <v>0</v>
      </c>
      <c r="AU333">
        <v>0</v>
      </c>
      <c r="AV333">
        <v>1056</v>
      </c>
      <c r="AW333" s="30">
        <v>1</v>
      </c>
      <c r="AX333">
        <v>0</v>
      </c>
      <c r="AY333" s="30">
        <v>1</v>
      </c>
      <c r="AZ333" s="30">
        <v>0</v>
      </c>
      <c r="BA333">
        <v>3</v>
      </c>
      <c r="BB333" s="14">
        <f>IF(Table1[[#This Row],[FullBath]]+Table1[[#This Row],[HalfBath]]=Table1[[#This Row],[BedroomAbvGr]],1,0)</f>
        <v>0</v>
      </c>
      <c r="BC333">
        <v>1</v>
      </c>
      <c r="BD333" s="30" t="s">
        <v>98</v>
      </c>
      <c r="BE333">
        <v>6</v>
      </c>
      <c r="BF333" t="s">
        <v>107</v>
      </c>
      <c r="BG333">
        <v>0</v>
      </c>
      <c r="BH333" t="s">
        <v>83</v>
      </c>
      <c r="BI333" t="s">
        <v>108</v>
      </c>
      <c r="BJ333">
        <v>1958</v>
      </c>
      <c r="BK333" t="s">
        <v>109</v>
      </c>
      <c r="BL333">
        <v>1</v>
      </c>
      <c r="BM333">
        <v>308</v>
      </c>
      <c r="BN333" t="s">
        <v>98</v>
      </c>
      <c r="BO333" t="s">
        <v>98</v>
      </c>
      <c r="BP333" t="s">
        <v>105</v>
      </c>
      <c r="BQ333" s="30">
        <v>0</v>
      </c>
      <c r="BR333" s="14">
        <f>IF(Table1[[#This Row],[WoodDeckSF]]&gt;0,1,0)</f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s="28" t="s">
        <v>83</v>
      </c>
      <c r="BY333" s="14">
        <f>IF(Table1[[#This Row],[PoolQC]]="NA", 0, 1)</f>
        <v>0</v>
      </c>
      <c r="BZ333" s="30" t="s">
        <v>83</v>
      </c>
      <c r="CA333" s="14">
        <f>IF(Table1[[#This Row],[Fence]]="NA",0,1)</f>
        <v>0</v>
      </c>
      <c r="CB333" t="s">
        <v>83</v>
      </c>
      <c r="CC333">
        <v>0</v>
      </c>
      <c r="CD333" s="30">
        <v>8</v>
      </c>
      <c r="CE333">
        <v>2007</v>
      </c>
      <c r="CF333" t="s">
        <v>110</v>
      </c>
      <c r="CG333" t="s">
        <v>111</v>
      </c>
      <c r="CH333" s="14">
        <f>IF(Table1[[#This Row],[SaleCondition]]="Normal",1,0)</f>
        <v>1</v>
      </c>
      <c r="CI333" s="1">
        <v>139000</v>
      </c>
    </row>
    <row r="334" spans="1:87" x14ac:dyDescent="0.2">
      <c r="A334">
        <v>333</v>
      </c>
      <c r="B334">
        <v>20</v>
      </c>
      <c r="C334" s="28" t="s">
        <v>81</v>
      </c>
      <c r="D334">
        <v>85</v>
      </c>
      <c r="E334">
        <v>10655</v>
      </c>
      <c r="F334" s="28" t="s">
        <v>82</v>
      </c>
      <c r="G334" t="s">
        <v>83</v>
      </c>
      <c r="H334" t="s">
        <v>120</v>
      </c>
      <c r="I334" s="28" t="s">
        <v>85</v>
      </c>
      <c r="J334" t="s">
        <v>86</v>
      </c>
      <c r="K334" s="30" t="s">
        <v>87</v>
      </c>
      <c r="L334" t="s">
        <v>88</v>
      </c>
      <c r="M334" s="31" t="s">
        <v>154</v>
      </c>
      <c r="N334" s="31" t="s">
        <v>90</v>
      </c>
      <c r="O334" s="28" t="s">
        <v>90</v>
      </c>
      <c r="P334" t="s">
        <v>91</v>
      </c>
      <c r="Q334" s="30" t="s">
        <v>115</v>
      </c>
      <c r="R334" s="28">
        <v>8</v>
      </c>
      <c r="S334" s="28">
        <v>5</v>
      </c>
      <c r="T334">
        <v>2003</v>
      </c>
      <c r="U334">
        <v>2004</v>
      </c>
      <c r="V334" s="14">
        <f t="shared" si="5"/>
        <v>1</v>
      </c>
      <c r="W334" s="28" t="s">
        <v>93</v>
      </c>
      <c r="X334" s="28" t="s">
        <v>94</v>
      </c>
      <c r="Y334" s="30" t="s">
        <v>95</v>
      </c>
      <c r="Z334" s="28" t="s">
        <v>95</v>
      </c>
      <c r="AA334" t="s">
        <v>96</v>
      </c>
      <c r="AB334" s="28">
        <v>296</v>
      </c>
      <c r="AC334" s="28" t="s">
        <v>97</v>
      </c>
      <c r="AD334" s="28" t="s">
        <v>98</v>
      </c>
      <c r="AE334" s="30" t="s">
        <v>99</v>
      </c>
      <c r="AF334" t="s">
        <v>97</v>
      </c>
      <c r="AG334" t="s">
        <v>98</v>
      </c>
      <c r="AH334" t="s">
        <v>100</v>
      </c>
      <c r="AI334" t="s">
        <v>101</v>
      </c>
      <c r="AJ334">
        <v>1124</v>
      </c>
      <c r="AK334" t="s">
        <v>83</v>
      </c>
      <c r="AL334">
        <v>479</v>
      </c>
      <c r="AM334">
        <v>1603</v>
      </c>
      <c r="AN334">
        <v>3206</v>
      </c>
      <c r="AO334" s="28" t="s">
        <v>103</v>
      </c>
      <c r="AP334" s="28" t="s">
        <v>104</v>
      </c>
      <c r="AQ334" t="s">
        <v>105</v>
      </c>
      <c r="AR334" t="s">
        <v>106</v>
      </c>
      <c r="AS334">
        <v>1629</v>
      </c>
      <c r="AT334">
        <v>0</v>
      </c>
      <c r="AU334">
        <v>0</v>
      </c>
      <c r="AV334">
        <v>1629</v>
      </c>
      <c r="AW334" s="30">
        <v>1</v>
      </c>
      <c r="AX334">
        <v>0</v>
      </c>
      <c r="AY334" s="30">
        <v>2</v>
      </c>
      <c r="AZ334" s="30">
        <v>0</v>
      </c>
      <c r="BA334">
        <v>3</v>
      </c>
      <c r="BB334" s="14">
        <f>IF(Table1[[#This Row],[FullBath]]+Table1[[#This Row],[HalfBath]]=Table1[[#This Row],[BedroomAbvGr]],1,0)</f>
        <v>0</v>
      </c>
      <c r="BC334">
        <v>1</v>
      </c>
      <c r="BD334" s="30" t="s">
        <v>97</v>
      </c>
      <c r="BE334">
        <v>7</v>
      </c>
      <c r="BF334" t="s">
        <v>107</v>
      </c>
      <c r="BG334">
        <v>1</v>
      </c>
      <c r="BH334" t="s">
        <v>97</v>
      </c>
      <c r="BI334" t="s">
        <v>108</v>
      </c>
      <c r="BJ334">
        <v>2003</v>
      </c>
      <c r="BK334" t="s">
        <v>109</v>
      </c>
      <c r="BL334">
        <v>3</v>
      </c>
      <c r="BM334">
        <v>880</v>
      </c>
      <c r="BN334" t="s">
        <v>98</v>
      </c>
      <c r="BO334" t="s">
        <v>98</v>
      </c>
      <c r="BP334" t="s">
        <v>105</v>
      </c>
      <c r="BQ334" s="30">
        <v>0</v>
      </c>
      <c r="BR334" s="14">
        <f>IF(Table1[[#This Row],[WoodDeckSF]]&gt;0,1,0)</f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 s="28" t="s">
        <v>83</v>
      </c>
      <c r="BY334" s="14">
        <f>IF(Table1[[#This Row],[PoolQC]]="NA", 0, 1)</f>
        <v>0</v>
      </c>
      <c r="BZ334" s="30" t="s">
        <v>83</v>
      </c>
      <c r="CA334" s="14">
        <f>IF(Table1[[#This Row],[Fence]]="NA",0,1)</f>
        <v>0</v>
      </c>
      <c r="CB334" t="s">
        <v>83</v>
      </c>
      <c r="CC334">
        <v>0</v>
      </c>
      <c r="CD334" s="30">
        <v>10</v>
      </c>
      <c r="CE334">
        <v>2009</v>
      </c>
      <c r="CF334" t="s">
        <v>110</v>
      </c>
      <c r="CG334" t="s">
        <v>111</v>
      </c>
      <c r="CH334" s="14">
        <f>IF(Table1[[#This Row],[SaleCondition]]="Normal",1,0)</f>
        <v>1</v>
      </c>
      <c r="CI334" s="1">
        <v>284000</v>
      </c>
    </row>
    <row r="335" spans="1:87" x14ac:dyDescent="0.2">
      <c r="A335">
        <v>334</v>
      </c>
      <c r="B335">
        <v>120</v>
      </c>
      <c r="C335" s="28" t="s">
        <v>142</v>
      </c>
      <c r="D335">
        <v>59</v>
      </c>
      <c r="E335">
        <v>8198</v>
      </c>
      <c r="F335" s="28" t="s">
        <v>82</v>
      </c>
      <c r="G335" t="s">
        <v>83</v>
      </c>
      <c r="H335" t="s">
        <v>84</v>
      </c>
      <c r="I335" s="28" t="s">
        <v>85</v>
      </c>
      <c r="J335" t="s">
        <v>86</v>
      </c>
      <c r="K335" s="30" t="s">
        <v>238</v>
      </c>
      <c r="L335" t="s">
        <v>88</v>
      </c>
      <c r="M335" s="31" t="s">
        <v>154</v>
      </c>
      <c r="N335" s="31" t="s">
        <v>90</v>
      </c>
      <c r="O335" s="28" t="s">
        <v>90</v>
      </c>
      <c r="P335" t="s">
        <v>179</v>
      </c>
      <c r="Q335" s="30" t="s">
        <v>115</v>
      </c>
      <c r="R335" s="28">
        <v>7</v>
      </c>
      <c r="S335" s="28">
        <v>5</v>
      </c>
      <c r="T335">
        <v>2004</v>
      </c>
      <c r="U335">
        <v>2004</v>
      </c>
      <c r="V335" s="14">
        <f t="shared" si="5"/>
        <v>0</v>
      </c>
      <c r="W335" s="28" t="s">
        <v>93</v>
      </c>
      <c r="X335" s="28" t="s">
        <v>94</v>
      </c>
      <c r="Y335" s="30" t="s">
        <v>95</v>
      </c>
      <c r="Z335" s="28" t="s">
        <v>95</v>
      </c>
      <c r="AA335" t="s">
        <v>137</v>
      </c>
      <c r="AB335" s="28">
        <v>146</v>
      </c>
      <c r="AC335" s="28" t="s">
        <v>97</v>
      </c>
      <c r="AD335" s="28" t="s">
        <v>98</v>
      </c>
      <c r="AE335" s="30" t="s">
        <v>99</v>
      </c>
      <c r="AF335" t="s">
        <v>97</v>
      </c>
      <c r="AG335" t="s">
        <v>98</v>
      </c>
      <c r="AH335" t="s">
        <v>130</v>
      </c>
      <c r="AI335" t="s">
        <v>101</v>
      </c>
      <c r="AJ335">
        <v>720</v>
      </c>
      <c r="AK335" t="s">
        <v>102</v>
      </c>
      <c r="AL335">
        <v>0</v>
      </c>
      <c r="AM335">
        <v>638</v>
      </c>
      <c r="AN335">
        <v>1358</v>
      </c>
      <c r="AO335" s="28" t="s">
        <v>103</v>
      </c>
      <c r="AP335" s="28" t="s">
        <v>104</v>
      </c>
      <c r="AQ335" t="s">
        <v>105</v>
      </c>
      <c r="AR335" t="s">
        <v>106</v>
      </c>
      <c r="AS335">
        <v>1358</v>
      </c>
      <c r="AT335">
        <v>0</v>
      </c>
      <c r="AU335">
        <v>0</v>
      </c>
      <c r="AV335">
        <v>1358</v>
      </c>
      <c r="AW335" s="30">
        <v>1</v>
      </c>
      <c r="AX335">
        <v>0</v>
      </c>
      <c r="AY335" s="30">
        <v>2</v>
      </c>
      <c r="AZ335" s="30">
        <v>0</v>
      </c>
      <c r="BA335">
        <v>2</v>
      </c>
      <c r="BB335" s="14">
        <f>IF(Table1[[#This Row],[FullBath]]+Table1[[#This Row],[HalfBath]]=Table1[[#This Row],[BedroomAbvGr]],1,0)</f>
        <v>1</v>
      </c>
      <c r="BC335">
        <v>1</v>
      </c>
      <c r="BD335" s="30" t="s">
        <v>97</v>
      </c>
      <c r="BE335">
        <v>6</v>
      </c>
      <c r="BF335" t="s">
        <v>107</v>
      </c>
      <c r="BG335">
        <v>1</v>
      </c>
      <c r="BH335" t="s">
        <v>97</v>
      </c>
      <c r="BI335" t="s">
        <v>108</v>
      </c>
      <c r="BJ335">
        <v>2004</v>
      </c>
      <c r="BK335" t="s">
        <v>109</v>
      </c>
      <c r="BL335">
        <v>2</v>
      </c>
      <c r="BM335">
        <v>484</v>
      </c>
      <c r="BN335" t="s">
        <v>98</v>
      </c>
      <c r="BO335" t="s">
        <v>98</v>
      </c>
      <c r="BP335" t="s">
        <v>105</v>
      </c>
      <c r="BQ335" s="30">
        <v>192</v>
      </c>
      <c r="BR335" s="14">
        <f>IF(Table1[[#This Row],[WoodDeckSF]]&gt;0,1,0)</f>
        <v>1</v>
      </c>
      <c r="BS335">
        <v>30</v>
      </c>
      <c r="BT335">
        <v>0</v>
      </c>
      <c r="BU335">
        <v>0</v>
      </c>
      <c r="BV335">
        <v>0</v>
      </c>
      <c r="BW335">
        <v>0</v>
      </c>
      <c r="BX335" s="28" t="s">
        <v>83</v>
      </c>
      <c r="BY335" s="14">
        <f>IF(Table1[[#This Row],[PoolQC]]="NA", 0, 1)</f>
        <v>0</v>
      </c>
      <c r="BZ335" s="30" t="s">
        <v>83</v>
      </c>
      <c r="CA335" s="14">
        <f>IF(Table1[[#This Row],[Fence]]="NA",0,1)</f>
        <v>0</v>
      </c>
      <c r="CB335" t="s">
        <v>83</v>
      </c>
      <c r="CC335">
        <v>0</v>
      </c>
      <c r="CD335" s="30">
        <v>7</v>
      </c>
      <c r="CE335">
        <v>2008</v>
      </c>
      <c r="CF335" t="s">
        <v>110</v>
      </c>
      <c r="CG335" t="s">
        <v>111</v>
      </c>
      <c r="CH335" s="14">
        <f>IF(Table1[[#This Row],[SaleCondition]]="Normal",1,0)</f>
        <v>1</v>
      </c>
      <c r="CI335" s="1">
        <v>207000</v>
      </c>
    </row>
    <row r="336" spans="1:87" x14ac:dyDescent="0.2">
      <c r="A336">
        <v>335</v>
      </c>
      <c r="B336">
        <v>60</v>
      </c>
      <c r="C336" s="28" t="s">
        <v>81</v>
      </c>
      <c r="D336">
        <v>59</v>
      </c>
      <c r="E336">
        <v>9042</v>
      </c>
      <c r="F336" s="28" t="s">
        <v>82</v>
      </c>
      <c r="G336" t="s">
        <v>83</v>
      </c>
      <c r="H336" t="s">
        <v>120</v>
      </c>
      <c r="I336" s="28" t="s">
        <v>85</v>
      </c>
      <c r="J336" t="s">
        <v>86</v>
      </c>
      <c r="K336" s="30" t="s">
        <v>87</v>
      </c>
      <c r="L336" t="s">
        <v>88</v>
      </c>
      <c r="M336" s="31" t="s">
        <v>193</v>
      </c>
      <c r="N336" s="31" t="s">
        <v>90</v>
      </c>
      <c r="O336" s="28" t="s">
        <v>90</v>
      </c>
      <c r="P336" t="s">
        <v>91</v>
      </c>
      <c r="Q336" s="30" t="s">
        <v>92</v>
      </c>
      <c r="R336" s="28">
        <v>6</v>
      </c>
      <c r="S336" s="28">
        <v>5</v>
      </c>
      <c r="T336">
        <v>1998</v>
      </c>
      <c r="U336">
        <v>1998</v>
      </c>
      <c r="V336" s="14">
        <f t="shared" si="5"/>
        <v>0</v>
      </c>
      <c r="W336" s="28" t="s">
        <v>93</v>
      </c>
      <c r="X336" s="28" t="s">
        <v>94</v>
      </c>
      <c r="Y336" s="30" t="s">
        <v>95</v>
      </c>
      <c r="Z336" s="28" t="s">
        <v>95</v>
      </c>
      <c r="AA336" t="s">
        <v>117</v>
      </c>
      <c r="AB336" s="28">
        <v>0</v>
      </c>
      <c r="AC336" s="28" t="s">
        <v>98</v>
      </c>
      <c r="AD336" s="28" t="s">
        <v>98</v>
      </c>
      <c r="AE336" s="30" t="s">
        <v>99</v>
      </c>
      <c r="AF336" t="s">
        <v>97</v>
      </c>
      <c r="AG336" t="s">
        <v>98</v>
      </c>
      <c r="AH336" t="s">
        <v>97</v>
      </c>
      <c r="AI336" t="s">
        <v>101</v>
      </c>
      <c r="AJ336">
        <v>828</v>
      </c>
      <c r="AK336" t="s">
        <v>102</v>
      </c>
      <c r="AL336">
        <v>0</v>
      </c>
      <c r="AM336">
        <v>115</v>
      </c>
      <c r="AN336">
        <v>943</v>
      </c>
      <c r="AO336" s="28" t="s">
        <v>103</v>
      </c>
      <c r="AP336" s="28" t="s">
        <v>97</v>
      </c>
      <c r="AQ336" t="s">
        <v>105</v>
      </c>
      <c r="AR336" t="s">
        <v>106</v>
      </c>
      <c r="AS336">
        <v>943</v>
      </c>
      <c r="AT336">
        <v>695</v>
      </c>
      <c r="AU336">
        <v>0</v>
      </c>
      <c r="AV336">
        <v>1638</v>
      </c>
      <c r="AW336" s="30">
        <v>1</v>
      </c>
      <c r="AX336">
        <v>0</v>
      </c>
      <c r="AY336" s="30">
        <v>2</v>
      </c>
      <c r="AZ336" s="30">
        <v>1</v>
      </c>
      <c r="BA336">
        <v>3</v>
      </c>
      <c r="BB336" s="14">
        <f>IF(Table1[[#This Row],[FullBath]]+Table1[[#This Row],[HalfBath]]=Table1[[#This Row],[BedroomAbvGr]],1,0)</f>
        <v>1</v>
      </c>
      <c r="BC336">
        <v>1</v>
      </c>
      <c r="BD336" s="30" t="s">
        <v>98</v>
      </c>
      <c r="BE336">
        <v>7</v>
      </c>
      <c r="BF336" t="s">
        <v>107</v>
      </c>
      <c r="BG336">
        <v>2</v>
      </c>
      <c r="BH336" t="s">
        <v>98</v>
      </c>
      <c r="BI336" t="s">
        <v>108</v>
      </c>
      <c r="BJ336">
        <v>1998</v>
      </c>
      <c r="BK336" t="s">
        <v>157</v>
      </c>
      <c r="BL336">
        <v>2</v>
      </c>
      <c r="BM336">
        <v>472</v>
      </c>
      <c r="BN336" t="s">
        <v>98</v>
      </c>
      <c r="BO336" t="s">
        <v>98</v>
      </c>
      <c r="BP336" t="s">
        <v>105</v>
      </c>
      <c r="BQ336" s="30">
        <v>100</v>
      </c>
      <c r="BR336" s="14">
        <f>IF(Table1[[#This Row],[WoodDeckSF]]&gt;0,1,0)</f>
        <v>1</v>
      </c>
      <c r="BS336">
        <v>38</v>
      </c>
      <c r="BT336">
        <v>0</v>
      </c>
      <c r="BU336">
        <v>0</v>
      </c>
      <c r="BV336">
        <v>0</v>
      </c>
      <c r="BW336">
        <v>0</v>
      </c>
      <c r="BX336" s="28" t="s">
        <v>83</v>
      </c>
      <c r="BY336" s="14">
        <f>IF(Table1[[#This Row],[PoolQC]]="NA", 0, 1)</f>
        <v>0</v>
      </c>
      <c r="BZ336" s="30" t="s">
        <v>83</v>
      </c>
      <c r="CA336" s="14">
        <f>IF(Table1[[#This Row],[Fence]]="NA",0,1)</f>
        <v>0</v>
      </c>
      <c r="CB336" t="s">
        <v>83</v>
      </c>
      <c r="CC336">
        <v>0</v>
      </c>
      <c r="CD336" s="30">
        <v>7</v>
      </c>
      <c r="CE336">
        <v>2008</v>
      </c>
      <c r="CF336" t="s">
        <v>110</v>
      </c>
      <c r="CG336" t="s">
        <v>111</v>
      </c>
      <c r="CH336" s="14">
        <f>IF(Table1[[#This Row],[SaleCondition]]="Normal",1,0)</f>
        <v>1</v>
      </c>
      <c r="CI336" s="1">
        <v>192000</v>
      </c>
    </row>
    <row r="337" spans="1:87" x14ac:dyDescent="0.2">
      <c r="A337">
        <v>336</v>
      </c>
      <c r="B337">
        <v>190</v>
      </c>
      <c r="C337" s="28" t="s">
        <v>81</v>
      </c>
      <c r="D337" t="s">
        <v>83</v>
      </c>
      <c r="E337">
        <v>164660</v>
      </c>
      <c r="F337" s="28" t="s">
        <v>174</v>
      </c>
      <c r="G337" t="s">
        <v>83</v>
      </c>
      <c r="H337" t="s">
        <v>120</v>
      </c>
      <c r="I337" s="28" t="s">
        <v>199</v>
      </c>
      <c r="J337" t="s">
        <v>86</v>
      </c>
      <c r="K337" s="30" t="s">
        <v>122</v>
      </c>
      <c r="L337" t="s">
        <v>213</v>
      </c>
      <c r="M337" s="31" t="s">
        <v>189</v>
      </c>
      <c r="N337" s="31" t="s">
        <v>90</v>
      </c>
      <c r="O337" s="28" t="s">
        <v>90</v>
      </c>
      <c r="P337" t="s">
        <v>149</v>
      </c>
      <c r="Q337" s="30" t="s">
        <v>132</v>
      </c>
      <c r="R337" s="28">
        <v>5</v>
      </c>
      <c r="S337" s="28">
        <v>6</v>
      </c>
      <c r="T337">
        <v>1965</v>
      </c>
      <c r="U337">
        <v>1965</v>
      </c>
      <c r="V337" s="14">
        <f t="shared" si="5"/>
        <v>0</v>
      </c>
      <c r="W337" s="28" t="s">
        <v>93</v>
      </c>
      <c r="X337" s="28" t="s">
        <v>94</v>
      </c>
      <c r="Y337" s="30" t="s">
        <v>161</v>
      </c>
      <c r="Z337" s="28" t="s">
        <v>161</v>
      </c>
      <c r="AA337" t="s">
        <v>117</v>
      </c>
      <c r="AB337" s="28">
        <v>0</v>
      </c>
      <c r="AC337" s="28" t="s">
        <v>98</v>
      </c>
      <c r="AD337" s="28" t="s">
        <v>98</v>
      </c>
      <c r="AE337" s="30" t="s">
        <v>118</v>
      </c>
      <c r="AF337" t="s">
        <v>98</v>
      </c>
      <c r="AG337" t="s">
        <v>98</v>
      </c>
      <c r="AH337" t="s">
        <v>97</v>
      </c>
      <c r="AI337" t="s">
        <v>119</v>
      </c>
      <c r="AJ337">
        <v>1249</v>
      </c>
      <c r="AK337" t="s">
        <v>141</v>
      </c>
      <c r="AL337">
        <v>147</v>
      </c>
      <c r="AM337">
        <v>103</v>
      </c>
      <c r="AN337">
        <v>1499</v>
      </c>
      <c r="AO337" s="28" t="s">
        <v>103</v>
      </c>
      <c r="AP337" s="28" t="s">
        <v>104</v>
      </c>
      <c r="AQ337" t="s">
        <v>105</v>
      </c>
      <c r="AR337" t="s">
        <v>106</v>
      </c>
      <c r="AS337">
        <v>1619</v>
      </c>
      <c r="AT337">
        <v>167</v>
      </c>
      <c r="AU337">
        <v>0</v>
      </c>
      <c r="AV337">
        <v>1786</v>
      </c>
      <c r="AW337" s="30">
        <v>2</v>
      </c>
      <c r="AX337">
        <v>0</v>
      </c>
      <c r="AY337" s="30">
        <v>2</v>
      </c>
      <c r="AZ337" s="30">
        <v>0</v>
      </c>
      <c r="BA337">
        <v>3</v>
      </c>
      <c r="BB337" s="14">
        <f>IF(Table1[[#This Row],[FullBath]]+Table1[[#This Row],[HalfBath]]=Table1[[#This Row],[BedroomAbvGr]],1,0)</f>
        <v>0</v>
      </c>
      <c r="BC337">
        <v>1</v>
      </c>
      <c r="BD337" s="30" t="s">
        <v>98</v>
      </c>
      <c r="BE337">
        <v>7</v>
      </c>
      <c r="BF337" t="s">
        <v>107</v>
      </c>
      <c r="BG337">
        <v>2</v>
      </c>
      <c r="BH337" t="s">
        <v>97</v>
      </c>
      <c r="BI337" t="s">
        <v>108</v>
      </c>
      <c r="BJ337">
        <v>1965</v>
      </c>
      <c r="BK337" t="s">
        <v>157</v>
      </c>
      <c r="BL337">
        <v>2</v>
      </c>
      <c r="BM337">
        <v>529</v>
      </c>
      <c r="BN337" t="s">
        <v>98</v>
      </c>
      <c r="BO337" t="s">
        <v>98</v>
      </c>
      <c r="BP337" t="s">
        <v>105</v>
      </c>
      <c r="BQ337" s="30">
        <v>670</v>
      </c>
      <c r="BR337" s="14">
        <f>IF(Table1[[#This Row],[WoodDeckSF]]&gt;0,1,0)</f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 s="28" t="s">
        <v>83</v>
      </c>
      <c r="BY337" s="14">
        <f>IF(Table1[[#This Row],[PoolQC]]="NA", 0, 1)</f>
        <v>0</v>
      </c>
      <c r="BZ337" s="30" t="s">
        <v>83</v>
      </c>
      <c r="CA337" s="14">
        <f>IF(Table1[[#This Row],[Fence]]="NA",0,1)</f>
        <v>0</v>
      </c>
      <c r="CB337" t="s">
        <v>135</v>
      </c>
      <c r="CC337">
        <v>700</v>
      </c>
      <c r="CD337" s="30">
        <v>8</v>
      </c>
      <c r="CE337">
        <v>2008</v>
      </c>
      <c r="CF337" t="s">
        <v>110</v>
      </c>
      <c r="CG337" t="s">
        <v>111</v>
      </c>
      <c r="CH337" s="14">
        <f>IF(Table1[[#This Row],[SaleCondition]]="Normal",1,0)</f>
        <v>1</v>
      </c>
      <c r="CI337" s="1">
        <v>228950</v>
      </c>
    </row>
    <row r="338" spans="1:87" x14ac:dyDescent="0.2">
      <c r="A338">
        <v>337</v>
      </c>
      <c r="B338">
        <v>20</v>
      </c>
      <c r="C338" s="28" t="s">
        <v>81</v>
      </c>
      <c r="D338">
        <v>86</v>
      </c>
      <c r="E338">
        <v>14157</v>
      </c>
      <c r="F338" s="28" t="s">
        <v>82</v>
      </c>
      <c r="G338" t="s">
        <v>83</v>
      </c>
      <c r="H338" t="s">
        <v>120</v>
      </c>
      <c r="I338" s="28" t="s">
        <v>199</v>
      </c>
      <c r="J338" t="s">
        <v>86</v>
      </c>
      <c r="K338" s="30" t="s">
        <v>122</v>
      </c>
      <c r="L338" t="s">
        <v>88</v>
      </c>
      <c r="M338" s="31" t="s">
        <v>200</v>
      </c>
      <c r="N338" s="31" t="s">
        <v>90</v>
      </c>
      <c r="O338" s="28" t="s">
        <v>90</v>
      </c>
      <c r="P338" t="s">
        <v>91</v>
      </c>
      <c r="Q338" s="30" t="s">
        <v>115</v>
      </c>
      <c r="R338" s="28">
        <v>9</v>
      </c>
      <c r="S338" s="28">
        <v>5</v>
      </c>
      <c r="T338">
        <v>2005</v>
      </c>
      <c r="U338">
        <v>2006</v>
      </c>
      <c r="V338" s="14">
        <f t="shared" si="5"/>
        <v>1</v>
      </c>
      <c r="W338" s="28" t="s">
        <v>152</v>
      </c>
      <c r="X338" s="28" t="s">
        <v>94</v>
      </c>
      <c r="Y338" s="30" t="s">
        <v>95</v>
      </c>
      <c r="Z338" s="28" t="s">
        <v>95</v>
      </c>
      <c r="AA338" t="s">
        <v>137</v>
      </c>
      <c r="AB338" s="28">
        <v>200</v>
      </c>
      <c r="AC338" s="28" t="s">
        <v>97</v>
      </c>
      <c r="AD338" s="28" t="s">
        <v>98</v>
      </c>
      <c r="AE338" s="30" t="s">
        <v>99</v>
      </c>
      <c r="AF338" t="s">
        <v>104</v>
      </c>
      <c r="AG338" t="s">
        <v>98</v>
      </c>
      <c r="AH338" t="s">
        <v>97</v>
      </c>
      <c r="AI338" t="s">
        <v>101</v>
      </c>
      <c r="AJ338">
        <v>1249</v>
      </c>
      <c r="AK338" t="s">
        <v>102</v>
      </c>
      <c r="AL338">
        <v>0</v>
      </c>
      <c r="AM338">
        <v>673</v>
      </c>
      <c r="AN338">
        <v>1922</v>
      </c>
      <c r="AO338" s="28" t="s">
        <v>103</v>
      </c>
      <c r="AP338" s="28" t="s">
        <v>104</v>
      </c>
      <c r="AQ338" t="s">
        <v>105</v>
      </c>
      <c r="AR338" t="s">
        <v>106</v>
      </c>
      <c r="AS338">
        <v>1922</v>
      </c>
      <c r="AT338">
        <v>0</v>
      </c>
      <c r="AU338">
        <v>0</v>
      </c>
      <c r="AV338">
        <v>1922</v>
      </c>
      <c r="AW338" s="30">
        <v>1</v>
      </c>
      <c r="AX338">
        <v>0</v>
      </c>
      <c r="AY338" s="30">
        <v>2</v>
      </c>
      <c r="AZ338" s="30">
        <v>0</v>
      </c>
      <c r="BA338">
        <v>3</v>
      </c>
      <c r="BB338" s="14">
        <f>IF(Table1[[#This Row],[FullBath]]+Table1[[#This Row],[HalfBath]]=Table1[[#This Row],[BedroomAbvGr]],1,0)</f>
        <v>0</v>
      </c>
      <c r="BC338">
        <v>1</v>
      </c>
      <c r="BD338" s="30" t="s">
        <v>97</v>
      </c>
      <c r="BE338">
        <v>8</v>
      </c>
      <c r="BF338" t="s">
        <v>107</v>
      </c>
      <c r="BG338">
        <v>1</v>
      </c>
      <c r="BH338" t="s">
        <v>97</v>
      </c>
      <c r="BI338" t="s">
        <v>108</v>
      </c>
      <c r="BJ338">
        <v>2005</v>
      </c>
      <c r="BK338" t="s">
        <v>157</v>
      </c>
      <c r="BL338">
        <v>3</v>
      </c>
      <c r="BM338">
        <v>676</v>
      </c>
      <c r="BN338" t="s">
        <v>98</v>
      </c>
      <c r="BO338" t="s">
        <v>98</v>
      </c>
      <c r="BP338" t="s">
        <v>105</v>
      </c>
      <c r="BQ338" s="30">
        <v>178</v>
      </c>
      <c r="BR338" s="14">
        <f>IF(Table1[[#This Row],[WoodDeckSF]]&gt;0,1,0)</f>
        <v>1</v>
      </c>
      <c r="BS338">
        <v>51</v>
      </c>
      <c r="BT338">
        <v>0</v>
      </c>
      <c r="BU338">
        <v>0</v>
      </c>
      <c r="BV338">
        <v>0</v>
      </c>
      <c r="BW338">
        <v>0</v>
      </c>
      <c r="BX338" s="28" t="s">
        <v>83</v>
      </c>
      <c r="BY338" s="14">
        <f>IF(Table1[[#This Row],[PoolQC]]="NA", 0, 1)</f>
        <v>0</v>
      </c>
      <c r="BZ338" s="30" t="s">
        <v>83</v>
      </c>
      <c r="CA338" s="14">
        <f>IF(Table1[[#This Row],[Fence]]="NA",0,1)</f>
        <v>0</v>
      </c>
      <c r="CB338" t="s">
        <v>83</v>
      </c>
      <c r="CC338">
        <v>0</v>
      </c>
      <c r="CD338" s="30">
        <v>7</v>
      </c>
      <c r="CE338">
        <v>2007</v>
      </c>
      <c r="CF338" t="s">
        <v>110</v>
      </c>
      <c r="CG338" t="s">
        <v>111</v>
      </c>
      <c r="CH338" s="14">
        <f>IF(Table1[[#This Row],[SaleCondition]]="Normal",1,0)</f>
        <v>1</v>
      </c>
      <c r="CI338" s="1">
        <v>377426</v>
      </c>
    </row>
    <row r="339" spans="1:87" x14ac:dyDescent="0.2">
      <c r="A339">
        <v>338</v>
      </c>
      <c r="B339">
        <v>20</v>
      </c>
      <c r="C339" s="28" t="s">
        <v>81</v>
      </c>
      <c r="D339">
        <v>70</v>
      </c>
      <c r="E339">
        <v>9135</v>
      </c>
      <c r="F339" s="28" t="s">
        <v>82</v>
      </c>
      <c r="G339" t="s">
        <v>83</v>
      </c>
      <c r="H339" t="s">
        <v>84</v>
      </c>
      <c r="I339" s="28" t="s">
        <v>85</v>
      </c>
      <c r="J339" t="s">
        <v>86</v>
      </c>
      <c r="K339" s="30" t="s">
        <v>87</v>
      </c>
      <c r="L339" t="s">
        <v>88</v>
      </c>
      <c r="M339" s="31" t="s">
        <v>89</v>
      </c>
      <c r="N339" s="31" t="s">
        <v>90</v>
      </c>
      <c r="O339" s="28" t="s">
        <v>90</v>
      </c>
      <c r="P339" t="s">
        <v>91</v>
      </c>
      <c r="Q339" s="30" t="s">
        <v>115</v>
      </c>
      <c r="R339" s="28">
        <v>7</v>
      </c>
      <c r="S339" s="28">
        <v>5</v>
      </c>
      <c r="T339">
        <v>2002</v>
      </c>
      <c r="U339">
        <v>2003</v>
      </c>
      <c r="V339" s="14">
        <f t="shared" si="5"/>
        <v>1</v>
      </c>
      <c r="W339" s="28" t="s">
        <v>93</v>
      </c>
      <c r="X339" s="28" t="s">
        <v>94</v>
      </c>
      <c r="Y339" s="30" t="s">
        <v>95</v>
      </c>
      <c r="Z339" s="28" t="s">
        <v>95</v>
      </c>
      <c r="AA339" t="s">
        <v>96</v>
      </c>
      <c r="AB339" s="28">
        <v>113</v>
      </c>
      <c r="AC339" s="28" t="s">
        <v>97</v>
      </c>
      <c r="AD339" s="28" t="s">
        <v>98</v>
      </c>
      <c r="AE339" s="30" t="s">
        <v>99</v>
      </c>
      <c r="AF339" t="s">
        <v>97</v>
      </c>
      <c r="AG339" t="s">
        <v>98</v>
      </c>
      <c r="AH339" t="s">
        <v>130</v>
      </c>
      <c r="AI339" t="s">
        <v>101</v>
      </c>
      <c r="AJ339">
        <v>810</v>
      </c>
      <c r="AK339" t="s">
        <v>102</v>
      </c>
      <c r="AL339">
        <v>0</v>
      </c>
      <c r="AM339">
        <v>726</v>
      </c>
      <c r="AN339">
        <v>1536</v>
      </c>
      <c r="AO339" s="28" t="s">
        <v>103</v>
      </c>
      <c r="AP339" s="28" t="s">
        <v>104</v>
      </c>
      <c r="AQ339" t="s">
        <v>105</v>
      </c>
      <c r="AR339" t="s">
        <v>106</v>
      </c>
      <c r="AS339">
        <v>1536</v>
      </c>
      <c r="AT339">
        <v>0</v>
      </c>
      <c r="AU339">
        <v>0</v>
      </c>
      <c r="AV339">
        <v>1536</v>
      </c>
      <c r="AW339" s="30">
        <v>1</v>
      </c>
      <c r="AX339">
        <v>0</v>
      </c>
      <c r="AY339" s="30">
        <v>2</v>
      </c>
      <c r="AZ339" s="30">
        <v>0</v>
      </c>
      <c r="BA339">
        <v>3</v>
      </c>
      <c r="BB339" s="14">
        <f>IF(Table1[[#This Row],[FullBath]]+Table1[[#This Row],[HalfBath]]=Table1[[#This Row],[BedroomAbvGr]],1,0)</f>
        <v>0</v>
      </c>
      <c r="BC339">
        <v>1</v>
      </c>
      <c r="BD339" s="30" t="s">
        <v>97</v>
      </c>
      <c r="BE339">
        <v>7</v>
      </c>
      <c r="BF339" t="s">
        <v>107</v>
      </c>
      <c r="BG339">
        <v>0</v>
      </c>
      <c r="BH339" t="s">
        <v>83</v>
      </c>
      <c r="BI339" t="s">
        <v>108</v>
      </c>
      <c r="BJ339">
        <v>2002</v>
      </c>
      <c r="BK339" t="s">
        <v>109</v>
      </c>
      <c r="BL339">
        <v>2</v>
      </c>
      <c r="BM339">
        <v>532</v>
      </c>
      <c r="BN339" t="s">
        <v>98</v>
      </c>
      <c r="BO339" t="s">
        <v>98</v>
      </c>
      <c r="BP339" t="s">
        <v>105</v>
      </c>
      <c r="BQ339" s="30">
        <v>192</v>
      </c>
      <c r="BR339" s="14">
        <f>IF(Table1[[#This Row],[WoodDeckSF]]&gt;0,1,0)</f>
        <v>1</v>
      </c>
      <c r="BS339">
        <v>74</v>
      </c>
      <c r="BT339">
        <v>0</v>
      </c>
      <c r="BU339">
        <v>0</v>
      </c>
      <c r="BV339">
        <v>0</v>
      </c>
      <c r="BW339">
        <v>0</v>
      </c>
      <c r="BX339" s="28" t="s">
        <v>83</v>
      </c>
      <c r="BY339" s="14">
        <f>IF(Table1[[#This Row],[PoolQC]]="NA", 0, 1)</f>
        <v>0</v>
      </c>
      <c r="BZ339" s="30" t="s">
        <v>83</v>
      </c>
      <c r="CA339" s="14">
        <f>IF(Table1[[#This Row],[Fence]]="NA",0,1)</f>
        <v>0</v>
      </c>
      <c r="CB339" t="s">
        <v>83</v>
      </c>
      <c r="CC339">
        <v>0</v>
      </c>
      <c r="CD339" s="30">
        <v>12</v>
      </c>
      <c r="CE339">
        <v>2008</v>
      </c>
      <c r="CF339" t="s">
        <v>110</v>
      </c>
      <c r="CG339" t="s">
        <v>111</v>
      </c>
      <c r="CH339" s="14">
        <f>IF(Table1[[#This Row],[SaleCondition]]="Normal",1,0)</f>
        <v>1</v>
      </c>
      <c r="CI339" s="1">
        <v>214000</v>
      </c>
    </row>
    <row r="340" spans="1:87" x14ac:dyDescent="0.2">
      <c r="A340">
        <v>339</v>
      </c>
      <c r="B340">
        <v>20</v>
      </c>
      <c r="C340" s="28" t="s">
        <v>81</v>
      </c>
      <c r="D340">
        <v>91</v>
      </c>
      <c r="E340">
        <v>14145</v>
      </c>
      <c r="F340" s="28" t="s">
        <v>82</v>
      </c>
      <c r="G340" t="s">
        <v>83</v>
      </c>
      <c r="H340" t="s">
        <v>84</v>
      </c>
      <c r="I340" s="28" t="s">
        <v>85</v>
      </c>
      <c r="J340" t="s">
        <v>86</v>
      </c>
      <c r="K340" s="30" t="s">
        <v>122</v>
      </c>
      <c r="L340" t="s">
        <v>88</v>
      </c>
      <c r="M340" s="31" t="s">
        <v>138</v>
      </c>
      <c r="N340" s="31" t="s">
        <v>90</v>
      </c>
      <c r="O340" s="28" t="s">
        <v>90</v>
      </c>
      <c r="P340" t="s">
        <v>91</v>
      </c>
      <c r="Q340" s="30" t="s">
        <v>115</v>
      </c>
      <c r="R340" s="28">
        <v>7</v>
      </c>
      <c r="S340" s="28">
        <v>7</v>
      </c>
      <c r="T340">
        <v>1984</v>
      </c>
      <c r="U340">
        <v>1998</v>
      </c>
      <c r="V340" s="14">
        <f t="shared" si="5"/>
        <v>1</v>
      </c>
      <c r="W340" s="28" t="s">
        <v>93</v>
      </c>
      <c r="X340" s="28" t="s">
        <v>94</v>
      </c>
      <c r="Y340" s="30" t="s">
        <v>124</v>
      </c>
      <c r="Z340" s="28" t="s">
        <v>124</v>
      </c>
      <c r="AA340" t="s">
        <v>117</v>
      </c>
      <c r="AB340" s="28">
        <v>0</v>
      </c>
      <c r="AC340" s="28" t="s">
        <v>97</v>
      </c>
      <c r="AD340" s="28" t="s">
        <v>98</v>
      </c>
      <c r="AE340" s="30" t="s">
        <v>118</v>
      </c>
      <c r="AF340" t="s">
        <v>97</v>
      </c>
      <c r="AG340" t="s">
        <v>98</v>
      </c>
      <c r="AH340" t="s">
        <v>121</v>
      </c>
      <c r="AI340" t="s">
        <v>119</v>
      </c>
      <c r="AJ340">
        <v>213</v>
      </c>
      <c r="AK340" t="s">
        <v>102</v>
      </c>
      <c r="AL340">
        <v>0</v>
      </c>
      <c r="AM340">
        <v>995</v>
      </c>
      <c r="AN340">
        <v>1208</v>
      </c>
      <c r="AO340" s="28" t="s">
        <v>103</v>
      </c>
      <c r="AP340" s="28" t="s">
        <v>104</v>
      </c>
      <c r="AQ340" t="s">
        <v>105</v>
      </c>
      <c r="AR340" t="s">
        <v>106</v>
      </c>
      <c r="AS340">
        <v>1621</v>
      </c>
      <c r="AT340">
        <v>0</v>
      </c>
      <c r="AU340">
        <v>0</v>
      </c>
      <c r="AV340">
        <v>1621</v>
      </c>
      <c r="AW340" s="30">
        <v>1</v>
      </c>
      <c r="AX340">
        <v>0</v>
      </c>
      <c r="AY340" s="30">
        <v>2</v>
      </c>
      <c r="AZ340" s="30">
        <v>0</v>
      </c>
      <c r="BA340">
        <v>3</v>
      </c>
      <c r="BB340" s="14">
        <f>IF(Table1[[#This Row],[FullBath]]+Table1[[#This Row],[HalfBath]]=Table1[[#This Row],[BedroomAbvGr]],1,0)</f>
        <v>0</v>
      </c>
      <c r="BC340">
        <v>1</v>
      </c>
      <c r="BD340" s="30" t="s">
        <v>97</v>
      </c>
      <c r="BE340">
        <v>8</v>
      </c>
      <c r="BF340" t="s">
        <v>107</v>
      </c>
      <c r="BG340">
        <v>0</v>
      </c>
      <c r="BH340" t="s">
        <v>83</v>
      </c>
      <c r="BI340" t="s">
        <v>108</v>
      </c>
      <c r="BJ340">
        <v>1984</v>
      </c>
      <c r="BK340" t="s">
        <v>109</v>
      </c>
      <c r="BL340">
        <v>2</v>
      </c>
      <c r="BM340">
        <v>440</v>
      </c>
      <c r="BN340" t="s">
        <v>98</v>
      </c>
      <c r="BO340" t="s">
        <v>98</v>
      </c>
      <c r="BP340" t="s">
        <v>105</v>
      </c>
      <c r="BQ340" s="30">
        <v>108</v>
      </c>
      <c r="BR340" s="14">
        <f>IF(Table1[[#This Row],[WoodDeckSF]]&gt;0,1,0)</f>
        <v>1</v>
      </c>
      <c r="BS340">
        <v>45</v>
      </c>
      <c r="BT340">
        <v>0</v>
      </c>
      <c r="BU340">
        <v>0</v>
      </c>
      <c r="BV340">
        <v>0</v>
      </c>
      <c r="BW340">
        <v>0</v>
      </c>
      <c r="BX340" s="28" t="s">
        <v>83</v>
      </c>
      <c r="BY340" s="14">
        <f>IF(Table1[[#This Row],[PoolQC]]="NA", 0, 1)</f>
        <v>0</v>
      </c>
      <c r="BZ340" s="30" t="s">
        <v>83</v>
      </c>
      <c r="CA340" s="14">
        <f>IF(Table1[[#This Row],[Fence]]="NA",0,1)</f>
        <v>0</v>
      </c>
      <c r="CB340" t="s">
        <v>135</v>
      </c>
      <c r="CC340">
        <v>400</v>
      </c>
      <c r="CD340" s="30">
        <v>5</v>
      </c>
      <c r="CE340">
        <v>2006</v>
      </c>
      <c r="CF340" t="s">
        <v>110</v>
      </c>
      <c r="CG340" t="s">
        <v>111</v>
      </c>
      <c r="CH340" s="14">
        <f>IF(Table1[[#This Row],[SaleCondition]]="Normal",1,0)</f>
        <v>1</v>
      </c>
      <c r="CI340" s="1">
        <v>202500</v>
      </c>
    </row>
    <row r="341" spans="1:87" x14ac:dyDescent="0.2">
      <c r="A341">
        <v>340</v>
      </c>
      <c r="B341">
        <v>20</v>
      </c>
      <c r="C341" s="28" t="s">
        <v>81</v>
      </c>
      <c r="D341">
        <v>66</v>
      </c>
      <c r="E341">
        <v>12400</v>
      </c>
      <c r="F341" s="28" t="s">
        <v>82</v>
      </c>
      <c r="G341" t="s">
        <v>83</v>
      </c>
      <c r="H341" t="s">
        <v>120</v>
      </c>
      <c r="I341" s="28" t="s">
        <v>85</v>
      </c>
      <c r="J341" t="s">
        <v>86</v>
      </c>
      <c r="K341" s="30" t="s">
        <v>87</v>
      </c>
      <c r="L341" t="s">
        <v>88</v>
      </c>
      <c r="M341" s="31" t="s">
        <v>162</v>
      </c>
      <c r="N341" s="31" t="s">
        <v>114</v>
      </c>
      <c r="O341" s="28" t="s">
        <v>90</v>
      </c>
      <c r="P341" t="s">
        <v>91</v>
      </c>
      <c r="Q341" s="30" t="s">
        <v>115</v>
      </c>
      <c r="R341" s="28">
        <v>6</v>
      </c>
      <c r="S341" s="28">
        <v>7</v>
      </c>
      <c r="T341">
        <v>1958</v>
      </c>
      <c r="U341">
        <v>1998</v>
      </c>
      <c r="V341" s="14">
        <f t="shared" si="5"/>
        <v>1</v>
      </c>
      <c r="W341" s="28" t="s">
        <v>152</v>
      </c>
      <c r="X341" s="28" t="s">
        <v>94</v>
      </c>
      <c r="Y341" s="30" t="s">
        <v>124</v>
      </c>
      <c r="Z341" s="28" t="s">
        <v>124</v>
      </c>
      <c r="AA341" t="s">
        <v>96</v>
      </c>
      <c r="AB341" s="28">
        <v>176</v>
      </c>
      <c r="AC341" s="28" t="s">
        <v>98</v>
      </c>
      <c r="AD341" s="28" t="s">
        <v>98</v>
      </c>
      <c r="AE341" s="30" t="s">
        <v>118</v>
      </c>
      <c r="AF341" t="s">
        <v>98</v>
      </c>
      <c r="AG341" t="s">
        <v>147</v>
      </c>
      <c r="AH341" t="s">
        <v>100</v>
      </c>
      <c r="AI341" t="s">
        <v>153</v>
      </c>
      <c r="AJ341">
        <v>585</v>
      </c>
      <c r="AK341" t="s">
        <v>102</v>
      </c>
      <c r="AL341">
        <v>0</v>
      </c>
      <c r="AM341">
        <v>630</v>
      </c>
      <c r="AN341">
        <v>1215</v>
      </c>
      <c r="AO341" s="28" t="s">
        <v>103</v>
      </c>
      <c r="AP341" s="28" t="s">
        <v>98</v>
      </c>
      <c r="AQ341" t="s">
        <v>105</v>
      </c>
      <c r="AR341" t="s">
        <v>164</v>
      </c>
      <c r="AS341">
        <v>1215</v>
      </c>
      <c r="AT341">
        <v>0</v>
      </c>
      <c r="AU341">
        <v>0</v>
      </c>
      <c r="AV341">
        <v>1215</v>
      </c>
      <c r="AW341" s="30">
        <v>0</v>
      </c>
      <c r="AX341">
        <v>0</v>
      </c>
      <c r="AY341" s="30">
        <v>1</v>
      </c>
      <c r="AZ341" s="30">
        <v>0</v>
      </c>
      <c r="BA341">
        <v>3</v>
      </c>
      <c r="BB341" s="14">
        <f>IF(Table1[[#This Row],[FullBath]]+Table1[[#This Row],[HalfBath]]=Table1[[#This Row],[BedroomAbvGr]],1,0)</f>
        <v>0</v>
      </c>
      <c r="BC341">
        <v>1</v>
      </c>
      <c r="BD341" s="30" t="s">
        <v>98</v>
      </c>
      <c r="BE341">
        <v>6</v>
      </c>
      <c r="BF341" t="s">
        <v>107</v>
      </c>
      <c r="BG341">
        <v>0</v>
      </c>
      <c r="BH341" t="s">
        <v>83</v>
      </c>
      <c r="BI341" t="s">
        <v>108</v>
      </c>
      <c r="BJ341">
        <v>1958</v>
      </c>
      <c r="BK341" t="s">
        <v>102</v>
      </c>
      <c r="BL341">
        <v>1</v>
      </c>
      <c r="BM341">
        <v>297</v>
      </c>
      <c r="BN341" t="s">
        <v>98</v>
      </c>
      <c r="BO341" t="s">
        <v>98</v>
      </c>
      <c r="BP341" t="s">
        <v>105</v>
      </c>
      <c r="BQ341" s="30">
        <v>0</v>
      </c>
      <c r="BR341" s="14">
        <f>IF(Table1[[#This Row],[WoodDeckSF]]&gt;0,1,0)</f>
        <v>0</v>
      </c>
      <c r="BS341">
        <v>0</v>
      </c>
      <c r="BT341">
        <v>0</v>
      </c>
      <c r="BU341">
        <v>0</v>
      </c>
      <c r="BV341">
        <v>234</v>
      </c>
      <c r="BW341">
        <v>0</v>
      </c>
      <c r="BX341" s="28" t="s">
        <v>83</v>
      </c>
      <c r="BY341" s="14">
        <f>IF(Table1[[#This Row],[PoolQC]]="NA", 0, 1)</f>
        <v>0</v>
      </c>
      <c r="BZ341" s="30" t="s">
        <v>83</v>
      </c>
      <c r="CA341" s="14">
        <f>IF(Table1[[#This Row],[Fence]]="NA",0,1)</f>
        <v>0</v>
      </c>
      <c r="CB341" t="s">
        <v>83</v>
      </c>
      <c r="CC341">
        <v>0</v>
      </c>
      <c r="CD341" s="30">
        <v>6</v>
      </c>
      <c r="CE341">
        <v>2009</v>
      </c>
      <c r="CF341" t="s">
        <v>110</v>
      </c>
      <c r="CG341" t="s">
        <v>111</v>
      </c>
      <c r="CH341" s="14">
        <f>IF(Table1[[#This Row],[SaleCondition]]="Normal",1,0)</f>
        <v>1</v>
      </c>
      <c r="CI341" s="1">
        <v>155000</v>
      </c>
    </row>
    <row r="342" spans="1:87" x14ac:dyDescent="0.2">
      <c r="A342">
        <v>341</v>
      </c>
      <c r="B342">
        <v>60</v>
      </c>
      <c r="C342" s="28" t="s">
        <v>81</v>
      </c>
      <c r="D342">
        <v>85</v>
      </c>
      <c r="E342">
        <v>14191</v>
      </c>
      <c r="F342" s="28" t="s">
        <v>82</v>
      </c>
      <c r="G342" t="s">
        <v>83</v>
      </c>
      <c r="H342" t="s">
        <v>84</v>
      </c>
      <c r="I342" s="28" t="s">
        <v>85</v>
      </c>
      <c r="J342" t="s">
        <v>86</v>
      </c>
      <c r="K342" s="30" t="s">
        <v>87</v>
      </c>
      <c r="L342" t="s">
        <v>88</v>
      </c>
      <c r="M342" s="31" t="s">
        <v>189</v>
      </c>
      <c r="N342" s="31" t="s">
        <v>90</v>
      </c>
      <c r="O342" s="28" t="s">
        <v>90</v>
      </c>
      <c r="P342" t="s">
        <v>91</v>
      </c>
      <c r="Q342" s="30" t="s">
        <v>92</v>
      </c>
      <c r="R342" s="28">
        <v>8</v>
      </c>
      <c r="S342" s="28">
        <v>5</v>
      </c>
      <c r="T342">
        <v>2002</v>
      </c>
      <c r="U342">
        <v>2002</v>
      </c>
      <c r="V342" s="14">
        <f t="shared" si="5"/>
        <v>0</v>
      </c>
      <c r="W342" s="28" t="s">
        <v>93</v>
      </c>
      <c r="X342" s="28" t="s">
        <v>94</v>
      </c>
      <c r="Y342" s="30" t="s">
        <v>95</v>
      </c>
      <c r="Z342" s="28" t="s">
        <v>95</v>
      </c>
      <c r="AA342" t="s">
        <v>117</v>
      </c>
      <c r="AB342" s="28">
        <v>0</v>
      </c>
      <c r="AC342" s="28" t="s">
        <v>97</v>
      </c>
      <c r="AD342" s="28" t="s">
        <v>98</v>
      </c>
      <c r="AE342" s="30" t="s">
        <v>99</v>
      </c>
      <c r="AF342" t="s">
        <v>97</v>
      </c>
      <c r="AG342" t="s">
        <v>98</v>
      </c>
      <c r="AH342" t="s">
        <v>100</v>
      </c>
      <c r="AI342" t="s">
        <v>102</v>
      </c>
      <c r="AJ342">
        <v>0</v>
      </c>
      <c r="AK342" t="s">
        <v>102</v>
      </c>
      <c r="AL342">
        <v>0</v>
      </c>
      <c r="AM342">
        <v>967</v>
      </c>
      <c r="AN342">
        <v>967</v>
      </c>
      <c r="AO342" s="28" t="s">
        <v>103</v>
      </c>
      <c r="AP342" s="28" t="s">
        <v>104</v>
      </c>
      <c r="AQ342" t="s">
        <v>105</v>
      </c>
      <c r="AR342" t="s">
        <v>106</v>
      </c>
      <c r="AS342">
        <v>993</v>
      </c>
      <c r="AT342">
        <v>915</v>
      </c>
      <c r="AU342">
        <v>0</v>
      </c>
      <c r="AV342">
        <v>1908</v>
      </c>
      <c r="AW342" s="30">
        <v>0</v>
      </c>
      <c r="AX342">
        <v>0</v>
      </c>
      <c r="AY342" s="30">
        <v>2</v>
      </c>
      <c r="AZ342" s="30">
        <v>1</v>
      </c>
      <c r="BA342">
        <v>4</v>
      </c>
      <c r="BB342" s="14">
        <f>IF(Table1[[#This Row],[FullBath]]+Table1[[#This Row],[HalfBath]]=Table1[[#This Row],[BedroomAbvGr]],1,0)</f>
        <v>0</v>
      </c>
      <c r="BC342">
        <v>1</v>
      </c>
      <c r="BD342" s="30" t="s">
        <v>97</v>
      </c>
      <c r="BE342">
        <v>9</v>
      </c>
      <c r="BF342" t="s">
        <v>107</v>
      </c>
      <c r="BG342">
        <v>0</v>
      </c>
      <c r="BH342" t="s">
        <v>83</v>
      </c>
      <c r="BI342" t="s">
        <v>108</v>
      </c>
      <c r="BJ342">
        <v>2002</v>
      </c>
      <c r="BK342" t="s">
        <v>157</v>
      </c>
      <c r="BL342">
        <v>2</v>
      </c>
      <c r="BM342">
        <v>431</v>
      </c>
      <c r="BN342" t="s">
        <v>98</v>
      </c>
      <c r="BO342" t="s">
        <v>98</v>
      </c>
      <c r="BP342" t="s">
        <v>105</v>
      </c>
      <c r="BQ342" s="30">
        <v>135</v>
      </c>
      <c r="BR342" s="14">
        <f>IF(Table1[[#This Row],[WoodDeckSF]]&gt;0,1,0)</f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 s="28" t="s">
        <v>83</v>
      </c>
      <c r="BY342" s="14">
        <f>IF(Table1[[#This Row],[PoolQC]]="NA", 0, 1)</f>
        <v>0</v>
      </c>
      <c r="BZ342" s="30" t="s">
        <v>83</v>
      </c>
      <c r="CA342" s="14">
        <f>IF(Table1[[#This Row],[Fence]]="NA",0,1)</f>
        <v>0</v>
      </c>
      <c r="CB342" t="s">
        <v>83</v>
      </c>
      <c r="CC342">
        <v>0</v>
      </c>
      <c r="CD342" s="30">
        <v>4</v>
      </c>
      <c r="CE342">
        <v>2010</v>
      </c>
      <c r="CF342" t="s">
        <v>110</v>
      </c>
      <c r="CG342" t="s">
        <v>111</v>
      </c>
      <c r="CH342" s="14">
        <f>IF(Table1[[#This Row],[SaleCondition]]="Normal",1,0)</f>
        <v>1</v>
      </c>
      <c r="CI342" s="1">
        <v>202900</v>
      </c>
    </row>
    <row r="343" spans="1:87" x14ac:dyDescent="0.2">
      <c r="A343">
        <v>342</v>
      </c>
      <c r="B343">
        <v>20</v>
      </c>
      <c r="C343" s="28" t="s">
        <v>239</v>
      </c>
      <c r="D343">
        <v>60</v>
      </c>
      <c r="E343">
        <v>8400</v>
      </c>
      <c r="F343" s="28" t="s">
        <v>82</v>
      </c>
      <c r="G343" t="s">
        <v>83</v>
      </c>
      <c r="H343" t="s">
        <v>84</v>
      </c>
      <c r="I343" s="28" t="s">
        <v>85</v>
      </c>
      <c r="J343" t="s">
        <v>86</v>
      </c>
      <c r="K343" s="30" t="s">
        <v>87</v>
      </c>
      <c r="L343" t="s">
        <v>88</v>
      </c>
      <c r="M343" s="31" t="s">
        <v>170</v>
      </c>
      <c r="N343" s="31" t="s">
        <v>114</v>
      </c>
      <c r="O343" s="28" t="s">
        <v>90</v>
      </c>
      <c r="P343" t="s">
        <v>91</v>
      </c>
      <c r="Q343" s="30" t="s">
        <v>115</v>
      </c>
      <c r="R343" s="28">
        <v>4</v>
      </c>
      <c r="S343" s="28">
        <v>4</v>
      </c>
      <c r="T343">
        <v>1950</v>
      </c>
      <c r="U343">
        <v>1950</v>
      </c>
      <c r="V343" s="14">
        <f t="shared" si="5"/>
        <v>0</v>
      </c>
      <c r="W343" s="28" t="s">
        <v>93</v>
      </c>
      <c r="X343" s="28" t="s">
        <v>94</v>
      </c>
      <c r="Y343" s="30" t="s">
        <v>124</v>
      </c>
      <c r="Z343" s="28" t="s">
        <v>186</v>
      </c>
      <c r="AA343" t="s">
        <v>117</v>
      </c>
      <c r="AB343" s="28">
        <v>0</v>
      </c>
      <c r="AC343" s="28" t="s">
        <v>147</v>
      </c>
      <c r="AD343" s="28" t="s">
        <v>147</v>
      </c>
      <c r="AE343" s="30" t="s">
        <v>118</v>
      </c>
      <c r="AF343" t="s">
        <v>98</v>
      </c>
      <c r="AG343" t="s">
        <v>147</v>
      </c>
      <c r="AH343" t="s">
        <v>100</v>
      </c>
      <c r="AI343" t="s">
        <v>102</v>
      </c>
      <c r="AJ343">
        <v>0</v>
      </c>
      <c r="AK343" t="s">
        <v>102</v>
      </c>
      <c r="AL343">
        <v>0</v>
      </c>
      <c r="AM343">
        <v>721</v>
      </c>
      <c r="AN343">
        <v>721</v>
      </c>
      <c r="AO343" s="28" t="s">
        <v>103</v>
      </c>
      <c r="AP343" s="28" t="s">
        <v>97</v>
      </c>
      <c r="AQ343" t="s">
        <v>105</v>
      </c>
      <c r="AR343" t="s">
        <v>106</v>
      </c>
      <c r="AS343">
        <v>841</v>
      </c>
      <c r="AT343">
        <v>0</v>
      </c>
      <c r="AU343">
        <v>0</v>
      </c>
      <c r="AV343">
        <v>841</v>
      </c>
      <c r="AW343" s="30">
        <v>0</v>
      </c>
      <c r="AX343">
        <v>0</v>
      </c>
      <c r="AY343" s="30">
        <v>1</v>
      </c>
      <c r="AZ343" s="30">
        <v>0</v>
      </c>
      <c r="BA343">
        <v>2</v>
      </c>
      <c r="BB343" s="14">
        <f>IF(Table1[[#This Row],[FullBath]]+Table1[[#This Row],[HalfBath]]=Table1[[#This Row],[BedroomAbvGr]],1,0)</f>
        <v>0</v>
      </c>
      <c r="BC343">
        <v>1</v>
      </c>
      <c r="BD343" s="30" t="s">
        <v>98</v>
      </c>
      <c r="BE343">
        <v>4</v>
      </c>
      <c r="BF343" t="s">
        <v>107</v>
      </c>
      <c r="BG343">
        <v>0</v>
      </c>
      <c r="BH343" t="s">
        <v>83</v>
      </c>
      <c r="BI343" t="s">
        <v>169</v>
      </c>
      <c r="BJ343">
        <v>1950</v>
      </c>
      <c r="BK343" t="s">
        <v>102</v>
      </c>
      <c r="BL343">
        <v>1</v>
      </c>
      <c r="BM343">
        <v>294</v>
      </c>
      <c r="BN343" t="s">
        <v>98</v>
      </c>
      <c r="BO343" t="s">
        <v>98</v>
      </c>
      <c r="BP343" t="s">
        <v>177</v>
      </c>
      <c r="BQ343" s="30">
        <v>250</v>
      </c>
      <c r="BR343" s="14">
        <f>IF(Table1[[#This Row],[WoodDeckSF]]&gt;0,1,0)</f>
        <v>1</v>
      </c>
      <c r="BS343">
        <v>0</v>
      </c>
      <c r="BT343">
        <v>24</v>
      </c>
      <c r="BU343">
        <v>0</v>
      </c>
      <c r="BV343">
        <v>0</v>
      </c>
      <c r="BW343">
        <v>0</v>
      </c>
      <c r="BX343" s="28" t="s">
        <v>83</v>
      </c>
      <c r="BY343" s="14">
        <f>IF(Table1[[#This Row],[PoolQC]]="NA", 0, 1)</f>
        <v>0</v>
      </c>
      <c r="BZ343" s="30" t="s">
        <v>83</v>
      </c>
      <c r="CA343" s="14">
        <f>IF(Table1[[#This Row],[Fence]]="NA",0,1)</f>
        <v>0</v>
      </c>
      <c r="CB343" t="s">
        <v>83</v>
      </c>
      <c r="CC343">
        <v>0</v>
      </c>
      <c r="CD343" s="30">
        <v>9</v>
      </c>
      <c r="CE343">
        <v>2009</v>
      </c>
      <c r="CF343" t="s">
        <v>110</v>
      </c>
      <c r="CG343" t="s">
        <v>111</v>
      </c>
      <c r="CH343" s="14">
        <f>IF(Table1[[#This Row],[SaleCondition]]="Normal",1,0)</f>
        <v>1</v>
      </c>
      <c r="CI343" s="1">
        <v>82000</v>
      </c>
    </row>
    <row r="344" spans="1:87" x14ac:dyDescent="0.2">
      <c r="A344">
        <v>343</v>
      </c>
      <c r="B344">
        <v>90</v>
      </c>
      <c r="C344" s="28" t="s">
        <v>81</v>
      </c>
      <c r="D344" t="s">
        <v>83</v>
      </c>
      <c r="E344">
        <v>8544</v>
      </c>
      <c r="F344" s="28" t="s">
        <v>82</v>
      </c>
      <c r="G344" t="s">
        <v>83</v>
      </c>
      <c r="H344" t="s">
        <v>84</v>
      </c>
      <c r="I344" s="28" t="s">
        <v>85</v>
      </c>
      <c r="J344" t="s">
        <v>86</v>
      </c>
      <c r="K344" s="30" t="s">
        <v>87</v>
      </c>
      <c r="L344" t="s">
        <v>88</v>
      </c>
      <c r="M344" s="31" t="s">
        <v>162</v>
      </c>
      <c r="N344" s="31" t="s">
        <v>90</v>
      </c>
      <c r="O344" s="28" t="s">
        <v>90</v>
      </c>
      <c r="P344" t="s">
        <v>167</v>
      </c>
      <c r="Q344" s="30" t="s">
        <v>115</v>
      </c>
      <c r="R344" s="28">
        <v>3</v>
      </c>
      <c r="S344" s="28">
        <v>4</v>
      </c>
      <c r="T344">
        <v>1949</v>
      </c>
      <c r="U344">
        <v>1950</v>
      </c>
      <c r="V344" s="14">
        <f t="shared" si="5"/>
        <v>1</v>
      </c>
      <c r="W344" s="28" t="s">
        <v>93</v>
      </c>
      <c r="X344" s="28" t="s">
        <v>94</v>
      </c>
      <c r="Y344" s="30" t="s">
        <v>203</v>
      </c>
      <c r="Z344" s="28" t="s">
        <v>203</v>
      </c>
      <c r="AA344" t="s">
        <v>96</v>
      </c>
      <c r="AB344" s="28">
        <v>340</v>
      </c>
      <c r="AC344" s="28" t="s">
        <v>98</v>
      </c>
      <c r="AD344" s="28" t="s">
        <v>98</v>
      </c>
      <c r="AE344" s="30" t="s">
        <v>168</v>
      </c>
      <c r="AF344" t="s">
        <v>83</v>
      </c>
      <c r="AG344" t="s">
        <v>83</v>
      </c>
      <c r="AH344" t="s">
        <v>83</v>
      </c>
      <c r="AI344" t="s">
        <v>83</v>
      </c>
      <c r="AJ344">
        <v>0</v>
      </c>
      <c r="AK344" t="s">
        <v>83</v>
      </c>
      <c r="AL344">
        <v>0</v>
      </c>
      <c r="AM344">
        <v>0</v>
      </c>
      <c r="AN344">
        <v>0</v>
      </c>
      <c r="AO344" s="28" t="s">
        <v>240</v>
      </c>
      <c r="AP344" s="28" t="s">
        <v>147</v>
      </c>
      <c r="AQ344" t="s">
        <v>177</v>
      </c>
      <c r="AR344" t="s">
        <v>164</v>
      </c>
      <c r="AS344">
        <v>1040</v>
      </c>
      <c r="AT344">
        <v>0</v>
      </c>
      <c r="AU344">
        <v>0</v>
      </c>
      <c r="AV344">
        <v>1040</v>
      </c>
      <c r="AW344" s="30">
        <v>0</v>
      </c>
      <c r="AX344">
        <v>0</v>
      </c>
      <c r="AY344" s="30">
        <v>2</v>
      </c>
      <c r="AZ344" s="30">
        <v>0</v>
      </c>
      <c r="BA344">
        <v>2</v>
      </c>
      <c r="BB344" s="14">
        <f>IF(Table1[[#This Row],[FullBath]]+Table1[[#This Row],[HalfBath]]=Table1[[#This Row],[BedroomAbvGr]],1,0)</f>
        <v>1</v>
      </c>
      <c r="BC344">
        <v>2</v>
      </c>
      <c r="BD344" s="30" t="s">
        <v>98</v>
      </c>
      <c r="BE344">
        <v>6</v>
      </c>
      <c r="BF344" t="s">
        <v>107</v>
      </c>
      <c r="BG344">
        <v>0</v>
      </c>
      <c r="BH344" t="s">
        <v>83</v>
      </c>
      <c r="BI344" t="s">
        <v>127</v>
      </c>
      <c r="BJ344">
        <v>1949</v>
      </c>
      <c r="BK344" t="s">
        <v>102</v>
      </c>
      <c r="BL344">
        <v>2</v>
      </c>
      <c r="BM344">
        <v>400</v>
      </c>
      <c r="BN344" t="s">
        <v>98</v>
      </c>
      <c r="BO344" t="s">
        <v>98</v>
      </c>
      <c r="BP344" t="s">
        <v>105</v>
      </c>
      <c r="BQ344" s="30">
        <v>0</v>
      </c>
      <c r="BR344" s="14">
        <f>IF(Table1[[#This Row],[WoodDeckSF]]&gt;0,1,0)</f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s="28" t="s">
        <v>83</v>
      </c>
      <c r="BY344" s="14">
        <f>IF(Table1[[#This Row],[PoolQC]]="NA", 0, 1)</f>
        <v>0</v>
      </c>
      <c r="BZ344" s="30" t="s">
        <v>83</v>
      </c>
      <c r="CA344" s="14">
        <f>IF(Table1[[#This Row],[Fence]]="NA",0,1)</f>
        <v>0</v>
      </c>
      <c r="CB344" t="s">
        <v>83</v>
      </c>
      <c r="CC344">
        <v>0</v>
      </c>
      <c r="CD344" s="30">
        <v>5</v>
      </c>
      <c r="CE344">
        <v>2006</v>
      </c>
      <c r="CF344" t="s">
        <v>110</v>
      </c>
      <c r="CG344" t="s">
        <v>111</v>
      </c>
      <c r="CH344" s="14">
        <f>IF(Table1[[#This Row],[SaleCondition]]="Normal",1,0)</f>
        <v>1</v>
      </c>
      <c r="CI344" s="1">
        <v>87500</v>
      </c>
    </row>
    <row r="345" spans="1:87" x14ac:dyDescent="0.2">
      <c r="A345">
        <v>344</v>
      </c>
      <c r="B345">
        <v>120</v>
      </c>
      <c r="C345" s="28" t="s">
        <v>81</v>
      </c>
      <c r="D345">
        <v>63</v>
      </c>
      <c r="E345">
        <v>8849</v>
      </c>
      <c r="F345" s="28" t="s">
        <v>82</v>
      </c>
      <c r="G345" t="s">
        <v>83</v>
      </c>
      <c r="H345" t="s">
        <v>120</v>
      </c>
      <c r="I345" s="28" t="s">
        <v>85</v>
      </c>
      <c r="J345" t="s">
        <v>86</v>
      </c>
      <c r="K345" s="30" t="s">
        <v>87</v>
      </c>
      <c r="L345" t="s">
        <v>88</v>
      </c>
      <c r="M345" s="31" t="s">
        <v>154</v>
      </c>
      <c r="N345" s="31" t="s">
        <v>90</v>
      </c>
      <c r="O345" s="28" t="s">
        <v>90</v>
      </c>
      <c r="P345" t="s">
        <v>179</v>
      </c>
      <c r="Q345" s="30" t="s">
        <v>115</v>
      </c>
      <c r="R345" s="28">
        <v>9</v>
      </c>
      <c r="S345" s="28">
        <v>5</v>
      </c>
      <c r="T345">
        <v>2005</v>
      </c>
      <c r="U345">
        <v>2005</v>
      </c>
      <c r="V345" s="14">
        <f t="shared" si="5"/>
        <v>0</v>
      </c>
      <c r="W345" s="28" t="s">
        <v>152</v>
      </c>
      <c r="X345" s="28" t="s">
        <v>94</v>
      </c>
      <c r="Y345" s="30" t="s">
        <v>116</v>
      </c>
      <c r="Z345" s="28" t="s">
        <v>116</v>
      </c>
      <c r="AA345" t="s">
        <v>96</v>
      </c>
      <c r="AB345" s="28">
        <v>616</v>
      </c>
      <c r="AC345" s="28" t="s">
        <v>104</v>
      </c>
      <c r="AD345" s="28" t="s">
        <v>98</v>
      </c>
      <c r="AE345" s="30" t="s">
        <v>99</v>
      </c>
      <c r="AF345" t="s">
        <v>104</v>
      </c>
      <c r="AG345" t="s">
        <v>98</v>
      </c>
      <c r="AH345" t="s">
        <v>100</v>
      </c>
      <c r="AI345" t="s">
        <v>101</v>
      </c>
      <c r="AJ345">
        <v>28</v>
      </c>
      <c r="AK345" t="s">
        <v>102</v>
      </c>
      <c r="AL345">
        <v>0</v>
      </c>
      <c r="AM345">
        <v>1656</v>
      </c>
      <c r="AN345">
        <v>1684</v>
      </c>
      <c r="AO345" s="28" t="s">
        <v>103</v>
      </c>
      <c r="AP345" s="28" t="s">
        <v>104</v>
      </c>
      <c r="AQ345" t="s">
        <v>105</v>
      </c>
      <c r="AR345" t="s">
        <v>106</v>
      </c>
      <c r="AS345">
        <v>1684</v>
      </c>
      <c r="AT345">
        <v>0</v>
      </c>
      <c r="AU345">
        <v>0</v>
      </c>
      <c r="AV345">
        <v>1684</v>
      </c>
      <c r="AW345" s="30">
        <v>0</v>
      </c>
      <c r="AX345">
        <v>0</v>
      </c>
      <c r="AY345" s="30">
        <v>2</v>
      </c>
      <c r="AZ345" s="30">
        <v>0</v>
      </c>
      <c r="BA345">
        <v>2</v>
      </c>
      <c r="BB345" s="14">
        <f>IF(Table1[[#This Row],[FullBath]]+Table1[[#This Row],[HalfBath]]=Table1[[#This Row],[BedroomAbvGr]],1,0)</f>
        <v>1</v>
      </c>
      <c r="BC345">
        <v>1</v>
      </c>
      <c r="BD345" s="30" t="s">
        <v>104</v>
      </c>
      <c r="BE345">
        <v>6</v>
      </c>
      <c r="BF345" t="s">
        <v>107</v>
      </c>
      <c r="BG345">
        <v>1</v>
      </c>
      <c r="BH345" t="s">
        <v>104</v>
      </c>
      <c r="BI345" t="s">
        <v>108</v>
      </c>
      <c r="BJ345">
        <v>2005</v>
      </c>
      <c r="BK345" t="s">
        <v>109</v>
      </c>
      <c r="BL345">
        <v>2</v>
      </c>
      <c r="BM345">
        <v>564</v>
      </c>
      <c r="BN345" t="s">
        <v>98</v>
      </c>
      <c r="BO345" t="s">
        <v>98</v>
      </c>
      <c r="BP345" t="s">
        <v>105</v>
      </c>
      <c r="BQ345" s="30">
        <v>495</v>
      </c>
      <c r="BR345" s="14">
        <f>IF(Table1[[#This Row],[WoodDeckSF]]&gt;0,1,0)</f>
        <v>1</v>
      </c>
      <c r="BS345">
        <v>72</v>
      </c>
      <c r="BT345">
        <v>0</v>
      </c>
      <c r="BU345">
        <v>0</v>
      </c>
      <c r="BV345">
        <v>0</v>
      </c>
      <c r="BW345">
        <v>0</v>
      </c>
      <c r="BX345" s="28" t="s">
        <v>83</v>
      </c>
      <c r="BY345" s="14">
        <f>IF(Table1[[#This Row],[PoolQC]]="NA", 0, 1)</f>
        <v>0</v>
      </c>
      <c r="BZ345" s="30" t="s">
        <v>83</v>
      </c>
      <c r="CA345" s="14">
        <f>IF(Table1[[#This Row],[Fence]]="NA",0,1)</f>
        <v>0</v>
      </c>
      <c r="CB345" t="s">
        <v>83</v>
      </c>
      <c r="CC345">
        <v>0</v>
      </c>
      <c r="CD345" s="30">
        <v>7</v>
      </c>
      <c r="CE345">
        <v>2008</v>
      </c>
      <c r="CF345" t="s">
        <v>110</v>
      </c>
      <c r="CG345" t="s">
        <v>111</v>
      </c>
      <c r="CH345" s="14">
        <f>IF(Table1[[#This Row],[SaleCondition]]="Normal",1,0)</f>
        <v>1</v>
      </c>
      <c r="CI345" s="1">
        <v>266000</v>
      </c>
    </row>
    <row r="346" spans="1:87" x14ac:dyDescent="0.2">
      <c r="A346">
        <v>345</v>
      </c>
      <c r="B346">
        <v>160</v>
      </c>
      <c r="C346" s="28" t="s">
        <v>142</v>
      </c>
      <c r="D346">
        <v>36</v>
      </c>
      <c r="E346">
        <v>2592</v>
      </c>
      <c r="F346" s="28" t="s">
        <v>82</v>
      </c>
      <c r="G346" t="s">
        <v>83</v>
      </c>
      <c r="H346" t="s">
        <v>84</v>
      </c>
      <c r="I346" s="28" t="s">
        <v>85</v>
      </c>
      <c r="J346" t="s">
        <v>86</v>
      </c>
      <c r="K346" s="30" t="s">
        <v>87</v>
      </c>
      <c r="L346" t="s">
        <v>88</v>
      </c>
      <c r="M346" s="31" t="s">
        <v>178</v>
      </c>
      <c r="N346" s="31" t="s">
        <v>90</v>
      </c>
      <c r="O346" s="28" t="s">
        <v>90</v>
      </c>
      <c r="P346" t="s">
        <v>179</v>
      </c>
      <c r="Q346" s="30" t="s">
        <v>92</v>
      </c>
      <c r="R346" s="28">
        <v>5</v>
      </c>
      <c r="S346" s="28">
        <v>3</v>
      </c>
      <c r="T346">
        <v>1976</v>
      </c>
      <c r="U346">
        <v>1976</v>
      </c>
      <c r="V346" s="14">
        <f t="shared" si="5"/>
        <v>0</v>
      </c>
      <c r="W346" s="28" t="s">
        <v>93</v>
      </c>
      <c r="X346" s="28" t="s">
        <v>94</v>
      </c>
      <c r="Y346" s="30" t="s">
        <v>180</v>
      </c>
      <c r="Z346" s="28" t="s">
        <v>181</v>
      </c>
      <c r="AA346" t="s">
        <v>117</v>
      </c>
      <c r="AB346" s="28">
        <v>0</v>
      </c>
      <c r="AC346" s="28" t="s">
        <v>98</v>
      </c>
      <c r="AD346" s="28" t="s">
        <v>98</v>
      </c>
      <c r="AE346" s="30" t="s">
        <v>118</v>
      </c>
      <c r="AF346" t="s">
        <v>97</v>
      </c>
      <c r="AG346" t="s">
        <v>98</v>
      </c>
      <c r="AH346" t="s">
        <v>100</v>
      </c>
      <c r="AI346" t="s">
        <v>153</v>
      </c>
      <c r="AJ346">
        <v>129</v>
      </c>
      <c r="AK346" t="s">
        <v>141</v>
      </c>
      <c r="AL346">
        <v>232</v>
      </c>
      <c r="AM346">
        <v>175</v>
      </c>
      <c r="AN346">
        <v>536</v>
      </c>
      <c r="AO346" s="28" t="s">
        <v>103</v>
      </c>
      <c r="AP346" s="28" t="s">
        <v>98</v>
      </c>
      <c r="AQ346" t="s">
        <v>105</v>
      </c>
      <c r="AR346" t="s">
        <v>106</v>
      </c>
      <c r="AS346">
        <v>536</v>
      </c>
      <c r="AT346">
        <v>576</v>
      </c>
      <c r="AU346">
        <v>0</v>
      </c>
      <c r="AV346">
        <v>1112</v>
      </c>
      <c r="AW346" s="30">
        <v>0</v>
      </c>
      <c r="AX346">
        <v>0</v>
      </c>
      <c r="AY346" s="30">
        <v>1</v>
      </c>
      <c r="AZ346" s="30">
        <v>1</v>
      </c>
      <c r="BA346">
        <v>3</v>
      </c>
      <c r="BB346" s="14">
        <f>IF(Table1[[#This Row],[FullBath]]+Table1[[#This Row],[HalfBath]]=Table1[[#This Row],[BedroomAbvGr]],1,0)</f>
        <v>0</v>
      </c>
      <c r="BC346">
        <v>1</v>
      </c>
      <c r="BD346" s="30" t="s">
        <v>98</v>
      </c>
      <c r="BE346">
        <v>4</v>
      </c>
      <c r="BF346" t="s">
        <v>107</v>
      </c>
      <c r="BG346">
        <v>0</v>
      </c>
      <c r="BH346" t="s">
        <v>83</v>
      </c>
      <c r="BI346" t="s">
        <v>108</v>
      </c>
      <c r="BJ346">
        <v>1976</v>
      </c>
      <c r="BK346" t="s">
        <v>102</v>
      </c>
      <c r="BL346">
        <v>1</v>
      </c>
      <c r="BM346">
        <v>336</v>
      </c>
      <c r="BN346" t="s">
        <v>98</v>
      </c>
      <c r="BO346" t="s">
        <v>98</v>
      </c>
      <c r="BP346" t="s">
        <v>105</v>
      </c>
      <c r="BQ346" s="30">
        <v>182</v>
      </c>
      <c r="BR346" s="14">
        <f>IF(Table1[[#This Row],[WoodDeckSF]]&gt;0,1,0)</f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 s="28" t="s">
        <v>83</v>
      </c>
      <c r="BY346" s="14">
        <f>IF(Table1[[#This Row],[PoolQC]]="NA", 0, 1)</f>
        <v>0</v>
      </c>
      <c r="BZ346" s="30" t="s">
        <v>83</v>
      </c>
      <c r="CA346" s="14">
        <f>IF(Table1[[#This Row],[Fence]]="NA",0,1)</f>
        <v>0</v>
      </c>
      <c r="CB346" t="s">
        <v>83</v>
      </c>
      <c r="CC346">
        <v>0</v>
      </c>
      <c r="CD346" s="30">
        <v>4</v>
      </c>
      <c r="CE346">
        <v>2010</v>
      </c>
      <c r="CF346" t="s">
        <v>110</v>
      </c>
      <c r="CG346" t="s">
        <v>111</v>
      </c>
      <c r="CH346" s="14">
        <f>IF(Table1[[#This Row],[SaleCondition]]="Normal",1,0)</f>
        <v>1</v>
      </c>
      <c r="CI346" s="1">
        <v>85000</v>
      </c>
    </row>
    <row r="347" spans="1:87" x14ac:dyDescent="0.2">
      <c r="A347">
        <v>346</v>
      </c>
      <c r="B347">
        <v>50</v>
      </c>
      <c r="C347" s="28" t="s">
        <v>81</v>
      </c>
      <c r="D347">
        <v>65</v>
      </c>
      <c r="E347">
        <v>6435</v>
      </c>
      <c r="F347" s="28" t="s">
        <v>82</v>
      </c>
      <c r="G347" t="s">
        <v>83</v>
      </c>
      <c r="H347" t="s">
        <v>84</v>
      </c>
      <c r="I347" s="28" t="s">
        <v>85</v>
      </c>
      <c r="J347" t="s">
        <v>86</v>
      </c>
      <c r="K347" s="30" t="s">
        <v>87</v>
      </c>
      <c r="L347" t="s">
        <v>88</v>
      </c>
      <c r="M347" s="31" t="s">
        <v>148</v>
      </c>
      <c r="N347" s="31" t="s">
        <v>202</v>
      </c>
      <c r="O347" s="28" t="s">
        <v>90</v>
      </c>
      <c r="P347" t="s">
        <v>91</v>
      </c>
      <c r="Q347" s="30" t="s">
        <v>132</v>
      </c>
      <c r="R347" s="28">
        <v>6</v>
      </c>
      <c r="S347" s="28">
        <v>5</v>
      </c>
      <c r="T347">
        <v>1939</v>
      </c>
      <c r="U347">
        <v>1950</v>
      </c>
      <c r="V347" s="14">
        <f t="shared" si="5"/>
        <v>1</v>
      </c>
      <c r="W347" s="28" t="s">
        <v>93</v>
      </c>
      <c r="X347" s="28" t="s">
        <v>94</v>
      </c>
      <c r="Y347" s="30" t="s">
        <v>116</v>
      </c>
      <c r="Z347" s="28" t="s">
        <v>116</v>
      </c>
      <c r="AA347" t="s">
        <v>117</v>
      </c>
      <c r="AB347" s="28">
        <v>0</v>
      </c>
      <c r="AC347" s="28" t="s">
        <v>98</v>
      </c>
      <c r="AD347" s="28" t="s">
        <v>98</v>
      </c>
      <c r="AE347" s="30" t="s">
        <v>126</v>
      </c>
      <c r="AF347" t="s">
        <v>98</v>
      </c>
      <c r="AG347" t="s">
        <v>98</v>
      </c>
      <c r="AH347" t="s">
        <v>100</v>
      </c>
      <c r="AI347" t="s">
        <v>102</v>
      </c>
      <c r="AJ347">
        <v>0</v>
      </c>
      <c r="AK347" t="s">
        <v>102</v>
      </c>
      <c r="AL347">
        <v>0</v>
      </c>
      <c r="AM347">
        <v>972</v>
      </c>
      <c r="AN347">
        <v>972</v>
      </c>
      <c r="AO347" s="28" t="s">
        <v>103</v>
      </c>
      <c r="AP347" s="28" t="s">
        <v>97</v>
      </c>
      <c r="AQ347" t="s">
        <v>105</v>
      </c>
      <c r="AR347" t="s">
        <v>106</v>
      </c>
      <c r="AS347">
        <v>972</v>
      </c>
      <c r="AT347">
        <v>605</v>
      </c>
      <c r="AU347">
        <v>0</v>
      </c>
      <c r="AV347">
        <v>1577</v>
      </c>
      <c r="AW347" s="30">
        <v>0</v>
      </c>
      <c r="AX347">
        <v>0</v>
      </c>
      <c r="AY347" s="30">
        <v>1</v>
      </c>
      <c r="AZ347" s="30">
        <v>0</v>
      </c>
      <c r="BA347">
        <v>3</v>
      </c>
      <c r="BB347" s="14">
        <f>IF(Table1[[#This Row],[FullBath]]+Table1[[#This Row],[HalfBath]]=Table1[[#This Row],[BedroomAbvGr]],1,0)</f>
        <v>0</v>
      </c>
      <c r="BC347">
        <v>1</v>
      </c>
      <c r="BD347" s="30" t="s">
        <v>147</v>
      </c>
      <c r="BE347">
        <v>6</v>
      </c>
      <c r="BF347" t="s">
        <v>107</v>
      </c>
      <c r="BG347">
        <v>1</v>
      </c>
      <c r="BH347" t="s">
        <v>97</v>
      </c>
      <c r="BI347" t="s">
        <v>127</v>
      </c>
      <c r="BJ347">
        <v>1939</v>
      </c>
      <c r="BK347" t="s">
        <v>102</v>
      </c>
      <c r="BL347">
        <v>1</v>
      </c>
      <c r="BM347">
        <v>312</v>
      </c>
      <c r="BN347" t="s">
        <v>98</v>
      </c>
      <c r="BO347" t="s">
        <v>98</v>
      </c>
      <c r="BP347" t="s">
        <v>105</v>
      </c>
      <c r="BQ347" s="30">
        <v>0</v>
      </c>
      <c r="BR347" s="14">
        <f>IF(Table1[[#This Row],[WoodDeckSF]]&gt;0,1,0)</f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s="28" t="s">
        <v>83</v>
      </c>
      <c r="BY347" s="14">
        <f>IF(Table1[[#This Row],[PoolQC]]="NA", 0, 1)</f>
        <v>0</v>
      </c>
      <c r="BZ347" s="30" t="s">
        <v>83</v>
      </c>
      <c r="CA347" s="14">
        <f>IF(Table1[[#This Row],[Fence]]="NA",0,1)</f>
        <v>0</v>
      </c>
      <c r="CB347" t="s">
        <v>83</v>
      </c>
      <c r="CC347">
        <v>0</v>
      </c>
      <c r="CD347" s="30">
        <v>10</v>
      </c>
      <c r="CE347">
        <v>2006</v>
      </c>
      <c r="CF347" t="s">
        <v>110</v>
      </c>
      <c r="CG347" t="s">
        <v>111</v>
      </c>
      <c r="CH347" s="14">
        <f>IF(Table1[[#This Row],[SaleCondition]]="Normal",1,0)</f>
        <v>1</v>
      </c>
      <c r="CI347" s="1">
        <v>140200</v>
      </c>
    </row>
    <row r="348" spans="1:87" x14ac:dyDescent="0.2">
      <c r="A348">
        <v>347</v>
      </c>
      <c r="B348">
        <v>20</v>
      </c>
      <c r="C348" s="28" t="s">
        <v>81</v>
      </c>
      <c r="D348" t="s">
        <v>83</v>
      </c>
      <c r="E348">
        <v>12772</v>
      </c>
      <c r="F348" s="28" t="s">
        <v>82</v>
      </c>
      <c r="G348" t="s">
        <v>83</v>
      </c>
      <c r="H348" t="s">
        <v>120</v>
      </c>
      <c r="I348" s="28" t="s">
        <v>85</v>
      </c>
      <c r="J348" t="s">
        <v>86</v>
      </c>
      <c r="K348" s="30" t="s">
        <v>166</v>
      </c>
      <c r="L348" t="s">
        <v>88</v>
      </c>
      <c r="M348" s="31" t="s">
        <v>162</v>
      </c>
      <c r="N348" s="31" t="s">
        <v>90</v>
      </c>
      <c r="O348" s="28" t="s">
        <v>90</v>
      </c>
      <c r="P348" t="s">
        <v>91</v>
      </c>
      <c r="Q348" s="30" t="s">
        <v>115</v>
      </c>
      <c r="R348" s="28">
        <v>6</v>
      </c>
      <c r="S348" s="28">
        <v>8</v>
      </c>
      <c r="T348">
        <v>1960</v>
      </c>
      <c r="U348">
        <v>1998</v>
      </c>
      <c r="V348" s="14">
        <f t="shared" si="5"/>
        <v>1</v>
      </c>
      <c r="W348" s="28" t="s">
        <v>152</v>
      </c>
      <c r="X348" s="28" t="s">
        <v>94</v>
      </c>
      <c r="Y348" s="30" t="s">
        <v>116</v>
      </c>
      <c r="Z348" s="28" t="s">
        <v>116</v>
      </c>
      <c r="AA348" t="s">
        <v>117</v>
      </c>
      <c r="AB348" s="28">
        <v>0</v>
      </c>
      <c r="AC348" s="28" t="s">
        <v>98</v>
      </c>
      <c r="AD348" s="28" t="s">
        <v>97</v>
      </c>
      <c r="AE348" s="30" t="s">
        <v>118</v>
      </c>
      <c r="AF348" t="s">
        <v>98</v>
      </c>
      <c r="AG348" t="s">
        <v>98</v>
      </c>
      <c r="AH348" t="s">
        <v>121</v>
      </c>
      <c r="AI348" t="s">
        <v>141</v>
      </c>
      <c r="AJ348">
        <v>498</v>
      </c>
      <c r="AK348" t="s">
        <v>102</v>
      </c>
      <c r="AL348">
        <v>0</v>
      </c>
      <c r="AM348">
        <v>460</v>
      </c>
      <c r="AN348">
        <v>958</v>
      </c>
      <c r="AO348" s="28" t="s">
        <v>103</v>
      </c>
      <c r="AP348" s="28" t="s">
        <v>98</v>
      </c>
      <c r="AQ348" t="s">
        <v>105</v>
      </c>
      <c r="AR348" t="s">
        <v>106</v>
      </c>
      <c r="AS348">
        <v>958</v>
      </c>
      <c r="AT348">
        <v>0</v>
      </c>
      <c r="AU348">
        <v>0</v>
      </c>
      <c r="AV348">
        <v>958</v>
      </c>
      <c r="AW348" s="30">
        <v>0</v>
      </c>
      <c r="AX348">
        <v>0</v>
      </c>
      <c r="AY348" s="30">
        <v>1</v>
      </c>
      <c r="AZ348" s="30">
        <v>0</v>
      </c>
      <c r="BA348">
        <v>2</v>
      </c>
      <c r="BB348" s="14">
        <f>IF(Table1[[#This Row],[FullBath]]+Table1[[#This Row],[HalfBath]]=Table1[[#This Row],[BedroomAbvGr]],1,0)</f>
        <v>0</v>
      </c>
      <c r="BC348">
        <v>1</v>
      </c>
      <c r="BD348" s="30" t="s">
        <v>98</v>
      </c>
      <c r="BE348">
        <v>5</v>
      </c>
      <c r="BF348" t="s">
        <v>107</v>
      </c>
      <c r="BG348">
        <v>0</v>
      </c>
      <c r="BH348" t="s">
        <v>83</v>
      </c>
      <c r="BI348" t="s">
        <v>108</v>
      </c>
      <c r="BJ348">
        <v>1960</v>
      </c>
      <c r="BK348" t="s">
        <v>109</v>
      </c>
      <c r="BL348">
        <v>1</v>
      </c>
      <c r="BM348">
        <v>301</v>
      </c>
      <c r="BN348" t="s">
        <v>98</v>
      </c>
      <c r="BO348" t="s">
        <v>98</v>
      </c>
      <c r="BP348" t="s">
        <v>105</v>
      </c>
      <c r="BQ348" s="30">
        <v>0</v>
      </c>
      <c r="BR348" s="14">
        <f>IF(Table1[[#This Row],[WoodDeckSF]]&gt;0,1,0)</f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 s="28" t="s">
        <v>83</v>
      </c>
      <c r="BY348" s="14">
        <f>IF(Table1[[#This Row],[PoolQC]]="NA", 0, 1)</f>
        <v>0</v>
      </c>
      <c r="BZ348" s="30" t="s">
        <v>83</v>
      </c>
      <c r="CA348" s="14">
        <f>IF(Table1[[#This Row],[Fence]]="NA",0,1)</f>
        <v>0</v>
      </c>
      <c r="CB348" t="s">
        <v>241</v>
      </c>
      <c r="CC348">
        <v>15500</v>
      </c>
      <c r="CD348" s="30">
        <v>4</v>
      </c>
      <c r="CE348">
        <v>2007</v>
      </c>
      <c r="CF348" t="s">
        <v>110</v>
      </c>
      <c r="CG348" t="s">
        <v>111</v>
      </c>
      <c r="CH348" s="14">
        <f>IF(Table1[[#This Row],[SaleCondition]]="Normal",1,0)</f>
        <v>1</v>
      </c>
      <c r="CI348" s="1">
        <v>151500</v>
      </c>
    </row>
    <row r="349" spans="1:87" x14ac:dyDescent="0.2">
      <c r="A349">
        <v>348</v>
      </c>
      <c r="B349">
        <v>20</v>
      </c>
      <c r="C349" s="28" t="s">
        <v>81</v>
      </c>
      <c r="D349" t="s">
        <v>83</v>
      </c>
      <c r="E349">
        <v>17600</v>
      </c>
      <c r="F349" s="28" t="s">
        <v>82</v>
      </c>
      <c r="G349" t="s">
        <v>83</v>
      </c>
      <c r="H349" t="s">
        <v>120</v>
      </c>
      <c r="I349" s="28" t="s">
        <v>85</v>
      </c>
      <c r="J349" t="s">
        <v>86</v>
      </c>
      <c r="K349" s="30" t="s">
        <v>87</v>
      </c>
      <c r="L349" t="s">
        <v>88</v>
      </c>
      <c r="M349" s="31" t="s">
        <v>162</v>
      </c>
      <c r="N349" s="31" t="s">
        <v>90</v>
      </c>
      <c r="O349" s="28" t="s">
        <v>90</v>
      </c>
      <c r="P349" t="s">
        <v>91</v>
      </c>
      <c r="Q349" s="30" t="s">
        <v>115</v>
      </c>
      <c r="R349" s="28">
        <v>6</v>
      </c>
      <c r="S349" s="28">
        <v>5</v>
      </c>
      <c r="T349">
        <v>1960</v>
      </c>
      <c r="U349">
        <v>1960</v>
      </c>
      <c r="V349" s="14">
        <f t="shared" si="5"/>
        <v>0</v>
      </c>
      <c r="W349" s="28" t="s">
        <v>93</v>
      </c>
      <c r="X349" s="28" t="s">
        <v>94</v>
      </c>
      <c r="Y349" s="30" t="s">
        <v>124</v>
      </c>
      <c r="Z349" s="28" t="s">
        <v>124</v>
      </c>
      <c r="AA349" t="s">
        <v>96</v>
      </c>
      <c r="AB349" s="28">
        <v>30</v>
      </c>
      <c r="AC349" s="28" t="s">
        <v>98</v>
      </c>
      <c r="AD349" s="28" t="s">
        <v>98</v>
      </c>
      <c r="AE349" s="30" t="s">
        <v>118</v>
      </c>
      <c r="AF349" t="s">
        <v>98</v>
      </c>
      <c r="AG349" t="s">
        <v>98</v>
      </c>
      <c r="AH349" t="s">
        <v>100</v>
      </c>
      <c r="AI349" t="s">
        <v>141</v>
      </c>
      <c r="AJ349">
        <v>1270</v>
      </c>
      <c r="AK349" t="s">
        <v>102</v>
      </c>
      <c r="AL349">
        <v>0</v>
      </c>
      <c r="AM349">
        <v>208</v>
      </c>
      <c r="AN349">
        <v>1478</v>
      </c>
      <c r="AO349" s="28" t="s">
        <v>103</v>
      </c>
      <c r="AP349" s="28" t="s">
        <v>104</v>
      </c>
      <c r="AQ349" t="s">
        <v>105</v>
      </c>
      <c r="AR349" t="s">
        <v>164</v>
      </c>
      <c r="AS349">
        <v>1478</v>
      </c>
      <c r="AT349">
        <v>0</v>
      </c>
      <c r="AU349">
        <v>0</v>
      </c>
      <c r="AV349">
        <v>1478</v>
      </c>
      <c r="AW349" s="30">
        <v>1</v>
      </c>
      <c r="AX349">
        <v>0</v>
      </c>
      <c r="AY349" s="30">
        <v>2</v>
      </c>
      <c r="AZ349" s="30">
        <v>0</v>
      </c>
      <c r="BA349">
        <v>3</v>
      </c>
      <c r="BB349" s="14">
        <f>IF(Table1[[#This Row],[FullBath]]+Table1[[#This Row],[HalfBath]]=Table1[[#This Row],[BedroomAbvGr]],1,0)</f>
        <v>0</v>
      </c>
      <c r="BC349">
        <v>1</v>
      </c>
      <c r="BD349" s="30" t="s">
        <v>98</v>
      </c>
      <c r="BE349">
        <v>6</v>
      </c>
      <c r="BF349" t="s">
        <v>107</v>
      </c>
      <c r="BG349">
        <v>2</v>
      </c>
      <c r="BH349" t="s">
        <v>97</v>
      </c>
      <c r="BI349" t="s">
        <v>108</v>
      </c>
      <c r="BJ349">
        <v>1960</v>
      </c>
      <c r="BK349" t="s">
        <v>102</v>
      </c>
      <c r="BL349">
        <v>2</v>
      </c>
      <c r="BM349">
        <v>498</v>
      </c>
      <c r="BN349" t="s">
        <v>98</v>
      </c>
      <c r="BO349" t="s">
        <v>98</v>
      </c>
      <c r="BP349" t="s">
        <v>105</v>
      </c>
      <c r="BQ349" s="30">
        <v>0</v>
      </c>
      <c r="BR349" s="14">
        <f>IF(Table1[[#This Row],[WoodDeckSF]]&gt;0,1,0)</f>
        <v>0</v>
      </c>
      <c r="BS349">
        <v>40</v>
      </c>
      <c r="BT349">
        <v>0</v>
      </c>
      <c r="BU349">
        <v>0</v>
      </c>
      <c r="BV349">
        <v>0</v>
      </c>
      <c r="BW349">
        <v>0</v>
      </c>
      <c r="BX349" s="28" t="s">
        <v>83</v>
      </c>
      <c r="BY349" s="14">
        <f>IF(Table1[[#This Row],[PoolQC]]="NA", 0, 1)</f>
        <v>0</v>
      </c>
      <c r="BZ349" s="30" t="s">
        <v>83</v>
      </c>
      <c r="CA349" s="14">
        <f>IF(Table1[[#This Row],[Fence]]="NA",0,1)</f>
        <v>0</v>
      </c>
      <c r="CB349" t="s">
        <v>83</v>
      </c>
      <c r="CC349">
        <v>0</v>
      </c>
      <c r="CD349" s="30">
        <v>12</v>
      </c>
      <c r="CE349">
        <v>2009</v>
      </c>
      <c r="CF349" t="s">
        <v>110</v>
      </c>
      <c r="CG349" t="s">
        <v>111</v>
      </c>
      <c r="CH349" s="14">
        <f>IF(Table1[[#This Row],[SaleCondition]]="Normal",1,0)</f>
        <v>1</v>
      </c>
      <c r="CI349" s="1">
        <v>157500</v>
      </c>
    </row>
    <row r="350" spans="1:87" x14ac:dyDescent="0.2">
      <c r="A350">
        <v>349</v>
      </c>
      <c r="B350">
        <v>160</v>
      </c>
      <c r="C350" s="28" t="s">
        <v>81</v>
      </c>
      <c r="D350">
        <v>36</v>
      </c>
      <c r="E350">
        <v>2448</v>
      </c>
      <c r="F350" s="28" t="s">
        <v>82</v>
      </c>
      <c r="G350" t="s">
        <v>83</v>
      </c>
      <c r="H350" t="s">
        <v>84</v>
      </c>
      <c r="I350" s="28" t="s">
        <v>85</v>
      </c>
      <c r="J350" t="s">
        <v>86</v>
      </c>
      <c r="K350" s="30" t="s">
        <v>87</v>
      </c>
      <c r="L350" t="s">
        <v>88</v>
      </c>
      <c r="M350" s="31" t="s">
        <v>154</v>
      </c>
      <c r="N350" s="31" t="s">
        <v>90</v>
      </c>
      <c r="O350" s="28" t="s">
        <v>90</v>
      </c>
      <c r="P350" t="s">
        <v>198</v>
      </c>
      <c r="Q350" s="30" t="s">
        <v>92</v>
      </c>
      <c r="R350" s="28">
        <v>7</v>
      </c>
      <c r="S350" s="28">
        <v>5</v>
      </c>
      <c r="T350">
        <v>2003</v>
      </c>
      <c r="U350">
        <v>2004</v>
      </c>
      <c r="V350" s="14">
        <f t="shared" si="5"/>
        <v>1</v>
      </c>
      <c r="W350" s="28" t="s">
        <v>93</v>
      </c>
      <c r="X350" s="28" t="s">
        <v>94</v>
      </c>
      <c r="Y350" s="30" t="s">
        <v>95</v>
      </c>
      <c r="Z350" s="28" t="s">
        <v>125</v>
      </c>
      <c r="AA350" t="s">
        <v>137</v>
      </c>
      <c r="AB350" s="28">
        <v>106</v>
      </c>
      <c r="AC350" s="28" t="s">
        <v>97</v>
      </c>
      <c r="AD350" s="28" t="s">
        <v>98</v>
      </c>
      <c r="AE350" s="30" t="s">
        <v>99</v>
      </c>
      <c r="AF350" t="s">
        <v>97</v>
      </c>
      <c r="AG350" t="s">
        <v>98</v>
      </c>
      <c r="AH350" t="s">
        <v>100</v>
      </c>
      <c r="AI350" t="s">
        <v>101</v>
      </c>
      <c r="AJ350">
        <v>573</v>
      </c>
      <c r="AK350" t="s">
        <v>102</v>
      </c>
      <c r="AL350">
        <v>0</v>
      </c>
      <c r="AM350">
        <v>191</v>
      </c>
      <c r="AN350">
        <v>764</v>
      </c>
      <c r="AO350" s="28" t="s">
        <v>103</v>
      </c>
      <c r="AP350" s="28" t="s">
        <v>104</v>
      </c>
      <c r="AQ350" t="s">
        <v>105</v>
      </c>
      <c r="AR350" t="s">
        <v>106</v>
      </c>
      <c r="AS350">
        <v>764</v>
      </c>
      <c r="AT350">
        <v>862</v>
      </c>
      <c r="AU350">
        <v>0</v>
      </c>
      <c r="AV350">
        <v>1626</v>
      </c>
      <c r="AW350" s="30">
        <v>1</v>
      </c>
      <c r="AX350">
        <v>0</v>
      </c>
      <c r="AY350" s="30">
        <v>2</v>
      </c>
      <c r="AZ350" s="30">
        <v>1</v>
      </c>
      <c r="BA350">
        <v>2</v>
      </c>
      <c r="BB350" s="14">
        <f>IF(Table1[[#This Row],[FullBath]]+Table1[[#This Row],[HalfBath]]=Table1[[#This Row],[BedroomAbvGr]],1,0)</f>
        <v>0</v>
      </c>
      <c r="BC350">
        <v>1</v>
      </c>
      <c r="BD350" s="30" t="s">
        <v>97</v>
      </c>
      <c r="BE350">
        <v>6</v>
      </c>
      <c r="BF350" t="s">
        <v>107</v>
      </c>
      <c r="BG350">
        <v>0</v>
      </c>
      <c r="BH350" t="s">
        <v>83</v>
      </c>
      <c r="BI350" t="s">
        <v>156</v>
      </c>
      <c r="BJ350">
        <v>2003</v>
      </c>
      <c r="BK350" t="s">
        <v>109</v>
      </c>
      <c r="BL350">
        <v>2</v>
      </c>
      <c r="BM350">
        <v>474</v>
      </c>
      <c r="BN350" t="s">
        <v>98</v>
      </c>
      <c r="BO350" t="s">
        <v>98</v>
      </c>
      <c r="BP350" t="s">
        <v>105</v>
      </c>
      <c r="BQ350" s="30">
        <v>0</v>
      </c>
      <c r="BR350" s="14">
        <f>IF(Table1[[#This Row],[WoodDeckSF]]&gt;0,1,0)</f>
        <v>0</v>
      </c>
      <c r="BS350">
        <v>27</v>
      </c>
      <c r="BT350">
        <v>0</v>
      </c>
      <c r="BU350">
        <v>0</v>
      </c>
      <c r="BV350">
        <v>0</v>
      </c>
      <c r="BW350">
        <v>0</v>
      </c>
      <c r="BX350" s="28" t="s">
        <v>83</v>
      </c>
      <c r="BY350" s="14">
        <f>IF(Table1[[#This Row],[PoolQC]]="NA", 0, 1)</f>
        <v>0</v>
      </c>
      <c r="BZ350" s="30" t="s">
        <v>83</v>
      </c>
      <c r="CA350" s="14">
        <f>IF(Table1[[#This Row],[Fence]]="NA",0,1)</f>
        <v>0</v>
      </c>
      <c r="CB350" t="s">
        <v>83</v>
      </c>
      <c r="CC350">
        <v>0</v>
      </c>
      <c r="CD350" s="30">
        <v>10</v>
      </c>
      <c r="CE350">
        <v>2008</v>
      </c>
      <c r="CF350" t="s">
        <v>110</v>
      </c>
      <c r="CG350" t="s">
        <v>111</v>
      </c>
      <c r="CH350" s="14">
        <f>IF(Table1[[#This Row],[SaleCondition]]="Normal",1,0)</f>
        <v>1</v>
      </c>
      <c r="CI350" s="1">
        <v>154000</v>
      </c>
    </row>
    <row r="351" spans="1:87" x14ac:dyDescent="0.2">
      <c r="A351">
        <v>350</v>
      </c>
      <c r="B351">
        <v>60</v>
      </c>
      <c r="C351" s="28" t="s">
        <v>81</v>
      </c>
      <c r="D351">
        <v>56</v>
      </c>
      <c r="E351">
        <v>20431</v>
      </c>
      <c r="F351" s="28" t="s">
        <v>82</v>
      </c>
      <c r="G351" t="s">
        <v>83</v>
      </c>
      <c r="H351" t="s">
        <v>160</v>
      </c>
      <c r="I351" s="28" t="s">
        <v>85</v>
      </c>
      <c r="J351" t="s">
        <v>86</v>
      </c>
      <c r="K351" s="30" t="s">
        <v>87</v>
      </c>
      <c r="L351" t="s">
        <v>88</v>
      </c>
      <c r="M351" s="31" t="s">
        <v>154</v>
      </c>
      <c r="N351" s="31" t="s">
        <v>90</v>
      </c>
      <c r="O351" s="28" t="s">
        <v>90</v>
      </c>
      <c r="P351" t="s">
        <v>91</v>
      </c>
      <c r="Q351" s="30" t="s">
        <v>92</v>
      </c>
      <c r="R351" s="28">
        <v>9</v>
      </c>
      <c r="S351" s="28">
        <v>5</v>
      </c>
      <c r="T351">
        <v>2005</v>
      </c>
      <c r="U351">
        <v>2006</v>
      </c>
      <c r="V351" s="14">
        <f t="shared" si="5"/>
        <v>1</v>
      </c>
      <c r="W351" s="28" t="s">
        <v>152</v>
      </c>
      <c r="X351" s="28" t="s">
        <v>94</v>
      </c>
      <c r="Y351" s="30" t="s">
        <v>180</v>
      </c>
      <c r="Z351" s="28" t="s">
        <v>181</v>
      </c>
      <c r="AA351" t="s">
        <v>96</v>
      </c>
      <c r="AB351" s="28">
        <v>870</v>
      </c>
      <c r="AC351" s="28" t="s">
        <v>104</v>
      </c>
      <c r="AD351" s="28" t="s">
        <v>98</v>
      </c>
      <c r="AE351" s="30" t="s">
        <v>99</v>
      </c>
      <c r="AF351" t="s">
        <v>104</v>
      </c>
      <c r="AG351" t="s">
        <v>98</v>
      </c>
      <c r="AH351" t="s">
        <v>100</v>
      </c>
      <c r="AI351" t="s">
        <v>101</v>
      </c>
      <c r="AJ351">
        <v>1410</v>
      </c>
      <c r="AK351" t="s">
        <v>102</v>
      </c>
      <c r="AL351">
        <v>0</v>
      </c>
      <c r="AM351">
        <v>438</v>
      </c>
      <c r="AN351">
        <v>1848</v>
      </c>
      <c r="AO351" s="28" t="s">
        <v>103</v>
      </c>
      <c r="AP351" s="28" t="s">
        <v>104</v>
      </c>
      <c r="AQ351" t="s">
        <v>105</v>
      </c>
      <c r="AR351" t="s">
        <v>106</v>
      </c>
      <c r="AS351">
        <v>1848</v>
      </c>
      <c r="AT351">
        <v>880</v>
      </c>
      <c r="AU351">
        <v>0</v>
      </c>
      <c r="AV351">
        <v>2728</v>
      </c>
      <c r="AW351" s="30">
        <v>1</v>
      </c>
      <c r="AX351">
        <v>0</v>
      </c>
      <c r="AY351" s="30">
        <v>2</v>
      </c>
      <c r="AZ351" s="30">
        <v>1</v>
      </c>
      <c r="BA351">
        <v>4</v>
      </c>
      <c r="BB351" s="14">
        <f>IF(Table1[[#This Row],[FullBath]]+Table1[[#This Row],[HalfBath]]=Table1[[#This Row],[BedroomAbvGr]],1,0)</f>
        <v>0</v>
      </c>
      <c r="BC351">
        <v>1</v>
      </c>
      <c r="BD351" s="30" t="s">
        <v>104</v>
      </c>
      <c r="BE351">
        <v>10</v>
      </c>
      <c r="BF351" t="s">
        <v>107</v>
      </c>
      <c r="BG351">
        <v>2</v>
      </c>
      <c r="BH351" t="s">
        <v>104</v>
      </c>
      <c r="BI351" t="s">
        <v>108</v>
      </c>
      <c r="BJ351">
        <v>2006</v>
      </c>
      <c r="BK351" t="s">
        <v>157</v>
      </c>
      <c r="BL351">
        <v>3</v>
      </c>
      <c r="BM351">
        <v>706</v>
      </c>
      <c r="BN351" t="s">
        <v>98</v>
      </c>
      <c r="BO351" t="s">
        <v>98</v>
      </c>
      <c r="BP351" t="s">
        <v>105</v>
      </c>
      <c r="BQ351" s="30">
        <v>0</v>
      </c>
      <c r="BR351" s="14">
        <f>IF(Table1[[#This Row],[WoodDeckSF]]&gt;0,1,0)</f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 s="28" t="s">
        <v>83</v>
      </c>
      <c r="BY351" s="14">
        <f>IF(Table1[[#This Row],[PoolQC]]="NA", 0, 1)</f>
        <v>0</v>
      </c>
      <c r="BZ351" s="30" t="s">
        <v>83</v>
      </c>
      <c r="CA351" s="14">
        <f>IF(Table1[[#This Row],[Fence]]="NA",0,1)</f>
        <v>0</v>
      </c>
      <c r="CB351" t="s">
        <v>83</v>
      </c>
      <c r="CC351">
        <v>0</v>
      </c>
      <c r="CD351" s="30">
        <v>4</v>
      </c>
      <c r="CE351">
        <v>2006</v>
      </c>
      <c r="CF351" t="s">
        <v>158</v>
      </c>
      <c r="CG351" t="s">
        <v>159</v>
      </c>
      <c r="CH351" s="14">
        <f>IF(Table1[[#This Row],[SaleCondition]]="Normal",1,0)</f>
        <v>0</v>
      </c>
      <c r="CI351" s="1">
        <v>437154</v>
      </c>
    </row>
    <row r="352" spans="1:87" x14ac:dyDescent="0.2">
      <c r="A352">
        <v>351</v>
      </c>
      <c r="B352">
        <v>120</v>
      </c>
      <c r="C352" s="28" t="s">
        <v>81</v>
      </c>
      <c r="D352">
        <v>68</v>
      </c>
      <c r="E352">
        <v>7820</v>
      </c>
      <c r="F352" s="28" t="s">
        <v>82</v>
      </c>
      <c r="G352" t="s">
        <v>83</v>
      </c>
      <c r="H352" t="s">
        <v>120</v>
      </c>
      <c r="I352" s="28" t="s">
        <v>85</v>
      </c>
      <c r="J352" t="s">
        <v>86</v>
      </c>
      <c r="K352" s="30" t="s">
        <v>87</v>
      </c>
      <c r="L352" t="s">
        <v>88</v>
      </c>
      <c r="M352" s="31" t="s">
        <v>154</v>
      </c>
      <c r="N352" s="31" t="s">
        <v>90</v>
      </c>
      <c r="O352" s="28" t="s">
        <v>90</v>
      </c>
      <c r="P352" t="s">
        <v>179</v>
      </c>
      <c r="Q352" s="30" t="s">
        <v>115</v>
      </c>
      <c r="R352" s="28">
        <v>9</v>
      </c>
      <c r="S352" s="28">
        <v>5</v>
      </c>
      <c r="T352">
        <v>2007</v>
      </c>
      <c r="U352">
        <v>2007</v>
      </c>
      <c r="V352" s="14">
        <f t="shared" si="5"/>
        <v>0</v>
      </c>
      <c r="W352" s="28" t="s">
        <v>152</v>
      </c>
      <c r="X352" s="28" t="s">
        <v>94</v>
      </c>
      <c r="Y352" s="30" t="s">
        <v>116</v>
      </c>
      <c r="Z352" s="28" t="s">
        <v>116</v>
      </c>
      <c r="AA352" t="s">
        <v>96</v>
      </c>
      <c r="AB352" s="28">
        <v>362</v>
      </c>
      <c r="AC352" s="28" t="s">
        <v>104</v>
      </c>
      <c r="AD352" s="28" t="s">
        <v>98</v>
      </c>
      <c r="AE352" s="30" t="s">
        <v>99</v>
      </c>
      <c r="AF352" t="s">
        <v>104</v>
      </c>
      <c r="AG352" t="s">
        <v>98</v>
      </c>
      <c r="AH352" t="s">
        <v>100</v>
      </c>
      <c r="AI352" t="s">
        <v>102</v>
      </c>
      <c r="AJ352">
        <v>0</v>
      </c>
      <c r="AK352" t="s">
        <v>102</v>
      </c>
      <c r="AL352">
        <v>0</v>
      </c>
      <c r="AM352">
        <v>1869</v>
      </c>
      <c r="AN352">
        <v>1869</v>
      </c>
      <c r="AO352" s="28" t="s">
        <v>103</v>
      </c>
      <c r="AP352" s="28" t="s">
        <v>104</v>
      </c>
      <c r="AQ352" t="s">
        <v>105</v>
      </c>
      <c r="AR352" t="s">
        <v>106</v>
      </c>
      <c r="AS352">
        <v>1869</v>
      </c>
      <c r="AT352">
        <v>0</v>
      </c>
      <c r="AU352">
        <v>0</v>
      </c>
      <c r="AV352">
        <v>1869</v>
      </c>
      <c r="AW352" s="30">
        <v>0</v>
      </c>
      <c r="AX352">
        <v>0</v>
      </c>
      <c r="AY352" s="30">
        <v>2</v>
      </c>
      <c r="AZ352" s="30">
        <v>0</v>
      </c>
      <c r="BA352">
        <v>2</v>
      </c>
      <c r="BB352" s="14">
        <f>IF(Table1[[#This Row],[FullBath]]+Table1[[#This Row],[HalfBath]]=Table1[[#This Row],[BedroomAbvGr]],1,0)</f>
        <v>1</v>
      </c>
      <c r="BC352">
        <v>1</v>
      </c>
      <c r="BD352" s="30" t="s">
        <v>104</v>
      </c>
      <c r="BE352">
        <v>6</v>
      </c>
      <c r="BF352" t="s">
        <v>107</v>
      </c>
      <c r="BG352">
        <v>1</v>
      </c>
      <c r="BH352" t="s">
        <v>97</v>
      </c>
      <c r="BI352" t="s">
        <v>108</v>
      </c>
      <c r="BJ352">
        <v>2007</v>
      </c>
      <c r="BK352" t="s">
        <v>109</v>
      </c>
      <c r="BL352">
        <v>2</v>
      </c>
      <c r="BM352">
        <v>617</v>
      </c>
      <c r="BN352" t="s">
        <v>98</v>
      </c>
      <c r="BO352" t="s">
        <v>98</v>
      </c>
      <c r="BP352" t="s">
        <v>105</v>
      </c>
      <c r="BQ352" s="30">
        <v>210</v>
      </c>
      <c r="BR352" s="14">
        <f>IF(Table1[[#This Row],[WoodDeckSF]]&gt;0,1,0)</f>
        <v>1</v>
      </c>
      <c r="BS352">
        <v>54</v>
      </c>
      <c r="BT352">
        <v>0</v>
      </c>
      <c r="BU352">
        <v>0</v>
      </c>
      <c r="BV352">
        <v>0</v>
      </c>
      <c r="BW352">
        <v>0</v>
      </c>
      <c r="BX352" s="28" t="s">
        <v>83</v>
      </c>
      <c r="BY352" s="14">
        <f>IF(Table1[[#This Row],[PoolQC]]="NA", 0, 1)</f>
        <v>0</v>
      </c>
      <c r="BZ352" s="30" t="s">
        <v>83</v>
      </c>
      <c r="CA352" s="14">
        <f>IF(Table1[[#This Row],[Fence]]="NA",0,1)</f>
        <v>0</v>
      </c>
      <c r="CB352" t="s">
        <v>83</v>
      </c>
      <c r="CC352">
        <v>0</v>
      </c>
      <c r="CD352" s="30">
        <v>12</v>
      </c>
      <c r="CE352">
        <v>2007</v>
      </c>
      <c r="CF352" t="s">
        <v>158</v>
      </c>
      <c r="CG352" t="s">
        <v>159</v>
      </c>
      <c r="CH352" s="14">
        <f>IF(Table1[[#This Row],[SaleCondition]]="Normal",1,0)</f>
        <v>0</v>
      </c>
      <c r="CI352" s="1">
        <v>318061</v>
      </c>
    </row>
    <row r="353" spans="1:87" x14ac:dyDescent="0.2">
      <c r="A353">
        <v>352</v>
      </c>
      <c r="B353">
        <v>120</v>
      </c>
      <c r="C353" s="28" t="s">
        <v>81</v>
      </c>
      <c r="D353" t="s">
        <v>83</v>
      </c>
      <c r="E353">
        <v>5271</v>
      </c>
      <c r="F353" s="28" t="s">
        <v>82</v>
      </c>
      <c r="G353" t="s">
        <v>83</v>
      </c>
      <c r="H353" t="s">
        <v>120</v>
      </c>
      <c r="I353" s="28" t="s">
        <v>195</v>
      </c>
      <c r="J353" t="s">
        <v>86</v>
      </c>
      <c r="K353" s="30" t="s">
        <v>87</v>
      </c>
      <c r="L353" t="s">
        <v>194</v>
      </c>
      <c r="M353" s="31" t="s">
        <v>205</v>
      </c>
      <c r="N353" s="31" t="s">
        <v>90</v>
      </c>
      <c r="O353" s="28" t="s">
        <v>90</v>
      </c>
      <c r="P353" t="s">
        <v>91</v>
      </c>
      <c r="Q353" s="30" t="s">
        <v>115</v>
      </c>
      <c r="R353" s="28">
        <v>7</v>
      </c>
      <c r="S353" s="28">
        <v>5</v>
      </c>
      <c r="T353">
        <v>1986</v>
      </c>
      <c r="U353">
        <v>1986</v>
      </c>
      <c r="V353" s="14">
        <f t="shared" si="5"/>
        <v>0</v>
      </c>
      <c r="W353" s="28" t="s">
        <v>93</v>
      </c>
      <c r="X353" s="28" t="s">
        <v>94</v>
      </c>
      <c r="Y353" s="30" t="s">
        <v>124</v>
      </c>
      <c r="Z353" s="28" t="s">
        <v>124</v>
      </c>
      <c r="AA353" t="s">
        <v>117</v>
      </c>
      <c r="AB353" s="28">
        <v>0</v>
      </c>
      <c r="AC353" s="28" t="s">
        <v>98</v>
      </c>
      <c r="AD353" s="28" t="s">
        <v>98</v>
      </c>
      <c r="AE353" s="30" t="s">
        <v>99</v>
      </c>
      <c r="AF353" t="s">
        <v>97</v>
      </c>
      <c r="AG353" t="s">
        <v>98</v>
      </c>
      <c r="AH353" t="s">
        <v>97</v>
      </c>
      <c r="AI353" t="s">
        <v>101</v>
      </c>
      <c r="AJ353">
        <v>1082</v>
      </c>
      <c r="AK353" t="s">
        <v>102</v>
      </c>
      <c r="AL353">
        <v>0</v>
      </c>
      <c r="AM353">
        <v>371</v>
      </c>
      <c r="AN353">
        <v>1453</v>
      </c>
      <c r="AO353" s="28" t="s">
        <v>103</v>
      </c>
      <c r="AP353" s="28" t="s">
        <v>97</v>
      </c>
      <c r="AQ353" t="s">
        <v>105</v>
      </c>
      <c r="AR353" t="s">
        <v>106</v>
      </c>
      <c r="AS353">
        <v>1453</v>
      </c>
      <c r="AT353">
        <v>0</v>
      </c>
      <c r="AU353">
        <v>0</v>
      </c>
      <c r="AV353">
        <v>1453</v>
      </c>
      <c r="AW353" s="30">
        <v>1</v>
      </c>
      <c r="AX353">
        <v>0</v>
      </c>
      <c r="AY353" s="30">
        <v>1</v>
      </c>
      <c r="AZ353" s="30">
        <v>1</v>
      </c>
      <c r="BA353">
        <v>2</v>
      </c>
      <c r="BB353" s="14">
        <f>IF(Table1[[#This Row],[FullBath]]+Table1[[#This Row],[HalfBath]]=Table1[[#This Row],[BedroomAbvGr]],1,0)</f>
        <v>1</v>
      </c>
      <c r="BC353">
        <v>1</v>
      </c>
      <c r="BD353" s="30" t="s">
        <v>97</v>
      </c>
      <c r="BE353">
        <v>6</v>
      </c>
      <c r="BF353" t="s">
        <v>107</v>
      </c>
      <c r="BG353">
        <v>1</v>
      </c>
      <c r="BH353" t="s">
        <v>98</v>
      </c>
      <c r="BI353" t="s">
        <v>108</v>
      </c>
      <c r="BJ353">
        <v>1986</v>
      </c>
      <c r="BK353" t="s">
        <v>109</v>
      </c>
      <c r="BL353">
        <v>2</v>
      </c>
      <c r="BM353">
        <v>445</v>
      </c>
      <c r="BN353" t="s">
        <v>98</v>
      </c>
      <c r="BO353" t="s">
        <v>98</v>
      </c>
      <c r="BP353" t="s">
        <v>105</v>
      </c>
      <c r="BQ353" s="30">
        <v>0</v>
      </c>
      <c r="BR353" s="14">
        <f>IF(Table1[[#This Row],[WoodDeckSF]]&gt;0,1,0)</f>
        <v>0</v>
      </c>
      <c r="BS353">
        <v>80</v>
      </c>
      <c r="BT353">
        <v>0</v>
      </c>
      <c r="BU353">
        <v>0</v>
      </c>
      <c r="BV353">
        <v>184</v>
      </c>
      <c r="BW353">
        <v>0</v>
      </c>
      <c r="BX353" s="28" t="s">
        <v>83</v>
      </c>
      <c r="BY353" s="14">
        <f>IF(Table1[[#This Row],[PoolQC]]="NA", 0, 1)</f>
        <v>0</v>
      </c>
      <c r="BZ353" s="30" t="s">
        <v>83</v>
      </c>
      <c r="CA353" s="14">
        <f>IF(Table1[[#This Row],[Fence]]="NA",0,1)</f>
        <v>0</v>
      </c>
      <c r="CB353" t="s">
        <v>83</v>
      </c>
      <c r="CC353">
        <v>0</v>
      </c>
      <c r="CD353" s="30">
        <v>12</v>
      </c>
      <c r="CE353">
        <v>2006</v>
      </c>
      <c r="CF353" t="s">
        <v>110</v>
      </c>
      <c r="CG353" t="s">
        <v>128</v>
      </c>
      <c r="CH353" s="14">
        <f>IF(Table1[[#This Row],[SaleCondition]]="Normal",1,0)</f>
        <v>0</v>
      </c>
      <c r="CI353" s="1">
        <v>190000</v>
      </c>
    </row>
    <row r="354" spans="1:87" x14ac:dyDescent="0.2">
      <c r="A354">
        <v>353</v>
      </c>
      <c r="B354">
        <v>50</v>
      </c>
      <c r="C354" s="28" t="s">
        <v>81</v>
      </c>
      <c r="D354">
        <v>60</v>
      </c>
      <c r="E354">
        <v>9084</v>
      </c>
      <c r="F354" s="28" t="s">
        <v>82</v>
      </c>
      <c r="G354" t="s">
        <v>83</v>
      </c>
      <c r="H354" t="s">
        <v>84</v>
      </c>
      <c r="I354" s="28" t="s">
        <v>85</v>
      </c>
      <c r="J354" t="s">
        <v>86</v>
      </c>
      <c r="K354" s="30" t="s">
        <v>87</v>
      </c>
      <c r="L354" t="s">
        <v>88</v>
      </c>
      <c r="M354" s="31" t="s">
        <v>185</v>
      </c>
      <c r="N354" s="31" t="s">
        <v>144</v>
      </c>
      <c r="O354" s="28" t="s">
        <v>90</v>
      </c>
      <c r="P354" t="s">
        <v>91</v>
      </c>
      <c r="Q354" s="30" t="s">
        <v>132</v>
      </c>
      <c r="R354" s="28">
        <v>5</v>
      </c>
      <c r="S354" s="28">
        <v>6</v>
      </c>
      <c r="T354">
        <v>1941</v>
      </c>
      <c r="U354">
        <v>1950</v>
      </c>
      <c r="V354" s="14">
        <f t="shared" si="5"/>
        <v>1</v>
      </c>
      <c r="W354" s="28" t="s">
        <v>93</v>
      </c>
      <c r="X354" s="28" t="s">
        <v>94</v>
      </c>
      <c r="Y354" s="30" t="s">
        <v>95</v>
      </c>
      <c r="Z354" s="28" t="s">
        <v>95</v>
      </c>
      <c r="AA354" t="s">
        <v>117</v>
      </c>
      <c r="AB354" s="28">
        <v>0</v>
      </c>
      <c r="AC354" s="28" t="s">
        <v>98</v>
      </c>
      <c r="AD354" s="28" t="s">
        <v>98</v>
      </c>
      <c r="AE354" s="30" t="s">
        <v>118</v>
      </c>
      <c r="AF354" t="s">
        <v>98</v>
      </c>
      <c r="AG354" t="s">
        <v>147</v>
      </c>
      <c r="AH354" t="s">
        <v>121</v>
      </c>
      <c r="AI354" t="s">
        <v>172</v>
      </c>
      <c r="AJ354">
        <v>236</v>
      </c>
      <c r="AK354" t="s">
        <v>153</v>
      </c>
      <c r="AL354">
        <v>380</v>
      </c>
      <c r="AM354">
        <v>0</v>
      </c>
      <c r="AN354">
        <v>616</v>
      </c>
      <c r="AO354" s="28" t="s">
        <v>103</v>
      </c>
      <c r="AP354" s="28" t="s">
        <v>98</v>
      </c>
      <c r="AQ354" t="s">
        <v>177</v>
      </c>
      <c r="AR354" t="s">
        <v>106</v>
      </c>
      <c r="AS354">
        <v>616</v>
      </c>
      <c r="AT354">
        <v>495</v>
      </c>
      <c r="AU354">
        <v>0</v>
      </c>
      <c r="AV354">
        <v>1111</v>
      </c>
      <c r="AW354" s="30">
        <v>0</v>
      </c>
      <c r="AX354">
        <v>1</v>
      </c>
      <c r="AY354" s="30">
        <v>1</v>
      </c>
      <c r="AZ354" s="30">
        <v>0</v>
      </c>
      <c r="BA354">
        <v>3</v>
      </c>
      <c r="BB354" s="14">
        <f>IF(Table1[[#This Row],[FullBath]]+Table1[[#This Row],[HalfBath]]=Table1[[#This Row],[BedroomAbvGr]],1,0)</f>
        <v>0</v>
      </c>
      <c r="BC354">
        <v>1</v>
      </c>
      <c r="BD354" s="30" t="s">
        <v>98</v>
      </c>
      <c r="BE354">
        <v>5</v>
      </c>
      <c r="BF354" t="s">
        <v>107</v>
      </c>
      <c r="BG354">
        <v>0</v>
      </c>
      <c r="BH354" t="s">
        <v>83</v>
      </c>
      <c r="BI354" t="s">
        <v>127</v>
      </c>
      <c r="BJ354">
        <v>1941</v>
      </c>
      <c r="BK354" t="s">
        <v>102</v>
      </c>
      <c r="BL354">
        <v>1</v>
      </c>
      <c r="BM354">
        <v>200</v>
      </c>
      <c r="BN354" t="s">
        <v>98</v>
      </c>
      <c r="BO354" t="s">
        <v>147</v>
      </c>
      <c r="BP354" t="s">
        <v>105</v>
      </c>
      <c r="BQ354" s="30">
        <v>48</v>
      </c>
      <c r="BR354" s="14">
        <f>IF(Table1[[#This Row],[WoodDeckSF]]&gt;0,1,0)</f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 s="28" t="s">
        <v>83</v>
      </c>
      <c r="BY354" s="14">
        <f>IF(Table1[[#This Row],[PoolQC]]="NA", 0, 1)</f>
        <v>0</v>
      </c>
      <c r="BZ354" s="30" t="s">
        <v>83</v>
      </c>
      <c r="CA354" s="14">
        <f>IF(Table1[[#This Row],[Fence]]="NA",0,1)</f>
        <v>0</v>
      </c>
      <c r="CB354" t="s">
        <v>83</v>
      </c>
      <c r="CC354">
        <v>0</v>
      </c>
      <c r="CD354" s="30">
        <v>3</v>
      </c>
      <c r="CE354">
        <v>2008</v>
      </c>
      <c r="CF354" t="s">
        <v>235</v>
      </c>
      <c r="CG354" t="s">
        <v>111</v>
      </c>
      <c r="CH354" s="14">
        <f>IF(Table1[[#This Row],[SaleCondition]]="Normal",1,0)</f>
        <v>1</v>
      </c>
      <c r="CI354" s="1">
        <v>95000</v>
      </c>
    </row>
    <row r="355" spans="1:87" x14ac:dyDescent="0.2">
      <c r="A355">
        <v>354</v>
      </c>
      <c r="B355">
        <v>30</v>
      </c>
      <c r="C355" s="28" t="s">
        <v>142</v>
      </c>
      <c r="D355">
        <v>60</v>
      </c>
      <c r="E355">
        <v>8520</v>
      </c>
      <c r="F355" s="28" t="s">
        <v>82</v>
      </c>
      <c r="G355" t="s">
        <v>83</v>
      </c>
      <c r="H355" t="s">
        <v>84</v>
      </c>
      <c r="I355" s="28" t="s">
        <v>85</v>
      </c>
      <c r="J355" t="s">
        <v>86</v>
      </c>
      <c r="K355" s="30" t="s">
        <v>87</v>
      </c>
      <c r="L355" t="s">
        <v>88</v>
      </c>
      <c r="M355" s="31" t="s">
        <v>143</v>
      </c>
      <c r="N355" s="31" t="s">
        <v>90</v>
      </c>
      <c r="O355" s="28" t="s">
        <v>90</v>
      </c>
      <c r="P355" t="s">
        <v>91</v>
      </c>
      <c r="Q355" s="30" t="s">
        <v>115</v>
      </c>
      <c r="R355" s="28">
        <v>6</v>
      </c>
      <c r="S355" s="28">
        <v>8</v>
      </c>
      <c r="T355">
        <v>1928</v>
      </c>
      <c r="U355">
        <v>2003</v>
      </c>
      <c r="V355" s="14">
        <f t="shared" si="5"/>
        <v>1</v>
      </c>
      <c r="W355" s="28" t="s">
        <v>93</v>
      </c>
      <c r="X355" s="28" t="s">
        <v>94</v>
      </c>
      <c r="Y355" s="30" t="s">
        <v>95</v>
      </c>
      <c r="Z355" s="28" t="s">
        <v>95</v>
      </c>
      <c r="AA355" t="s">
        <v>117</v>
      </c>
      <c r="AB355" s="28">
        <v>0</v>
      </c>
      <c r="AC355" s="28" t="s">
        <v>98</v>
      </c>
      <c r="AD355" s="28" t="s">
        <v>97</v>
      </c>
      <c r="AE355" s="30" t="s">
        <v>126</v>
      </c>
      <c r="AF355" t="s">
        <v>98</v>
      </c>
      <c r="AG355" t="s">
        <v>98</v>
      </c>
      <c r="AH355" t="s">
        <v>100</v>
      </c>
      <c r="AI355" t="s">
        <v>102</v>
      </c>
      <c r="AJ355">
        <v>0</v>
      </c>
      <c r="AK355" t="s">
        <v>102</v>
      </c>
      <c r="AL355">
        <v>0</v>
      </c>
      <c r="AM355">
        <v>624</v>
      </c>
      <c r="AN355">
        <v>624</v>
      </c>
      <c r="AO355" s="28" t="s">
        <v>103</v>
      </c>
      <c r="AP355" s="28" t="s">
        <v>97</v>
      </c>
      <c r="AQ355" t="s">
        <v>105</v>
      </c>
      <c r="AR355" t="s">
        <v>106</v>
      </c>
      <c r="AS355">
        <v>720</v>
      </c>
      <c r="AT355">
        <v>0</v>
      </c>
      <c r="AU355">
        <v>0</v>
      </c>
      <c r="AV355">
        <v>720</v>
      </c>
      <c r="AW355" s="30">
        <v>0</v>
      </c>
      <c r="AX355">
        <v>0</v>
      </c>
      <c r="AY355" s="30">
        <v>1</v>
      </c>
      <c r="AZ355" s="30">
        <v>0</v>
      </c>
      <c r="BA355">
        <v>2</v>
      </c>
      <c r="BB355" s="14">
        <f>IF(Table1[[#This Row],[FullBath]]+Table1[[#This Row],[HalfBath]]=Table1[[#This Row],[BedroomAbvGr]],1,0)</f>
        <v>0</v>
      </c>
      <c r="BC355">
        <v>1</v>
      </c>
      <c r="BD355" s="30" t="s">
        <v>98</v>
      </c>
      <c r="BE355">
        <v>5</v>
      </c>
      <c r="BF355" t="s">
        <v>107</v>
      </c>
      <c r="BG355">
        <v>0</v>
      </c>
      <c r="BH355" t="s">
        <v>83</v>
      </c>
      <c r="BI355" t="s">
        <v>127</v>
      </c>
      <c r="BJ355">
        <v>2005</v>
      </c>
      <c r="BK355" t="s">
        <v>102</v>
      </c>
      <c r="BL355">
        <v>2</v>
      </c>
      <c r="BM355">
        <v>484</v>
      </c>
      <c r="BN355" t="s">
        <v>98</v>
      </c>
      <c r="BO355" t="s">
        <v>98</v>
      </c>
      <c r="BP355" t="s">
        <v>105</v>
      </c>
      <c r="BQ355" s="30">
        <v>106</v>
      </c>
      <c r="BR355" s="14">
        <f>IF(Table1[[#This Row],[WoodDeckSF]]&gt;0,1,0)</f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 s="28" t="s">
        <v>83</v>
      </c>
      <c r="BY355" s="14">
        <f>IF(Table1[[#This Row],[PoolQC]]="NA", 0, 1)</f>
        <v>0</v>
      </c>
      <c r="BZ355" s="30" t="s">
        <v>83</v>
      </c>
      <c r="CA355" s="14">
        <f>IF(Table1[[#This Row],[Fence]]="NA",0,1)</f>
        <v>0</v>
      </c>
      <c r="CB355" t="s">
        <v>83</v>
      </c>
      <c r="CC355">
        <v>0</v>
      </c>
      <c r="CD355" s="30">
        <v>5</v>
      </c>
      <c r="CE355">
        <v>2010</v>
      </c>
      <c r="CF355" t="s">
        <v>110</v>
      </c>
      <c r="CG355" t="s">
        <v>111</v>
      </c>
      <c r="CH355" s="14">
        <f>IF(Table1[[#This Row],[SaleCondition]]="Normal",1,0)</f>
        <v>1</v>
      </c>
      <c r="CI355" s="1">
        <v>105900</v>
      </c>
    </row>
    <row r="356" spans="1:87" x14ac:dyDescent="0.2">
      <c r="A356">
        <v>355</v>
      </c>
      <c r="B356">
        <v>50</v>
      </c>
      <c r="C356" s="28" t="s">
        <v>81</v>
      </c>
      <c r="D356">
        <v>60</v>
      </c>
      <c r="E356">
        <v>8400</v>
      </c>
      <c r="F356" s="28" t="s">
        <v>82</v>
      </c>
      <c r="G356" t="s">
        <v>83</v>
      </c>
      <c r="H356" t="s">
        <v>84</v>
      </c>
      <c r="I356" s="28" t="s">
        <v>175</v>
      </c>
      <c r="J356" t="s">
        <v>86</v>
      </c>
      <c r="K356" s="30" t="s">
        <v>87</v>
      </c>
      <c r="L356" t="s">
        <v>88</v>
      </c>
      <c r="M356" s="31" t="s">
        <v>232</v>
      </c>
      <c r="N356" s="31" t="s">
        <v>90</v>
      </c>
      <c r="O356" s="28" t="s">
        <v>90</v>
      </c>
      <c r="P356" t="s">
        <v>91</v>
      </c>
      <c r="Q356" s="30" t="s">
        <v>132</v>
      </c>
      <c r="R356" s="28">
        <v>6</v>
      </c>
      <c r="S356" s="28">
        <v>5</v>
      </c>
      <c r="T356">
        <v>1940</v>
      </c>
      <c r="U356">
        <v>2000</v>
      </c>
      <c r="V356" s="14">
        <f t="shared" si="5"/>
        <v>1</v>
      </c>
      <c r="W356" s="28" t="s">
        <v>93</v>
      </c>
      <c r="X356" s="28" t="s">
        <v>94</v>
      </c>
      <c r="Y356" s="30" t="s">
        <v>124</v>
      </c>
      <c r="Z356" s="28" t="s">
        <v>116</v>
      </c>
      <c r="AA356" t="s">
        <v>117</v>
      </c>
      <c r="AB356" s="28">
        <v>0</v>
      </c>
      <c r="AC356" s="28" t="s">
        <v>98</v>
      </c>
      <c r="AD356" s="28" t="s">
        <v>98</v>
      </c>
      <c r="AE356" s="30" t="s">
        <v>118</v>
      </c>
      <c r="AF356" t="s">
        <v>98</v>
      </c>
      <c r="AG356" t="s">
        <v>98</v>
      </c>
      <c r="AH356" t="s">
        <v>100</v>
      </c>
      <c r="AI356" t="s">
        <v>172</v>
      </c>
      <c r="AJ356">
        <v>388</v>
      </c>
      <c r="AK356" t="s">
        <v>102</v>
      </c>
      <c r="AL356">
        <v>0</v>
      </c>
      <c r="AM356">
        <v>552</v>
      </c>
      <c r="AN356">
        <v>940</v>
      </c>
      <c r="AO356" s="28" t="s">
        <v>103</v>
      </c>
      <c r="AP356" s="28" t="s">
        <v>104</v>
      </c>
      <c r="AQ356" t="s">
        <v>105</v>
      </c>
      <c r="AR356" t="s">
        <v>106</v>
      </c>
      <c r="AS356">
        <v>1192</v>
      </c>
      <c r="AT356">
        <v>403</v>
      </c>
      <c r="AU356">
        <v>0</v>
      </c>
      <c r="AV356">
        <v>1595</v>
      </c>
      <c r="AW356" s="30">
        <v>0</v>
      </c>
      <c r="AX356">
        <v>0</v>
      </c>
      <c r="AY356" s="30">
        <v>1</v>
      </c>
      <c r="AZ356" s="30">
        <v>0</v>
      </c>
      <c r="BA356">
        <v>2</v>
      </c>
      <c r="BB356" s="14">
        <f>IF(Table1[[#This Row],[FullBath]]+Table1[[#This Row],[HalfBath]]=Table1[[#This Row],[BedroomAbvGr]],1,0)</f>
        <v>0</v>
      </c>
      <c r="BC356">
        <v>1</v>
      </c>
      <c r="BD356" s="30" t="s">
        <v>98</v>
      </c>
      <c r="BE356">
        <v>6</v>
      </c>
      <c r="BF356" t="s">
        <v>107</v>
      </c>
      <c r="BG356">
        <v>2</v>
      </c>
      <c r="BH356" t="s">
        <v>97</v>
      </c>
      <c r="BI356" t="s">
        <v>108</v>
      </c>
      <c r="BJ356">
        <v>1940</v>
      </c>
      <c r="BK356" t="s">
        <v>102</v>
      </c>
      <c r="BL356">
        <v>1</v>
      </c>
      <c r="BM356">
        <v>240</v>
      </c>
      <c r="BN356" t="s">
        <v>98</v>
      </c>
      <c r="BO356" t="s">
        <v>98</v>
      </c>
      <c r="BP356" t="s">
        <v>105</v>
      </c>
      <c r="BQ356" s="30">
        <v>0</v>
      </c>
      <c r="BR356" s="14">
        <f>IF(Table1[[#This Row],[WoodDeckSF]]&gt;0,1,0)</f>
        <v>0</v>
      </c>
      <c r="BS356">
        <v>0</v>
      </c>
      <c r="BT356">
        <v>108</v>
      </c>
      <c r="BU356">
        <v>0</v>
      </c>
      <c r="BV356">
        <v>0</v>
      </c>
      <c r="BW356">
        <v>0</v>
      </c>
      <c r="BX356" s="28" t="s">
        <v>83</v>
      </c>
      <c r="BY356" s="14">
        <f>IF(Table1[[#This Row],[PoolQC]]="NA", 0, 1)</f>
        <v>0</v>
      </c>
      <c r="BZ356" s="30" t="s">
        <v>83</v>
      </c>
      <c r="CA356" s="14">
        <f>IF(Table1[[#This Row],[Fence]]="NA",0,1)</f>
        <v>0</v>
      </c>
      <c r="CB356" t="s">
        <v>83</v>
      </c>
      <c r="CC356">
        <v>0</v>
      </c>
      <c r="CD356" s="30">
        <v>6</v>
      </c>
      <c r="CE356">
        <v>2006</v>
      </c>
      <c r="CF356" t="s">
        <v>110</v>
      </c>
      <c r="CG356" t="s">
        <v>111</v>
      </c>
      <c r="CH356" s="14">
        <f>IF(Table1[[#This Row],[SaleCondition]]="Normal",1,0)</f>
        <v>1</v>
      </c>
      <c r="CI356" s="1">
        <v>140000</v>
      </c>
    </row>
    <row r="357" spans="1:87" x14ac:dyDescent="0.2">
      <c r="A357">
        <v>356</v>
      </c>
      <c r="B357">
        <v>20</v>
      </c>
      <c r="C357" s="28" t="s">
        <v>81</v>
      </c>
      <c r="D357">
        <v>105</v>
      </c>
      <c r="E357">
        <v>11249</v>
      </c>
      <c r="F357" s="28" t="s">
        <v>82</v>
      </c>
      <c r="G357" t="s">
        <v>83</v>
      </c>
      <c r="H357" t="s">
        <v>160</v>
      </c>
      <c r="I357" s="28" t="s">
        <v>85</v>
      </c>
      <c r="J357" t="s">
        <v>86</v>
      </c>
      <c r="K357" s="30" t="s">
        <v>87</v>
      </c>
      <c r="L357" t="s">
        <v>88</v>
      </c>
      <c r="M357" s="31" t="s">
        <v>89</v>
      </c>
      <c r="N357" s="31" t="s">
        <v>90</v>
      </c>
      <c r="O357" s="28" t="s">
        <v>90</v>
      </c>
      <c r="P357" t="s">
        <v>91</v>
      </c>
      <c r="Q357" s="30" t="s">
        <v>115</v>
      </c>
      <c r="R357" s="28">
        <v>6</v>
      </c>
      <c r="S357" s="28">
        <v>5</v>
      </c>
      <c r="T357">
        <v>1995</v>
      </c>
      <c r="U357">
        <v>1995</v>
      </c>
      <c r="V357" s="14">
        <f t="shared" si="5"/>
        <v>0</v>
      </c>
      <c r="W357" s="28" t="s">
        <v>93</v>
      </c>
      <c r="X357" s="28" t="s">
        <v>94</v>
      </c>
      <c r="Y357" s="30" t="s">
        <v>95</v>
      </c>
      <c r="Z357" s="28" t="s">
        <v>95</v>
      </c>
      <c r="AA357" t="s">
        <v>117</v>
      </c>
      <c r="AB357" s="28">
        <v>0</v>
      </c>
      <c r="AC357" s="28" t="s">
        <v>97</v>
      </c>
      <c r="AD357" s="28" t="s">
        <v>97</v>
      </c>
      <c r="AE357" s="30" t="s">
        <v>99</v>
      </c>
      <c r="AF357" t="s">
        <v>97</v>
      </c>
      <c r="AG357" t="s">
        <v>97</v>
      </c>
      <c r="AH357" t="s">
        <v>100</v>
      </c>
      <c r="AI357" t="s">
        <v>119</v>
      </c>
      <c r="AJ357">
        <v>334</v>
      </c>
      <c r="AK357" t="s">
        <v>141</v>
      </c>
      <c r="AL357">
        <v>544</v>
      </c>
      <c r="AM357">
        <v>322</v>
      </c>
      <c r="AN357">
        <v>1200</v>
      </c>
      <c r="AO357" s="28" t="s">
        <v>103</v>
      </c>
      <c r="AP357" s="28" t="s">
        <v>104</v>
      </c>
      <c r="AQ357" t="s">
        <v>105</v>
      </c>
      <c r="AR357" t="s">
        <v>106</v>
      </c>
      <c r="AS357">
        <v>1200</v>
      </c>
      <c r="AT357">
        <v>0</v>
      </c>
      <c r="AU357">
        <v>0</v>
      </c>
      <c r="AV357">
        <v>1200</v>
      </c>
      <c r="AW357" s="30">
        <v>1</v>
      </c>
      <c r="AX357">
        <v>0</v>
      </c>
      <c r="AY357" s="30">
        <v>2</v>
      </c>
      <c r="AZ357" s="30">
        <v>0</v>
      </c>
      <c r="BA357">
        <v>3</v>
      </c>
      <c r="BB357" s="14">
        <f>IF(Table1[[#This Row],[FullBath]]+Table1[[#This Row],[HalfBath]]=Table1[[#This Row],[BedroomAbvGr]],1,0)</f>
        <v>0</v>
      </c>
      <c r="BC357">
        <v>1</v>
      </c>
      <c r="BD357" s="30" t="s">
        <v>97</v>
      </c>
      <c r="BE357">
        <v>6</v>
      </c>
      <c r="BF357" t="s">
        <v>107</v>
      </c>
      <c r="BG357">
        <v>0</v>
      </c>
      <c r="BH357" t="s">
        <v>83</v>
      </c>
      <c r="BI357" t="s">
        <v>108</v>
      </c>
      <c r="BJ357">
        <v>1995</v>
      </c>
      <c r="BK357" t="s">
        <v>109</v>
      </c>
      <c r="BL357">
        <v>2</v>
      </c>
      <c r="BM357">
        <v>521</v>
      </c>
      <c r="BN357" t="s">
        <v>98</v>
      </c>
      <c r="BO357" t="s">
        <v>98</v>
      </c>
      <c r="BP357" t="s">
        <v>105</v>
      </c>
      <c r="BQ357" s="30">
        <v>0</v>
      </c>
      <c r="BR357" s="14">
        <f>IF(Table1[[#This Row],[WoodDeckSF]]&gt;0,1,0)</f>
        <v>0</v>
      </c>
      <c r="BS357">
        <v>26</v>
      </c>
      <c r="BT357">
        <v>0</v>
      </c>
      <c r="BU357">
        <v>0</v>
      </c>
      <c r="BV357">
        <v>0</v>
      </c>
      <c r="BW357">
        <v>0</v>
      </c>
      <c r="BX357" s="28" t="s">
        <v>83</v>
      </c>
      <c r="BY357" s="14">
        <f>IF(Table1[[#This Row],[PoolQC]]="NA", 0, 1)</f>
        <v>0</v>
      </c>
      <c r="BZ357" s="30" t="s">
        <v>83</v>
      </c>
      <c r="CA357" s="14">
        <f>IF(Table1[[#This Row],[Fence]]="NA",0,1)</f>
        <v>0</v>
      </c>
      <c r="CB357" t="s">
        <v>83</v>
      </c>
      <c r="CC357">
        <v>0</v>
      </c>
      <c r="CD357" s="30">
        <v>8</v>
      </c>
      <c r="CE357">
        <v>2007</v>
      </c>
      <c r="CF357" t="s">
        <v>110</v>
      </c>
      <c r="CG357" t="s">
        <v>111</v>
      </c>
      <c r="CH357" s="14">
        <f>IF(Table1[[#This Row],[SaleCondition]]="Normal",1,0)</f>
        <v>1</v>
      </c>
      <c r="CI357" s="1">
        <v>177500</v>
      </c>
    </row>
    <row r="358" spans="1:87" x14ac:dyDescent="0.2">
      <c r="A358">
        <v>357</v>
      </c>
      <c r="B358">
        <v>20</v>
      </c>
      <c r="C358" s="28" t="s">
        <v>81</v>
      </c>
      <c r="D358" t="s">
        <v>83</v>
      </c>
      <c r="E358">
        <v>9248</v>
      </c>
      <c r="F358" s="28" t="s">
        <v>82</v>
      </c>
      <c r="G358" t="s">
        <v>83</v>
      </c>
      <c r="H358" t="s">
        <v>120</v>
      </c>
      <c r="I358" s="28" t="s">
        <v>85</v>
      </c>
      <c r="J358" t="s">
        <v>86</v>
      </c>
      <c r="K358" s="30" t="s">
        <v>87</v>
      </c>
      <c r="L358" t="s">
        <v>88</v>
      </c>
      <c r="M358" s="31" t="s">
        <v>193</v>
      </c>
      <c r="N358" s="31" t="s">
        <v>90</v>
      </c>
      <c r="O358" s="28" t="s">
        <v>90</v>
      </c>
      <c r="P358" t="s">
        <v>91</v>
      </c>
      <c r="Q358" s="30" t="s">
        <v>115</v>
      </c>
      <c r="R358" s="28">
        <v>6</v>
      </c>
      <c r="S358" s="28">
        <v>6</v>
      </c>
      <c r="T358">
        <v>1992</v>
      </c>
      <c r="U358">
        <v>1992</v>
      </c>
      <c r="V358" s="14">
        <f t="shared" si="5"/>
        <v>0</v>
      </c>
      <c r="W358" s="28" t="s">
        <v>93</v>
      </c>
      <c r="X358" s="28" t="s">
        <v>94</v>
      </c>
      <c r="Y358" s="30" t="s">
        <v>140</v>
      </c>
      <c r="Z358" s="28" t="s">
        <v>140</v>
      </c>
      <c r="AA358" t="s">
        <v>96</v>
      </c>
      <c r="AB358" s="28">
        <v>106</v>
      </c>
      <c r="AC358" s="28" t="s">
        <v>98</v>
      </c>
      <c r="AD358" s="28" t="s">
        <v>98</v>
      </c>
      <c r="AE358" s="30" t="s">
        <v>99</v>
      </c>
      <c r="AF358" t="s">
        <v>97</v>
      </c>
      <c r="AG358" t="s">
        <v>98</v>
      </c>
      <c r="AH358" t="s">
        <v>100</v>
      </c>
      <c r="AI358" t="s">
        <v>101</v>
      </c>
      <c r="AJ358">
        <v>560</v>
      </c>
      <c r="AK358" t="s">
        <v>102</v>
      </c>
      <c r="AL358">
        <v>0</v>
      </c>
      <c r="AM358">
        <v>598</v>
      </c>
      <c r="AN358">
        <v>1158</v>
      </c>
      <c r="AO358" s="28" t="s">
        <v>103</v>
      </c>
      <c r="AP358" s="28" t="s">
        <v>97</v>
      </c>
      <c r="AQ358" t="s">
        <v>105</v>
      </c>
      <c r="AR358" t="s">
        <v>106</v>
      </c>
      <c r="AS358">
        <v>1167</v>
      </c>
      <c r="AT358">
        <v>0</v>
      </c>
      <c r="AU358">
        <v>0</v>
      </c>
      <c r="AV358">
        <v>1167</v>
      </c>
      <c r="AW358" s="30">
        <v>1</v>
      </c>
      <c r="AX358">
        <v>0</v>
      </c>
      <c r="AY358" s="30">
        <v>2</v>
      </c>
      <c r="AZ358" s="30">
        <v>0</v>
      </c>
      <c r="BA358">
        <v>3</v>
      </c>
      <c r="BB358" s="14">
        <f>IF(Table1[[#This Row],[FullBath]]+Table1[[#This Row],[HalfBath]]=Table1[[#This Row],[BedroomAbvGr]],1,0)</f>
        <v>0</v>
      </c>
      <c r="BC358">
        <v>1</v>
      </c>
      <c r="BD358" s="30" t="s">
        <v>97</v>
      </c>
      <c r="BE358">
        <v>6</v>
      </c>
      <c r="BF358" t="s">
        <v>107</v>
      </c>
      <c r="BG358">
        <v>0</v>
      </c>
      <c r="BH358" t="s">
        <v>83</v>
      </c>
      <c r="BI358" t="s">
        <v>108</v>
      </c>
      <c r="BJ358">
        <v>1992</v>
      </c>
      <c r="BK358" t="s">
        <v>109</v>
      </c>
      <c r="BL358">
        <v>2</v>
      </c>
      <c r="BM358">
        <v>400</v>
      </c>
      <c r="BN358" t="s">
        <v>98</v>
      </c>
      <c r="BO358" t="s">
        <v>98</v>
      </c>
      <c r="BP358" t="s">
        <v>105</v>
      </c>
      <c r="BQ358" s="30">
        <v>120</v>
      </c>
      <c r="BR358" s="14">
        <f>IF(Table1[[#This Row],[WoodDeckSF]]&gt;0,1,0)</f>
        <v>1</v>
      </c>
      <c r="BS358">
        <v>26</v>
      </c>
      <c r="BT358">
        <v>0</v>
      </c>
      <c r="BU358">
        <v>0</v>
      </c>
      <c r="BV358">
        <v>0</v>
      </c>
      <c r="BW358">
        <v>0</v>
      </c>
      <c r="BX358" s="28" t="s">
        <v>83</v>
      </c>
      <c r="BY358" s="14">
        <f>IF(Table1[[#This Row],[PoolQC]]="NA", 0, 1)</f>
        <v>0</v>
      </c>
      <c r="BZ358" s="30" t="s">
        <v>83</v>
      </c>
      <c r="CA358" s="14">
        <f>IF(Table1[[#This Row],[Fence]]="NA",0,1)</f>
        <v>0</v>
      </c>
      <c r="CB358" t="s">
        <v>83</v>
      </c>
      <c r="CC358">
        <v>0</v>
      </c>
      <c r="CD358" s="30">
        <v>7</v>
      </c>
      <c r="CE358">
        <v>2009</v>
      </c>
      <c r="CF358" t="s">
        <v>110</v>
      </c>
      <c r="CG358" t="s">
        <v>111</v>
      </c>
      <c r="CH358" s="14">
        <f>IF(Table1[[#This Row],[SaleCondition]]="Normal",1,0)</f>
        <v>1</v>
      </c>
      <c r="CI358" s="1">
        <v>173000</v>
      </c>
    </row>
    <row r="359" spans="1:87" x14ac:dyDescent="0.2">
      <c r="A359">
        <v>358</v>
      </c>
      <c r="B359">
        <v>120</v>
      </c>
      <c r="C359" s="28" t="s">
        <v>142</v>
      </c>
      <c r="D359">
        <v>44</v>
      </c>
      <c r="E359">
        <v>4224</v>
      </c>
      <c r="F359" s="28" t="s">
        <v>82</v>
      </c>
      <c r="G359" t="s">
        <v>83</v>
      </c>
      <c r="H359" t="s">
        <v>84</v>
      </c>
      <c r="I359" s="28" t="s">
        <v>85</v>
      </c>
      <c r="J359" t="s">
        <v>86</v>
      </c>
      <c r="K359" s="30" t="s">
        <v>87</v>
      </c>
      <c r="L359" t="s">
        <v>88</v>
      </c>
      <c r="M359" s="31" t="s">
        <v>178</v>
      </c>
      <c r="N359" s="31" t="s">
        <v>90</v>
      </c>
      <c r="O359" s="28" t="s">
        <v>90</v>
      </c>
      <c r="P359" t="s">
        <v>179</v>
      </c>
      <c r="Q359" s="30" t="s">
        <v>115</v>
      </c>
      <c r="R359" s="28">
        <v>5</v>
      </c>
      <c r="S359" s="28">
        <v>5</v>
      </c>
      <c r="T359">
        <v>1976</v>
      </c>
      <c r="U359">
        <v>1976</v>
      </c>
      <c r="V359" s="14">
        <f t="shared" si="5"/>
        <v>0</v>
      </c>
      <c r="W359" s="28" t="s">
        <v>93</v>
      </c>
      <c r="X359" s="28" t="s">
        <v>94</v>
      </c>
      <c r="Y359" s="30" t="s">
        <v>180</v>
      </c>
      <c r="Z359" s="28" t="s">
        <v>181</v>
      </c>
      <c r="AA359" t="s">
        <v>117</v>
      </c>
      <c r="AB359" s="28">
        <v>0</v>
      </c>
      <c r="AC359" s="28" t="s">
        <v>98</v>
      </c>
      <c r="AD359" s="28" t="s">
        <v>98</v>
      </c>
      <c r="AE359" s="30" t="s">
        <v>99</v>
      </c>
      <c r="AF359" t="s">
        <v>97</v>
      </c>
      <c r="AG359" t="s">
        <v>98</v>
      </c>
      <c r="AH359" t="s">
        <v>100</v>
      </c>
      <c r="AI359" t="s">
        <v>119</v>
      </c>
      <c r="AJ359">
        <v>874</v>
      </c>
      <c r="AK359" t="s">
        <v>102</v>
      </c>
      <c r="AL359">
        <v>0</v>
      </c>
      <c r="AM359">
        <v>268</v>
      </c>
      <c r="AN359">
        <v>1142</v>
      </c>
      <c r="AO359" s="28" t="s">
        <v>103</v>
      </c>
      <c r="AP359" s="28" t="s">
        <v>98</v>
      </c>
      <c r="AQ359" t="s">
        <v>105</v>
      </c>
      <c r="AR359" t="s">
        <v>106</v>
      </c>
      <c r="AS359">
        <v>1142</v>
      </c>
      <c r="AT359">
        <v>0</v>
      </c>
      <c r="AU359">
        <v>0</v>
      </c>
      <c r="AV359">
        <v>1142</v>
      </c>
      <c r="AW359" s="30">
        <v>1</v>
      </c>
      <c r="AX359">
        <v>0</v>
      </c>
      <c r="AY359" s="30">
        <v>1</v>
      </c>
      <c r="AZ359" s="30">
        <v>1</v>
      </c>
      <c r="BA359">
        <v>3</v>
      </c>
      <c r="BB359" s="14">
        <f>IF(Table1[[#This Row],[FullBath]]+Table1[[#This Row],[HalfBath]]=Table1[[#This Row],[BedroomAbvGr]],1,0)</f>
        <v>0</v>
      </c>
      <c r="BC359">
        <v>1</v>
      </c>
      <c r="BD359" s="30" t="s">
        <v>98</v>
      </c>
      <c r="BE359">
        <v>6</v>
      </c>
      <c r="BF359" t="s">
        <v>107</v>
      </c>
      <c r="BG359">
        <v>1</v>
      </c>
      <c r="BH359" t="s">
        <v>212</v>
      </c>
      <c r="BI359" t="s">
        <v>108</v>
      </c>
      <c r="BJ359">
        <v>1976</v>
      </c>
      <c r="BK359" t="s">
        <v>157</v>
      </c>
      <c r="BL359">
        <v>2</v>
      </c>
      <c r="BM359">
        <v>528</v>
      </c>
      <c r="BN359" t="s">
        <v>98</v>
      </c>
      <c r="BO359" t="s">
        <v>98</v>
      </c>
      <c r="BP359" t="s">
        <v>105</v>
      </c>
      <c r="BQ359" s="30">
        <v>536</v>
      </c>
      <c r="BR359" s="14">
        <f>IF(Table1[[#This Row],[WoodDeckSF]]&gt;0,1,0)</f>
        <v>1</v>
      </c>
      <c r="BS359">
        <v>90</v>
      </c>
      <c r="BT359">
        <v>0</v>
      </c>
      <c r="BU359">
        <v>0</v>
      </c>
      <c r="BV359">
        <v>0</v>
      </c>
      <c r="BW359">
        <v>0</v>
      </c>
      <c r="BX359" s="28" t="s">
        <v>83</v>
      </c>
      <c r="BY359" s="14">
        <f>IF(Table1[[#This Row],[PoolQC]]="NA", 0, 1)</f>
        <v>0</v>
      </c>
      <c r="BZ359" s="30" t="s">
        <v>134</v>
      </c>
      <c r="CA359" s="14">
        <f>IF(Table1[[#This Row],[Fence]]="NA",0,1)</f>
        <v>1</v>
      </c>
      <c r="CB359" t="s">
        <v>83</v>
      </c>
      <c r="CC359">
        <v>0</v>
      </c>
      <c r="CD359" s="30">
        <v>8</v>
      </c>
      <c r="CE359">
        <v>2007</v>
      </c>
      <c r="CF359" t="s">
        <v>110</v>
      </c>
      <c r="CG359" t="s">
        <v>111</v>
      </c>
      <c r="CH359" s="14">
        <f>IF(Table1[[#This Row],[SaleCondition]]="Normal",1,0)</f>
        <v>1</v>
      </c>
      <c r="CI359" s="1">
        <v>134000</v>
      </c>
    </row>
    <row r="360" spans="1:87" x14ac:dyDescent="0.2">
      <c r="A360">
        <v>359</v>
      </c>
      <c r="B360">
        <v>80</v>
      </c>
      <c r="C360" s="28" t="s">
        <v>81</v>
      </c>
      <c r="D360">
        <v>92</v>
      </c>
      <c r="E360">
        <v>6930</v>
      </c>
      <c r="F360" s="28" t="s">
        <v>82</v>
      </c>
      <c r="G360" t="s">
        <v>83</v>
      </c>
      <c r="H360" t="s">
        <v>120</v>
      </c>
      <c r="I360" s="28" t="s">
        <v>85</v>
      </c>
      <c r="J360" t="s">
        <v>86</v>
      </c>
      <c r="K360" s="30" t="s">
        <v>87</v>
      </c>
      <c r="L360" t="s">
        <v>88</v>
      </c>
      <c r="M360" s="31" t="s">
        <v>205</v>
      </c>
      <c r="N360" s="31" t="s">
        <v>90</v>
      </c>
      <c r="O360" s="28" t="s">
        <v>90</v>
      </c>
      <c r="P360" t="s">
        <v>91</v>
      </c>
      <c r="Q360" s="30" t="s">
        <v>197</v>
      </c>
      <c r="R360" s="28">
        <v>5</v>
      </c>
      <c r="S360" s="28">
        <v>4</v>
      </c>
      <c r="T360">
        <v>1958</v>
      </c>
      <c r="U360">
        <v>1958</v>
      </c>
      <c r="V360" s="14">
        <f t="shared" si="5"/>
        <v>0</v>
      </c>
      <c r="W360" s="28" t="s">
        <v>152</v>
      </c>
      <c r="X360" s="28" t="s">
        <v>94</v>
      </c>
      <c r="Y360" s="30" t="s">
        <v>124</v>
      </c>
      <c r="Z360" s="28" t="s">
        <v>234</v>
      </c>
      <c r="AA360" t="s">
        <v>96</v>
      </c>
      <c r="AB360" s="28">
        <v>120</v>
      </c>
      <c r="AC360" s="28" t="s">
        <v>98</v>
      </c>
      <c r="AD360" s="28" t="s">
        <v>98</v>
      </c>
      <c r="AE360" s="30" t="s">
        <v>118</v>
      </c>
      <c r="AF360" t="s">
        <v>98</v>
      </c>
      <c r="AG360" t="s">
        <v>98</v>
      </c>
      <c r="AH360" t="s">
        <v>130</v>
      </c>
      <c r="AI360" t="s">
        <v>141</v>
      </c>
      <c r="AJ360">
        <v>300</v>
      </c>
      <c r="AK360" t="s">
        <v>153</v>
      </c>
      <c r="AL360">
        <v>294</v>
      </c>
      <c r="AM360">
        <v>468</v>
      </c>
      <c r="AN360">
        <v>1062</v>
      </c>
      <c r="AO360" s="28" t="s">
        <v>103</v>
      </c>
      <c r="AP360" s="28" t="s">
        <v>104</v>
      </c>
      <c r="AQ360" t="s">
        <v>105</v>
      </c>
      <c r="AR360" t="s">
        <v>145</v>
      </c>
      <c r="AS360">
        <v>1352</v>
      </c>
      <c r="AT360">
        <v>0</v>
      </c>
      <c r="AU360">
        <v>0</v>
      </c>
      <c r="AV360">
        <v>1352</v>
      </c>
      <c r="AW360" s="30">
        <v>0</v>
      </c>
      <c r="AX360">
        <v>1</v>
      </c>
      <c r="AY360" s="30">
        <v>1</v>
      </c>
      <c r="AZ360" s="30">
        <v>0</v>
      </c>
      <c r="BA360">
        <v>3</v>
      </c>
      <c r="BB360" s="14">
        <f>IF(Table1[[#This Row],[FullBath]]+Table1[[#This Row],[HalfBath]]=Table1[[#This Row],[BedroomAbvGr]],1,0)</f>
        <v>0</v>
      </c>
      <c r="BC360">
        <v>1</v>
      </c>
      <c r="BD360" s="30" t="s">
        <v>97</v>
      </c>
      <c r="BE360">
        <v>6</v>
      </c>
      <c r="BF360" t="s">
        <v>224</v>
      </c>
      <c r="BG360">
        <v>0</v>
      </c>
      <c r="BH360" t="s">
        <v>83</v>
      </c>
      <c r="BI360" t="s">
        <v>156</v>
      </c>
      <c r="BJ360">
        <v>1958</v>
      </c>
      <c r="BK360" t="s">
        <v>102</v>
      </c>
      <c r="BL360">
        <v>1</v>
      </c>
      <c r="BM360">
        <v>288</v>
      </c>
      <c r="BN360" t="s">
        <v>98</v>
      </c>
      <c r="BO360" t="s">
        <v>98</v>
      </c>
      <c r="BP360" t="s">
        <v>105</v>
      </c>
      <c r="BQ360" s="30">
        <v>168</v>
      </c>
      <c r="BR360" s="14">
        <f>IF(Table1[[#This Row],[WoodDeckSF]]&gt;0,1,0)</f>
        <v>1</v>
      </c>
      <c r="BS360">
        <v>0</v>
      </c>
      <c r="BT360">
        <v>294</v>
      </c>
      <c r="BU360">
        <v>0</v>
      </c>
      <c r="BV360">
        <v>0</v>
      </c>
      <c r="BW360">
        <v>0</v>
      </c>
      <c r="BX360" s="28" t="s">
        <v>83</v>
      </c>
      <c r="BY360" s="14">
        <f>IF(Table1[[#This Row],[PoolQC]]="NA", 0, 1)</f>
        <v>0</v>
      </c>
      <c r="BZ360" s="30" t="s">
        <v>83</v>
      </c>
      <c r="CA360" s="14">
        <f>IF(Table1[[#This Row],[Fence]]="NA",0,1)</f>
        <v>0</v>
      </c>
      <c r="CB360" t="s">
        <v>83</v>
      </c>
      <c r="CC360">
        <v>0</v>
      </c>
      <c r="CD360" s="30">
        <v>7</v>
      </c>
      <c r="CE360">
        <v>2006</v>
      </c>
      <c r="CF360" t="s">
        <v>110</v>
      </c>
      <c r="CG360" t="s">
        <v>128</v>
      </c>
      <c r="CH360" s="14">
        <f>IF(Table1[[#This Row],[SaleCondition]]="Normal",1,0)</f>
        <v>0</v>
      </c>
      <c r="CI360" s="1">
        <v>130000</v>
      </c>
    </row>
    <row r="361" spans="1:87" x14ac:dyDescent="0.2">
      <c r="A361">
        <v>360</v>
      </c>
      <c r="B361">
        <v>60</v>
      </c>
      <c r="C361" s="28" t="s">
        <v>81</v>
      </c>
      <c r="D361">
        <v>78</v>
      </c>
      <c r="E361">
        <v>12011</v>
      </c>
      <c r="F361" s="28" t="s">
        <v>82</v>
      </c>
      <c r="G361" t="s">
        <v>83</v>
      </c>
      <c r="H361" t="s">
        <v>120</v>
      </c>
      <c r="I361" s="28" t="s">
        <v>85</v>
      </c>
      <c r="J361" t="s">
        <v>86</v>
      </c>
      <c r="K361" s="30" t="s">
        <v>166</v>
      </c>
      <c r="L361" t="s">
        <v>88</v>
      </c>
      <c r="M361" s="31" t="s">
        <v>129</v>
      </c>
      <c r="N361" s="31" t="s">
        <v>90</v>
      </c>
      <c r="O361" s="28" t="s">
        <v>90</v>
      </c>
      <c r="P361" t="s">
        <v>91</v>
      </c>
      <c r="Q361" s="30" t="s">
        <v>92</v>
      </c>
      <c r="R361" s="28">
        <v>8</v>
      </c>
      <c r="S361" s="28">
        <v>5</v>
      </c>
      <c r="T361">
        <v>1998</v>
      </c>
      <c r="U361">
        <v>1998</v>
      </c>
      <c r="V361" s="14">
        <f t="shared" si="5"/>
        <v>0</v>
      </c>
      <c r="W361" s="28" t="s">
        <v>93</v>
      </c>
      <c r="X361" s="28" t="s">
        <v>94</v>
      </c>
      <c r="Y361" s="30" t="s">
        <v>95</v>
      </c>
      <c r="Z361" s="28" t="s">
        <v>95</v>
      </c>
      <c r="AA361" t="s">
        <v>96</v>
      </c>
      <c r="AB361" s="28">
        <v>530</v>
      </c>
      <c r="AC361" s="28" t="s">
        <v>97</v>
      </c>
      <c r="AD361" s="28" t="s">
        <v>98</v>
      </c>
      <c r="AE361" s="30" t="s">
        <v>99</v>
      </c>
      <c r="AF361" t="s">
        <v>97</v>
      </c>
      <c r="AG361" t="s">
        <v>98</v>
      </c>
      <c r="AH361" t="s">
        <v>130</v>
      </c>
      <c r="AI361" t="s">
        <v>101</v>
      </c>
      <c r="AJ361">
        <v>956</v>
      </c>
      <c r="AK361" t="s">
        <v>102</v>
      </c>
      <c r="AL361">
        <v>0</v>
      </c>
      <c r="AM361">
        <v>130</v>
      </c>
      <c r="AN361">
        <v>1086</v>
      </c>
      <c r="AO361" s="28" t="s">
        <v>103</v>
      </c>
      <c r="AP361" s="28" t="s">
        <v>104</v>
      </c>
      <c r="AQ361" t="s">
        <v>105</v>
      </c>
      <c r="AR361" t="s">
        <v>106</v>
      </c>
      <c r="AS361">
        <v>1086</v>
      </c>
      <c r="AT361">
        <v>838</v>
      </c>
      <c r="AU361">
        <v>0</v>
      </c>
      <c r="AV361">
        <v>1924</v>
      </c>
      <c r="AW361" s="30">
        <v>1</v>
      </c>
      <c r="AX361">
        <v>0</v>
      </c>
      <c r="AY361" s="30">
        <v>2</v>
      </c>
      <c r="AZ361" s="30">
        <v>1</v>
      </c>
      <c r="BA361">
        <v>3</v>
      </c>
      <c r="BB361" s="14">
        <f>IF(Table1[[#This Row],[FullBath]]+Table1[[#This Row],[HalfBath]]=Table1[[#This Row],[BedroomAbvGr]],1,0)</f>
        <v>1</v>
      </c>
      <c r="BC361">
        <v>1</v>
      </c>
      <c r="BD361" s="30" t="s">
        <v>97</v>
      </c>
      <c r="BE361">
        <v>7</v>
      </c>
      <c r="BF361" t="s">
        <v>107</v>
      </c>
      <c r="BG361">
        <v>1</v>
      </c>
      <c r="BH361" t="s">
        <v>98</v>
      </c>
      <c r="BI361" t="s">
        <v>108</v>
      </c>
      <c r="BJ361">
        <v>1998</v>
      </c>
      <c r="BK361" t="s">
        <v>109</v>
      </c>
      <c r="BL361">
        <v>2</v>
      </c>
      <c r="BM361">
        <v>592</v>
      </c>
      <c r="BN361" t="s">
        <v>98</v>
      </c>
      <c r="BO361" t="s">
        <v>98</v>
      </c>
      <c r="BP361" t="s">
        <v>105</v>
      </c>
      <c r="BQ361" s="30">
        <v>208</v>
      </c>
      <c r="BR361" s="14">
        <f>IF(Table1[[#This Row],[WoodDeckSF]]&gt;0,1,0)</f>
        <v>1</v>
      </c>
      <c r="BS361">
        <v>75</v>
      </c>
      <c r="BT361">
        <v>0</v>
      </c>
      <c r="BU361">
        <v>0</v>
      </c>
      <c r="BV361">
        <v>374</v>
      </c>
      <c r="BW361">
        <v>0</v>
      </c>
      <c r="BX361" s="28" t="s">
        <v>83</v>
      </c>
      <c r="BY361" s="14">
        <f>IF(Table1[[#This Row],[PoolQC]]="NA", 0, 1)</f>
        <v>0</v>
      </c>
      <c r="BZ361" s="30" t="s">
        <v>83</v>
      </c>
      <c r="CA361" s="14">
        <f>IF(Table1[[#This Row],[Fence]]="NA",0,1)</f>
        <v>0</v>
      </c>
      <c r="CB361" t="s">
        <v>83</v>
      </c>
      <c r="CC361">
        <v>0</v>
      </c>
      <c r="CD361" s="30">
        <v>6</v>
      </c>
      <c r="CE361">
        <v>2006</v>
      </c>
      <c r="CF361" t="s">
        <v>110</v>
      </c>
      <c r="CG361" t="s">
        <v>111</v>
      </c>
      <c r="CH361" s="14">
        <f>IF(Table1[[#This Row],[SaleCondition]]="Normal",1,0)</f>
        <v>1</v>
      </c>
      <c r="CI361" s="1">
        <v>280000</v>
      </c>
    </row>
    <row r="362" spans="1:87" x14ac:dyDescent="0.2">
      <c r="A362">
        <v>361</v>
      </c>
      <c r="B362">
        <v>85</v>
      </c>
      <c r="C362" s="28" t="s">
        <v>81</v>
      </c>
      <c r="D362" t="s">
        <v>83</v>
      </c>
      <c r="E362">
        <v>7540</v>
      </c>
      <c r="F362" s="28" t="s">
        <v>82</v>
      </c>
      <c r="G362" t="s">
        <v>83</v>
      </c>
      <c r="H362" t="s">
        <v>120</v>
      </c>
      <c r="I362" s="28" t="s">
        <v>85</v>
      </c>
      <c r="J362" t="s">
        <v>86</v>
      </c>
      <c r="K362" s="30" t="s">
        <v>166</v>
      </c>
      <c r="L362" t="s">
        <v>88</v>
      </c>
      <c r="M362" s="31" t="s">
        <v>131</v>
      </c>
      <c r="N362" s="31" t="s">
        <v>90</v>
      </c>
      <c r="O362" s="28" t="s">
        <v>90</v>
      </c>
      <c r="P362" t="s">
        <v>91</v>
      </c>
      <c r="Q362" s="30" t="s">
        <v>191</v>
      </c>
      <c r="R362" s="28">
        <v>6</v>
      </c>
      <c r="S362" s="28">
        <v>6</v>
      </c>
      <c r="T362">
        <v>1978</v>
      </c>
      <c r="U362">
        <v>1978</v>
      </c>
      <c r="V362" s="14">
        <f t="shared" si="5"/>
        <v>0</v>
      </c>
      <c r="W362" s="28" t="s">
        <v>93</v>
      </c>
      <c r="X362" s="28" t="s">
        <v>94</v>
      </c>
      <c r="Y362" s="30" t="s">
        <v>95</v>
      </c>
      <c r="Z362" s="28" t="s">
        <v>95</v>
      </c>
      <c r="AA362" t="s">
        <v>117</v>
      </c>
      <c r="AB362" s="28">
        <v>0</v>
      </c>
      <c r="AC362" s="28" t="s">
        <v>98</v>
      </c>
      <c r="AD362" s="28" t="s">
        <v>98</v>
      </c>
      <c r="AE362" s="30" t="s">
        <v>118</v>
      </c>
      <c r="AF362" t="s">
        <v>97</v>
      </c>
      <c r="AG362" t="s">
        <v>98</v>
      </c>
      <c r="AH362" t="s">
        <v>130</v>
      </c>
      <c r="AI362" t="s">
        <v>101</v>
      </c>
      <c r="AJ362">
        <v>773</v>
      </c>
      <c r="AK362" t="s">
        <v>102</v>
      </c>
      <c r="AL362">
        <v>0</v>
      </c>
      <c r="AM362">
        <v>115</v>
      </c>
      <c r="AN362">
        <v>888</v>
      </c>
      <c r="AO362" s="28" t="s">
        <v>103</v>
      </c>
      <c r="AP362" s="28" t="s">
        <v>104</v>
      </c>
      <c r="AQ362" t="s">
        <v>105</v>
      </c>
      <c r="AR362" t="s">
        <v>106</v>
      </c>
      <c r="AS362">
        <v>912</v>
      </c>
      <c r="AT362">
        <v>0</v>
      </c>
      <c r="AU362">
        <v>0</v>
      </c>
      <c r="AV362">
        <v>912</v>
      </c>
      <c r="AW362" s="30">
        <v>1</v>
      </c>
      <c r="AX362">
        <v>0</v>
      </c>
      <c r="AY362" s="30">
        <v>1</v>
      </c>
      <c r="AZ362" s="30">
        <v>0</v>
      </c>
      <c r="BA362">
        <v>2</v>
      </c>
      <c r="BB362" s="14">
        <f>IF(Table1[[#This Row],[FullBath]]+Table1[[#This Row],[HalfBath]]=Table1[[#This Row],[BedroomAbvGr]],1,0)</f>
        <v>0</v>
      </c>
      <c r="BC362">
        <v>1</v>
      </c>
      <c r="BD362" s="30" t="s">
        <v>98</v>
      </c>
      <c r="BE362">
        <v>5</v>
      </c>
      <c r="BF362" t="s">
        <v>107</v>
      </c>
      <c r="BG362">
        <v>1</v>
      </c>
      <c r="BH362" t="s">
        <v>98</v>
      </c>
      <c r="BI362" t="s">
        <v>108</v>
      </c>
      <c r="BJ362">
        <v>1978</v>
      </c>
      <c r="BK362" t="s">
        <v>109</v>
      </c>
      <c r="BL362">
        <v>2</v>
      </c>
      <c r="BM362">
        <v>470</v>
      </c>
      <c r="BN362" t="s">
        <v>98</v>
      </c>
      <c r="BO362" t="s">
        <v>98</v>
      </c>
      <c r="BP362" t="s">
        <v>105</v>
      </c>
      <c r="BQ362" s="30">
        <v>0</v>
      </c>
      <c r="BR362" s="14">
        <f>IF(Table1[[#This Row],[WoodDeckSF]]&gt;0,1,0)</f>
        <v>0</v>
      </c>
      <c r="BS362">
        <v>0</v>
      </c>
      <c r="BT362">
        <v>0</v>
      </c>
      <c r="BU362">
        <v>0</v>
      </c>
      <c r="BV362">
        <v>192</v>
      </c>
      <c r="BW362">
        <v>0</v>
      </c>
      <c r="BX362" s="28" t="s">
        <v>83</v>
      </c>
      <c r="BY362" s="14">
        <f>IF(Table1[[#This Row],[PoolQC]]="NA", 0, 1)</f>
        <v>0</v>
      </c>
      <c r="BZ362" s="30" t="s">
        <v>134</v>
      </c>
      <c r="CA362" s="14">
        <f>IF(Table1[[#This Row],[Fence]]="NA",0,1)</f>
        <v>1</v>
      </c>
      <c r="CB362" t="s">
        <v>83</v>
      </c>
      <c r="CC362">
        <v>0</v>
      </c>
      <c r="CD362" s="30">
        <v>6</v>
      </c>
      <c r="CE362">
        <v>2007</v>
      </c>
      <c r="CF362" t="s">
        <v>110</v>
      </c>
      <c r="CG362" t="s">
        <v>111</v>
      </c>
      <c r="CH362" s="14">
        <f>IF(Table1[[#This Row],[SaleCondition]]="Normal",1,0)</f>
        <v>1</v>
      </c>
      <c r="CI362" s="1">
        <v>156000</v>
      </c>
    </row>
    <row r="363" spans="1:87" x14ac:dyDescent="0.2">
      <c r="A363">
        <v>362</v>
      </c>
      <c r="B363">
        <v>50</v>
      </c>
      <c r="C363" s="28" t="s">
        <v>81</v>
      </c>
      <c r="D363" t="s">
        <v>83</v>
      </c>
      <c r="E363">
        <v>9144</v>
      </c>
      <c r="F363" s="28" t="s">
        <v>82</v>
      </c>
      <c r="G363" t="s">
        <v>82</v>
      </c>
      <c r="H363" t="s">
        <v>84</v>
      </c>
      <c r="I363" s="28" t="s">
        <v>85</v>
      </c>
      <c r="J363" t="s">
        <v>86</v>
      </c>
      <c r="K363" s="30" t="s">
        <v>87</v>
      </c>
      <c r="L363" t="s">
        <v>88</v>
      </c>
      <c r="M363" s="31" t="s">
        <v>148</v>
      </c>
      <c r="N363" s="31" t="s">
        <v>90</v>
      </c>
      <c r="O363" s="28" t="s">
        <v>90</v>
      </c>
      <c r="P363" t="s">
        <v>91</v>
      </c>
      <c r="Q363" s="30" t="s">
        <v>132</v>
      </c>
      <c r="R363" s="28">
        <v>5</v>
      </c>
      <c r="S363" s="28">
        <v>5</v>
      </c>
      <c r="T363">
        <v>1940</v>
      </c>
      <c r="U363">
        <v>1982</v>
      </c>
      <c r="V363" s="14">
        <f t="shared" si="5"/>
        <v>1</v>
      </c>
      <c r="W363" s="28" t="s">
        <v>93</v>
      </c>
      <c r="X363" s="28" t="s">
        <v>94</v>
      </c>
      <c r="Y363" s="30" t="s">
        <v>116</v>
      </c>
      <c r="Z363" s="28" t="s">
        <v>116</v>
      </c>
      <c r="AA363" t="s">
        <v>117</v>
      </c>
      <c r="AB363" s="28">
        <v>0</v>
      </c>
      <c r="AC363" s="28" t="s">
        <v>98</v>
      </c>
      <c r="AD363" s="28" t="s">
        <v>98</v>
      </c>
      <c r="AE363" s="30" t="s">
        <v>118</v>
      </c>
      <c r="AF363" t="s">
        <v>98</v>
      </c>
      <c r="AG363" t="s">
        <v>98</v>
      </c>
      <c r="AH363" t="s">
        <v>100</v>
      </c>
      <c r="AI363" t="s">
        <v>153</v>
      </c>
      <c r="AJ363">
        <v>399</v>
      </c>
      <c r="AK363" t="s">
        <v>102</v>
      </c>
      <c r="AL363">
        <v>0</v>
      </c>
      <c r="AM363">
        <v>484</v>
      </c>
      <c r="AN363">
        <v>883</v>
      </c>
      <c r="AO363" s="28" t="s">
        <v>103</v>
      </c>
      <c r="AP363" s="28" t="s">
        <v>97</v>
      </c>
      <c r="AQ363" t="s">
        <v>105</v>
      </c>
      <c r="AR363" t="s">
        <v>106</v>
      </c>
      <c r="AS363">
        <v>988</v>
      </c>
      <c r="AT363">
        <v>517</v>
      </c>
      <c r="AU363">
        <v>0</v>
      </c>
      <c r="AV363">
        <v>1505</v>
      </c>
      <c r="AW363" s="30">
        <v>1</v>
      </c>
      <c r="AX363">
        <v>0</v>
      </c>
      <c r="AY363" s="30">
        <v>1</v>
      </c>
      <c r="AZ363" s="30">
        <v>0</v>
      </c>
      <c r="BA363">
        <v>3</v>
      </c>
      <c r="BB363" s="14">
        <f>IF(Table1[[#This Row],[FullBath]]+Table1[[#This Row],[HalfBath]]=Table1[[#This Row],[BedroomAbvGr]],1,0)</f>
        <v>0</v>
      </c>
      <c r="BC363">
        <v>1</v>
      </c>
      <c r="BD363" s="30" t="s">
        <v>98</v>
      </c>
      <c r="BE363">
        <v>8</v>
      </c>
      <c r="BF363" t="s">
        <v>107</v>
      </c>
      <c r="BG363">
        <v>0</v>
      </c>
      <c r="BH363" t="s">
        <v>83</v>
      </c>
      <c r="BI363" t="s">
        <v>127</v>
      </c>
      <c r="BJ363">
        <v>1940</v>
      </c>
      <c r="BK363" t="s">
        <v>102</v>
      </c>
      <c r="BL363">
        <v>1</v>
      </c>
      <c r="BM363">
        <v>240</v>
      </c>
      <c r="BN363" t="s">
        <v>98</v>
      </c>
      <c r="BO363" t="s">
        <v>98</v>
      </c>
      <c r="BP363" t="s">
        <v>177</v>
      </c>
      <c r="BQ363" s="30">
        <v>0</v>
      </c>
      <c r="BR363" s="14">
        <f>IF(Table1[[#This Row],[WoodDeckSF]]&gt;0,1,0)</f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 s="28" t="s">
        <v>83</v>
      </c>
      <c r="BY363" s="14">
        <f>IF(Table1[[#This Row],[PoolQC]]="NA", 0, 1)</f>
        <v>0</v>
      </c>
      <c r="BZ363" s="30" t="s">
        <v>83</v>
      </c>
      <c r="CA363" s="14">
        <f>IF(Table1[[#This Row],[Fence]]="NA",0,1)</f>
        <v>0</v>
      </c>
      <c r="CB363" t="s">
        <v>83</v>
      </c>
      <c r="CC363">
        <v>0</v>
      </c>
      <c r="CD363" s="30">
        <v>7</v>
      </c>
      <c r="CE363">
        <v>2008</v>
      </c>
      <c r="CF363" t="s">
        <v>110</v>
      </c>
      <c r="CG363" t="s">
        <v>111</v>
      </c>
      <c r="CH363" s="14">
        <f>IF(Table1[[#This Row],[SaleCondition]]="Normal",1,0)</f>
        <v>1</v>
      </c>
      <c r="CI363" s="1">
        <v>145000</v>
      </c>
    </row>
    <row r="364" spans="1:87" x14ac:dyDescent="0.2">
      <c r="A364">
        <v>363</v>
      </c>
      <c r="B364">
        <v>85</v>
      </c>
      <c r="C364" s="28" t="s">
        <v>81</v>
      </c>
      <c r="D364">
        <v>64</v>
      </c>
      <c r="E364">
        <v>7301</v>
      </c>
      <c r="F364" s="28" t="s">
        <v>82</v>
      </c>
      <c r="G364" t="s">
        <v>83</v>
      </c>
      <c r="H364" t="s">
        <v>84</v>
      </c>
      <c r="I364" s="28" t="s">
        <v>85</v>
      </c>
      <c r="J364" t="s">
        <v>86</v>
      </c>
      <c r="K364" s="30" t="s">
        <v>122</v>
      </c>
      <c r="L364" t="s">
        <v>88</v>
      </c>
      <c r="M364" s="31" t="s">
        <v>185</v>
      </c>
      <c r="N364" s="31" t="s">
        <v>90</v>
      </c>
      <c r="O364" s="28" t="s">
        <v>90</v>
      </c>
      <c r="P364" t="s">
        <v>91</v>
      </c>
      <c r="Q364" s="30" t="s">
        <v>191</v>
      </c>
      <c r="R364" s="28">
        <v>7</v>
      </c>
      <c r="S364" s="28">
        <v>5</v>
      </c>
      <c r="T364">
        <v>2003</v>
      </c>
      <c r="U364">
        <v>2003</v>
      </c>
      <c r="V364" s="14">
        <f t="shared" si="5"/>
        <v>0</v>
      </c>
      <c r="W364" s="28" t="s">
        <v>93</v>
      </c>
      <c r="X364" s="28" t="s">
        <v>94</v>
      </c>
      <c r="Y364" s="30" t="s">
        <v>140</v>
      </c>
      <c r="Z364" s="28" t="s">
        <v>140</v>
      </c>
      <c r="AA364" t="s">
        <v>96</v>
      </c>
      <c r="AB364" s="28">
        <v>500</v>
      </c>
      <c r="AC364" s="28" t="s">
        <v>97</v>
      </c>
      <c r="AD364" s="28" t="s">
        <v>98</v>
      </c>
      <c r="AE364" s="30" t="s">
        <v>168</v>
      </c>
      <c r="AF364" t="s">
        <v>83</v>
      </c>
      <c r="AG364" t="s">
        <v>83</v>
      </c>
      <c r="AH364" t="s">
        <v>83</v>
      </c>
      <c r="AI364" t="s">
        <v>83</v>
      </c>
      <c r="AJ364">
        <v>0</v>
      </c>
      <c r="AK364" t="s">
        <v>83</v>
      </c>
      <c r="AL364">
        <v>0</v>
      </c>
      <c r="AM364">
        <v>0</v>
      </c>
      <c r="AN364">
        <v>0</v>
      </c>
      <c r="AO364" s="28" t="s">
        <v>103</v>
      </c>
      <c r="AP364" s="28" t="s">
        <v>104</v>
      </c>
      <c r="AQ364" t="s">
        <v>105</v>
      </c>
      <c r="AR364" t="s">
        <v>106</v>
      </c>
      <c r="AS364">
        <v>495</v>
      </c>
      <c r="AT364">
        <v>1427</v>
      </c>
      <c r="AU364">
        <v>0</v>
      </c>
      <c r="AV364">
        <v>1922</v>
      </c>
      <c r="AW364" s="30">
        <v>0</v>
      </c>
      <c r="AX364">
        <v>0</v>
      </c>
      <c r="AY364" s="30">
        <v>3</v>
      </c>
      <c r="AZ364" s="30">
        <v>0</v>
      </c>
      <c r="BA364">
        <v>4</v>
      </c>
      <c r="BB364" s="14">
        <f>IF(Table1[[#This Row],[FullBath]]+Table1[[#This Row],[HalfBath]]=Table1[[#This Row],[BedroomAbvGr]],1,0)</f>
        <v>0</v>
      </c>
      <c r="BC364">
        <v>1</v>
      </c>
      <c r="BD364" s="30" t="s">
        <v>97</v>
      </c>
      <c r="BE364">
        <v>7</v>
      </c>
      <c r="BF364" t="s">
        <v>107</v>
      </c>
      <c r="BG364">
        <v>1</v>
      </c>
      <c r="BH364" t="s">
        <v>104</v>
      </c>
      <c r="BI364" t="s">
        <v>156</v>
      </c>
      <c r="BJ364">
        <v>2003</v>
      </c>
      <c r="BK364" t="s">
        <v>109</v>
      </c>
      <c r="BL364">
        <v>2</v>
      </c>
      <c r="BM364">
        <v>672</v>
      </c>
      <c r="BN364" t="s">
        <v>98</v>
      </c>
      <c r="BO364" t="s">
        <v>98</v>
      </c>
      <c r="BP364" t="s">
        <v>105</v>
      </c>
      <c r="BQ364" s="30">
        <v>0</v>
      </c>
      <c r="BR364" s="14">
        <f>IF(Table1[[#This Row],[WoodDeckSF]]&gt;0,1,0)</f>
        <v>0</v>
      </c>
      <c r="BS364">
        <v>0</v>
      </c>
      <c r="BT364">
        <v>177</v>
      </c>
      <c r="BU364">
        <v>0</v>
      </c>
      <c r="BV364">
        <v>0</v>
      </c>
      <c r="BW364">
        <v>0</v>
      </c>
      <c r="BX364" s="28" t="s">
        <v>83</v>
      </c>
      <c r="BY364" s="14">
        <f>IF(Table1[[#This Row],[PoolQC]]="NA", 0, 1)</f>
        <v>0</v>
      </c>
      <c r="BZ364" s="30" t="s">
        <v>83</v>
      </c>
      <c r="CA364" s="14">
        <f>IF(Table1[[#This Row],[Fence]]="NA",0,1)</f>
        <v>0</v>
      </c>
      <c r="CB364" t="s">
        <v>83</v>
      </c>
      <c r="CC364">
        <v>0</v>
      </c>
      <c r="CD364" s="30">
        <v>7</v>
      </c>
      <c r="CE364">
        <v>2009</v>
      </c>
      <c r="CF364" t="s">
        <v>208</v>
      </c>
      <c r="CG364" t="s">
        <v>111</v>
      </c>
      <c r="CH364" s="14">
        <f>IF(Table1[[#This Row],[SaleCondition]]="Normal",1,0)</f>
        <v>1</v>
      </c>
      <c r="CI364" s="1">
        <v>198500</v>
      </c>
    </row>
    <row r="365" spans="1:87" x14ac:dyDescent="0.2">
      <c r="A365">
        <v>364</v>
      </c>
      <c r="B365">
        <v>160</v>
      </c>
      <c r="C365" s="28" t="s">
        <v>142</v>
      </c>
      <c r="D365">
        <v>21</v>
      </c>
      <c r="E365">
        <v>1680</v>
      </c>
      <c r="F365" s="28" t="s">
        <v>82</v>
      </c>
      <c r="G365" t="s">
        <v>83</v>
      </c>
      <c r="H365" t="s">
        <v>84</v>
      </c>
      <c r="I365" s="28" t="s">
        <v>85</v>
      </c>
      <c r="J365" t="s">
        <v>86</v>
      </c>
      <c r="K365" s="30" t="s">
        <v>87</v>
      </c>
      <c r="L365" t="s">
        <v>88</v>
      </c>
      <c r="M365" s="31" t="s">
        <v>228</v>
      </c>
      <c r="N365" s="31" t="s">
        <v>90</v>
      </c>
      <c r="O365" s="28" t="s">
        <v>90</v>
      </c>
      <c r="P365" t="s">
        <v>198</v>
      </c>
      <c r="Q365" s="30" t="s">
        <v>92</v>
      </c>
      <c r="R365" s="28">
        <v>6</v>
      </c>
      <c r="S365" s="28">
        <v>8</v>
      </c>
      <c r="T365">
        <v>1972</v>
      </c>
      <c r="U365">
        <v>2007</v>
      </c>
      <c r="V365" s="14">
        <f t="shared" si="5"/>
        <v>1</v>
      </c>
      <c r="W365" s="28" t="s">
        <v>93</v>
      </c>
      <c r="X365" s="28" t="s">
        <v>94</v>
      </c>
      <c r="Y365" s="30" t="s">
        <v>140</v>
      </c>
      <c r="Z365" s="28" t="s">
        <v>140</v>
      </c>
      <c r="AA365" t="s">
        <v>96</v>
      </c>
      <c r="AB365" s="28">
        <v>510</v>
      </c>
      <c r="AC365" s="28" t="s">
        <v>98</v>
      </c>
      <c r="AD365" s="28" t="s">
        <v>98</v>
      </c>
      <c r="AE365" s="30" t="s">
        <v>118</v>
      </c>
      <c r="AF365" t="s">
        <v>98</v>
      </c>
      <c r="AG365" t="s">
        <v>98</v>
      </c>
      <c r="AH365" t="s">
        <v>100</v>
      </c>
      <c r="AI365" t="s">
        <v>119</v>
      </c>
      <c r="AJ365">
        <v>162</v>
      </c>
      <c r="AK365" t="s">
        <v>102</v>
      </c>
      <c r="AL365">
        <v>0</v>
      </c>
      <c r="AM365">
        <v>321</v>
      </c>
      <c r="AN365">
        <v>483</v>
      </c>
      <c r="AO365" s="28" t="s">
        <v>103</v>
      </c>
      <c r="AP365" s="28" t="s">
        <v>97</v>
      </c>
      <c r="AQ365" t="s">
        <v>105</v>
      </c>
      <c r="AR365" t="s">
        <v>106</v>
      </c>
      <c r="AS365">
        <v>483</v>
      </c>
      <c r="AT365">
        <v>504</v>
      </c>
      <c r="AU365">
        <v>0</v>
      </c>
      <c r="AV365">
        <v>987</v>
      </c>
      <c r="AW365" s="30">
        <v>0</v>
      </c>
      <c r="AX365">
        <v>0</v>
      </c>
      <c r="AY365" s="30">
        <v>1</v>
      </c>
      <c r="AZ365" s="30">
        <v>1</v>
      </c>
      <c r="BA365">
        <v>2</v>
      </c>
      <c r="BB365" s="14">
        <f>IF(Table1[[#This Row],[FullBath]]+Table1[[#This Row],[HalfBath]]=Table1[[#This Row],[BedroomAbvGr]],1,0)</f>
        <v>1</v>
      </c>
      <c r="BC365">
        <v>1</v>
      </c>
      <c r="BD365" s="30" t="s">
        <v>97</v>
      </c>
      <c r="BE365">
        <v>5</v>
      </c>
      <c r="BF365" t="s">
        <v>107</v>
      </c>
      <c r="BG365">
        <v>0</v>
      </c>
      <c r="BH365" t="s">
        <v>83</v>
      </c>
      <c r="BI365" t="s">
        <v>127</v>
      </c>
      <c r="BJ365">
        <v>1972</v>
      </c>
      <c r="BK365" t="s">
        <v>102</v>
      </c>
      <c r="BL365">
        <v>1</v>
      </c>
      <c r="BM365">
        <v>264</v>
      </c>
      <c r="BN365" t="s">
        <v>98</v>
      </c>
      <c r="BO365" t="s">
        <v>98</v>
      </c>
      <c r="BP365" t="s">
        <v>105</v>
      </c>
      <c r="BQ365" s="30">
        <v>250</v>
      </c>
      <c r="BR365" s="14">
        <f>IF(Table1[[#This Row],[WoodDeckSF]]&gt;0,1,0)</f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 s="28" t="s">
        <v>83</v>
      </c>
      <c r="BY365" s="14">
        <f>IF(Table1[[#This Row],[PoolQC]]="NA", 0, 1)</f>
        <v>0</v>
      </c>
      <c r="BZ365" s="30" t="s">
        <v>83</v>
      </c>
      <c r="CA365" s="14">
        <f>IF(Table1[[#This Row],[Fence]]="NA",0,1)</f>
        <v>0</v>
      </c>
      <c r="CB365" t="s">
        <v>83</v>
      </c>
      <c r="CC365">
        <v>0</v>
      </c>
      <c r="CD365" s="30">
        <v>5</v>
      </c>
      <c r="CE365">
        <v>2009</v>
      </c>
      <c r="CF365" t="s">
        <v>110</v>
      </c>
      <c r="CG365" t="s">
        <v>111</v>
      </c>
      <c r="CH365" s="14">
        <f>IF(Table1[[#This Row],[SaleCondition]]="Normal",1,0)</f>
        <v>1</v>
      </c>
      <c r="CI365" s="1">
        <v>118000</v>
      </c>
    </row>
    <row r="366" spans="1:87" x14ac:dyDescent="0.2">
      <c r="A366">
        <v>365</v>
      </c>
      <c r="B366">
        <v>60</v>
      </c>
      <c r="C366" s="28" t="s">
        <v>81</v>
      </c>
      <c r="D366" t="s">
        <v>83</v>
      </c>
      <c r="E366">
        <v>18800</v>
      </c>
      <c r="F366" s="28" t="s">
        <v>82</v>
      </c>
      <c r="G366" t="s">
        <v>83</v>
      </c>
      <c r="H366" t="s">
        <v>120</v>
      </c>
      <c r="I366" s="28" t="s">
        <v>85</v>
      </c>
      <c r="J366" t="s">
        <v>86</v>
      </c>
      <c r="K366" s="30" t="s">
        <v>112</v>
      </c>
      <c r="L366" t="s">
        <v>88</v>
      </c>
      <c r="M366" s="31" t="s">
        <v>138</v>
      </c>
      <c r="N366" s="31" t="s">
        <v>90</v>
      </c>
      <c r="O366" s="28" t="s">
        <v>90</v>
      </c>
      <c r="P366" t="s">
        <v>91</v>
      </c>
      <c r="Q366" s="30" t="s">
        <v>92</v>
      </c>
      <c r="R366" s="28">
        <v>6</v>
      </c>
      <c r="S366" s="28">
        <v>5</v>
      </c>
      <c r="T366">
        <v>1976</v>
      </c>
      <c r="U366">
        <v>1976</v>
      </c>
      <c r="V366" s="14">
        <f t="shared" si="5"/>
        <v>0</v>
      </c>
      <c r="W366" s="28" t="s">
        <v>93</v>
      </c>
      <c r="X366" s="28" t="s">
        <v>94</v>
      </c>
      <c r="Y366" s="30" t="s">
        <v>140</v>
      </c>
      <c r="Z366" s="28" t="s">
        <v>140</v>
      </c>
      <c r="AA366" t="s">
        <v>96</v>
      </c>
      <c r="AB366" s="28">
        <v>120</v>
      </c>
      <c r="AC366" s="28" t="s">
        <v>98</v>
      </c>
      <c r="AD366" s="28" t="s">
        <v>98</v>
      </c>
      <c r="AE366" s="30" t="s">
        <v>99</v>
      </c>
      <c r="AF366" t="s">
        <v>97</v>
      </c>
      <c r="AG366" t="s">
        <v>98</v>
      </c>
      <c r="AH366" t="s">
        <v>121</v>
      </c>
      <c r="AI366" t="s">
        <v>101</v>
      </c>
      <c r="AJ366">
        <v>712</v>
      </c>
      <c r="AK366" t="s">
        <v>102</v>
      </c>
      <c r="AL366">
        <v>0</v>
      </c>
      <c r="AM366">
        <v>84</v>
      </c>
      <c r="AN366">
        <v>796</v>
      </c>
      <c r="AO366" s="28" t="s">
        <v>103</v>
      </c>
      <c r="AP366" s="28" t="s">
        <v>98</v>
      </c>
      <c r="AQ366" t="s">
        <v>105</v>
      </c>
      <c r="AR366" t="s">
        <v>106</v>
      </c>
      <c r="AS366">
        <v>790</v>
      </c>
      <c r="AT366">
        <v>784</v>
      </c>
      <c r="AU366">
        <v>0</v>
      </c>
      <c r="AV366">
        <v>1574</v>
      </c>
      <c r="AW366" s="30">
        <v>1</v>
      </c>
      <c r="AX366">
        <v>0</v>
      </c>
      <c r="AY366" s="30">
        <v>2</v>
      </c>
      <c r="AZ366" s="30">
        <v>1</v>
      </c>
      <c r="BA366">
        <v>3</v>
      </c>
      <c r="BB366" s="14">
        <f>IF(Table1[[#This Row],[FullBath]]+Table1[[#This Row],[HalfBath]]=Table1[[#This Row],[BedroomAbvGr]],1,0)</f>
        <v>1</v>
      </c>
      <c r="BC366">
        <v>1</v>
      </c>
      <c r="BD366" s="30" t="s">
        <v>98</v>
      </c>
      <c r="BE366">
        <v>6</v>
      </c>
      <c r="BF366" t="s">
        <v>107</v>
      </c>
      <c r="BG366">
        <v>1</v>
      </c>
      <c r="BH366" t="s">
        <v>98</v>
      </c>
      <c r="BI366" t="s">
        <v>108</v>
      </c>
      <c r="BJ366">
        <v>1976</v>
      </c>
      <c r="BK366" t="s">
        <v>157</v>
      </c>
      <c r="BL366">
        <v>2</v>
      </c>
      <c r="BM366">
        <v>566</v>
      </c>
      <c r="BN366" t="s">
        <v>98</v>
      </c>
      <c r="BO366" t="s">
        <v>98</v>
      </c>
      <c r="BP366" t="s">
        <v>105</v>
      </c>
      <c r="BQ366" s="30">
        <v>306</v>
      </c>
      <c r="BR366" s="14">
        <f>IF(Table1[[#This Row],[WoodDeckSF]]&gt;0,1,0)</f>
        <v>1</v>
      </c>
      <c r="BS366">
        <v>111</v>
      </c>
      <c r="BT366">
        <v>0</v>
      </c>
      <c r="BU366">
        <v>0</v>
      </c>
      <c r="BV366">
        <v>0</v>
      </c>
      <c r="BW366">
        <v>0</v>
      </c>
      <c r="BX366" s="28" t="s">
        <v>83</v>
      </c>
      <c r="BY366" s="14">
        <f>IF(Table1[[#This Row],[PoolQC]]="NA", 0, 1)</f>
        <v>0</v>
      </c>
      <c r="BZ366" s="30" t="s">
        <v>83</v>
      </c>
      <c r="CA366" s="14">
        <f>IF(Table1[[#This Row],[Fence]]="NA",0,1)</f>
        <v>0</v>
      </c>
      <c r="CB366" t="s">
        <v>83</v>
      </c>
      <c r="CC366">
        <v>0</v>
      </c>
      <c r="CD366" s="30">
        <v>7</v>
      </c>
      <c r="CE366">
        <v>2006</v>
      </c>
      <c r="CF366" t="s">
        <v>110</v>
      </c>
      <c r="CG366" t="s">
        <v>111</v>
      </c>
      <c r="CH366" s="14">
        <f>IF(Table1[[#This Row],[SaleCondition]]="Normal",1,0)</f>
        <v>1</v>
      </c>
      <c r="CI366" s="1">
        <v>190000</v>
      </c>
    </row>
    <row r="367" spans="1:87" x14ac:dyDescent="0.2">
      <c r="A367">
        <v>366</v>
      </c>
      <c r="B367">
        <v>70</v>
      </c>
      <c r="C367" s="28" t="s">
        <v>142</v>
      </c>
      <c r="D367">
        <v>59</v>
      </c>
      <c r="E367">
        <v>10690</v>
      </c>
      <c r="F367" s="28" t="s">
        <v>82</v>
      </c>
      <c r="G367" t="s">
        <v>83</v>
      </c>
      <c r="H367" t="s">
        <v>84</v>
      </c>
      <c r="I367" s="28" t="s">
        <v>85</v>
      </c>
      <c r="J367" t="s">
        <v>86</v>
      </c>
      <c r="K367" s="30" t="s">
        <v>87</v>
      </c>
      <c r="L367" t="s">
        <v>88</v>
      </c>
      <c r="M367" s="31" t="s">
        <v>176</v>
      </c>
      <c r="N367" s="31" t="s">
        <v>90</v>
      </c>
      <c r="O367" s="28" t="s">
        <v>90</v>
      </c>
      <c r="P367" t="s">
        <v>91</v>
      </c>
      <c r="Q367" s="30" t="s">
        <v>92</v>
      </c>
      <c r="R367" s="28">
        <v>5</v>
      </c>
      <c r="S367" s="28">
        <v>7</v>
      </c>
      <c r="T367">
        <v>1920</v>
      </c>
      <c r="U367">
        <v>1997</v>
      </c>
      <c r="V367" s="14">
        <f t="shared" si="5"/>
        <v>1</v>
      </c>
      <c r="W367" s="28" t="s">
        <v>152</v>
      </c>
      <c r="X367" s="28" t="s">
        <v>94</v>
      </c>
      <c r="Y367" s="30" t="s">
        <v>95</v>
      </c>
      <c r="Z367" s="28" t="s">
        <v>95</v>
      </c>
      <c r="AA367" t="s">
        <v>117</v>
      </c>
      <c r="AB367" s="28">
        <v>0</v>
      </c>
      <c r="AC367" s="28" t="s">
        <v>98</v>
      </c>
      <c r="AD367" s="28" t="s">
        <v>97</v>
      </c>
      <c r="AE367" s="30" t="s">
        <v>118</v>
      </c>
      <c r="AF367" t="s">
        <v>98</v>
      </c>
      <c r="AG367" t="s">
        <v>147</v>
      </c>
      <c r="AH367" t="s">
        <v>100</v>
      </c>
      <c r="AI367" t="s">
        <v>153</v>
      </c>
      <c r="AJ367">
        <v>456</v>
      </c>
      <c r="AK367" t="s">
        <v>102</v>
      </c>
      <c r="AL367">
        <v>0</v>
      </c>
      <c r="AM367">
        <v>216</v>
      </c>
      <c r="AN367">
        <v>672</v>
      </c>
      <c r="AO367" s="28" t="s">
        <v>103</v>
      </c>
      <c r="AP367" s="28" t="s">
        <v>97</v>
      </c>
      <c r="AQ367" t="s">
        <v>105</v>
      </c>
      <c r="AR367" t="s">
        <v>164</v>
      </c>
      <c r="AS367">
        <v>672</v>
      </c>
      <c r="AT367">
        <v>672</v>
      </c>
      <c r="AU367">
        <v>0</v>
      </c>
      <c r="AV367">
        <v>1344</v>
      </c>
      <c r="AW367" s="30">
        <v>0</v>
      </c>
      <c r="AX367">
        <v>0</v>
      </c>
      <c r="AY367" s="30">
        <v>1</v>
      </c>
      <c r="AZ367" s="30">
        <v>0</v>
      </c>
      <c r="BA367">
        <v>3</v>
      </c>
      <c r="BB367" s="14">
        <f>IF(Table1[[#This Row],[FullBath]]+Table1[[#This Row],[HalfBath]]=Table1[[#This Row],[BedroomAbvGr]],1,0)</f>
        <v>0</v>
      </c>
      <c r="BC367">
        <v>1</v>
      </c>
      <c r="BD367" s="30" t="s">
        <v>98</v>
      </c>
      <c r="BE367">
        <v>6</v>
      </c>
      <c r="BF367" t="s">
        <v>107</v>
      </c>
      <c r="BG367">
        <v>0</v>
      </c>
      <c r="BH367" t="s">
        <v>83</v>
      </c>
      <c r="BI367" t="s">
        <v>127</v>
      </c>
      <c r="BJ367">
        <v>1964</v>
      </c>
      <c r="BK367" t="s">
        <v>102</v>
      </c>
      <c r="BL367">
        <v>1</v>
      </c>
      <c r="BM367">
        <v>468</v>
      </c>
      <c r="BN367" t="s">
        <v>98</v>
      </c>
      <c r="BO367" t="s">
        <v>147</v>
      </c>
      <c r="BP367" t="s">
        <v>105</v>
      </c>
      <c r="BQ367" s="30">
        <v>0</v>
      </c>
      <c r="BR367" s="14">
        <f>IF(Table1[[#This Row],[WoodDeckSF]]&gt;0,1,0)</f>
        <v>0</v>
      </c>
      <c r="BS367">
        <v>128</v>
      </c>
      <c r="BT367">
        <v>218</v>
      </c>
      <c r="BU367">
        <v>0</v>
      </c>
      <c r="BV367">
        <v>0</v>
      </c>
      <c r="BW367">
        <v>0</v>
      </c>
      <c r="BX367" s="28" t="s">
        <v>83</v>
      </c>
      <c r="BY367" s="14">
        <f>IF(Table1[[#This Row],[PoolQC]]="NA", 0, 1)</f>
        <v>0</v>
      </c>
      <c r="BZ367" s="30" t="s">
        <v>83</v>
      </c>
      <c r="CA367" s="14">
        <f>IF(Table1[[#This Row],[Fence]]="NA",0,1)</f>
        <v>0</v>
      </c>
      <c r="CB367" t="s">
        <v>83</v>
      </c>
      <c r="CC367">
        <v>0</v>
      </c>
      <c r="CD367" s="30">
        <v>7</v>
      </c>
      <c r="CE367">
        <v>2009</v>
      </c>
      <c r="CF367" t="s">
        <v>110</v>
      </c>
      <c r="CG367" t="s">
        <v>111</v>
      </c>
      <c r="CH367" s="14">
        <f>IF(Table1[[#This Row],[SaleCondition]]="Normal",1,0)</f>
        <v>1</v>
      </c>
      <c r="CI367" s="1">
        <v>147000</v>
      </c>
    </row>
    <row r="368" spans="1:87" x14ac:dyDescent="0.2">
      <c r="A368">
        <v>367</v>
      </c>
      <c r="B368">
        <v>20</v>
      </c>
      <c r="C368" s="28" t="s">
        <v>81</v>
      </c>
      <c r="D368" t="s">
        <v>83</v>
      </c>
      <c r="E368">
        <v>9500</v>
      </c>
      <c r="F368" s="28" t="s">
        <v>82</v>
      </c>
      <c r="G368" t="s">
        <v>83</v>
      </c>
      <c r="H368" t="s">
        <v>120</v>
      </c>
      <c r="I368" s="28" t="s">
        <v>85</v>
      </c>
      <c r="J368" t="s">
        <v>86</v>
      </c>
      <c r="K368" s="30" t="s">
        <v>87</v>
      </c>
      <c r="L368" t="s">
        <v>88</v>
      </c>
      <c r="M368" s="31" t="s">
        <v>162</v>
      </c>
      <c r="N368" s="31" t="s">
        <v>90</v>
      </c>
      <c r="O368" s="28" t="s">
        <v>90</v>
      </c>
      <c r="P368" t="s">
        <v>91</v>
      </c>
      <c r="Q368" s="30" t="s">
        <v>115</v>
      </c>
      <c r="R368" s="28">
        <v>6</v>
      </c>
      <c r="S368" s="28">
        <v>5</v>
      </c>
      <c r="T368">
        <v>1963</v>
      </c>
      <c r="U368">
        <v>1963</v>
      </c>
      <c r="V368" s="14">
        <f t="shared" si="5"/>
        <v>0</v>
      </c>
      <c r="W368" s="28" t="s">
        <v>93</v>
      </c>
      <c r="X368" s="28" t="s">
        <v>94</v>
      </c>
      <c r="Y368" s="30" t="s">
        <v>161</v>
      </c>
      <c r="Z368" s="28" t="s">
        <v>161</v>
      </c>
      <c r="AA368" t="s">
        <v>96</v>
      </c>
      <c r="AB368" s="28">
        <v>247</v>
      </c>
      <c r="AC368" s="28" t="s">
        <v>98</v>
      </c>
      <c r="AD368" s="28" t="s">
        <v>98</v>
      </c>
      <c r="AE368" s="30" t="s">
        <v>118</v>
      </c>
      <c r="AF368" t="s">
        <v>97</v>
      </c>
      <c r="AG368" t="s">
        <v>98</v>
      </c>
      <c r="AH368" t="s">
        <v>100</v>
      </c>
      <c r="AI368" t="s">
        <v>141</v>
      </c>
      <c r="AJ368">
        <v>609</v>
      </c>
      <c r="AK368" t="s">
        <v>102</v>
      </c>
      <c r="AL368">
        <v>0</v>
      </c>
      <c r="AM368">
        <v>785</v>
      </c>
      <c r="AN368">
        <v>1394</v>
      </c>
      <c r="AO368" s="28" t="s">
        <v>103</v>
      </c>
      <c r="AP368" s="28" t="s">
        <v>97</v>
      </c>
      <c r="AQ368" t="s">
        <v>105</v>
      </c>
      <c r="AR368" t="s">
        <v>106</v>
      </c>
      <c r="AS368">
        <v>1394</v>
      </c>
      <c r="AT368">
        <v>0</v>
      </c>
      <c r="AU368">
        <v>0</v>
      </c>
      <c r="AV368">
        <v>1394</v>
      </c>
      <c r="AW368" s="30">
        <v>1</v>
      </c>
      <c r="AX368">
        <v>0</v>
      </c>
      <c r="AY368" s="30">
        <v>1</v>
      </c>
      <c r="AZ368" s="30">
        <v>1</v>
      </c>
      <c r="BA368">
        <v>3</v>
      </c>
      <c r="BB368" s="14">
        <f>IF(Table1[[#This Row],[FullBath]]+Table1[[#This Row],[HalfBath]]=Table1[[#This Row],[BedroomAbvGr]],1,0)</f>
        <v>0</v>
      </c>
      <c r="BC368">
        <v>1</v>
      </c>
      <c r="BD368" s="30" t="s">
        <v>98</v>
      </c>
      <c r="BE368">
        <v>6</v>
      </c>
      <c r="BF368" t="s">
        <v>107</v>
      </c>
      <c r="BG368">
        <v>2</v>
      </c>
      <c r="BH368" t="s">
        <v>97</v>
      </c>
      <c r="BI368" t="s">
        <v>108</v>
      </c>
      <c r="BJ368">
        <v>1963</v>
      </c>
      <c r="BK368" t="s">
        <v>109</v>
      </c>
      <c r="BL368">
        <v>2</v>
      </c>
      <c r="BM368">
        <v>514</v>
      </c>
      <c r="BN368" t="s">
        <v>98</v>
      </c>
      <c r="BO368" t="s">
        <v>98</v>
      </c>
      <c r="BP368" t="s">
        <v>105</v>
      </c>
      <c r="BQ368" s="30">
        <v>0</v>
      </c>
      <c r="BR368" s="14">
        <f>IF(Table1[[#This Row],[WoodDeckSF]]&gt;0,1,0)</f>
        <v>0</v>
      </c>
      <c r="BS368">
        <v>76</v>
      </c>
      <c r="BT368">
        <v>0</v>
      </c>
      <c r="BU368">
        <v>0</v>
      </c>
      <c r="BV368">
        <v>185</v>
      </c>
      <c r="BW368">
        <v>0</v>
      </c>
      <c r="BX368" s="28" t="s">
        <v>83</v>
      </c>
      <c r="BY368" s="14">
        <f>IF(Table1[[#This Row],[PoolQC]]="NA", 0, 1)</f>
        <v>0</v>
      </c>
      <c r="BZ368" s="30" t="s">
        <v>83</v>
      </c>
      <c r="CA368" s="14">
        <f>IF(Table1[[#This Row],[Fence]]="NA",0,1)</f>
        <v>0</v>
      </c>
      <c r="CB368" t="s">
        <v>83</v>
      </c>
      <c r="CC368">
        <v>0</v>
      </c>
      <c r="CD368" s="30">
        <v>7</v>
      </c>
      <c r="CE368">
        <v>2009</v>
      </c>
      <c r="CF368" t="s">
        <v>110</v>
      </c>
      <c r="CG368" t="s">
        <v>111</v>
      </c>
      <c r="CH368" s="14">
        <f>IF(Table1[[#This Row],[SaleCondition]]="Normal",1,0)</f>
        <v>1</v>
      </c>
      <c r="CI368" s="1">
        <v>159000</v>
      </c>
    </row>
    <row r="369" spans="1:87" x14ac:dyDescent="0.2">
      <c r="A369">
        <v>368</v>
      </c>
      <c r="B369">
        <v>80</v>
      </c>
      <c r="C369" s="28" t="s">
        <v>81</v>
      </c>
      <c r="D369">
        <v>101</v>
      </c>
      <c r="E369">
        <v>9150</v>
      </c>
      <c r="F369" s="28" t="s">
        <v>82</v>
      </c>
      <c r="G369" t="s">
        <v>83</v>
      </c>
      <c r="H369" t="s">
        <v>120</v>
      </c>
      <c r="I369" s="28" t="s">
        <v>85</v>
      </c>
      <c r="J369" t="s">
        <v>86</v>
      </c>
      <c r="K369" s="30" t="s">
        <v>122</v>
      </c>
      <c r="L369" t="s">
        <v>88</v>
      </c>
      <c r="M369" s="31" t="s">
        <v>162</v>
      </c>
      <c r="N369" s="31" t="s">
        <v>90</v>
      </c>
      <c r="O369" s="28" t="s">
        <v>90</v>
      </c>
      <c r="P369" t="s">
        <v>91</v>
      </c>
      <c r="Q369" s="30" t="s">
        <v>197</v>
      </c>
      <c r="R369" s="28">
        <v>6</v>
      </c>
      <c r="S369" s="28">
        <v>5</v>
      </c>
      <c r="T369">
        <v>1962</v>
      </c>
      <c r="U369">
        <v>1962</v>
      </c>
      <c r="V369" s="14">
        <f t="shared" si="5"/>
        <v>0</v>
      </c>
      <c r="W369" s="28" t="s">
        <v>93</v>
      </c>
      <c r="X369" s="28" t="s">
        <v>242</v>
      </c>
      <c r="Y369" s="30" t="s">
        <v>161</v>
      </c>
      <c r="Z369" s="28" t="s">
        <v>161</v>
      </c>
      <c r="AA369" t="s">
        <v>96</v>
      </c>
      <c r="AB369" s="28">
        <v>305</v>
      </c>
      <c r="AC369" s="28" t="s">
        <v>98</v>
      </c>
      <c r="AD369" s="28" t="s">
        <v>98</v>
      </c>
      <c r="AE369" s="30" t="s">
        <v>118</v>
      </c>
      <c r="AF369" t="s">
        <v>97</v>
      </c>
      <c r="AG369" t="s">
        <v>98</v>
      </c>
      <c r="AH369" t="s">
        <v>97</v>
      </c>
      <c r="AI369" t="s">
        <v>101</v>
      </c>
      <c r="AJ369">
        <v>371</v>
      </c>
      <c r="AK369" t="s">
        <v>102</v>
      </c>
      <c r="AL369">
        <v>0</v>
      </c>
      <c r="AM369">
        <v>728</v>
      </c>
      <c r="AN369">
        <v>1099</v>
      </c>
      <c r="AO369" s="28" t="s">
        <v>103</v>
      </c>
      <c r="AP369" s="28" t="s">
        <v>97</v>
      </c>
      <c r="AQ369" t="s">
        <v>105</v>
      </c>
      <c r="AR369" t="s">
        <v>106</v>
      </c>
      <c r="AS369">
        <v>1431</v>
      </c>
      <c r="AT369">
        <v>0</v>
      </c>
      <c r="AU369">
        <v>0</v>
      </c>
      <c r="AV369">
        <v>1431</v>
      </c>
      <c r="AW369" s="30">
        <v>0</v>
      </c>
      <c r="AX369">
        <v>1</v>
      </c>
      <c r="AY369" s="30">
        <v>1</v>
      </c>
      <c r="AZ369" s="30">
        <v>0</v>
      </c>
      <c r="BA369">
        <v>3</v>
      </c>
      <c r="BB369" s="14">
        <f>IF(Table1[[#This Row],[FullBath]]+Table1[[#This Row],[HalfBath]]=Table1[[#This Row],[BedroomAbvGr]],1,0)</f>
        <v>0</v>
      </c>
      <c r="BC369">
        <v>1</v>
      </c>
      <c r="BD369" s="30" t="s">
        <v>98</v>
      </c>
      <c r="BE369">
        <v>6</v>
      </c>
      <c r="BF369" t="s">
        <v>107</v>
      </c>
      <c r="BG369">
        <v>1</v>
      </c>
      <c r="BH369" t="s">
        <v>97</v>
      </c>
      <c r="BI369" t="s">
        <v>209</v>
      </c>
      <c r="BJ369">
        <v>1962</v>
      </c>
      <c r="BK369" t="s">
        <v>109</v>
      </c>
      <c r="BL369">
        <v>1</v>
      </c>
      <c r="BM369">
        <v>296</v>
      </c>
      <c r="BN369" t="s">
        <v>98</v>
      </c>
      <c r="BO369" t="s">
        <v>98</v>
      </c>
      <c r="BP369" t="s">
        <v>105</v>
      </c>
      <c r="BQ369" s="30">
        <v>64</v>
      </c>
      <c r="BR369" s="14">
        <f>IF(Table1[[#This Row],[WoodDeckSF]]&gt;0,1,0)</f>
        <v>1</v>
      </c>
      <c r="BS369">
        <v>110</v>
      </c>
      <c r="BT369">
        <v>0</v>
      </c>
      <c r="BU369">
        <v>0</v>
      </c>
      <c r="BV369">
        <v>0</v>
      </c>
      <c r="BW369">
        <v>0</v>
      </c>
      <c r="BX369" s="28" t="s">
        <v>83</v>
      </c>
      <c r="BY369" s="14">
        <f>IF(Table1[[#This Row],[PoolQC]]="NA", 0, 1)</f>
        <v>0</v>
      </c>
      <c r="BZ369" s="30" t="s">
        <v>83</v>
      </c>
      <c r="CA369" s="14">
        <f>IF(Table1[[#This Row],[Fence]]="NA",0,1)</f>
        <v>0</v>
      </c>
      <c r="CB369" t="s">
        <v>83</v>
      </c>
      <c r="CC369">
        <v>0</v>
      </c>
      <c r="CD369" s="30">
        <v>12</v>
      </c>
      <c r="CE369">
        <v>2008</v>
      </c>
      <c r="CF369" t="s">
        <v>110</v>
      </c>
      <c r="CG369" t="s">
        <v>111</v>
      </c>
      <c r="CH369" s="14">
        <f>IF(Table1[[#This Row],[SaleCondition]]="Normal",1,0)</f>
        <v>1</v>
      </c>
      <c r="CI369" s="1">
        <v>165000</v>
      </c>
    </row>
    <row r="370" spans="1:87" x14ac:dyDescent="0.2">
      <c r="A370">
        <v>369</v>
      </c>
      <c r="B370">
        <v>20</v>
      </c>
      <c r="C370" s="28" t="s">
        <v>81</v>
      </c>
      <c r="D370">
        <v>78</v>
      </c>
      <c r="E370">
        <v>7800</v>
      </c>
      <c r="F370" s="28" t="s">
        <v>82</v>
      </c>
      <c r="G370" t="s">
        <v>83</v>
      </c>
      <c r="H370" t="s">
        <v>84</v>
      </c>
      <c r="I370" s="28" t="s">
        <v>85</v>
      </c>
      <c r="J370" t="s">
        <v>86</v>
      </c>
      <c r="K370" s="30" t="s">
        <v>87</v>
      </c>
      <c r="L370" t="s">
        <v>88</v>
      </c>
      <c r="M370" s="31" t="s">
        <v>162</v>
      </c>
      <c r="N370" s="31" t="s">
        <v>90</v>
      </c>
      <c r="O370" s="28" t="s">
        <v>90</v>
      </c>
      <c r="P370" t="s">
        <v>91</v>
      </c>
      <c r="Q370" s="30" t="s">
        <v>115</v>
      </c>
      <c r="R370" s="28">
        <v>5</v>
      </c>
      <c r="S370" s="28">
        <v>6</v>
      </c>
      <c r="T370">
        <v>1954</v>
      </c>
      <c r="U370">
        <v>1954</v>
      </c>
      <c r="V370" s="14">
        <f t="shared" si="5"/>
        <v>0</v>
      </c>
      <c r="W370" s="28" t="s">
        <v>93</v>
      </c>
      <c r="X370" s="28" t="s">
        <v>94</v>
      </c>
      <c r="Y370" s="30" t="s">
        <v>140</v>
      </c>
      <c r="Z370" s="28" t="s">
        <v>140</v>
      </c>
      <c r="AA370" t="s">
        <v>96</v>
      </c>
      <c r="AB370" s="28">
        <v>200</v>
      </c>
      <c r="AC370" s="28" t="s">
        <v>98</v>
      </c>
      <c r="AD370" s="28" t="s">
        <v>98</v>
      </c>
      <c r="AE370" s="30" t="s">
        <v>99</v>
      </c>
      <c r="AF370" t="s">
        <v>98</v>
      </c>
      <c r="AG370" t="s">
        <v>98</v>
      </c>
      <c r="AH370" t="s">
        <v>100</v>
      </c>
      <c r="AI370" t="s">
        <v>172</v>
      </c>
      <c r="AJ370">
        <v>540</v>
      </c>
      <c r="AK370" t="s">
        <v>102</v>
      </c>
      <c r="AL370">
        <v>0</v>
      </c>
      <c r="AM370">
        <v>728</v>
      </c>
      <c r="AN370">
        <v>1268</v>
      </c>
      <c r="AO370" s="28" t="s">
        <v>103</v>
      </c>
      <c r="AP370" s="28" t="s">
        <v>97</v>
      </c>
      <c r="AQ370" t="s">
        <v>105</v>
      </c>
      <c r="AR370" t="s">
        <v>106</v>
      </c>
      <c r="AS370">
        <v>1268</v>
      </c>
      <c r="AT370">
        <v>0</v>
      </c>
      <c r="AU370">
        <v>0</v>
      </c>
      <c r="AV370">
        <v>1268</v>
      </c>
      <c r="AW370" s="30">
        <v>0</v>
      </c>
      <c r="AX370">
        <v>0</v>
      </c>
      <c r="AY370" s="30">
        <v>1</v>
      </c>
      <c r="AZ370" s="30">
        <v>0</v>
      </c>
      <c r="BA370">
        <v>2</v>
      </c>
      <c r="BB370" s="14">
        <f>IF(Table1[[#This Row],[FullBath]]+Table1[[#This Row],[HalfBath]]=Table1[[#This Row],[BedroomAbvGr]],1,0)</f>
        <v>0</v>
      </c>
      <c r="BC370">
        <v>1</v>
      </c>
      <c r="BD370" s="30" t="s">
        <v>98</v>
      </c>
      <c r="BE370">
        <v>7</v>
      </c>
      <c r="BF370" t="s">
        <v>107</v>
      </c>
      <c r="BG370">
        <v>1</v>
      </c>
      <c r="BH370" t="s">
        <v>97</v>
      </c>
      <c r="BI370" t="s">
        <v>108</v>
      </c>
      <c r="BJ370">
        <v>1954</v>
      </c>
      <c r="BK370" t="s">
        <v>157</v>
      </c>
      <c r="BL370">
        <v>1</v>
      </c>
      <c r="BM370">
        <v>244</v>
      </c>
      <c r="BN370" t="s">
        <v>98</v>
      </c>
      <c r="BO370" t="s">
        <v>98</v>
      </c>
      <c r="BP370" t="s">
        <v>105</v>
      </c>
      <c r="BQ370" s="30">
        <v>0</v>
      </c>
      <c r="BR370" s="14">
        <f>IF(Table1[[#This Row],[WoodDeckSF]]&gt;0,1,0)</f>
        <v>0</v>
      </c>
      <c r="BS370">
        <v>98</v>
      </c>
      <c r="BT370">
        <v>0</v>
      </c>
      <c r="BU370">
        <v>0</v>
      </c>
      <c r="BV370">
        <v>0</v>
      </c>
      <c r="BW370">
        <v>0</v>
      </c>
      <c r="BX370" s="28" t="s">
        <v>83</v>
      </c>
      <c r="BY370" s="14">
        <f>IF(Table1[[#This Row],[PoolQC]]="NA", 0, 1)</f>
        <v>0</v>
      </c>
      <c r="BZ370" s="30" t="s">
        <v>83</v>
      </c>
      <c r="CA370" s="14">
        <f>IF(Table1[[#This Row],[Fence]]="NA",0,1)</f>
        <v>0</v>
      </c>
      <c r="CB370" t="s">
        <v>83</v>
      </c>
      <c r="CC370">
        <v>0</v>
      </c>
      <c r="CD370" s="30">
        <v>3</v>
      </c>
      <c r="CE370">
        <v>2010</v>
      </c>
      <c r="CF370" t="s">
        <v>110</v>
      </c>
      <c r="CG370" t="s">
        <v>111</v>
      </c>
      <c r="CH370" s="14">
        <f>IF(Table1[[#This Row],[SaleCondition]]="Normal",1,0)</f>
        <v>1</v>
      </c>
      <c r="CI370" s="1">
        <v>132000</v>
      </c>
    </row>
    <row r="371" spans="1:87" x14ac:dyDescent="0.2">
      <c r="A371">
        <v>370</v>
      </c>
      <c r="B371">
        <v>20</v>
      </c>
      <c r="C371" s="28" t="s">
        <v>81</v>
      </c>
      <c r="D371" t="s">
        <v>83</v>
      </c>
      <c r="E371">
        <v>9830</v>
      </c>
      <c r="F371" s="28" t="s">
        <v>82</v>
      </c>
      <c r="G371" t="s">
        <v>83</v>
      </c>
      <c r="H371" t="s">
        <v>120</v>
      </c>
      <c r="I371" s="28" t="s">
        <v>85</v>
      </c>
      <c r="J371" t="s">
        <v>86</v>
      </c>
      <c r="K371" s="30" t="s">
        <v>122</v>
      </c>
      <c r="L371" t="s">
        <v>88</v>
      </c>
      <c r="M371" s="31" t="s">
        <v>162</v>
      </c>
      <c r="N371" s="31" t="s">
        <v>90</v>
      </c>
      <c r="O371" s="28" t="s">
        <v>90</v>
      </c>
      <c r="P371" t="s">
        <v>91</v>
      </c>
      <c r="Q371" s="30" t="s">
        <v>115</v>
      </c>
      <c r="R371" s="28">
        <v>5</v>
      </c>
      <c r="S371" s="28">
        <v>7</v>
      </c>
      <c r="T371">
        <v>1959</v>
      </c>
      <c r="U371">
        <v>2006</v>
      </c>
      <c r="V371" s="14">
        <f t="shared" si="5"/>
        <v>1</v>
      </c>
      <c r="W371" s="28" t="s">
        <v>93</v>
      </c>
      <c r="X371" s="28" t="s">
        <v>94</v>
      </c>
      <c r="Y371" s="30" t="s">
        <v>124</v>
      </c>
      <c r="Z371" s="28" t="s">
        <v>124</v>
      </c>
      <c r="AA371" t="s">
        <v>117</v>
      </c>
      <c r="AB371" s="28">
        <v>0</v>
      </c>
      <c r="AC371" s="28" t="s">
        <v>98</v>
      </c>
      <c r="AD371" s="28" t="s">
        <v>97</v>
      </c>
      <c r="AE371" s="30" t="s">
        <v>118</v>
      </c>
      <c r="AF371" t="s">
        <v>98</v>
      </c>
      <c r="AG371" t="s">
        <v>98</v>
      </c>
      <c r="AH371" t="s">
        <v>100</v>
      </c>
      <c r="AI371" t="s">
        <v>119</v>
      </c>
      <c r="AJ371">
        <v>72</v>
      </c>
      <c r="AK371" t="s">
        <v>153</v>
      </c>
      <c r="AL371">
        <v>258</v>
      </c>
      <c r="AM371">
        <v>733</v>
      </c>
      <c r="AN371">
        <v>1063</v>
      </c>
      <c r="AO371" s="28" t="s">
        <v>103</v>
      </c>
      <c r="AP371" s="28" t="s">
        <v>104</v>
      </c>
      <c r="AQ371" t="s">
        <v>105</v>
      </c>
      <c r="AR371" t="s">
        <v>106</v>
      </c>
      <c r="AS371">
        <v>1287</v>
      </c>
      <c r="AT371">
        <v>0</v>
      </c>
      <c r="AU371">
        <v>0</v>
      </c>
      <c r="AV371">
        <v>1287</v>
      </c>
      <c r="AW371" s="30">
        <v>1</v>
      </c>
      <c r="AX371">
        <v>0</v>
      </c>
      <c r="AY371" s="30">
        <v>1</v>
      </c>
      <c r="AZ371" s="30">
        <v>0</v>
      </c>
      <c r="BA371">
        <v>3</v>
      </c>
      <c r="BB371" s="14">
        <f>IF(Table1[[#This Row],[FullBath]]+Table1[[#This Row],[HalfBath]]=Table1[[#This Row],[BedroomAbvGr]],1,0)</f>
        <v>0</v>
      </c>
      <c r="BC371">
        <v>1</v>
      </c>
      <c r="BD371" s="30" t="s">
        <v>97</v>
      </c>
      <c r="BE371">
        <v>7</v>
      </c>
      <c r="BF371" t="s">
        <v>107</v>
      </c>
      <c r="BG371">
        <v>1</v>
      </c>
      <c r="BH371" t="s">
        <v>97</v>
      </c>
      <c r="BI371" t="s">
        <v>127</v>
      </c>
      <c r="BJ371">
        <v>1997</v>
      </c>
      <c r="BK371" t="s">
        <v>157</v>
      </c>
      <c r="BL371">
        <v>2</v>
      </c>
      <c r="BM371">
        <v>576</v>
      </c>
      <c r="BN371" t="s">
        <v>98</v>
      </c>
      <c r="BO371" t="s">
        <v>98</v>
      </c>
      <c r="BP371" t="s">
        <v>105</v>
      </c>
      <c r="BQ371" s="30">
        <v>364</v>
      </c>
      <c r="BR371" s="14">
        <f>IF(Table1[[#This Row],[WoodDeckSF]]&gt;0,1,0)</f>
        <v>1</v>
      </c>
      <c r="BS371">
        <v>17</v>
      </c>
      <c r="BT371">
        <v>0</v>
      </c>
      <c r="BU371">
        <v>0</v>
      </c>
      <c r="BV371">
        <v>182</v>
      </c>
      <c r="BW371">
        <v>0</v>
      </c>
      <c r="BX371" s="28" t="s">
        <v>83</v>
      </c>
      <c r="BY371" s="14">
        <f>IF(Table1[[#This Row],[PoolQC]]="NA", 0, 1)</f>
        <v>0</v>
      </c>
      <c r="BZ371" s="30" t="s">
        <v>83</v>
      </c>
      <c r="CA371" s="14">
        <f>IF(Table1[[#This Row],[Fence]]="NA",0,1)</f>
        <v>0</v>
      </c>
      <c r="CB371" t="s">
        <v>83</v>
      </c>
      <c r="CC371">
        <v>0</v>
      </c>
      <c r="CD371" s="30">
        <v>3</v>
      </c>
      <c r="CE371">
        <v>2010</v>
      </c>
      <c r="CF371" t="s">
        <v>110</v>
      </c>
      <c r="CG371" t="s">
        <v>111</v>
      </c>
      <c r="CH371" s="14">
        <f>IF(Table1[[#This Row],[SaleCondition]]="Normal",1,0)</f>
        <v>1</v>
      </c>
      <c r="CI371" s="1">
        <v>162000</v>
      </c>
    </row>
    <row r="372" spans="1:87" x14ac:dyDescent="0.2">
      <c r="A372">
        <v>371</v>
      </c>
      <c r="B372">
        <v>60</v>
      </c>
      <c r="C372" s="28" t="s">
        <v>81</v>
      </c>
      <c r="D372" t="s">
        <v>83</v>
      </c>
      <c r="E372">
        <v>8121</v>
      </c>
      <c r="F372" s="28" t="s">
        <v>82</v>
      </c>
      <c r="G372" t="s">
        <v>83</v>
      </c>
      <c r="H372" t="s">
        <v>120</v>
      </c>
      <c r="I372" s="28" t="s">
        <v>85</v>
      </c>
      <c r="J372" t="s">
        <v>86</v>
      </c>
      <c r="K372" s="30" t="s">
        <v>87</v>
      </c>
      <c r="L372" t="s">
        <v>88</v>
      </c>
      <c r="M372" s="31" t="s">
        <v>193</v>
      </c>
      <c r="N372" s="31" t="s">
        <v>90</v>
      </c>
      <c r="O372" s="28" t="s">
        <v>90</v>
      </c>
      <c r="P372" t="s">
        <v>91</v>
      </c>
      <c r="Q372" s="30" t="s">
        <v>92</v>
      </c>
      <c r="R372" s="28">
        <v>6</v>
      </c>
      <c r="S372" s="28">
        <v>5</v>
      </c>
      <c r="T372">
        <v>2000</v>
      </c>
      <c r="U372">
        <v>2000</v>
      </c>
      <c r="V372" s="14">
        <f t="shared" si="5"/>
        <v>0</v>
      </c>
      <c r="W372" s="28" t="s">
        <v>93</v>
      </c>
      <c r="X372" s="28" t="s">
        <v>94</v>
      </c>
      <c r="Y372" s="30" t="s">
        <v>95</v>
      </c>
      <c r="Z372" s="28" t="s">
        <v>95</v>
      </c>
      <c r="AA372" t="s">
        <v>117</v>
      </c>
      <c r="AB372" s="28">
        <v>0</v>
      </c>
      <c r="AC372" s="28" t="s">
        <v>98</v>
      </c>
      <c r="AD372" s="28" t="s">
        <v>98</v>
      </c>
      <c r="AE372" s="30" t="s">
        <v>99</v>
      </c>
      <c r="AF372" t="s">
        <v>97</v>
      </c>
      <c r="AG372" t="s">
        <v>98</v>
      </c>
      <c r="AH372" t="s">
        <v>100</v>
      </c>
      <c r="AI372" t="s">
        <v>102</v>
      </c>
      <c r="AJ372">
        <v>0</v>
      </c>
      <c r="AK372" t="s">
        <v>102</v>
      </c>
      <c r="AL372">
        <v>0</v>
      </c>
      <c r="AM372">
        <v>953</v>
      </c>
      <c r="AN372">
        <v>953</v>
      </c>
      <c r="AO372" s="28" t="s">
        <v>103</v>
      </c>
      <c r="AP372" s="28" t="s">
        <v>104</v>
      </c>
      <c r="AQ372" t="s">
        <v>105</v>
      </c>
      <c r="AR372" t="s">
        <v>106</v>
      </c>
      <c r="AS372">
        <v>953</v>
      </c>
      <c r="AT372">
        <v>711</v>
      </c>
      <c r="AU372">
        <v>0</v>
      </c>
      <c r="AV372">
        <v>1664</v>
      </c>
      <c r="AW372" s="30">
        <v>0</v>
      </c>
      <c r="AX372">
        <v>0</v>
      </c>
      <c r="AY372" s="30">
        <v>2</v>
      </c>
      <c r="AZ372" s="30">
        <v>1</v>
      </c>
      <c r="BA372">
        <v>3</v>
      </c>
      <c r="BB372" s="14">
        <f>IF(Table1[[#This Row],[FullBath]]+Table1[[#This Row],[HalfBath]]=Table1[[#This Row],[BedroomAbvGr]],1,0)</f>
        <v>1</v>
      </c>
      <c r="BC372">
        <v>1</v>
      </c>
      <c r="BD372" s="30" t="s">
        <v>98</v>
      </c>
      <c r="BE372">
        <v>7</v>
      </c>
      <c r="BF372" t="s">
        <v>107</v>
      </c>
      <c r="BG372">
        <v>1</v>
      </c>
      <c r="BH372" t="s">
        <v>98</v>
      </c>
      <c r="BI372" t="s">
        <v>108</v>
      </c>
      <c r="BJ372">
        <v>2000</v>
      </c>
      <c r="BK372" t="s">
        <v>109</v>
      </c>
      <c r="BL372">
        <v>2</v>
      </c>
      <c r="BM372">
        <v>460</v>
      </c>
      <c r="BN372" t="s">
        <v>98</v>
      </c>
      <c r="BO372" t="s">
        <v>98</v>
      </c>
      <c r="BP372" t="s">
        <v>105</v>
      </c>
      <c r="BQ372" s="30">
        <v>100</v>
      </c>
      <c r="BR372" s="14">
        <f>IF(Table1[[#This Row],[WoodDeckSF]]&gt;0,1,0)</f>
        <v>1</v>
      </c>
      <c r="BS372">
        <v>40</v>
      </c>
      <c r="BT372">
        <v>0</v>
      </c>
      <c r="BU372">
        <v>0</v>
      </c>
      <c r="BV372">
        <v>0</v>
      </c>
      <c r="BW372">
        <v>0</v>
      </c>
      <c r="BX372" s="28" t="s">
        <v>83</v>
      </c>
      <c r="BY372" s="14">
        <f>IF(Table1[[#This Row],[PoolQC]]="NA", 0, 1)</f>
        <v>0</v>
      </c>
      <c r="BZ372" s="30" t="s">
        <v>83</v>
      </c>
      <c r="CA372" s="14">
        <f>IF(Table1[[#This Row],[Fence]]="NA",0,1)</f>
        <v>0</v>
      </c>
      <c r="CB372" t="s">
        <v>83</v>
      </c>
      <c r="CC372">
        <v>0</v>
      </c>
      <c r="CD372" s="30">
        <v>1</v>
      </c>
      <c r="CE372">
        <v>2006</v>
      </c>
      <c r="CF372" t="s">
        <v>110</v>
      </c>
      <c r="CG372" t="s">
        <v>111</v>
      </c>
      <c r="CH372" s="14">
        <f>IF(Table1[[#This Row],[SaleCondition]]="Normal",1,0)</f>
        <v>1</v>
      </c>
      <c r="CI372" s="1">
        <v>172400</v>
      </c>
    </row>
    <row r="373" spans="1:87" x14ac:dyDescent="0.2">
      <c r="A373">
        <v>372</v>
      </c>
      <c r="B373">
        <v>50</v>
      </c>
      <c r="C373" s="28" t="s">
        <v>81</v>
      </c>
      <c r="D373">
        <v>80</v>
      </c>
      <c r="E373">
        <v>17120</v>
      </c>
      <c r="F373" s="28" t="s">
        <v>82</v>
      </c>
      <c r="G373" t="s">
        <v>83</v>
      </c>
      <c r="H373" t="s">
        <v>84</v>
      </c>
      <c r="I373" s="28" t="s">
        <v>85</v>
      </c>
      <c r="J373" t="s">
        <v>86</v>
      </c>
      <c r="K373" s="30" t="s">
        <v>87</v>
      </c>
      <c r="L373" t="s">
        <v>88</v>
      </c>
      <c r="M373" s="31" t="s">
        <v>205</v>
      </c>
      <c r="N373" s="31" t="s">
        <v>114</v>
      </c>
      <c r="O373" s="28" t="s">
        <v>90</v>
      </c>
      <c r="P373" t="s">
        <v>91</v>
      </c>
      <c r="Q373" s="30" t="s">
        <v>132</v>
      </c>
      <c r="R373" s="28">
        <v>4</v>
      </c>
      <c r="S373" s="28">
        <v>4</v>
      </c>
      <c r="T373">
        <v>1959</v>
      </c>
      <c r="U373">
        <v>1959</v>
      </c>
      <c r="V373" s="14">
        <f t="shared" si="5"/>
        <v>0</v>
      </c>
      <c r="W373" s="28" t="s">
        <v>93</v>
      </c>
      <c r="X373" s="28" t="s">
        <v>94</v>
      </c>
      <c r="Y373" s="30" t="s">
        <v>155</v>
      </c>
      <c r="Z373" s="28" t="s">
        <v>161</v>
      </c>
      <c r="AA373" t="s">
        <v>117</v>
      </c>
      <c r="AB373" s="28">
        <v>0</v>
      </c>
      <c r="AC373" s="28" t="s">
        <v>98</v>
      </c>
      <c r="AD373" s="28" t="s">
        <v>98</v>
      </c>
      <c r="AE373" s="30" t="s">
        <v>118</v>
      </c>
      <c r="AF373" t="s">
        <v>83</v>
      </c>
      <c r="AG373" t="s">
        <v>83</v>
      </c>
      <c r="AH373" t="s">
        <v>83</v>
      </c>
      <c r="AI373" t="s">
        <v>83</v>
      </c>
      <c r="AJ373">
        <v>0</v>
      </c>
      <c r="AK373" t="s">
        <v>83</v>
      </c>
      <c r="AL373">
        <v>0</v>
      </c>
      <c r="AM373">
        <v>0</v>
      </c>
      <c r="AN373">
        <v>0</v>
      </c>
      <c r="AO373" s="28" t="s">
        <v>103</v>
      </c>
      <c r="AP373" s="28" t="s">
        <v>98</v>
      </c>
      <c r="AQ373" t="s">
        <v>105</v>
      </c>
      <c r="AR373" t="s">
        <v>106</v>
      </c>
      <c r="AS373">
        <v>1120</v>
      </c>
      <c r="AT373">
        <v>468</v>
      </c>
      <c r="AU373">
        <v>0</v>
      </c>
      <c r="AV373">
        <v>1588</v>
      </c>
      <c r="AW373" s="30">
        <v>0</v>
      </c>
      <c r="AX373">
        <v>0</v>
      </c>
      <c r="AY373" s="30">
        <v>2</v>
      </c>
      <c r="AZ373" s="30">
        <v>0</v>
      </c>
      <c r="BA373">
        <v>4</v>
      </c>
      <c r="BB373" s="14">
        <f>IF(Table1[[#This Row],[FullBath]]+Table1[[#This Row],[HalfBath]]=Table1[[#This Row],[BedroomAbvGr]],1,0)</f>
        <v>0</v>
      </c>
      <c r="BC373">
        <v>1</v>
      </c>
      <c r="BD373" s="30" t="s">
        <v>98</v>
      </c>
      <c r="BE373">
        <v>7</v>
      </c>
      <c r="BF373" t="s">
        <v>224</v>
      </c>
      <c r="BG373">
        <v>1</v>
      </c>
      <c r="BH373" t="s">
        <v>97</v>
      </c>
      <c r="BI373" t="s">
        <v>127</v>
      </c>
      <c r="BJ373">
        <v>1991</v>
      </c>
      <c r="BK373" t="s">
        <v>157</v>
      </c>
      <c r="BL373">
        <v>2</v>
      </c>
      <c r="BM373">
        <v>680</v>
      </c>
      <c r="BN373" t="s">
        <v>98</v>
      </c>
      <c r="BO373" t="s">
        <v>98</v>
      </c>
      <c r="BP373" t="s">
        <v>177</v>
      </c>
      <c r="BQ373" s="30">
        <v>0</v>
      </c>
      <c r="BR373" s="14">
        <f>IF(Table1[[#This Row],[WoodDeckSF]]&gt;0,1,0)</f>
        <v>0</v>
      </c>
      <c r="BS373">
        <v>59</v>
      </c>
      <c r="BT373">
        <v>0</v>
      </c>
      <c r="BU373">
        <v>0</v>
      </c>
      <c r="BV373">
        <v>0</v>
      </c>
      <c r="BW373">
        <v>0</v>
      </c>
      <c r="BX373" s="28" t="s">
        <v>83</v>
      </c>
      <c r="BY373" s="14">
        <f>IF(Table1[[#This Row],[PoolQC]]="NA", 0, 1)</f>
        <v>0</v>
      </c>
      <c r="BZ373" s="30" t="s">
        <v>83</v>
      </c>
      <c r="CA373" s="14">
        <f>IF(Table1[[#This Row],[Fence]]="NA",0,1)</f>
        <v>0</v>
      </c>
      <c r="CB373" t="s">
        <v>83</v>
      </c>
      <c r="CC373">
        <v>0</v>
      </c>
      <c r="CD373" s="30">
        <v>7</v>
      </c>
      <c r="CE373">
        <v>2008</v>
      </c>
      <c r="CF373" t="s">
        <v>110</v>
      </c>
      <c r="CG373" t="s">
        <v>111</v>
      </c>
      <c r="CH373" s="14">
        <f>IF(Table1[[#This Row],[SaleCondition]]="Normal",1,0)</f>
        <v>1</v>
      </c>
      <c r="CI373" s="1">
        <v>134432</v>
      </c>
    </row>
    <row r="374" spans="1:87" x14ac:dyDescent="0.2">
      <c r="A374">
        <v>373</v>
      </c>
      <c r="B374">
        <v>120</v>
      </c>
      <c r="C374" s="28" t="s">
        <v>81</v>
      </c>
      <c r="D374">
        <v>50</v>
      </c>
      <c r="E374">
        <v>7175</v>
      </c>
      <c r="F374" s="28" t="s">
        <v>82</v>
      </c>
      <c r="G374" t="s">
        <v>83</v>
      </c>
      <c r="H374" t="s">
        <v>84</v>
      </c>
      <c r="I374" s="28" t="s">
        <v>85</v>
      </c>
      <c r="J374" t="s">
        <v>86</v>
      </c>
      <c r="K374" s="30" t="s">
        <v>87</v>
      </c>
      <c r="L374" t="s">
        <v>88</v>
      </c>
      <c r="M374" s="31" t="s">
        <v>170</v>
      </c>
      <c r="N374" s="31" t="s">
        <v>90</v>
      </c>
      <c r="O374" s="28" t="s">
        <v>90</v>
      </c>
      <c r="P374" t="s">
        <v>179</v>
      </c>
      <c r="Q374" s="30" t="s">
        <v>115</v>
      </c>
      <c r="R374" s="28">
        <v>6</v>
      </c>
      <c r="S374" s="28">
        <v>5</v>
      </c>
      <c r="T374">
        <v>1984</v>
      </c>
      <c r="U374">
        <v>1984</v>
      </c>
      <c r="V374" s="14">
        <f t="shared" si="5"/>
        <v>0</v>
      </c>
      <c r="W374" s="28" t="s">
        <v>93</v>
      </c>
      <c r="X374" s="28" t="s">
        <v>94</v>
      </c>
      <c r="Y374" s="30" t="s">
        <v>161</v>
      </c>
      <c r="Z374" s="28" t="s">
        <v>161</v>
      </c>
      <c r="AA374" t="s">
        <v>117</v>
      </c>
      <c r="AB374" s="28">
        <v>0</v>
      </c>
      <c r="AC374" s="28" t="s">
        <v>98</v>
      </c>
      <c r="AD374" s="28" t="s">
        <v>98</v>
      </c>
      <c r="AE374" s="30" t="s">
        <v>118</v>
      </c>
      <c r="AF374" t="s">
        <v>97</v>
      </c>
      <c r="AG374" t="s">
        <v>98</v>
      </c>
      <c r="AH374" t="s">
        <v>100</v>
      </c>
      <c r="AI374" t="s">
        <v>119</v>
      </c>
      <c r="AJ374">
        <v>623</v>
      </c>
      <c r="AK374" t="s">
        <v>172</v>
      </c>
      <c r="AL374">
        <v>121</v>
      </c>
      <c r="AM374">
        <v>0</v>
      </c>
      <c r="AN374">
        <v>744</v>
      </c>
      <c r="AO374" s="28" t="s">
        <v>103</v>
      </c>
      <c r="AP374" s="28" t="s">
        <v>98</v>
      </c>
      <c r="AQ374" t="s">
        <v>105</v>
      </c>
      <c r="AR374" t="s">
        <v>106</v>
      </c>
      <c r="AS374">
        <v>752</v>
      </c>
      <c r="AT374">
        <v>0</v>
      </c>
      <c r="AU374">
        <v>0</v>
      </c>
      <c r="AV374">
        <v>752</v>
      </c>
      <c r="AW374" s="30">
        <v>1</v>
      </c>
      <c r="AX374">
        <v>0</v>
      </c>
      <c r="AY374" s="30">
        <v>1</v>
      </c>
      <c r="AZ374" s="30">
        <v>0</v>
      </c>
      <c r="BA374">
        <v>2</v>
      </c>
      <c r="BB374" s="14">
        <f>IF(Table1[[#This Row],[FullBath]]+Table1[[#This Row],[HalfBath]]=Table1[[#This Row],[BedroomAbvGr]],1,0)</f>
        <v>0</v>
      </c>
      <c r="BC374">
        <v>1</v>
      </c>
      <c r="BD374" s="30" t="s">
        <v>98</v>
      </c>
      <c r="BE374">
        <v>4</v>
      </c>
      <c r="BF374" t="s">
        <v>107</v>
      </c>
      <c r="BG374">
        <v>0</v>
      </c>
      <c r="BH374" t="s">
        <v>83</v>
      </c>
      <c r="BI374" t="s">
        <v>108</v>
      </c>
      <c r="BJ374">
        <v>1984</v>
      </c>
      <c r="BK374" t="s">
        <v>102</v>
      </c>
      <c r="BL374">
        <v>1</v>
      </c>
      <c r="BM374">
        <v>264</v>
      </c>
      <c r="BN374" t="s">
        <v>98</v>
      </c>
      <c r="BO374" t="s">
        <v>98</v>
      </c>
      <c r="BP374" t="s">
        <v>105</v>
      </c>
      <c r="BQ374" s="30">
        <v>353</v>
      </c>
      <c r="BR374" s="14">
        <f>IF(Table1[[#This Row],[WoodDeckSF]]&gt;0,1,0)</f>
        <v>1</v>
      </c>
      <c r="BS374">
        <v>0</v>
      </c>
      <c r="BT374">
        <v>0</v>
      </c>
      <c r="BU374">
        <v>0</v>
      </c>
      <c r="BV374">
        <v>90</v>
      </c>
      <c r="BW374">
        <v>0</v>
      </c>
      <c r="BX374" s="28" t="s">
        <v>83</v>
      </c>
      <c r="BY374" s="14">
        <f>IF(Table1[[#This Row],[PoolQC]]="NA", 0, 1)</f>
        <v>0</v>
      </c>
      <c r="BZ374" s="30" t="s">
        <v>134</v>
      </c>
      <c r="CA374" s="14">
        <f>IF(Table1[[#This Row],[Fence]]="NA",0,1)</f>
        <v>1</v>
      </c>
      <c r="CB374" t="s">
        <v>83</v>
      </c>
      <c r="CC374">
        <v>0</v>
      </c>
      <c r="CD374" s="30">
        <v>2</v>
      </c>
      <c r="CE374">
        <v>2010</v>
      </c>
      <c r="CF374" t="s">
        <v>110</v>
      </c>
      <c r="CG374" t="s">
        <v>111</v>
      </c>
      <c r="CH374" s="14">
        <f>IF(Table1[[#This Row],[SaleCondition]]="Normal",1,0)</f>
        <v>1</v>
      </c>
      <c r="CI374" s="1">
        <v>125000</v>
      </c>
    </row>
    <row r="375" spans="1:87" x14ac:dyDescent="0.2">
      <c r="A375">
        <v>374</v>
      </c>
      <c r="B375">
        <v>20</v>
      </c>
      <c r="C375" s="28" t="s">
        <v>81</v>
      </c>
      <c r="D375">
        <v>79</v>
      </c>
      <c r="E375">
        <v>10634</v>
      </c>
      <c r="F375" s="28" t="s">
        <v>82</v>
      </c>
      <c r="G375" t="s">
        <v>83</v>
      </c>
      <c r="H375" t="s">
        <v>84</v>
      </c>
      <c r="I375" s="28" t="s">
        <v>85</v>
      </c>
      <c r="J375" t="s">
        <v>86</v>
      </c>
      <c r="K375" s="30" t="s">
        <v>87</v>
      </c>
      <c r="L375" t="s">
        <v>88</v>
      </c>
      <c r="M375" s="31" t="s">
        <v>162</v>
      </c>
      <c r="N375" s="31" t="s">
        <v>90</v>
      </c>
      <c r="O375" s="28" t="s">
        <v>90</v>
      </c>
      <c r="P375" t="s">
        <v>91</v>
      </c>
      <c r="Q375" s="30" t="s">
        <v>115</v>
      </c>
      <c r="R375" s="28">
        <v>5</v>
      </c>
      <c r="S375" s="28">
        <v>6</v>
      </c>
      <c r="T375">
        <v>1953</v>
      </c>
      <c r="U375">
        <v>1953</v>
      </c>
      <c r="V375" s="14">
        <f t="shared" si="5"/>
        <v>0</v>
      </c>
      <c r="W375" s="28" t="s">
        <v>93</v>
      </c>
      <c r="X375" s="28" t="s">
        <v>94</v>
      </c>
      <c r="Y375" s="30" t="s">
        <v>116</v>
      </c>
      <c r="Z375" s="28" t="s">
        <v>116</v>
      </c>
      <c r="AA375" t="s">
        <v>117</v>
      </c>
      <c r="AB375" s="28">
        <v>0</v>
      </c>
      <c r="AC375" s="28" t="s">
        <v>98</v>
      </c>
      <c r="AD375" s="28" t="s">
        <v>98</v>
      </c>
      <c r="AE375" s="30" t="s">
        <v>99</v>
      </c>
      <c r="AF375" t="s">
        <v>98</v>
      </c>
      <c r="AG375" t="s">
        <v>98</v>
      </c>
      <c r="AH375" t="s">
        <v>100</v>
      </c>
      <c r="AI375" t="s">
        <v>141</v>
      </c>
      <c r="AJ375">
        <v>428</v>
      </c>
      <c r="AK375" t="s">
        <v>172</v>
      </c>
      <c r="AL375">
        <v>180</v>
      </c>
      <c r="AM375">
        <v>0</v>
      </c>
      <c r="AN375">
        <v>608</v>
      </c>
      <c r="AO375" s="28" t="s">
        <v>103</v>
      </c>
      <c r="AP375" s="28" t="s">
        <v>98</v>
      </c>
      <c r="AQ375" t="s">
        <v>105</v>
      </c>
      <c r="AR375" t="s">
        <v>106</v>
      </c>
      <c r="AS375">
        <v>1319</v>
      </c>
      <c r="AT375">
        <v>0</v>
      </c>
      <c r="AU375">
        <v>0</v>
      </c>
      <c r="AV375">
        <v>1319</v>
      </c>
      <c r="AW375" s="30">
        <v>1</v>
      </c>
      <c r="AX375">
        <v>0</v>
      </c>
      <c r="AY375" s="30">
        <v>1</v>
      </c>
      <c r="AZ375" s="30">
        <v>0</v>
      </c>
      <c r="BA375">
        <v>3</v>
      </c>
      <c r="BB375" s="14">
        <f>IF(Table1[[#This Row],[FullBath]]+Table1[[#This Row],[HalfBath]]=Table1[[#This Row],[BedroomAbvGr]],1,0)</f>
        <v>0</v>
      </c>
      <c r="BC375">
        <v>1</v>
      </c>
      <c r="BD375" s="30" t="s">
        <v>98</v>
      </c>
      <c r="BE375">
        <v>5</v>
      </c>
      <c r="BF375" t="s">
        <v>224</v>
      </c>
      <c r="BG375">
        <v>0</v>
      </c>
      <c r="BH375" t="s">
        <v>83</v>
      </c>
      <c r="BI375" t="s">
        <v>108</v>
      </c>
      <c r="BJ375">
        <v>1953</v>
      </c>
      <c r="BK375" t="s">
        <v>102</v>
      </c>
      <c r="BL375">
        <v>1</v>
      </c>
      <c r="BM375">
        <v>270</v>
      </c>
      <c r="BN375" t="s">
        <v>98</v>
      </c>
      <c r="BO375" t="s">
        <v>98</v>
      </c>
      <c r="BP375" t="s">
        <v>105</v>
      </c>
      <c r="BQ375" s="30">
        <v>66</v>
      </c>
      <c r="BR375" s="14">
        <f>IF(Table1[[#This Row],[WoodDeckSF]]&gt;0,1,0)</f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 s="28" t="s">
        <v>83</v>
      </c>
      <c r="BY375" s="14">
        <f>IF(Table1[[#This Row],[PoolQC]]="NA", 0, 1)</f>
        <v>0</v>
      </c>
      <c r="BZ375" s="30" t="s">
        <v>163</v>
      </c>
      <c r="CA375" s="14">
        <f>IF(Table1[[#This Row],[Fence]]="NA",0,1)</f>
        <v>1</v>
      </c>
      <c r="CB375" t="s">
        <v>83</v>
      </c>
      <c r="CC375">
        <v>0</v>
      </c>
      <c r="CD375" s="30">
        <v>11</v>
      </c>
      <c r="CE375">
        <v>2009</v>
      </c>
      <c r="CF375" t="s">
        <v>110</v>
      </c>
      <c r="CG375" t="s">
        <v>111</v>
      </c>
      <c r="CH375" s="14">
        <f>IF(Table1[[#This Row],[SaleCondition]]="Normal",1,0)</f>
        <v>1</v>
      </c>
      <c r="CI375" s="1">
        <v>123000</v>
      </c>
    </row>
    <row r="376" spans="1:87" x14ac:dyDescent="0.2">
      <c r="A376">
        <v>375</v>
      </c>
      <c r="B376">
        <v>60</v>
      </c>
      <c r="C376" s="28" t="s">
        <v>81</v>
      </c>
      <c r="D376">
        <v>65</v>
      </c>
      <c r="E376">
        <v>8200</v>
      </c>
      <c r="F376" s="28" t="s">
        <v>82</v>
      </c>
      <c r="G376" t="s">
        <v>83</v>
      </c>
      <c r="H376" t="s">
        <v>84</v>
      </c>
      <c r="I376" s="28" t="s">
        <v>85</v>
      </c>
      <c r="J376" t="s">
        <v>86</v>
      </c>
      <c r="K376" s="30" t="s">
        <v>87</v>
      </c>
      <c r="L376" t="s">
        <v>88</v>
      </c>
      <c r="M376" s="31" t="s">
        <v>89</v>
      </c>
      <c r="N376" s="31" t="s">
        <v>90</v>
      </c>
      <c r="O376" s="28" t="s">
        <v>90</v>
      </c>
      <c r="P376" t="s">
        <v>91</v>
      </c>
      <c r="Q376" s="30" t="s">
        <v>92</v>
      </c>
      <c r="R376" s="28">
        <v>7</v>
      </c>
      <c r="S376" s="28">
        <v>5</v>
      </c>
      <c r="T376">
        <v>2003</v>
      </c>
      <c r="U376">
        <v>2004</v>
      </c>
      <c r="V376" s="14">
        <f t="shared" si="5"/>
        <v>1</v>
      </c>
      <c r="W376" s="28" t="s">
        <v>93</v>
      </c>
      <c r="X376" s="28" t="s">
        <v>94</v>
      </c>
      <c r="Y376" s="30" t="s">
        <v>95</v>
      </c>
      <c r="Z376" s="28" t="s">
        <v>95</v>
      </c>
      <c r="AA376" t="s">
        <v>117</v>
      </c>
      <c r="AB376" s="28">
        <v>0</v>
      </c>
      <c r="AC376" s="28" t="s">
        <v>97</v>
      </c>
      <c r="AD376" s="28" t="s">
        <v>98</v>
      </c>
      <c r="AE376" s="30" t="s">
        <v>99</v>
      </c>
      <c r="AF376" t="s">
        <v>97</v>
      </c>
      <c r="AG376" t="s">
        <v>98</v>
      </c>
      <c r="AH376" t="s">
        <v>100</v>
      </c>
      <c r="AI376" t="s">
        <v>102</v>
      </c>
      <c r="AJ376">
        <v>0</v>
      </c>
      <c r="AK376" t="s">
        <v>102</v>
      </c>
      <c r="AL376">
        <v>0</v>
      </c>
      <c r="AM376">
        <v>847</v>
      </c>
      <c r="AN376">
        <v>847</v>
      </c>
      <c r="AO376" s="28" t="s">
        <v>103</v>
      </c>
      <c r="AP376" s="28" t="s">
        <v>104</v>
      </c>
      <c r="AQ376" t="s">
        <v>105</v>
      </c>
      <c r="AR376" t="s">
        <v>106</v>
      </c>
      <c r="AS376">
        <v>847</v>
      </c>
      <c r="AT376">
        <v>1081</v>
      </c>
      <c r="AU376">
        <v>0</v>
      </c>
      <c r="AV376">
        <v>1928</v>
      </c>
      <c r="AW376" s="30">
        <v>0</v>
      </c>
      <c r="AX376">
        <v>0</v>
      </c>
      <c r="AY376" s="30">
        <v>2</v>
      </c>
      <c r="AZ376" s="30">
        <v>1</v>
      </c>
      <c r="BA376">
        <v>4</v>
      </c>
      <c r="BB376" s="14">
        <f>IF(Table1[[#This Row],[FullBath]]+Table1[[#This Row],[HalfBath]]=Table1[[#This Row],[BedroomAbvGr]],1,0)</f>
        <v>0</v>
      </c>
      <c r="BC376">
        <v>1</v>
      </c>
      <c r="BD376" s="30" t="s">
        <v>97</v>
      </c>
      <c r="BE376">
        <v>8</v>
      </c>
      <c r="BF376" t="s">
        <v>107</v>
      </c>
      <c r="BG376">
        <v>1</v>
      </c>
      <c r="BH376" t="s">
        <v>97</v>
      </c>
      <c r="BI376" t="s">
        <v>156</v>
      </c>
      <c r="BJ376">
        <v>2003</v>
      </c>
      <c r="BK376" t="s">
        <v>157</v>
      </c>
      <c r="BL376">
        <v>2</v>
      </c>
      <c r="BM376">
        <v>434</v>
      </c>
      <c r="BN376" t="s">
        <v>98</v>
      </c>
      <c r="BO376" t="s">
        <v>98</v>
      </c>
      <c r="BP376" t="s">
        <v>105</v>
      </c>
      <c r="BQ376" s="30">
        <v>100</v>
      </c>
      <c r="BR376" s="14">
        <f>IF(Table1[[#This Row],[WoodDeckSF]]&gt;0,1,0)</f>
        <v>1</v>
      </c>
      <c r="BS376">
        <v>48</v>
      </c>
      <c r="BT376">
        <v>0</v>
      </c>
      <c r="BU376">
        <v>0</v>
      </c>
      <c r="BV376">
        <v>0</v>
      </c>
      <c r="BW376">
        <v>0</v>
      </c>
      <c r="BX376" s="28" t="s">
        <v>83</v>
      </c>
      <c r="BY376" s="14">
        <f>IF(Table1[[#This Row],[PoolQC]]="NA", 0, 1)</f>
        <v>0</v>
      </c>
      <c r="BZ376" s="30" t="s">
        <v>83</v>
      </c>
      <c r="CA376" s="14">
        <f>IF(Table1[[#This Row],[Fence]]="NA",0,1)</f>
        <v>0</v>
      </c>
      <c r="CB376" t="s">
        <v>83</v>
      </c>
      <c r="CC376">
        <v>0</v>
      </c>
      <c r="CD376" s="30">
        <v>7</v>
      </c>
      <c r="CE376">
        <v>2007</v>
      </c>
      <c r="CF376" t="s">
        <v>110</v>
      </c>
      <c r="CG376" t="s">
        <v>111</v>
      </c>
      <c r="CH376" s="14">
        <f>IF(Table1[[#This Row],[SaleCondition]]="Normal",1,0)</f>
        <v>1</v>
      </c>
      <c r="CI376" s="1">
        <v>219500</v>
      </c>
    </row>
    <row r="377" spans="1:87" x14ac:dyDescent="0.2">
      <c r="A377">
        <v>376</v>
      </c>
      <c r="B377">
        <v>30</v>
      </c>
      <c r="C377" s="28" t="s">
        <v>81</v>
      </c>
      <c r="D377" t="s">
        <v>83</v>
      </c>
      <c r="E377">
        <v>10020</v>
      </c>
      <c r="F377" s="28" t="s">
        <v>82</v>
      </c>
      <c r="G377" t="s">
        <v>83</v>
      </c>
      <c r="H377" t="s">
        <v>120</v>
      </c>
      <c r="I377" s="28" t="s">
        <v>195</v>
      </c>
      <c r="J377" t="s">
        <v>86</v>
      </c>
      <c r="K377" s="30" t="s">
        <v>87</v>
      </c>
      <c r="L377" t="s">
        <v>213</v>
      </c>
      <c r="M377" s="31" t="s">
        <v>185</v>
      </c>
      <c r="N377" s="31" t="s">
        <v>90</v>
      </c>
      <c r="O377" s="28" t="s">
        <v>90</v>
      </c>
      <c r="P377" t="s">
        <v>91</v>
      </c>
      <c r="Q377" s="30" t="s">
        <v>115</v>
      </c>
      <c r="R377" s="28">
        <v>1</v>
      </c>
      <c r="S377" s="28">
        <v>1</v>
      </c>
      <c r="T377">
        <v>1922</v>
      </c>
      <c r="U377">
        <v>1950</v>
      </c>
      <c r="V377" s="14">
        <f t="shared" si="5"/>
        <v>1</v>
      </c>
      <c r="W377" s="28" t="s">
        <v>93</v>
      </c>
      <c r="X377" s="28" t="s">
        <v>94</v>
      </c>
      <c r="Y377" s="30" t="s">
        <v>124</v>
      </c>
      <c r="Z377" s="28" t="s">
        <v>124</v>
      </c>
      <c r="AA377" t="s">
        <v>117</v>
      </c>
      <c r="AB377" s="28">
        <v>0</v>
      </c>
      <c r="AC377" s="28" t="s">
        <v>147</v>
      </c>
      <c r="AD377" s="28" t="s">
        <v>147</v>
      </c>
      <c r="AE377" s="30" t="s">
        <v>126</v>
      </c>
      <c r="AF377" t="s">
        <v>147</v>
      </c>
      <c r="AG377" t="s">
        <v>212</v>
      </c>
      <c r="AH377" t="s">
        <v>97</v>
      </c>
      <c r="AI377" t="s">
        <v>141</v>
      </c>
      <c r="AJ377">
        <v>350</v>
      </c>
      <c r="AK377" t="s">
        <v>102</v>
      </c>
      <c r="AL377">
        <v>0</v>
      </c>
      <c r="AM377">
        <v>333</v>
      </c>
      <c r="AN377">
        <v>683</v>
      </c>
      <c r="AO377" s="28" t="s">
        <v>103</v>
      </c>
      <c r="AP377" s="28" t="s">
        <v>97</v>
      </c>
      <c r="AQ377" t="s">
        <v>177</v>
      </c>
      <c r="AR377" t="s">
        <v>164</v>
      </c>
      <c r="AS377">
        <v>904</v>
      </c>
      <c r="AT377">
        <v>0</v>
      </c>
      <c r="AU377">
        <v>0</v>
      </c>
      <c r="AV377">
        <v>904</v>
      </c>
      <c r="AW377" s="30">
        <v>1</v>
      </c>
      <c r="AX377">
        <v>0</v>
      </c>
      <c r="AY377" s="30">
        <v>0</v>
      </c>
      <c r="AZ377" s="30">
        <v>1</v>
      </c>
      <c r="BA377">
        <v>1</v>
      </c>
      <c r="BB377" s="14">
        <f>IF(Table1[[#This Row],[FullBath]]+Table1[[#This Row],[HalfBath]]=Table1[[#This Row],[BedroomAbvGr]],1,0)</f>
        <v>1</v>
      </c>
      <c r="BC377">
        <v>1</v>
      </c>
      <c r="BD377" s="30" t="s">
        <v>147</v>
      </c>
      <c r="BE377">
        <v>4</v>
      </c>
      <c r="BF377" t="s">
        <v>221</v>
      </c>
      <c r="BG377">
        <v>0</v>
      </c>
      <c r="BH377" t="s">
        <v>83</v>
      </c>
      <c r="BI377" t="s">
        <v>83</v>
      </c>
      <c r="BJ377" t="s">
        <v>83</v>
      </c>
      <c r="BK377" t="s">
        <v>83</v>
      </c>
      <c r="BL377">
        <v>0</v>
      </c>
      <c r="BM377">
        <v>0</v>
      </c>
      <c r="BN377" t="s">
        <v>83</v>
      </c>
      <c r="BO377" t="s">
        <v>83</v>
      </c>
      <c r="BP377" t="s">
        <v>105</v>
      </c>
      <c r="BQ377" s="30">
        <v>0</v>
      </c>
      <c r="BR377" s="14">
        <f>IF(Table1[[#This Row],[WoodDeckSF]]&gt;0,1,0)</f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 s="28" t="s">
        <v>83</v>
      </c>
      <c r="BY377" s="14">
        <f>IF(Table1[[#This Row],[PoolQC]]="NA", 0, 1)</f>
        <v>0</v>
      </c>
      <c r="BZ377" s="30" t="s">
        <v>83</v>
      </c>
      <c r="CA377" s="14">
        <f>IF(Table1[[#This Row],[Fence]]="NA",0,1)</f>
        <v>0</v>
      </c>
      <c r="CB377" t="s">
        <v>83</v>
      </c>
      <c r="CC377">
        <v>0</v>
      </c>
      <c r="CD377" s="30">
        <v>3</v>
      </c>
      <c r="CE377">
        <v>2009</v>
      </c>
      <c r="CF377" t="s">
        <v>110</v>
      </c>
      <c r="CG377" t="s">
        <v>111</v>
      </c>
      <c r="CH377" s="14">
        <f>IF(Table1[[#This Row],[SaleCondition]]="Normal",1,0)</f>
        <v>1</v>
      </c>
      <c r="CI377" s="1">
        <v>61000</v>
      </c>
    </row>
    <row r="378" spans="1:87" x14ac:dyDescent="0.2">
      <c r="A378">
        <v>377</v>
      </c>
      <c r="B378">
        <v>85</v>
      </c>
      <c r="C378" s="28" t="s">
        <v>81</v>
      </c>
      <c r="D378">
        <v>57</v>
      </c>
      <c r="E378">
        <v>8846</v>
      </c>
      <c r="F378" s="28" t="s">
        <v>82</v>
      </c>
      <c r="G378" t="s">
        <v>83</v>
      </c>
      <c r="H378" t="s">
        <v>120</v>
      </c>
      <c r="I378" s="28" t="s">
        <v>85</v>
      </c>
      <c r="J378" t="s">
        <v>86</v>
      </c>
      <c r="K378" s="30" t="s">
        <v>166</v>
      </c>
      <c r="L378" t="s">
        <v>88</v>
      </c>
      <c r="M378" s="31" t="s">
        <v>89</v>
      </c>
      <c r="N378" s="31" t="s">
        <v>90</v>
      </c>
      <c r="O378" s="28" t="s">
        <v>90</v>
      </c>
      <c r="P378" t="s">
        <v>91</v>
      </c>
      <c r="Q378" s="30" t="s">
        <v>191</v>
      </c>
      <c r="R378" s="28">
        <v>5</v>
      </c>
      <c r="S378" s="28">
        <v>5</v>
      </c>
      <c r="T378">
        <v>1996</v>
      </c>
      <c r="U378">
        <v>1996</v>
      </c>
      <c r="V378" s="14">
        <f t="shared" si="5"/>
        <v>0</v>
      </c>
      <c r="W378" s="28" t="s">
        <v>93</v>
      </c>
      <c r="X378" s="28" t="s">
        <v>94</v>
      </c>
      <c r="Y378" s="30" t="s">
        <v>95</v>
      </c>
      <c r="Z378" s="28" t="s">
        <v>95</v>
      </c>
      <c r="AA378" t="s">
        <v>117</v>
      </c>
      <c r="AB378" s="28">
        <v>0</v>
      </c>
      <c r="AC378" s="28" t="s">
        <v>97</v>
      </c>
      <c r="AD378" s="28" t="s">
        <v>98</v>
      </c>
      <c r="AE378" s="30" t="s">
        <v>99</v>
      </c>
      <c r="AF378" t="s">
        <v>97</v>
      </c>
      <c r="AG378" t="s">
        <v>98</v>
      </c>
      <c r="AH378" t="s">
        <v>130</v>
      </c>
      <c r="AI378" t="s">
        <v>101</v>
      </c>
      <c r="AJ378">
        <v>298</v>
      </c>
      <c r="AK378" t="s">
        <v>102</v>
      </c>
      <c r="AL378">
        <v>0</v>
      </c>
      <c r="AM378">
        <v>572</v>
      </c>
      <c r="AN378">
        <v>870</v>
      </c>
      <c r="AO378" s="28" t="s">
        <v>103</v>
      </c>
      <c r="AP378" s="28" t="s">
        <v>104</v>
      </c>
      <c r="AQ378" t="s">
        <v>105</v>
      </c>
      <c r="AR378" t="s">
        <v>106</v>
      </c>
      <c r="AS378">
        <v>914</v>
      </c>
      <c r="AT378">
        <v>0</v>
      </c>
      <c r="AU378">
        <v>0</v>
      </c>
      <c r="AV378">
        <v>914</v>
      </c>
      <c r="AW378" s="30">
        <v>0</v>
      </c>
      <c r="AX378">
        <v>0</v>
      </c>
      <c r="AY378" s="30">
        <v>1</v>
      </c>
      <c r="AZ378" s="30">
        <v>0</v>
      </c>
      <c r="BA378">
        <v>2</v>
      </c>
      <c r="BB378" s="14">
        <f>IF(Table1[[#This Row],[FullBath]]+Table1[[#This Row],[HalfBath]]=Table1[[#This Row],[BedroomAbvGr]],1,0)</f>
        <v>0</v>
      </c>
      <c r="BC378">
        <v>1</v>
      </c>
      <c r="BD378" s="30" t="s">
        <v>98</v>
      </c>
      <c r="BE378">
        <v>5</v>
      </c>
      <c r="BF378" t="s">
        <v>107</v>
      </c>
      <c r="BG378">
        <v>0</v>
      </c>
      <c r="BH378" t="s">
        <v>83</v>
      </c>
      <c r="BI378" t="s">
        <v>127</v>
      </c>
      <c r="BJ378">
        <v>1998</v>
      </c>
      <c r="BK378" t="s">
        <v>102</v>
      </c>
      <c r="BL378">
        <v>2</v>
      </c>
      <c r="BM378">
        <v>576</v>
      </c>
      <c r="BN378" t="s">
        <v>98</v>
      </c>
      <c r="BO378" t="s">
        <v>98</v>
      </c>
      <c r="BP378" t="s">
        <v>105</v>
      </c>
      <c r="BQ378" s="30">
        <v>0</v>
      </c>
      <c r="BR378" s="14">
        <f>IF(Table1[[#This Row],[WoodDeckSF]]&gt;0,1,0)</f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 s="28" t="s">
        <v>83</v>
      </c>
      <c r="BY378" s="14">
        <f>IF(Table1[[#This Row],[PoolQC]]="NA", 0, 1)</f>
        <v>0</v>
      </c>
      <c r="BZ378" s="30" t="s">
        <v>83</v>
      </c>
      <c r="CA378" s="14">
        <f>IF(Table1[[#This Row],[Fence]]="NA",0,1)</f>
        <v>0</v>
      </c>
      <c r="CB378" t="s">
        <v>83</v>
      </c>
      <c r="CC378">
        <v>0</v>
      </c>
      <c r="CD378" s="30">
        <v>7</v>
      </c>
      <c r="CE378">
        <v>2006</v>
      </c>
      <c r="CF378" t="s">
        <v>110</v>
      </c>
      <c r="CG378" t="s">
        <v>111</v>
      </c>
      <c r="CH378" s="14">
        <f>IF(Table1[[#This Row],[SaleCondition]]="Normal",1,0)</f>
        <v>1</v>
      </c>
      <c r="CI378" s="1">
        <v>148000</v>
      </c>
    </row>
    <row r="379" spans="1:87" x14ac:dyDescent="0.2">
      <c r="A379">
        <v>378</v>
      </c>
      <c r="B379">
        <v>60</v>
      </c>
      <c r="C379" s="28" t="s">
        <v>192</v>
      </c>
      <c r="D379">
        <v>102</v>
      </c>
      <c r="E379">
        <v>11143</v>
      </c>
      <c r="F379" s="28" t="s">
        <v>82</v>
      </c>
      <c r="G379" t="s">
        <v>83</v>
      </c>
      <c r="H379" t="s">
        <v>120</v>
      </c>
      <c r="I379" s="28" t="s">
        <v>85</v>
      </c>
      <c r="J379" t="s">
        <v>86</v>
      </c>
      <c r="K379" s="30" t="s">
        <v>122</v>
      </c>
      <c r="L379" t="s">
        <v>88</v>
      </c>
      <c r="M379" s="31" t="s">
        <v>136</v>
      </c>
      <c r="N379" s="31" t="s">
        <v>90</v>
      </c>
      <c r="O379" s="28" t="s">
        <v>90</v>
      </c>
      <c r="P379" t="s">
        <v>91</v>
      </c>
      <c r="Q379" s="30" t="s">
        <v>92</v>
      </c>
      <c r="R379" s="28">
        <v>8</v>
      </c>
      <c r="S379" s="28">
        <v>5</v>
      </c>
      <c r="T379">
        <v>2004</v>
      </c>
      <c r="U379">
        <v>2005</v>
      </c>
      <c r="V379" s="14">
        <f t="shared" si="5"/>
        <v>1</v>
      </c>
      <c r="W379" s="28" t="s">
        <v>93</v>
      </c>
      <c r="X379" s="28" t="s">
        <v>94</v>
      </c>
      <c r="Y379" s="30" t="s">
        <v>180</v>
      </c>
      <c r="Z379" s="28" t="s">
        <v>181</v>
      </c>
      <c r="AA379" t="s">
        <v>117</v>
      </c>
      <c r="AB379" s="28">
        <v>0</v>
      </c>
      <c r="AC379" s="28" t="s">
        <v>97</v>
      </c>
      <c r="AD379" s="28" t="s">
        <v>98</v>
      </c>
      <c r="AE379" s="30" t="s">
        <v>99</v>
      </c>
      <c r="AF379" t="s">
        <v>97</v>
      </c>
      <c r="AG379" t="s">
        <v>98</v>
      </c>
      <c r="AH379" t="s">
        <v>100</v>
      </c>
      <c r="AI379" t="s">
        <v>102</v>
      </c>
      <c r="AJ379">
        <v>0</v>
      </c>
      <c r="AK379" t="s">
        <v>102</v>
      </c>
      <c r="AL379">
        <v>0</v>
      </c>
      <c r="AM379">
        <v>1580</v>
      </c>
      <c r="AN379">
        <v>1580</v>
      </c>
      <c r="AO379" s="28" t="s">
        <v>103</v>
      </c>
      <c r="AP379" s="28" t="s">
        <v>104</v>
      </c>
      <c r="AQ379" t="s">
        <v>105</v>
      </c>
      <c r="AR379" t="s">
        <v>106</v>
      </c>
      <c r="AS379">
        <v>1580</v>
      </c>
      <c r="AT379">
        <v>886</v>
      </c>
      <c r="AU379">
        <v>0</v>
      </c>
      <c r="AV379">
        <v>2466</v>
      </c>
      <c r="AW379" s="30">
        <v>0</v>
      </c>
      <c r="AX379">
        <v>0</v>
      </c>
      <c r="AY379" s="30">
        <v>3</v>
      </c>
      <c r="AZ379" s="30">
        <v>0</v>
      </c>
      <c r="BA379">
        <v>4</v>
      </c>
      <c r="BB379" s="14">
        <f>IF(Table1[[#This Row],[FullBath]]+Table1[[#This Row],[HalfBath]]=Table1[[#This Row],[BedroomAbvGr]],1,0)</f>
        <v>0</v>
      </c>
      <c r="BC379">
        <v>1</v>
      </c>
      <c r="BD379" s="30" t="s">
        <v>97</v>
      </c>
      <c r="BE379">
        <v>8</v>
      </c>
      <c r="BF379" t="s">
        <v>107</v>
      </c>
      <c r="BG379">
        <v>1</v>
      </c>
      <c r="BH379" t="s">
        <v>97</v>
      </c>
      <c r="BI379" t="s">
        <v>108</v>
      </c>
      <c r="BJ379">
        <v>2004</v>
      </c>
      <c r="BK379" t="s">
        <v>109</v>
      </c>
      <c r="BL379">
        <v>2</v>
      </c>
      <c r="BM379">
        <v>610</v>
      </c>
      <c r="BN379" t="s">
        <v>98</v>
      </c>
      <c r="BO379" t="s">
        <v>98</v>
      </c>
      <c r="BP379" t="s">
        <v>105</v>
      </c>
      <c r="BQ379" s="30">
        <v>159</v>
      </c>
      <c r="BR379" s="14">
        <f>IF(Table1[[#This Row],[WoodDeckSF]]&gt;0,1,0)</f>
        <v>1</v>
      </c>
      <c r="BS379">
        <v>214</v>
      </c>
      <c r="BT379">
        <v>0</v>
      </c>
      <c r="BU379">
        <v>0</v>
      </c>
      <c r="BV379">
        <v>0</v>
      </c>
      <c r="BW379">
        <v>0</v>
      </c>
      <c r="BX379" s="28" t="s">
        <v>83</v>
      </c>
      <c r="BY379" s="14">
        <f>IF(Table1[[#This Row],[PoolQC]]="NA", 0, 1)</f>
        <v>0</v>
      </c>
      <c r="BZ379" s="30" t="s">
        <v>83</v>
      </c>
      <c r="CA379" s="14">
        <f>IF(Table1[[#This Row],[Fence]]="NA",0,1)</f>
        <v>0</v>
      </c>
      <c r="CB379" t="s">
        <v>83</v>
      </c>
      <c r="CC379">
        <v>0</v>
      </c>
      <c r="CD379" s="30">
        <v>12</v>
      </c>
      <c r="CE379">
        <v>2007</v>
      </c>
      <c r="CF379" t="s">
        <v>110</v>
      </c>
      <c r="CG379" t="s">
        <v>111</v>
      </c>
      <c r="CH379" s="14">
        <f>IF(Table1[[#This Row],[SaleCondition]]="Normal",1,0)</f>
        <v>1</v>
      </c>
      <c r="CI379" s="1">
        <v>340000</v>
      </c>
    </row>
    <row r="380" spans="1:87" x14ac:dyDescent="0.2">
      <c r="A380">
        <v>379</v>
      </c>
      <c r="B380">
        <v>20</v>
      </c>
      <c r="C380" s="28" t="s">
        <v>81</v>
      </c>
      <c r="D380">
        <v>88</v>
      </c>
      <c r="E380">
        <v>11394</v>
      </c>
      <c r="F380" s="28" t="s">
        <v>82</v>
      </c>
      <c r="G380" t="s">
        <v>83</v>
      </c>
      <c r="H380" t="s">
        <v>84</v>
      </c>
      <c r="I380" s="28" t="s">
        <v>85</v>
      </c>
      <c r="J380" t="s">
        <v>86</v>
      </c>
      <c r="K380" s="30" t="s">
        <v>122</v>
      </c>
      <c r="L380" t="s">
        <v>88</v>
      </c>
      <c r="M380" s="31" t="s">
        <v>200</v>
      </c>
      <c r="N380" s="31" t="s">
        <v>90</v>
      </c>
      <c r="O380" s="28" t="s">
        <v>90</v>
      </c>
      <c r="P380" t="s">
        <v>91</v>
      </c>
      <c r="Q380" s="30" t="s">
        <v>115</v>
      </c>
      <c r="R380" s="28">
        <v>9</v>
      </c>
      <c r="S380" s="28">
        <v>2</v>
      </c>
      <c r="T380">
        <v>2010</v>
      </c>
      <c r="U380">
        <v>2010</v>
      </c>
      <c r="V380" s="14">
        <f t="shared" si="5"/>
        <v>0</v>
      </c>
      <c r="W380" s="28" t="s">
        <v>152</v>
      </c>
      <c r="X380" s="28" t="s">
        <v>94</v>
      </c>
      <c r="Y380" s="30" t="s">
        <v>95</v>
      </c>
      <c r="Z380" s="28" t="s">
        <v>95</v>
      </c>
      <c r="AA380" t="s">
        <v>137</v>
      </c>
      <c r="AB380" s="28">
        <v>350</v>
      </c>
      <c r="AC380" s="28" t="s">
        <v>97</v>
      </c>
      <c r="AD380" s="28" t="s">
        <v>98</v>
      </c>
      <c r="AE380" s="30" t="s">
        <v>99</v>
      </c>
      <c r="AF380" t="s">
        <v>104</v>
      </c>
      <c r="AG380" t="s">
        <v>98</v>
      </c>
      <c r="AH380" t="s">
        <v>130</v>
      </c>
      <c r="AI380" t="s">
        <v>101</v>
      </c>
      <c r="AJ380">
        <v>1445</v>
      </c>
      <c r="AK380" t="s">
        <v>102</v>
      </c>
      <c r="AL380">
        <v>0</v>
      </c>
      <c r="AM380">
        <v>411</v>
      </c>
      <c r="AN380">
        <v>1856</v>
      </c>
      <c r="AO380" s="28" t="s">
        <v>103</v>
      </c>
      <c r="AP380" s="28" t="s">
        <v>104</v>
      </c>
      <c r="AQ380" t="s">
        <v>105</v>
      </c>
      <c r="AR380" t="s">
        <v>106</v>
      </c>
      <c r="AS380">
        <v>1856</v>
      </c>
      <c r="AT380">
        <v>0</v>
      </c>
      <c r="AU380">
        <v>0</v>
      </c>
      <c r="AV380">
        <v>1856</v>
      </c>
      <c r="AW380" s="30">
        <v>1</v>
      </c>
      <c r="AX380">
        <v>0</v>
      </c>
      <c r="AY380" s="30">
        <v>1</v>
      </c>
      <c r="AZ380" s="30">
        <v>1</v>
      </c>
      <c r="BA380">
        <v>1</v>
      </c>
      <c r="BB380" s="14">
        <f>IF(Table1[[#This Row],[FullBath]]+Table1[[#This Row],[HalfBath]]=Table1[[#This Row],[BedroomAbvGr]],1,0)</f>
        <v>0</v>
      </c>
      <c r="BC380">
        <v>1</v>
      </c>
      <c r="BD380" s="30" t="s">
        <v>104</v>
      </c>
      <c r="BE380">
        <v>8</v>
      </c>
      <c r="BF380" t="s">
        <v>107</v>
      </c>
      <c r="BG380">
        <v>1</v>
      </c>
      <c r="BH380" t="s">
        <v>104</v>
      </c>
      <c r="BI380" t="s">
        <v>108</v>
      </c>
      <c r="BJ380">
        <v>2010</v>
      </c>
      <c r="BK380" t="s">
        <v>157</v>
      </c>
      <c r="BL380">
        <v>3</v>
      </c>
      <c r="BM380">
        <v>834</v>
      </c>
      <c r="BN380" t="s">
        <v>98</v>
      </c>
      <c r="BO380" t="s">
        <v>98</v>
      </c>
      <c r="BP380" t="s">
        <v>105</v>
      </c>
      <c r="BQ380" s="30">
        <v>113</v>
      </c>
      <c r="BR380" s="14">
        <f>IF(Table1[[#This Row],[WoodDeckSF]]&gt;0,1,0)</f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 s="28" t="s">
        <v>83</v>
      </c>
      <c r="BY380" s="14">
        <f>IF(Table1[[#This Row],[PoolQC]]="NA", 0, 1)</f>
        <v>0</v>
      </c>
      <c r="BZ380" s="30" t="s">
        <v>83</v>
      </c>
      <c r="CA380" s="14">
        <f>IF(Table1[[#This Row],[Fence]]="NA",0,1)</f>
        <v>0</v>
      </c>
      <c r="CB380" t="s">
        <v>83</v>
      </c>
      <c r="CC380">
        <v>0</v>
      </c>
      <c r="CD380" s="30">
        <v>6</v>
      </c>
      <c r="CE380">
        <v>2010</v>
      </c>
      <c r="CF380" t="s">
        <v>158</v>
      </c>
      <c r="CG380" t="s">
        <v>159</v>
      </c>
      <c r="CH380" s="14">
        <f>IF(Table1[[#This Row],[SaleCondition]]="Normal",1,0)</f>
        <v>0</v>
      </c>
      <c r="CI380" s="1">
        <v>394432</v>
      </c>
    </row>
    <row r="381" spans="1:87" x14ac:dyDescent="0.2">
      <c r="A381">
        <v>380</v>
      </c>
      <c r="B381">
        <v>60</v>
      </c>
      <c r="C381" s="28" t="s">
        <v>81</v>
      </c>
      <c r="D381">
        <v>60</v>
      </c>
      <c r="E381">
        <v>8123</v>
      </c>
      <c r="F381" s="28" t="s">
        <v>82</v>
      </c>
      <c r="G381" t="s">
        <v>83</v>
      </c>
      <c r="H381" t="s">
        <v>120</v>
      </c>
      <c r="I381" s="28" t="s">
        <v>85</v>
      </c>
      <c r="J381" t="s">
        <v>86</v>
      </c>
      <c r="K381" s="30" t="s">
        <v>87</v>
      </c>
      <c r="L381" t="s">
        <v>88</v>
      </c>
      <c r="M381" s="31" t="s">
        <v>193</v>
      </c>
      <c r="N381" s="31" t="s">
        <v>202</v>
      </c>
      <c r="O381" s="28" t="s">
        <v>90</v>
      </c>
      <c r="P381" t="s">
        <v>91</v>
      </c>
      <c r="Q381" s="30" t="s">
        <v>92</v>
      </c>
      <c r="R381" s="28">
        <v>6</v>
      </c>
      <c r="S381" s="28">
        <v>5</v>
      </c>
      <c r="T381">
        <v>2000</v>
      </c>
      <c r="U381">
        <v>2000</v>
      </c>
      <c r="V381" s="14">
        <f t="shared" si="5"/>
        <v>0</v>
      </c>
      <c r="W381" s="28" t="s">
        <v>93</v>
      </c>
      <c r="X381" s="28" t="s">
        <v>94</v>
      </c>
      <c r="Y381" s="30" t="s">
        <v>95</v>
      </c>
      <c r="Z381" s="28" t="s">
        <v>95</v>
      </c>
      <c r="AA381" t="s">
        <v>96</v>
      </c>
      <c r="AB381" s="28">
        <v>16</v>
      </c>
      <c r="AC381" s="28" t="s">
        <v>98</v>
      </c>
      <c r="AD381" s="28" t="s">
        <v>98</v>
      </c>
      <c r="AE381" s="30" t="s">
        <v>99</v>
      </c>
      <c r="AF381" t="s">
        <v>97</v>
      </c>
      <c r="AG381" t="s">
        <v>98</v>
      </c>
      <c r="AH381" t="s">
        <v>100</v>
      </c>
      <c r="AI381" t="s">
        <v>102</v>
      </c>
      <c r="AJ381">
        <v>0</v>
      </c>
      <c r="AK381" t="s">
        <v>102</v>
      </c>
      <c r="AL381">
        <v>0</v>
      </c>
      <c r="AM381">
        <v>982</v>
      </c>
      <c r="AN381">
        <v>982</v>
      </c>
      <c r="AO381" s="28" t="s">
        <v>103</v>
      </c>
      <c r="AP381" s="28" t="s">
        <v>104</v>
      </c>
      <c r="AQ381" t="s">
        <v>105</v>
      </c>
      <c r="AR381" t="s">
        <v>106</v>
      </c>
      <c r="AS381">
        <v>1007</v>
      </c>
      <c r="AT381">
        <v>793</v>
      </c>
      <c r="AU381">
        <v>0</v>
      </c>
      <c r="AV381">
        <v>1800</v>
      </c>
      <c r="AW381" s="30">
        <v>0</v>
      </c>
      <c r="AX381">
        <v>0</v>
      </c>
      <c r="AY381" s="30">
        <v>2</v>
      </c>
      <c r="AZ381" s="30">
        <v>1</v>
      </c>
      <c r="BA381">
        <v>3</v>
      </c>
      <c r="BB381" s="14">
        <f>IF(Table1[[#This Row],[FullBath]]+Table1[[#This Row],[HalfBath]]=Table1[[#This Row],[BedroomAbvGr]],1,0)</f>
        <v>1</v>
      </c>
      <c r="BC381">
        <v>1</v>
      </c>
      <c r="BD381" s="30" t="s">
        <v>98</v>
      </c>
      <c r="BE381">
        <v>7</v>
      </c>
      <c r="BF381" t="s">
        <v>107</v>
      </c>
      <c r="BG381">
        <v>1</v>
      </c>
      <c r="BH381" t="s">
        <v>98</v>
      </c>
      <c r="BI381" t="s">
        <v>108</v>
      </c>
      <c r="BJ381">
        <v>2000</v>
      </c>
      <c r="BK381" t="s">
        <v>157</v>
      </c>
      <c r="BL381">
        <v>2</v>
      </c>
      <c r="BM381">
        <v>463</v>
      </c>
      <c r="BN381" t="s">
        <v>98</v>
      </c>
      <c r="BO381" t="s">
        <v>98</v>
      </c>
      <c r="BP381" t="s">
        <v>105</v>
      </c>
      <c r="BQ381" s="30">
        <v>100</v>
      </c>
      <c r="BR381" s="14">
        <f>IF(Table1[[#This Row],[WoodDeckSF]]&gt;0,1,0)</f>
        <v>1</v>
      </c>
      <c r="BS381">
        <v>63</v>
      </c>
      <c r="BT381">
        <v>0</v>
      </c>
      <c r="BU381">
        <v>0</v>
      </c>
      <c r="BV381">
        <v>0</v>
      </c>
      <c r="BW381">
        <v>0</v>
      </c>
      <c r="BX381" s="28" t="s">
        <v>83</v>
      </c>
      <c r="BY381" s="14">
        <f>IF(Table1[[#This Row],[PoolQC]]="NA", 0, 1)</f>
        <v>0</v>
      </c>
      <c r="BZ381" s="30" t="s">
        <v>83</v>
      </c>
      <c r="CA381" s="14">
        <f>IF(Table1[[#This Row],[Fence]]="NA",0,1)</f>
        <v>0</v>
      </c>
      <c r="CB381" t="s">
        <v>83</v>
      </c>
      <c r="CC381">
        <v>0</v>
      </c>
      <c r="CD381" s="30">
        <v>6</v>
      </c>
      <c r="CE381">
        <v>2009</v>
      </c>
      <c r="CF381" t="s">
        <v>110</v>
      </c>
      <c r="CG381" t="s">
        <v>111</v>
      </c>
      <c r="CH381" s="14">
        <f>IF(Table1[[#This Row],[SaleCondition]]="Normal",1,0)</f>
        <v>1</v>
      </c>
      <c r="CI381" s="1">
        <v>179000</v>
      </c>
    </row>
    <row r="382" spans="1:87" x14ac:dyDescent="0.2">
      <c r="A382">
        <v>381</v>
      </c>
      <c r="B382">
        <v>50</v>
      </c>
      <c r="C382" s="28" t="s">
        <v>81</v>
      </c>
      <c r="D382">
        <v>50</v>
      </c>
      <c r="E382">
        <v>5000</v>
      </c>
      <c r="F382" s="28" t="s">
        <v>82</v>
      </c>
      <c r="G382" t="s">
        <v>82</v>
      </c>
      <c r="H382" t="s">
        <v>84</v>
      </c>
      <c r="I382" s="28" t="s">
        <v>85</v>
      </c>
      <c r="J382" t="s">
        <v>86</v>
      </c>
      <c r="K382" s="30" t="s">
        <v>87</v>
      </c>
      <c r="L382" t="s">
        <v>88</v>
      </c>
      <c r="M382" s="31" t="s">
        <v>232</v>
      </c>
      <c r="N382" s="31" t="s">
        <v>90</v>
      </c>
      <c r="O382" s="28" t="s">
        <v>90</v>
      </c>
      <c r="P382" t="s">
        <v>91</v>
      </c>
      <c r="Q382" s="30" t="s">
        <v>132</v>
      </c>
      <c r="R382" s="28">
        <v>5</v>
      </c>
      <c r="S382" s="28">
        <v>6</v>
      </c>
      <c r="T382">
        <v>1924</v>
      </c>
      <c r="U382">
        <v>1950</v>
      </c>
      <c r="V382" s="14">
        <f t="shared" si="5"/>
        <v>1</v>
      </c>
      <c r="W382" s="28" t="s">
        <v>93</v>
      </c>
      <c r="X382" s="28" t="s">
        <v>94</v>
      </c>
      <c r="Y382" s="30" t="s">
        <v>96</v>
      </c>
      <c r="Z382" s="28" t="s">
        <v>124</v>
      </c>
      <c r="AA382" t="s">
        <v>117</v>
      </c>
      <c r="AB382" s="28">
        <v>0</v>
      </c>
      <c r="AC382" s="28" t="s">
        <v>98</v>
      </c>
      <c r="AD382" s="28" t="s">
        <v>98</v>
      </c>
      <c r="AE382" s="30" t="s">
        <v>126</v>
      </c>
      <c r="AF382" t="s">
        <v>98</v>
      </c>
      <c r="AG382" t="s">
        <v>98</v>
      </c>
      <c r="AH382" t="s">
        <v>100</v>
      </c>
      <c r="AI382" t="s">
        <v>172</v>
      </c>
      <c r="AJ382">
        <v>218</v>
      </c>
      <c r="AK382" t="s">
        <v>102</v>
      </c>
      <c r="AL382">
        <v>0</v>
      </c>
      <c r="AM382">
        <v>808</v>
      </c>
      <c r="AN382">
        <v>1026</v>
      </c>
      <c r="AO382" s="28" t="s">
        <v>103</v>
      </c>
      <c r="AP382" s="28" t="s">
        <v>98</v>
      </c>
      <c r="AQ382" t="s">
        <v>105</v>
      </c>
      <c r="AR382" t="s">
        <v>106</v>
      </c>
      <c r="AS382">
        <v>1026</v>
      </c>
      <c r="AT382">
        <v>665</v>
      </c>
      <c r="AU382">
        <v>0</v>
      </c>
      <c r="AV382">
        <v>1691</v>
      </c>
      <c r="AW382" s="30">
        <v>0</v>
      </c>
      <c r="AX382">
        <v>0</v>
      </c>
      <c r="AY382" s="30">
        <v>2</v>
      </c>
      <c r="AZ382" s="30">
        <v>0</v>
      </c>
      <c r="BA382">
        <v>3</v>
      </c>
      <c r="BB382" s="14">
        <f>IF(Table1[[#This Row],[FullBath]]+Table1[[#This Row],[HalfBath]]=Table1[[#This Row],[BedroomAbvGr]],1,0)</f>
        <v>0</v>
      </c>
      <c r="BC382">
        <v>1</v>
      </c>
      <c r="BD382" s="30" t="s">
        <v>97</v>
      </c>
      <c r="BE382">
        <v>6</v>
      </c>
      <c r="BF382" t="s">
        <v>107</v>
      </c>
      <c r="BG382">
        <v>1</v>
      </c>
      <c r="BH382" t="s">
        <v>97</v>
      </c>
      <c r="BI382" t="s">
        <v>127</v>
      </c>
      <c r="BJ382">
        <v>1924</v>
      </c>
      <c r="BK382" t="s">
        <v>102</v>
      </c>
      <c r="BL382">
        <v>1</v>
      </c>
      <c r="BM382">
        <v>308</v>
      </c>
      <c r="BN382" t="s">
        <v>98</v>
      </c>
      <c r="BO382" t="s">
        <v>98</v>
      </c>
      <c r="BP382" t="s">
        <v>105</v>
      </c>
      <c r="BQ382" s="30">
        <v>0</v>
      </c>
      <c r="BR382" s="14">
        <f>IF(Table1[[#This Row],[WoodDeckSF]]&gt;0,1,0)</f>
        <v>0</v>
      </c>
      <c r="BS382">
        <v>0</v>
      </c>
      <c r="BT382">
        <v>242</v>
      </c>
      <c r="BU382">
        <v>0</v>
      </c>
      <c r="BV382">
        <v>0</v>
      </c>
      <c r="BW382">
        <v>0</v>
      </c>
      <c r="BX382" s="28" t="s">
        <v>83</v>
      </c>
      <c r="BY382" s="14">
        <f>IF(Table1[[#This Row],[PoolQC]]="NA", 0, 1)</f>
        <v>0</v>
      </c>
      <c r="BZ382" s="30" t="s">
        <v>83</v>
      </c>
      <c r="CA382" s="14">
        <f>IF(Table1[[#This Row],[Fence]]="NA",0,1)</f>
        <v>0</v>
      </c>
      <c r="CB382" t="s">
        <v>83</v>
      </c>
      <c r="CC382">
        <v>0</v>
      </c>
      <c r="CD382" s="30">
        <v>5</v>
      </c>
      <c r="CE382">
        <v>2010</v>
      </c>
      <c r="CF382" t="s">
        <v>110</v>
      </c>
      <c r="CG382" t="s">
        <v>111</v>
      </c>
      <c r="CH382" s="14">
        <f>IF(Table1[[#This Row],[SaleCondition]]="Normal",1,0)</f>
        <v>1</v>
      </c>
      <c r="CI382" s="1">
        <v>127000</v>
      </c>
    </row>
    <row r="383" spans="1:87" x14ac:dyDescent="0.2">
      <c r="A383">
        <v>382</v>
      </c>
      <c r="B383">
        <v>20</v>
      </c>
      <c r="C383" s="28" t="s">
        <v>192</v>
      </c>
      <c r="D383">
        <v>60</v>
      </c>
      <c r="E383">
        <v>7200</v>
      </c>
      <c r="F383" s="28" t="s">
        <v>82</v>
      </c>
      <c r="G383" t="s">
        <v>82</v>
      </c>
      <c r="H383" t="s">
        <v>84</v>
      </c>
      <c r="I383" s="28" t="s">
        <v>85</v>
      </c>
      <c r="J383" t="s">
        <v>86</v>
      </c>
      <c r="K383" s="30" t="s">
        <v>87</v>
      </c>
      <c r="L383" t="s">
        <v>88</v>
      </c>
      <c r="M383" s="31" t="s">
        <v>136</v>
      </c>
      <c r="N383" s="31" t="s">
        <v>90</v>
      </c>
      <c r="O383" s="28" t="s">
        <v>90</v>
      </c>
      <c r="P383" t="s">
        <v>91</v>
      </c>
      <c r="Q383" s="30" t="s">
        <v>115</v>
      </c>
      <c r="R383" s="28">
        <v>7</v>
      </c>
      <c r="S383" s="28">
        <v>5</v>
      </c>
      <c r="T383">
        <v>2006</v>
      </c>
      <c r="U383">
        <v>2006</v>
      </c>
      <c r="V383" s="14">
        <f t="shared" si="5"/>
        <v>0</v>
      </c>
      <c r="W383" s="28" t="s">
        <v>93</v>
      </c>
      <c r="X383" s="28" t="s">
        <v>94</v>
      </c>
      <c r="Y383" s="30" t="s">
        <v>95</v>
      </c>
      <c r="Z383" s="28" t="s">
        <v>95</v>
      </c>
      <c r="AA383" t="s">
        <v>117</v>
      </c>
      <c r="AB383" s="28">
        <v>0</v>
      </c>
      <c r="AC383" s="28" t="s">
        <v>97</v>
      </c>
      <c r="AD383" s="28" t="s">
        <v>98</v>
      </c>
      <c r="AE383" s="30" t="s">
        <v>99</v>
      </c>
      <c r="AF383" t="s">
        <v>97</v>
      </c>
      <c r="AG383" t="s">
        <v>97</v>
      </c>
      <c r="AH383" t="s">
        <v>100</v>
      </c>
      <c r="AI383" t="s">
        <v>102</v>
      </c>
      <c r="AJ383">
        <v>0</v>
      </c>
      <c r="AK383" t="s">
        <v>102</v>
      </c>
      <c r="AL383">
        <v>0</v>
      </c>
      <c r="AM383">
        <v>1293</v>
      </c>
      <c r="AN383">
        <v>1293</v>
      </c>
      <c r="AO383" s="28" t="s">
        <v>103</v>
      </c>
      <c r="AP383" s="28" t="s">
        <v>104</v>
      </c>
      <c r="AQ383" t="s">
        <v>105</v>
      </c>
      <c r="AR383" t="s">
        <v>106</v>
      </c>
      <c r="AS383">
        <v>1301</v>
      </c>
      <c r="AT383">
        <v>0</v>
      </c>
      <c r="AU383">
        <v>0</v>
      </c>
      <c r="AV383">
        <v>1301</v>
      </c>
      <c r="AW383" s="30">
        <v>1</v>
      </c>
      <c r="AX383">
        <v>0</v>
      </c>
      <c r="AY383" s="30">
        <v>2</v>
      </c>
      <c r="AZ383" s="30">
        <v>0</v>
      </c>
      <c r="BA383">
        <v>2</v>
      </c>
      <c r="BB383" s="14">
        <f>IF(Table1[[#This Row],[FullBath]]+Table1[[#This Row],[HalfBath]]=Table1[[#This Row],[BedroomAbvGr]],1,0)</f>
        <v>1</v>
      </c>
      <c r="BC383">
        <v>1</v>
      </c>
      <c r="BD383" s="30" t="s">
        <v>97</v>
      </c>
      <c r="BE383">
        <v>5</v>
      </c>
      <c r="BF383" t="s">
        <v>107</v>
      </c>
      <c r="BG383">
        <v>1</v>
      </c>
      <c r="BH383" t="s">
        <v>97</v>
      </c>
      <c r="BI383" t="s">
        <v>108</v>
      </c>
      <c r="BJ383">
        <v>2006</v>
      </c>
      <c r="BK383" t="s">
        <v>109</v>
      </c>
      <c r="BL383">
        <v>2</v>
      </c>
      <c r="BM383">
        <v>572</v>
      </c>
      <c r="BN383" t="s">
        <v>98</v>
      </c>
      <c r="BO383" t="s">
        <v>98</v>
      </c>
      <c r="BP383" t="s">
        <v>105</v>
      </c>
      <c r="BQ383" s="30">
        <v>216</v>
      </c>
      <c r="BR383" s="14">
        <f>IF(Table1[[#This Row],[WoodDeckSF]]&gt;0,1,0)</f>
        <v>1</v>
      </c>
      <c r="BS383">
        <v>121</v>
      </c>
      <c r="BT383">
        <v>0</v>
      </c>
      <c r="BU383">
        <v>0</v>
      </c>
      <c r="BV383">
        <v>0</v>
      </c>
      <c r="BW383">
        <v>0</v>
      </c>
      <c r="BX383" s="28" t="s">
        <v>83</v>
      </c>
      <c r="BY383" s="14">
        <f>IF(Table1[[#This Row],[PoolQC]]="NA", 0, 1)</f>
        <v>0</v>
      </c>
      <c r="BZ383" s="30" t="s">
        <v>83</v>
      </c>
      <c r="CA383" s="14">
        <f>IF(Table1[[#This Row],[Fence]]="NA",0,1)</f>
        <v>0</v>
      </c>
      <c r="CB383" t="s">
        <v>83</v>
      </c>
      <c r="CC383">
        <v>0</v>
      </c>
      <c r="CD383" s="30">
        <v>8</v>
      </c>
      <c r="CE383">
        <v>2006</v>
      </c>
      <c r="CF383" t="s">
        <v>158</v>
      </c>
      <c r="CG383" t="s">
        <v>159</v>
      </c>
      <c r="CH383" s="14">
        <f>IF(Table1[[#This Row],[SaleCondition]]="Normal",1,0)</f>
        <v>0</v>
      </c>
      <c r="CI383" s="1">
        <v>187750</v>
      </c>
    </row>
    <row r="384" spans="1:87" x14ac:dyDescent="0.2">
      <c r="A384">
        <v>383</v>
      </c>
      <c r="B384">
        <v>60</v>
      </c>
      <c r="C384" s="28" t="s">
        <v>81</v>
      </c>
      <c r="D384">
        <v>79</v>
      </c>
      <c r="E384">
        <v>9245</v>
      </c>
      <c r="F384" s="28" t="s">
        <v>82</v>
      </c>
      <c r="G384" t="s">
        <v>83</v>
      </c>
      <c r="H384" t="s">
        <v>120</v>
      </c>
      <c r="I384" s="28" t="s">
        <v>85</v>
      </c>
      <c r="J384" t="s">
        <v>86</v>
      </c>
      <c r="K384" s="30" t="s">
        <v>87</v>
      </c>
      <c r="L384" t="s">
        <v>88</v>
      </c>
      <c r="M384" s="31" t="s">
        <v>89</v>
      </c>
      <c r="N384" s="31" t="s">
        <v>90</v>
      </c>
      <c r="O384" s="28" t="s">
        <v>90</v>
      </c>
      <c r="P384" t="s">
        <v>91</v>
      </c>
      <c r="Q384" s="30" t="s">
        <v>92</v>
      </c>
      <c r="R384" s="28">
        <v>7</v>
      </c>
      <c r="S384" s="28">
        <v>5</v>
      </c>
      <c r="T384">
        <v>2006</v>
      </c>
      <c r="U384">
        <v>2006</v>
      </c>
      <c r="V384" s="14">
        <f t="shared" si="5"/>
        <v>0</v>
      </c>
      <c r="W384" s="28" t="s">
        <v>93</v>
      </c>
      <c r="X384" s="28" t="s">
        <v>94</v>
      </c>
      <c r="Y384" s="30" t="s">
        <v>95</v>
      </c>
      <c r="Z384" s="28" t="s">
        <v>95</v>
      </c>
      <c r="AA384" t="s">
        <v>117</v>
      </c>
      <c r="AB384" s="28">
        <v>0</v>
      </c>
      <c r="AC384" s="28" t="s">
        <v>97</v>
      </c>
      <c r="AD384" s="28" t="s">
        <v>98</v>
      </c>
      <c r="AE384" s="30" t="s">
        <v>99</v>
      </c>
      <c r="AF384" t="s">
        <v>97</v>
      </c>
      <c r="AG384" t="s">
        <v>98</v>
      </c>
      <c r="AH384" t="s">
        <v>130</v>
      </c>
      <c r="AI384" t="s">
        <v>102</v>
      </c>
      <c r="AJ384">
        <v>0</v>
      </c>
      <c r="AK384" t="s">
        <v>102</v>
      </c>
      <c r="AL384">
        <v>0</v>
      </c>
      <c r="AM384">
        <v>939</v>
      </c>
      <c r="AN384">
        <v>939</v>
      </c>
      <c r="AO384" s="28" t="s">
        <v>103</v>
      </c>
      <c r="AP384" s="28" t="s">
        <v>104</v>
      </c>
      <c r="AQ384" t="s">
        <v>105</v>
      </c>
      <c r="AR384" t="s">
        <v>106</v>
      </c>
      <c r="AS384">
        <v>939</v>
      </c>
      <c r="AT384">
        <v>858</v>
      </c>
      <c r="AU384">
        <v>0</v>
      </c>
      <c r="AV384">
        <v>1797</v>
      </c>
      <c r="AW384" s="30">
        <v>0</v>
      </c>
      <c r="AX384">
        <v>0</v>
      </c>
      <c r="AY384" s="30">
        <v>2</v>
      </c>
      <c r="AZ384" s="30">
        <v>1</v>
      </c>
      <c r="BA384">
        <v>3</v>
      </c>
      <c r="BB384" s="14">
        <f>IF(Table1[[#This Row],[FullBath]]+Table1[[#This Row],[HalfBath]]=Table1[[#This Row],[BedroomAbvGr]],1,0)</f>
        <v>1</v>
      </c>
      <c r="BC384">
        <v>1</v>
      </c>
      <c r="BD384" s="30" t="s">
        <v>97</v>
      </c>
      <c r="BE384">
        <v>8</v>
      </c>
      <c r="BF384" t="s">
        <v>107</v>
      </c>
      <c r="BG384">
        <v>0</v>
      </c>
      <c r="BH384" t="s">
        <v>83</v>
      </c>
      <c r="BI384" t="s">
        <v>108</v>
      </c>
      <c r="BJ384">
        <v>2006</v>
      </c>
      <c r="BK384" t="s">
        <v>109</v>
      </c>
      <c r="BL384">
        <v>2</v>
      </c>
      <c r="BM384">
        <v>639</v>
      </c>
      <c r="BN384" t="s">
        <v>98</v>
      </c>
      <c r="BO384" t="s">
        <v>98</v>
      </c>
      <c r="BP384" t="s">
        <v>105</v>
      </c>
      <c r="BQ384" s="30">
        <v>144</v>
      </c>
      <c r="BR384" s="14">
        <f>IF(Table1[[#This Row],[WoodDeckSF]]&gt;0,1,0)</f>
        <v>1</v>
      </c>
      <c r="BS384">
        <v>53</v>
      </c>
      <c r="BT384">
        <v>0</v>
      </c>
      <c r="BU384">
        <v>0</v>
      </c>
      <c r="BV384">
        <v>0</v>
      </c>
      <c r="BW384">
        <v>0</v>
      </c>
      <c r="BX384" s="28" t="s">
        <v>83</v>
      </c>
      <c r="BY384" s="14">
        <f>IF(Table1[[#This Row],[PoolQC]]="NA", 0, 1)</f>
        <v>0</v>
      </c>
      <c r="BZ384" s="30" t="s">
        <v>83</v>
      </c>
      <c r="CA384" s="14">
        <f>IF(Table1[[#This Row],[Fence]]="NA",0,1)</f>
        <v>0</v>
      </c>
      <c r="CB384" t="s">
        <v>83</v>
      </c>
      <c r="CC384">
        <v>0</v>
      </c>
      <c r="CD384" s="30">
        <v>4</v>
      </c>
      <c r="CE384">
        <v>2007</v>
      </c>
      <c r="CF384" t="s">
        <v>110</v>
      </c>
      <c r="CG384" t="s">
        <v>111</v>
      </c>
      <c r="CH384" s="14">
        <f>IF(Table1[[#This Row],[SaleCondition]]="Normal",1,0)</f>
        <v>1</v>
      </c>
      <c r="CI384" s="1">
        <v>213500</v>
      </c>
    </row>
    <row r="385" spans="1:87" x14ac:dyDescent="0.2">
      <c r="A385">
        <v>384</v>
      </c>
      <c r="B385">
        <v>45</v>
      </c>
      <c r="C385" s="28" t="s">
        <v>239</v>
      </c>
      <c r="D385">
        <v>60</v>
      </c>
      <c r="E385">
        <v>9000</v>
      </c>
      <c r="F385" s="28" t="s">
        <v>82</v>
      </c>
      <c r="G385" t="s">
        <v>83</v>
      </c>
      <c r="H385" t="s">
        <v>84</v>
      </c>
      <c r="I385" s="28" t="s">
        <v>85</v>
      </c>
      <c r="J385" t="s">
        <v>86</v>
      </c>
      <c r="K385" s="30" t="s">
        <v>122</v>
      </c>
      <c r="L385" t="s">
        <v>88</v>
      </c>
      <c r="M385" s="31" t="s">
        <v>170</v>
      </c>
      <c r="N385" s="31" t="s">
        <v>90</v>
      </c>
      <c r="O385" s="28" t="s">
        <v>90</v>
      </c>
      <c r="P385" t="s">
        <v>91</v>
      </c>
      <c r="Q385" s="30" t="s">
        <v>150</v>
      </c>
      <c r="R385" s="28">
        <v>6</v>
      </c>
      <c r="S385" s="28">
        <v>3</v>
      </c>
      <c r="T385">
        <v>1928</v>
      </c>
      <c r="U385">
        <v>1950</v>
      </c>
      <c r="V385" s="14">
        <f t="shared" si="5"/>
        <v>1</v>
      </c>
      <c r="W385" s="28" t="s">
        <v>93</v>
      </c>
      <c r="X385" s="28" t="s">
        <v>94</v>
      </c>
      <c r="Y385" s="30" t="s">
        <v>124</v>
      </c>
      <c r="Z385" s="28" t="s">
        <v>124</v>
      </c>
      <c r="AA385" t="s">
        <v>117</v>
      </c>
      <c r="AB385" s="28">
        <v>0</v>
      </c>
      <c r="AC385" s="28" t="s">
        <v>98</v>
      </c>
      <c r="AD385" s="28" t="s">
        <v>98</v>
      </c>
      <c r="AE385" s="30" t="s">
        <v>126</v>
      </c>
      <c r="AF385" t="s">
        <v>147</v>
      </c>
      <c r="AG385" t="s">
        <v>147</v>
      </c>
      <c r="AH385" t="s">
        <v>100</v>
      </c>
      <c r="AI385" t="s">
        <v>102</v>
      </c>
      <c r="AJ385">
        <v>0</v>
      </c>
      <c r="AK385" t="s">
        <v>102</v>
      </c>
      <c r="AL385">
        <v>0</v>
      </c>
      <c r="AM385">
        <v>784</v>
      </c>
      <c r="AN385">
        <v>784</v>
      </c>
      <c r="AO385" s="28" t="s">
        <v>103</v>
      </c>
      <c r="AP385" s="28" t="s">
        <v>98</v>
      </c>
      <c r="AQ385" t="s">
        <v>177</v>
      </c>
      <c r="AR385" t="s">
        <v>164</v>
      </c>
      <c r="AS385">
        <v>784</v>
      </c>
      <c r="AT385">
        <v>0</v>
      </c>
      <c r="AU385">
        <v>0</v>
      </c>
      <c r="AV385">
        <v>784</v>
      </c>
      <c r="AW385" s="30">
        <v>0</v>
      </c>
      <c r="AX385">
        <v>0</v>
      </c>
      <c r="AY385" s="30">
        <v>1</v>
      </c>
      <c r="AZ385" s="30">
        <v>0</v>
      </c>
      <c r="BA385">
        <v>2</v>
      </c>
      <c r="BB385" s="14">
        <f>IF(Table1[[#This Row],[FullBath]]+Table1[[#This Row],[HalfBath]]=Table1[[#This Row],[BedroomAbvGr]],1,0)</f>
        <v>0</v>
      </c>
      <c r="BC385">
        <v>1</v>
      </c>
      <c r="BD385" s="30" t="s">
        <v>98</v>
      </c>
      <c r="BE385">
        <v>5</v>
      </c>
      <c r="BF385" t="s">
        <v>107</v>
      </c>
      <c r="BG385">
        <v>0</v>
      </c>
      <c r="BH385" t="s">
        <v>83</v>
      </c>
      <c r="BI385" t="s">
        <v>127</v>
      </c>
      <c r="BJ385">
        <v>1950</v>
      </c>
      <c r="BK385" t="s">
        <v>102</v>
      </c>
      <c r="BL385">
        <v>2</v>
      </c>
      <c r="BM385">
        <v>360</v>
      </c>
      <c r="BN385" t="s">
        <v>147</v>
      </c>
      <c r="BO385" t="s">
        <v>147</v>
      </c>
      <c r="BP385" t="s">
        <v>177</v>
      </c>
      <c r="BQ385" s="30">
        <v>0</v>
      </c>
      <c r="BR385" s="14">
        <f>IF(Table1[[#This Row],[WoodDeckSF]]&gt;0,1,0)</f>
        <v>0</v>
      </c>
      <c r="BS385">
        <v>0</v>
      </c>
      <c r="BT385">
        <v>91</v>
      </c>
      <c r="BU385">
        <v>0</v>
      </c>
      <c r="BV385">
        <v>0</v>
      </c>
      <c r="BW385">
        <v>0</v>
      </c>
      <c r="BX385" s="28" t="s">
        <v>83</v>
      </c>
      <c r="BY385" s="14">
        <f>IF(Table1[[#This Row],[PoolQC]]="NA", 0, 1)</f>
        <v>0</v>
      </c>
      <c r="BZ385" s="30" t="s">
        <v>83</v>
      </c>
      <c r="CA385" s="14">
        <f>IF(Table1[[#This Row],[Fence]]="NA",0,1)</f>
        <v>0</v>
      </c>
      <c r="CB385" t="s">
        <v>83</v>
      </c>
      <c r="CC385">
        <v>0</v>
      </c>
      <c r="CD385" s="30">
        <v>10</v>
      </c>
      <c r="CE385">
        <v>2009</v>
      </c>
      <c r="CF385" t="s">
        <v>110</v>
      </c>
      <c r="CG385" t="s">
        <v>111</v>
      </c>
      <c r="CH385" s="14">
        <f>IF(Table1[[#This Row],[SaleCondition]]="Normal",1,0)</f>
        <v>1</v>
      </c>
      <c r="CI385" s="1">
        <v>76000</v>
      </c>
    </row>
    <row r="386" spans="1:87" x14ac:dyDescent="0.2">
      <c r="A386">
        <v>385</v>
      </c>
      <c r="B386">
        <v>60</v>
      </c>
      <c r="C386" s="28" t="s">
        <v>81</v>
      </c>
      <c r="D386" t="s">
        <v>83</v>
      </c>
      <c r="E386">
        <v>53107</v>
      </c>
      <c r="F386" s="28" t="s">
        <v>82</v>
      </c>
      <c r="G386" t="s">
        <v>83</v>
      </c>
      <c r="H386" t="s">
        <v>160</v>
      </c>
      <c r="I386" s="28" t="s">
        <v>195</v>
      </c>
      <c r="J386" t="s">
        <v>86</v>
      </c>
      <c r="K386" s="30" t="s">
        <v>122</v>
      </c>
      <c r="L386" t="s">
        <v>194</v>
      </c>
      <c r="M386" s="31" t="s">
        <v>205</v>
      </c>
      <c r="N386" s="31" t="s">
        <v>114</v>
      </c>
      <c r="O386" s="28" t="s">
        <v>90</v>
      </c>
      <c r="P386" t="s">
        <v>91</v>
      </c>
      <c r="Q386" s="30" t="s">
        <v>92</v>
      </c>
      <c r="R386" s="28">
        <v>6</v>
      </c>
      <c r="S386" s="28">
        <v>5</v>
      </c>
      <c r="T386">
        <v>1992</v>
      </c>
      <c r="U386">
        <v>1992</v>
      </c>
      <c r="V386" s="14">
        <f t="shared" ref="V386:V449" si="6">IF(T386=U386, 0, 1)</f>
        <v>0</v>
      </c>
      <c r="W386" s="28" t="s">
        <v>93</v>
      </c>
      <c r="X386" s="28" t="s">
        <v>94</v>
      </c>
      <c r="Y386" s="30" t="s">
        <v>140</v>
      </c>
      <c r="Z386" s="28" t="s">
        <v>140</v>
      </c>
      <c r="AA386" t="s">
        <v>117</v>
      </c>
      <c r="AB386" s="28">
        <v>0</v>
      </c>
      <c r="AC386" s="28" t="s">
        <v>97</v>
      </c>
      <c r="AD386" s="28" t="s">
        <v>98</v>
      </c>
      <c r="AE386" s="30" t="s">
        <v>99</v>
      </c>
      <c r="AF386" t="s">
        <v>97</v>
      </c>
      <c r="AG386" t="s">
        <v>98</v>
      </c>
      <c r="AH386" t="s">
        <v>130</v>
      </c>
      <c r="AI386" t="s">
        <v>101</v>
      </c>
      <c r="AJ386">
        <v>985</v>
      </c>
      <c r="AK386" t="s">
        <v>102</v>
      </c>
      <c r="AL386">
        <v>0</v>
      </c>
      <c r="AM386">
        <v>595</v>
      </c>
      <c r="AN386">
        <v>1580</v>
      </c>
      <c r="AO386" s="28" t="s">
        <v>103</v>
      </c>
      <c r="AP386" s="28" t="s">
        <v>104</v>
      </c>
      <c r="AQ386" t="s">
        <v>105</v>
      </c>
      <c r="AR386" t="s">
        <v>106</v>
      </c>
      <c r="AS386">
        <v>1079</v>
      </c>
      <c r="AT386">
        <v>874</v>
      </c>
      <c r="AU386">
        <v>0</v>
      </c>
      <c r="AV386">
        <v>1953</v>
      </c>
      <c r="AW386" s="30">
        <v>1</v>
      </c>
      <c r="AX386">
        <v>0</v>
      </c>
      <c r="AY386" s="30">
        <v>2</v>
      </c>
      <c r="AZ386" s="30">
        <v>1</v>
      </c>
      <c r="BA386">
        <v>3</v>
      </c>
      <c r="BB386" s="14">
        <f>IF(Table1[[#This Row],[FullBath]]+Table1[[#This Row],[HalfBath]]=Table1[[#This Row],[BedroomAbvGr]],1,0)</f>
        <v>1</v>
      </c>
      <c r="BC386">
        <v>1</v>
      </c>
      <c r="BD386" s="30" t="s">
        <v>97</v>
      </c>
      <c r="BE386">
        <v>9</v>
      </c>
      <c r="BF386" t="s">
        <v>107</v>
      </c>
      <c r="BG386">
        <v>2</v>
      </c>
      <c r="BH386" t="s">
        <v>147</v>
      </c>
      <c r="BI386" t="s">
        <v>108</v>
      </c>
      <c r="BJ386">
        <v>1992</v>
      </c>
      <c r="BK386" t="s">
        <v>157</v>
      </c>
      <c r="BL386">
        <v>2</v>
      </c>
      <c r="BM386">
        <v>501</v>
      </c>
      <c r="BN386" t="s">
        <v>98</v>
      </c>
      <c r="BO386" t="s">
        <v>98</v>
      </c>
      <c r="BP386" t="s">
        <v>105</v>
      </c>
      <c r="BQ386" s="30">
        <v>216</v>
      </c>
      <c r="BR386" s="14">
        <f>IF(Table1[[#This Row],[WoodDeckSF]]&gt;0,1,0)</f>
        <v>1</v>
      </c>
      <c r="BS386">
        <v>231</v>
      </c>
      <c r="BT386">
        <v>0</v>
      </c>
      <c r="BU386">
        <v>0</v>
      </c>
      <c r="BV386">
        <v>0</v>
      </c>
      <c r="BW386">
        <v>0</v>
      </c>
      <c r="BX386" s="28" t="s">
        <v>83</v>
      </c>
      <c r="BY386" s="14">
        <f>IF(Table1[[#This Row],[PoolQC]]="NA", 0, 1)</f>
        <v>0</v>
      </c>
      <c r="BZ386" s="30" t="s">
        <v>83</v>
      </c>
      <c r="CA386" s="14">
        <f>IF(Table1[[#This Row],[Fence]]="NA",0,1)</f>
        <v>0</v>
      </c>
      <c r="CB386" t="s">
        <v>83</v>
      </c>
      <c r="CC386">
        <v>0</v>
      </c>
      <c r="CD386" s="30">
        <v>6</v>
      </c>
      <c r="CE386">
        <v>2007</v>
      </c>
      <c r="CF386" t="s">
        <v>110</v>
      </c>
      <c r="CG386" t="s">
        <v>111</v>
      </c>
      <c r="CH386" s="14">
        <f>IF(Table1[[#This Row],[SaleCondition]]="Normal",1,0)</f>
        <v>1</v>
      </c>
      <c r="CI386" s="1">
        <v>240000</v>
      </c>
    </row>
    <row r="387" spans="1:87" x14ac:dyDescent="0.2">
      <c r="A387">
        <v>386</v>
      </c>
      <c r="B387">
        <v>120</v>
      </c>
      <c r="C387" s="28" t="s">
        <v>81</v>
      </c>
      <c r="D387">
        <v>43</v>
      </c>
      <c r="E387">
        <v>3182</v>
      </c>
      <c r="F387" s="28" t="s">
        <v>82</v>
      </c>
      <c r="G387" t="s">
        <v>83</v>
      </c>
      <c r="H387" t="s">
        <v>84</v>
      </c>
      <c r="I387" s="28" t="s">
        <v>85</v>
      </c>
      <c r="J387" t="s">
        <v>86</v>
      </c>
      <c r="K387" s="30" t="s">
        <v>87</v>
      </c>
      <c r="L387" t="s">
        <v>88</v>
      </c>
      <c r="M387" s="31" t="s">
        <v>227</v>
      </c>
      <c r="N387" s="31" t="s">
        <v>90</v>
      </c>
      <c r="O387" s="28" t="s">
        <v>90</v>
      </c>
      <c r="P387" t="s">
        <v>179</v>
      </c>
      <c r="Q387" s="30" t="s">
        <v>115</v>
      </c>
      <c r="R387" s="28">
        <v>8</v>
      </c>
      <c r="S387" s="28">
        <v>5</v>
      </c>
      <c r="T387">
        <v>2004</v>
      </c>
      <c r="U387">
        <v>2005</v>
      </c>
      <c r="V387" s="14">
        <f t="shared" si="6"/>
        <v>1</v>
      </c>
      <c r="W387" s="28" t="s">
        <v>93</v>
      </c>
      <c r="X387" s="28" t="s">
        <v>94</v>
      </c>
      <c r="Y387" s="30" t="s">
        <v>95</v>
      </c>
      <c r="Z387" s="28" t="s">
        <v>95</v>
      </c>
      <c r="AA387" t="s">
        <v>96</v>
      </c>
      <c r="AB387" s="28">
        <v>16</v>
      </c>
      <c r="AC387" s="28" t="s">
        <v>97</v>
      </c>
      <c r="AD387" s="28" t="s">
        <v>98</v>
      </c>
      <c r="AE387" s="30" t="s">
        <v>99</v>
      </c>
      <c r="AF387" t="s">
        <v>97</v>
      </c>
      <c r="AG387" t="s">
        <v>98</v>
      </c>
      <c r="AH387" t="s">
        <v>100</v>
      </c>
      <c r="AI387" t="s">
        <v>101</v>
      </c>
      <c r="AJ387">
        <v>24</v>
      </c>
      <c r="AK387" t="s">
        <v>102</v>
      </c>
      <c r="AL387">
        <v>0</v>
      </c>
      <c r="AM387">
        <v>1232</v>
      </c>
      <c r="AN387">
        <v>1256</v>
      </c>
      <c r="AO387" s="28" t="s">
        <v>103</v>
      </c>
      <c r="AP387" s="28" t="s">
        <v>104</v>
      </c>
      <c r="AQ387" t="s">
        <v>105</v>
      </c>
      <c r="AR387" t="s">
        <v>106</v>
      </c>
      <c r="AS387">
        <v>1269</v>
      </c>
      <c r="AT387">
        <v>0</v>
      </c>
      <c r="AU387">
        <v>0</v>
      </c>
      <c r="AV387">
        <v>1269</v>
      </c>
      <c r="AW387" s="30">
        <v>0</v>
      </c>
      <c r="AX387">
        <v>0</v>
      </c>
      <c r="AY387" s="30">
        <v>2</v>
      </c>
      <c r="AZ387" s="30">
        <v>0</v>
      </c>
      <c r="BA387">
        <v>2</v>
      </c>
      <c r="BB387" s="14">
        <f>IF(Table1[[#This Row],[FullBath]]+Table1[[#This Row],[HalfBath]]=Table1[[#This Row],[BedroomAbvGr]],1,0)</f>
        <v>1</v>
      </c>
      <c r="BC387">
        <v>1</v>
      </c>
      <c r="BD387" s="30" t="s">
        <v>97</v>
      </c>
      <c r="BE387">
        <v>6</v>
      </c>
      <c r="BF387" t="s">
        <v>107</v>
      </c>
      <c r="BG387">
        <v>1</v>
      </c>
      <c r="BH387" t="s">
        <v>98</v>
      </c>
      <c r="BI387" t="s">
        <v>108</v>
      </c>
      <c r="BJ387">
        <v>2004</v>
      </c>
      <c r="BK387" t="s">
        <v>157</v>
      </c>
      <c r="BL387">
        <v>2</v>
      </c>
      <c r="BM387">
        <v>430</v>
      </c>
      <c r="BN387" t="s">
        <v>98</v>
      </c>
      <c r="BO387" t="s">
        <v>98</v>
      </c>
      <c r="BP387" t="s">
        <v>105</v>
      </c>
      <c r="BQ387" s="30">
        <v>146</v>
      </c>
      <c r="BR387" s="14">
        <f>IF(Table1[[#This Row],[WoodDeckSF]]&gt;0,1,0)</f>
        <v>1</v>
      </c>
      <c r="BS387">
        <v>20</v>
      </c>
      <c r="BT387">
        <v>0</v>
      </c>
      <c r="BU387">
        <v>0</v>
      </c>
      <c r="BV387">
        <v>144</v>
      </c>
      <c r="BW387">
        <v>0</v>
      </c>
      <c r="BX387" s="28" t="s">
        <v>83</v>
      </c>
      <c r="BY387" s="14">
        <f>IF(Table1[[#This Row],[PoolQC]]="NA", 0, 1)</f>
        <v>0</v>
      </c>
      <c r="BZ387" s="30" t="s">
        <v>83</v>
      </c>
      <c r="CA387" s="14">
        <f>IF(Table1[[#This Row],[Fence]]="NA",0,1)</f>
        <v>0</v>
      </c>
      <c r="CB387" t="s">
        <v>83</v>
      </c>
      <c r="CC387">
        <v>0</v>
      </c>
      <c r="CD387" s="30">
        <v>4</v>
      </c>
      <c r="CE387">
        <v>2010</v>
      </c>
      <c r="CF387" t="s">
        <v>110</v>
      </c>
      <c r="CG387" t="s">
        <v>111</v>
      </c>
      <c r="CH387" s="14">
        <f>IF(Table1[[#This Row],[SaleCondition]]="Normal",1,0)</f>
        <v>1</v>
      </c>
      <c r="CI387" s="1">
        <v>192000</v>
      </c>
    </row>
    <row r="388" spans="1:87" x14ac:dyDescent="0.2">
      <c r="A388">
        <v>387</v>
      </c>
      <c r="B388">
        <v>50</v>
      </c>
      <c r="C388" s="28" t="s">
        <v>81</v>
      </c>
      <c r="D388">
        <v>58</v>
      </c>
      <c r="E388">
        <v>8410</v>
      </c>
      <c r="F388" s="28" t="s">
        <v>82</v>
      </c>
      <c r="G388" t="s">
        <v>83</v>
      </c>
      <c r="H388" t="s">
        <v>84</v>
      </c>
      <c r="I388" s="28" t="s">
        <v>85</v>
      </c>
      <c r="J388" t="s">
        <v>86</v>
      </c>
      <c r="K388" s="30" t="s">
        <v>112</v>
      </c>
      <c r="L388" t="s">
        <v>88</v>
      </c>
      <c r="M388" s="31" t="s">
        <v>185</v>
      </c>
      <c r="N388" s="31" t="s">
        <v>114</v>
      </c>
      <c r="O388" s="28" t="s">
        <v>90</v>
      </c>
      <c r="P388" t="s">
        <v>91</v>
      </c>
      <c r="Q388" s="30" t="s">
        <v>132</v>
      </c>
      <c r="R388" s="28">
        <v>5</v>
      </c>
      <c r="S388" s="28">
        <v>3</v>
      </c>
      <c r="T388">
        <v>1910</v>
      </c>
      <c r="U388">
        <v>1996</v>
      </c>
      <c r="V388" s="14">
        <f t="shared" si="6"/>
        <v>1</v>
      </c>
      <c r="W388" s="28" t="s">
        <v>184</v>
      </c>
      <c r="X388" s="28" t="s">
        <v>94</v>
      </c>
      <c r="Y388" s="30" t="s">
        <v>124</v>
      </c>
      <c r="Z388" s="28" t="s">
        <v>95</v>
      </c>
      <c r="AA388" t="s">
        <v>117</v>
      </c>
      <c r="AB388" s="28">
        <v>0</v>
      </c>
      <c r="AC388" s="28" t="s">
        <v>98</v>
      </c>
      <c r="AD388" s="28" t="s">
        <v>147</v>
      </c>
      <c r="AE388" s="30" t="s">
        <v>99</v>
      </c>
      <c r="AF388" t="s">
        <v>98</v>
      </c>
      <c r="AG388" t="s">
        <v>98</v>
      </c>
      <c r="AH388" t="s">
        <v>100</v>
      </c>
      <c r="AI388" t="s">
        <v>102</v>
      </c>
      <c r="AJ388">
        <v>0</v>
      </c>
      <c r="AK388" t="s">
        <v>102</v>
      </c>
      <c r="AL388">
        <v>0</v>
      </c>
      <c r="AM388">
        <v>658</v>
      </c>
      <c r="AN388">
        <v>658</v>
      </c>
      <c r="AO388" s="28" t="s">
        <v>103</v>
      </c>
      <c r="AP388" s="28" t="s">
        <v>98</v>
      </c>
      <c r="AQ388" t="s">
        <v>105</v>
      </c>
      <c r="AR388" t="s">
        <v>106</v>
      </c>
      <c r="AS388">
        <v>658</v>
      </c>
      <c r="AT388">
        <v>526</v>
      </c>
      <c r="AU388">
        <v>0</v>
      </c>
      <c r="AV388">
        <v>1184</v>
      </c>
      <c r="AW388" s="30">
        <v>0</v>
      </c>
      <c r="AX388">
        <v>0</v>
      </c>
      <c r="AY388" s="30">
        <v>1</v>
      </c>
      <c r="AZ388" s="30">
        <v>0</v>
      </c>
      <c r="BA388">
        <v>5</v>
      </c>
      <c r="BB388" s="14">
        <f>IF(Table1[[#This Row],[FullBath]]+Table1[[#This Row],[HalfBath]]=Table1[[#This Row],[BedroomAbvGr]],1,0)</f>
        <v>0</v>
      </c>
      <c r="BC388">
        <v>1</v>
      </c>
      <c r="BD388" s="30" t="s">
        <v>98</v>
      </c>
      <c r="BE388">
        <v>8</v>
      </c>
      <c r="BF388" t="s">
        <v>107</v>
      </c>
      <c r="BG388">
        <v>0</v>
      </c>
      <c r="BH388" t="s">
        <v>83</v>
      </c>
      <c r="BI388" t="s">
        <v>83</v>
      </c>
      <c r="BJ388" t="s">
        <v>83</v>
      </c>
      <c r="BK388" t="s">
        <v>83</v>
      </c>
      <c r="BL388">
        <v>0</v>
      </c>
      <c r="BM388">
        <v>0</v>
      </c>
      <c r="BN388" t="s">
        <v>83</v>
      </c>
      <c r="BO388" t="s">
        <v>83</v>
      </c>
      <c r="BP388" t="s">
        <v>177</v>
      </c>
      <c r="BQ388" s="30">
        <v>0</v>
      </c>
      <c r="BR388" s="14">
        <f>IF(Table1[[#This Row],[WoodDeckSF]]&gt;0,1,0)</f>
        <v>0</v>
      </c>
      <c r="BS388">
        <v>151</v>
      </c>
      <c r="BT388">
        <v>0</v>
      </c>
      <c r="BU388">
        <v>0</v>
      </c>
      <c r="BV388">
        <v>0</v>
      </c>
      <c r="BW388">
        <v>0</v>
      </c>
      <c r="BX388" s="28" t="s">
        <v>83</v>
      </c>
      <c r="BY388" s="14">
        <f>IF(Table1[[#This Row],[PoolQC]]="NA", 0, 1)</f>
        <v>0</v>
      </c>
      <c r="BZ388" s="30" t="s">
        <v>83</v>
      </c>
      <c r="CA388" s="14">
        <f>IF(Table1[[#This Row],[Fence]]="NA",0,1)</f>
        <v>0</v>
      </c>
      <c r="CB388" t="s">
        <v>83</v>
      </c>
      <c r="CC388">
        <v>0</v>
      </c>
      <c r="CD388" s="30">
        <v>5</v>
      </c>
      <c r="CE388">
        <v>2006</v>
      </c>
      <c r="CF388" t="s">
        <v>110</v>
      </c>
      <c r="CG388" t="s">
        <v>188</v>
      </c>
      <c r="CH388" s="14">
        <f>IF(Table1[[#This Row],[SaleCondition]]="Normal",1,0)</f>
        <v>0</v>
      </c>
      <c r="CI388" s="1">
        <v>81000</v>
      </c>
    </row>
    <row r="389" spans="1:87" x14ac:dyDescent="0.2">
      <c r="A389">
        <v>388</v>
      </c>
      <c r="B389">
        <v>80</v>
      </c>
      <c r="C389" s="28" t="s">
        <v>81</v>
      </c>
      <c r="D389">
        <v>72</v>
      </c>
      <c r="E389">
        <v>7200</v>
      </c>
      <c r="F389" s="28" t="s">
        <v>82</v>
      </c>
      <c r="G389" t="s">
        <v>83</v>
      </c>
      <c r="H389" t="s">
        <v>84</v>
      </c>
      <c r="I389" s="28" t="s">
        <v>85</v>
      </c>
      <c r="J389" t="s">
        <v>86</v>
      </c>
      <c r="K389" s="30" t="s">
        <v>87</v>
      </c>
      <c r="L389" t="s">
        <v>88</v>
      </c>
      <c r="M389" s="31" t="s">
        <v>185</v>
      </c>
      <c r="N389" s="31" t="s">
        <v>90</v>
      </c>
      <c r="O389" s="28" t="s">
        <v>90</v>
      </c>
      <c r="P389" t="s">
        <v>91</v>
      </c>
      <c r="Q389" s="30" t="s">
        <v>197</v>
      </c>
      <c r="R389" s="28">
        <v>6</v>
      </c>
      <c r="S389" s="28">
        <v>6</v>
      </c>
      <c r="T389">
        <v>1976</v>
      </c>
      <c r="U389">
        <v>1976</v>
      </c>
      <c r="V389" s="14">
        <f t="shared" si="6"/>
        <v>0</v>
      </c>
      <c r="W389" s="28" t="s">
        <v>152</v>
      </c>
      <c r="X389" s="28" t="s">
        <v>94</v>
      </c>
      <c r="Y389" s="30" t="s">
        <v>116</v>
      </c>
      <c r="Z389" s="28" t="s">
        <v>116</v>
      </c>
      <c r="AA389" t="s">
        <v>96</v>
      </c>
      <c r="AB389" s="28">
        <v>255</v>
      </c>
      <c r="AC389" s="28" t="s">
        <v>98</v>
      </c>
      <c r="AD389" s="28" t="s">
        <v>98</v>
      </c>
      <c r="AE389" s="30" t="s">
        <v>118</v>
      </c>
      <c r="AF389" t="s">
        <v>98</v>
      </c>
      <c r="AG389" t="s">
        <v>98</v>
      </c>
      <c r="AH389" t="s">
        <v>130</v>
      </c>
      <c r="AI389" t="s">
        <v>119</v>
      </c>
      <c r="AJ389">
        <v>631</v>
      </c>
      <c r="AK389" t="s">
        <v>102</v>
      </c>
      <c r="AL389">
        <v>0</v>
      </c>
      <c r="AM389">
        <v>410</v>
      </c>
      <c r="AN389">
        <v>1041</v>
      </c>
      <c r="AO389" s="28" t="s">
        <v>103</v>
      </c>
      <c r="AP389" s="28" t="s">
        <v>104</v>
      </c>
      <c r="AQ389" t="s">
        <v>105</v>
      </c>
      <c r="AR389" t="s">
        <v>106</v>
      </c>
      <c r="AS389">
        <v>1125</v>
      </c>
      <c r="AT389">
        <v>0</v>
      </c>
      <c r="AU389">
        <v>0</v>
      </c>
      <c r="AV389">
        <v>1125</v>
      </c>
      <c r="AW389" s="30">
        <v>1</v>
      </c>
      <c r="AX389">
        <v>0</v>
      </c>
      <c r="AY389" s="30">
        <v>1</v>
      </c>
      <c r="AZ389" s="30">
        <v>0</v>
      </c>
      <c r="BA389">
        <v>3</v>
      </c>
      <c r="BB389" s="14">
        <f>IF(Table1[[#This Row],[FullBath]]+Table1[[#This Row],[HalfBath]]=Table1[[#This Row],[BedroomAbvGr]],1,0)</f>
        <v>0</v>
      </c>
      <c r="BC389">
        <v>1</v>
      </c>
      <c r="BD389" s="30" t="s">
        <v>98</v>
      </c>
      <c r="BE389">
        <v>6</v>
      </c>
      <c r="BF389" t="s">
        <v>107</v>
      </c>
      <c r="BG389">
        <v>1</v>
      </c>
      <c r="BH389" t="s">
        <v>147</v>
      </c>
      <c r="BI389" t="s">
        <v>127</v>
      </c>
      <c r="BJ389">
        <v>1977</v>
      </c>
      <c r="BK389" t="s">
        <v>102</v>
      </c>
      <c r="BL389">
        <v>1</v>
      </c>
      <c r="BM389">
        <v>352</v>
      </c>
      <c r="BN389" t="s">
        <v>98</v>
      </c>
      <c r="BO389" t="s">
        <v>98</v>
      </c>
      <c r="BP389" t="s">
        <v>105</v>
      </c>
      <c r="BQ389" s="30">
        <v>296</v>
      </c>
      <c r="BR389" s="14">
        <f>IF(Table1[[#This Row],[WoodDeckSF]]&gt;0,1,0)</f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 s="28" t="s">
        <v>83</v>
      </c>
      <c r="BY389" s="14">
        <f>IF(Table1[[#This Row],[PoolQC]]="NA", 0, 1)</f>
        <v>0</v>
      </c>
      <c r="BZ389" s="30" t="s">
        <v>163</v>
      </c>
      <c r="CA389" s="14">
        <f>IF(Table1[[#This Row],[Fence]]="NA",0,1)</f>
        <v>1</v>
      </c>
      <c r="CB389" t="s">
        <v>83</v>
      </c>
      <c r="CC389">
        <v>0</v>
      </c>
      <c r="CD389" s="30">
        <v>10</v>
      </c>
      <c r="CE389">
        <v>2009</v>
      </c>
      <c r="CF389" t="s">
        <v>110</v>
      </c>
      <c r="CG389" t="s">
        <v>128</v>
      </c>
      <c r="CH389" s="14">
        <f>IF(Table1[[#This Row],[SaleCondition]]="Normal",1,0)</f>
        <v>0</v>
      </c>
      <c r="CI389" s="1">
        <v>125000</v>
      </c>
    </row>
    <row r="390" spans="1:87" x14ac:dyDescent="0.2">
      <c r="A390">
        <v>389</v>
      </c>
      <c r="B390">
        <v>20</v>
      </c>
      <c r="C390" s="28" t="s">
        <v>81</v>
      </c>
      <c r="D390">
        <v>93</v>
      </c>
      <c r="E390">
        <v>9382</v>
      </c>
      <c r="F390" s="28" t="s">
        <v>82</v>
      </c>
      <c r="G390" t="s">
        <v>83</v>
      </c>
      <c r="H390" t="s">
        <v>120</v>
      </c>
      <c r="I390" s="28" t="s">
        <v>85</v>
      </c>
      <c r="J390" t="s">
        <v>86</v>
      </c>
      <c r="K390" s="30" t="s">
        <v>166</v>
      </c>
      <c r="L390" t="s">
        <v>88</v>
      </c>
      <c r="M390" s="31" t="s">
        <v>89</v>
      </c>
      <c r="N390" s="31" t="s">
        <v>90</v>
      </c>
      <c r="O390" s="28" t="s">
        <v>90</v>
      </c>
      <c r="P390" t="s">
        <v>91</v>
      </c>
      <c r="Q390" s="30" t="s">
        <v>115</v>
      </c>
      <c r="R390" s="28">
        <v>7</v>
      </c>
      <c r="S390" s="28">
        <v>5</v>
      </c>
      <c r="T390">
        <v>1999</v>
      </c>
      <c r="U390">
        <v>2000</v>
      </c>
      <c r="V390" s="14">
        <f t="shared" si="6"/>
        <v>1</v>
      </c>
      <c r="W390" s="28" t="s">
        <v>93</v>
      </c>
      <c r="X390" s="28" t="s">
        <v>94</v>
      </c>
      <c r="Y390" s="30" t="s">
        <v>95</v>
      </c>
      <c r="Z390" s="28" t="s">
        <v>95</v>
      </c>
      <c r="AA390" t="s">
        <v>96</v>
      </c>
      <c r="AB390" s="28">
        <v>125</v>
      </c>
      <c r="AC390" s="28" t="s">
        <v>97</v>
      </c>
      <c r="AD390" s="28" t="s">
        <v>98</v>
      </c>
      <c r="AE390" s="30" t="s">
        <v>99</v>
      </c>
      <c r="AF390" t="s">
        <v>97</v>
      </c>
      <c r="AG390" t="s">
        <v>98</v>
      </c>
      <c r="AH390" t="s">
        <v>100</v>
      </c>
      <c r="AI390" t="s">
        <v>102</v>
      </c>
      <c r="AJ390">
        <v>0</v>
      </c>
      <c r="AK390" t="s">
        <v>102</v>
      </c>
      <c r="AL390">
        <v>0</v>
      </c>
      <c r="AM390">
        <v>1468</v>
      </c>
      <c r="AN390">
        <v>1468</v>
      </c>
      <c r="AO390" s="28" t="s">
        <v>103</v>
      </c>
      <c r="AP390" s="28" t="s">
        <v>104</v>
      </c>
      <c r="AQ390" t="s">
        <v>105</v>
      </c>
      <c r="AR390" t="s">
        <v>106</v>
      </c>
      <c r="AS390">
        <v>1479</v>
      </c>
      <c r="AT390">
        <v>0</v>
      </c>
      <c r="AU390">
        <v>0</v>
      </c>
      <c r="AV390">
        <v>1479</v>
      </c>
      <c r="AW390" s="30">
        <v>0</v>
      </c>
      <c r="AX390">
        <v>0</v>
      </c>
      <c r="AY390" s="30">
        <v>2</v>
      </c>
      <c r="AZ390" s="30">
        <v>0</v>
      </c>
      <c r="BA390">
        <v>3</v>
      </c>
      <c r="BB390" s="14">
        <f>IF(Table1[[#This Row],[FullBath]]+Table1[[#This Row],[HalfBath]]=Table1[[#This Row],[BedroomAbvGr]],1,0)</f>
        <v>0</v>
      </c>
      <c r="BC390">
        <v>1</v>
      </c>
      <c r="BD390" s="30" t="s">
        <v>97</v>
      </c>
      <c r="BE390">
        <v>6</v>
      </c>
      <c r="BF390" t="s">
        <v>107</v>
      </c>
      <c r="BG390">
        <v>0</v>
      </c>
      <c r="BH390" t="s">
        <v>83</v>
      </c>
      <c r="BI390" t="s">
        <v>108</v>
      </c>
      <c r="BJ390">
        <v>1999</v>
      </c>
      <c r="BK390" t="s">
        <v>109</v>
      </c>
      <c r="BL390">
        <v>2</v>
      </c>
      <c r="BM390">
        <v>577</v>
      </c>
      <c r="BN390" t="s">
        <v>98</v>
      </c>
      <c r="BO390" t="s">
        <v>98</v>
      </c>
      <c r="BP390" t="s">
        <v>105</v>
      </c>
      <c r="BQ390" s="30">
        <v>120</v>
      </c>
      <c r="BR390" s="14">
        <f>IF(Table1[[#This Row],[WoodDeckSF]]&gt;0,1,0)</f>
        <v>1</v>
      </c>
      <c r="BS390">
        <v>25</v>
      </c>
      <c r="BT390">
        <v>0</v>
      </c>
      <c r="BU390">
        <v>0</v>
      </c>
      <c r="BV390">
        <v>0</v>
      </c>
      <c r="BW390">
        <v>0</v>
      </c>
      <c r="BX390" s="28" t="s">
        <v>83</v>
      </c>
      <c r="BY390" s="14">
        <f>IF(Table1[[#This Row],[PoolQC]]="NA", 0, 1)</f>
        <v>0</v>
      </c>
      <c r="BZ390" s="30" t="s">
        <v>83</v>
      </c>
      <c r="CA390" s="14">
        <f>IF(Table1[[#This Row],[Fence]]="NA",0,1)</f>
        <v>0</v>
      </c>
      <c r="CB390" t="s">
        <v>83</v>
      </c>
      <c r="CC390">
        <v>0</v>
      </c>
      <c r="CD390" s="30">
        <v>7</v>
      </c>
      <c r="CE390">
        <v>2008</v>
      </c>
      <c r="CF390" t="s">
        <v>110</v>
      </c>
      <c r="CG390" t="s">
        <v>111</v>
      </c>
      <c r="CH390" s="14">
        <f>IF(Table1[[#This Row],[SaleCondition]]="Normal",1,0)</f>
        <v>1</v>
      </c>
      <c r="CI390" s="1">
        <v>191000</v>
      </c>
    </row>
    <row r="391" spans="1:87" x14ac:dyDescent="0.2">
      <c r="A391">
        <v>390</v>
      </c>
      <c r="B391">
        <v>60</v>
      </c>
      <c r="C391" s="28" t="s">
        <v>81</v>
      </c>
      <c r="D391">
        <v>96</v>
      </c>
      <c r="E391">
        <v>12474</v>
      </c>
      <c r="F391" s="28" t="s">
        <v>82</v>
      </c>
      <c r="G391" t="s">
        <v>83</v>
      </c>
      <c r="H391" t="s">
        <v>84</v>
      </c>
      <c r="I391" s="28" t="s">
        <v>85</v>
      </c>
      <c r="J391" t="s">
        <v>86</v>
      </c>
      <c r="K391" s="30" t="s">
        <v>87</v>
      </c>
      <c r="L391" t="s">
        <v>88</v>
      </c>
      <c r="M391" s="31" t="s">
        <v>154</v>
      </c>
      <c r="N391" s="31" t="s">
        <v>90</v>
      </c>
      <c r="O391" s="28" t="s">
        <v>90</v>
      </c>
      <c r="P391" t="s">
        <v>91</v>
      </c>
      <c r="Q391" s="30" t="s">
        <v>92</v>
      </c>
      <c r="R391" s="28">
        <v>10</v>
      </c>
      <c r="S391" s="28">
        <v>5</v>
      </c>
      <c r="T391">
        <v>2007</v>
      </c>
      <c r="U391">
        <v>2008</v>
      </c>
      <c r="V391" s="14">
        <f t="shared" si="6"/>
        <v>1</v>
      </c>
      <c r="W391" s="28" t="s">
        <v>93</v>
      </c>
      <c r="X391" s="28" t="s">
        <v>94</v>
      </c>
      <c r="Y391" s="30" t="s">
        <v>95</v>
      </c>
      <c r="Z391" s="28" t="s">
        <v>95</v>
      </c>
      <c r="AA391" t="s">
        <v>137</v>
      </c>
      <c r="AB391" s="28">
        <v>272</v>
      </c>
      <c r="AC391" s="28" t="s">
        <v>104</v>
      </c>
      <c r="AD391" s="28" t="s">
        <v>98</v>
      </c>
      <c r="AE391" s="30" t="s">
        <v>99</v>
      </c>
      <c r="AF391" t="s">
        <v>104</v>
      </c>
      <c r="AG391" t="s">
        <v>98</v>
      </c>
      <c r="AH391" t="s">
        <v>130</v>
      </c>
      <c r="AI391" t="s">
        <v>101</v>
      </c>
      <c r="AJ391">
        <v>1280</v>
      </c>
      <c r="AK391" t="s">
        <v>102</v>
      </c>
      <c r="AL391">
        <v>0</v>
      </c>
      <c r="AM391">
        <v>402</v>
      </c>
      <c r="AN391">
        <v>1682</v>
      </c>
      <c r="AO391" s="28" t="s">
        <v>103</v>
      </c>
      <c r="AP391" s="28" t="s">
        <v>104</v>
      </c>
      <c r="AQ391" t="s">
        <v>105</v>
      </c>
      <c r="AR391" t="s">
        <v>106</v>
      </c>
      <c r="AS391">
        <v>1742</v>
      </c>
      <c r="AT391">
        <v>590</v>
      </c>
      <c r="AU391">
        <v>0</v>
      </c>
      <c r="AV391">
        <v>2332</v>
      </c>
      <c r="AW391" s="30">
        <v>1</v>
      </c>
      <c r="AX391">
        <v>0</v>
      </c>
      <c r="AY391" s="30">
        <v>2</v>
      </c>
      <c r="AZ391" s="30">
        <v>1</v>
      </c>
      <c r="BA391">
        <v>3</v>
      </c>
      <c r="BB391" s="14">
        <f>IF(Table1[[#This Row],[FullBath]]+Table1[[#This Row],[HalfBath]]=Table1[[#This Row],[BedroomAbvGr]],1,0)</f>
        <v>1</v>
      </c>
      <c r="BC391">
        <v>1</v>
      </c>
      <c r="BD391" s="30" t="s">
        <v>104</v>
      </c>
      <c r="BE391">
        <v>9</v>
      </c>
      <c r="BF391" t="s">
        <v>107</v>
      </c>
      <c r="BG391">
        <v>1</v>
      </c>
      <c r="BH391" t="s">
        <v>104</v>
      </c>
      <c r="BI391" t="s">
        <v>156</v>
      </c>
      <c r="BJ391">
        <v>2008</v>
      </c>
      <c r="BK391" t="s">
        <v>157</v>
      </c>
      <c r="BL391">
        <v>3</v>
      </c>
      <c r="BM391">
        <v>846</v>
      </c>
      <c r="BN391" t="s">
        <v>98</v>
      </c>
      <c r="BO391" t="s">
        <v>98</v>
      </c>
      <c r="BP391" t="s">
        <v>105</v>
      </c>
      <c r="BQ391" s="30">
        <v>196</v>
      </c>
      <c r="BR391" s="14">
        <f>IF(Table1[[#This Row],[WoodDeckSF]]&gt;0,1,0)</f>
        <v>1</v>
      </c>
      <c r="BS391">
        <v>134</v>
      </c>
      <c r="BT391">
        <v>0</v>
      </c>
      <c r="BU391">
        <v>0</v>
      </c>
      <c r="BV391">
        <v>0</v>
      </c>
      <c r="BW391">
        <v>0</v>
      </c>
      <c r="BX391" s="28" t="s">
        <v>83</v>
      </c>
      <c r="BY391" s="14">
        <f>IF(Table1[[#This Row],[PoolQC]]="NA", 0, 1)</f>
        <v>0</v>
      </c>
      <c r="BZ391" s="30" t="s">
        <v>83</v>
      </c>
      <c r="CA391" s="14">
        <f>IF(Table1[[#This Row],[Fence]]="NA",0,1)</f>
        <v>0</v>
      </c>
      <c r="CB391" t="s">
        <v>83</v>
      </c>
      <c r="CC391">
        <v>0</v>
      </c>
      <c r="CD391" s="30">
        <v>8</v>
      </c>
      <c r="CE391">
        <v>2008</v>
      </c>
      <c r="CF391" t="s">
        <v>158</v>
      </c>
      <c r="CG391" t="s">
        <v>159</v>
      </c>
      <c r="CH391" s="14">
        <f>IF(Table1[[#This Row],[SaleCondition]]="Normal",1,0)</f>
        <v>0</v>
      </c>
      <c r="CI391" s="1">
        <v>426000</v>
      </c>
    </row>
    <row r="392" spans="1:87" x14ac:dyDescent="0.2">
      <c r="A392">
        <v>391</v>
      </c>
      <c r="B392">
        <v>50</v>
      </c>
      <c r="C392" s="28" t="s">
        <v>81</v>
      </c>
      <c r="D392">
        <v>50</v>
      </c>
      <c r="E392">
        <v>8405</v>
      </c>
      <c r="F392" s="28" t="s">
        <v>82</v>
      </c>
      <c r="G392" t="s">
        <v>174</v>
      </c>
      <c r="H392" t="s">
        <v>84</v>
      </c>
      <c r="I392" s="28" t="s">
        <v>85</v>
      </c>
      <c r="J392" t="s">
        <v>86</v>
      </c>
      <c r="K392" s="30" t="s">
        <v>87</v>
      </c>
      <c r="L392" t="s">
        <v>88</v>
      </c>
      <c r="M392" s="31" t="s">
        <v>185</v>
      </c>
      <c r="N392" s="31" t="s">
        <v>90</v>
      </c>
      <c r="O392" s="28" t="s">
        <v>90</v>
      </c>
      <c r="P392" t="s">
        <v>91</v>
      </c>
      <c r="Q392" s="30" t="s">
        <v>132</v>
      </c>
      <c r="R392" s="28">
        <v>5</v>
      </c>
      <c r="S392" s="28">
        <v>8</v>
      </c>
      <c r="T392">
        <v>1900</v>
      </c>
      <c r="U392">
        <v>1950</v>
      </c>
      <c r="V392" s="14">
        <f t="shared" si="6"/>
        <v>1</v>
      </c>
      <c r="W392" s="28" t="s">
        <v>93</v>
      </c>
      <c r="X392" s="28" t="s">
        <v>94</v>
      </c>
      <c r="Y392" s="30" t="s">
        <v>116</v>
      </c>
      <c r="Z392" s="28" t="s">
        <v>116</v>
      </c>
      <c r="AA392" t="s">
        <v>117</v>
      </c>
      <c r="AB392" s="28">
        <v>0</v>
      </c>
      <c r="AC392" s="28" t="s">
        <v>98</v>
      </c>
      <c r="AD392" s="28" t="s">
        <v>98</v>
      </c>
      <c r="AE392" s="30" t="s">
        <v>126</v>
      </c>
      <c r="AF392" t="s">
        <v>98</v>
      </c>
      <c r="AG392" t="s">
        <v>97</v>
      </c>
      <c r="AH392" t="s">
        <v>100</v>
      </c>
      <c r="AI392" t="s">
        <v>153</v>
      </c>
      <c r="AJ392">
        <v>241</v>
      </c>
      <c r="AK392" t="s">
        <v>141</v>
      </c>
      <c r="AL392">
        <v>391</v>
      </c>
      <c r="AM392">
        <v>229</v>
      </c>
      <c r="AN392">
        <v>861</v>
      </c>
      <c r="AO392" s="28" t="s">
        <v>103</v>
      </c>
      <c r="AP392" s="28" t="s">
        <v>104</v>
      </c>
      <c r="AQ392" t="s">
        <v>105</v>
      </c>
      <c r="AR392" t="s">
        <v>106</v>
      </c>
      <c r="AS392">
        <v>961</v>
      </c>
      <c r="AT392">
        <v>406</v>
      </c>
      <c r="AU392">
        <v>0</v>
      </c>
      <c r="AV392">
        <v>1367</v>
      </c>
      <c r="AW392" s="30">
        <v>1</v>
      </c>
      <c r="AX392">
        <v>0</v>
      </c>
      <c r="AY392" s="30">
        <v>1</v>
      </c>
      <c r="AZ392" s="30">
        <v>0</v>
      </c>
      <c r="BA392">
        <v>4</v>
      </c>
      <c r="BB392" s="14">
        <f>IF(Table1[[#This Row],[FullBath]]+Table1[[#This Row],[HalfBath]]=Table1[[#This Row],[BedroomAbvGr]],1,0)</f>
        <v>0</v>
      </c>
      <c r="BC392">
        <v>1</v>
      </c>
      <c r="BD392" s="30" t="s">
        <v>98</v>
      </c>
      <c r="BE392">
        <v>7</v>
      </c>
      <c r="BF392" t="s">
        <v>107</v>
      </c>
      <c r="BG392">
        <v>0</v>
      </c>
      <c r="BH392" t="s">
        <v>83</v>
      </c>
      <c r="BI392" t="s">
        <v>127</v>
      </c>
      <c r="BJ392">
        <v>1978</v>
      </c>
      <c r="BK392" t="s">
        <v>102</v>
      </c>
      <c r="BL392">
        <v>1</v>
      </c>
      <c r="BM392">
        <v>384</v>
      </c>
      <c r="BN392" t="s">
        <v>98</v>
      </c>
      <c r="BO392" t="s">
        <v>98</v>
      </c>
      <c r="BP392" t="s">
        <v>105</v>
      </c>
      <c r="BQ392" s="30">
        <v>0</v>
      </c>
      <c r="BR392" s="14">
        <f>IF(Table1[[#This Row],[WoodDeckSF]]&gt;0,1,0)</f>
        <v>0</v>
      </c>
      <c r="BS392">
        <v>130</v>
      </c>
      <c r="BT392">
        <v>112</v>
      </c>
      <c r="BU392">
        <v>0</v>
      </c>
      <c r="BV392">
        <v>0</v>
      </c>
      <c r="BW392">
        <v>0</v>
      </c>
      <c r="BX392" s="28" t="s">
        <v>83</v>
      </c>
      <c r="BY392" s="14">
        <f>IF(Table1[[#This Row],[PoolQC]]="NA", 0, 1)</f>
        <v>0</v>
      </c>
      <c r="BZ392" s="30" t="s">
        <v>134</v>
      </c>
      <c r="CA392" s="14">
        <f>IF(Table1[[#This Row],[Fence]]="NA",0,1)</f>
        <v>1</v>
      </c>
      <c r="CB392" t="s">
        <v>83</v>
      </c>
      <c r="CC392">
        <v>0</v>
      </c>
      <c r="CD392" s="30">
        <v>4</v>
      </c>
      <c r="CE392">
        <v>2008</v>
      </c>
      <c r="CF392" t="s">
        <v>110</v>
      </c>
      <c r="CG392" t="s">
        <v>111</v>
      </c>
      <c r="CH392" s="14">
        <f>IF(Table1[[#This Row],[SaleCondition]]="Normal",1,0)</f>
        <v>1</v>
      </c>
      <c r="CI392" s="1">
        <v>119000</v>
      </c>
    </row>
    <row r="393" spans="1:87" x14ac:dyDescent="0.2">
      <c r="A393">
        <v>392</v>
      </c>
      <c r="B393">
        <v>60</v>
      </c>
      <c r="C393" s="28" t="s">
        <v>81</v>
      </c>
      <c r="D393">
        <v>71</v>
      </c>
      <c r="E393">
        <v>12209</v>
      </c>
      <c r="F393" s="28" t="s">
        <v>82</v>
      </c>
      <c r="G393" t="s">
        <v>83</v>
      </c>
      <c r="H393" t="s">
        <v>120</v>
      </c>
      <c r="I393" s="28" t="s">
        <v>85</v>
      </c>
      <c r="J393" t="s">
        <v>86</v>
      </c>
      <c r="K393" s="30" t="s">
        <v>166</v>
      </c>
      <c r="L393" t="s">
        <v>88</v>
      </c>
      <c r="M393" s="31" t="s">
        <v>131</v>
      </c>
      <c r="N393" s="31" t="s">
        <v>90</v>
      </c>
      <c r="O393" s="28" t="s">
        <v>90</v>
      </c>
      <c r="P393" t="s">
        <v>91</v>
      </c>
      <c r="Q393" s="30" t="s">
        <v>92</v>
      </c>
      <c r="R393" s="28">
        <v>6</v>
      </c>
      <c r="S393" s="28">
        <v>5</v>
      </c>
      <c r="T393">
        <v>2001</v>
      </c>
      <c r="U393">
        <v>2002</v>
      </c>
      <c r="V393" s="14">
        <f t="shared" si="6"/>
        <v>1</v>
      </c>
      <c r="W393" s="28" t="s">
        <v>93</v>
      </c>
      <c r="X393" s="28" t="s">
        <v>94</v>
      </c>
      <c r="Y393" s="30" t="s">
        <v>95</v>
      </c>
      <c r="Z393" s="28" t="s">
        <v>95</v>
      </c>
      <c r="AA393" t="s">
        <v>117</v>
      </c>
      <c r="AB393" s="28">
        <v>0</v>
      </c>
      <c r="AC393" s="28" t="s">
        <v>98</v>
      </c>
      <c r="AD393" s="28" t="s">
        <v>98</v>
      </c>
      <c r="AE393" s="30" t="s">
        <v>99</v>
      </c>
      <c r="AF393" t="s">
        <v>104</v>
      </c>
      <c r="AG393" t="s">
        <v>98</v>
      </c>
      <c r="AH393" t="s">
        <v>100</v>
      </c>
      <c r="AI393" t="s">
        <v>119</v>
      </c>
      <c r="AJ393">
        <v>690</v>
      </c>
      <c r="AK393" t="s">
        <v>102</v>
      </c>
      <c r="AL393">
        <v>0</v>
      </c>
      <c r="AM393">
        <v>114</v>
      </c>
      <c r="AN393">
        <v>804</v>
      </c>
      <c r="AO393" s="28" t="s">
        <v>103</v>
      </c>
      <c r="AP393" s="28" t="s">
        <v>104</v>
      </c>
      <c r="AQ393" t="s">
        <v>105</v>
      </c>
      <c r="AR393" t="s">
        <v>106</v>
      </c>
      <c r="AS393">
        <v>804</v>
      </c>
      <c r="AT393">
        <v>1157</v>
      </c>
      <c r="AU393">
        <v>0</v>
      </c>
      <c r="AV393">
        <v>1961</v>
      </c>
      <c r="AW393" s="30">
        <v>1</v>
      </c>
      <c r="AX393">
        <v>0</v>
      </c>
      <c r="AY393" s="30">
        <v>2</v>
      </c>
      <c r="AZ393" s="30">
        <v>1</v>
      </c>
      <c r="BA393">
        <v>3</v>
      </c>
      <c r="BB393" s="14">
        <f>IF(Table1[[#This Row],[FullBath]]+Table1[[#This Row],[HalfBath]]=Table1[[#This Row],[BedroomAbvGr]],1,0)</f>
        <v>1</v>
      </c>
      <c r="BC393">
        <v>1</v>
      </c>
      <c r="BD393" s="30" t="s">
        <v>97</v>
      </c>
      <c r="BE393">
        <v>7</v>
      </c>
      <c r="BF393" t="s">
        <v>107</v>
      </c>
      <c r="BG393">
        <v>1</v>
      </c>
      <c r="BH393" t="s">
        <v>98</v>
      </c>
      <c r="BI393" t="s">
        <v>156</v>
      </c>
      <c r="BJ393">
        <v>2001</v>
      </c>
      <c r="BK393" t="s">
        <v>157</v>
      </c>
      <c r="BL393">
        <v>2</v>
      </c>
      <c r="BM393">
        <v>560</v>
      </c>
      <c r="BN393" t="s">
        <v>98</v>
      </c>
      <c r="BO393" t="s">
        <v>98</v>
      </c>
      <c r="BP393" t="s">
        <v>105</v>
      </c>
      <c r="BQ393" s="30">
        <v>125</v>
      </c>
      <c r="BR393" s="14">
        <f>IF(Table1[[#This Row],[WoodDeckSF]]&gt;0,1,0)</f>
        <v>1</v>
      </c>
      <c r="BS393">
        <v>192</v>
      </c>
      <c r="BT393">
        <v>0</v>
      </c>
      <c r="BU393">
        <v>0</v>
      </c>
      <c r="BV393">
        <v>0</v>
      </c>
      <c r="BW393">
        <v>0</v>
      </c>
      <c r="BX393" s="28" t="s">
        <v>83</v>
      </c>
      <c r="BY393" s="14">
        <f>IF(Table1[[#This Row],[PoolQC]]="NA", 0, 1)</f>
        <v>0</v>
      </c>
      <c r="BZ393" s="30" t="s">
        <v>83</v>
      </c>
      <c r="CA393" s="14">
        <f>IF(Table1[[#This Row],[Fence]]="NA",0,1)</f>
        <v>0</v>
      </c>
      <c r="CB393" t="s">
        <v>83</v>
      </c>
      <c r="CC393">
        <v>0</v>
      </c>
      <c r="CD393" s="30">
        <v>6</v>
      </c>
      <c r="CE393">
        <v>2009</v>
      </c>
      <c r="CF393" t="s">
        <v>110</v>
      </c>
      <c r="CG393" t="s">
        <v>111</v>
      </c>
      <c r="CH393" s="14">
        <f>IF(Table1[[#This Row],[SaleCondition]]="Normal",1,0)</f>
        <v>1</v>
      </c>
      <c r="CI393" s="1">
        <v>215000</v>
      </c>
    </row>
    <row r="394" spans="1:87" x14ac:dyDescent="0.2">
      <c r="A394">
        <v>393</v>
      </c>
      <c r="B394">
        <v>20</v>
      </c>
      <c r="C394" s="28" t="s">
        <v>81</v>
      </c>
      <c r="D394" t="s">
        <v>83</v>
      </c>
      <c r="E394">
        <v>8339</v>
      </c>
      <c r="F394" s="28" t="s">
        <v>82</v>
      </c>
      <c r="G394" t="s">
        <v>83</v>
      </c>
      <c r="H394" t="s">
        <v>120</v>
      </c>
      <c r="I394" s="28" t="s">
        <v>85</v>
      </c>
      <c r="J394" t="s">
        <v>86</v>
      </c>
      <c r="K394" s="30" t="s">
        <v>87</v>
      </c>
      <c r="L394" t="s">
        <v>88</v>
      </c>
      <c r="M394" s="31" t="s">
        <v>162</v>
      </c>
      <c r="N394" s="31" t="s">
        <v>90</v>
      </c>
      <c r="O394" s="28" t="s">
        <v>90</v>
      </c>
      <c r="P394" t="s">
        <v>91</v>
      </c>
      <c r="Q394" s="30" t="s">
        <v>115</v>
      </c>
      <c r="R394" s="28">
        <v>5</v>
      </c>
      <c r="S394" s="28">
        <v>7</v>
      </c>
      <c r="T394">
        <v>1959</v>
      </c>
      <c r="U394">
        <v>1959</v>
      </c>
      <c r="V394" s="14">
        <f t="shared" si="6"/>
        <v>0</v>
      </c>
      <c r="W394" s="28" t="s">
        <v>93</v>
      </c>
      <c r="X394" s="28" t="s">
        <v>94</v>
      </c>
      <c r="Y394" s="30" t="s">
        <v>116</v>
      </c>
      <c r="Z394" s="28" t="s">
        <v>116</v>
      </c>
      <c r="AA394" t="s">
        <v>117</v>
      </c>
      <c r="AB394" s="28">
        <v>0</v>
      </c>
      <c r="AC394" s="28" t="s">
        <v>98</v>
      </c>
      <c r="AD394" s="28" t="s">
        <v>98</v>
      </c>
      <c r="AE394" s="30" t="s">
        <v>168</v>
      </c>
      <c r="AF394" t="s">
        <v>83</v>
      </c>
      <c r="AG394" t="s">
        <v>83</v>
      </c>
      <c r="AH394" t="s">
        <v>83</v>
      </c>
      <c r="AI394" t="s">
        <v>83</v>
      </c>
      <c r="AJ394">
        <v>0</v>
      </c>
      <c r="AK394" t="s">
        <v>83</v>
      </c>
      <c r="AL394">
        <v>0</v>
      </c>
      <c r="AM394">
        <v>0</v>
      </c>
      <c r="AN394">
        <v>0</v>
      </c>
      <c r="AO394" s="28" t="s">
        <v>103</v>
      </c>
      <c r="AP394" s="28" t="s">
        <v>98</v>
      </c>
      <c r="AQ394" t="s">
        <v>105</v>
      </c>
      <c r="AR394" t="s">
        <v>106</v>
      </c>
      <c r="AS394">
        <v>882</v>
      </c>
      <c r="AT394">
        <v>0</v>
      </c>
      <c r="AU394">
        <v>0</v>
      </c>
      <c r="AV394">
        <v>882</v>
      </c>
      <c r="AW394" s="30">
        <v>0</v>
      </c>
      <c r="AX394">
        <v>0</v>
      </c>
      <c r="AY394" s="30">
        <v>1</v>
      </c>
      <c r="AZ394" s="30">
        <v>0</v>
      </c>
      <c r="BA394">
        <v>3</v>
      </c>
      <c r="BB394" s="14">
        <f>IF(Table1[[#This Row],[FullBath]]+Table1[[#This Row],[HalfBath]]=Table1[[#This Row],[BedroomAbvGr]],1,0)</f>
        <v>0</v>
      </c>
      <c r="BC394">
        <v>1</v>
      </c>
      <c r="BD394" s="30" t="s">
        <v>98</v>
      </c>
      <c r="BE394">
        <v>5</v>
      </c>
      <c r="BF394" t="s">
        <v>107</v>
      </c>
      <c r="BG394">
        <v>0</v>
      </c>
      <c r="BH394" t="s">
        <v>83</v>
      </c>
      <c r="BI394" t="s">
        <v>108</v>
      </c>
      <c r="BJ394">
        <v>1959</v>
      </c>
      <c r="BK394" t="s">
        <v>109</v>
      </c>
      <c r="BL394">
        <v>1</v>
      </c>
      <c r="BM394">
        <v>294</v>
      </c>
      <c r="BN394" t="s">
        <v>98</v>
      </c>
      <c r="BO394" t="s">
        <v>98</v>
      </c>
      <c r="BP394" t="s">
        <v>105</v>
      </c>
      <c r="BQ394" s="30">
        <v>0</v>
      </c>
      <c r="BR394" s="14">
        <f>IF(Table1[[#This Row],[WoodDeckSF]]&gt;0,1,0)</f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 s="28" t="s">
        <v>83</v>
      </c>
      <c r="BY394" s="14">
        <f>IF(Table1[[#This Row],[PoolQC]]="NA", 0, 1)</f>
        <v>0</v>
      </c>
      <c r="BZ394" s="30" t="s">
        <v>134</v>
      </c>
      <c r="CA394" s="14">
        <f>IF(Table1[[#This Row],[Fence]]="NA",0,1)</f>
        <v>1</v>
      </c>
      <c r="CB394" t="s">
        <v>135</v>
      </c>
      <c r="CC394">
        <v>1200</v>
      </c>
      <c r="CD394" s="30">
        <v>7</v>
      </c>
      <c r="CE394">
        <v>2007</v>
      </c>
      <c r="CF394" t="s">
        <v>110</v>
      </c>
      <c r="CG394" t="s">
        <v>111</v>
      </c>
      <c r="CH394" s="14">
        <f>IF(Table1[[#This Row],[SaleCondition]]="Normal",1,0)</f>
        <v>1</v>
      </c>
      <c r="CI394" s="1">
        <v>106500</v>
      </c>
    </row>
    <row r="395" spans="1:87" x14ac:dyDescent="0.2">
      <c r="A395">
        <v>394</v>
      </c>
      <c r="B395">
        <v>30</v>
      </c>
      <c r="C395" s="28" t="s">
        <v>81</v>
      </c>
      <c r="D395" t="s">
        <v>83</v>
      </c>
      <c r="E395">
        <v>7446</v>
      </c>
      <c r="F395" s="28" t="s">
        <v>82</v>
      </c>
      <c r="G395" t="s">
        <v>83</v>
      </c>
      <c r="H395" t="s">
        <v>84</v>
      </c>
      <c r="I395" s="28" t="s">
        <v>85</v>
      </c>
      <c r="J395" t="s">
        <v>86</v>
      </c>
      <c r="K395" s="30" t="s">
        <v>122</v>
      </c>
      <c r="L395" t="s">
        <v>88</v>
      </c>
      <c r="M395" s="31" t="s">
        <v>148</v>
      </c>
      <c r="N395" s="31" t="s">
        <v>114</v>
      </c>
      <c r="O395" s="28" t="s">
        <v>90</v>
      </c>
      <c r="P395" t="s">
        <v>91</v>
      </c>
      <c r="Q395" s="30" t="s">
        <v>115</v>
      </c>
      <c r="R395" s="28">
        <v>4</v>
      </c>
      <c r="S395" s="28">
        <v>5</v>
      </c>
      <c r="T395">
        <v>1941</v>
      </c>
      <c r="U395">
        <v>1950</v>
      </c>
      <c r="V395" s="14">
        <f t="shared" si="6"/>
        <v>1</v>
      </c>
      <c r="W395" s="28" t="s">
        <v>93</v>
      </c>
      <c r="X395" s="28" t="s">
        <v>94</v>
      </c>
      <c r="Y395" s="30" t="s">
        <v>155</v>
      </c>
      <c r="Z395" s="28" t="s">
        <v>125</v>
      </c>
      <c r="AA395" t="s">
        <v>117</v>
      </c>
      <c r="AB395" s="28">
        <v>0</v>
      </c>
      <c r="AC395" s="28" t="s">
        <v>98</v>
      </c>
      <c r="AD395" s="28" t="s">
        <v>98</v>
      </c>
      <c r="AE395" s="30" t="s">
        <v>118</v>
      </c>
      <c r="AF395" t="s">
        <v>98</v>
      </c>
      <c r="AG395" t="s">
        <v>98</v>
      </c>
      <c r="AH395" t="s">
        <v>100</v>
      </c>
      <c r="AI395" t="s">
        <v>153</v>
      </c>
      <c r="AJ395">
        <v>266</v>
      </c>
      <c r="AK395" t="s">
        <v>102</v>
      </c>
      <c r="AL395">
        <v>0</v>
      </c>
      <c r="AM395">
        <v>522</v>
      </c>
      <c r="AN395">
        <v>788</v>
      </c>
      <c r="AO395" s="28" t="s">
        <v>103</v>
      </c>
      <c r="AP395" s="28" t="s">
        <v>98</v>
      </c>
      <c r="AQ395" t="s">
        <v>105</v>
      </c>
      <c r="AR395" t="s">
        <v>164</v>
      </c>
      <c r="AS395">
        <v>788</v>
      </c>
      <c r="AT395">
        <v>0</v>
      </c>
      <c r="AU395">
        <v>0</v>
      </c>
      <c r="AV395">
        <v>788</v>
      </c>
      <c r="AW395" s="30">
        <v>0</v>
      </c>
      <c r="AX395">
        <v>0</v>
      </c>
      <c r="AY395" s="30">
        <v>1</v>
      </c>
      <c r="AZ395" s="30">
        <v>0</v>
      </c>
      <c r="BA395">
        <v>2</v>
      </c>
      <c r="BB395" s="14">
        <f>IF(Table1[[#This Row],[FullBath]]+Table1[[#This Row],[HalfBath]]=Table1[[#This Row],[BedroomAbvGr]],1,0)</f>
        <v>0</v>
      </c>
      <c r="BC395">
        <v>1</v>
      </c>
      <c r="BD395" s="30" t="s">
        <v>98</v>
      </c>
      <c r="BE395">
        <v>4</v>
      </c>
      <c r="BF395" t="s">
        <v>107</v>
      </c>
      <c r="BG395">
        <v>2</v>
      </c>
      <c r="BH395" t="s">
        <v>98</v>
      </c>
      <c r="BI395" t="s">
        <v>83</v>
      </c>
      <c r="BJ395" t="s">
        <v>83</v>
      </c>
      <c r="BK395" t="s">
        <v>83</v>
      </c>
      <c r="BL395">
        <v>0</v>
      </c>
      <c r="BM395">
        <v>0</v>
      </c>
      <c r="BN395" t="s">
        <v>83</v>
      </c>
      <c r="BO395" t="s">
        <v>83</v>
      </c>
      <c r="BP395" t="s">
        <v>105</v>
      </c>
      <c r="BQ395" s="30">
        <v>0</v>
      </c>
      <c r="BR395" s="14">
        <f>IF(Table1[[#This Row],[WoodDeckSF]]&gt;0,1,0)</f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s="28" t="s">
        <v>83</v>
      </c>
      <c r="BY395" s="14">
        <f>IF(Table1[[#This Row],[PoolQC]]="NA", 0, 1)</f>
        <v>0</v>
      </c>
      <c r="BZ395" s="30" t="s">
        <v>163</v>
      </c>
      <c r="CA395" s="14">
        <f>IF(Table1[[#This Row],[Fence]]="NA",0,1)</f>
        <v>1</v>
      </c>
      <c r="CB395" t="s">
        <v>83</v>
      </c>
      <c r="CC395">
        <v>0</v>
      </c>
      <c r="CD395" s="30">
        <v>4</v>
      </c>
      <c r="CE395">
        <v>2006</v>
      </c>
      <c r="CF395" t="s">
        <v>110</v>
      </c>
      <c r="CG395" t="s">
        <v>128</v>
      </c>
      <c r="CH395" s="14">
        <f>IF(Table1[[#This Row],[SaleCondition]]="Normal",1,0)</f>
        <v>0</v>
      </c>
      <c r="CI395" s="1">
        <v>100000</v>
      </c>
    </row>
    <row r="396" spans="1:87" x14ac:dyDescent="0.2">
      <c r="A396">
        <v>395</v>
      </c>
      <c r="B396">
        <v>50</v>
      </c>
      <c r="C396" s="28" t="s">
        <v>81</v>
      </c>
      <c r="D396">
        <v>60</v>
      </c>
      <c r="E396">
        <v>10134</v>
      </c>
      <c r="F396" s="28" t="s">
        <v>82</v>
      </c>
      <c r="G396" t="s">
        <v>83</v>
      </c>
      <c r="H396" t="s">
        <v>84</v>
      </c>
      <c r="I396" s="28" t="s">
        <v>85</v>
      </c>
      <c r="J396" t="s">
        <v>86</v>
      </c>
      <c r="K396" s="30" t="s">
        <v>87</v>
      </c>
      <c r="L396" t="s">
        <v>88</v>
      </c>
      <c r="M396" s="31" t="s">
        <v>143</v>
      </c>
      <c r="N396" s="31" t="s">
        <v>90</v>
      </c>
      <c r="O396" s="28" t="s">
        <v>90</v>
      </c>
      <c r="P396" t="s">
        <v>91</v>
      </c>
      <c r="Q396" s="30" t="s">
        <v>132</v>
      </c>
      <c r="R396" s="28">
        <v>5</v>
      </c>
      <c r="S396" s="28">
        <v>6</v>
      </c>
      <c r="T396">
        <v>1940</v>
      </c>
      <c r="U396">
        <v>1950</v>
      </c>
      <c r="V396" s="14">
        <f t="shared" si="6"/>
        <v>1</v>
      </c>
      <c r="W396" s="28" t="s">
        <v>93</v>
      </c>
      <c r="X396" s="28" t="s">
        <v>94</v>
      </c>
      <c r="Y396" s="30" t="s">
        <v>116</v>
      </c>
      <c r="Z396" s="28" t="s">
        <v>116</v>
      </c>
      <c r="AA396" t="s">
        <v>117</v>
      </c>
      <c r="AB396" s="28">
        <v>0</v>
      </c>
      <c r="AC396" s="28" t="s">
        <v>98</v>
      </c>
      <c r="AD396" s="28" t="s">
        <v>98</v>
      </c>
      <c r="AE396" s="30" t="s">
        <v>118</v>
      </c>
      <c r="AF396" t="s">
        <v>98</v>
      </c>
      <c r="AG396" t="s">
        <v>98</v>
      </c>
      <c r="AH396" t="s">
        <v>100</v>
      </c>
      <c r="AI396" t="s">
        <v>102</v>
      </c>
      <c r="AJ396">
        <v>0</v>
      </c>
      <c r="AK396" t="s">
        <v>102</v>
      </c>
      <c r="AL396">
        <v>0</v>
      </c>
      <c r="AM396">
        <v>735</v>
      </c>
      <c r="AN396">
        <v>735</v>
      </c>
      <c r="AO396" s="28" t="s">
        <v>103</v>
      </c>
      <c r="AP396" s="28" t="s">
        <v>97</v>
      </c>
      <c r="AQ396" t="s">
        <v>105</v>
      </c>
      <c r="AR396" t="s">
        <v>164</v>
      </c>
      <c r="AS396">
        <v>735</v>
      </c>
      <c r="AT396">
        <v>299</v>
      </c>
      <c r="AU396">
        <v>0</v>
      </c>
      <c r="AV396">
        <v>1034</v>
      </c>
      <c r="AW396" s="30">
        <v>0</v>
      </c>
      <c r="AX396">
        <v>0</v>
      </c>
      <c r="AY396" s="30">
        <v>1</v>
      </c>
      <c r="AZ396" s="30">
        <v>0</v>
      </c>
      <c r="BA396">
        <v>2</v>
      </c>
      <c r="BB396" s="14">
        <f>IF(Table1[[#This Row],[FullBath]]+Table1[[#This Row],[HalfBath]]=Table1[[#This Row],[BedroomAbvGr]],1,0)</f>
        <v>0</v>
      </c>
      <c r="BC396">
        <v>1</v>
      </c>
      <c r="BD396" s="30" t="s">
        <v>98</v>
      </c>
      <c r="BE396">
        <v>5</v>
      </c>
      <c r="BF396" t="s">
        <v>107</v>
      </c>
      <c r="BG396">
        <v>0</v>
      </c>
      <c r="BH396" t="s">
        <v>83</v>
      </c>
      <c r="BI396" t="s">
        <v>127</v>
      </c>
      <c r="BJ396">
        <v>1940</v>
      </c>
      <c r="BK396" t="s">
        <v>102</v>
      </c>
      <c r="BL396">
        <v>1</v>
      </c>
      <c r="BM396">
        <v>240</v>
      </c>
      <c r="BN396" t="s">
        <v>98</v>
      </c>
      <c r="BO396" t="s">
        <v>98</v>
      </c>
      <c r="BP396" t="s">
        <v>105</v>
      </c>
      <c r="BQ396" s="30">
        <v>0</v>
      </c>
      <c r="BR396" s="14">
        <f>IF(Table1[[#This Row],[WoodDeckSF]]&gt;0,1,0)</f>
        <v>0</v>
      </c>
      <c r="BS396">
        <v>39</v>
      </c>
      <c r="BT396">
        <v>0</v>
      </c>
      <c r="BU396">
        <v>0</v>
      </c>
      <c r="BV396">
        <v>0</v>
      </c>
      <c r="BW396">
        <v>0</v>
      </c>
      <c r="BX396" s="28" t="s">
        <v>83</v>
      </c>
      <c r="BY396" s="14">
        <f>IF(Table1[[#This Row],[PoolQC]]="NA", 0, 1)</f>
        <v>0</v>
      </c>
      <c r="BZ396" s="30" t="s">
        <v>83</v>
      </c>
      <c r="CA396" s="14">
        <f>IF(Table1[[#This Row],[Fence]]="NA",0,1)</f>
        <v>0</v>
      </c>
      <c r="CB396" t="s">
        <v>83</v>
      </c>
      <c r="CC396">
        <v>0</v>
      </c>
      <c r="CD396" s="30">
        <v>7</v>
      </c>
      <c r="CE396">
        <v>2007</v>
      </c>
      <c r="CF396" t="s">
        <v>110</v>
      </c>
      <c r="CG396" t="s">
        <v>111</v>
      </c>
      <c r="CH396" s="14">
        <f>IF(Table1[[#This Row],[SaleCondition]]="Normal",1,0)</f>
        <v>1</v>
      </c>
      <c r="CI396" s="1">
        <v>109000</v>
      </c>
    </row>
    <row r="397" spans="1:87" x14ac:dyDescent="0.2">
      <c r="A397">
        <v>396</v>
      </c>
      <c r="B397">
        <v>20</v>
      </c>
      <c r="C397" s="28" t="s">
        <v>81</v>
      </c>
      <c r="D397">
        <v>68</v>
      </c>
      <c r="E397">
        <v>9571</v>
      </c>
      <c r="F397" s="28" t="s">
        <v>82</v>
      </c>
      <c r="G397" t="s">
        <v>83</v>
      </c>
      <c r="H397" t="s">
        <v>84</v>
      </c>
      <c r="I397" s="28" t="s">
        <v>85</v>
      </c>
      <c r="J397" t="s">
        <v>86</v>
      </c>
      <c r="K397" s="30" t="s">
        <v>87</v>
      </c>
      <c r="L397" t="s">
        <v>88</v>
      </c>
      <c r="M397" s="31" t="s">
        <v>185</v>
      </c>
      <c r="N397" s="31" t="s">
        <v>90</v>
      </c>
      <c r="O397" s="28" t="s">
        <v>90</v>
      </c>
      <c r="P397" t="s">
        <v>91</v>
      </c>
      <c r="Q397" s="30" t="s">
        <v>115</v>
      </c>
      <c r="R397" s="28">
        <v>5</v>
      </c>
      <c r="S397" s="28">
        <v>6</v>
      </c>
      <c r="T397">
        <v>1956</v>
      </c>
      <c r="U397">
        <v>1956</v>
      </c>
      <c r="V397" s="14">
        <f t="shared" si="6"/>
        <v>0</v>
      </c>
      <c r="W397" s="28" t="s">
        <v>93</v>
      </c>
      <c r="X397" s="28" t="s">
        <v>94</v>
      </c>
      <c r="Y397" s="30" t="s">
        <v>124</v>
      </c>
      <c r="Z397" s="28" t="s">
        <v>124</v>
      </c>
      <c r="AA397" t="s">
        <v>117</v>
      </c>
      <c r="AB397" s="28">
        <v>0</v>
      </c>
      <c r="AC397" s="28" t="s">
        <v>98</v>
      </c>
      <c r="AD397" s="28" t="s">
        <v>98</v>
      </c>
      <c r="AE397" s="30" t="s">
        <v>118</v>
      </c>
      <c r="AF397" t="s">
        <v>98</v>
      </c>
      <c r="AG397" t="s">
        <v>98</v>
      </c>
      <c r="AH397" t="s">
        <v>130</v>
      </c>
      <c r="AI397" t="s">
        <v>141</v>
      </c>
      <c r="AJ397">
        <v>739</v>
      </c>
      <c r="AK397" t="s">
        <v>102</v>
      </c>
      <c r="AL397">
        <v>0</v>
      </c>
      <c r="AM397">
        <v>405</v>
      </c>
      <c r="AN397">
        <v>1144</v>
      </c>
      <c r="AO397" s="28" t="s">
        <v>103</v>
      </c>
      <c r="AP397" s="28" t="s">
        <v>98</v>
      </c>
      <c r="AQ397" t="s">
        <v>105</v>
      </c>
      <c r="AR397" t="s">
        <v>106</v>
      </c>
      <c r="AS397">
        <v>1144</v>
      </c>
      <c r="AT397">
        <v>0</v>
      </c>
      <c r="AU397">
        <v>0</v>
      </c>
      <c r="AV397">
        <v>1144</v>
      </c>
      <c r="AW397" s="30">
        <v>1</v>
      </c>
      <c r="AX397">
        <v>0</v>
      </c>
      <c r="AY397" s="30">
        <v>1</v>
      </c>
      <c r="AZ397" s="30">
        <v>0</v>
      </c>
      <c r="BA397">
        <v>3</v>
      </c>
      <c r="BB397" s="14">
        <f>IF(Table1[[#This Row],[FullBath]]+Table1[[#This Row],[HalfBath]]=Table1[[#This Row],[BedroomAbvGr]],1,0)</f>
        <v>0</v>
      </c>
      <c r="BC397">
        <v>1</v>
      </c>
      <c r="BD397" s="30" t="s">
        <v>98</v>
      </c>
      <c r="BE397">
        <v>6</v>
      </c>
      <c r="BF397" t="s">
        <v>107</v>
      </c>
      <c r="BG397">
        <v>0</v>
      </c>
      <c r="BH397" t="s">
        <v>83</v>
      </c>
      <c r="BI397" t="s">
        <v>108</v>
      </c>
      <c r="BJ397">
        <v>1956</v>
      </c>
      <c r="BK397" t="s">
        <v>102</v>
      </c>
      <c r="BL397">
        <v>1</v>
      </c>
      <c r="BM397">
        <v>596</v>
      </c>
      <c r="BN397" t="s">
        <v>98</v>
      </c>
      <c r="BO397" t="s">
        <v>98</v>
      </c>
      <c r="BP397" t="s">
        <v>105</v>
      </c>
      <c r="BQ397" s="30">
        <v>44</v>
      </c>
      <c r="BR397" s="14">
        <f>IF(Table1[[#This Row],[WoodDeckSF]]&gt;0,1,0)</f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 s="28" t="s">
        <v>83</v>
      </c>
      <c r="BY397" s="14">
        <f>IF(Table1[[#This Row],[PoolQC]]="NA", 0, 1)</f>
        <v>0</v>
      </c>
      <c r="BZ397" s="30" t="s">
        <v>83</v>
      </c>
      <c r="CA397" s="14">
        <f>IF(Table1[[#This Row],[Fence]]="NA",0,1)</f>
        <v>0</v>
      </c>
      <c r="CB397" t="s">
        <v>83</v>
      </c>
      <c r="CC397">
        <v>0</v>
      </c>
      <c r="CD397" s="30">
        <v>6</v>
      </c>
      <c r="CE397">
        <v>2010</v>
      </c>
      <c r="CF397" t="s">
        <v>110</v>
      </c>
      <c r="CG397" t="s">
        <v>111</v>
      </c>
      <c r="CH397" s="14">
        <f>IF(Table1[[#This Row],[SaleCondition]]="Normal",1,0)</f>
        <v>1</v>
      </c>
      <c r="CI397" s="1">
        <v>129000</v>
      </c>
    </row>
    <row r="398" spans="1:87" x14ac:dyDescent="0.2">
      <c r="A398">
        <v>397</v>
      </c>
      <c r="B398">
        <v>20</v>
      </c>
      <c r="C398" s="28" t="s">
        <v>81</v>
      </c>
      <c r="D398">
        <v>60</v>
      </c>
      <c r="E398">
        <v>7200</v>
      </c>
      <c r="F398" s="28" t="s">
        <v>82</v>
      </c>
      <c r="G398" t="s">
        <v>83</v>
      </c>
      <c r="H398" t="s">
        <v>84</v>
      </c>
      <c r="I398" s="28" t="s">
        <v>195</v>
      </c>
      <c r="J398" t="s">
        <v>86</v>
      </c>
      <c r="K398" s="30" t="s">
        <v>87</v>
      </c>
      <c r="L398" t="s">
        <v>88</v>
      </c>
      <c r="M398" s="31" t="s">
        <v>89</v>
      </c>
      <c r="N398" s="31" t="s">
        <v>90</v>
      </c>
      <c r="O398" s="28" t="s">
        <v>90</v>
      </c>
      <c r="P398" t="s">
        <v>91</v>
      </c>
      <c r="Q398" s="30" t="s">
        <v>115</v>
      </c>
      <c r="R398" s="28">
        <v>5</v>
      </c>
      <c r="S398" s="28">
        <v>5</v>
      </c>
      <c r="T398">
        <v>1972</v>
      </c>
      <c r="U398">
        <v>1972</v>
      </c>
      <c r="V398" s="14">
        <f t="shared" si="6"/>
        <v>0</v>
      </c>
      <c r="W398" s="28" t="s">
        <v>152</v>
      </c>
      <c r="X398" s="28" t="s">
        <v>94</v>
      </c>
      <c r="Y398" s="30" t="s">
        <v>116</v>
      </c>
      <c r="Z398" s="28" t="s">
        <v>116</v>
      </c>
      <c r="AA398" t="s">
        <v>117</v>
      </c>
      <c r="AB398" s="28">
        <v>0</v>
      </c>
      <c r="AC398" s="28" t="s">
        <v>98</v>
      </c>
      <c r="AD398" s="28" t="s">
        <v>98</v>
      </c>
      <c r="AE398" s="30" t="s">
        <v>118</v>
      </c>
      <c r="AF398" t="s">
        <v>98</v>
      </c>
      <c r="AG398" t="s">
        <v>98</v>
      </c>
      <c r="AH398" t="s">
        <v>130</v>
      </c>
      <c r="AI398" t="s">
        <v>153</v>
      </c>
      <c r="AJ398">
        <v>777</v>
      </c>
      <c r="AK398" t="s">
        <v>102</v>
      </c>
      <c r="AL398">
        <v>0</v>
      </c>
      <c r="AM398">
        <v>117</v>
      </c>
      <c r="AN398">
        <v>894</v>
      </c>
      <c r="AO398" s="28" t="s">
        <v>103</v>
      </c>
      <c r="AP398" s="28" t="s">
        <v>98</v>
      </c>
      <c r="AQ398" t="s">
        <v>105</v>
      </c>
      <c r="AR398" t="s">
        <v>106</v>
      </c>
      <c r="AS398">
        <v>894</v>
      </c>
      <c r="AT398">
        <v>0</v>
      </c>
      <c r="AU398">
        <v>0</v>
      </c>
      <c r="AV398">
        <v>894</v>
      </c>
      <c r="AW398" s="30">
        <v>0</v>
      </c>
      <c r="AX398">
        <v>0</v>
      </c>
      <c r="AY398" s="30">
        <v>1</v>
      </c>
      <c r="AZ398" s="30">
        <v>0</v>
      </c>
      <c r="BA398">
        <v>2</v>
      </c>
      <c r="BB398" s="14">
        <f>IF(Table1[[#This Row],[FullBath]]+Table1[[#This Row],[HalfBath]]=Table1[[#This Row],[BedroomAbvGr]],1,0)</f>
        <v>0</v>
      </c>
      <c r="BC398">
        <v>1</v>
      </c>
      <c r="BD398" s="30" t="s">
        <v>98</v>
      </c>
      <c r="BE398">
        <v>6</v>
      </c>
      <c r="BF398" t="s">
        <v>107</v>
      </c>
      <c r="BG398">
        <v>0</v>
      </c>
      <c r="BH398" t="s">
        <v>83</v>
      </c>
      <c r="BI398" t="s">
        <v>127</v>
      </c>
      <c r="BJ398">
        <v>1985</v>
      </c>
      <c r="BK398" t="s">
        <v>109</v>
      </c>
      <c r="BL398">
        <v>2</v>
      </c>
      <c r="BM398">
        <v>600</v>
      </c>
      <c r="BN398" t="s">
        <v>98</v>
      </c>
      <c r="BO398" t="s">
        <v>98</v>
      </c>
      <c r="BP398" t="s">
        <v>105</v>
      </c>
      <c r="BQ398" s="30">
        <v>215</v>
      </c>
      <c r="BR398" s="14">
        <f>IF(Table1[[#This Row],[WoodDeckSF]]&gt;0,1,0)</f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 s="28" t="s">
        <v>83</v>
      </c>
      <c r="BY398" s="14">
        <f>IF(Table1[[#This Row],[PoolQC]]="NA", 0, 1)</f>
        <v>0</v>
      </c>
      <c r="BZ398" s="30" t="s">
        <v>83</v>
      </c>
      <c r="CA398" s="14">
        <f>IF(Table1[[#This Row],[Fence]]="NA",0,1)</f>
        <v>0</v>
      </c>
      <c r="CB398" t="s">
        <v>83</v>
      </c>
      <c r="CC398">
        <v>0</v>
      </c>
      <c r="CD398" s="30">
        <v>9</v>
      </c>
      <c r="CE398">
        <v>2009</v>
      </c>
      <c r="CF398" t="s">
        <v>110</v>
      </c>
      <c r="CG398" t="s">
        <v>111</v>
      </c>
      <c r="CH398" s="14">
        <f>IF(Table1[[#This Row],[SaleCondition]]="Normal",1,0)</f>
        <v>1</v>
      </c>
      <c r="CI398" s="1">
        <v>123000</v>
      </c>
    </row>
    <row r="399" spans="1:87" x14ac:dyDescent="0.2">
      <c r="A399">
        <v>398</v>
      </c>
      <c r="B399">
        <v>60</v>
      </c>
      <c r="C399" s="28" t="s">
        <v>81</v>
      </c>
      <c r="D399">
        <v>69</v>
      </c>
      <c r="E399">
        <v>7590</v>
      </c>
      <c r="F399" s="28" t="s">
        <v>82</v>
      </c>
      <c r="G399" t="s">
        <v>83</v>
      </c>
      <c r="H399" t="s">
        <v>84</v>
      </c>
      <c r="I399" s="28" t="s">
        <v>85</v>
      </c>
      <c r="J399" t="s">
        <v>86</v>
      </c>
      <c r="K399" s="30" t="s">
        <v>87</v>
      </c>
      <c r="L399" t="s">
        <v>88</v>
      </c>
      <c r="M399" s="31" t="s">
        <v>162</v>
      </c>
      <c r="N399" s="31" t="s">
        <v>139</v>
      </c>
      <c r="O399" s="28" t="s">
        <v>90</v>
      </c>
      <c r="P399" t="s">
        <v>91</v>
      </c>
      <c r="Q399" s="30" t="s">
        <v>92</v>
      </c>
      <c r="R399" s="28">
        <v>5</v>
      </c>
      <c r="S399" s="28">
        <v>5</v>
      </c>
      <c r="T399">
        <v>1962</v>
      </c>
      <c r="U399">
        <v>1962</v>
      </c>
      <c r="V399" s="14">
        <f t="shared" si="6"/>
        <v>0</v>
      </c>
      <c r="W399" s="28" t="s">
        <v>93</v>
      </c>
      <c r="X399" s="28" t="s">
        <v>94</v>
      </c>
      <c r="Y399" s="30" t="s">
        <v>95</v>
      </c>
      <c r="Z399" s="28" t="s">
        <v>95</v>
      </c>
      <c r="AA399" t="s">
        <v>96</v>
      </c>
      <c r="AB399" s="28">
        <v>288</v>
      </c>
      <c r="AC399" s="28" t="s">
        <v>98</v>
      </c>
      <c r="AD399" s="28" t="s">
        <v>98</v>
      </c>
      <c r="AE399" s="30" t="s">
        <v>118</v>
      </c>
      <c r="AF399" t="s">
        <v>98</v>
      </c>
      <c r="AG399" t="s">
        <v>98</v>
      </c>
      <c r="AH399" t="s">
        <v>100</v>
      </c>
      <c r="AI399" t="s">
        <v>119</v>
      </c>
      <c r="AJ399">
        <v>540</v>
      </c>
      <c r="AK399" t="s">
        <v>102</v>
      </c>
      <c r="AL399">
        <v>0</v>
      </c>
      <c r="AM399">
        <v>324</v>
      </c>
      <c r="AN399">
        <v>864</v>
      </c>
      <c r="AO399" s="28" t="s">
        <v>103</v>
      </c>
      <c r="AP399" s="28" t="s">
        <v>98</v>
      </c>
      <c r="AQ399" t="s">
        <v>105</v>
      </c>
      <c r="AR399" t="s">
        <v>106</v>
      </c>
      <c r="AS399">
        <v>876</v>
      </c>
      <c r="AT399">
        <v>936</v>
      </c>
      <c r="AU399">
        <v>0</v>
      </c>
      <c r="AV399">
        <v>1812</v>
      </c>
      <c r="AW399" s="30">
        <v>0</v>
      </c>
      <c r="AX399">
        <v>0</v>
      </c>
      <c r="AY399" s="30">
        <v>2</v>
      </c>
      <c r="AZ399" s="30">
        <v>0</v>
      </c>
      <c r="BA399">
        <v>4</v>
      </c>
      <c r="BB399" s="14">
        <f>IF(Table1[[#This Row],[FullBath]]+Table1[[#This Row],[HalfBath]]=Table1[[#This Row],[BedroomAbvGr]],1,0)</f>
        <v>0</v>
      </c>
      <c r="BC399">
        <v>1</v>
      </c>
      <c r="BD399" s="30" t="s">
        <v>98</v>
      </c>
      <c r="BE399">
        <v>8</v>
      </c>
      <c r="BF399" t="s">
        <v>107</v>
      </c>
      <c r="BG399">
        <v>1</v>
      </c>
      <c r="BH399" t="s">
        <v>98</v>
      </c>
      <c r="BI399" t="s">
        <v>108</v>
      </c>
      <c r="BJ399">
        <v>1962</v>
      </c>
      <c r="BK399" t="s">
        <v>109</v>
      </c>
      <c r="BL399">
        <v>1</v>
      </c>
      <c r="BM399">
        <v>264</v>
      </c>
      <c r="BN399" t="s">
        <v>98</v>
      </c>
      <c r="BO399" t="s">
        <v>98</v>
      </c>
      <c r="BP399" t="s">
        <v>105</v>
      </c>
      <c r="BQ399" s="30">
        <v>0</v>
      </c>
      <c r="BR399" s="14">
        <f>IF(Table1[[#This Row],[WoodDeckSF]]&gt;0,1,0)</f>
        <v>0</v>
      </c>
      <c r="BS399">
        <v>168</v>
      </c>
      <c r="BT399">
        <v>0</v>
      </c>
      <c r="BU399">
        <v>0</v>
      </c>
      <c r="BV399">
        <v>0</v>
      </c>
      <c r="BW399">
        <v>0</v>
      </c>
      <c r="BX399" s="28" t="s">
        <v>83</v>
      </c>
      <c r="BY399" s="14">
        <f>IF(Table1[[#This Row],[PoolQC]]="NA", 0, 1)</f>
        <v>0</v>
      </c>
      <c r="BZ399" s="30" t="s">
        <v>83</v>
      </c>
      <c r="CA399" s="14">
        <f>IF(Table1[[#This Row],[Fence]]="NA",0,1)</f>
        <v>0</v>
      </c>
      <c r="CB399" t="s">
        <v>83</v>
      </c>
      <c r="CC399">
        <v>0</v>
      </c>
      <c r="CD399" s="30">
        <v>7</v>
      </c>
      <c r="CE399">
        <v>2007</v>
      </c>
      <c r="CF399" t="s">
        <v>110</v>
      </c>
      <c r="CG399" t="s">
        <v>111</v>
      </c>
      <c r="CH399" s="14">
        <f>IF(Table1[[#This Row],[SaleCondition]]="Normal",1,0)</f>
        <v>1</v>
      </c>
      <c r="CI399" s="1">
        <v>169500</v>
      </c>
    </row>
    <row r="400" spans="1:87" x14ac:dyDescent="0.2">
      <c r="A400">
        <v>399</v>
      </c>
      <c r="B400">
        <v>30</v>
      </c>
      <c r="C400" s="28" t="s">
        <v>142</v>
      </c>
      <c r="D400">
        <v>60</v>
      </c>
      <c r="E400">
        <v>8967</v>
      </c>
      <c r="F400" s="28" t="s">
        <v>82</v>
      </c>
      <c r="G400" t="s">
        <v>83</v>
      </c>
      <c r="H400" t="s">
        <v>84</v>
      </c>
      <c r="I400" s="28" t="s">
        <v>85</v>
      </c>
      <c r="J400" t="s">
        <v>86</v>
      </c>
      <c r="K400" s="30" t="s">
        <v>122</v>
      </c>
      <c r="L400" t="s">
        <v>88</v>
      </c>
      <c r="M400" s="31" t="s">
        <v>176</v>
      </c>
      <c r="N400" s="31" t="s">
        <v>90</v>
      </c>
      <c r="O400" s="28" t="s">
        <v>90</v>
      </c>
      <c r="P400" t="s">
        <v>91</v>
      </c>
      <c r="Q400" s="30" t="s">
        <v>115</v>
      </c>
      <c r="R400" s="28">
        <v>5</v>
      </c>
      <c r="S400" s="28">
        <v>2</v>
      </c>
      <c r="T400">
        <v>1920</v>
      </c>
      <c r="U400">
        <v>1950</v>
      </c>
      <c r="V400" s="14">
        <f t="shared" si="6"/>
        <v>1</v>
      </c>
      <c r="W400" s="28" t="s">
        <v>93</v>
      </c>
      <c r="X400" s="28" t="s">
        <v>94</v>
      </c>
      <c r="Y400" s="30" t="s">
        <v>116</v>
      </c>
      <c r="Z400" s="28" t="s">
        <v>116</v>
      </c>
      <c r="AA400" t="s">
        <v>117</v>
      </c>
      <c r="AB400" s="28">
        <v>0</v>
      </c>
      <c r="AC400" s="28" t="s">
        <v>98</v>
      </c>
      <c r="AD400" s="28" t="s">
        <v>147</v>
      </c>
      <c r="AE400" s="30" t="s">
        <v>126</v>
      </c>
      <c r="AF400" t="s">
        <v>147</v>
      </c>
      <c r="AG400" t="s">
        <v>212</v>
      </c>
      <c r="AH400" t="s">
        <v>100</v>
      </c>
      <c r="AI400" t="s">
        <v>102</v>
      </c>
      <c r="AJ400">
        <v>0</v>
      </c>
      <c r="AK400" t="s">
        <v>102</v>
      </c>
      <c r="AL400">
        <v>0</v>
      </c>
      <c r="AM400">
        <v>961</v>
      </c>
      <c r="AN400">
        <v>961</v>
      </c>
      <c r="AO400" s="28" t="s">
        <v>103</v>
      </c>
      <c r="AP400" s="28" t="s">
        <v>97</v>
      </c>
      <c r="AQ400" t="s">
        <v>105</v>
      </c>
      <c r="AR400" t="s">
        <v>243</v>
      </c>
      <c r="AS400">
        <v>1077</v>
      </c>
      <c r="AT400">
        <v>0</v>
      </c>
      <c r="AU400">
        <v>0</v>
      </c>
      <c r="AV400">
        <v>1077</v>
      </c>
      <c r="AW400" s="30">
        <v>0</v>
      </c>
      <c r="AX400">
        <v>0</v>
      </c>
      <c r="AY400" s="30">
        <v>1</v>
      </c>
      <c r="AZ400" s="30">
        <v>0</v>
      </c>
      <c r="BA400">
        <v>2</v>
      </c>
      <c r="BB400" s="14">
        <f>IF(Table1[[#This Row],[FullBath]]+Table1[[#This Row],[HalfBath]]=Table1[[#This Row],[BedroomAbvGr]],1,0)</f>
        <v>0</v>
      </c>
      <c r="BC400">
        <v>1</v>
      </c>
      <c r="BD400" s="30" t="s">
        <v>98</v>
      </c>
      <c r="BE400">
        <v>6</v>
      </c>
      <c r="BF400" t="s">
        <v>244</v>
      </c>
      <c r="BG400">
        <v>0</v>
      </c>
      <c r="BH400" t="s">
        <v>83</v>
      </c>
      <c r="BI400" t="s">
        <v>127</v>
      </c>
      <c r="BJ400">
        <v>1920</v>
      </c>
      <c r="BK400" t="s">
        <v>102</v>
      </c>
      <c r="BL400">
        <v>1</v>
      </c>
      <c r="BM400">
        <v>338</v>
      </c>
      <c r="BN400" t="s">
        <v>212</v>
      </c>
      <c r="BO400" t="s">
        <v>212</v>
      </c>
      <c r="BP400" t="s">
        <v>177</v>
      </c>
      <c r="BQ400" s="30">
        <v>0</v>
      </c>
      <c r="BR400" s="14">
        <f>IF(Table1[[#This Row],[WoodDeckSF]]&gt;0,1,0)</f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 s="28" t="s">
        <v>83</v>
      </c>
      <c r="BY400" s="14">
        <f>IF(Table1[[#This Row],[PoolQC]]="NA", 0, 1)</f>
        <v>0</v>
      </c>
      <c r="BZ400" s="30" t="s">
        <v>83</v>
      </c>
      <c r="CA400" s="14">
        <f>IF(Table1[[#This Row],[Fence]]="NA",0,1)</f>
        <v>0</v>
      </c>
      <c r="CB400" t="s">
        <v>83</v>
      </c>
      <c r="CC400">
        <v>0</v>
      </c>
      <c r="CD400" s="30">
        <v>11</v>
      </c>
      <c r="CE400">
        <v>2007</v>
      </c>
      <c r="CF400" t="s">
        <v>110</v>
      </c>
      <c r="CG400" t="s">
        <v>128</v>
      </c>
      <c r="CH400" s="14">
        <f>IF(Table1[[#This Row],[SaleCondition]]="Normal",1,0)</f>
        <v>0</v>
      </c>
      <c r="CI400" s="1">
        <v>67000</v>
      </c>
    </row>
    <row r="401" spans="1:87" x14ac:dyDescent="0.2">
      <c r="A401">
        <v>400</v>
      </c>
      <c r="B401">
        <v>60</v>
      </c>
      <c r="C401" s="28" t="s">
        <v>192</v>
      </c>
      <c r="D401">
        <v>65</v>
      </c>
      <c r="E401">
        <v>8125</v>
      </c>
      <c r="F401" s="28" t="s">
        <v>82</v>
      </c>
      <c r="G401" t="s">
        <v>83</v>
      </c>
      <c r="H401" t="s">
        <v>84</v>
      </c>
      <c r="I401" s="28" t="s">
        <v>85</v>
      </c>
      <c r="J401" t="s">
        <v>86</v>
      </c>
      <c r="K401" s="30" t="s">
        <v>87</v>
      </c>
      <c r="L401" t="s">
        <v>88</v>
      </c>
      <c r="M401" s="31" t="s">
        <v>136</v>
      </c>
      <c r="N401" s="31" t="s">
        <v>90</v>
      </c>
      <c r="O401" s="28" t="s">
        <v>90</v>
      </c>
      <c r="P401" t="s">
        <v>91</v>
      </c>
      <c r="Q401" s="30" t="s">
        <v>92</v>
      </c>
      <c r="R401" s="28">
        <v>7</v>
      </c>
      <c r="S401" s="28">
        <v>5</v>
      </c>
      <c r="T401">
        <v>2006</v>
      </c>
      <c r="U401">
        <v>2007</v>
      </c>
      <c r="V401" s="14">
        <f t="shared" si="6"/>
        <v>1</v>
      </c>
      <c r="W401" s="28" t="s">
        <v>93</v>
      </c>
      <c r="X401" s="28" t="s">
        <v>94</v>
      </c>
      <c r="Y401" s="30" t="s">
        <v>180</v>
      </c>
      <c r="Z401" s="28" t="s">
        <v>181</v>
      </c>
      <c r="AA401" t="s">
        <v>137</v>
      </c>
      <c r="AB401" s="28">
        <v>100</v>
      </c>
      <c r="AC401" s="28" t="s">
        <v>97</v>
      </c>
      <c r="AD401" s="28" t="s">
        <v>98</v>
      </c>
      <c r="AE401" s="30" t="s">
        <v>99</v>
      </c>
      <c r="AF401" t="s">
        <v>97</v>
      </c>
      <c r="AG401" t="s">
        <v>98</v>
      </c>
      <c r="AH401" t="s">
        <v>100</v>
      </c>
      <c r="AI401" t="s">
        <v>101</v>
      </c>
      <c r="AJ401">
        <v>812</v>
      </c>
      <c r="AK401" t="s">
        <v>102</v>
      </c>
      <c r="AL401">
        <v>0</v>
      </c>
      <c r="AM401">
        <v>280</v>
      </c>
      <c r="AN401">
        <v>1092</v>
      </c>
      <c r="AO401" s="28" t="s">
        <v>103</v>
      </c>
      <c r="AP401" s="28" t="s">
        <v>104</v>
      </c>
      <c r="AQ401" t="s">
        <v>105</v>
      </c>
      <c r="AR401" t="s">
        <v>106</v>
      </c>
      <c r="AS401">
        <v>1112</v>
      </c>
      <c r="AT401">
        <v>438</v>
      </c>
      <c r="AU401">
        <v>0</v>
      </c>
      <c r="AV401">
        <v>1550</v>
      </c>
      <c r="AW401" s="30">
        <v>1</v>
      </c>
      <c r="AX401">
        <v>0</v>
      </c>
      <c r="AY401" s="30">
        <v>2</v>
      </c>
      <c r="AZ401" s="30">
        <v>0</v>
      </c>
      <c r="BA401">
        <v>2</v>
      </c>
      <c r="BB401" s="14">
        <f>IF(Table1[[#This Row],[FullBath]]+Table1[[#This Row],[HalfBath]]=Table1[[#This Row],[BedroomAbvGr]],1,0)</f>
        <v>1</v>
      </c>
      <c r="BC401">
        <v>1</v>
      </c>
      <c r="BD401" s="30" t="s">
        <v>97</v>
      </c>
      <c r="BE401">
        <v>7</v>
      </c>
      <c r="BF401" t="s">
        <v>107</v>
      </c>
      <c r="BG401">
        <v>0</v>
      </c>
      <c r="BH401" t="s">
        <v>83</v>
      </c>
      <c r="BI401" t="s">
        <v>108</v>
      </c>
      <c r="BJ401">
        <v>2007</v>
      </c>
      <c r="BK401" t="s">
        <v>157</v>
      </c>
      <c r="BL401">
        <v>2</v>
      </c>
      <c r="BM401">
        <v>438</v>
      </c>
      <c r="BN401" t="s">
        <v>98</v>
      </c>
      <c r="BO401" t="s">
        <v>98</v>
      </c>
      <c r="BP401" t="s">
        <v>105</v>
      </c>
      <c r="BQ401" s="30">
        <v>0</v>
      </c>
      <c r="BR401" s="14">
        <f>IF(Table1[[#This Row],[WoodDeckSF]]&gt;0,1,0)</f>
        <v>0</v>
      </c>
      <c r="BS401">
        <v>168</v>
      </c>
      <c r="BT401">
        <v>0</v>
      </c>
      <c r="BU401">
        <v>0</v>
      </c>
      <c r="BV401">
        <v>0</v>
      </c>
      <c r="BW401">
        <v>0</v>
      </c>
      <c r="BX401" s="28" t="s">
        <v>83</v>
      </c>
      <c r="BY401" s="14">
        <f>IF(Table1[[#This Row],[PoolQC]]="NA", 0, 1)</f>
        <v>0</v>
      </c>
      <c r="BZ401" s="30" t="s">
        <v>83</v>
      </c>
      <c r="CA401" s="14">
        <f>IF(Table1[[#This Row],[Fence]]="NA",0,1)</f>
        <v>0</v>
      </c>
      <c r="CB401" t="s">
        <v>83</v>
      </c>
      <c r="CC401">
        <v>0</v>
      </c>
      <c r="CD401" s="30">
        <v>10</v>
      </c>
      <c r="CE401">
        <v>2009</v>
      </c>
      <c r="CF401" t="s">
        <v>110</v>
      </c>
      <c r="CG401" t="s">
        <v>111</v>
      </c>
      <c r="CH401" s="14">
        <f>IF(Table1[[#This Row],[SaleCondition]]="Normal",1,0)</f>
        <v>1</v>
      </c>
      <c r="CI401" s="1">
        <v>241000</v>
      </c>
    </row>
    <row r="402" spans="1:87" x14ac:dyDescent="0.2">
      <c r="A402">
        <v>401</v>
      </c>
      <c r="B402">
        <v>120</v>
      </c>
      <c r="C402" s="28" t="s">
        <v>81</v>
      </c>
      <c r="D402">
        <v>38</v>
      </c>
      <c r="E402">
        <v>14963</v>
      </c>
      <c r="F402" s="28" t="s">
        <v>82</v>
      </c>
      <c r="G402" t="s">
        <v>83</v>
      </c>
      <c r="H402" t="s">
        <v>160</v>
      </c>
      <c r="I402" s="28" t="s">
        <v>85</v>
      </c>
      <c r="J402" t="s">
        <v>86</v>
      </c>
      <c r="K402" s="30" t="s">
        <v>87</v>
      </c>
      <c r="L402" t="s">
        <v>88</v>
      </c>
      <c r="M402" s="31" t="s">
        <v>113</v>
      </c>
      <c r="N402" s="31" t="s">
        <v>90</v>
      </c>
      <c r="O402" s="28" t="s">
        <v>90</v>
      </c>
      <c r="P402" t="s">
        <v>179</v>
      </c>
      <c r="Q402" s="30" t="s">
        <v>115</v>
      </c>
      <c r="R402" s="28">
        <v>8</v>
      </c>
      <c r="S402" s="28">
        <v>5</v>
      </c>
      <c r="T402">
        <v>1996</v>
      </c>
      <c r="U402">
        <v>1996</v>
      </c>
      <c r="V402" s="14">
        <f t="shared" si="6"/>
        <v>0</v>
      </c>
      <c r="W402" s="28" t="s">
        <v>93</v>
      </c>
      <c r="X402" s="28" t="s">
        <v>94</v>
      </c>
      <c r="Y402" s="30" t="s">
        <v>96</v>
      </c>
      <c r="Z402" s="28" t="s">
        <v>96</v>
      </c>
      <c r="AA402" t="s">
        <v>117</v>
      </c>
      <c r="AB402" s="28">
        <v>0</v>
      </c>
      <c r="AC402" s="28" t="s">
        <v>97</v>
      </c>
      <c r="AD402" s="28" t="s">
        <v>98</v>
      </c>
      <c r="AE402" s="30" t="s">
        <v>99</v>
      </c>
      <c r="AF402" t="s">
        <v>97</v>
      </c>
      <c r="AG402" t="s">
        <v>98</v>
      </c>
      <c r="AH402" t="s">
        <v>100</v>
      </c>
      <c r="AI402" t="s">
        <v>101</v>
      </c>
      <c r="AJ402">
        <v>786</v>
      </c>
      <c r="AK402" t="s">
        <v>102</v>
      </c>
      <c r="AL402">
        <v>0</v>
      </c>
      <c r="AM402">
        <v>474</v>
      </c>
      <c r="AN402">
        <v>1260</v>
      </c>
      <c r="AO402" s="28" t="s">
        <v>103</v>
      </c>
      <c r="AP402" s="28" t="s">
        <v>104</v>
      </c>
      <c r="AQ402" t="s">
        <v>105</v>
      </c>
      <c r="AR402" t="s">
        <v>106</v>
      </c>
      <c r="AS402">
        <v>1288</v>
      </c>
      <c r="AT402">
        <v>0</v>
      </c>
      <c r="AU402">
        <v>0</v>
      </c>
      <c r="AV402">
        <v>1288</v>
      </c>
      <c r="AW402" s="30">
        <v>1</v>
      </c>
      <c r="AX402">
        <v>0</v>
      </c>
      <c r="AY402" s="30">
        <v>1</v>
      </c>
      <c r="AZ402" s="30">
        <v>1</v>
      </c>
      <c r="BA402">
        <v>1</v>
      </c>
      <c r="BB402" s="14">
        <f>IF(Table1[[#This Row],[FullBath]]+Table1[[#This Row],[HalfBath]]=Table1[[#This Row],[BedroomAbvGr]],1,0)</f>
        <v>0</v>
      </c>
      <c r="BC402">
        <v>1</v>
      </c>
      <c r="BD402" s="30" t="s">
        <v>104</v>
      </c>
      <c r="BE402">
        <v>4</v>
      </c>
      <c r="BF402" t="s">
        <v>107</v>
      </c>
      <c r="BG402">
        <v>2</v>
      </c>
      <c r="BH402" t="s">
        <v>97</v>
      </c>
      <c r="BI402" t="s">
        <v>108</v>
      </c>
      <c r="BJ402">
        <v>1996</v>
      </c>
      <c r="BK402" t="s">
        <v>157</v>
      </c>
      <c r="BL402">
        <v>2</v>
      </c>
      <c r="BM402">
        <v>500</v>
      </c>
      <c r="BN402" t="s">
        <v>98</v>
      </c>
      <c r="BO402" t="s">
        <v>98</v>
      </c>
      <c r="BP402" t="s">
        <v>105</v>
      </c>
      <c r="BQ402" s="30">
        <v>120</v>
      </c>
      <c r="BR402" s="14">
        <f>IF(Table1[[#This Row],[WoodDeckSF]]&gt;0,1,0)</f>
        <v>1</v>
      </c>
      <c r="BS402">
        <v>30</v>
      </c>
      <c r="BT402">
        <v>0</v>
      </c>
      <c r="BU402">
        <v>0</v>
      </c>
      <c r="BV402">
        <v>224</v>
      </c>
      <c r="BW402">
        <v>0</v>
      </c>
      <c r="BX402" s="28" t="s">
        <v>83</v>
      </c>
      <c r="BY402" s="14">
        <f>IF(Table1[[#This Row],[PoolQC]]="NA", 0, 1)</f>
        <v>0</v>
      </c>
      <c r="BZ402" s="30" t="s">
        <v>83</v>
      </c>
      <c r="CA402" s="14">
        <f>IF(Table1[[#This Row],[Fence]]="NA",0,1)</f>
        <v>0</v>
      </c>
      <c r="CB402" t="s">
        <v>83</v>
      </c>
      <c r="CC402">
        <v>0</v>
      </c>
      <c r="CD402" s="30">
        <v>12</v>
      </c>
      <c r="CE402">
        <v>2008</v>
      </c>
      <c r="CF402" t="s">
        <v>110</v>
      </c>
      <c r="CG402" t="s">
        <v>111</v>
      </c>
      <c r="CH402" s="14">
        <f>IF(Table1[[#This Row],[SaleCondition]]="Normal",1,0)</f>
        <v>1</v>
      </c>
      <c r="CI402" s="1">
        <v>245500</v>
      </c>
    </row>
    <row r="403" spans="1:87" x14ac:dyDescent="0.2">
      <c r="A403">
        <v>402</v>
      </c>
      <c r="B403">
        <v>20</v>
      </c>
      <c r="C403" s="28" t="s">
        <v>81</v>
      </c>
      <c r="D403">
        <v>65</v>
      </c>
      <c r="E403">
        <v>8767</v>
      </c>
      <c r="F403" s="28" t="s">
        <v>82</v>
      </c>
      <c r="G403" t="s">
        <v>83</v>
      </c>
      <c r="H403" t="s">
        <v>120</v>
      </c>
      <c r="I403" s="28" t="s">
        <v>85</v>
      </c>
      <c r="J403" t="s">
        <v>86</v>
      </c>
      <c r="K403" s="30" t="s">
        <v>87</v>
      </c>
      <c r="L403" t="s">
        <v>88</v>
      </c>
      <c r="M403" s="31" t="s">
        <v>89</v>
      </c>
      <c r="N403" s="31" t="s">
        <v>90</v>
      </c>
      <c r="O403" s="28" t="s">
        <v>90</v>
      </c>
      <c r="P403" t="s">
        <v>91</v>
      </c>
      <c r="Q403" s="30" t="s">
        <v>115</v>
      </c>
      <c r="R403" s="28">
        <v>7</v>
      </c>
      <c r="S403" s="28">
        <v>5</v>
      </c>
      <c r="T403">
        <v>2005</v>
      </c>
      <c r="U403">
        <v>2005</v>
      </c>
      <c r="V403" s="14">
        <f t="shared" si="6"/>
        <v>0</v>
      </c>
      <c r="W403" s="28" t="s">
        <v>93</v>
      </c>
      <c r="X403" s="28" t="s">
        <v>94</v>
      </c>
      <c r="Y403" s="30" t="s">
        <v>95</v>
      </c>
      <c r="Z403" s="28" t="s">
        <v>95</v>
      </c>
      <c r="AA403" t="s">
        <v>117</v>
      </c>
      <c r="AB403" s="28">
        <v>0</v>
      </c>
      <c r="AC403" s="28" t="s">
        <v>97</v>
      </c>
      <c r="AD403" s="28" t="s">
        <v>98</v>
      </c>
      <c r="AE403" s="30" t="s">
        <v>99</v>
      </c>
      <c r="AF403" t="s">
        <v>97</v>
      </c>
      <c r="AG403" t="s">
        <v>98</v>
      </c>
      <c r="AH403" t="s">
        <v>130</v>
      </c>
      <c r="AI403" t="s">
        <v>101</v>
      </c>
      <c r="AJ403">
        <v>24</v>
      </c>
      <c r="AK403" t="s">
        <v>102</v>
      </c>
      <c r="AL403">
        <v>0</v>
      </c>
      <c r="AM403">
        <v>1286</v>
      </c>
      <c r="AN403">
        <v>1310</v>
      </c>
      <c r="AO403" s="28" t="s">
        <v>103</v>
      </c>
      <c r="AP403" s="28" t="s">
        <v>104</v>
      </c>
      <c r="AQ403" t="s">
        <v>105</v>
      </c>
      <c r="AR403" t="s">
        <v>106</v>
      </c>
      <c r="AS403">
        <v>1310</v>
      </c>
      <c r="AT403">
        <v>0</v>
      </c>
      <c r="AU403">
        <v>0</v>
      </c>
      <c r="AV403">
        <v>1310</v>
      </c>
      <c r="AW403" s="30">
        <v>0</v>
      </c>
      <c r="AX403">
        <v>0</v>
      </c>
      <c r="AY403" s="30">
        <v>2</v>
      </c>
      <c r="AZ403" s="30">
        <v>0</v>
      </c>
      <c r="BA403">
        <v>3</v>
      </c>
      <c r="BB403" s="14">
        <f>IF(Table1[[#This Row],[FullBath]]+Table1[[#This Row],[HalfBath]]=Table1[[#This Row],[BedroomAbvGr]],1,0)</f>
        <v>0</v>
      </c>
      <c r="BC403">
        <v>1</v>
      </c>
      <c r="BD403" s="30" t="s">
        <v>97</v>
      </c>
      <c r="BE403">
        <v>6</v>
      </c>
      <c r="BF403" t="s">
        <v>107</v>
      </c>
      <c r="BG403">
        <v>1</v>
      </c>
      <c r="BH403" t="s">
        <v>97</v>
      </c>
      <c r="BI403" t="s">
        <v>108</v>
      </c>
      <c r="BJ403">
        <v>2005</v>
      </c>
      <c r="BK403" t="s">
        <v>157</v>
      </c>
      <c r="BL403">
        <v>2</v>
      </c>
      <c r="BM403">
        <v>400</v>
      </c>
      <c r="BN403" t="s">
        <v>98</v>
      </c>
      <c r="BO403" t="s">
        <v>98</v>
      </c>
      <c r="BP403" t="s">
        <v>105</v>
      </c>
      <c r="BQ403" s="30">
        <v>0</v>
      </c>
      <c r="BR403" s="14">
        <f>IF(Table1[[#This Row],[WoodDeckSF]]&gt;0,1,0)</f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 s="28" t="s">
        <v>83</v>
      </c>
      <c r="BY403" s="14">
        <f>IF(Table1[[#This Row],[PoolQC]]="NA", 0, 1)</f>
        <v>0</v>
      </c>
      <c r="BZ403" s="30" t="s">
        <v>83</v>
      </c>
      <c r="CA403" s="14">
        <f>IF(Table1[[#This Row],[Fence]]="NA",0,1)</f>
        <v>0</v>
      </c>
      <c r="CB403" t="s">
        <v>83</v>
      </c>
      <c r="CC403">
        <v>0</v>
      </c>
      <c r="CD403" s="30">
        <v>7</v>
      </c>
      <c r="CE403">
        <v>2006</v>
      </c>
      <c r="CF403" t="s">
        <v>158</v>
      </c>
      <c r="CG403" t="s">
        <v>159</v>
      </c>
      <c r="CH403" s="14">
        <f>IF(Table1[[#This Row],[SaleCondition]]="Normal",1,0)</f>
        <v>0</v>
      </c>
      <c r="CI403" s="1">
        <v>164990</v>
      </c>
    </row>
    <row r="404" spans="1:87" x14ac:dyDescent="0.2">
      <c r="A404">
        <v>403</v>
      </c>
      <c r="B404">
        <v>30</v>
      </c>
      <c r="C404" s="28" t="s">
        <v>81</v>
      </c>
      <c r="D404">
        <v>60</v>
      </c>
      <c r="E404">
        <v>10200</v>
      </c>
      <c r="F404" s="28" t="s">
        <v>82</v>
      </c>
      <c r="G404" t="s">
        <v>83</v>
      </c>
      <c r="H404" t="s">
        <v>84</v>
      </c>
      <c r="I404" s="28" t="s">
        <v>85</v>
      </c>
      <c r="J404" t="s">
        <v>86</v>
      </c>
      <c r="K404" s="30" t="s">
        <v>87</v>
      </c>
      <c r="L404" t="s">
        <v>88</v>
      </c>
      <c r="M404" s="31" t="s">
        <v>151</v>
      </c>
      <c r="N404" s="31" t="s">
        <v>90</v>
      </c>
      <c r="O404" s="28" t="s">
        <v>90</v>
      </c>
      <c r="P404" t="s">
        <v>91</v>
      </c>
      <c r="Q404" s="30" t="s">
        <v>115</v>
      </c>
      <c r="R404" s="28">
        <v>5</v>
      </c>
      <c r="S404" s="28">
        <v>8</v>
      </c>
      <c r="T404">
        <v>1940</v>
      </c>
      <c r="U404">
        <v>1997</v>
      </c>
      <c r="V404" s="14">
        <f t="shared" si="6"/>
        <v>1</v>
      </c>
      <c r="W404" s="28" t="s">
        <v>93</v>
      </c>
      <c r="X404" s="28" t="s">
        <v>94</v>
      </c>
      <c r="Y404" s="30" t="s">
        <v>124</v>
      </c>
      <c r="Z404" s="28" t="s">
        <v>124</v>
      </c>
      <c r="AA404" t="s">
        <v>117</v>
      </c>
      <c r="AB404" s="28">
        <v>0</v>
      </c>
      <c r="AC404" s="28" t="s">
        <v>98</v>
      </c>
      <c r="AD404" s="28" t="s">
        <v>98</v>
      </c>
      <c r="AE404" s="30" t="s">
        <v>99</v>
      </c>
      <c r="AF404" t="s">
        <v>98</v>
      </c>
      <c r="AG404" t="s">
        <v>98</v>
      </c>
      <c r="AH404" t="s">
        <v>100</v>
      </c>
      <c r="AI404" t="s">
        <v>102</v>
      </c>
      <c r="AJ404">
        <v>0</v>
      </c>
      <c r="AK404" t="s">
        <v>102</v>
      </c>
      <c r="AL404">
        <v>0</v>
      </c>
      <c r="AM404">
        <v>672</v>
      </c>
      <c r="AN404">
        <v>672</v>
      </c>
      <c r="AO404" s="28" t="s">
        <v>103</v>
      </c>
      <c r="AP404" s="28" t="s">
        <v>104</v>
      </c>
      <c r="AQ404" t="s">
        <v>105</v>
      </c>
      <c r="AR404" t="s">
        <v>106</v>
      </c>
      <c r="AS404">
        <v>672</v>
      </c>
      <c r="AT404">
        <v>0</v>
      </c>
      <c r="AU404">
        <v>0</v>
      </c>
      <c r="AV404">
        <v>672</v>
      </c>
      <c r="AW404" s="30">
        <v>0</v>
      </c>
      <c r="AX404">
        <v>0</v>
      </c>
      <c r="AY404" s="30">
        <v>1</v>
      </c>
      <c r="AZ404" s="30">
        <v>0</v>
      </c>
      <c r="BA404">
        <v>2</v>
      </c>
      <c r="BB404" s="14">
        <f>IF(Table1[[#This Row],[FullBath]]+Table1[[#This Row],[HalfBath]]=Table1[[#This Row],[BedroomAbvGr]],1,0)</f>
        <v>0</v>
      </c>
      <c r="BC404">
        <v>1</v>
      </c>
      <c r="BD404" s="30" t="s">
        <v>98</v>
      </c>
      <c r="BE404">
        <v>4</v>
      </c>
      <c r="BF404" t="s">
        <v>107</v>
      </c>
      <c r="BG404">
        <v>0</v>
      </c>
      <c r="BH404" t="s">
        <v>83</v>
      </c>
      <c r="BI404" t="s">
        <v>127</v>
      </c>
      <c r="BJ404">
        <v>1940</v>
      </c>
      <c r="BK404" t="s">
        <v>102</v>
      </c>
      <c r="BL404">
        <v>1</v>
      </c>
      <c r="BM404">
        <v>240</v>
      </c>
      <c r="BN404" t="s">
        <v>98</v>
      </c>
      <c r="BO404" t="s">
        <v>98</v>
      </c>
      <c r="BP404" t="s">
        <v>177</v>
      </c>
      <c r="BQ404" s="30">
        <v>168</v>
      </c>
      <c r="BR404" s="14">
        <f>IF(Table1[[#This Row],[WoodDeckSF]]&gt;0,1,0)</f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 s="28" t="s">
        <v>83</v>
      </c>
      <c r="BY404" s="14">
        <f>IF(Table1[[#This Row],[PoolQC]]="NA", 0, 1)</f>
        <v>0</v>
      </c>
      <c r="BZ404" s="30" t="s">
        <v>165</v>
      </c>
      <c r="CA404" s="14">
        <f>IF(Table1[[#This Row],[Fence]]="NA",0,1)</f>
        <v>1</v>
      </c>
      <c r="CB404" t="s">
        <v>83</v>
      </c>
      <c r="CC404">
        <v>0</v>
      </c>
      <c r="CD404" s="30">
        <v>8</v>
      </c>
      <c r="CE404">
        <v>2008</v>
      </c>
      <c r="CF404" t="s">
        <v>110</v>
      </c>
      <c r="CG404" t="s">
        <v>111</v>
      </c>
      <c r="CH404" s="14">
        <f>IF(Table1[[#This Row],[SaleCondition]]="Normal",1,0)</f>
        <v>1</v>
      </c>
      <c r="CI404" s="1">
        <v>108000</v>
      </c>
    </row>
    <row r="405" spans="1:87" x14ac:dyDescent="0.2">
      <c r="A405">
        <v>404</v>
      </c>
      <c r="B405">
        <v>60</v>
      </c>
      <c r="C405" s="28" t="s">
        <v>81</v>
      </c>
      <c r="D405">
        <v>93</v>
      </c>
      <c r="E405">
        <v>12090</v>
      </c>
      <c r="F405" s="28" t="s">
        <v>82</v>
      </c>
      <c r="G405" t="s">
        <v>83</v>
      </c>
      <c r="H405" t="s">
        <v>84</v>
      </c>
      <c r="I405" s="28" t="s">
        <v>85</v>
      </c>
      <c r="J405" t="s">
        <v>86</v>
      </c>
      <c r="K405" s="30" t="s">
        <v>122</v>
      </c>
      <c r="L405" t="s">
        <v>88</v>
      </c>
      <c r="M405" s="31" t="s">
        <v>129</v>
      </c>
      <c r="N405" s="31" t="s">
        <v>90</v>
      </c>
      <c r="O405" s="28" t="s">
        <v>90</v>
      </c>
      <c r="P405" t="s">
        <v>91</v>
      </c>
      <c r="Q405" s="30" t="s">
        <v>92</v>
      </c>
      <c r="R405" s="28">
        <v>8</v>
      </c>
      <c r="S405" s="28">
        <v>5</v>
      </c>
      <c r="T405">
        <v>1998</v>
      </c>
      <c r="U405">
        <v>1998</v>
      </c>
      <c r="V405" s="14">
        <f t="shared" si="6"/>
        <v>0</v>
      </c>
      <c r="W405" s="28" t="s">
        <v>152</v>
      </c>
      <c r="X405" s="28" t="s">
        <v>94</v>
      </c>
      <c r="Y405" s="30" t="s">
        <v>95</v>
      </c>
      <c r="Z405" s="28" t="s">
        <v>95</v>
      </c>
      <c r="AA405" t="s">
        <v>96</v>
      </c>
      <c r="AB405" s="28">
        <v>650</v>
      </c>
      <c r="AC405" s="28" t="s">
        <v>97</v>
      </c>
      <c r="AD405" s="28" t="s">
        <v>98</v>
      </c>
      <c r="AE405" s="30" t="s">
        <v>99</v>
      </c>
      <c r="AF405" t="s">
        <v>97</v>
      </c>
      <c r="AG405" t="s">
        <v>98</v>
      </c>
      <c r="AH405" t="s">
        <v>100</v>
      </c>
      <c r="AI405" t="s">
        <v>102</v>
      </c>
      <c r="AJ405">
        <v>0</v>
      </c>
      <c r="AK405" t="s">
        <v>102</v>
      </c>
      <c r="AL405">
        <v>0</v>
      </c>
      <c r="AM405">
        <v>1141</v>
      </c>
      <c r="AN405">
        <v>1141</v>
      </c>
      <c r="AO405" s="28" t="s">
        <v>103</v>
      </c>
      <c r="AP405" s="28" t="s">
        <v>97</v>
      </c>
      <c r="AQ405" t="s">
        <v>105</v>
      </c>
      <c r="AR405" t="s">
        <v>106</v>
      </c>
      <c r="AS405">
        <v>1165</v>
      </c>
      <c r="AT405">
        <v>1098</v>
      </c>
      <c r="AU405">
        <v>0</v>
      </c>
      <c r="AV405">
        <v>2263</v>
      </c>
      <c r="AW405" s="30">
        <v>0</v>
      </c>
      <c r="AX405">
        <v>0</v>
      </c>
      <c r="AY405" s="30">
        <v>2</v>
      </c>
      <c r="AZ405" s="30">
        <v>1</v>
      </c>
      <c r="BA405">
        <v>4</v>
      </c>
      <c r="BB405" s="14">
        <f>IF(Table1[[#This Row],[FullBath]]+Table1[[#This Row],[HalfBath]]=Table1[[#This Row],[BedroomAbvGr]],1,0)</f>
        <v>0</v>
      </c>
      <c r="BC405">
        <v>1</v>
      </c>
      <c r="BD405" s="30" t="s">
        <v>97</v>
      </c>
      <c r="BE405">
        <v>10</v>
      </c>
      <c r="BF405" t="s">
        <v>107</v>
      </c>
      <c r="BG405">
        <v>1</v>
      </c>
      <c r="BH405" t="s">
        <v>98</v>
      </c>
      <c r="BI405" t="s">
        <v>156</v>
      </c>
      <c r="BJ405">
        <v>1998</v>
      </c>
      <c r="BK405" t="s">
        <v>157</v>
      </c>
      <c r="BL405">
        <v>2</v>
      </c>
      <c r="BM405">
        <v>420</v>
      </c>
      <c r="BN405" t="s">
        <v>98</v>
      </c>
      <c r="BO405" t="s">
        <v>98</v>
      </c>
      <c r="BP405" t="s">
        <v>105</v>
      </c>
      <c r="BQ405" s="30">
        <v>144</v>
      </c>
      <c r="BR405" s="14">
        <f>IF(Table1[[#This Row],[WoodDeckSF]]&gt;0,1,0)</f>
        <v>1</v>
      </c>
      <c r="BS405">
        <v>123</v>
      </c>
      <c r="BT405">
        <v>0</v>
      </c>
      <c r="BU405">
        <v>0</v>
      </c>
      <c r="BV405">
        <v>0</v>
      </c>
      <c r="BW405">
        <v>0</v>
      </c>
      <c r="BX405" s="28" t="s">
        <v>83</v>
      </c>
      <c r="BY405" s="14">
        <f>IF(Table1[[#This Row],[PoolQC]]="NA", 0, 1)</f>
        <v>0</v>
      </c>
      <c r="BZ405" s="30" t="s">
        <v>83</v>
      </c>
      <c r="CA405" s="14">
        <f>IF(Table1[[#This Row],[Fence]]="NA",0,1)</f>
        <v>0</v>
      </c>
      <c r="CB405" t="s">
        <v>83</v>
      </c>
      <c r="CC405">
        <v>0</v>
      </c>
      <c r="CD405" s="30">
        <v>7</v>
      </c>
      <c r="CE405">
        <v>2006</v>
      </c>
      <c r="CF405" t="s">
        <v>110</v>
      </c>
      <c r="CG405" t="s">
        <v>128</v>
      </c>
      <c r="CH405" s="14">
        <f>IF(Table1[[#This Row],[SaleCondition]]="Normal",1,0)</f>
        <v>0</v>
      </c>
      <c r="CI405" s="1">
        <v>258000</v>
      </c>
    </row>
    <row r="406" spans="1:87" x14ac:dyDescent="0.2">
      <c r="A406">
        <v>405</v>
      </c>
      <c r="B406">
        <v>60</v>
      </c>
      <c r="C406" s="28" t="s">
        <v>81</v>
      </c>
      <c r="D406" t="s">
        <v>83</v>
      </c>
      <c r="E406">
        <v>10364</v>
      </c>
      <c r="F406" s="28" t="s">
        <v>82</v>
      </c>
      <c r="G406" t="s">
        <v>83</v>
      </c>
      <c r="H406" t="s">
        <v>120</v>
      </c>
      <c r="I406" s="28" t="s">
        <v>85</v>
      </c>
      <c r="J406" t="s">
        <v>86</v>
      </c>
      <c r="K406" s="30" t="s">
        <v>87</v>
      </c>
      <c r="L406" t="s">
        <v>88</v>
      </c>
      <c r="M406" s="31" t="s">
        <v>193</v>
      </c>
      <c r="N406" s="31" t="s">
        <v>90</v>
      </c>
      <c r="O406" s="28" t="s">
        <v>90</v>
      </c>
      <c r="P406" t="s">
        <v>91</v>
      </c>
      <c r="Q406" s="30" t="s">
        <v>92</v>
      </c>
      <c r="R406" s="28">
        <v>6</v>
      </c>
      <c r="S406" s="28">
        <v>5</v>
      </c>
      <c r="T406">
        <v>1995</v>
      </c>
      <c r="U406">
        <v>1996</v>
      </c>
      <c r="V406" s="14">
        <f t="shared" si="6"/>
        <v>1</v>
      </c>
      <c r="W406" s="28" t="s">
        <v>93</v>
      </c>
      <c r="X406" s="28" t="s">
        <v>94</v>
      </c>
      <c r="Y406" s="30" t="s">
        <v>116</v>
      </c>
      <c r="Z406" s="28" t="s">
        <v>116</v>
      </c>
      <c r="AA406" t="s">
        <v>117</v>
      </c>
      <c r="AB406" s="28">
        <v>0</v>
      </c>
      <c r="AC406" s="28" t="s">
        <v>98</v>
      </c>
      <c r="AD406" s="28" t="s">
        <v>98</v>
      </c>
      <c r="AE406" s="30" t="s">
        <v>99</v>
      </c>
      <c r="AF406" t="s">
        <v>97</v>
      </c>
      <c r="AG406" t="s">
        <v>98</v>
      </c>
      <c r="AH406" t="s">
        <v>100</v>
      </c>
      <c r="AI406" t="s">
        <v>102</v>
      </c>
      <c r="AJ406">
        <v>0</v>
      </c>
      <c r="AK406" t="s">
        <v>102</v>
      </c>
      <c r="AL406">
        <v>0</v>
      </c>
      <c r="AM406">
        <v>806</v>
      </c>
      <c r="AN406">
        <v>806</v>
      </c>
      <c r="AO406" s="28" t="s">
        <v>103</v>
      </c>
      <c r="AP406" s="28" t="s">
        <v>97</v>
      </c>
      <c r="AQ406" t="s">
        <v>105</v>
      </c>
      <c r="AR406" t="s">
        <v>106</v>
      </c>
      <c r="AS406">
        <v>806</v>
      </c>
      <c r="AT406">
        <v>766</v>
      </c>
      <c r="AU406">
        <v>0</v>
      </c>
      <c r="AV406">
        <v>1572</v>
      </c>
      <c r="AW406" s="30">
        <v>0</v>
      </c>
      <c r="AX406">
        <v>0</v>
      </c>
      <c r="AY406" s="30">
        <v>2</v>
      </c>
      <c r="AZ406" s="30">
        <v>1</v>
      </c>
      <c r="BA406">
        <v>3</v>
      </c>
      <c r="BB406" s="14">
        <f>IF(Table1[[#This Row],[FullBath]]+Table1[[#This Row],[HalfBath]]=Table1[[#This Row],[BedroomAbvGr]],1,0)</f>
        <v>1</v>
      </c>
      <c r="BC406">
        <v>1</v>
      </c>
      <c r="BD406" s="30" t="s">
        <v>98</v>
      </c>
      <c r="BE406">
        <v>7</v>
      </c>
      <c r="BF406" t="s">
        <v>107</v>
      </c>
      <c r="BG406">
        <v>1</v>
      </c>
      <c r="BH406" t="s">
        <v>98</v>
      </c>
      <c r="BI406" t="s">
        <v>156</v>
      </c>
      <c r="BJ406">
        <v>1995</v>
      </c>
      <c r="BK406" t="s">
        <v>157</v>
      </c>
      <c r="BL406">
        <v>2</v>
      </c>
      <c r="BM406">
        <v>373</v>
      </c>
      <c r="BN406" t="s">
        <v>98</v>
      </c>
      <c r="BO406" t="s">
        <v>98</v>
      </c>
      <c r="BP406" t="s">
        <v>105</v>
      </c>
      <c r="BQ406" s="30">
        <v>0</v>
      </c>
      <c r="BR406" s="14">
        <f>IF(Table1[[#This Row],[WoodDeckSF]]&gt;0,1,0)</f>
        <v>0</v>
      </c>
      <c r="BS406">
        <v>40</v>
      </c>
      <c r="BT406">
        <v>0</v>
      </c>
      <c r="BU406">
        <v>0</v>
      </c>
      <c r="BV406">
        <v>0</v>
      </c>
      <c r="BW406">
        <v>0</v>
      </c>
      <c r="BX406" s="28" t="s">
        <v>83</v>
      </c>
      <c r="BY406" s="14">
        <f>IF(Table1[[#This Row],[PoolQC]]="NA", 0, 1)</f>
        <v>0</v>
      </c>
      <c r="BZ406" s="30" t="s">
        <v>83</v>
      </c>
      <c r="CA406" s="14">
        <f>IF(Table1[[#This Row],[Fence]]="NA",0,1)</f>
        <v>0</v>
      </c>
      <c r="CB406" t="s">
        <v>83</v>
      </c>
      <c r="CC406">
        <v>0</v>
      </c>
      <c r="CD406" s="30">
        <v>5</v>
      </c>
      <c r="CE406">
        <v>2007</v>
      </c>
      <c r="CF406" t="s">
        <v>110</v>
      </c>
      <c r="CG406" t="s">
        <v>111</v>
      </c>
      <c r="CH406" s="14">
        <f>IF(Table1[[#This Row],[SaleCondition]]="Normal",1,0)</f>
        <v>1</v>
      </c>
      <c r="CI406" s="1">
        <v>168000</v>
      </c>
    </row>
    <row r="407" spans="1:87" x14ac:dyDescent="0.2">
      <c r="A407">
        <v>406</v>
      </c>
      <c r="B407">
        <v>20</v>
      </c>
      <c r="C407" s="28" t="s">
        <v>81</v>
      </c>
      <c r="D407" t="s">
        <v>83</v>
      </c>
      <c r="E407">
        <v>9991</v>
      </c>
      <c r="F407" s="28" t="s">
        <v>82</v>
      </c>
      <c r="G407" t="s">
        <v>83</v>
      </c>
      <c r="H407" t="s">
        <v>120</v>
      </c>
      <c r="I407" s="28" t="s">
        <v>85</v>
      </c>
      <c r="J407" t="s">
        <v>86</v>
      </c>
      <c r="K407" s="30" t="s">
        <v>122</v>
      </c>
      <c r="L407" t="s">
        <v>88</v>
      </c>
      <c r="M407" s="31" t="s">
        <v>151</v>
      </c>
      <c r="N407" s="31" t="s">
        <v>114</v>
      </c>
      <c r="O407" s="28" t="s">
        <v>90</v>
      </c>
      <c r="P407" t="s">
        <v>91</v>
      </c>
      <c r="Q407" s="30" t="s">
        <v>115</v>
      </c>
      <c r="R407" s="28">
        <v>4</v>
      </c>
      <c r="S407" s="28">
        <v>4</v>
      </c>
      <c r="T407">
        <v>1976</v>
      </c>
      <c r="U407">
        <v>1993</v>
      </c>
      <c r="V407" s="14">
        <f t="shared" si="6"/>
        <v>1</v>
      </c>
      <c r="W407" s="28" t="s">
        <v>93</v>
      </c>
      <c r="X407" s="28" t="s">
        <v>94</v>
      </c>
      <c r="Y407" s="30" t="s">
        <v>161</v>
      </c>
      <c r="Z407" s="28" t="s">
        <v>161</v>
      </c>
      <c r="AA407" t="s">
        <v>117</v>
      </c>
      <c r="AB407" s="28">
        <v>0</v>
      </c>
      <c r="AC407" s="28" t="s">
        <v>98</v>
      </c>
      <c r="AD407" s="28" t="s">
        <v>98</v>
      </c>
      <c r="AE407" s="30" t="s">
        <v>118</v>
      </c>
      <c r="AF407" t="s">
        <v>98</v>
      </c>
      <c r="AG407" t="s">
        <v>98</v>
      </c>
      <c r="AH407" t="s">
        <v>100</v>
      </c>
      <c r="AI407" t="s">
        <v>141</v>
      </c>
      <c r="AJ407">
        <v>1116</v>
      </c>
      <c r="AK407" t="s">
        <v>102</v>
      </c>
      <c r="AL407">
        <v>0</v>
      </c>
      <c r="AM407">
        <v>165</v>
      </c>
      <c r="AN407">
        <v>1281</v>
      </c>
      <c r="AO407" s="28" t="s">
        <v>103</v>
      </c>
      <c r="AP407" s="28" t="s">
        <v>104</v>
      </c>
      <c r="AQ407" t="s">
        <v>105</v>
      </c>
      <c r="AR407" t="s">
        <v>106</v>
      </c>
      <c r="AS407">
        <v>1620</v>
      </c>
      <c r="AT407">
        <v>0</v>
      </c>
      <c r="AU407">
        <v>0</v>
      </c>
      <c r="AV407">
        <v>1620</v>
      </c>
      <c r="AW407" s="30">
        <v>1</v>
      </c>
      <c r="AX407">
        <v>0</v>
      </c>
      <c r="AY407" s="30">
        <v>2</v>
      </c>
      <c r="AZ407" s="30">
        <v>0</v>
      </c>
      <c r="BA407">
        <v>3</v>
      </c>
      <c r="BB407" s="14">
        <f>IF(Table1[[#This Row],[FullBath]]+Table1[[#This Row],[HalfBath]]=Table1[[#This Row],[BedroomAbvGr]],1,0)</f>
        <v>0</v>
      </c>
      <c r="BC407">
        <v>1</v>
      </c>
      <c r="BD407" s="30" t="s">
        <v>98</v>
      </c>
      <c r="BE407">
        <v>8</v>
      </c>
      <c r="BF407" t="s">
        <v>146</v>
      </c>
      <c r="BG407">
        <v>1</v>
      </c>
      <c r="BH407" t="s">
        <v>98</v>
      </c>
      <c r="BI407" t="s">
        <v>108</v>
      </c>
      <c r="BJ407">
        <v>1993</v>
      </c>
      <c r="BK407" t="s">
        <v>102</v>
      </c>
      <c r="BL407">
        <v>2</v>
      </c>
      <c r="BM407">
        <v>490</v>
      </c>
      <c r="BN407" t="s">
        <v>98</v>
      </c>
      <c r="BO407" t="s">
        <v>98</v>
      </c>
      <c r="BP407" t="s">
        <v>105</v>
      </c>
      <c r="BQ407" s="30">
        <v>120</v>
      </c>
      <c r="BR407" s="14">
        <f>IF(Table1[[#This Row],[WoodDeckSF]]&gt;0,1,0)</f>
        <v>1</v>
      </c>
      <c r="BS407">
        <v>78</v>
      </c>
      <c r="BT407">
        <v>0</v>
      </c>
      <c r="BU407">
        <v>0</v>
      </c>
      <c r="BV407">
        <v>0</v>
      </c>
      <c r="BW407">
        <v>0</v>
      </c>
      <c r="BX407" s="28" t="s">
        <v>83</v>
      </c>
      <c r="BY407" s="14">
        <f>IF(Table1[[#This Row],[PoolQC]]="NA", 0, 1)</f>
        <v>0</v>
      </c>
      <c r="BZ407" s="30" t="s">
        <v>163</v>
      </c>
      <c r="CA407" s="14">
        <f>IF(Table1[[#This Row],[Fence]]="NA",0,1)</f>
        <v>1</v>
      </c>
      <c r="CB407" t="s">
        <v>83</v>
      </c>
      <c r="CC407">
        <v>0</v>
      </c>
      <c r="CD407" s="30">
        <v>6</v>
      </c>
      <c r="CE407">
        <v>2009</v>
      </c>
      <c r="CF407" t="s">
        <v>110</v>
      </c>
      <c r="CG407" t="s">
        <v>111</v>
      </c>
      <c r="CH407" s="14">
        <f>IF(Table1[[#This Row],[SaleCondition]]="Normal",1,0)</f>
        <v>1</v>
      </c>
      <c r="CI407" s="1">
        <v>150000</v>
      </c>
    </row>
    <row r="408" spans="1:87" x14ac:dyDescent="0.2">
      <c r="A408">
        <v>407</v>
      </c>
      <c r="B408">
        <v>50</v>
      </c>
      <c r="C408" s="28" t="s">
        <v>81</v>
      </c>
      <c r="D408">
        <v>51</v>
      </c>
      <c r="E408">
        <v>10480</v>
      </c>
      <c r="F408" s="28" t="s">
        <v>82</v>
      </c>
      <c r="G408" t="s">
        <v>83</v>
      </c>
      <c r="H408" t="s">
        <v>84</v>
      </c>
      <c r="I408" s="28" t="s">
        <v>85</v>
      </c>
      <c r="J408" t="s">
        <v>86</v>
      </c>
      <c r="K408" s="30" t="s">
        <v>87</v>
      </c>
      <c r="L408" t="s">
        <v>88</v>
      </c>
      <c r="M408" s="31" t="s">
        <v>232</v>
      </c>
      <c r="N408" s="31" t="s">
        <v>90</v>
      </c>
      <c r="O408" s="28" t="s">
        <v>90</v>
      </c>
      <c r="P408" t="s">
        <v>91</v>
      </c>
      <c r="Q408" s="30" t="s">
        <v>132</v>
      </c>
      <c r="R408" s="28">
        <v>6</v>
      </c>
      <c r="S408" s="28">
        <v>5</v>
      </c>
      <c r="T408">
        <v>1936</v>
      </c>
      <c r="U408">
        <v>1950</v>
      </c>
      <c r="V408" s="14">
        <f t="shared" si="6"/>
        <v>1</v>
      </c>
      <c r="W408" s="28" t="s">
        <v>93</v>
      </c>
      <c r="X408" s="28" t="s">
        <v>94</v>
      </c>
      <c r="Y408" s="30" t="s">
        <v>116</v>
      </c>
      <c r="Z408" s="28" t="s">
        <v>116</v>
      </c>
      <c r="AA408" t="s">
        <v>117</v>
      </c>
      <c r="AB408" s="28">
        <v>0</v>
      </c>
      <c r="AC408" s="28" t="s">
        <v>98</v>
      </c>
      <c r="AD408" s="28" t="s">
        <v>98</v>
      </c>
      <c r="AE408" s="30" t="s">
        <v>126</v>
      </c>
      <c r="AF408" t="s">
        <v>98</v>
      </c>
      <c r="AG408" t="s">
        <v>98</v>
      </c>
      <c r="AH408" t="s">
        <v>100</v>
      </c>
      <c r="AI408" t="s">
        <v>102</v>
      </c>
      <c r="AJ408">
        <v>0</v>
      </c>
      <c r="AK408" t="s">
        <v>102</v>
      </c>
      <c r="AL408">
        <v>0</v>
      </c>
      <c r="AM408">
        <v>1064</v>
      </c>
      <c r="AN408">
        <v>1064</v>
      </c>
      <c r="AO408" s="28" t="s">
        <v>103</v>
      </c>
      <c r="AP408" s="28" t="s">
        <v>104</v>
      </c>
      <c r="AQ408" t="s">
        <v>105</v>
      </c>
      <c r="AR408" t="s">
        <v>164</v>
      </c>
      <c r="AS408">
        <v>1166</v>
      </c>
      <c r="AT408">
        <v>0</v>
      </c>
      <c r="AU408">
        <v>473</v>
      </c>
      <c r="AV408">
        <v>1639</v>
      </c>
      <c r="AW408" s="30">
        <v>0</v>
      </c>
      <c r="AX408">
        <v>0</v>
      </c>
      <c r="AY408" s="30">
        <v>1</v>
      </c>
      <c r="AZ408" s="30">
        <v>0</v>
      </c>
      <c r="BA408">
        <v>3</v>
      </c>
      <c r="BB408" s="14">
        <f>IF(Table1[[#This Row],[FullBath]]+Table1[[#This Row],[HalfBath]]=Table1[[#This Row],[BedroomAbvGr]],1,0)</f>
        <v>0</v>
      </c>
      <c r="BC408">
        <v>1</v>
      </c>
      <c r="BD408" s="30" t="s">
        <v>98</v>
      </c>
      <c r="BE408">
        <v>6</v>
      </c>
      <c r="BF408" t="s">
        <v>244</v>
      </c>
      <c r="BG408">
        <v>0</v>
      </c>
      <c r="BH408" t="s">
        <v>83</v>
      </c>
      <c r="BI408" t="s">
        <v>127</v>
      </c>
      <c r="BJ408">
        <v>1936</v>
      </c>
      <c r="BK408" t="s">
        <v>102</v>
      </c>
      <c r="BL408">
        <v>1</v>
      </c>
      <c r="BM408">
        <v>240</v>
      </c>
      <c r="BN408" t="s">
        <v>98</v>
      </c>
      <c r="BO408" t="s">
        <v>98</v>
      </c>
      <c r="BP408" t="s">
        <v>105</v>
      </c>
      <c r="BQ408" s="30">
        <v>0</v>
      </c>
      <c r="BR408" s="14">
        <f>IF(Table1[[#This Row],[WoodDeckSF]]&gt;0,1,0)</f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 s="28" t="s">
        <v>83</v>
      </c>
      <c r="BY408" s="14">
        <f>IF(Table1[[#This Row],[PoolQC]]="NA", 0, 1)</f>
        <v>0</v>
      </c>
      <c r="BZ408" s="30" t="s">
        <v>83</v>
      </c>
      <c r="CA408" s="14">
        <f>IF(Table1[[#This Row],[Fence]]="NA",0,1)</f>
        <v>0</v>
      </c>
      <c r="CB408" t="s">
        <v>83</v>
      </c>
      <c r="CC408">
        <v>0</v>
      </c>
      <c r="CD408" s="30">
        <v>3</v>
      </c>
      <c r="CE408">
        <v>2008</v>
      </c>
      <c r="CF408" t="s">
        <v>110</v>
      </c>
      <c r="CG408" t="s">
        <v>111</v>
      </c>
      <c r="CH408" s="14">
        <f>IF(Table1[[#This Row],[SaleCondition]]="Normal",1,0)</f>
        <v>1</v>
      </c>
      <c r="CI408" s="1">
        <v>115000</v>
      </c>
    </row>
    <row r="409" spans="1:87" x14ac:dyDescent="0.2">
      <c r="A409">
        <v>408</v>
      </c>
      <c r="B409">
        <v>70</v>
      </c>
      <c r="C409" s="28" t="s">
        <v>81</v>
      </c>
      <c r="D409">
        <v>63</v>
      </c>
      <c r="E409">
        <v>15576</v>
      </c>
      <c r="F409" s="28" t="s">
        <v>82</v>
      </c>
      <c r="G409" t="s">
        <v>83</v>
      </c>
      <c r="H409" t="s">
        <v>84</v>
      </c>
      <c r="I409" s="28" t="s">
        <v>85</v>
      </c>
      <c r="J409" t="s">
        <v>86</v>
      </c>
      <c r="K409" s="30" t="s">
        <v>87</v>
      </c>
      <c r="L409" t="s">
        <v>88</v>
      </c>
      <c r="M409" s="31" t="s">
        <v>123</v>
      </c>
      <c r="N409" s="31" t="s">
        <v>90</v>
      </c>
      <c r="O409" s="28" t="s">
        <v>90</v>
      </c>
      <c r="P409" t="s">
        <v>91</v>
      </c>
      <c r="Q409" s="30" t="s">
        <v>92</v>
      </c>
      <c r="R409" s="28">
        <v>6</v>
      </c>
      <c r="S409" s="28">
        <v>7</v>
      </c>
      <c r="T409">
        <v>1915</v>
      </c>
      <c r="U409">
        <v>1976</v>
      </c>
      <c r="V409" s="14">
        <f t="shared" si="6"/>
        <v>1</v>
      </c>
      <c r="W409" s="28" t="s">
        <v>93</v>
      </c>
      <c r="X409" s="28" t="s">
        <v>94</v>
      </c>
      <c r="Y409" s="30" t="s">
        <v>124</v>
      </c>
      <c r="Z409" s="28" t="s">
        <v>161</v>
      </c>
      <c r="AA409" t="s">
        <v>117</v>
      </c>
      <c r="AB409" s="28">
        <v>0</v>
      </c>
      <c r="AC409" s="28" t="s">
        <v>98</v>
      </c>
      <c r="AD409" s="28" t="s">
        <v>98</v>
      </c>
      <c r="AE409" s="30" t="s">
        <v>126</v>
      </c>
      <c r="AF409" t="s">
        <v>97</v>
      </c>
      <c r="AG409" t="s">
        <v>98</v>
      </c>
      <c r="AH409" t="s">
        <v>100</v>
      </c>
      <c r="AI409" t="s">
        <v>102</v>
      </c>
      <c r="AJ409">
        <v>0</v>
      </c>
      <c r="AK409" t="s">
        <v>102</v>
      </c>
      <c r="AL409">
        <v>0</v>
      </c>
      <c r="AM409">
        <v>840</v>
      </c>
      <c r="AN409">
        <v>840</v>
      </c>
      <c r="AO409" s="28" t="s">
        <v>103</v>
      </c>
      <c r="AP409" s="28" t="s">
        <v>104</v>
      </c>
      <c r="AQ409" t="s">
        <v>105</v>
      </c>
      <c r="AR409" t="s">
        <v>106</v>
      </c>
      <c r="AS409">
        <v>840</v>
      </c>
      <c r="AT409">
        <v>840</v>
      </c>
      <c r="AU409">
        <v>0</v>
      </c>
      <c r="AV409">
        <v>1680</v>
      </c>
      <c r="AW409" s="30">
        <v>0</v>
      </c>
      <c r="AX409">
        <v>0</v>
      </c>
      <c r="AY409" s="30">
        <v>2</v>
      </c>
      <c r="AZ409" s="30">
        <v>0</v>
      </c>
      <c r="BA409">
        <v>4</v>
      </c>
      <c r="BB409" s="14">
        <f>IF(Table1[[#This Row],[FullBath]]+Table1[[#This Row],[HalfBath]]=Table1[[#This Row],[BedroomAbvGr]],1,0)</f>
        <v>0</v>
      </c>
      <c r="BC409">
        <v>1</v>
      </c>
      <c r="BD409" s="30" t="s">
        <v>98</v>
      </c>
      <c r="BE409">
        <v>8</v>
      </c>
      <c r="BF409" t="s">
        <v>107</v>
      </c>
      <c r="BG409">
        <v>0</v>
      </c>
      <c r="BH409" t="s">
        <v>83</v>
      </c>
      <c r="BI409" t="s">
        <v>108</v>
      </c>
      <c r="BJ409">
        <v>1960</v>
      </c>
      <c r="BK409" t="s">
        <v>102</v>
      </c>
      <c r="BL409">
        <v>1</v>
      </c>
      <c r="BM409">
        <v>308</v>
      </c>
      <c r="BN409" t="s">
        <v>98</v>
      </c>
      <c r="BO409" t="s">
        <v>98</v>
      </c>
      <c r="BP409" t="s">
        <v>105</v>
      </c>
      <c r="BQ409" s="30">
        <v>0</v>
      </c>
      <c r="BR409" s="14">
        <f>IF(Table1[[#This Row],[WoodDeckSF]]&gt;0,1,0)</f>
        <v>0</v>
      </c>
      <c r="BS409">
        <v>0</v>
      </c>
      <c r="BT409">
        <v>160</v>
      </c>
      <c r="BU409">
        <v>0</v>
      </c>
      <c r="BV409">
        <v>0</v>
      </c>
      <c r="BW409">
        <v>0</v>
      </c>
      <c r="BX409" s="28" t="s">
        <v>83</v>
      </c>
      <c r="BY409" s="14">
        <f>IF(Table1[[#This Row],[PoolQC]]="NA", 0, 1)</f>
        <v>0</v>
      </c>
      <c r="BZ409" s="30" t="s">
        <v>83</v>
      </c>
      <c r="CA409" s="14">
        <f>IF(Table1[[#This Row],[Fence]]="NA",0,1)</f>
        <v>0</v>
      </c>
      <c r="CB409" t="s">
        <v>83</v>
      </c>
      <c r="CC409">
        <v>0</v>
      </c>
      <c r="CD409" s="30">
        <v>3</v>
      </c>
      <c r="CE409">
        <v>2008</v>
      </c>
      <c r="CF409" t="s">
        <v>110</v>
      </c>
      <c r="CG409" t="s">
        <v>111</v>
      </c>
      <c r="CH409" s="14">
        <f>IF(Table1[[#This Row],[SaleCondition]]="Normal",1,0)</f>
        <v>1</v>
      </c>
      <c r="CI409" s="1">
        <v>177000</v>
      </c>
    </row>
    <row r="410" spans="1:87" x14ac:dyDescent="0.2">
      <c r="A410">
        <v>409</v>
      </c>
      <c r="B410">
        <v>60</v>
      </c>
      <c r="C410" s="28" t="s">
        <v>81</v>
      </c>
      <c r="D410">
        <v>109</v>
      </c>
      <c r="E410">
        <v>14154</v>
      </c>
      <c r="F410" s="28" t="s">
        <v>82</v>
      </c>
      <c r="G410" t="s">
        <v>83</v>
      </c>
      <c r="H410" t="s">
        <v>84</v>
      </c>
      <c r="I410" s="28" t="s">
        <v>85</v>
      </c>
      <c r="J410" t="s">
        <v>86</v>
      </c>
      <c r="K410" s="30" t="s">
        <v>122</v>
      </c>
      <c r="L410" t="s">
        <v>88</v>
      </c>
      <c r="M410" s="31" t="s">
        <v>154</v>
      </c>
      <c r="N410" s="31" t="s">
        <v>90</v>
      </c>
      <c r="O410" s="28" t="s">
        <v>90</v>
      </c>
      <c r="P410" t="s">
        <v>91</v>
      </c>
      <c r="Q410" s="30" t="s">
        <v>92</v>
      </c>
      <c r="R410" s="28">
        <v>7</v>
      </c>
      <c r="S410" s="28">
        <v>5</v>
      </c>
      <c r="T410">
        <v>2006</v>
      </c>
      <c r="U410">
        <v>2006</v>
      </c>
      <c r="V410" s="14">
        <f t="shared" si="6"/>
        <v>0</v>
      </c>
      <c r="W410" s="28" t="s">
        <v>93</v>
      </c>
      <c r="X410" s="28" t="s">
        <v>94</v>
      </c>
      <c r="Y410" s="30" t="s">
        <v>95</v>
      </c>
      <c r="Z410" s="28" t="s">
        <v>95</v>
      </c>
      <c r="AA410" t="s">
        <v>96</v>
      </c>
      <c r="AB410" s="28">
        <v>350</v>
      </c>
      <c r="AC410" s="28" t="s">
        <v>97</v>
      </c>
      <c r="AD410" s="28" t="s">
        <v>98</v>
      </c>
      <c r="AE410" s="30" t="s">
        <v>99</v>
      </c>
      <c r="AF410" t="s">
        <v>104</v>
      </c>
      <c r="AG410" t="s">
        <v>97</v>
      </c>
      <c r="AH410" t="s">
        <v>100</v>
      </c>
      <c r="AI410" t="s">
        <v>102</v>
      </c>
      <c r="AJ410">
        <v>0</v>
      </c>
      <c r="AK410" t="s">
        <v>102</v>
      </c>
      <c r="AL410">
        <v>0</v>
      </c>
      <c r="AM410">
        <v>1063</v>
      </c>
      <c r="AN410">
        <v>1063</v>
      </c>
      <c r="AO410" s="28" t="s">
        <v>103</v>
      </c>
      <c r="AP410" s="28" t="s">
        <v>104</v>
      </c>
      <c r="AQ410" t="s">
        <v>105</v>
      </c>
      <c r="AR410" t="s">
        <v>106</v>
      </c>
      <c r="AS410">
        <v>1071</v>
      </c>
      <c r="AT410">
        <v>1101</v>
      </c>
      <c r="AU410">
        <v>0</v>
      </c>
      <c r="AV410">
        <v>2172</v>
      </c>
      <c r="AW410" s="30">
        <v>0</v>
      </c>
      <c r="AX410">
        <v>0</v>
      </c>
      <c r="AY410" s="30">
        <v>2</v>
      </c>
      <c r="AZ410" s="30">
        <v>1</v>
      </c>
      <c r="BA410">
        <v>3</v>
      </c>
      <c r="BB410" s="14">
        <f>IF(Table1[[#This Row],[FullBath]]+Table1[[#This Row],[HalfBath]]=Table1[[#This Row],[BedroomAbvGr]],1,0)</f>
        <v>1</v>
      </c>
      <c r="BC410">
        <v>1</v>
      </c>
      <c r="BD410" s="30" t="s">
        <v>97</v>
      </c>
      <c r="BE410">
        <v>9</v>
      </c>
      <c r="BF410" t="s">
        <v>107</v>
      </c>
      <c r="BG410">
        <v>1</v>
      </c>
      <c r="BH410" t="s">
        <v>97</v>
      </c>
      <c r="BI410" t="s">
        <v>108</v>
      </c>
      <c r="BJ410">
        <v>2006</v>
      </c>
      <c r="BK410" t="s">
        <v>109</v>
      </c>
      <c r="BL410">
        <v>3</v>
      </c>
      <c r="BM410">
        <v>947</v>
      </c>
      <c r="BN410" t="s">
        <v>98</v>
      </c>
      <c r="BO410" t="s">
        <v>98</v>
      </c>
      <c r="BP410" t="s">
        <v>105</v>
      </c>
      <c r="BQ410" s="30">
        <v>192</v>
      </c>
      <c r="BR410" s="14">
        <f>IF(Table1[[#This Row],[WoodDeckSF]]&gt;0,1,0)</f>
        <v>1</v>
      </c>
      <c r="BS410">
        <v>62</v>
      </c>
      <c r="BT410">
        <v>0</v>
      </c>
      <c r="BU410">
        <v>0</v>
      </c>
      <c r="BV410">
        <v>0</v>
      </c>
      <c r="BW410">
        <v>0</v>
      </c>
      <c r="BX410" s="28" t="s">
        <v>83</v>
      </c>
      <c r="BY410" s="14">
        <f>IF(Table1[[#This Row],[PoolQC]]="NA", 0, 1)</f>
        <v>0</v>
      </c>
      <c r="BZ410" s="30" t="s">
        <v>83</v>
      </c>
      <c r="CA410" s="14">
        <f>IF(Table1[[#This Row],[Fence]]="NA",0,1)</f>
        <v>0</v>
      </c>
      <c r="CB410" t="s">
        <v>83</v>
      </c>
      <c r="CC410">
        <v>0</v>
      </c>
      <c r="CD410" s="30">
        <v>8</v>
      </c>
      <c r="CE410">
        <v>2007</v>
      </c>
      <c r="CF410" t="s">
        <v>158</v>
      </c>
      <c r="CG410" t="s">
        <v>159</v>
      </c>
      <c r="CH410" s="14">
        <f>IF(Table1[[#This Row],[SaleCondition]]="Normal",1,0)</f>
        <v>0</v>
      </c>
      <c r="CI410" s="1">
        <v>280000</v>
      </c>
    </row>
    <row r="411" spans="1:87" x14ac:dyDescent="0.2">
      <c r="A411">
        <v>410</v>
      </c>
      <c r="B411">
        <v>60</v>
      </c>
      <c r="C411" s="28" t="s">
        <v>192</v>
      </c>
      <c r="D411">
        <v>85</v>
      </c>
      <c r="E411">
        <v>10800</v>
      </c>
      <c r="F411" s="28" t="s">
        <v>82</v>
      </c>
      <c r="G411" t="s">
        <v>83</v>
      </c>
      <c r="H411" t="s">
        <v>84</v>
      </c>
      <c r="I411" s="28" t="s">
        <v>85</v>
      </c>
      <c r="J411" t="s">
        <v>86</v>
      </c>
      <c r="K411" s="30" t="s">
        <v>87</v>
      </c>
      <c r="L411" t="s">
        <v>88</v>
      </c>
      <c r="M411" s="31" t="s">
        <v>136</v>
      </c>
      <c r="N411" s="31" t="s">
        <v>90</v>
      </c>
      <c r="O411" s="28" t="s">
        <v>90</v>
      </c>
      <c r="P411" t="s">
        <v>91</v>
      </c>
      <c r="Q411" s="30" t="s">
        <v>92</v>
      </c>
      <c r="R411" s="28">
        <v>8</v>
      </c>
      <c r="S411" s="28">
        <v>5</v>
      </c>
      <c r="T411">
        <v>2007</v>
      </c>
      <c r="U411">
        <v>2008</v>
      </c>
      <c r="V411" s="14">
        <f t="shared" si="6"/>
        <v>1</v>
      </c>
      <c r="W411" s="28" t="s">
        <v>93</v>
      </c>
      <c r="X411" s="28" t="s">
        <v>94</v>
      </c>
      <c r="Y411" s="30" t="s">
        <v>95</v>
      </c>
      <c r="Z411" s="28" t="s">
        <v>95</v>
      </c>
      <c r="AA411" t="s">
        <v>137</v>
      </c>
      <c r="AB411" s="28">
        <v>100</v>
      </c>
      <c r="AC411" s="28" t="s">
        <v>97</v>
      </c>
      <c r="AD411" s="28" t="s">
        <v>98</v>
      </c>
      <c r="AE411" s="30" t="s">
        <v>99</v>
      </c>
      <c r="AF411" t="s">
        <v>104</v>
      </c>
      <c r="AG411" t="s">
        <v>98</v>
      </c>
      <c r="AH411" t="s">
        <v>100</v>
      </c>
      <c r="AI411" t="s">
        <v>101</v>
      </c>
      <c r="AJ411">
        <v>789</v>
      </c>
      <c r="AK411" t="s">
        <v>102</v>
      </c>
      <c r="AL411">
        <v>0</v>
      </c>
      <c r="AM411">
        <v>245</v>
      </c>
      <c r="AN411">
        <v>1034</v>
      </c>
      <c r="AO411" s="28" t="s">
        <v>103</v>
      </c>
      <c r="AP411" s="28" t="s">
        <v>104</v>
      </c>
      <c r="AQ411" t="s">
        <v>105</v>
      </c>
      <c r="AR411" t="s">
        <v>106</v>
      </c>
      <c r="AS411">
        <v>1050</v>
      </c>
      <c r="AT411">
        <v>1028</v>
      </c>
      <c r="AU411">
        <v>0</v>
      </c>
      <c r="AV411">
        <v>2078</v>
      </c>
      <c r="AW411" s="30">
        <v>1</v>
      </c>
      <c r="AX411">
        <v>0</v>
      </c>
      <c r="AY411" s="30">
        <v>2</v>
      </c>
      <c r="AZ411" s="30">
        <v>1</v>
      </c>
      <c r="BA411">
        <v>3</v>
      </c>
      <c r="BB411" s="14">
        <f>IF(Table1[[#This Row],[FullBath]]+Table1[[#This Row],[HalfBath]]=Table1[[#This Row],[BedroomAbvGr]],1,0)</f>
        <v>1</v>
      </c>
      <c r="BC411">
        <v>1</v>
      </c>
      <c r="BD411" s="30" t="s">
        <v>104</v>
      </c>
      <c r="BE411">
        <v>8</v>
      </c>
      <c r="BF411" t="s">
        <v>107</v>
      </c>
      <c r="BG411">
        <v>1</v>
      </c>
      <c r="BH411" t="s">
        <v>97</v>
      </c>
      <c r="BI411" t="s">
        <v>108</v>
      </c>
      <c r="BJ411">
        <v>2008</v>
      </c>
      <c r="BK411" t="s">
        <v>157</v>
      </c>
      <c r="BL411">
        <v>3</v>
      </c>
      <c r="BM411">
        <v>836</v>
      </c>
      <c r="BN411" t="s">
        <v>98</v>
      </c>
      <c r="BO411" t="s">
        <v>98</v>
      </c>
      <c r="BP411" t="s">
        <v>105</v>
      </c>
      <c r="BQ411" s="30">
        <v>0</v>
      </c>
      <c r="BR411" s="14">
        <f>IF(Table1[[#This Row],[WoodDeckSF]]&gt;0,1,0)</f>
        <v>0</v>
      </c>
      <c r="BS411">
        <v>102</v>
      </c>
      <c r="BT411">
        <v>0</v>
      </c>
      <c r="BU411">
        <v>0</v>
      </c>
      <c r="BV411">
        <v>0</v>
      </c>
      <c r="BW411">
        <v>0</v>
      </c>
      <c r="BX411" s="28" t="s">
        <v>83</v>
      </c>
      <c r="BY411" s="14">
        <f>IF(Table1[[#This Row],[PoolQC]]="NA", 0, 1)</f>
        <v>0</v>
      </c>
      <c r="BZ411" s="30" t="s">
        <v>83</v>
      </c>
      <c r="CA411" s="14">
        <f>IF(Table1[[#This Row],[Fence]]="NA",0,1)</f>
        <v>0</v>
      </c>
      <c r="CB411" t="s">
        <v>83</v>
      </c>
      <c r="CC411">
        <v>0</v>
      </c>
      <c r="CD411" s="30">
        <v>4</v>
      </c>
      <c r="CE411">
        <v>2008</v>
      </c>
      <c r="CF411" t="s">
        <v>158</v>
      </c>
      <c r="CG411" t="s">
        <v>159</v>
      </c>
      <c r="CH411" s="14">
        <f>IF(Table1[[#This Row],[SaleCondition]]="Normal",1,0)</f>
        <v>0</v>
      </c>
      <c r="CI411" s="1">
        <v>339750</v>
      </c>
    </row>
    <row r="412" spans="1:87" x14ac:dyDescent="0.2">
      <c r="A412">
        <v>411</v>
      </c>
      <c r="B412">
        <v>20</v>
      </c>
      <c r="C412" s="28" t="s">
        <v>81</v>
      </c>
      <c r="D412">
        <v>68</v>
      </c>
      <c r="E412">
        <v>9571</v>
      </c>
      <c r="F412" s="28" t="s">
        <v>82</v>
      </c>
      <c r="G412" t="s">
        <v>83</v>
      </c>
      <c r="H412" t="s">
        <v>84</v>
      </c>
      <c r="I412" s="28" t="s">
        <v>85</v>
      </c>
      <c r="J412" t="s">
        <v>86</v>
      </c>
      <c r="K412" s="30" t="s">
        <v>87</v>
      </c>
      <c r="L412" t="s">
        <v>88</v>
      </c>
      <c r="M412" s="31" t="s">
        <v>185</v>
      </c>
      <c r="N412" s="31" t="s">
        <v>90</v>
      </c>
      <c r="O412" s="28" t="s">
        <v>90</v>
      </c>
      <c r="P412" t="s">
        <v>91</v>
      </c>
      <c r="Q412" s="30" t="s">
        <v>115</v>
      </c>
      <c r="R412" s="28">
        <v>5</v>
      </c>
      <c r="S412" s="28">
        <v>3</v>
      </c>
      <c r="T412">
        <v>1958</v>
      </c>
      <c r="U412">
        <v>1958</v>
      </c>
      <c r="V412" s="14">
        <f t="shared" si="6"/>
        <v>0</v>
      </c>
      <c r="W412" s="28" t="s">
        <v>93</v>
      </c>
      <c r="X412" s="28" t="s">
        <v>94</v>
      </c>
      <c r="Y412" s="30" t="s">
        <v>245</v>
      </c>
      <c r="Z412" s="28" t="s">
        <v>226</v>
      </c>
      <c r="AA412" t="s">
        <v>117</v>
      </c>
      <c r="AB412" s="28">
        <v>0</v>
      </c>
      <c r="AC412" s="28" t="s">
        <v>98</v>
      </c>
      <c r="AD412" s="28" t="s">
        <v>147</v>
      </c>
      <c r="AE412" s="30" t="s">
        <v>118</v>
      </c>
      <c r="AF412" t="s">
        <v>98</v>
      </c>
      <c r="AG412" t="s">
        <v>147</v>
      </c>
      <c r="AH412" t="s">
        <v>100</v>
      </c>
      <c r="AI412" t="s">
        <v>102</v>
      </c>
      <c r="AJ412">
        <v>0</v>
      </c>
      <c r="AK412" t="s">
        <v>102</v>
      </c>
      <c r="AL412">
        <v>0</v>
      </c>
      <c r="AM412">
        <v>1276</v>
      </c>
      <c r="AN412">
        <v>1276</v>
      </c>
      <c r="AO412" s="28" t="s">
        <v>103</v>
      </c>
      <c r="AP412" s="28" t="s">
        <v>98</v>
      </c>
      <c r="AQ412" t="s">
        <v>105</v>
      </c>
      <c r="AR412" t="s">
        <v>164</v>
      </c>
      <c r="AS412">
        <v>1276</v>
      </c>
      <c r="AT412">
        <v>0</v>
      </c>
      <c r="AU412">
        <v>0</v>
      </c>
      <c r="AV412">
        <v>1276</v>
      </c>
      <c r="AW412" s="30">
        <v>0</v>
      </c>
      <c r="AX412">
        <v>0</v>
      </c>
      <c r="AY412" s="30">
        <v>1</v>
      </c>
      <c r="AZ412" s="30">
        <v>0</v>
      </c>
      <c r="BA412">
        <v>3</v>
      </c>
      <c r="BB412" s="14">
        <f>IF(Table1[[#This Row],[FullBath]]+Table1[[#This Row],[HalfBath]]=Table1[[#This Row],[BedroomAbvGr]],1,0)</f>
        <v>0</v>
      </c>
      <c r="BC412">
        <v>1</v>
      </c>
      <c r="BD412" s="30" t="s">
        <v>98</v>
      </c>
      <c r="BE412">
        <v>5</v>
      </c>
      <c r="BF412" t="s">
        <v>194</v>
      </c>
      <c r="BG412">
        <v>0</v>
      </c>
      <c r="BH412" t="s">
        <v>83</v>
      </c>
      <c r="BI412" t="s">
        <v>108</v>
      </c>
      <c r="BJ412">
        <v>1958</v>
      </c>
      <c r="BK412" t="s">
        <v>102</v>
      </c>
      <c r="BL412">
        <v>1</v>
      </c>
      <c r="BM412">
        <v>350</v>
      </c>
      <c r="BN412" t="s">
        <v>98</v>
      </c>
      <c r="BO412" t="s">
        <v>98</v>
      </c>
      <c r="BP412" t="s">
        <v>105</v>
      </c>
      <c r="BQ412" s="30">
        <v>0</v>
      </c>
      <c r="BR412" s="14">
        <f>IF(Table1[[#This Row],[WoodDeckSF]]&gt;0,1,0)</f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 s="28" t="s">
        <v>83</v>
      </c>
      <c r="BY412" s="14">
        <f>IF(Table1[[#This Row],[PoolQC]]="NA", 0, 1)</f>
        <v>0</v>
      </c>
      <c r="BZ412" s="30" t="s">
        <v>83</v>
      </c>
      <c r="CA412" s="14">
        <f>IF(Table1[[#This Row],[Fence]]="NA",0,1)</f>
        <v>0</v>
      </c>
      <c r="CB412" t="s">
        <v>83</v>
      </c>
      <c r="CC412">
        <v>0</v>
      </c>
      <c r="CD412" s="30">
        <v>6</v>
      </c>
      <c r="CE412">
        <v>2009</v>
      </c>
      <c r="CF412" t="s">
        <v>173</v>
      </c>
      <c r="CG412" t="s">
        <v>128</v>
      </c>
      <c r="CH412" s="14">
        <f>IF(Table1[[#This Row],[SaleCondition]]="Normal",1,0)</f>
        <v>0</v>
      </c>
      <c r="CI412" s="1">
        <v>60000</v>
      </c>
    </row>
    <row r="413" spans="1:87" x14ac:dyDescent="0.2">
      <c r="A413">
        <v>412</v>
      </c>
      <c r="B413">
        <v>190</v>
      </c>
      <c r="C413" s="28" t="s">
        <v>81</v>
      </c>
      <c r="D413">
        <v>100</v>
      </c>
      <c r="E413">
        <v>34650</v>
      </c>
      <c r="F413" s="28" t="s">
        <v>82</v>
      </c>
      <c r="G413" t="s">
        <v>83</v>
      </c>
      <c r="H413" t="s">
        <v>84</v>
      </c>
      <c r="I413" s="28" t="s">
        <v>175</v>
      </c>
      <c r="J413" t="s">
        <v>86</v>
      </c>
      <c r="K413" s="30" t="s">
        <v>87</v>
      </c>
      <c r="L413" t="s">
        <v>88</v>
      </c>
      <c r="M413" s="31" t="s">
        <v>193</v>
      </c>
      <c r="N413" s="31" t="s">
        <v>90</v>
      </c>
      <c r="O413" s="28" t="s">
        <v>90</v>
      </c>
      <c r="P413" t="s">
        <v>149</v>
      </c>
      <c r="Q413" s="30" t="s">
        <v>115</v>
      </c>
      <c r="R413" s="28">
        <v>5</v>
      </c>
      <c r="S413" s="28">
        <v>5</v>
      </c>
      <c r="T413">
        <v>1955</v>
      </c>
      <c r="U413">
        <v>1955</v>
      </c>
      <c r="V413" s="14">
        <f t="shared" si="6"/>
        <v>0</v>
      </c>
      <c r="W413" s="28" t="s">
        <v>152</v>
      </c>
      <c r="X413" s="28" t="s">
        <v>94</v>
      </c>
      <c r="Y413" s="30" t="s">
        <v>124</v>
      </c>
      <c r="Z413" s="28" t="s">
        <v>124</v>
      </c>
      <c r="AA413" t="s">
        <v>117</v>
      </c>
      <c r="AB413" s="28">
        <v>0</v>
      </c>
      <c r="AC413" s="28" t="s">
        <v>98</v>
      </c>
      <c r="AD413" s="28" t="s">
        <v>98</v>
      </c>
      <c r="AE413" s="30" t="s">
        <v>118</v>
      </c>
      <c r="AF413" t="s">
        <v>98</v>
      </c>
      <c r="AG413" t="s">
        <v>98</v>
      </c>
      <c r="AH413" t="s">
        <v>121</v>
      </c>
      <c r="AI413" t="s">
        <v>153</v>
      </c>
      <c r="AJ413">
        <v>1056</v>
      </c>
      <c r="AK413" t="s">
        <v>102</v>
      </c>
      <c r="AL413">
        <v>0</v>
      </c>
      <c r="AM413">
        <v>0</v>
      </c>
      <c r="AN413">
        <v>1056</v>
      </c>
      <c r="AO413" s="28" t="s">
        <v>103</v>
      </c>
      <c r="AP413" s="28" t="s">
        <v>98</v>
      </c>
      <c r="AQ413" t="s">
        <v>177</v>
      </c>
      <c r="AR413" t="s">
        <v>106</v>
      </c>
      <c r="AS413">
        <v>1056</v>
      </c>
      <c r="AT413">
        <v>0</v>
      </c>
      <c r="AU413">
        <v>0</v>
      </c>
      <c r="AV413">
        <v>1056</v>
      </c>
      <c r="AW413" s="30">
        <v>1</v>
      </c>
      <c r="AX413">
        <v>0</v>
      </c>
      <c r="AY413" s="30">
        <v>1</v>
      </c>
      <c r="AZ413" s="30">
        <v>0</v>
      </c>
      <c r="BA413">
        <v>3</v>
      </c>
      <c r="BB413" s="14">
        <f>IF(Table1[[#This Row],[FullBath]]+Table1[[#This Row],[HalfBath]]=Table1[[#This Row],[BedroomAbvGr]],1,0)</f>
        <v>0</v>
      </c>
      <c r="BC413">
        <v>1</v>
      </c>
      <c r="BD413" s="30" t="s">
        <v>98</v>
      </c>
      <c r="BE413">
        <v>5</v>
      </c>
      <c r="BF413" t="s">
        <v>107</v>
      </c>
      <c r="BG413">
        <v>0</v>
      </c>
      <c r="BH413" t="s">
        <v>83</v>
      </c>
      <c r="BI413" t="s">
        <v>108</v>
      </c>
      <c r="BJ413">
        <v>1955</v>
      </c>
      <c r="BK413" t="s">
        <v>157</v>
      </c>
      <c r="BL413">
        <v>2</v>
      </c>
      <c r="BM413">
        <v>572</v>
      </c>
      <c r="BN413" t="s">
        <v>98</v>
      </c>
      <c r="BO413" t="s">
        <v>98</v>
      </c>
      <c r="BP413" t="s">
        <v>105</v>
      </c>
      <c r="BQ413" s="30">
        <v>264</v>
      </c>
      <c r="BR413" s="14">
        <f>IF(Table1[[#This Row],[WoodDeckSF]]&gt;0,1,0)</f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 s="28" t="s">
        <v>83</v>
      </c>
      <c r="BY413" s="14">
        <f>IF(Table1[[#This Row],[PoolQC]]="NA", 0, 1)</f>
        <v>0</v>
      </c>
      <c r="BZ413" s="30" t="s">
        <v>83</v>
      </c>
      <c r="CA413" s="14">
        <f>IF(Table1[[#This Row],[Fence]]="NA",0,1)</f>
        <v>0</v>
      </c>
      <c r="CB413" t="s">
        <v>83</v>
      </c>
      <c r="CC413">
        <v>0</v>
      </c>
      <c r="CD413" s="30">
        <v>1</v>
      </c>
      <c r="CE413">
        <v>2006</v>
      </c>
      <c r="CF413" t="s">
        <v>110</v>
      </c>
      <c r="CG413" t="s">
        <v>111</v>
      </c>
      <c r="CH413" s="14">
        <f>IF(Table1[[#This Row],[SaleCondition]]="Normal",1,0)</f>
        <v>1</v>
      </c>
      <c r="CI413" s="1">
        <v>145000</v>
      </c>
    </row>
    <row r="414" spans="1:87" x14ac:dyDescent="0.2">
      <c r="A414">
        <v>413</v>
      </c>
      <c r="B414">
        <v>20</v>
      </c>
      <c r="C414" s="28" t="s">
        <v>192</v>
      </c>
      <c r="D414" t="s">
        <v>83</v>
      </c>
      <c r="E414">
        <v>4403</v>
      </c>
      <c r="F414" s="28" t="s">
        <v>82</v>
      </c>
      <c r="G414" t="s">
        <v>83</v>
      </c>
      <c r="H414" t="s">
        <v>160</v>
      </c>
      <c r="I414" s="28" t="s">
        <v>85</v>
      </c>
      <c r="J414" t="s">
        <v>86</v>
      </c>
      <c r="K414" s="30" t="s">
        <v>87</v>
      </c>
      <c r="L414" t="s">
        <v>88</v>
      </c>
      <c r="M414" s="31" t="s">
        <v>136</v>
      </c>
      <c r="N414" s="31" t="s">
        <v>90</v>
      </c>
      <c r="O414" s="28" t="s">
        <v>90</v>
      </c>
      <c r="P414" t="s">
        <v>91</v>
      </c>
      <c r="Q414" s="30" t="s">
        <v>115</v>
      </c>
      <c r="R414" s="28">
        <v>7</v>
      </c>
      <c r="S414" s="28">
        <v>5</v>
      </c>
      <c r="T414">
        <v>2009</v>
      </c>
      <c r="U414">
        <v>2009</v>
      </c>
      <c r="V414" s="14">
        <f t="shared" si="6"/>
        <v>0</v>
      </c>
      <c r="W414" s="28" t="s">
        <v>93</v>
      </c>
      <c r="X414" s="28" t="s">
        <v>94</v>
      </c>
      <c r="Y414" s="30" t="s">
        <v>116</v>
      </c>
      <c r="Z414" s="28" t="s">
        <v>116</v>
      </c>
      <c r="AA414" t="s">
        <v>137</v>
      </c>
      <c r="AB414" s="28">
        <v>432</v>
      </c>
      <c r="AC414" s="28" t="s">
        <v>104</v>
      </c>
      <c r="AD414" s="28" t="s">
        <v>98</v>
      </c>
      <c r="AE414" s="30" t="s">
        <v>99</v>
      </c>
      <c r="AF414" t="s">
        <v>104</v>
      </c>
      <c r="AG414" t="s">
        <v>98</v>
      </c>
      <c r="AH414" t="s">
        <v>130</v>
      </c>
      <c r="AI414" t="s">
        <v>101</v>
      </c>
      <c r="AJ414">
        <v>578</v>
      </c>
      <c r="AK414" t="s">
        <v>102</v>
      </c>
      <c r="AL414">
        <v>0</v>
      </c>
      <c r="AM414">
        <v>892</v>
      </c>
      <c r="AN414">
        <v>1470</v>
      </c>
      <c r="AO414" s="28" t="s">
        <v>103</v>
      </c>
      <c r="AP414" s="28" t="s">
        <v>104</v>
      </c>
      <c r="AQ414" t="s">
        <v>105</v>
      </c>
      <c r="AR414" t="s">
        <v>106</v>
      </c>
      <c r="AS414">
        <v>1478</v>
      </c>
      <c r="AT414">
        <v>0</v>
      </c>
      <c r="AU414">
        <v>0</v>
      </c>
      <c r="AV414">
        <v>1478</v>
      </c>
      <c r="AW414" s="30">
        <v>1</v>
      </c>
      <c r="AX414">
        <v>0</v>
      </c>
      <c r="AY414" s="30">
        <v>2</v>
      </c>
      <c r="AZ414" s="30">
        <v>1</v>
      </c>
      <c r="BA414">
        <v>2</v>
      </c>
      <c r="BB414" s="14">
        <f>IF(Table1[[#This Row],[FullBath]]+Table1[[#This Row],[HalfBath]]=Table1[[#This Row],[BedroomAbvGr]],1,0)</f>
        <v>0</v>
      </c>
      <c r="BC414">
        <v>1</v>
      </c>
      <c r="BD414" s="30" t="s">
        <v>97</v>
      </c>
      <c r="BE414">
        <v>7</v>
      </c>
      <c r="BF414" t="s">
        <v>107</v>
      </c>
      <c r="BG414">
        <v>1</v>
      </c>
      <c r="BH414" t="s">
        <v>97</v>
      </c>
      <c r="BI414" t="s">
        <v>108</v>
      </c>
      <c r="BJ414">
        <v>2009</v>
      </c>
      <c r="BK414" t="s">
        <v>157</v>
      </c>
      <c r="BL414">
        <v>2</v>
      </c>
      <c r="BM414">
        <v>484</v>
      </c>
      <c r="BN414" t="s">
        <v>98</v>
      </c>
      <c r="BO414" t="s">
        <v>98</v>
      </c>
      <c r="BP414" t="s">
        <v>105</v>
      </c>
      <c r="BQ414" s="30">
        <v>0</v>
      </c>
      <c r="BR414" s="14">
        <f>IF(Table1[[#This Row],[WoodDeckSF]]&gt;0,1,0)</f>
        <v>0</v>
      </c>
      <c r="BS414">
        <v>144</v>
      </c>
      <c r="BT414">
        <v>0</v>
      </c>
      <c r="BU414">
        <v>0</v>
      </c>
      <c r="BV414">
        <v>0</v>
      </c>
      <c r="BW414">
        <v>0</v>
      </c>
      <c r="BX414" s="28" t="s">
        <v>83</v>
      </c>
      <c r="BY414" s="14">
        <f>IF(Table1[[#This Row],[PoolQC]]="NA", 0, 1)</f>
        <v>0</v>
      </c>
      <c r="BZ414" s="30" t="s">
        <v>83</v>
      </c>
      <c r="CA414" s="14">
        <f>IF(Table1[[#This Row],[Fence]]="NA",0,1)</f>
        <v>0</v>
      </c>
      <c r="CB414" t="s">
        <v>83</v>
      </c>
      <c r="CC414">
        <v>0</v>
      </c>
      <c r="CD414" s="30">
        <v>6</v>
      </c>
      <c r="CE414">
        <v>2010</v>
      </c>
      <c r="CF414" t="s">
        <v>158</v>
      </c>
      <c r="CG414" t="s">
        <v>159</v>
      </c>
      <c r="CH414" s="14">
        <f>IF(Table1[[#This Row],[SaleCondition]]="Normal",1,0)</f>
        <v>0</v>
      </c>
      <c r="CI414" s="1">
        <v>222000</v>
      </c>
    </row>
    <row r="415" spans="1:87" x14ac:dyDescent="0.2">
      <c r="A415">
        <v>414</v>
      </c>
      <c r="B415">
        <v>30</v>
      </c>
      <c r="C415" s="28" t="s">
        <v>142</v>
      </c>
      <c r="D415">
        <v>56</v>
      </c>
      <c r="E415">
        <v>8960</v>
      </c>
      <c r="F415" s="28" t="s">
        <v>82</v>
      </c>
      <c r="G415" t="s">
        <v>174</v>
      </c>
      <c r="H415" t="s">
        <v>84</v>
      </c>
      <c r="I415" s="28" t="s">
        <v>85</v>
      </c>
      <c r="J415" t="s">
        <v>86</v>
      </c>
      <c r="K415" s="30" t="s">
        <v>87</v>
      </c>
      <c r="L415" t="s">
        <v>88</v>
      </c>
      <c r="M415" s="31" t="s">
        <v>143</v>
      </c>
      <c r="N415" s="31" t="s">
        <v>144</v>
      </c>
      <c r="O415" s="28" t="s">
        <v>90</v>
      </c>
      <c r="P415" t="s">
        <v>91</v>
      </c>
      <c r="Q415" s="30" t="s">
        <v>115</v>
      </c>
      <c r="R415" s="28">
        <v>5</v>
      </c>
      <c r="S415" s="28">
        <v>6</v>
      </c>
      <c r="T415">
        <v>1927</v>
      </c>
      <c r="U415">
        <v>1950</v>
      </c>
      <c r="V415" s="14">
        <f t="shared" si="6"/>
        <v>1</v>
      </c>
      <c r="W415" s="28" t="s">
        <v>93</v>
      </c>
      <c r="X415" s="28" t="s">
        <v>94</v>
      </c>
      <c r="Y415" s="30" t="s">
        <v>155</v>
      </c>
      <c r="Z415" s="28" t="s">
        <v>125</v>
      </c>
      <c r="AA415" t="s">
        <v>117</v>
      </c>
      <c r="AB415" s="28">
        <v>0</v>
      </c>
      <c r="AC415" s="28" t="s">
        <v>98</v>
      </c>
      <c r="AD415" s="28" t="s">
        <v>98</v>
      </c>
      <c r="AE415" s="30" t="s">
        <v>118</v>
      </c>
      <c r="AF415" t="s">
        <v>98</v>
      </c>
      <c r="AG415" t="s">
        <v>98</v>
      </c>
      <c r="AH415" t="s">
        <v>100</v>
      </c>
      <c r="AI415" t="s">
        <v>102</v>
      </c>
      <c r="AJ415">
        <v>0</v>
      </c>
      <c r="AK415" t="s">
        <v>102</v>
      </c>
      <c r="AL415">
        <v>0</v>
      </c>
      <c r="AM415">
        <v>1008</v>
      </c>
      <c r="AN415">
        <v>1008</v>
      </c>
      <c r="AO415" s="28" t="s">
        <v>103</v>
      </c>
      <c r="AP415" s="28" t="s">
        <v>97</v>
      </c>
      <c r="AQ415" t="s">
        <v>105</v>
      </c>
      <c r="AR415" t="s">
        <v>164</v>
      </c>
      <c r="AS415">
        <v>1028</v>
      </c>
      <c r="AT415">
        <v>0</v>
      </c>
      <c r="AU415">
        <v>0</v>
      </c>
      <c r="AV415">
        <v>1028</v>
      </c>
      <c r="AW415" s="30">
        <v>0</v>
      </c>
      <c r="AX415">
        <v>0</v>
      </c>
      <c r="AY415" s="30">
        <v>1</v>
      </c>
      <c r="AZ415" s="30">
        <v>0</v>
      </c>
      <c r="BA415">
        <v>2</v>
      </c>
      <c r="BB415" s="14">
        <f>IF(Table1[[#This Row],[FullBath]]+Table1[[#This Row],[HalfBath]]=Table1[[#This Row],[BedroomAbvGr]],1,0)</f>
        <v>0</v>
      </c>
      <c r="BC415">
        <v>1</v>
      </c>
      <c r="BD415" s="30" t="s">
        <v>98</v>
      </c>
      <c r="BE415">
        <v>5</v>
      </c>
      <c r="BF415" t="s">
        <v>107</v>
      </c>
      <c r="BG415">
        <v>1</v>
      </c>
      <c r="BH415" t="s">
        <v>97</v>
      </c>
      <c r="BI415" t="s">
        <v>127</v>
      </c>
      <c r="BJ415">
        <v>1927</v>
      </c>
      <c r="BK415" t="s">
        <v>102</v>
      </c>
      <c r="BL415">
        <v>2</v>
      </c>
      <c r="BM415">
        <v>360</v>
      </c>
      <c r="BN415" t="s">
        <v>98</v>
      </c>
      <c r="BO415" t="s">
        <v>98</v>
      </c>
      <c r="BP415" t="s">
        <v>105</v>
      </c>
      <c r="BQ415" s="30">
        <v>0</v>
      </c>
      <c r="BR415" s="14">
        <f>IF(Table1[[#This Row],[WoodDeckSF]]&gt;0,1,0)</f>
        <v>0</v>
      </c>
      <c r="BS415">
        <v>0</v>
      </c>
      <c r="BT415">
        <v>130</v>
      </c>
      <c r="BU415">
        <v>0</v>
      </c>
      <c r="BV415">
        <v>0</v>
      </c>
      <c r="BW415">
        <v>0</v>
      </c>
      <c r="BX415" s="28" t="s">
        <v>83</v>
      </c>
      <c r="BY415" s="14">
        <f>IF(Table1[[#This Row],[PoolQC]]="NA", 0, 1)</f>
        <v>0</v>
      </c>
      <c r="BZ415" s="30" t="s">
        <v>83</v>
      </c>
      <c r="CA415" s="14">
        <f>IF(Table1[[#This Row],[Fence]]="NA",0,1)</f>
        <v>0</v>
      </c>
      <c r="CB415" t="s">
        <v>83</v>
      </c>
      <c r="CC415">
        <v>0</v>
      </c>
      <c r="CD415" s="30">
        <v>3</v>
      </c>
      <c r="CE415">
        <v>2010</v>
      </c>
      <c r="CF415" t="s">
        <v>110</v>
      </c>
      <c r="CG415" t="s">
        <v>111</v>
      </c>
      <c r="CH415" s="14">
        <f>IF(Table1[[#This Row],[SaleCondition]]="Normal",1,0)</f>
        <v>1</v>
      </c>
      <c r="CI415" s="1">
        <v>115000</v>
      </c>
    </row>
    <row r="416" spans="1:87" x14ac:dyDescent="0.2">
      <c r="A416">
        <v>415</v>
      </c>
      <c r="B416">
        <v>60</v>
      </c>
      <c r="C416" s="28" t="s">
        <v>81</v>
      </c>
      <c r="D416">
        <v>59</v>
      </c>
      <c r="E416">
        <v>11228</v>
      </c>
      <c r="F416" s="28" t="s">
        <v>82</v>
      </c>
      <c r="G416" t="s">
        <v>83</v>
      </c>
      <c r="H416" t="s">
        <v>160</v>
      </c>
      <c r="I416" s="28" t="s">
        <v>85</v>
      </c>
      <c r="J416" t="s">
        <v>86</v>
      </c>
      <c r="K416" s="30" t="s">
        <v>166</v>
      </c>
      <c r="L416" t="s">
        <v>88</v>
      </c>
      <c r="M416" s="31" t="s">
        <v>170</v>
      </c>
      <c r="N416" s="31" t="s">
        <v>90</v>
      </c>
      <c r="O416" s="28" t="s">
        <v>90</v>
      </c>
      <c r="P416" t="s">
        <v>91</v>
      </c>
      <c r="Q416" s="30" t="s">
        <v>92</v>
      </c>
      <c r="R416" s="28">
        <v>7</v>
      </c>
      <c r="S416" s="28">
        <v>5</v>
      </c>
      <c r="T416">
        <v>1993</v>
      </c>
      <c r="U416">
        <v>1993</v>
      </c>
      <c r="V416" s="14">
        <f t="shared" si="6"/>
        <v>0</v>
      </c>
      <c r="W416" s="28" t="s">
        <v>93</v>
      </c>
      <c r="X416" s="28" t="s">
        <v>94</v>
      </c>
      <c r="Y416" s="30" t="s">
        <v>95</v>
      </c>
      <c r="Z416" s="28" t="s">
        <v>95</v>
      </c>
      <c r="AA416" t="s">
        <v>117</v>
      </c>
      <c r="AB416" s="28">
        <v>0</v>
      </c>
      <c r="AC416" s="28" t="s">
        <v>97</v>
      </c>
      <c r="AD416" s="28" t="s">
        <v>98</v>
      </c>
      <c r="AE416" s="30" t="s">
        <v>99</v>
      </c>
      <c r="AF416" t="s">
        <v>97</v>
      </c>
      <c r="AG416" t="s">
        <v>98</v>
      </c>
      <c r="AH416" t="s">
        <v>100</v>
      </c>
      <c r="AI416" t="s">
        <v>141</v>
      </c>
      <c r="AJ416">
        <v>50</v>
      </c>
      <c r="AK416" t="s">
        <v>101</v>
      </c>
      <c r="AL416">
        <v>531</v>
      </c>
      <c r="AM416">
        <v>499</v>
      </c>
      <c r="AN416">
        <v>1080</v>
      </c>
      <c r="AO416" s="28" t="s">
        <v>103</v>
      </c>
      <c r="AP416" s="28" t="s">
        <v>104</v>
      </c>
      <c r="AQ416" t="s">
        <v>105</v>
      </c>
      <c r="AR416" t="s">
        <v>106</v>
      </c>
      <c r="AS416">
        <v>1080</v>
      </c>
      <c r="AT416">
        <v>1017</v>
      </c>
      <c r="AU416">
        <v>0</v>
      </c>
      <c r="AV416">
        <v>2097</v>
      </c>
      <c r="AW416" s="30">
        <v>0</v>
      </c>
      <c r="AX416">
        <v>1</v>
      </c>
      <c r="AY416" s="30">
        <v>2</v>
      </c>
      <c r="AZ416" s="30">
        <v>1</v>
      </c>
      <c r="BA416">
        <v>3</v>
      </c>
      <c r="BB416" s="14">
        <f>IF(Table1[[#This Row],[FullBath]]+Table1[[#This Row],[HalfBath]]=Table1[[#This Row],[BedroomAbvGr]],1,0)</f>
        <v>1</v>
      </c>
      <c r="BC416">
        <v>1</v>
      </c>
      <c r="BD416" s="30" t="s">
        <v>97</v>
      </c>
      <c r="BE416">
        <v>9</v>
      </c>
      <c r="BF416" t="s">
        <v>107</v>
      </c>
      <c r="BG416">
        <v>1</v>
      </c>
      <c r="BH416" t="s">
        <v>98</v>
      </c>
      <c r="BI416" t="s">
        <v>108</v>
      </c>
      <c r="BJ416">
        <v>1993</v>
      </c>
      <c r="BK416" t="s">
        <v>102</v>
      </c>
      <c r="BL416">
        <v>3</v>
      </c>
      <c r="BM416">
        <v>678</v>
      </c>
      <c r="BN416" t="s">
        <v>98</v>
      </c>
      <c r="BO416" t="s">
        <v>98</v>
      </c>
      <c r="BP416" t="s">
        <v>105</v>
      </c>
      <c r="BQ416" s="30">
        <v>196</v>
      </c>
      <c r="BR416" s="14">
        <f>IF(Table1[[#This Row],[WoodDeckSF]]&gt;0,1,0)</f>
        <v>1</v>
      </c>
      <c r="BS416">
        <v>187</v>
      </c>
      <c r="BT416">
        <v>0</v>
      </c>
      <c r="BU416">
        <v>0</v>
      </c>
      <c r="BV416">
        <v>0</v>
      </c>
      <c r="BW416">
        <v>0</v>
      </c>
      <c r="BX416" s="28" t="s">
        <v>83</v>
      </c>
      <c r="BY416" s="14">
        <f>IF(Table1[[#This Row],[PoolQC]]="NA", 0, 1)</f>
        <v>0</v>
      </c>
      <c r="BZ416" s="30" t="s">
        <v>83</v>
      </c>
      <c r="CA416" s="14">
        <f>IF(Table1[[#This Row],[Fence]]="NA",0,1)</f>
        <v>0</v>
      </c>
      <c r="CB416" t="s">
        <v>83</v>
      </c>
      <c r="CC416">
        <v>0</v>
      </c>
      <c r="CD416" s="30">
        <v>12</v>
      </c>
      <c r="CE416">
        <v>2008</v>
      </c>
      <c r="CF416" t="s">
        <v>110</v>
      </c>
      <c r="CG416" t="s">
        <v>111</v>
      </c>
      <c r="CH416" s="14">
        <f>IF(Table1[[#This Row],[SaleCondition]]="Normal",1,0)</f>
        <v>1</v>
      </c>
      <c r="CI416" s="1">
        <v>228000</v>
      </c>
    </row>
    <row r="417" spans="1:87" x14ac:dyDescent="0.2">
      <c r="A417">
        <v>416</v>
      </c>
      <c r="B417">
        <v>20</v>
      </c>
      <c r="C417" s="28" t="s">
        <v>81</v>
      </c>
      <c r="D417">
        <v>73</v>
      </c>
      <c r="E417">
        <v>8899</v>
      </c>
      <c r="F417" s="28" t="s">
        <v>82</v>
      </c>
      <c r="G417" t="s">
        <v>83</v>
      </c>
      <c r="H417" t="s">
        <v>120</v>
      </c>
      <c r="I417" s="28" t="s">
        <v>85</v>
      </c>
      <c r="J417" t="s">
        <v>86</v>
      </c>
      <c r="K417" s="30" t="s">
        <v>87</v>
      </c>
      <c r="L417" t="s">
        <v>88</v>
      </c>
      <c r="M417" s="31" t="s">
        <v>193</v>
      </c>
      <c r="N417" s="31" t="s">
        <v>90</v>
      </c>
      <c r="O417" s="28" t="s">
        <v>90</v>
      </c>
      <c r="P417" t="s">
        <v>91</v>
      </c>
      <c r="Q417" s="30" t="s">
        <v>115</v>
      </c>
      <c r="R417" s="28">
        <v>7</v>
      </c>
      <c r="S417" s="28">
        <v>5</v>
      </c>
      <c r="T417">
        <v>2007</v>
      </c>
      <c r="U417">
        <v>2007</v>
      </c>
      <c r="V417" s="14">
        <f t="shared" si="6"/>
        <v>0</v>
      </c>
      <c r="W417" s="28" t="s">
        <v>93</v>
      </c>
      <c r="X417" s="28" t="s">
        <v>94</v>
      </c>
      <c r="Y417" s="30" t="s">
        <v>95</v>
      </c>
      <c r="Z417" s="28" t="s">
        <v>95</v>
      </c>
      <c r="AA417" t="s">
        <v>117</v>
      </c>
      <c r="AB417" s="28">
        <v>0</v>
      </c>
      <c r="AC417" s="28" t="s">
        <v>97</v>
      </c>
      <c r="AD417" s="28" t="s">
        <v>98</v>
      </c>
      <c r="AE417" s="30" t="s">
        <v>99</v>
      </c>
      <c r="AF417" t="s">
        <v>97</v>
      </c>
      <c r="AG417" t="s">
        <v>98</v>
      </c>
      <c r="AH417" t="s">
        <v>130</v>
      </c>
      <c r="AI417" t="s">
        <v>101</v>
      </c>
      <c r="AJ417">
        <v>24</v>
      </c>
      <c r="AK417" t="s">
        <v>102</v>
      </c>
      <c r="AL417">
        <v>0</v>
      </c>
      <c r="AM417">
        <v>1316</v>
      </c>
      <c r="AN417">
        <v>1340</v>
      </c>
      <c r="AO417" s="28" t="s">
        <v>103</v>
      </c>
      <c r="AP417" s="28" t="s">
        <v>104</v>
      </c>
      <c r="AQ417" t="s">
        <v>105</v>
      </c>
      <c r="AR417" t="s">
        <v>106</v>
      </c>
      <c r="AS417">
        <v>1340</v>
      </c>
      <c r="AT417">
        <v>0</v>
      </c>
      <c r="AU417">
        <v>0</v>
      </c>
      <c r="AV417">
        <v>1340</v>
      </c>
      <c r="AW417" s="30">
        <v>0</v>
      </c>
      <c r="AX417">
        <v>0</v>
      </c>
      <c r="AY417" s="30">
        <v>2</v>
      </c>
      <c r="AZ417" s="30">
        <v>0</v>
      </c>
      <c r="BA417">
        <v>3</v>
      </c>
      <c r="BB417" s="14">
        <f>IF(Table1[[#This Row],[FullBath]]+Table1[[#This Row],[HalfBath]]=Table1[[#This Row],[BedroomAbvGr]],1,0)</f>
        <v>0</v>
      </c>
      <c r="BC417">
        <v>1</v>
      </c>
      <c r="BD417" s="30" t="s">
        <v>97</v>
      </c>
      <c r="BE417">
        <v>6</v>
      </c>
      <c r="BF417" t="s">
        <v>107</v>
      </c>
      <c r="BG417">
        <v>0</v>
      </c>
      <c r="BH417" t="s">
        <v>83</v>
      </c>
      <c r="BI417" t="s">
        <v>108</v>
      </c>
      <c r="BJ417">
        <v>2007</v>
      </c>
      <c r="BK417" t="s">
        <v>157</v>
      </c>
      <c r="BL417">
        <v>2</v>
      </c>
      <c r="BM417">
        <v>396</v>
      </c>
      <c r="BN417" t="s">
        <v>98</v>
      </c>
      <c r="BO417" t="s">
        <v>98</v>
      </c>
      <c r="BP417" t="s">
        <v>105</v>
      </c>
      <c r="BQ417" s="30">
        <v>100</v>
      </c>
      <c r="BR417" s="14">
        <f>IF(Table1[[#This Row],[WoodDeckSF]]&gt;0,1,0)</f>
        <v>1</v>
      </c>
      <c r="BS417">
        <v>30</v>
      </c>
      <c r="BT417">
        <v>0</v>
      </c>
      <c r="BU417">
        <v>0</v>
      </c>
      <c r="BV417">
        <v>0</v>
      </c>
      <c r="BW417">
        <v>0</v>
      </c>
      <c r="BX417" s="28" t="s">
        <v>83</v>
      </c>
      <c r="BY417" s="14">
        <f>IF(Table1[[#This Row],[PoolQC]]="NA", 0, 1)</f>
        <v>0</v>
      </c>
      <c r="BZ417" s="30" t="s">
        <v>83</v>
      </c>
      <c r="CA417" s="14">
        <f>IF(Table1[[#This Row],[Fence]]="NA",0,1)</f>
        <v>0</v>
      </c>
      <c r="CB417" t="s">
        <v>83</v>
      </c>
      <c r="CC417">
        <v>0</v>
      </c>
      <c r="CD417" s="30">
        <v>8</v>
      </c>
      <c r="CE417">
        <v>2007</v>
      </c>
      <c r="CF417" t="s">
        <v>158</v>
      </c>
      <c r="CG417" t="s">
        <v>159</v>
      </c>
      <c r="CH417" s="14">
        <f>IF(Table1[[#This Row],[SaleCondition]]="Normal",1,0)</f>
        <v>0</v>
      </c>
      <c r="CI417" s="1">
        <v>181134</v>
      </c>
    </row>
    <row r="418" spans="1:87" x14ac:dyDescent="0.2">
      <c r="A418">
        <v>417</v>
      </c>
      <c r="B418">
        <v>60</v>
      </c>
      <c r="C418" s="28" t="s">
        <v>81</v>
      </c>
      <c r="D418">
        <v>74</v>
      </c>
      <c r="E418">
        <v>7844</v>
      </c>
      <c r="F418" s="28" t="s">
        <v>82</v>
      </c>
      <c r="G418" t="s">
        <v>83</v>
      </c>
      <c r="H418" t="s">
        <v>84</v>
      </c>
      <c r="I418" s="28" t="s">
        <v>85</v>
      </c>
      <c r="J418" t="s">
        <v>86</v>
      </c>
      <c r="K418" s="30" t="s">
        <v>87</v>
      </c>
      <c r="L418" t="s">
        <v>88</v>
      </c>
      <c r="M418" s="31" t="s">
        <v>151</v>
      </c>
      <c r="N418" s="31" t="s">
        <v>90</v>
      </c>
      <c r="O418" s="28" t="s">
        <v>90</v>
      </c>
      <c r="P418" t="s">
        <v>91</v>
      </c>
      <c r="Q418" s="30" t="s">
        <v>92</v>
      </c>
      <c r="R418" s="28">
        <v>6</v>
      </c>
      <c r="S418" s="28">
        <v>7</v>
      </c>
      <c r="T418">
        <v>1978</v>
      </c>
      <c r="U418">
        <v>1978</v>
      </c>
      <c r="V418" s="14">
        <f t="shared" si="6"/>
        <v>0</v>
      </c>
      <c r="W418" s="28" t="s">
        <v>152</v>
      </c>
      <c r="X418" s="28" t="s">
        <v>94</v>
      </c>
      <c r="Y418" s="30" t="s">
        <v>140</v>
      </c>
      <c r="Z418" s="28" t="s">
        <v>140</v>
      </c>
      <c r="AA418" t="s">
        <v>96</v>
      </c>
      <c r="AB418" s="28">
        <v>203</v>
      </c>
      <c r="AC418" s="28" t="s">
        <v>98</v>
      </c>
      <c r="AD418" s="28" t="s">
        <v>98</v>
      </c>
      <c r="AE418" s="30" t="s">
        <v>118</v>
      </c>
      <c r="AF418" t="s">
        <v>98</v>
      </c>
      <c r="AG418" t="s">
        <v>98</v>
      </c>
      <c r="AH418" t="s">
        <v>100</v>
      </c>
      <c r="AI418" t="s">
        <v>119</v>
      </c>
      <c r="AJ418">
        <v>209</v>
      </c>
      <c r="AK418" t="s">
        <v>102</v>
      </c>
      <c r="AL418">
        <v>0</v>
      </c>
      <c r="AM418">
        <v>463</v>
      </c>
      <c r="AN418">
        <v>672</v>
      </c>
      <c r="AO418" s="28" t="s">
        <v>103</v>
      </c>
      <c r="AP418" s="28" t="s">
        <v>98</v>
      </c>
      <c r="AQ418" t="s">
        <v>105</v>
      </c>
      <c r="AR418" t="s">
        <v>106</v>
      </c>
      <c r="AS418">
        <v>672</v>
      </c>
      <c r="AT418">
        <v>728</v>
      </c>
      <c r="AU418">
        <v>0</v>
      </c>
      <c r="AV418">
        <v>1400</v>
      </c>
      <c r="AW418" s="30">
        <v>0</v>
      </c>
      <c r="AX418">
        <v>0</v>
      </c>
      <c r="AY418" s="30">
        <v>1</v>
      </c>
      <c r="AZ418" s="30">
        <v>1</v>
      </c>
      <c r="BA418">
        <v>3</v>
      </c>
      <c r="BB418" s="14">
        <f>IF(Table1[[#This Row],[FullBath]]+Table1[[#This Row],[HalfBath]]=Table1[[#This Row],[BedroomAbvGr]],1,0)</f>
        <v>0</v>
      </c>
      <c r="BC418">
        <v>1</v>
      </c>
      <c r="BD418" s="30" t="s">
        <v>98</v>
      </c>
      <c r="BE418">
        <v>6</v>
      </c>
      <c r="BF418" t="s">
        <v>107</v>
      </c>
      <c r="BG418">
        <v>1</v>
      </c>
      <c r="BH418" t="s">
        <v>98</v>
      </c>
      <c r="BI418" t="s">
        <v>108</v>
      </c>
      <c r="BJ418">
        <v>1978</v>
      </c>
      <c r="BK418" t="s">
        <v>157</v>
      </c>
      <c r="BL418">
        <v>2</v>
      </c>
      <c r="BM418">
        <v>440</v>
      </c>
      <c r="BN418" t="s">
        <v>98</v>
      </c>
      <c r="BO418" t="s">
        <v>98</v>
      </c>
      <c r="BP418" t="s">
        <v>105</v>
      </c>
      <c r="BQ418" s="30">
        <v>0</v>
      </c>
      <c r="BR418" s="14">
        <f>IF(Table1[[#This Row],[WoodDeckSF]]&gt;0,1,0)</f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 s="28" t="s">
        <v>83</v>
      </c>
      <c r="BY418" s="14">
        <f>IF(Table1[[#This Row],[PoolQC]]="NA", 0, 1)</f>
        <v>0</v>
      </c>
      <c r="BZ418" s="30" t="s">
        <v>83</v>
      </c>
      <c r="CA418" s="14">
        <f>IF(Table1[[#This Row],[Fence]]="NA",0,1)</f>
        <v>0</v>
      </c>
      <c r="CB418" t="s">
        <v>83</v>
      </c>
      <c r="CC418">
        <v>0</v>
      </c>
      <c r="CD418" s="30">
        <v>3</v>
      </c>
      <c r="CE418">
        <v>2006</v>
      </c>
      <c r="CF418" t="s">
        <v>110</v>
      </c>
      <c r="CG418" t="s">
        <v>111</v>
      </c>
      <c r="CH418" s="14">
        <f>IF(Table1[[#This Row],[SaleCondition]]="Normal",1,0)</f>
        <v>1</v>
      </c>
      <c r="CI418" s="1">
        <v>149500</v>
      </c>
    </row>
    <row r="419" spans="1:87" x14ac:dyDescent="0.2">
      <c r="A419">
        <v>418</v>
      </c>
      <c r="B419">
        <v>70</v>
      </c>
      <c r="C419" s="28" t="s">
        <v>81</v>
      </c>
      <c r="D419">
        <v>86</v>
      </c>
      <c r="E419">
        <v>22420</v>
      </c>
      <c r="F419" s="28" t="s">
        <v>82</v>
      </c>
      <c r="G419" t="s">
        <v>83</v>
      </c>
      <c r="H419" t="s">
        <v>120</v>
      </c>
      <c r="I419" s="28" t="s">
        <v>85</v>
      </c>
      <c r="J419" t="s">
        <v>86</v>
      </c>
      <c r="K419" s="30" t="s">
        <v>87</v>
      </c>
      <c r="L419" t="s">
        <v>88</v>
      </c>
      <c r="M419" s="31" t="s">
        <v>123</v>
      </c>
      <c r="N419" s="31" t="s">
        <v>114</v>
      </c>
      <c r="O419" s="28" t="s">
        <v>90</v>
      </c>
      <c r="P419" t="s">
        <v>91</v>
      </c>
      <c r="Q419" s="30" t="s">
        <v>92</v>
      </c>
      <c r="R419" s="28">
        <v>6</v>
      </c>
      <c r="S419" s="28">
        <v>6</v>
      </c>
      <c r="T419">
        <v>1918</v>
      </c>
      <c r="U419">
        <v>1950</v>
      </c>
      <c r="V419" s="14">
        <f t="shared" si="6"/>
        <v>1</v>
      </c>
      <c r="W419" s="28" t="s">
        <v>152</v>
      </c>
      <c r="X419" s="28" t="s">
        <v>94</v>
      </c>
      <c r="Y419" s="30" t="s">
        <v>124</v>
      </c>
      <c r="Z419" s="28" t="s">
        <v>203</v>
      </c>
      <c r="AA419" t="s">
        <v>117</v>
      </c>
      <c r="AB419" s="28">
        <v>0</v>
      </c>
      <c r="AC419" s="28" t="s">
        <v>98</v>
      </c>
      <c r="AD419" s="28" t="s">
        <v>98</v>
      </c>
      <c r="AE419" s="30" t="s">
        <v>126</v>
      </c>
      <c r="AF419" t="s">
        <v>97</v>
      </c>
      <c r="AG419" t="s">
        <v>98</v>
      </c>
      <c r="AH419" t="s">
        <v>100</v>
      </c>
      <c r="AI419" t="s">
        <v>141</v>
      </c>
      <c r="AJ419">
        <v>1128</v>
      </c>
      <c r="AK419" t="s">
        <v>102</v>
      </c>
      <c r="AL419">
        <v>0</v>
      </c>
      <c r="AM419">
        <v>242</v>
      </c>
      <c r="AN419">
        <v>1370</v>
      </c>
      <c r="AO419" s="28" t="s">
        <v>206</v>
      </c>
      <c r="AP419" s="28" t="s">
        <v>98</v>
      </c>
      <c r="AQ419" t="s">
        <v>177</v>
      </c>
      <c r="AR419" t="s">
        <v>164</v>
      </c>
      <c r="AS419">
        <v>1370</v>
      </c>
      <c r="AT419">
        <v>1254</v>
      </c>
      <c r="AU419">
        <v>0</v>
      </c>
      <c r="AV419">
        <v>2624</v>
      </c>
      <c r="AW419" s="30">
        <v>1</v>
      </c>
      <c r="AX419">
        <v>0</v>
      </c>
      <c r="AY419" s="30">
        <v>2</v>
      </c>
      <c r="AZ419" s="30">
        <v>1</v>
      </c>
      <c r="BA419">
        <v>4</v>
      </c>
      <c r="BB419" s="14">
        <f>IF(Table1[[#This Row],[FullBath]]+Table1[[#This Row],[HalfBath]]=Table1[[#This Row],[BedroomAbvGr]],1,0)</f>
        <v>0</v>
      </c>
      <c r="BC419">
        <v>1</v>
      </c>
      <c r="BD419" s="30" t="s">
        <v>98</v>
      </c>
      <c r="BE419">
        <v>10</v>
      </c>
      <c r="BF419" t="s">
        <v>107</v>
      </c>
      <c r="BG419">
        <v>1</v>
      </c>
      <c r="BH419" t="s">
        <v>97</v>
      </c>
      <c r="BI419" t="s">
        <v>127</v>
      </c>
      <c r="BJ419">
        <v>1918</v>
      </c>
      <c r="BK419" t="s">
        <v>102</v>
      </c>
      <c r="BL419">
        <v>3</v>
      </c>
      <c r="BM419">
        <v>864</v>
      </c>
      <c r="BN419" t="s">
        <v>98</v>
      </c>
      <c r="BO419" t="s">
        <v>98</v>
      </c>
      <c r="BP419" t="s">
        <v>177</v>
      </c>
      <c r="BQ419" s="30">
        <v>0</v>
      </c>
      <c r="BR419" s="14">
        <f>IF(Table1[[#This Row],[WoodDeckSF]]&gt;0,1,0)</f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 s="28" t="s">
        <v>83</v>
      </c>
      <c r="BY419" s="14">
        <f>IF(Table1[[#This Row],[PoolQC]]="NA", 0, 1)</f>
        <v>0</v>
      </c>
      <c r="BZ419" s="30" t="s">
        <v>83</v>
      </c>
      <c r="CA419" s="14">
        <f>IF(Table1[[#This Row],[Fence]]="NA",0,1)</f>
        <v>0</v>
      </c>
      <c r="CB419" t="s">
        <v>83</v>
      </c>
      <c r="CC419">
        <v>0</v>
      </c>
      <c r="CD419" s="30">
        <v>11</v>
      </c>
      <c r="CE419">
        <v>2007</v>
      </c>
      <c r="CF419" t="s">
        <v>110</v>
      </c>
      <c r="CG419" t="s">
        <v>111</v>
      </c>
      <c r="CH419" s="14">
        <f>IF(Table1[[#This Row],[SaleCondition]]="Normal",1,0)</f>
        <v>1</v>
      </c>
      <c r="CI419" s="1">
        <v>239000</v>
      </c>
    </row>
    <row r="420" spans="1:87" x14ac:dyDescent="0.2">
      <c r="A420">
        <v>419</v>
      </c>
      <c r="B420">
        <v>50</v>
      </c>
      <c r="C420" s="28" t="s">
        <v>81</v>
      </c>
      <c r="D420">
        <v>60</v>
      </c>
      <c r="E420">
        <v>8160</v>
      </c>
      <c r="F420" s="28" t="s">
        <v>82</v>
      </c>
      <c r="G420" t="s">
        <v>83</v>
      </c>
      <c r="H420" t="s">
        <v>84</v>
      </c>
      <c r="I420" s="28" t="s">
        <v>85</v>
      </c>
      <c r="J420" t="s">
        <v>86</v>
      </c>
      <c r="K420" s="30" t="s">
        <v>87</v>
      </c>
      <c r="L420" t="s">
        <v>88</v>
      </c>
      <c r="M420" s="31" t="s">
        <v>185</v>
      </c>
      <c r="N420" s="31" t="s">
        <v>90</v>
      </c>
      <c r="O420" s="28" t="s">
        <v>90</v>
      </c>
      <c r="P420" t="s">
        <v>91</v>
      </c>
      <c r="Q420" s="30" t="s">
        <v>132</v>
      </c>
      <c r="R420" s="28">
        <v>5</v>
      </c>
      <c r="S420" s="28">
        <v>6</v>
      </c>
      <c r="T420">
        <v>1940</v>
      </c>
      <c r="U420">
        <v>1950</v>
      </c>
      <c r="V420" s="14">
        <f t="shared" si="6"/>
        <v>1</v>
      </c>
      <c r="W420" s="28" t="s">
        <v>93</v>
      </c>
      <c r="X420" s="28" t="s">
        <v>94</v>
      </c>
      <c r="Y420" s="30" t="s">
        <v>116</v>
      </c>
      <c r="Z420" s="28" t="s">
        <v>116</v>
      </c>
      <c r="AA420" t="s">
        <v>117</v>
      </c>
      <c r="AB420" s="28">
        <v>0</v>
      </c>
      <c r="AC420" s="28" t="s">
        <v>98</v>
      </c>
      <c r="AD420" s="28" t="s">
        <v>98</v>
      </c>
      <c r="AE420" s="30" t="s">
        <v>126</v>
      </c>
      <c r="AF420" t="s">
        <v>98</v>
      </c>
      <c r="AG420" t="s">
        <v>98</v>
      </c>
      <c r="AH420" t="s">
        <v>100</v>
      </c>
      <c r="AI420" t="s">
        <v>119</v>
      </c>
      <c r="AJ420">
        <v>312</v>
      </c>
      <c r="AK420" t="s">
        <v>102</v>
      </c>
      <c r="AL420">
        <v>0</v>
      </c>
      <c r="AM420">
        <v>444</v>
      </c>
      <c r="AN420">
        <v>756</v>
      </c>
      <c r="AO420" s="28" t="s">
        <v>103</v>
      </c>
      <c r="AP420" s="28" t="s">
        <v>147</v>
      </c>
      <c r="AQ420" t="s">
        <v>177</v>
      </c>
      <c r="AR420" t="s">
        <v>145</v>
      </c>
      <c r="AS420">
        <v>756</v>
      </c>
      <c r="AT420">
        <v>378</v>
      </c>
      <c r="AU420">
        <v>0</v>
      </c>
      <c r="AV420">
        <v>1134</v>
      </c>
      <c r="AW420" s="30">
        <v>1</v>
      </c>
      <c r="AX420">
        <v>0</v>
      </c>
      <c r="AY420" s="30">
        <v>1</v>
      </c>
      <c r="AZ420" s="30">
        <v>1</v>
      </c>
      <c r="BA420">
        <v>3</v>
      </c>
      <c r="BB420" s="14">
        <f>IF(Table1[[#This Row],[FullBath]]+Table1[[#This Row],[HalfBath]]=Table1[[#This Row],[BedroomAbvGr]],1,0)</f>
        <v>0</v>
      </c>
      <c r="BC420">
        <v>1</v>
      </c>
      <c r="BD420" s="30" t="s">
        <v>98</v>
      </c>
      <c r="BE420">
        <v>7</v>
      </c>
      <c r="BF420" t="s">
        <v>107</v>
      </c>
      <c r="BG420">
        <v>0</v>
      </c>
      <c r="BH420" t="s">
        <v>83</v>
      </c>
      <c r="BI420" t="s">
        <v>127</v>
      </c>
      <c r="BJ420">
        <v>1940</v>
      </c>
      <c r="BK420" t="s">
        <v>102</v>
      </c>
      <c r="BL420">
        <v>1</v>
      </c>
      <c r="BM420">
        <v>240</v>
      </c>
      <c r="BN420" t="s">
        <v>98</v>
      </c>
      <c r="BO420" t="s">
        <v>98</v>
      </c>
      <c r="BP420" t="s">
        <v>190</v>
      </c>
      <c r="BQ420" s="30">
        <v>0</v>
      </c>
      <c r="BR420" s="14">
        <f>IF(Table1[[#This Row],[WoodDeckSF]]&gt;0,1,0)</f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s="28" t="s">
        <v>83</v>
      </c>
      <c r="BY420" s="14">
        <f>IF(Table1[[#This Row],[PoolQC]]="NA", 0, 1)</f>
        <v>0</v>
      </c>
      <c r="BZ420" s="30" t="s">
        <v>83</v>
      </c>
      <c r="CA420" s="14">
        <f>IF(Table1[[#This Row],[Fence]]="NA",0,1)</f>
        <v>0</v>
      </c>
      <c r="CB420" t="s">
        <v>83</v>
      </c>
      <c r="CC420">
        <v>0</v>
      </c>
      <c r="CD420" s="30">
        <v>4</v>
      </c>
      <c r="CE420">
        <v>2007</v>
      </c>
      <c r="CF420" t="s">
        <v>110</v>
      </c>
      <c r="CG420" t="s">
        <v>188</v>
      </c>
      <c r="CH420" s="14">
        <f>IF(Table1[[#This Row],[SaleCondition]]="Normal",1,0)</f>
        <v>0</v>
      </c>
      <c r="CI420" s="1">
        <v>126000</v>
      </c>
    </row>
    <row r="421" spans="1:87" x14ac:dyDescent="0.2">
      <c r="A421">
        <v>420</v>
      </c>
      <c r="B421">
        <v>20</v>
      </c>
      <c r="C421" s="28" t="s">
        <v>81</v>
      </c>
      <c r="D421">
        <v>65</v>
      </c>
      <c r="E421">
        <v>8450</v>
      </c>
      <c r="F421" s="28" t="s">
        <v>82</v>
      </c>
      <c r="G421" t="s">
        <v>83</v>
      </c>
      <c r="H421" t="s">
        <v>84</v>
      </c>
      <c r="I421" s="28" t="s">
        <v>85</v>
      </c>
      <c r="J421" t="s">
        <v>86</v>
      </c>
      <c r="K421" s="30" t="s">
        <v>87</v>
      </c>
      <c r="L421" t="s">
        <v>88</v>
      </c>
      <c r="M421" s="31" t="s">
        <v>162</v>
      </c>
      <c r="N421" s="31" t="s">
        <v>90</v>
      </c>
      <c r="O421" s="28" t="s">
        <v>90</v>
      </c>
      <c r="P421" t="s">
        <v>91</v>
      </c>
      <c r="Q421" s="30" t="s">
        <v>115</v>
      </c>
      <c r="R421" s="28">
        <v>5</v>
      </c>
      <c r="S421" s="28">
        <v>6</v>
      </c>
      <c r="T421">
        <v>1968</v>
      </c>
      <c r="U421">
        <v>1968</v>
      </c>
      <c r="V421" s="14">
        <f t="shared" si="6"/>
        <v>0</v>
      </c>
      <c r="W421" s="28" t="s">
        <v>93</v>
      </c>
      <c r="X421" s="28" t="s">
        <v>94</v>
      </c>
      <c r="Y421" s="30" t="s">
        <v>95</v>
      </c>
      <c r="Z421" s="28" t="s">
        <v>95</v>
      </c>
      <c r="AA421" t="s">
        <v>117</v>
      </c>
      <c r="AB421" s="28">
        <v>0</v>
      </c>
      <c r="AC421" s="28" t="s">
        <v>98</v>
      </c>
      <c r="AD421" s="28" t="s">
        <v>98</v>
      </c>
      <c r="AE421" s="30" t="s">
        <v>118</v>
      </c>
      <c r="AF421" t="s">
        <v>98</v>
      </c>
      <c r="AG421" t="s">
        <v>98</v>
      </c>
      <c r="AH421" t="s">
        <v>100</v>
      </c>
      <c r="AI421" t="s">
        <v>141</v>
      </c>
      <c r="AJ421">
        <v>775</v>
      </c>
      <c r="AK421" t="s">
        <v>102</v>
      </c>
      <c r="AL421">
        <v>0</v>
      </c>
      <c r="AM421">
        <v>281</v>
      </c>
      <c r="AN421">
        <v>1056</v>
      </c>
      <c r="AO421" s="28" t="s">
        <v>103</v>
      </c>
      <c r="AP421" s="28" t="s">
        <v>104</v>
      </c>
      <c r="AQ421" t="s">
        <v>105</v>
      </c>
      <c r="AR421" t="s">
        <v>106</v>
      </c>
      <c r="AS421">
        <v>1056</v>
      </c>
      <c r="AT421">
        <v>0</v>
      </c>
      <c r="AU421">
        <v>0</v>
      </c>
      <c r="AV421">
        <v>1056</v>
      </c>
      <c r="AW421" s="30">
        <v>1</v>
      </c>
      <c r="AX421">
        <v>0</v>
      </c>
      <c r="AY421" s="30">
        <v>1</v>
      </c>
      <c r="AZ421" s="30">
        <v>0</v>
      </c>
      <c r="BA421">
        <v>3</v>
      </c>
      <c r="BB421" s="14">
        <f>IF(Table1[[#This Row],[FullBath]]+Table1[[#This Row],[HalfBath]]=Table1[[#This Row],[BedroomAbvGr]],1,0)</f>
        <v>0</v>
      </c>
      <c r="BC421">
        <v>1</v>
      </c>
      <c r="BD421" s="30" t="s">
        <v>98</v>
      </c>
      <c r="BE421">
        <v>6</v>
      </c>
      <c r="BF421" t="s">
        <v>107</v>
      </c>
      <c r="BG421">
        <v>1</v>
      </c>
      <c r="BH421" t="s">
        <v>147</v>
      </c>
      <c r="BI421" t="s">
        <v>108</v>
      </c>
      <c r="BJ421">
        <v>1968</v>
      </c>
      <c r="BK421" t="s">
        <v>102</v>
      </c>
      <c r="BL421">
        <v>1</v>
      </c>
      <c r="BM421">
        <v>304</v>
      </c>
      <c r="BN421" t="s">
        <v>98</v>
      </c>
      <c r="BO421" t="s">
        <v>98</v>
      </c>
      <c r="BP421" t="s">
        <v>105</v>
      </c>
      <c r="BQ421" s="30">
        <v>0</v>
      </c>
      <c r="BR421" s="14">
        <f>IF(Table1[[#This Row],[WoodDeckSF]]&gt;0,1,0)</f>
        <v>0</v>
      </c>
      <c r="BS421">
        <v>85</v>
      </c>
      <c r="BT421">
        <v>184</v>
      </c>
      <c r="BU421">
        <v>0</v>
      </c>
      <c r="BV421">
        <v>0</v>
      </c>
      <c r="BW421">
        <v>0</v>
      </c>
      <c r="BX421" s="28" t="s">
        <v>83</v>
      </c>
      <c r="BY421" s="14">
        <f>IF(Table1[[#This Row],[PoolQC]]="NA", 0, 1)</f>
        <v>0</v>
      </c>
      <c r="BZ421" s="30" t="s">
        <v>83</v>
      </c>
      <c r="CA421" s="14">
        <f>IF(Table1[[#This Row],[Fence]]="NA",0,1)</f>
        <v>0</v>
      </c>
      <c r="CB421" t="s">
        <v>83</v>
      </c>
      <c r="CC421">
        <v>0</v>
      </c>
      <c r="CD421" s="30">
        <v>7</v>
      </c>
      <c r="CE421">
        <v>2010</v>
      </c>
      <c r="CF421" t="s">
        <v>110</v>
      </c>
      <c r="CG421" t="s">
        <v>111</v>
      </c>
      <c r="CH421" s="14">
        <f>IF(Table1[[#This Row],[SaleCondition]]="Normal",1,0)</f>
        <v>1</v>
      </c>
      <c r="CI421" s="1">
        <v>142000</v>
      </c>
    </row>
    <row r="422" spans="1:87" x14ac:dyDescent="0.2">
      <c r="A422">
        <v>421</v>
      </c>
      <c r="B422">
        <v>90</v>
      </c>
      <c r="C422" s="28" t="s">
        <v>142</v>
      </c>
      <c r="D422">
        <v>78</v>
      </c>
      <c r="E422">
        <v>7060</v>
      </c>
      <c r="F422" s="28" t="s">
        <v>82</v>
      </c>
      <c r="G422" t="s">
        <v>83</v>
      </c>
      <c r="H422" t="s">
        <v>84</v>
      </c>
      <c r="I422" s="28" t="s">
        <v>85</v>
      </c>
      <c r="J422" t="s">
        <v>86</v>
      </c>
      <c r="K422" s="30" t="s">
        <v>87</v>
      </c>
      <c r="L422" t="s">
        <v>88</v>
      </c>
      <c r="M422" s="31" t="s">
        <v>131</v>
      </c>
      <c r="N422" s="31" t="s">
        <v>90</v>
      </c>
      <c r="O422" s="28" t="s">
        <v>90</v>
      </c>
      <c r="P422" t="s">
        <v>167</v>
      </c>
      <c r="Q422" s="30" t="s">
        <v>191</v>
      </c>
      <c r="R422" s="28">
        <v>7</v>
      </c>
      <c r="S422" s="28">
        <v>5</v>
      </c>
      <c r="T422">
        <v>1997</v>
      </c>
      <c r="U422">
        <v>1998</v>
      </c>
      <c r="V422" s="14">
        <f t="shared" si="6"/>
        <v>1</v>
      </c>
      <c r="W422" s="28" t="s">
        <v>93</v>
      </c>
      <c r="X422" s="28" t="s">
        <v>94</v>
      </c>
      <c r="Y422" s="30" t="s">
        <v>95</v>
      </c>
      <c r="Z422" s="28" t="s">
        <v>95</v>
      </c>
      <c r="AA422" t="s">
        <v>96</v>
      </c>
      <c r="AB422" s="28">
        <v>200</v>
      </c>
      <c r="AC422" s="28" t="s">
        <v>98</v>
      </c>
      <c r="AD422" s="28" t="s">
        <v>97</v>
      </c>
      <c r="AE422" s="30" t="s">
        <v>99</v>
      </c>
      <c r="AF422" t="s">
        <v>97</v>
      </c>
      <c r="AG422" t="s">
        <v>97</v>
      </c>
      <c r="AH422" t="s">
        <v>97</v>
      </c>
      <c r="AI422" t="s">
        <v>101</v>
      </c>
      <c r="AJ422">
        <v>1309</v>
      </c>
      <c r="AK422" t="s">
        <v>102</v>
      </c>
      <c r="AL422">
        <v>0</v>
      </c>
      <c r="AM422">
        <v>35</v>
      </c>
      <c r="AN422">
        <v>1344</v>
      </c>
      <c r="AO422" s="28" t="s">
        <v>103</v>
      </c>
      <c r="AP422" s="28" t="s">
        <v>104</v>
      </c>
      <c r="AQ422" t="s">
        <v>105</v>
      </c>
      <c r="AR422" t="s">
        <v>106</v>
      </c>
      <c r="AS422">
        <v>1344</v>
      </c>
      <c r="AT422">
        <v>0</v>
      </c>
      <c r="AU422">
        <v>0</v>
      </c>
      <c r="AV422">
        <v>1344</v>
      </c>
      <c r="AW422" s="30">
        <v>2</v>
      </c>
      <c r="AX422">
        <v>0</v>
      </c>
      <c r="AY422" s="30">
        <v>2</v>
      </c>
      <c r="AZ422" s="30">
        <v>0</v>
      </c>
      <c r="BA422">
        <v>2</v>
      </c>
      <c r="BB422" s="14">
        <f>IF(Table1[[#This Row],[FullBath]]+Table1[[#This Row],[HalfBath]]=Table1[[#This Row],[BedroomAbvGr]],1,0)</f>
        <v>1</v>
      </c>
      <c r="BC422">
        <v>2</v>
      </c>
      <c r="BD422" s="30" t="s">
        <v>98</v>
      </c>
      <c r="BE422">
        <v>8</v>
      </c>
      <c r="BF422" t="s">
        <v>107</v>
      </c>
      <c r="BG422">
        <v>0</v>
      </c>
      <c r="BH422" t="s">
        <v>83</v>
      </c>
      <c r="BI422" t="s">
        <v>108</v>
      </c>
      <c r="BJ422">
        <v>1997</v>
      </c>
      <c r="BK422" t="s">
        <v>157</v>
      </c>
      <c r="BL422">
        <v>4</v>
      </c>
      <c r="BM422">
        <v>784</v>
      </c>
      <c r="BN422" t="s">
        <v>98</v>
      </c>
      <c r="BO422" t="s">
        <v>98</v>
      </c>
      <c r="BP422" t="s">
        <v>105</v>
      </c>
      <c r="BQ422" s="30">
        <v>0</v>
      </c>
      <c r="BR422" s="14">
        <f>IF(Table1[[#This Row],[WoodDeckSF]]&gt;0,1,0)</f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 s="28" t="s">
        <v>83</v>
      </c>
      <c r="BY422" s="14">
        <f>IF(Table1[[#This Row],[PoolQC]]="NA", 0, 1)</f>
        <v>0</v>
      </c>
      <c r="BZ422" s="30" t="s">
        <v>83</v>
      </c>
      <c r="CA422" s="14">
        <f>IF(Table1[[#This Row],[Fence]]="NA",0,1)</f>
        <v>0</v>
      </c>
      <c r="CB422" t="s">
        <v>83</v>
      </c>
      <c r="CC422">
        <v>0</v>
      </c>
      <c r="CD422" s="30">
        <v>11</v>
      </c>
      <c r="CE422">
        <v>2008</v>
      </c>
      <c r="CF422" t="s">
        <v>110</v>
      </c>
      <c r="CG422" t="s">
        <v>210</v>
      </c>
      <c r="CH422" s="14">
        <f>IF(Table1[[#This Row],[SaleCondition]]="Normal",1,0)</f>
        <v>0</v>
      </c>
      <c r="CI422" s="1">
        <v>206300</v>
      </c>
    </row>
    <row r="423" spans="1:87" x14ac:dyDescent="0.2">
      <c r="A423">
        <v>422</v>
      </c>
      <c r="B423">
        <v>20</v>
      </c>
      <c r="C423" s="28" t="s">
        <v>81</v>
      </c>
      <c r="D423" t="s">
        <v>83</v>
      </c>
      <c r="E423">
        <v>16635</v>
      </c>
      <c r="F423" s="28" t="s">
        <v>82</v>
      </c>
      <c r="G423" t="s">
        <v>83</v>
      </c>
      <c r="H423" t="s">
        <v>120</v>
      </c>
      <c r="I423" s="28" t="s">
        <v>85</v>
      </c>
      <c r="J423" t="s">
        <v>86</v>
      </c>
      <c r="K423" s="30" t="s">
        <v>112</v>
      </c>
      <c r="L423" t="s">
        <v>88</v>
      </c>
      <c r="M423" s="31" t="s">
        <v>138</v>
      </c>
      <c r="N423" s="31" t="s">
        <v>90</v>
      </c>
      <c r="O423" s="28" t="s">
        <v>90</v>
      </c>
      <c r="P423" t="s">
        <v>91</v>
      </c>
      <c r="Q423" s="30" t="s">
        <v>115</v>
      </c>
      <c r="R423" s="28">
        <v>6</v>
      </c>
      <c r="S423" s="28">
        <v>7</v>
      </c>
      <c r="T423">
        <v>1977</v>
      </c>
      <c r="U423">
        <v>2000</v>
      </c>
      <c r="V423" s="14">
        <f t="shared" si="6"/>
        <v>1</v>
      </c>
      <c r="W423" s="28" t="s">
        <v>93</v>
      </c>
      <c r="X423" s="28" t="s">
        <v>94</v>
      </c>
      <c r="Y423" s="30" t="s">
        <v>180</v>
      </c>
      <c r="Z423" s="28" t="s">
        <v>181</v>
      </c>
      <c r="AA423" t="s">
        <v>137</v>
      </c>
      <c r="AB423" s="28">
        <v>126</v>
      </c>
      <c r="AC423" s="28" t="s">
        <v>97</v>
      </c>
      <c r="AD423" s="28" t="s">
        <v>98</v>
      </c>
      <c r="AE423" s="30" t="s">
        <v>118</v>
      </c>
      <c r="AF423" t="s">
        <v>97</v>
      </c>
      <c r="AG423" t="s">
        <v>98</v>
      </c>
      <c r="AH423" t="s">
        <v>100</v>
      </c>
      <c r="AI423" t="s">
        <v>119</v>
      </c>
      <c r="AJ423">
        <v>1246</v>
      </c>
      <c r="AK423" t="s">
        <v>102</v>
      </c>
      <c r="AL423">
        <v>0</v>
      </c>
      <c r="AM423">
        <v>356</v>
      </c>
      <c r="AN423">
        <v>1602</v>
      </c>
      <c r="AO423" s="28" t="s">
        <v>103</v>
      </c>
      <c r="AP423" s="28" t="s">
        <v>97</v>
      </c>
      <c r="AQ423" t="s">
        <v>105</v>
      </c>
      <c r="AR423" t="s">
        <v>106</v>
      </c>
      <c r="AS423">
        <v>1602</v>
      </c>
      <c r="AT423">
        <v>0</v>
      </c>
      <c r="AU423">
        <v>0</v>
      </c>
      <c r="AV423">
        <v>1602</v>
      </c>
      <c r="AW423" s="30">
        <v>0</v>
      </c>
      <c r="AX423">
        <v>1</v>
      </c>
      <c r="AY423" s="30">
        <v>2</v>
      </c>
      <c r="AZ423" s="30">
        <v>0</v>
      </c>
      <c r="BA423">
        <v>3</v>
      </c>
      <c r="BB423" s="14">
        <f>IF(Table1[[#This Row],[FullBath]]+Table1[[#This Row],[HalfBath]]=Table1[[#This Row],[BedroomAbvGr]],1,0)</f>
        <v>0</v>
      </c>
      <c r="BC423">
        <v>1</v>
      </c>
      <c r="BD423" s="30" t="s">
        <v>97</v>
      </c>
      <c r="BE423">
        <v>8</v>
      </c>
      <c r="BF423" t="s">
        <v>107</v>
      </c>
      <c r="BG423">
        <v>1</v>
      </c>
      <c r="BH423" t="s">
        <v>98</v>
      </c>
      <c r="BI423" t="s">
        <v>108</v>
      </c>
      <c r="BJ423">
        <v>1977</v>
      </c>
      <c r="BK423" t="s">
        <v>157</v>
      </c>
      <c r="BL423">
        <v>2</v>
      </c>
      <c r="BM423">
        <v>529</v>
      </c>
      <c r="BN423" t="s">
        <v>98</v>
      </c>
      <c r="BO423" t="s">
        <v>98</v>
      </c>
      <c r="BP423" t="s">
        <v>105</v>
      </c>
      <c r="BQ423" s="30">
        <v>240</v>
      </c>
      <c r="BR423" s="14">
        <f>IF(Table1[[#This Row],[WoodDeckSF]]&gt;0,1,0)</f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 s="28" t="s">
        <v>83</v>
      </c>
      <c r="BY423" s="14">
        <f>IF(Table1[[#This Row],[PoolQC]]="NA", 0, 1)</f>
        <v>0</v>
      </c>
      <c r="BZ423" s="30" t="s">
        <v>83</v>
      </c>
      <c r="CA423" s="14">
        <f>IF(Table1[[#This Row],[Fence]]="NA",0,1)</f>
        <v>0</v>
      </c>
      <c r="CB423" t="s">
        <v>83</v>
      </c>
      <c r="CC423">
        <v>0</v>
      </c>
      <c r="CD423" s="30">
        <v>6</v>
      </c>
      <c r="CE423">
        <v>2009</v>
      </c>
      <c r="CF423" t="s">
        <v>110</v>
      </c>
      <c r="CG423" t="s">
        <v>111</v>
      </c>
      <c r="CH423" s="14">
        <f>IF(Table1[[#This Row],[SaleCondition]]="Normal",1,0)</f>
        <v>1</v>
      </c>
      <c r="CI423" s="1">
        <v>215000</v>
      </c>
    </row>
    <row r="424" spans="1:87" x14ac:dyDescent="0.2">
      <c r="A424">
        <v>423</v>
      </c>
      <c r="B424">
        <v>20</v>
      </c>
      <c r="C424" s="28" t="s">
        <v>81</v>
      </c>
      <c r="D424">
        <v>100</v>
      </c>
      <c r="E424">
        <v>21750</v>
      </c>
      <c r="F424" s="28" t="s">
        <v>82</v>
      </c>
      <c r="G424" t="s">
        <v>83</v>
      </c>
      <c r="H424" t="s">
        <v>84</v>
      </c>
      <c r="I424" s="28" t="s">
        <v>199</v>
      </c>
      <c r="J424" t="s">
        <v>86</v>
      </c>
      <c r="K424" s="30" t="s">
        <v>87</v>
      </c>
      <c r="L424" t="s">
        <v>194</v>
      </c>
      <c r="M424" s="31" t="s">
        <v>131</v>
      </c>
      <c r="N424" s="31" t="s">
        <v>144</v>
      </c>
      <c r="O424" s="28" t="s">
        <v>90</v>
      </c>
      <c r="P424" t="s">
        <v>91</v>
      </c>
      <c r="Q424" s="30" t="s">
        <v>115</v>
      </c>
      <c r="R424" s="28">
        <v>5</v>
      </c>
      <c r="S424" s="28">
        <v>5</v>
      </c>
      <c r="T424">
        <v>1954</v>
      </c>
      <c r="U424">
        <v>1954</v>
      </c>
      <c r="V424" s="14">
        <f t="shared" si="6"/>
        <v>0</v>
      </c>
      <c r="W424" s="28" t="s">
        <v>152</v>
      </c>
      <c r="X424" s="28" t="s">
        <v>94</v>
      </c>
      <c r="Y424" s="30" t="s">
        <v>140</v>
      </c>
      <c r="Z424" s="28" t="s">
        <v>140</v>
      </c>
      <c r="AA424" t="s">
        <v>117</v>
      </c>
      <c r="AB424" s="28">
        <v>0</v>
      </c>
      <c r="AC424" s="28" t="s">
        <v>98</v>
      </c>
      <c r="AD424" s="28" t="s">
        <v>98</v>
      </c>
      <c r="AE424" s="30" t="s">
        <v>118</v>
      </c>
      <c r="AF424" t="s">
        <v>98</v>
      </c>
      <c r="AG424" t="s">
        <v>98</v>
      </c>
      <c r="AH424" t="s">
        <v>100</v>
      </c>
      <c r="AI424" t="s">
        <v>102</v>
      </c>
      <c r="AJ424">
        <v>0</v>
      </c>
      <c r="AK424" t="s">
        <v>102</v>
      </c>
      <c r="AL424">
        <v>0</v>
      </c>
      <c r="AM424">
        <v>988</v>
      </c>
      <c r="AN424">
        <v>988</v>
      </c>
      <c r="AO424" s="28" t="s">
        <v>103</v>
      </c>
      <c r="AP424" s="28" t="s">
        <v>104</v>
      </c>
      <c r="AQ424" t="s">
        <v>105</v>
      </c>
      <c r="AR424" t="s">
        <v>164</v>
      </c>
      <c r="AS424">
        <v>988</v>
      </c>
      <c r="AT424">
        <v>0</v>
      </c>
      <c r="AU424">
        <v>0</v>
      </c>
      <c r="AV424">
        <v>988</v>
      </c>
      <c r="AW424" s="30">
        <v>0</v>
      </c>
      <c r="AX424">
        <v>0</v>
      </c>
      <c r="AY424" s="30">
        <v>1</v>
      </c>
      <c r="AZ424" s="30">
        <v>0</v>
      </c>
      <c r="BA424">
        <v>2</v>
      </c>
      <c r="BB424" s="14">
        <f>IF(Table1[[#This Row],[FullBath]]+Table1[[#This Row],[HalfBath]]=Table1[[#This Row],[BedroomAbvGr]],1,0)</f>
        <v>0</v>
      </c>
      <c r="BC424">
        <v>1</v>
      </c>
      <c r="BD424" s="30" t="s">
        <v>98</v>
      </c>
      <c r="BE424">
        <v>4</v>
      </c>
      <c r="BF424" t="s">
        <v>107</v>
      </c>
      <c r="BG424">
        <v>0</v>
      </c>
      <c r="BH424" t="s">
        <v>83</v>
      </c>
      <c r="BI424" t="s">
        <v>108</v>
      </c>
      <c r="BJ424">
        <v>1954</v>
      </c>
      <c r="BK424" t="s">
        <v>109</v>
      </c>
      <c r="BL424">
        <v>2</v>
      </c>
      <c r="BM424">
        <v>520</v>
      </c>
      <c r="BN424" t="s">
        <v>98</v>
      </c>
      <c r="BO424" t="s">
        <v>98</v>
      </c>
      <c r="BP424" t="s">
        <v>177</v>
      </c>
      <c r="BQ424" s="30">
        <v>0</v>
      </c>
      <c r="BR424" s="14">
        <f>IF(Table1[[#This Row],[WoodDeckSF]]&gt;0,1,0)</f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 s="28" t="s">
        <v>83</v>
      </c>
      <c r="BY424" s="14">
        <f>IF(Table1[[#This Row],[PoolQC]]="NA", 0, 1)</f>
        <v>0</v>
      </c>
      <c r="BZ424" s="30" t="s">
        <v>83</v>
      </c>
      <c r="CA424" s="14">
        <f>IF(Table1[[#This Row],[Fence]]="NA",0,1)</f>
        <v>0</v>
      </c>
      <c r="CB424" t="s">
        <v>83</v>
      </c>
      <c r="CC424">
        <v>0</v>
      </c>
      <c r="CD424" s="30">
        <v>2</v>
      </c>
      <c r="CE424">
        <v>2008</v>
      </c>
      <c r="CF424" t="s">
        <v>110</v>
      </c>
      <c r="CG424" t="s">
        <v>111</v>
      </c>
      <c r="CH424" s="14">
        <f>IF(Table1[[#This Row],[SaleCondition]]="Normal",1,0)</f>
        <v>1</v>
      </c>
      <c r="CI424" s="1">
        <v>113000</v>
      </c>
    </row>
    <row r="425" spans="1:87" x14ac:dyDescent="0.2">
      <c r="A425">
        <v>424</v>
      </c>
      <c r="B425">
        <v>60</v>
      </c>
      <c r="C425" s="28" t="s">
        <v>81</v>
      </c>
      <c r="D425">
        <v>80</v>
      </c>
      <c r="E425">
        <v>9200</v>
      </c>
      <c r="F425" s="28" t="s">
        <v>82</v>
      </c>
      <c r="G425" t="s">
        <v>83</v>
      </c>
      <c r="H425" t="s">
        <v>84</v>
      </c>
      <c r="I425" s="28" t="s">
        <v>85</v>
      </c>
      <c r="J425" t="s">
        <v>86</v>
      </c>
      <c r="K425" s="30" t="s">
        <v>87</v>
      </c>
      <c r="L425" t="s">
        <v>88</v>
      </c>
      <c r="M425" s="31" t="s">
        <v>129</v>
      </c>
      <c r="N425" s="31" t="s">
        <v>90</v>
      </c>
      <c r="O425" s="28" t="s">
        <v>90</v>
      </c>
      <c r="P425" t="s">
        <v>91</v>
      </c>
      <c r="Q425" s="30" t="s">
        <v>92</v>
      </c>
      <c r="R425" s="28">
        <v>8</v>
      </c>
      <c r="S425" s="28">
        <v>5</v>
      </c>
      <c r="T425">
        <v>1998</v>
      </c>
      <c r="U425">
        <v>1998</v>
      </c>
      <c r="V425" s="14">
        <f t="shared" si="6"/>
        <v>0</v>
      </c>
      <c r="W425" s="28" t="s">
        <v>93</v>
      </c>
      <c r="X425" s="28" t="s">
        <v>94</v>
      </c>
      <c r="Y425" s="30" t="s">
        <v>95</v>
      </c>
      <c r="Z425" s="28" t="s">
        <v>95</v>
      </c>
      <c r="AA425" t="s">
        <v>96</v>
      </c>
      <c r="AB425" s="28">
        <v>473</v>
      </c>
      <c r="AC425" s="28" t="s">
        <v>97</v>
      </c>
      <c r="AD425" s="28" t="s">
        <v>98</v>
      </c>
      <c r="AE425" s="30" t="s">
        <v>99</v>
      </c>
      <c r="AF425" t="s">
        <v>97</v>
      </c>
      <c r="AG425" t="s">
        <v>98</v>
      </c>
      <c r="AH425" t="s">
        <v>100</v>
      </c>
      <c r="AI425" t="s">
        <v>101</v>
      </c>
      <c r="AJ425">
        <v>986</v>
      </c>
      <c r="AK425" t="s">
        <v>102</v>
      </c>
      <c r="AL425">
        <v>0</v>
      </c>
      <c r="AM425">
        <v>484</v>
      </c>
      <c r="AN425">
        <v>1470</v>
      </c>
      <c r="AO425" s="28" t="s">
        <v>103</v>
      </c>
      <c r="AP425" s="28" t="s">
        <v>97</v>
      </c>
      <c r="AQ425" t="s">
        <v>105</v>
      </c>
      <c r="AR425" t="s">
        <v>106</v>
      </c>
      <c r="AS425">
        <v>1470</v>
      </c>
      <c r="AT425">
        <v>1160</v>
      </c>
      <c r="AU425">
        <v>0</v>
      </c>
      <c r="AV425">
        <v>2630</v>
      </c>
      <c r="AW425" s="30">
        <v>1</v>
      </c>
      <c r="AX425">
        <v>0</v>
      </c>
      <c r="AY425" s="30">
        <v>2</v>
      </c>
      <c r="AZ425" s="30">
        <v>1</v>
      </c>
      <c r="BA425">
        <v>4</v>
      </c>
      <c r="BB425" s="14">
        <f>IF(Table1[[#This Row],[FullBath]]+Table1[[#This Row],[HalfBath]]=Table1[[#This Row],[BedroomAbvGr]],1,0)</f>
        <v>0</v>
      </c>
      <c r="BC425">
        <v>1</v>
      </c>
      <c r="BD425" s="30" t="s">
        <v>97</v>
      </c>
      <c r="BE425">
        <v>8</v>
      </c>
      <c r="BF425" t="s">
        <v>107</v>
      </c>
      <c r="BG425">
        <v>1</v>
      </c>
      <c r="BH425" t="s">
        <v>98</v>
      </c>
      <c r="BI425" t="s">
        <v>108</v>
      </c>
      <c r="BJ425">
        <v>1998</v>
      </c>
      <c r="BK425" t="s">
        <v>157</v>
      </c>
      <c r="BL425">
        <v>3</v>
      </c>
      <c r="BM425">
        <v>696</v>
      </c>
      <c r="BN425" t="s">
        <v>98</v>
      </c>
      <c r="BO425" t="s">
        <v>98</v>
      </c>
      <c r="BP425" t="s">
        <v>105</v>
      </c>
      <c r="BQ425" s="30">
        <v>0</v>
      </c>
      <c r="BR425" s="14">
        <f>IF(Table1[[#This Row],[WoodDeckSF]]&gt;0,1,0)</f>
        <v>0</v>
      </c>
      <c r="BS425">
        <v>66</v>
      </c>
      <c r="BT425">
        <v>0</v>
      </c>
      <c r="BU425">
        <v>0</v>
      </c>
      <c r="BV425">
        <v>0</v>
      </c>
      <c r="BW425">
        <v>0</v>
      </c>
      <c r="BX425" s="28" t="s">
        <v>83</v>
      </c>
      <c r="BY425" s="14">
        <f>IF(Table1[[#This Row],[PoolQC]]="NA", 0, 1)</f>
        <v>0</v>
      </c>
      <c r="BZ425" s="30" t="s">
        <v>83</v>
      </c>
      <c r="CA425" s="14">
        <f>IF(Table1[[#This Row],[Fence]]="NA",0,1)</f>
        <v>0</v>
      </c>
      <c r="CB425" t="s">
        <v>83</v>
      </c>
      <c r="CC425">
        <v>0</v>
      </c>
      <c r="CD425" s="30">
        <v>6</v>
      </c>
      <c r="CE425">
        <v>2008</v>
      </c>
      <c r="CF425" t="s">
        <v>110</v>
      </c>
      <c r="CG425" t="s">
        <v>111</v>
      </c>
      <c r="CH425" s="14">
        <f>IF(Table1[[#This Row],[SaleCondition]]="Normal",1,0)</f>
        <v>1</v>
      </c>
      <c r="CI425" s="1">
        <v>315000</v>
      </c>
    </row>
    <row r="426" spans="1:87" x14ac:dyDescent="0.2">
      <c r="A426">
        <v>425</v>
      </c>
      <c r="B426">
        <v>20</v>
      </c>
      <c r="C426" s="28" t="s">
        <v>81</v>
      </c>
      <c r="D426">
        <v>72</v>
      </c>
      <c r="E426">
        <v>9000</v>
      </c>
      <c r="F426" s="28" t="s">
        <v>82</v>
      </c>
      <c r="G426" t="s">
        <v>83</v>
      </c>
      <c r="H426" t="s">
        <v>84</v>
      </c>
      <c r="I426" s="28" t="s">
        <v>85</v>
      </c>
      <c r="J426" t="s">
        <v>86</v>
      </c>
      <c r="K426" s="30" t="s">
        <v>87</v>
      </c>
      <c r="L426" t="s">
        <v>88</v>
      </c>
      <c r="M426" s="31" t="s">
        <v>162</v>
      </c>
      <c r="N426" s="31" t="s">
        <v>90</v>
      </c>
      <c r="O426" s="28" t="s">
        <v>90</v>
      </c>
      <c r="P426" t="s">
        <v>91</v>
      </c>
      <c r="Q426" s="30" t="s">
        <v>115</v>
      </c>
      <c r="R426" s="28">
        <v>6</v>
      </c>
      <c r="S426" s="28">
        <v>5</v>
      </c>
      <c r="T426">
        <v>1956</v>
      </c>
      <c r="U426">
        <v>1956</v>
      </c>
      <c r="V426" s="14">
        <f t="shared" si="6"/>
        <v>0</v>
      </c>
      <c r="W426" s="28" t="s">
        <v>93</v>
      </c>
      <c r="X426" s="28" t="s">
        <v>94</v>
      </c>
      <c r="Y426" s="30" t="s">
        <v>124</v>
      </c>
      <c r="Z426" s="28" t="s">
        <v>124</v>
      </c>
      <c r="AA426" t="s">
        <v>96</v>
      </c>
      <c r="AB426" s="28">
        <v>74</v>
      </c>
      <c r="AC426" s="28" t="s">
        <v>98</v>
      </c>
      <c r="AD426" s="28" t="s">
        <v>98</v>
      </c>
      <c r="AE426" s="30" t="s">
        <v>118</v>
      </c>
      <c r="AF426" t="s">
        <v>97</v>
      </c>
      <c r="AG426" t="s">
        <v>98</v>
      </c>
      <c r="AH426" t="s">
        <v>100</v>
      </c>
      <c r="AI426" t="s">
        <v>172</v>
      </c>
      <c r="AJ426">
        <v>616</v>
      </c>
      <c r="AK426" t="s">
        <v>102</v>
      </c>
      <c r="AL426">
        <v>0</v>
      </c>
      <c r="AM426">
        <v>580</v>
      </c>
      <c r="AN426">
        <v>1196</v>
      </c>
      <c r="AO426" s="28" t="s">
        <v>103</v>
      </c>
      <c r="AP426" s="28" t="s">
        <v>97</v>
      </c>
      <c r="AQ426" t="s">
        <v>105</v>
      </c>
      <c r="AR426" t="s">
        <v>164</v>
      </c>
      <c r="AS426">
        <v>1196</v>
      </c>
      <c r="AT426">
        <v>0</v>
      </c>
      <c r="AU426">
        <v>0</v>
      </c>
      <c r="AV426">
        <v>1196</v>
      </c>
      <c r="AW426" s="30">
        <v>1</v>
      </c>
      <c r="AX426">
        <v>0</v>
      </c>
      <c r="AY426" s="30">
        <v>1</v>
      </c>
      <c r="AZ426" s="30">
        <v>0</v>
      </c>
      <c r="BA426">
        <v>2</v>
      </c>
      <c r="BB426" s="14">
        <f>IF(Table1[[#This Row],[FullBath]]+Table1[[#This Row],[HalfBath]]=Table1[[#This Row],[BedroomAbvGr]],1,0)</f>
        <v>0</v>
      </c>
      <c r="BC426">
        <v>1</v>
      </c>
      <c r="BD426" s="30" t="s">
        <v>98</v>
      </c>
      <c r="BE426">
        <v>6</v>
      </c>
      <c r="BF426" t="s">
        <v>107</v>
      </c>
      <c r="BG426">
        <v>1</v>
      </c>
      <c r="BH426" t="s">
        <v>97</v>
      </c>
      <c r="BI426" t="s">
        <v>108</v>
      </c>
      <c r="BJ426">
        <v>1956</v>
      </c>
      <c r="BK426" t="s">
        <v>109</v>
      </c>
      <c r="BL426">
        <v>1</v>
      </c>
      <c r="BM426">
        <v>297</v>
      </c>
      <c r="BN426" t="s">
        <v>98</v>
      </c>
      <c r="BO426" t="s">
        <v>98</v>
      </c>
      <c r="BP426" t="s">
        <v>105</v>
      </c>
      <c r="BQ426" s="30">
        <v>0</v>
      </c>
      <c r="BR426" s="14">
        <f>IF(Table1[[#This Row],[WoodDeckSF]]&gt;0,1,0)</f>
        <v>0</v>
      </c>
      <c r="BS426">
        <v>44</v>
      </c>
      <c r="BT426">
        <v>0</v>
      </c>
      <c r="BU426">
        <v>0</v>
      </c>
      <c r="BV426">
        <v>0</v>
      </c>
      <c r="BW426">
        <v>0</v>
      </c>
      <c r="BX426" s="28" t="s">
        <v>83</v>
      </c>
      <c r="BY426" s="14">
        <f>IF(Table1[[#This Row],[PoolQC]]="NA", 0, 1)</f>
        <v>0</v>
      </c>
      <c r="BZ426" s="30" t="s">
        <v>83</v>
      </c>
      <c r="CA426" s="14">
        <f>IF(Table1[[#This Row],[Fence]]="NA",0,1)</f>
        <v>0</v>
      </c>
      <c r="CB426" t="s">
        <v>83</v>
      </c>
      <c r="CC426">
        <v>0</v>
      </c>
      <c r="CD426" s="30">
        <v>5</v>
      </c>
      <c r="CE426">
        <v>2008</v>
      </c>
      <c r="CF426" t="s">
        <v>110</v>
      </c>
      <c r="CG426" t="s">
        <v>111</v>
      </c>
      <c r="CH426" s="14">
        <f>IF(Table1[[#This Row],[SaleCondition]]="Normal",1,0)</f>
        <v>1</v>
      </c>
      <c r="CI426" s="1">
        <v>139000</v>
      </c>
    </row>
    <row r="427" spans="1:87" x14ac:dyDescent="0.2">
      <c r="A427">
        <v>426</v>
      </c>
      <c r="B427">
        <v>60</v>
      </c>
      <c r="C427" s="28" t="s">
        <v>142</v>
      </c>
      <c r="D427">
        <v>60</v>
      </c>
      <c r="E427">
        <v>3378</v>
      </c>
      <c r="F427" s="28" t="s">
        <v>82</v>
      </c>
      <c r="G427" t="s">
        <v>174</v>
      </c>
      <c r="H427" t="s">
        <v>84</v>
      </c>
      <c r="I427" s="28" t="s">
        <v>199</v>
      </c>
      <c r="J427" t="s">
        <v>86</v>
      </c>
      <c r="K427" s="30" t="s">
        <v>87</v>
      </c>
      <c r="L427" t="s">
        <v>88</v>
      </c>
      <c r="M427" s="31" t="s">
        <v>143</v>
      </c>
      <c r="N427" s="31" t="s">
        <v>90</v>
      </c>
      <c r="O427" s="28" t="s">
        <v>90</v>
      </c>
      <c r="P427" t="s">
        <v>91</v>
      </c>
      <c r="Q427" s="30" t="s">
        <v>92</v>
      </c>
      <c r="R427" s="28">
        <v>7</v>
      </c>
      <c r="S427" s="28">
        <v>8</v>
      </c>
      <c r="T427">
        <v>1946</v>
      </c>
      <c r="U427">
        <v>1992</v>
      </c>
      <c r="V427" s="14">
        <f t="shared" si="6"/>
        <v>1</v>
      </c>
      <c r="W427" s="28" t="s">
        <v>93</v>
      </c>
      <c r="X427" s="28" t="s">
        <v>94</v>
      </c>
      <c r="Y427" s="30" t="s">
        <v>140</v>
      </c>
      <c r="Z427" s="28" t="s">
        <v>140</v>
      </c>
      <c r="AA427" t="s">
        <v>117</v>
      </c>
      <c r="AB427" s="28">
        <v>0</v>
      </c>
      <c r="AC427" s="28" t="s">
        <v>98</v>
      </c>
      <c r="AD427" s="28" t="s">
        <v>97</v>
      </c>
      <c r="AE427" s="30" t="s">
        <v>118</v>
      </c>
      <c r="AF427" t="s">
        <v>98</v>
      </c>
      <c r="AG427" t="s">
        <v>98</v>
      </c>
      <c r="AH427" t="s">
        <v>100</v>
      </c>
      <c r="AI427" t="s">
        <v>102</v>
      </c>
      <c r="AJ427">
        <v>0</v>
      </c>
      <c r="AK427" t="s">
        <v>102</v>
      </c>
      <c r="AL427">
        <v>0</v>
      </c>
      <c r="AM427">
        <v>651</v>
      </c>
      <c r="AN427">
        <v>651</v>
      </c>
      <c r="AO427" s="28" t="s">
        <v>103</v>
      </c>
      <c r="AP427" s="28" t="s">
        <v>97</v>
      </c>
      <c r="AQ427" t="s">
        <v>105</v>
      </c>
      <c r="AR427" t="s">
        <v>106</v>
      </c>
      <c r="AS427">
        <v>707</v>
      </c>
      <c r="AT427">
        <v>682</v>
      </c>
      <c r="AU427">
        <v>0</v>
      </c>
      <c r="AV427">
        <v>1389</v>
      </c>
      <c r="AW427" s="30">
        <v>0</v>
      </c>
      <c r="AX427">
        <v>0</v>
      </c>
      <c r="AY427" s="30">
        <v>1</v>
      </c>
      <c r="AZ427" s="30">
        <v>1</v>
      </c>
      <c r="BA427">
        <v>3</v>
      </c>
      <c r="BB427" s="14">
        <f>IF(Table1[[#This Row],[FullBath]]+Table1[[#This Row],[HalfBath]]=Table1[[#This Row],[BedroomAbvGr]],1,0)</f>
        <v>0</v>
      </c>
      <c r="BC427">
        <v>1</v>
      </c>
      <c r="BD427" s="30" t="s">
        <v>98</v>
      </c>
      <c r="BE427">
        <v>6</v>
      </c>
      <c r="BF427" t="s">
        <v>107</v>
      </c>
      <c r="BG427">
        <v>2</v>
      </c>
      <c r="BH427" t="s">
        <v>97</v>
      </c>
      <c r="BI427" t="s">
        <v>127</v>
      </c>
      <c r="BJ427">
        <v>1947</v>
      </c>
      <c r="BK427" t="s">
        <v>102</v>
      </c>
      <c r="BL427">
        <v>1</v>
      </c>
      <c r="BM427">
        <v>240</v>
      </c>
      <c r="BN427" t="s">
        <v>98</v>
      </c>
      <c r="BO427" t="s">
        <v>98</v>
      </c>
      <c r="BP427" t="s">
        <v>190</v>
      </c>
      <c r="BQ427" s="30">
        <v>0</v>
      </c>
      <c r="BR427" s="14">
        <f>IF(Table1[[#This Row],[WoodDeckSF]]&gt;0,1,0)</f>
        <v>0</v>
      </c>
      <c r="BS427">
        <v>0</v>
      </c>
      <c r="BT427">
        <v>126</v>
      </c>
      <c r="BU427">
        <v>0</v>
      </c>
      <c r="BV427">
        <v>0</v>
      </c>
      <c r="BW427">
        <v>0</v>
      </c>
      <c r="BX427" s="28" t="s">
        <v>83</v>
      </c>
      <c r="BY427" s="14">
        <f>IF(Table1[[#This Row],[PoolQC]]="NA", 0, 1)</f>
        <v>0</v>
      </c>
      <c r="BZ427" s="30" t="s">
        <v>83</v>
      </c>
      <c r="CA427" s="14">
        <f>IF(Table1[[#This Row],[Fence]]="NA",0,1)</f>
        <v>0</v>
      </c>
      <c r="CB427" t="s">
        <v>83</v>
      </c>
      <c r="CC427">
        <v>0</v>
      </c>
      <c r="CD427" s="30">
        <v>9</v>
      </c>
      <c r="CE427">
        <v>2009</v>
      </c>
      <c r="CF427" t="s">
        <v>110</v>
      </c>
      <c r="CG427" t="s">
        <v>111</v>
      </c>
      <c r="CH427" s="14">
        <f>IF(Table1[[#This Row],[SaleCondition]]="Normal",1,0)</f>
        <v>1</v>
      </c>
      <c r="CI427" s="1">
        <v>135000</v>
      </c>
    </row>
    <row r="428" spans="1:87" x14ac:dyDescent="0.2">
      <c r="A428">
        <v>427</v>
      </c>
      <c r="B428">
        <v>80</v>
      </c>
      <c r="C428" s="28" t="s">
        <v>81</v>
      </c>
      <c r="D428" t="s">
        <v>83</v>
      </c>
      <c r="E428">
        <v>12800</v>
      </c>
      <c r="F428" s="28" t="s">
        <v>82</v>
      </c>
      <c r="G428" t="s">
        <v>83</v>
      </c>
      <c r="H428" t="s">
        <v>84</v>
      </c>
      <c r="I428" s="28" t="s">
        <v>195</v>
      </c>
      <c r="J428" t="s">
        <v>86</v>
      </c>
      <c r="K428" s="30" t="s">
        <v>87</v>
      </c>
      <c r="L428" t="s">
        <v>194</v>
      </c>
      <c r="M428" s="31" t="s">
        <v>170</v>
      </c>
      <c r="N428" s="31" t="s">
        <v>90</v>
      </c>
      <c r="O428" s="28" t="s">
        <v>90</v>
      </c>
      <c r="P428" t="s">
        <v>91</v>
      </c>
      <c r="Q428" s="30" t="s">
        <v>197</v>
      </c>
      <c r="R428" s="28">
        <v>7</v>
      </c>
      <c r="S428" s="28">
        <v>5</v>
      </c>
      <c r="T428">
        <v>1989</v>
      </c>
      <c r="U428">
        <v>1989</v>
      </c>
      <c r="V428" s="14">
        <f t="shared" si="6"/>
        <v>0</v>
      </c>
      <c r="W428" s="28" t="s">
        <v>93</v>
      </c>
      <c r="X428" s="28" t="s">
        <v>94</v>
      </c>
      <c r="Y428" s="30" t="s">
        <v>124</v>
      </c>
      <c r="Z428" s="28" t="s">
        <v>124</v>
      </c>
      <c r="AA428" t="s">
        <v>96</v>
      </c>
      <c r="AB428" s="28">
        <v>145</v>
      </c>
      <c r="AC428" s="28" t="s">
        <v>97</v>
      </c>
      <c r="AD428" s="28" t="s">
        <v>98</v>
      </c>
      <c r="AE428" s="30" t="s">
        <v>99</v>
      </c>
      <c r="AF428" t="s">
        <v>97</v>
      </c>
      <c r="AG428" t="s">
        <v>98</v>
      </c>
      <c r="AH428" t="s">
        <v>97</v>
      </c>
      <c r="AI428" t="s">
        <v>101</v>
      </c>
      <c r="AJ428">
        <v>1518</v>
      </c>
      <c r="AK428" t="s">
        <v>102</v>
      </c>
      <c r="AL428">
        <v>0</v>
      </c>
      <c r="AM428">
        <v>0</v>
      </c>
      <c r="AN428">
        <v>1518</v>
      </c>
      <c r="AO428" s="28" t="s">
        <v>103</v>
      </c>
      <c r="AP428" s="28" t="s">
        <v>97</v>
      </c>
      <c r="AQ428" t="s">
        <v>105</v>
      </c>
      <c r="AR428" t="s">
        <v>106</v>
      </c>
      <c r="AS428">
        <v>1644</v>
      </c>
      <c r="AT428">
        <v>0</v>
      </c>
      <c r="AU428">
        <v>0</v>
      </c>
      <c r="AV428">
        <v>1644</v>
      </c>
      <c r="AW428" s="30">
        <v>1</v>
      </c>
      <c r="AX428">
        <v>1</v>
      </c>
      <c r="AY428" s="30">
        <v>2</v>
      </c>
      <c r="AZ428" s="30">
        <v>0</v>
      </c>
      <c r="BA428">
        <v>2</v>
      </c>
      <c r="BB428" s="14">
        <f>IF(Table1[[#This Row],[FullBath]]+Table1[[#This Row],[HalfBath]]=Table1[[#This Row],[BedroomAbvGr]],1,0)</f>
        <v>1</v>
      </c>
      <c r="BC428">
        <v>1</v>
      </c>
      <c r="BD428" s="30" t="s">
        <v>97</v>
      </c>
      <c r="BE428">
        <v>5</v>
      </c>
      <c r="BF428" t="s">
        <v>107</v>
      </c>
      <c r="BG428">
        <v>1</v>
      </c>
      <c r="BH428" t="s">
        <v>98</v>
      </c>
      <c r="BI428" t="s">
        <v>108</v>
      </c>
      <c r="BJ428">
        <v>1989</v>
      </c>
      <c r="BK428" t="s">
        <v>157</v>
      </c>
      <c r="BL428">
        <v>2</v>
      </c>
      <c r="BM428">
        <v>569</v>
      </c>
      <c r="BN428" t="s">
        <v>98</v>
      </c>
      <c r="BO428" t="s">
        <v>98</v>
      </c>
      <c r="BP428" t="s">
        <v>105</v>
      </c>
      <c r="BQ428" s="30">
        <v>80</v>
      </c>
      <c r="BR428" s="14">
        <f>IF(Table1[[#This Row],[WoodDeckSF]]&gt;0,1,0)</f>
        <v>1</v>
      </c>
      <c r="BS428">
        <v>0</v>
      </c>
      <c r="BT428">
        <v>0</v>
      </c>
      <c r="BU428">
        <v>0</v>
      </c>
      <c r="BV428">
        <v>396</v>
      </c>
      <c r="BW428">
        <v>0</v>
      </c>
      <c r="BX428" s="28" t="s">
        <v>83</v>
      </c>
      <c r="BY428" s="14">
        <f>IF(Table1[[#This Row],[PoolQC]]="NA", 0, 1)</f>
        <v>0</v>
      </c>
      <c r="BZ428" s="30" t="s">
        <v>83</v>
      </c>
      <c r="CA428" s="14">
        <f>IF(Table1[[#This Row],[Fence]]="NA",0,1)</f>
        <v>0</v>
      </c>
      <c r="CB428" t="s">
        <v>83</v>
      </c>
      <c r="CC428">
        <v>0</v>
      </c>
      <c r="CD428" s="30">
        <v>8</v>
      </c>
      <c r="CE428">
        <v>2009</v>
      </c>
      <c r="CF428" t="s">
        <v>110</v>
      </c>
      <c r="CG428" t="s">
        <v>111</v>
      </c>
      <c r="CH428" s="14">
        <f>IF(Table1[[#This Row],[SaleCondition]]="Normal",1,0)</f>
        <v>1</v>
      </c>
      <c r="CI428" s="1">
        <v>275000</v>
      </c>
    </row>
    <row r="429" spans="1:87" x14ac:dyDescent="0.2">
      <c r="A429">
        <v>428</v>
      </c>
      <c r="B429">
        <v>20</v>
      </c>
      <c r="C429" s="28" t="s">
        <v>81</v>
      </c>
      <c r="D429">
        <v>77</v>
      </c>
      <c r="E429">
        <v>8593</v>
      </c>
      <c r="F429" s="28" t="s">
        <v>82</v>
      </c>
      <c r="G429" t="s">
        <v>83</v>
      </c>
      <c r="H429" t="s">
        <v>120</v>
      </c>
      <c r="I429" s="28" t="s">
        <v>85</v>
      </c>
      <c r="J429" t="s">
        <v>86</v>
      </c>
      <c r="K429" s="30" t="s">
        <v>87</v>
      </c>
      <c r="L429" t="s">
        <v>88</v>
      </c>
      <c r="M429" s="31" t="s">
        <v>162</v>
      </c>
      <c r="N429" s="31" t="s">
        <v>90</v>
      </c>
      <c r="O429" s="28" t="s">
        <v>90</v>
      </c>
      <c r="P429" t="s">
        <v>91</v>
      </c>
      <c r="Q429" s="30" t="s">
        <v>115</v>
      </c>
      <c r="R429" s="28">
        <v>4</v>
      </c>
      <c r="S429" s="28">
        <v>6</v>
      </c>
      <c r="T429">
        <v>1957</v>
      </c>
      <c r="U429">
        <v>1957</v>
      </c>
      <c r="V429" s="14">
        <f t="shared" si="6"/>
        <v>0</v>
      </c>
      <c r="W429" s="28" t="s">
        <v>152</v>
      </c>
      <c r="X429" s="28" t="s">
        <v>94</v>
      </c>
      <c r="Y429" s="30" t="s">
        <v>116</v>
      </c>
      <c r="Z429" s="28" t="s">
        <v>116</v>
      </c>
      <c r="AA429" t="s">
        <v>117</v>
      </c>
      <c r="AB429" s="28">
        <v>0</v>
      </c>
      <c r="AC429" s="28" t="s">
        <v>98</v>
      </c>
      <c r="AD429" s="28" t="s">
        <v>98</v>
      </c>
      <c r="AE429" s="30" t="s">
        <v>118</v>
      </c>
      <c r="AF429" t="s">
        <v>98</v>
      </c>
      <c r="AG429" t="s">
        <v>98</v>
      </c>
      <c r="AH429" t="s">
        <v>100</v>
      </c>
      <c r="AI429" t="s">
        <v>153</v>
      </c>
      <c r="AJ429">
        <v>288</v>
      </c>
      <c r="AK429" t="s">
        <v>102</v>
      </c>
      <c r="AL429">
        <v>0</v>
      </c>
      <c r="AM429">
        <v>619</v>
      </c>
      <c r="AN429">
        <v>907</v>
      </c>
      <c r="AO429" s="28" t="s">
        <v>103</v>
      </c>
      <c r="AP429" s="28" t="s">
        <v>104</v>
      </c>
      <c r="AQ429" t="s">
        <v>105</v>
      </c>
      <c r="AR429" t="s">
        <v>106</v>
      </c>
      <c r="AS429">
        <v>907</v>
      </c>
      <c r="AT429">
        <v>0</v>
      </c>
      <c r="AU429">
        <v>0</v>
      </c>
      <c r="AV429">
        <v>907</v>
      </c>
      <c r="AW429" s="30">
        <v>0</v>
      </c>
      <c r="AX429">
        <v>0</v>
      </c>
      <c r="AY429" s="30">
        <v>1</v>
      </c>
      <c r="AZ429" s="30">
        <v>0</v>
      </c>
      <c r="BA429">
        <v>3</v>
      </c>
      <c r="BB429" s="14">
        <f>IF(Table1[[#This Row],[FullBath]]+Table1[[#This Row],[HalfBath]]=Table1[[#This Row],[BedroomAbvGr]],1,0)</f>
        <v>0</v>
      </c>
      <c r="BC429">
        <v>1</v>
      </c>
      <c r="BD429" s="30" t="s">
        <v>98</v>
      </c>
      <c r="BE429">
        <v>5</v>
      </c>
      <c r="BF429" t="s">
        <v>107</v>
      </c>
      <c r="BG429">
        <v>0</v>
      </c>
      <c r="BH429" t="s">
        <v>83</v>
      </c>
      <c r="BI429" t="s">
        <v>127</v>
      </c>
      <c r="BJ429">
        <v>1964</v>
      </c>
      <c r="BK429" t="s">
        <v>102</v>
      </c>
      <c r="BL429">
        <v>1</v>
      </c>
      <c r="BM429">
        <v>352</v>
      </c>
      <c r="BN429" t="s">
        <v>98</v>
      </c>
      <c r="BO429" t="s">
        <v>98</v>
      </c>
      <c r="BP429" t="s">
        <v>105</v>
      </c>
      <c r="BQ429" s="30">
        <v>0</v>
      </c>
      <c r="BR429" s="14">
        <f>IF(Table1[[#This Row],[WoodDeckSF]]&gt;0,1,0)</f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 s="28" t="s">
        <v>83</v>
      </c>
      <c r="BY429" s="14">
        <f>IF(Table1[[#This Row],[PoolQC]]="NA", 0, 1)</f>
        <v>0</v>
      </c>
      <c r="BZ429" s="30" t="s">
        <v>83</v>
      </c>
      <c r="CA429" s="14">
        <f>IF(Table1[[#This Row],[Fence]]="NA",0,1)</f>
        <v>0</v>
      </c>
      <c r="CB429" t="s">
        <v>83</v>
      </c>
      <c r="CC429">
        <v>0</v>
      </c>
      <c r="CD429" s="30">
        <v>7</v>
      </c>
      <c r="CE429">
        <v>2008</v>
      </c>
      <c r="CF429" t="s">
        <v>110</v>
      </c>
      <c r="CG429" t="s">
        <v>111</v>
      </c>
      <c r="CH429" s="14">
        <f>IF(Table1[[#This Row],[SaleCondition]]="Normal",1,0)</f>
        <v>1</v>
      </c>
      <c r="CI429" s="1">
        <v>109008</v>
      </c>
    </row>
    <row r="430" spans="1:87" x14ac:dyDescent="0.2">
      <c r="A430">
        <v>429</v>
      </c>
      <c r="B430">
        <v>20</v>
      </c>
      <c r="C430" s="28" t="s">
        <v>81</v>
      </c>
      <c r="D430">
        <v>64</v>
      </c>
      <c r="E430">
        <v>6762</v>
      </c>
      <c r="F430" s="28" t="s">
        <v>82</v>
      </c>
      <c r="G430" t="s">
        <v>83</v>
      </c>
      <c r="H430" t="s">
        <v>84</v>
      </c>
      <c r="I430" s="28" t="s">
        <v>85</v>
      </c>
      <c r="J430" t="s">
        <v>86</v>
      </c>
      <c r="K430" s="30" t="s">
        <v>87</v>
      </c>
      <c r="L430" t="s">
        <v>88</v>
      </c>
      <c r="M430" s="31" t="s">
        <v>89</v>
      </c>
      <c r="N430" s="31" t="s">
        <v>90</v>
      </c>
      <c r="O430" s="28" t="s">
        <v>90</v>
      </c>
      <c r="P430" t="s">
        <v>91</v>
      </c>
      <c r="Q430" s="30" t="s">
        <v>115</v>
      </c>
      <c r="R430" s="28">
        <v>7</v>
      </c>
      <c r="S430" s="28">
        <v>5</v>
      </c>
      <c r="T430">
        <v>2007</v>
      </c>
      <c r="U430">
        <v>2007</v>
      </c>
      <c r="V430" s="14">
        <f t="shared" si="6"/>
        <v>0</v>
      </c>
      <c r="W430" s="28" t="s">
        <v>93</v>
      </c>
      <c r="X430" s="28" t="s">
        <v>94</v>
      </c>
      <c r="Y430" s="30" t="s">
        <v>95</v>
      </c>
      <c r="Z430" s="28" t="s">
        <v>95</v>
      </c>
      <c r="AA430" t="s">
        <v>96</v>
      </c>
      <c r="AB430" s="28">
        <v>108</v>
      </c>
      <c r="AC430" s="28" t="s">
        <v>97</v>
      </c>
      <c r="AD430" s="28" t="s">
        <v>98</v>
      </c>
      <c r="AE430" s="30" t="s">
        <v>99</v>
      </c>
      <c r="AF430" t="s">
        <v>97</v>
      </c>
      <c r="AG430" t="s">
        <v>98</v>
      </c>
      <c r="AH430" t="s">
        <v>100</v>
      </c>
      <c r="AI430" t="s">
        <v>101</v>
      </c>
      <c r="AJ430">
        <v>664</v>
      </c>
      <c r="AK430" t="s">
        <v>102</v>
      </c>
      <c r="AL430">
        <v>0</v>
      </c>
      <c r="AM430">
        <v>544</v>
      </c>
      <c r="AN430">
        <v>1208</v>
      </c>
      <c r="AO430" s="28" t="s">
        <v>103</v>
      </c>
      <c r="AP430" s="28" t="s">
        <v>104</v>
      </c>
      <c r="AQ430" t="s">
        <v>105</v>
      </c>
      <c r="AR430" t="s">
        <v>106</v>
      </c>
      <c r="AS430">
        <v>1208</v>
      </c>
      <c r="AT430">
        <v>0</v>
      </c>
      <c r="AU430">
        <v>0</v>
      </c>
      <c r="AV430">
        <v>1208</v>
      </c>
      <c r="AW430" s="30">
        <v>1</v>
      </c>
      <c r="AX430">
        <v>0</v>
      </c>
      <c r="AY430" s="30">
        <v>2</v>
      </c>
      <c r="AZ430" s="30">
        <v>0</v>
      </c>
      <c r="BA430">
        <v>2</v>
      </c>
      <c r="BB430" s="14">
        <f>IF(Table1[[#This Row],[FullBath]]+Table1[[#This Row],[HalfBath]]=Table1[[#This Row],[BedroomAbvGr]],1,0)</f>
        <v>1</v>
      </c>
      <c r="BC430">
        <v>1</v>
      </c>
      <c r="BD430" s="30" t="s">
        <v>97</v>
      </c>
      <c r="BE430">
        <v>6</v>
      </c>
      <c r="BF430" t="s">
        <v>107</v>
      </c>
      <c r="BG430">
        <v>0</v>
      </c>
      <c r="BH430" t="s">
        <v>83</v>
      </c>
      <c r="BI430" t="s">
        <v>108</v>
      </c>
      <c r="BJ430">
        <v>2007</v>
      </c>
      <c r="BK430" t="s">
        <v>109</v>
      </c>
      <c r="BL430">
        <v>2</v>
      </c>
      <c r="BM430">
        <v>628</v>
      </c>
      <c r="BN430" t="s">
        <v>98</v>
      </c>
      <c r="BO430" t="s">
        <v>98</v>
      </c>
      <c r="BP430" t="s">
        <v>105</v>
      </c>
      <c r="BQ430" s="30">
        <v>105</v>
      </c>
      <c r="BR430" s="14">
        <f>IF(Table1[[#This Row],[WoodDeckSF]]&gt;0,1,0)</f>
        <v>1</v>
      </c>
      <c r="BS430">
        <v>54</v>
      </c>
      <c r="BT430">
        <v>0</v>
      </c>
      <c r="BU430">
        <v>0</v>
      </c>
      <c r="BV430">
        <v>0</v>
      </c>
      <c r="BW430">
        <v>0</v>
      </c>
      <c r="BX430" s="28" t="s">
        <v>83</v>
      </c>
      <c r="BY430" s="14">
        <f>IF(Table1[[#This Row],[PoolQC]]="NA", 0, 1)</f>
        <v>0</v>
      </c>
      <c r="BZ430" s="30" t="s">
        <v>83</v>
      </c>
      <c r="CA430" s="14">
        <f>IF(Table1[[#This Row],[Fence]]="NA",0,1)</f>
        <v>0</v>
      </c>
      <c r="CB430" t="s">
        <v>83</v>
      </c>
      <c r="CC430">
        <v>0</v>
      </c>
      <c r="CD430" s="30">
        <v>9</v>
      </c>
      <c r="CE430">
        <v>2007</v>
      </c>
      <c r="CF430" t="s">
        <v>158</v>
      </c>
      <c r="CG430" t="s">
        <v>159</v>
      </c>
      <c r="CH430" s="14">
        <f>IF(Table1[[#This Row],[SaleCondition]]="Normal",1,0)</f>
        <v>0</v>
      </c>
      <c r="CI430" s="1">
        <v>195400</v>
      </c>
    </row>
    <row r="431" spans="1:87" x14ac:dyDescent="0.2">
      <c r="A431">
        <v>430</v>
      </c>
      <c r="B431">
        <v>20</v>
      </c>
      <c r="C431" s="28" t="s">
        <v>81</v>
      </c>
      <c r="D431">
        <v>130</v>
      </c>
      <c r="E431">
        <v>11457</v>
      </c>
      <c r="F431" s="28" t="s">
        <v>82</v>
      </c>
      <c r="G431" t="s">
        <v>83</v>
      </c>
      <c r="H431" t="s">
        <v>120</v>
      </c>
      <c r="I431" s="28" t="s">
        <v>85</v>
      </c>
      <c r="J431" t="s">
        <v>86</v>
      </c>
      <c r="K431" s="30" t="s">
        <v>122</v>
      </c>
      <c r="L431" t="s">
        <v>88</v>
      </c>
      <c r="M431" s="31" t="s">
        <v>189</v>
      </c>
      <c r="N431" s="31" t="s">
        <v>90</v>
      </c>
      <c r="O431" s="28" t="s">
        <v>90</v>
      </c>
      <c r="P431" t="s">
        <v>91</v>
      </c>
      <c r="Q431" s="30" t="s">
        <v>115</v>
      </c>
      <c r="R431" s="28">
        <v>6</v>
      </c>
      <c r="S431" s="28">
        <v>5</v>
      </c>
      <c r="T431">
        <v>1988</v>
      </c>
      <c r="U431">
        <v>1988</v>
      </c>
      <c r="V431" s="14">
        <f t="shared" si="6"/>
        <v>0</v>
      </c>
      <c r="W431" s="28" t="s">
        <v>93</v>
      </c>
      <c r="X431" s="28" t="s">
        <v>94</v>
      </c>
      <c r="Y431" s="30" t="s">
        <v>140</v>
      </c>
      <c r="Z431" s="28" t="s">
        <v>140</v>
      </c>
      <c r="AA431" t="s">
        <v>117</v>
      </c>
      <c r="AB431" s="28">
        <v>0</v>
      </c>
      <c r="AC431" s="28" t="s">
        <v>98</v>
      </c>
      <c r="AD431" s="28" t="s">
        <v>98</v>
      </c>
      <c r="AE431" s="30" t="s">
        <v>118</v>
      </c>
      <c r="AF431" t="s">
        <v>97</v>
      </c>
      <c r="AG431" t="s">
        <v>98</v>
      </c>
      <c r="AH431" t="s">
        <v>121</v>
      </c>
      <c r="AI431" t="s">
        <v>101</v>
      </c>
      <c r="AJ431">
        <v>1005</v>
      </c>
      <c r="AK431" t="s">
        <v>102</v>
      </c>
      <c r="AL431">
        <v>0</v>
      </c>
      <c r="AM431">
        <v>387</v>
      </c>
      <c r="AN431">
        <v>1392</v>
      </c>
      <c r="AO431" s="28" t="s">
        <v>103</v>
      </c>
      <c r="AP431" s="28" t="s">
        <v>98</v>
      </c>
      <c r="AQ431" t="s">
        <v>105</v>
      </c>
      <c r="AR431" t="s">
        <v>106</v>
      </c>
      <c r="AS431">
        <v>1412</v>
      </c>
      <c r="AT431">
        <v>0</v>
      </c>
      <c r="AU431">
        <v>0</v>
      </c>
      <c r="AV431">
        <v>1412</v>
      </c>
      <c r="AW431" s="30">
        <v>1</v>
      </c>
      <c r="AX431">
        <v>0</v>
      </c>
      <c r="AY431" s="30">
        <v>2</v>
      </c>
      <c r="AZ431" s="30">
        <v>0</v>
      </c>
      <c r="BA431">
        <v>3</v>
      </c>
      <c r="BB431" s="14">
        <f>IF(Table1[[#This Row],[FullBath]]+Table1[[#This Row],[HalfBath]]=Table1[[#This Row],[BedroomAbvGr]],1,0)</f>
        <v>0</v>
      </c>
      <c r="BC431">
        <v>1</v>
      </c>
      <c r="BD431" s="30" t="s">
        <v>97</v>
      </c>
      <c r="BE431">
        <v>6</v>
      </c>
      <c r="BF431" t="s">
        <v>107</v>
      </c>
      <c r="BG431">
        <v>1</v>
      </c>
      <c r="BH431" t="s">
        <v>98</v>
      </c>
      <c r="BI431" t="s">
        <v>108</v>
      </c>
      <c r="BJ431">
        <v>1988</v>
      </c>
      <c r="BK431" t="s">
        <v>102</v>
      </c>
      <c r="BL431">
        <v>2</v>
      </c>
      <c r="BM431">
        <v>576</v>
      </c>
      <c r="BN431" t="s">
        <v>98</v>
      </c>
      <c r="BO431" t="s">
        <v>98</v>
      </c>
      <c r="BP431" t="s">
        <v>105</v>
      </c>
      <c r="BQ431" s="30">
        <v>0</v>
      </c>
      <c r="BR431" s="14">
        <f>IF(Table1[[#This Row],[WoodDeckSF]]&gt;0,1,0)</f>
        <v>0</v>
      </c>
      <c r="BS431">
        <v>0</v>
      </c>
      <c r="BT431">
        <v>169</v>
      </c>
      <c r="BU431">
        <v>0</v>
      </c>
      <c r="BV431">
        <v>0</v>
      </c>
      <c r="BW431">
        <v>0</v>
      </c>
      <c r="BX431" s="28" t="s">
        <v>83</v>
      </c>
      <c r="BY431" s="14">
        <f>IF(Table1[[#This Row],[PoolQC]]="NA", 0, 1)</f>
        <v>0</v>
      </c>
      <c r="BZ431" s="30" t="s">
        <v>83</v>
      </c>
      <c r="CA431" s="14">
        <f>IF(Table1[[#This Row],[Fence]]="NA",0,1)</f>
        <v>0</v>
      </c>
      <c r="CB431" t="s">
        <v>83</v>
      </c>
      <c r="CC431">
        <v>0</v>
      </c>
      <c r="CD431" s="30">
        <v>3</v>
      </c>
      <c r="CE431">
        <v>2009</v>
      </c>
      <c r="CF431" t="s">
        <v>110</v>
      </c>
      <c r="CG431" t="s">
        <v>111</v>
      </c>
      <c r="CH431" s="14">
        <f>IF(Table1[[#This Row],[SaleCondition]]="Normal",1,0)</f>
        <v>1</v>
      </c>
      <c r="CI431" s="1">
        <v>175000</v>
      </c>
    </row>
    <row r="432" spans="1:87" x14ac:dyDescent="0.2">
      <c r="A432">
        <v>431</v>
      </c>
      <c r="B432">
        <v>160</v>
      </c>
      <c r="C432" s="28" t="s">
        <v>142</v>
      </c>
      <c r="D432">
        <v>21</v>
      </c>
      <c r="E432">
        <v>1680</v>
      </c>
      <c r="F432" s="28" t="s">
        <v>82</v>
      </c>
      <c r="G432" t="s">
        <v>83</v>
      </c>
      <c r="H432" t="s">
        <v>84</v>
      </c>
      <c r="I432" s="28" t="s">
        <v>85</v>
      </c>
      <c r="J432" t="s">
        <v>86</v>
      </c>
      <c r="K432" s="30" t="s">
        <v>87</v>
      </c>
      <c r="L432" t="s">
        <v>88</v>
      </c>
      <c r="M432" s="31" t="s">
        <v>228</v>
      </c>
      <c r="N432" s="31" t="s">
        <v>90</v>
      </c>
      <c r="O432" s="28" t="s">
        <v>90</v>
      </c>
      <c r="P432" t="s">
        <v>198</v>
      </c>
      <c r="Q432" s="30" t="s">
        <v>92</v>
      </c>
      <c r="R432" s="28">
        <v>6</v>
      </c>
      <c r="S432" s="28">
        <v>5</v>
      </c>
      <c r="T432">
        <v>1971</v>
      </c>
      <c r="U432">
        <v>1971</v>
      </c>
      <c r="V432" s="14">
        <f t="shared" si="6"/>
        <v>0</v>
      </c>
      <c r="W432" s="28" t="s">
        <v>93</v>
      </c>
      <c r="X432" s="28" t="s">
        <v>94</v>
      </c>
      <c r="Y432" s="30" t="s">
        <v>140</v>
      </c>
      <c r="Z432" s="28" t="s">
        <v>140</v>
      </c>
      <c r="AA432" t="s">
        <v>96</v>
      </c>
      <c r="AB432" s="28">
        <v>232</v>
      </c>
      <c r="AC432" s="28" t="s">
        <v>98</v>
      </c>
      <c r="AD432" s="28" t="s">
        <v>98</v>
      </c>
      <c r="AE432" s="30" t="s">
        <v>118</v>
      </c>
      <c r="AF432" t="s">
        <v>98</v>
      </c>
      <c r="AG432" t="s">
        <v>98</v>
      </c>
      <c r="AH432" t="s">
        <v>100</v>
      </c>
      <c r="AI432" t="s">
        <v>119</v>
      </c>
      <c r="AJ432">
        <v>387</v>
      </c>
      <c r="AK432" t="s">
        <v>102</v>
      </c>
      <c r="AL432">
        <v>0</v>
      </c>
      <c r="AM432">
        <v>96</v>
      </c>
      <c r="AN432">
        <v>483</v>
      </c>
      <c r="AO432" s="28" t="s">
        <v>103</v>
      </c>
      <c r="AP432" s="28" t="s">
        <v>98</v>
      </c>
      <c r="AQ432" t="s">
        <v>105</v>
      </c>
      <c r="AR432" t="s">
        <v>106</v>
      </c>
      <c r="AS432">
        <v>483</v>
      </c>
      <c r="AT432">
        <v>504</v>
      </c>
      <c r="AU432">
        <v>0</v>
      </c>
      <c r="AV432">
        <v>987</v>
      </c>
      <c r="AW432" s="30">
        <v>0</v>
      </c>
      <c r="AX432">
        <v>0</v>
      </c>
      <c r="AY432" s="30">
        <v>1</v>
      </c>
      <c r="AZ432" s="30">
        <v>1</v>
      </c>
      <c r="BA432">
        <v>2</v>
      </c>
      <c r="BB432" s="14">
        <f>IF(Table1[[#This Row],[FullBath]]+Table1[[#This Row],[HalfBath]]=Table1[[#This Row],[BedroomAbvGr]],1,0)</f>
        <v>1</v>
      </c>
      <c r="BC432">
        <v>1</v>
      </c>
      <c r="BD432" s="30" t="s">
        <v>98</v>
      </c>
      <c r="BE432">
        <v>4</v>
      </c>
      <c r="BF432" t="s">
        <v>107</v>
      </c>
      <c r="BG432">
        <v>0</v>
      </c>
      <c r="BH432" t="s">
        <v>83</v>
      </c>
      <c r="BI432" t="s">
        <v>127</v>
      </c>
      <c r="BJ432">
        <v>1971</v>
      </c>
      <c r="BK432" t="s">
        <v>102</v>
      </c>
      <c r="BL432">
        <v>1</v>
      </c>
      <c r="BM432">
        <v>264</v>
      </c>
      <c r="BN432" t="s">
        <v>98</v>
      </c>
      <c r="BO432" t="s">
        <v>98</v>
      </c>
      <c r="BP432" t="s">
        <v>105</v>
      </c>
      <c r="BQ432" s="30">
        <v>0</v>
      </c>
      <c r="BR432" s="14">
        <f>IF(Table1[[#This Row],[WoodDeckSF]]&gt;0,1,0)</f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s="28" t="s">
        <v>83</v>
      </c>
      <c r="BY432" s="14">
        <f>IF(Table1[[#This Row],[PoolQC]]="NA", 0, 1)</f>
        <v>0</v>
      </c>
      <c r="BZ432" s="30" t="s">
        <v>83</v>
      </c>
      <c r="CA432" s="14">
        <f>IF(Table1[[#This Row],[Fence]]="NA",0,1)</f>
        <v>0</v>
      </c>
      <c r="CB432" t="s">
        <v>83</v>
      </c>
      <c r="CC432">
        <v>0</v>
      </c>
      <c r="CD432" s="30">
        <v>7</v>
      </c>
      <c r="CE432">
        <v>2008</v>
      </c>
      <c r="CF432" t="s">
        <v>173</v>
      </c>
      <c r="CG432" t="s">
        <v>128</v>
      </c>
      <c r="CH432" s="14">
        <f>IF(Table1[[#This Row],[SaleCondition]]="Normal",1,0)</f>
        <v>0</v>
      </c>
      <c r="CI432" s="1">
        <v>85400</v>
      </c>
    </row>
    <row r="433" spans="1:87" x14ac:dyDescent="0.2">
      <c r="A433">
        <v>432</v>
      </c>
      <c r="B433">
        <v>50</v>
      </c>
      <c r="C433" s="28" t="s">
        <v>142</v>
      </c>
      <c r="D433">
        <v>60</v>
      </c>
      <c r="E433">
        <v>5586</v>
      </c>
      <c r="F433" s="28" t="s">
        <v>82</v>
      </c>
      <c r="G433" t="s">
        <v>83</v>
      </c>
      <c r="H433" t="s">
        <v>120</v>
      </c>
      <c r="I433" s="28" t="s">
        <v>175</v>
      </c>
      <c r="J433" t="s">
        <v>86</v>
      </c>
      <c r="K433" s="30" t="s">
        <v>87</v>
      </c>
      <c r="L433" t="s">
        <v>88</v>
      </c>
      <c r="M433" s="31" t="s">
        <v>143</v>
      </c>
      <c r="N433" s="31" t="s">
        <v>114</v>
      </c>
      <c r="O433" s="28" t="s">
        <v>90</v>
      </c>
      <c r="P433" t="s">
        <v>91</v>
      </c>
      <c r="Q433" s="30" t="s">
        <v>132</v>
      </c>
      <c r="R433" s="28">
        <v>6</v>
      </c>
      <c r="S433" s="28">
        <v>7</v>
      </c>
      <c r="T433">
        <v>1920</v>
      </c>
      <c r="U433">
        <v>1998</v>
      </c>
      <c r="V433" s="14">
        <f t="shared" si="6"/>
        <v>1</v>
      </c>
      <c r="W433" s="28" t="s">
        <v>93</v>
      </c>
      <c r="X433" s="28" t="s">
        <v>94</v>
      </c>
      <c r="Y433" s="30" t="s">
        <v>116</v>
      </c>
      <c r="Z433" s="28" t="s">
        <v>116</v>
      </c>
      <c r="AA433" t="s">
        <v>117</v>
      </c>
      <c r="AB433" s="28">
        <v>0</v>
      </c>
      <c r="AC433" s="28" t="s">
        <v>98</v>
      </c>
      <c r="AD433" s="28" t="s">
        <v>98</v>
      </c>
      <c r="AE433" s="30" t="s">
        <v>126</v>
      </c>
      <c r="AF433" t="s">
        <v>98</v>
      </c>
      <c r="AG433" t="s">
        <v>98</v>
      </c>
      <c r="AH433" t="s">
        <v>100</v>
      </c>
      <c r="AI433" t="s">
        <v>102</v>
      </c>
      <c r="AJ433">
        <v>0</v>
      </c>
      <c r="AK433" t="s">
        <v>102</v>
      </c>
      <c r="AL433">
        <v>0</v>
      </c>
      <c r="AM433">
        <v>901</v>
      </c>
      <c r="AN433">
        <v>901</v>
      </c>
      <c r="AO433" s="28" t="s">
        <v>103</v>
      </c>
      <c r="AP433" s="28" t="s">
        <v>97</v>
      </c>
      <c r="AQ433" t="s">
        <v>105</v>
      </c>
      <c r="AR433" t="s">
        <v>106</v>
      </c>
      <c r="AS433">
        <v>1088</v>
      </c>
      <c r="AT433">
        <v>110</v>
      </c>
      <c r="AU433">
        <v>0</v>
      </c>
      <c r="AV433">
        <v>1198</v>
      </c>
      <c r="AW433" s="30">
        <v>0</v>
      </c>
      <c r="AX433">
        <v>0</v>
      </c>
      <c r="AY433" s="30">
        <v>1</v>
      </c>
      <c r="AZ433" s="30">
        <v>0</v>
      </c>
      <c r="BA433">
        <v>4</v>
      </c>
      <c r="BB433" s="14">
        <f>IF(Table1[[#This Row],[FullBath]]+Table1[[#This Row],[HalfBath]]=Table1[[#This Row],[BedroomAbvGr]],1,0)</f>
        <v>0</v>
      </c>
      <c r="BC433">
        <v>1</v>
      </c>
      <c r="BD433" s="30" t="s">
        <v>98</v>
      </c>
      <c r="BE433">
        <v>7</v>
      </c>
      <c r="BF433" t="s">
        <v>107</v>
      </c>
      <c r="BG433">
        <v>0</v>
      </c>
      <c r="BH433" t="s">
        <v>83</v>
      </c>
      <c r="BI433" t="s">
        <v>83</v>
      </c>
      <c r="BJ433" t="s">
        <v>83</v>
      </c>
      <c r="BK433" t="s">
        <v>83</v>
      </c>
      <c r="BL433">
        <v>0</v>
      </c>
      <c r="BM433">
        <v>0</v>
      </c>
      <c r="BN433" t="s">
        <v>83</v>
      </c>
      <c r="BO433" t="s">
        <v>83</v>
      </c>
      <c r="BP433" t="s">
        <v>177</v>
      </c>
      <c r="BQ433" s="30">
        <v>0</v>
      </c>
      <c r="BR433" s="14">
        <f>IF(Table1[[#This Row],[WoodDeckSF]]&gt;0,1,0)</f>
        <v>0</v>
      </c>
      <c r="BS433">
        <v>98</v>
      </c>
      <c r="BT433">
        <v>0</v>
      </c>
      <c r="BU433">
        <v>0</v>
      </c>
      <c r="BV433">
        <v>0</v>
      </c>
      <c r="BW433">
        <v>0</v>
      </c>
      <c r="BX433" s="28" t="s">
        <v>83</v>
      </c>
      <c r="BY433" s="14">
        <f>IF(Table1[[#This Row],[PoolQC]]="NA", 0, 1)</f>
        <v>0</v>
      </c>
      <c r="BZ433" s="30" t="s">
        <v>134</v>
      </c>
      <c r="CA433" s="14">
        <f>IF(Table1[[#This Row],[Fence]]="NA",0,1)</f>
        <v>1</v>
      </c>
      <c r="CB433" t="s">
        <v>83</v>
      </c>
      <c r="CC433">
        <v>0</v>
      </c>
      <c r="CD433" s="30">
        <v>9</v>
      </c>
      <c r="CE433">
        <v>2008</v>
      </c>
      <c r="CF433" t="s">
        <v>208</v>
      </c>
      <c r="CG433" t="s">
        <v>128</v>
      </c>
      <c r="CH433" s="14">
        <f>IF(Table1[[#This Row],[SaleCondition]]="Normal",1,0)</f>
        <v>0</v>
      </c>
      <c r="CI433" s="1">
        <v>79900</v>
      </c>
    </row>
    <row r="434" spans="1:87" x14ac:dyDescent="0.2">
      <c r="A434">
        <v>433</v>
      </c>
      <c r="B434">
        <v>160</v>
      </c>
      <c r="C434" s="28" t="s">
        <v>142</v>
      </c>
      <c r="D434">
        <v>24</v>
      </c>
      <c r="E434">
        <v>1920</v>
      </c>
      <c r="F434" s="28" t="s">
        <v>82</v>
      </c>
      <c r="G434" t="s">
        <v>83</v>
      </c>
      <c r="H434" t="s">
        <v>84</v>
      </c>
      <c r="I434" s="28" t="s">
        <v>85</v>
      </c>
      <c r="J434" t="s">
        <v>86</v>
      </c>
      <c r="K434" s="30" t="s">
        <v>87</v>
      </c>
      <c r="L434" t="s">
        <v>88</v>
      </c>
      <c r="M434" s="31" t="s">
        <v>228</v>
      </c>
      <c r="N434" s="31" t="s">
        <v>90</v>
      </c>
      <c r="O434" s="28" t="s">
        <v>90</v>
      </c>
      <c r="P434" t="s">
        <v>179</v>
      </c>
      <c r="Q434" s="30" t="s">
        <v>92</v>
      </c>
      <c r="R434" s="28">
        <v>5</v>
      </c>
      <c r="S434" s="28">
        <v>5</v>
      </c>
      <c r="T434">
        <v>1971</v>
      </c>
      <c r="U434">
        <v>1971</v>
      </c>
      <c r="V434" s="14">
        <f t="shared" si="6"/>
        <v>0</v>
      </c>
      <c r="W434" s="28" t="s">
        <v>93</v>
      </c>
      <c r="X434" s="28" t="s">
        <v>94</v>
      </c>
      <c r="Y434" s="30" t="s">
        <v>140</v>
      </c>
      <c r="Z434" s="28" t="s">
        <v>140</v>
      </c>
      <c r="AA434" t="s">
        <v>96</v>
      </c>
      <c r="AB434" s="28">
        <v>376</v>
      </c>
      <c r="AC434" s="28" t="s">
        <v>98</v>
      </c>
      <c r="AD434" s="28" t="s">
        <v>98</v>
      </c>
      <c r="AE434" s="30" t="s">
        <v>118</v>
      </c>
      <c r="AF434" t="s">
        <v>98</v>
      </c>
      <c r="AG434" t="s">
        <v>98</v>
      </c>
      <c r="AH434" t="s">
        <v>100</v>
      </c>
      <c r="AI434" t="s">
        <v>119</v>
      </c>
      <c r="AJ434">
        <v>471</v>
      </c>
      <c r="AK434" t="s">
        <v>102</v>
      </c>
      <c r="AL434">
        <v>0</v>
      </c>
      <c r="AM434">
        <v>294</v>
      </c>
      <c r="AN434">
        <v>765</v>
      </c>
      <c r="AO434" s="28" t="s">
        <v>103</v>
      </c>
      <c r="AP434" s="28" t="s">
        <v>104</v>
      </c>
      <c r="AQ434" t="s">
        <v>105</v>
      </c>
      <c r="AR434" t="s">
        <v>106</v>
      </c>
      <c r="AS434">
        <v>765</v>
      </c>
      <c r="AT434">
        <v>600</v>
      </c>
      <c r="AU434">
        <v>0</v>
      </c>
      <c r="AV434">
        <v>1365</v>
      </c>
      <c r="AW434" s="30">
        <v>1</v>
      </c>
      <c r="AX434">
        <v>0</v>
      </c>
      <c r="AY434" s="30">
        <v>1</v>
      </c>
      <c r="AZ434" s="30">
        <v>1</v>
      </c>
      <c r="BA434">
        <v>2</v>
      </c>
      <c r="BB434" s="14">
        <f>IF(Table1[[#This Row],[FullBath]]+Table1[[#This Row],[HalfBath]]=Table1[[#This Row],[BedroomAbvGr]],1,0)</f>
        <v>1</v>
      </c>
      <c r="BC434">
        <v>1</v>
      </c>
      <c r="BD434" s="30" t="s">
        <v>98</v>
      </c>
      <c r="BE434">
        <v>6</v>
      </c>
      <c r="BF434" t="s">
        <v>146</v>
      </c>
      <c r="BG434">
        <v>0</v>
      </c>
      <c r="BH434" t="s">
        <v>83</v>
      </c>
      <c r="BI434" t="s">
        <v>127</v>
      </c>
      <c r="BJ434">
        <v>1971</v>
      </c>
      <c r="BK434" t="s">
        <v>102</v>
      </c>
      <c r="BL434">
        <v>2</v>
      </c>
      <c r="BM434">
        <v>440</v>
      </c>
      <c r="BN434" t="s">
        <v>98</v>
      </c>
      <c r="BO434" t="s">
        <v>98</v>
      </c>
      <c r="BP434" t="s">
        <v>105</v>
      </c>
      <c r="BQ434" s="30">
        <v>240</v>
      </c>
      <c r="BR434" s="14">
        <f>IF(Table1[[#This Row],[WoodDeckSF]]&gt;0,1,0)</f>
        <v>1</v>
      </c>
      <c r="BS434">
        <v>36</v>
      </c>
      <c r="BT434">
        <v>0</v>
      </c>
      <c r="BU434">
        <v>0</v>
      </c>
      <c r="BV434">
        <v>0</v>
      </c>
      <c r="BW434">
        <v>0</v>
      </c>
      <c r="BX434" s="28" t="s">
        <v>83</v>
      </c>
      <c r="BY434" s="14">
        <f>IF(Table1[[#This Row],[PoolQC]]="NA", 0, 1)</f>
        <v>0</v>
      </c>
      <c r="BZ434" s="30" t="s">
        <v>83</v>
      </c>
      <c r="CA434" s="14">
        <f>IF(Table1[[#This Row],[Fence]]="NA",0,1)</f>
        <v>0</v>
      </c>
      <c r="CB434" t="s">
        <v>83</v>
      </c>
      <c r="CC434">
        <v>0</v>
      </c>
      <c r="CD434" s="30">
        <v>8</v>
      </c>
      <c r="CE434">
        <v>2007</v>
      </c>
      <c r="CF434" t="s">
        <v>110</v>
      </c>
      <c r="CG434" t="s">
        <v>111</v>
      </c>
      <c r="CH434" s="14">
        <f>IF(Table1[[#This Row],[SaleCondition]]="Normal",1,0)</f>
        <v>1</v>
      </c>
      <c r="CI434" s="1">
        <v>122500</v>
      </c>
    </row>
    <row r="435" spans="1:87" x14ac:dyDescent="0.2">
      <c r="A435">
        <v>434</v>
      </c>
      <c r="B435">
        <v>60</v>
      </c>
      <c r="C435" s="28" t="s">
        <v>81</v>
      </c>
      <c r="D435">
        <v>100</v>
      </c>
      <c r="E435">
        <v>10839</v>
      </c>
      <c r="F435" s="28" t="s">
        <v>82</v>
      </c>
      <c r="G435" t="s">
        <v>83</v>
      </c>
      <c r="H435" t="s">
        <v>120</v>
      </c>
      <c r="I435" s="28" t="s">
        <v>85</v>
      </c>
      <c r="J435" t="s">
        <v>86</v>
      </c>
      <c r="K435" s="30" t="s">
        <v>122</v>
      </c>
      <c r="L435" t="s">
        <v>88</v>
      </c>
      <c r="M435" s="31" t="s">
        <v>193</v>
      </c>
      <c r="N435" s="31" t="s">
        <v>90</v>
      </c>
      <c r="O435" s="28" t="s">
        <v>90</v>
      </c>
      <c r="P435" t="s">
        <v>91</v>
      </c>
      <c r="Q435" s="30" t="s">
        <v>92</v>
      </c>
      <c r="R435" s="28">
        <v>6</v>
      </c>
      <c r="S435" s="28">
        <v>5</v>
      </c>
      <c r="T435">
        <v>1997</v>
      </c>
      <c r="U435">
        <v>1998</v>
      </c>
      <c r="V435" s="14">
        <f t="shared" si="6"/>
        <v>1</v>
      </c>
      <c r="W435" s="28" t="s">
        <v>93</v>
      </c>
      <c r="X435" s="28" t="s">
        <v>94</v>
      </c>
      <c r="Y435" s="30" t="s">
        <v>95</v>
      </c>
      <c r="Z435" s="28" t="s">
        <v>95</v>
      </c>
      <c r="AA435" t="s">
        <v>117</v>
      </c>
      <c r="AB435" s="28">
        <v>0</v>
      </c>
      <c r="AC435" s="28" t="s">
        <v>98</v>
      </c>
      <c r="AD435" s="28" t="s">
        <v>98</v>
      </c>
      <c r="AE435" s="30" t="s">
        <v>99</v>
      </c>
      <c r="AF435" t="s">
        <v>97</v>
      </c>
      <c r="AG435" t="s">
        <v>98</v>
      </c>
      <c r="AH435" t="s">
        <v>100</v>
      </c>
      <c r="AI435" t="s">
        <v>102</v>
      </c>
      <c r="AJ435">
        <v>0</v>
      </c>
      <c r="AK435" t="s">
        <v>102</v>
      </c>
      <c r="AL435">
        <v>0</v>
      </c>
      <c r="AM435">
        <v>926</v>
      </c>
      <c r="AN435">
        <v>926</v>
      </c>
      <c r="AO435" s="28" t="s">
        <v>103</v>
      </c>
      <c r="AP435" s="28" t="s">
        <v>104</v>
      </c>
      <c r="AQ435" t="s">
        <v>105</v>
      </c>
      <c r="AR435" t="s">
        <v>106</v>
      </c>
      <c r="AS435">
        <v>926</v>
      </c>
      <c r="AT435">
        <v>678</v>
      </c>
      <c r="AU435">
        <v>0</v>
      </c>
      <c r="AV435">
        <v>1604</v>
      </c>
      <c r="AW435" s="30">
        <v>0</v>
      </c>
      <c r="AX435">
        <v>0</v>
      </c>
      <c r="AY435" s="30">
        <v>2</v>
      </c>
      <c r="AZ435" s="30">
        <v>1</v>
      </c>
      <c r="BA435">
        <v>3</v>
      </c>
      <c r="BB435" s="14">
        <f>IF(Table1[[#This Row],[FullBath]]+Table1[[#This Row],[HalfBath]]=Table1[[#This Row],[BedroomAbvGr]],1,0)</f>
        <v>1</v>
      </c>
      <c r="BC435">
        <v>1</v>
      </c>
      <c r="BD435" s="30" t="s">
        <v>98</v>
      </c>
      <c r="BE435">
        <v>7</v>
      </c>
      <c r="BF435" t="s">
        <v>107</v>
      </c>
      <c r="BG435">
        <v>1</v>
      </c>
      <c r="BH435" t="s">
        <v>98</v>
      </c>
      <c r="BI435" t="s">
        <v>108</v>
      </c>
      <c r="BJ435">
        <v>1997</v>
      </c>
      <c r="BK435" t="s">
        <v>157</v>
      </c>
      <c r="BL435">
        <v>2</v>
      </c>
      <c r="BM435">
        <v>470</v>
      </c>
      <c r="BN435" t="s">
        <v>98</v>
      </c>
      <c r="BO435" t="s">
        <v>98</v>
      </c>
      <c r="BP435" t="s">
        <v>105</v>
      </c>
      <c r="BQ435" s="30">
        <v>0</v>
      </c>
      <c r="BR435" s="14">
        <f>IF(Table1[[#This Row],[WoodDeckSF]]&gt;0,1,0)</f>
        <v>0</v>
      </c>
      <c r="BS435">
        <v>36</v>
      </c>
      <c r="BT435">
        <v>0</v>
      </c>
      <c r="BU435">
        <v>0</v>
      </c>
      <c r="BV435">
        <v>0</v>
      </c>
      <c r="BW435">
        <v>0</v>
      </c>
      <c r="BX435" s="28" t="s">
        <v>83</v>
      </c>
      <c r="BY435" s="14">
        <f>IF(Table1[[#This Row],[PoolQC]]="NA", 0, 1)</f>
        <v>0</v>
      </c>
      <c r="BZ435" s="30" t="s">
        <v>83</v>
      </c>
      <c r="CA435" s="14">
        <f>IF(Table1[[#This Row],[Fence]]="NA",0,1)</f>
        <v>0</v>
      </c>
      <c r="CB435" t="s">
        <v>83</v>
      </c>
      <c r="CC435">
        <v>0</v>
      </c>
      <c r="CD435" s="30">
        <v>7</v>
      </c>
      <c r="CE435">
        <v>2008</v>
      </c>
      <c r="CF435" t="s">
        <v>110</v>
      </c>
      <c r="CG435" t="s">
        <v>111</v>
      </c>
      <c r="CH435" s="14">
        <f>IF(Table1[[#This Row],[SaleCondition]]="Normal",1,0)</f>
        <v>1</v>
      </c>
      <c r="CI435" s="1">
        <v>181000</v>
      </c>
    </row>
    <row r="436" spans="1:87" x14ac:dyDescent="0.2">
      <c r="A436">
        <v>435</v>
      </c>
      <c r="B436">
        <v>180</v>
      </c>
      <c r="C436" s="28" t="s">
        <v>142</v>
      </c>
      <c r="D436">
        <v>21</v>
      </c>
      <c r="E436">
        <v>1890</v>
      </c>
      <c r="F436" s="28" t="s">
        <v>82</v>
      </c>
      <c r="G436" t="s">
        <v>83</v>
      </c>
      <c r="H436" t="s">
        <v>84</v>
      </c>
      <c r="I436" s="28" t="s">
        <v>85</v>
      </c>
      <c r="J436" t="s">
        <v>86</v>
      </c>
      <c r="K436" s="30" t="s">
        <v>87</v>
      </c>
      <c r="L436" t="s">
        <v>88</v>
      </c>
      <c r="M436" s="31" t="s">
        <v>178</v>
      </c>
      <c r="N436" s="31" t="s">
        <v>90</v>
      </c>
      <c r="O436" s="28" t="s">
        <v>90</v>
      </c>
      <c r="P436" t="s">
        <v>198</v>
      </c>
      <c r="Q436" s="30" t="s">
        <v>191</v>
      </c>
      <c r="R436" s="28">
        <v>4</v>
      </c>
      <c r="S436" s="28">
        <v>7</v>
      </c>
      <c r="T436">
        <v>1972</v>
      </c>
      <c r="U436">
        <v>1972</v>
      </c>
      <c r="V436" s="14">
        <f t="shared" si="6"/>
        <v>0</v>
      </c>
      <c r="W436" s="28" t="s">
        <v>93</v>
      </c>
      <c r="X436" s="28" t="s">
        <v>94</v>
      </c>
      <c r="Y436" s="30" t="s">
        <v>180</v>
      </c>
      <c r="Z436" s="28" t="s">
        <v>181</v>
      </c>
      <c r="AA436" t="s">
        <v>117</v>
      </c>
      <c r="AB436" s="28">
        <v>0</v>
      </c>
      <c r="AC436" s="28" t="s">
        <v>98</v>
      </c>
      <c r="AD436" s="28" t="s">
        <v>97</v>
      </c>
      <c r="AE436" s="30" t="s">
        <v>118</v>
      </c>
      <c r="AF436" t="s">
        <v>97</v>
      </c>
      <c r="AG436" t="s">
        <v>98</v>
      </c>
      <c r="AH436" t="s">
        <v>130</v>
      </c>
      <c r="AI436" t="s">
        <v>119</v>
      </c>
      <c r="AJ436">
        <v>495</v>
      </c>
      <c r="AK436" t="s">
        <v>102</v>
      </c>
      <c r="AL436">
        <v>0</v>
      </c>
      <c r="AM436">
        <v>135</v>
      </c>
      <c r="AN436">
        <v>630</v>
      </c>
      <c r="AO436" s="28" t="s">
        <v>103</v>
      </c>
      <c r="AP436" s="28" t="s">
        <v>97</v>
      </c>
      <c r="AQ436" t="s">
        <v>105</v>
      </c>
      <c r="AR436" t="s">
        <v>106</v>
      </c>
      <c r="AS436">
        <v>630</v>
      </c>
      <c r="AT436">
        <v>0</v>
      </c>
      <c r="AU436">
        <v>0</v>
      </c>
      <c r="AV436">
        <v>630</v>
      </c>
      <c r="AW436" s="30">
        <v>1</v>
      </c>
      <c r="AX436">
        <v>0</v>
      </c>
      <c r="AY436" s="30">
        <v>1</v>
      </c>
      <c r="AZ436" s="30">
        <v>0</v>
      </c>
      <c r="BA436">
        <v>1</v>
      </c>
      <c r="BB436" s="14">
        <f>IF(Table1[[#This Row],[FullBath]]+Table1[[#This Row],[HalfBath]]=Table1[[#This Row],[BedroomAbvGr]],1,0)</f>
        <v>1</v>
      </c>
      <c r="BC436">
        <v>1</v>
      </c>
      <c r="BD436" s="30" t="s">
        <v>98</v>
      </c>
      <c r="BE436">
        <v>3</v>
      </c>
      <c r="BF436" t="s">
        <v>107</v>
      </c>
      <c r="BG436">
        <v>0</v>
      </c>
      <c r="BH436" t="s">
        <v>83</v>
      </c>
      <c r="BI436" t="s">
        <v>83</v>
      </c>
      <c r="BJ436" t="s">
        <v>83</v>
      </c>
      <c r="BK436" t="s">
        <v>83</v>
      </c>
      <c r="BL436">
        <v>0</v>
      </c>
      <c r="BM436">
        <v>0</v>
      </c>
      <c r="BN436" t="s">
        <v>83</v>
      </c>
      <c r="BO436" t="s">
        <v>83</v>
      </c>
      <c r="BP436" t="s">
        <v>105</v>
      </c>
      <c r="BQ436" s="30">
        <v>88</v>
      </c>
      <c r="BR436" s="14">
        <f>IF(Table1[[#This Row],[WoodDeckSF]]&gt;0,1,0)</f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 s="28" t="s">
        <v>83</v>
      </c>
      <c r="BY436" s="14">
        <f>IF(Table1[[#This Row],[PoolQC]]="NA", 0, 1)</f>
        <v>0</v>
      </c>
      <c r="BZ436" s="30" t="s">
        <v>83</v>
      </c>
      <c r="CA436" s="14">
        <f>IF(Table1[[#This Row],[Fence]]="NA",0,1)</f>
        <v>0</v>
      </c>
      <c r="CB436" t="s">
        <v>83</v>
      </c>
      <c r="CC436">
        <v>0</v>
      </c>
      <c r="CD436" s="30">
        <v>6</v>
      </c>
      <c r="CE436">
        <v>2008</v>
      </c>
      <c r="CF436" t="s">
        <v>110</v>
      </c>
      <c r="CG436" t="s">
        <v>111</v>
      </c>
      <c r="CH436" s="14">
        <f>IF(Table1[[#This Row],[SaleCondition]]="Normal",1,0)</f>
        <v>1</v>
      </c>
      <c r="CI436" s="1">
        <v>81000</v>
      </c>
    </row>
    <row r="437" spans="1:87" x14ac:dyDescent="0.2">
      <c r="A437">
        <v>436</v>
      </c>
      <c r="B437">
        <v>60</v>
      </c>
      <c r="C437" s="28" t="s">
        <v>81</v>
      </c>
      <c r="D437">
        <v>43</v>
      </c>
      <c r="E437">
        <v>10667</v>
      </c>
      <c r="F437" s="28" t="s">
        <v>82</v>
      </c>
      <c r="G437" t="s">
        <v>83</v>
      </c>
      <c r="H437" t="s">
        <v>160</v>
      </c>
      <c r="I437" s="28" t="s">
        <v>85</v>
      </c>
      <c r="J437" t="s">
        <v>86</v>
      </c>
      <c r="K437" s="30" t="s">
        <v>166</v>
      </c>
      <c r="L437" t="s">
        <v>88</v>
      </c>
      <c r="M437" s="31" t="s">
        <v>89</v>
      </c>
      <c r="N437" s="31" t="s">
        <v>139</v>
      </c>
      <c r="O437" s="28" t="s">
        <v>90</v>
      </c>
      <c r="P437" t="s">
        <v>91</v>
      </c>
      <c r="Q437" s="30" t="s">
        <v>92</v>
      </c>
      <c r="R437" s="28">
        <v>7</v>
      </c>
      <c r="S437" s="28">
        <v>6</v>
      </c>
      <c r="T437">
        <v>1996</v>
      </c>
      <c r="U437">
        <v>1996</v>
      </c>
      <c r="V437" s="14">
        <f t="shared" si="6"/>
        <v>0</v>
      </c>
      <c r="W437" s="28" t="s">
        <v>93</v>
      </c>
      <c r="X437" s="28" t="s">
        <v>94</v>
      </c>
      <c r="Y437" s="30" t="s">
        <v>95</v>
      </c>
      <c r="Z437" s="28" t="s">
        <v>95</v>
      </c>
      <c r="AA437" t="s">
        <v>117</v>
      </c>
      <c r="AB437" s="28">
        <v>0</v>
      </c>
      <c r="AC437" s="28" t="s">
        <v>97</v>
      </c>
      <c r="AD437" s="28" t="s">
        <v>98</v>
      </c>
      <c r="AE437" s="30" t="s">
        <v>99</v>
      </c>
      <c r="AF437" t="s">
        <v>97</v>
      </c>
      <c r="AG437" t="s">
        <v>98</v>
      </c>
      <c r="AH437" t="s">
        <v>130</v>
      </c>
      <c r="AI437" t="s">
        <v>101</v>
      </c>
      <c r="AJ437">
        <v>385</v>
      </c>
      <c r="AK437" t="s">
        <v>119</v>
      </c>
      <c r="AL437">
        <v>344</v>
      </c>
      <c r="AM437">
        <v>70</v>
      </c>
      <c r="AN437">
        <v>799</v>
      </c>
      <c r="AO437" s="28" t="s">
        <v>103</v>
      </c>
      <c r="AP437" s="28" t="s">
        <v>104</v>
      </c>
      <c r="AQ437" t="s">
        <v>105</v>
      </c>
      <c r="AR437" t="s">
        <v>106</v>
      </c>
      <c r="AS437">
        <v>827</v>
      </c>
      <c r="AT437">
        <v>834</v>
      </c>
      <c r="AU437">
        <v>0</v>
      </c>
      <c r="AV437">
        <v>1661</v>
      </c>
      <c r="AW437" s="30">
        <v>1</v>
      </c>
      <c r="AX437">
        <v>0</v>
      </c>
      <c r="AY437" s="30">
        <v>2</v>
      </c>
      <c r="AZ437" s="30">
        <v>1</v>
      </c>
      <c r="BA437">
        <v>3</v>
      </c>
      <c r="BB437" s="14">
        <f>IF(Table1[[#This Row],[FullBath]]+Table1[[#This Row],[HalfBath]]=Table1[[#This Row],[BedroomAbvGr]],1,0)</f>
        <v>1</v>
      </c>
      <c r="BC437">
        <v>1</v>
      </c>
      <c r="BD437" s="30" t="s">
        <v>97</v>
      </c>
      <c r="BE437">
        <v>6</v>
      </c>
      <c r="BF437" t="s">
        <v>107</v>
      </c>
      <c r="BG437">
        <v>1</v>
      </c>
      <c r="BH437" t="s">
        <v>98</v>
      </c>
      <c r="BI437" t="s">
        <v>108</v>
      </c>
      <c r="BJ437">
        <v>1996</v>
      </c>
      <c r="BK437" t="s">
        <v>109</v>
      </c>
      <c r="BL437">
        <v>2</v>
      </c>
      <c r="BM437">
        <v>550</v>
      </c>
      <c r="BN437" t="s">
        <v>98</v>
      </c>
      <c r="BO437" t="s">
        <v>98</v>
      </c>
      <c r="BP437" t="s">
        <v>105</v>
      </c>
      <c r="BQ437" s="30">
        <v>158</v>
      </c>
      <c r="BR437" s="14">
        <f>IF(Table1[[#This Row],[WoodDeckSF]]&gt;0,1,0)</f>
        <v>1</v>
      </c>
      <c r="BS437">
        <v>61</v>
      </c>
      <c r="BT437">
        <v>0</v>
      </c>
      <c r="BU437">
        <v>0</v>
      </c>
      <c r="BV437">
        <v>0</v>
      </c>
      <c r="BW437">
        <v>0</v>
      </c>
      <c r="BX437" s="28" t="s">
        <v>83</v>
      </c>
      <c r="BY437" s="14">
        <f>IF(Table1[[#This Row],[PoolQC]]="NA", 0, 1)</f>
        <v>0</v>
      </c>
      <c r="BZ437" s="30" t="s">
        <v>83</v>
      </c>
      <c r="CA437" s="14">
        <f>IF(Table1[[#This Row],[Fence]]="NA",0,1)</f>
        <v>0</v>
      </c>
      <c r="CB437" t="s">
        <v>83</v>
      </c>
      <c r="CC437">
        <v>0</v>
      </c>
      <c r="CD437" s="30">
        <v>4</v>
      </c>
      <c r="CE437">
        <v>2009</v>
      </c>
      <c r="CF437" t="s">
        <v>235</v>
      </c>
      <c r="CG437" t="s">
        <v>111</v>
      </c>
      <c r="CH437" s="14">
        <f>IF(Table1[[#This Row],[SaleCondition]]="Normal",1,0)</f>
        <v>1</v>
      </c>
      <c r="CI437" s="1">
        <v>212000</v>
      </c>
    </row>
    <row r="438" spans="1:87" x14ac:dyDescent="0.2">
      <c r="A438">
        <v>437</v>
      </c>
      <c r="B438">
        <v>50</v>
      </c>
      <c r="C438" s="28" t="s">
        <v>142</v>
      </c>
      <c r="D438">
        <v>40</v>
      </c>
      <c r="E438">
        <v>4400</v>
      </c>
      <c r="F438" s="28" t="s">
        <v>82</v>
      </c>
      <c r="G438" t="s">
        <v>83</v>
      </c>
      <c r="H438" t="s">
        <v>84</v>
      </c>
      <c r="I438" s="28" t="s">
        <v>85</v>
      </c>
      <c r="J438" t="s">
        <v>86</v>
      </c>
      <c r="K438" s="30" t="s">
        <v>87</v>
      </c>
      <c r="L438" t="s">
        <v>88</v>
      </c>
      <c r="M438" s="31" t="s">
        <v>143</v>
      </c>
      <c r="N438" s="31" t="s">
        <v>90</v>
      </c>
      <c r="O438" s="28" t="s">
        <v>90</v>
      </c>
      <c r="P438" t="s">
        <v>91</v>
      </c>
      <c r="Q438" s="30" t="s">
        <v>132</v>
      </c>
      <c r="R438" s="28">
        <v>6</v>
      </c>
      <c r="S438" s="28">
        <v>8</v>
      </c>
      <c r="T438">
        <v>1920</v>
      </c>
      <c r="U438">
        <v>1950</v>
      </c>
      <c r="V438" s="14">
        <f t="shared" si="6"/>
        <v>1</v>
      </c>
      <c r="W438" s="28" t="s">
        <v>93</v>
      </c>
      <c r="X438" s="28" t="s">
        <v>94</v>
      </c>
      <c r="Y438" s="30" t="s">
        <v>203</v>
      </c>
      <c r="Z438" s="28" t="s">
        <v>203</v>
      </c>
      <c r="AA438" t="s">
        <v>117</v>
      </c>
      <c r="AB438" s="28">
        <v>0</v>
      </c>
      <c r="AC438" s="28" t="s">
        <v>98</v>
      </c>
      <c r="AD438" s="28" t="s">
        <v>98</v>
      </c>
      <c r="AE438" s="30" t="s">
        <v>126</v>
      </c>
      <c r="AF438" t="s">
        <v>147</v>
      </c>
      <c r="AG438" t="s">
        <v>98</v>
      </c>
      <c r="AH438" t="s">
        <v>100</v>
      </c>
      <c r="AI438" t="s">
        <v>102</v>
      </c>
      <c r="AJ438">
        <v>0</v>
      </c>
      <c r="AK438" t="s">
        <v>102</v>
      </c>
      <c r="AL438">
        <v>0</v>
      </c>
      <c r="AM438">
        <v>648</v>
      </c>
      <c r="AN438">
        <v>648</v>
      </c>
      <c r="AO438" s="28" t="s">
        <v>103</v>
      </c>
      <c r="AP438" s="28" t="s">
        <v>98</v>
      </c>
      <c r="AQ438" t="s">
        <v>105</v>
      </c>
      <c r="AR438" t="s">
        <v>164</v>
      </c>
      <c r="AS438">
        <v>734</v>
      </c>
      <c r="AT438">
        <v>384</v>
      </c>
      <c r="AU438">
        <v>0</v>
      </c>
      <c r="AV438">
        <v>1118</v>
      </c>
      <c r="AW438" s="30">
        <v>0</v>
      </c>
      <c r="AX438">
        <v>0</v>
      </c>
      <c r="AY438" s="30">
        <v>1</v>
      </c>
      <c r="AZ438" s="30">
        <v>0</v>
      </c>
      <c r="BA438">
        <v>2</v>
      </c>
      <c r="BB438" s="14">
        <f>IF(Table1[[#This Row],[FullBath]]+Table1[[#This Row],[HalfBath]]=Table1[[#This Row],[BedroomAbvGr]],1,0)</f>
        <v>0</v>
      </c>
      <c r="BC438">
        <v>1</v>
      </c>
      <c r="BD438" s="30" t="s">
        <v>98</v>
      </c>
      <c r="BE438">
        <v>6</v>
      </c>
      <c r="BF438" t="s">
        <v>107</v>
      </c>
      <c r="BG438">
        <v>0</v>
      </c>
      <c r="BH438" t="s">
        <v>83</v>
      </c>
      <c r="BI438" t="s">
        <v>127</v>
      </c>
      <c r="BJ438">
        <v>1990</v>
      </c>
      <c r="BK438" t="s">
        <v>102</v>
      </c>
      <c r="BL438">
        <v>2</v>
      </c>
      <c r="BM438">
        <v>440</v>
      </c>
      <c r="BN438" t="s">
        <v>98</v>
      </c>
      <c r="BO438" t="s">
        <v>98</v>
      </c>
      <c r="BP438" t="s">
        <v>105</v>
      </c>
      <c r="BQ438" s="30">
        <v>0</v>
      </c>
      <c r="BR438" s="14">
        <f>IF(Table1[[#This Row],[WoodDeckSF]]&gt;0,1,0)</f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s="28" t="s">
        <v>83</v>
      </c>
      <c r="BY438" s="14">
        <f>IF(Table1[[#This Row],[PoolQC]]="NA", 0, 1)</f>
        <v>0</v>
      </c>
      <c r="BZ438" s="30" t="s">
        <v>83</v>
      </c>
      <c r="CA438" s="14">
        <f>IF(Table1[[#This Row],[Fence]]="NA",0,1)</f>
        <v>0</v>
      </c>
      <c r="CB438" t="s">
        <v>83</v>
      </c>
      <c r="CC438">
        <v>0</v>
      </c>
      <c r="CD438" s="30">
        <v>10</v>
      </c>
      <c r="CE438">
        <v>2006</v>
      </c>
      <c r="CF438" t="s">
        <v>110</v>
      </c>
      <c r="CG438" t="s">
        <v>111</v>
      </c>
      <c r="CH438" s="14">
        <f>IF(Table1[[#This Row],[SaleCondition]]="Normal",1,0)</f>
        <v>1</v>
      </c>
      <c r="CI438" s="1">
        <v>116000</v>
      </c>
    </row>
    <row r="439" spans="1:87" x14ac:dyDescent="0.2">
      <c r="A439">
        <v>438</v>
      </c>
      <c r="B439">
        <v>45</v>
      </c>
      <c r="C439" s="28" t="s">
        <v>142</v>
      </c>
      <c r="D439">
        <v>50</v>
      </c>
      <c r="E439">
        <v>6000</v>
      </c>
      <c r="F439" s="28" t="s">
        <v>82</v>
      </c>
      <c r="G439" t="s">
        <v>83</v>
      </c>
      <c r="H439" t="s">
        <v>84</v>
      </c>
      <c r="I439" s="28" t="s">
        <v>85</v>
      </c>
      <c r="J439" t="s">
        <v>86</v>
      </c>
      <c r="K439" s="30" t="s">
        <v>87</v>
      </c>
      <c r="L439" t="s">
        <v>88</v>
      </c>
      <c r="M439" s="31" t="s">
        <v>148</v>
      </c>
      <c r="N439" s="31" t="s">
        <v>90</v>
      </c>
      <c r="O439" s="28" t="s">
        <v>90</v>
      </c>
      <c r="P439" t="s">
        <v>91</v>
      </c>
      <c r="Q439" s="30" t="s">
        <v>150</v>
      </c>
      <c r="R439" s="28">
        <v>6</v>
      </c>
      <c r="S439" s="28">
        <v>7</v>
      </c>
      <c r="T439">
        <v>1926</v>
      </c>
      <c r="U439">
        <v>2004</v>
      </c>
      <c r="V439" s="14">
        <f t="shared" si="6"/>
        <v>1</v>
      </c>
      <c r="W439" s="28" t="s">
        <v>93</v>
      </c>
      <c r="X439" s="28" t="s">
        <v>94</v>
      </c>
      <c r="Y439" s="30" t="s">
        <v>124</v>
      </c>
      <c r="Z439" s="28" t="s">
        <v>124</v>
      </c>
      <c r="AA439" t="s">
        <v>117</v>
      </c>
      <c r="AB439" s="28">
        <v>0</v>
      </c>
      <c r="AC439" s="28" t="s">
        <v>97</v>
      </c>
      <c r="AD439" s="28" t="s">
        <v>98</v>
      </c>
      <c r="AE439" s="30" t="s">
        <v>99</v>
      </c>
      <c r="AF439" t="s">
        <v>98</v>
      </c>
      <c r="AG439" t="s">
        <v>98</v>
      </c>
      <c r="AH439" t="s">
        <v>100</v>
      </c>
      <c r="AI439" t="s">
        <v>102</v>
      </c>
      <c r="AJ439">
        <v>0</v>
      </c>
      <c r="AK439" t="s">
        <v>102</v>
      </c>
      <c r="AL439">
        <v>0</v>
      </c>
      <c r="AM439">
        <v>884</v>
      </c>
      <c r="AN439">
        <v>884</v>
      </c>
      <c r="AO439" s="28" t="s">
        <v>103</v>
      </c>
      <c r="AP439" s="28" t="s">
        <v>97</v>
      </c>
      <c r="AQ439" t="s">
        <v>105</v>
      </c>
      <c r="AR439" t="s">
        <v>106</v>
      </c>
      <c r="AS439">
        <v>904</v>
      </c>
      <c r="AT439">
        <v>0</v>
      </c>
      <c r="AU439">
        <v>0</v>
      </c>
      <c r="AV439">
        <v>904</v>
      </c>
      <c r="AW439" s="30">
        <v>0</v>
      </c>
      <c r="AX439">
        <v>0</v>
      </c>
      <c r="AY439" s="30">
        <v>1</v>
      </c>
      <c r="AZ439" s="30">
        <v>0</v>
      </c>
      <c r="BA439">
        <v>2</v>
      </c>
      <c r="BB439" s="14">
        <f>IF(Table1[[#This Row],[FullBath]]+Table1[[#This Row],[HalfBath]]=Table1[[#This Row],[BedroomAbvGr]],1,0)</f>
        <v>0</v>
      </c>
      <c r="BC439">
        <v>1</v>
      </c>
      <c r="BD439" s="30" t="s">
        <v>98</v>
      </c>
      <c r="BE439">
        <v>4</v>
      </c>
      <c r="BF439" t="s">
        <v>107</v>
      </c>
      <c r="BG439">
        <v>0</v>
      </c>
      <c r="BH439" t="s">
        <v>83</v>
      </c>
      <c r="BI439" t="s">
        <v>127</v>
      </c>
      <c r="BJ439">
        <v>1926</v>
      </c>
      <c r="BK439" t="s">
        <v>102</v>
      </c>
      <c r="BL439">
        <v>1</v>
      </c>
      <c r="BM439">
        <v>180</v>
      </c>
      <c r="BN439" t="s">
        <v>98</v>
      </c>
      <c r="BO439" t="s">
        <v>98</v>
      </c>
      <c r="BP439" t="s">
        <v>105</v>
      </c>
      <c r="BQ439" s="30">
        <v>0</v>
      </c>
      <c r="BR439" s="14">
        <f>IF(Table1[[#This Row],[WoodDeckSF]]&gt;0,1,0)</f>
        <v>0</v>
      </c>
      <c r="BS439">
        <v>0</v>
      </c>
      <c r="BT439">
        <v>105</v>
      </c>
      <c r="BU439">
        <v>0</v>
      </c>
      <c r="BV439">
        <v>0</v>
      </c>
      <c r="BW439">
        <v>0</v>
      </c>
      <c r="BX439" s="28" t="s">
        <v>83</v>
      </c>
      <c r="BY439" s="14">
        <f>IF(Table1[[#This Row],[PoolQC]]="NA", 0, 1)</f>
        <v>0</v>
      </c>
      <c r="BZ439" s="30" t="s">
        <v>83</v>
      </c>
      <c r="CA439" s="14">
        <f>IF(Table1[[#This Row],[Fence]]="NA",0,1)</f>
        <v>0</v>
      </c>
      <c r="CB439" t="s">
        <v>83</v>
      </c>
      <c r="CC439">
        <v>0</v>
      </c>
      <c r="CD439" s="30">
        <v>1</v>
      </c>
      <c r="CE439">
        <v>2009</v>
      </c>
      <c r="CF439" t="s">
        <v>110</v>
      </c>
      <c r="CG439" t="s">
        <v>111</v>
      </c>
      <c r="CH439" s="14">
        <f>IF(Table1[[#This Row],[SaleCondition]]="Normal",1,0)</f>
        <v>1</v>
      </c>
      <c r="CI439" s="1">
        <v>119000</v>
      </c>
    </row>
    <row r="440" spans="1:87" x14ac:dyDescent="0.2">
      <c r="A440">
        <v>439</v>
      </c>
      <c r="B440">
        <v>30</v>
      </c>
      <c r="C440" s="28" t="s">
        <v>81</v>
      </c>
      <c r="D440">
        <v>40</v>
      </c>
      <c r="E440">
        <v>4280</v>
      </c>
      <c r="F440" s="28" t="s">
        <v>82</v>
      </c>
      <c r="G440" t="s">
        <v>83</v>
      </c>
      <c r="H440" t="s">
        <v>84</v>
      </c>
      <c r="I440" s="28" t="s">
        <v>85</v>
      </c>
      <c r="J440" t="s">
        <v>86</v>
      </c>
      <c r="K440" s="30" t="s">
        <v>87</v>
      </c>
      <c r="L440" t="s">
        <v>88</v>
      </c>
      <c r="M440" s="31" t="s">
        <v>123</v>
      </c>
      <c r="N440" s="31" t="s">
        <v>90</v>
      </c>
      <c r="O440" s="28" t="s">
        <v>90</v>
      </c>
      <c r="P440" t="s">
        <v>91</v>
      </c>
      <c r="Q440" s="30" t="s">
        <v>115</v>
      </c>
      <c r="R440" s="28">
        <v>5</v>
      </c>
      <c r="S440" s="28">
        <v>6</v>
      </c>
      <c r="T440">
        <v>1913</v>
      </c>
      <c r="U440">
        <v>2002</v>
      </c>
      <c r="V440" s="14">
        <f t="shared" si="6"/>
        <v>1</v>
      </c>
      <c r="W440" s="28" t="s">
        <v>93</v>
      </c>
      <c r="X440" s="28" t="s">
        <v>94</v>
      </c>
      <c r="Y440" s="30" t="s">
        <v>155</v>
      </c>
      <c r="Z440" s="28" t="s">
        <v>203</v>
      </c>
      <c r="AA440" t="s">
        <v>117</v>
      </c>
      <c r="AB440" s="28">
        <v>0</v>
      </c>
      <c r="AC440" s="28" t="s">
        <v>98</v>
      </c>
      <c r="AD440" s="28" t="s">
        <v>98</v>
      </c>
      <c r="AE440" s="30" t="s">
        <v>99</v>
      </c>
      <c r="AF440" t="s">
        <v>98</v>
      </c>
      <c r="AG440" t="s">
        <v>98</v>
      </c>
      <c r="AH440" t="s">
        <v>100</v>
      </c>
      <c r="AI440" t="s">
        <v>172</v>
      </c>
      <c r="AJ440">
        <v>365</v>
      </c>
      <c r="AK440" t="s">
        <v>102</v>
      </c>
      <c r="AL440">
        <v>0</v>
      </c>
      <c r="AM440">
        <v>75</v>
      </c>
      <c r="AN440">
        <v>440</v>
      </c>
      <c r="AO440" s="28" t="s">
        <v>103</v>
      </c>
      <c r="AP440" s="28" t="s">
        <v>98</v>
      </c>
      <c r="AQ440" t="s">
        <v>177</v>
      </c>
      <c r="AR440" t="s">
        <v>106</v>
      </c>
      <c r="AS440">
        <v>694</v>
      </c>
      <c r="AT440">
        <v>0</v>
      </c>
      <c r="AU440">
        <v>0</v>
      </c>
      <c r="AV440">
        <v>694</v>
      </c>
      <c r="AW440" s="30">
        <v>0</v>
      </c>
      <c r="AX440">
        <v>0</v>
      </c>
      <c r="AY440" s="30">
        <v>1</v>
      </c>
      <c r="AZ440" s="30">
        <v>0</v>
      </c>
      <c r="BA440">
        <v>2</v>
      </c>
      <c r="BB440" s="14">
        <f>IF(Table1[[#This Row],[FullBath]]+Table1[[#This Row],[HalfBath]]=Table1[[#This Row],[BedroomAbvGr]],1,0)</f>
        <v>0</v>
      </c>
      <c r="BC440">
        <v>1</v>
      </c>
      <c r="BD440" s="30" t="s">
        <v>97</v>
      </c>
      <c r="BE440">
        <v>4</v>
      </c>
      <c r="BF440" t="s">
        <v>107</v>
      </c>
      <c r="BG440">
        <v>1</v>
      </c>
      <c r="BH440" t="s">
        <v>97</v>
      </c>
      <c r="BI440" t="s">
        <v>127</v>
      </c>
      <c r="BJ440">
        <v>1990</v>
      </c>
      <c r="BK440" t="s">
        <v>102</v>
      </c>
      <c r="BL440">
        <v>1</v>
      </c>
      <c r="BM440">
        <v>352</v>
      </c>
      <c r="BN440" t="s">
        <v>97</v>
      </c>
      <c r="BO440" t="s">
        <v>98</v>
      </c>
      <c r="BP440" t="s">
        <v>190</v>
      </c>
      <c r="BQ440" s="30">
        <v>0</v>
      </c>
      <c r="BR440" s="14">
        <f>IF(Table1[[#This Row],[WoodDeckSF]]&gt;0,1,0)</f>
        <v>0</v>
      </c>
      <c r="BS440">
        <v>0</v>
      </c>
      <c r="BT440">
        <v>34</v>
      </c>
      <c r="BU440">
        <v>0</v>
      </c>
      <c r="BV440">
        <v>0</v>
      </c>
      <c r="BW440">
        <v>0</v>
      </c>
      <c r="BX440" s="28" t="s">
        <v>83</v>
      </c>
      <c r="BY440" s="14">
        <f>IF(Table1[[#This Row],[PoolQC]]="NA", 0, 1)</f>
        <v>0</v>
      </c>
      <c r="BZ440" s="30" t="s">
        <v>134</v>
      </c>
      <c r="CA440" s="14">
        <f>IF(Table1[[#This Row],[Fence]]="NA",0,1)</f>
        <v>1</v>
      </c>
      <c r="CB440" t="s">
        <v>83</v>
      </c>
      <c r="CC440">
        <v>0</v>
      </c>
      <c r="CD440" s="30">
        <v>3</v>
      </c>
      <c r="CE440">
        <v>2007</v>
      </c>
      <c r="CF440" t="s">
        <v>110</v>
      </c>
      <c r="CG440" t="s">
        <v>111</v>
      </c>
      <c r="CH440" s="14">
        <f>IF(Table1[[#This Row],[SaleCondition]]="Normal",1,0)</f>
        <v>1</v>
      </c>
      <c r="CI440" s="1">
        <v>90350</v>
      </c>
    </row>
    <row r="441" spans="1:87" x14ac:dyDescent="0.2">
      <c r="A441">
        <v>440</v>
      </c>
      <c r="B441">
        <v>50</v>
      </c>
      <c r="C441" s="28" t="s">
        <v>81</v>
      </c>
      <c r="D441">
        <v>67</v>
      </c>
      <c r="E441">
        <v>12354</v>
      </c>
      <c r="F441" s="28" t="s">
        <v>82</v>
      </c>
      <c r="G441" t="s">
        <v>174</v>
      </c>
      <c r="H441" t="s">
        <v>84</v>
      </c>
      <c r="I441" s="28" t="s">
        <v>85</v>
      </c>
      <c r="J441" t="s">
        <v>86</v>
      </c>
      <c r="K441" s="30" t="s">
        <v>122</v>
      </c>
      <c r="L441" t="s">
        <v>88</v>
      </c>
      <c r="M441" s="31" t="s">
        <v>185</v>
      </c>
      <c r="N441" s="31" t="s">
        <v>90</v>
      </c>
      <c r="O441" s="28" t="s">
        <v>90</v>
      </c>
      <c r="P441" t="s">
        <v>91</v>
      </c>
      <c r="Q441" s="30" t="s">
        <v>132</v>
      </c>
      <c r="R441" s="28">
        <v>6</v>
      </c>
      <c r="S441" s="28">
        <v>8</v>
      </c>
      <c r="T441">
        <v>1920</v>
      </c>
      <c r="U441">
        <v>2000</v>
      </c>
      <c r="V441" s="14">
        <f t="shared" si="6"/>
        <v>1</v>
      </c>
      <c r="W441" s="28" t="s">
        <v>93</v>
      </c>
      <c r="X441" s="28" t="s">
        <v>94</v>
      </c>
      <c r="Y441" s="30" t="s">
        <v>124</v>
      </c>
      <c r="Z441" s="28" t="s">
        <v>124</v>
      </c>
      <c r="AA441" t="s">
        <v>117</v>
      </c>
      <c r="AB441" s="28">
        <v>0</v>
      </c>
      <c r="AC441" s="28" t="s">
        <v>98</v>
      </c>
      <c r="AD441" s="28" t="s">
        <v>98</v>
      </c>
      <c r="AE441" s="30" t="s">
        <v>126</v>
      </c>
      <c r="AF441" t="s">
        <v>98</v>
      </c>
      <c r="AG441" t="s">
        <v>147</v>
      </c>
      <c r="AH441" t="s">
        <v>121</v>
      </c>
      <c r="AI441" t="s">
        <v>102</v>
      </c>
      <c r="AJ441">
        <v>0</v>
      </c>
      <c r="AK441" t="s">
        <v>102</v>
      </c>
      <c r="AL441">
        <v>0</v>
      </c>
      <c r="AM441">
        <v>684</v>
      </c>
      <c r="AN441">
        <v>684</v>
      </c>
      <c r="AO441" s="28" t="s">
        <v>103</v>
      </c>
      <c r="AP441" s="28" t="s">
        <v>97</v>
      </c>
      <c r="AQ441" t="s">
        <v>105</v>
      </c>
      <c r="AR441" t="s">
        <v>106</v>
      </c>
      <c r="AS441">
        <v>684</v>
      </c>
      <c r="AT441">
        <v>512</v>
      </c>
      <c r="AU441">
        <v>0</v>
      </c>
      <c r="AV441">
        <v>1196</v>
      </c>
      <c r="AW441" s="30">
        <v>0</v>
      </c>
      <c r="AX441">
        <v>0</v>
      </c>
      <c r="AY441" s="30">
        <v>1</v>
      </c>
      <c r="AZ441" s="30">
        <v>0</v>
      </c>
      <c r="BA441">
        <v>3</v>
      </c>
      <c r="BB441" s="14">
        <f>IF(Table1[[#This Row],[FullBath]]+Table1[[#This Row],[HalfBath]]=Table1[[#This Row],[BedroomAbvGr]],1,0)</f>
        <v>0</v>
      </c>
      <c r="BC441">
        <v>1</v>
      </c>
      <c r="BD441" s="30" t="s">
        <v>97</v>
      </c>
      <c r="BE441">
        <v>7</v>
      </c>
      <c r="BF441" t="s">
        <v>107</v>
      </c>
      <c r="BG441">
        <v>0</v>
      </c>
      <c r="BH441" t="s">
        <v>83</v>
      </c>
      <c r="BI441" t="s">
        <v>127</v>
      </c>
      <c r="BJ441">
        <v>2005</v>
      </c>
      <c r="BK441" t="s">
        <v>102</v>
      </c>
      <c r="BL441">
        <v>2</v>
      </c>
      <c r="BM441">
        <v>528</v>
      </c>
      <c r="BN441" t="s">
        <v>98</v>
      </c>
      <c r="BO441" t="s">
        <v>98</v>
      </c>
      <c r="BP441" t="s">
        <v>105</v>
      </c>
      <c r="BQ441" s="30">
        <v>0</v>
      </c>
      <c r="BR441" s="14">
        <f>IF(Table1[[#This Row],[WoodDeckSF]]&gt;0,1,0)</f>
        <v>0</v>
      </c>
      <c r="BS441">
        <v>46</v>
      </c>
      <c r="BT441">
        <v>0</v>
      </c>
      <c r="BU441">
        <v>0</v>
      </c>
      <c r="BV441">
        <v>0</v>
      </c>
      <c r="BW441">
        <v>0</v>
      </c>
      <c r="BX441" s="28" t="s">
        <v>83</v>
      </c>
      <c r="BY441" s="14">
        <f>IF(Table1[[#This Row],[PoolQC]]="NA", 0, 1)</f>
        <v>0</v>
      </c>
      <c r="BZ441" s="30" t="s">
        <v>165</v>
      </c>
      <c r="CA441" s="14">
        <f>IF(Table1[[#This Row],[Fence]]="NA",0,1)</f>
        <v>1</v>
      </c>
      <c r="CB441" t="s">
        <v>135</v>
      </c>
      <c r="CC441">
        <v>800</v>
      </c>
      <c r="CD441" s="30">
        <v>8</v>
      </c>
      <c r="CE441">
        <v>2009</v>
      </c>
      <c r="CF441" t="s">
        <v>220</v>
      </c>
      <c r="CG441" t="s">
        <v>111</v>
      </c>
      <c r="CH441" s="14">
        <f>IF(Table1[[#This Row],[SaleCondition]]="Normal",1,0)</f>
        <v>1</v>
      </c>
      <c r="CI441" s="1">
        <v>110000</v>
      </c>
    </row>
    <row r="442" spans="1:87" x14ac:dyDescent="0.2">
      <c r="A442">
        <v>441</v>
      </c>
      <c r="B442">
        <v>20</v>
      </c>
      <c r="C442" s="28" t="s">
        <v>81</v>
      </c>
      <c r="D442">
        <v>105</v>
      </c>
      <c r="E442">
        <v>15431</v>
      </c>
      <c r="F442" s="28" t="s">
        <v>82</v>
      </c>
      <c r="G442" t="s">
        <v>83</v>
      </c>
      <c r="H442" t="s">
        <v>84</v>
      </c>
      <c r="I442" s="28" t="s">
        <v>85</v>
      </c>
      <c r="J442" t="s">
        <v>86</v>
      </c>
      <c r="K442" s="30" t="s">
        <v>87</v>
      </c>
      <c r="L442" t="s">
        <v>88</v>
      </c>
      <c r="M442" s="31" t="s">
        <v>154</v>
      </c>
      <c r="N442" s="31" t="s">
        <v>90</v>
      </c>
      <c r="O442" s="28" t="s">
        <v>90</v>
      </c>
      <c r="P442" t="s">
        <v>91</v>
      </c>
      <c r="Q442" s="30" t="s">
        <v>115</v>
      </c>
      <c r="R442" s="28">
        <v>10</v>
      </c>
      <c r="S442" s="28">
        <v>5</v>
      </c>
      <c r="T442">
        <v>2008</v>
      </c>
      <c r="U442">
        <v>2008</v>
      </c>
      <c r="V442" s="14">
        <f t="shared" si="6"/>
        <v>0</v>
      </c>
      <c r="W442" s="28" t="s">
        <v>152</v>
      </c>
      <c r="X442" s="28" t="s">
        <v>94</v>
      </c>
      <c r="Y442" s="30" t="s">
        <v>95</v>
      </c>
      <c r="Z442" s="28" t="s">
        <v>95</v>
      </c>
      <c r="AA442" t="s">
        <v>137</v>
      </c>
      <c r="AB442" s="28">
        <v>200</v>
      </c>
      <c r="AC442" s="28" t="s">
        <v>104</v>
      </c>
      <c r="AD442" s="28" t="s">
        <v>98</v>
      </c>
      <c r="AE442" s="30" t="s">
        <v>99</v>
      </c>
      <c r="AF442" t="s">
        <v>104</v>
      </c>
      <c r="AG442" t="s">
        <v>98</v>
      </c>
      <c r="AH442" t="s">
        <v>97</v>
      </c>
      <c r="AI442" t="s">
        <v>101</v>
      </c>
      <c r="AJ442">
        <v>1767</v>
      </c>
      <c r="AK442" t="s">
        <v>119</v>
      </c>
      <c r="AL442">
        <v>539</v>
      </c>
      <c r="AM442">
        <v>788</v>
      </c>
      <c r="AN442">
        <v>3094</v>
      </c>
      <c r="AO442" s="28" t="s">
        <v>103</v>
      </c>
      <c r="AP442" s="28" t="s">
        <v>104</v>
      </c>
      <c r="AQ442" t="s">
        <v>105</v>
      </c>
      <c r="AR442" t="s">
        <v>106</v>
      </c>
      <c r="AS442">
        <v>2402</v>
      </c>
      <c r="AT442">
        <v>0</v>
      </c>
      <c r="AU442">
        <v>0</v>
      </c>
      <c r="AV442">
        <v>2402</v>
      </c>
      <c r="AW442" s="30">
        <v>1</v>
      </c>
      <c r="AX442">
        <v>0</v>
      </c>
      <c r="AY442" s="30">
        <v>2</v>
      </c>
      <c r="AZ442" s="30">
        <v>0</v>
      </c>
      <c r="BA442">
        <v>2</v>
      </c>
      <c r="BB442" s="14">
        <f>IF(Table1[[#This Row],[FullBath]]+Table1[[#This Row],[HalfBath]]=Table1[[#This Row],[BedroomAbvGr]],1,0)</f>
        <v>1</v>
      </c>
      <c r="BC442">
        <v>1</v>
      </c>
      <c r="BD442" s="30" t="s">
        <v>104</v>
      </c>
      <c r="BE442">
        <v>10</v>
      </c>
      <c r="BF442" t="s">
        <v>107</v>
      </c>
      <c r="BG442">
        <v>2</v>
      </c>
      <c r="BH442" t="s">
        <v>97</v>
      </c>
      <c r="BI442" t="s">
        <v>108</v>
      </c>
      <c r="BJ442">
        <v>2008</v>
      </c>
      <c r="BK442" t="s">
        <v>157</v>
      </c>
      <c r="BL442">
        <v>3</v>
      </c>
      <c r="BM442">
        <v>672</v>
      </c>
      <c r="BN442" t="s">
        <v>98</v>
      </c>
      <c r="BO442" t="s">
        <v>98</v>
      </c>
      <c r="BP442" t="s">
        <v>105</v>
      </c>
      <c r="BQ442" s="30">
        <v>0</v>
      </c>
      <c r="BR442" s="14">
        <f>IF(Table1[[#This Row],[WoodDeckSF]]&gt;0,1,0)</f>
        <v>0</v>
      </c>
      <c r="BS442">
        <v>72</v>
      </c>
      <c r="BT442">
        <v>0</v>
      </c>
      <c r="BU442">
        <v>0</v>
      </c>
      <c r="BV442">
        <v>170</v>
      </c>
      <c r="BW442">
        <v>0</v>
      </c>
      <c r="BX442" s="28" t="s">
        <v>83</v>
      </c>
      <c r="BY442" s="14">
        <f>IF(Table1[[#This Row],[PoolQC]]="NA", 0, 1)</f>
        <v>0</v>
      </c>
      <c r="BZ442" s="30" t="s">
        <v>83</v>
      </c>
      <c r="CA442" s="14">
        <f>IF(Table1[[#This Row],[Fence]]="NA",0,1)</f>
        <v>0</v>
      </c>
      <c r="CB442" t="s">
        <v>83</v>
      </c>
      <c r="CC442">
        <v>0</v>
      </c>
      <c r="CD442" s="30">
        <v>4</v>
      </c>
      <c r="CE442">
        <v>2009</v>
      </c>
      <c r="CF442" t="s">
        <v>110</v>
      </c>
      <c r="CG442" t="s">
        <v>111</v>
      </c>
      <c r="CH442" s="14">
        <f>IF(Table1[[#This Row],[SaleCondition]]="Normal",1,0)</f>
        <v>1</v>
      </c>
      <c r="CI442" s="1">
        <v>555000</v>
      </c>
    </row>
    <row r="443" spans="1:87" x14ac:dyDescent="0.2">
      <c r="A443">
        <v>442</v>
      </c>
      <c r="B443">
        <v>90</v>
      </c>
      <c r="C443" s="28" t="s">
        <v>81</v>
      </c>
      <c r="D443">
        <v>92</v>
      </c>
      <c r="E443">
        <v>12108</v>
      </c>
      <c r="F443" s="28" t="s">
        <v>82</v>
      </c>
      <c r="G443" t="s">
        <v>83</v>
      </c>
      <c r="H443" t="s">
        <v>84</v>
      </c>
      <c r="I443" s="28" t="s">
        <v>85</v>
      </c>
      <c r="J443" t="s">
        <v>86</v>
      </c>
      <c r="K443" s="30" t="s">
        <v>87</v>
      </c>
      <c r="L443" t="s">
        <v>88</v>
      </c>
      <c r="M443" s="31" t="s">
        <v>185</v>
      </c>
      <c r="N443" s="31" t="s">
        <v>90</v>
      </c>
      <c r="O443" s="28" t="s">
        <v>90</v>
      </c>
      <c r="P443" t="s">
        <v>167</v>
      </c>
      <c r="Q443" s="30" t="s">
        <v>115</v>
      </c>
      <c r="R443" s="28">
        <v>4</v>
      </c>
      <c r="S443" s="28">
        <v>4</v>
      </c>
      <c r="T443">
        <v>1955</v>
      </c>
      <c r="U443">
        <v>1955</v>
      </c>
      <c r="V443" s="14">
        <f t="shared" si="6"/>
        <v>0</v>
      </c>
      <c r="W443" s="28" t="s">
        <v>93</v>
      </c>
      <c r="X443" s="28" t="s">
        <v>94</v>
      </c>
      <c r="Y443" s="30" t="s">
        <v>95</v>
      </c>
      <c r="Z443" s="28" t="s">
        <v>95</v>
      </c>
      <c r="AA443" t="s">
        <v>96</v>
      </c>
      <c r="AB443" s="28">
        <v>270</v>
      </c>
      <c r="AC443" s="28" t="s">
        <v>98</v>
      </c>
      <c r="AD443" s="28" t="s">
        <v>98</v>
      </c>
      <c r="AE443" s="30" t="s">
        <v>118</v>
      </c>
      <c r="AF443" t="s">
        <v>98</v>
      </c>
      <c r="AG443" t="s">
        <v>98</v>
      </c>
      <c r="AH443" t="s">
        <v>100</v>
      </c>
      <c r="AI443" t="s">
        <v>119</v>
      </c>
      <c r="AJ443">
        <v>133</v>
      </c>
      <c r="AK443" t="s">
        <v>102</v>
      </c>
      <c r="AL443">
        <v>0</v>
      </c>
      <c r="AM443">
        <v>1307</v>
      </c>
      <c r="AN443">
        <v>1440</v>
      </c>
      <c r="AO443" s="28" t="s">
        <v>103</v>
      </c>
      <c r="AP443" s="28" t="s">
        <v>98</v>
      </c>
      <c r="AQ443" t="s">
        <v>177</v>
      </c>
      <c r="AR443" t="s">
        <v>145</v>
      </c>
      <c r="AS443">
        <v>1440</v>
      </c>
      <c r="AT443">
        <v>0</v>
      </c>
      <c r="AU443">
        <v>0</v>
      </c>
      <c r="AV443">
        <v>1440</v>
      </c>
      <c r="AW443" s="30">
        <v>0</v>
      </c>
      <c r="AX443">
        <v>0</v>
      </c>
      <c r="AY443" s="30">
        <v>2</v>
      </c>
      <c r="AZ443" s="30">
        <v>0</v>
      </c>
      <c r="BA443">
        <v>4</v>
      </c>
      <c r="BB443" s="14">
        <f>IF(Table1[[#This Row],[FullBath]]+Table1[[#This Row],[HalfBath]]=Table1[[#This Row],[BedroomAbvGr]],1,0)</f>
        <v>0</v>
      </c>
      <c r="BC443">
        <v>2</v>
      </c>
      <c r="BD443" s="30" t="s">
        <v>147</v>
      </c>
      <c r="BE443">
        <v>8</v>
      </c>
      <c r="BF443" t="s">
        <v>107</v>
      </c>
      <c r="BG443">
        <v>0</v>
      </c>
      <c r="BH443" t="s">
        <v>83</v>
      </c>
      <c r="BI443" t="s">
        <v>83</v>
      </c>
      <c r="BJ443" t="s">
        <v>83</v>
      </c>
      <c r="BK443" t="s">
        <v>83</v>
      </c>
      <c r="BL443">
        <v>0</v>
      </c>
      <c r="BM443">
        <v>0</v>
      </c>
      <c r="BN443" t="s">
        <v>83</v>
      </c>
      <c r="BO443" t="s">
        <v>83</v>
      </c>
      <c r="BP443" t="s">
        <v>105</v>
      </c>
      <c r="BQ443" s="30">
        <v>0</v>
      </c>
      <c r="BR443" s="14">
        <f>IF(Table1[[#This Row],[WoodDeckSF]]&gt;0,1,0)</f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 s="28" t="s">
        <v>83</v>
      </c>
      <c r="BY443" s="14">
        <f>IF(Table1[[#This Row],[PoolQC]]="NA", 0, 1)</f>
        <v>0</v>
      </c>
      <c r="BZ443" s="30" t="s">
        <v>83</v>
      </c>
      <c r="CA443" s="14">
        <f>IF(Table1[[#This Row],[Fence]]="NA",0,1)</f>
        <v>0</v>
      </c>
      <c r="CB443" t="s">
        <v>83</v>
      </c>
      <c r="CC443">
        <v>0</v>
      </c>
      <c r="CD443" s="30">
        <v>9</v>
      </c>
      <c r="CE443">
        <v>2008</v>
      </c>
      <c r="CF443" t="s">
        <v>110</v>
      </c>
      <c r="CG443" t="s">
        <v>111</v>
      </c>
      <c r="CH443" s="14">
        <f>IF(Table1[[#This Row],[SaleCondition]]="Normal",1,0)</f>
        <v>1</v>
      </c>
      <c r="CI443" s="1">
        <v>118000</v>
      </c>
    </row>
    <row r="444" spans="1:87" x14ac:dyDescent="0.2">
      <c r="A444">
        <v>443</v>
      </c>
      <c r="B444">
        <v>50</v>
      </c>
      <c r="C444" s="28" t="s">
        <v>142</v>
      </c>
      <c r="D444">
        <v>52</v>
      </c>
      <c r="E444">
        <v>6240</v>
      </c>
      <c r="F444" s="28" t="s">
        <v>82</v>
      </c>
      <c r="G444" t="s">
        <v>83</v>
      </c>
      <c r="H444" t="s">
        <v>84</v>
      </c>
      <c r="I444" s="28" t="s">
        <v>85</v>
      </c>
      <c r="J444" t="s">
        <v>86</v>
      </c>
      <c r="K444" s="30" t="s">
        <v>87</v>
      </c>
      <c r="L444" t="s">
        <v>88</v>
      </c>
      <c r="M444" s="31" t="s">
        <v>148</v>
      </c>
      <c r="N444" s="31" t="s">
        <v>90</v>
      </c>
      <c r="O444" s="28" t="s">
        <v>90</v>
      </c>
      <c r="P444" t="s">
        <v>91</v>
      </c>
      <c r="Q444" s="30" t="s">
        <v>132</v>
      </c>
      <c r="R444" s="28">
        <v>5</v>
      </c>
      <c r="S444" s="28">
        <v>7</v>
      </c>
      <c r="T444">
        <v>1930</v>
      </c>
      <c r="U444">
        <v>1992</v>
      </c>
      <c r="V444" s="14">
        <f t="shared" si="6"/>
        <v>1</v>
      </c>
      <c r="W444" s="28" t="s">
        <v>93</v>
      </c>
      <c r="X444" s="28" t="s">
        <v>94</v>
      </c>
      <c r="Y444" s="30" t="s">
        <v>116</v>
      </c>
      <c r="Z444" s="28" t="s">
        <v>116</v>
      </c>
      <c r="AA444" t="s">
        <v>117</v>
      </c>
      <c r="AB444" s="28">
        <v>0</v>
      </c>
      <c r="AC444" s="28" t="s">
        <v>98</v>
      </c>
      <c r="AD444" s="28" t="s">
        <v>98</v>
      </c>
      <c r="AE444" s="30" t="s">
        <v>99</v>
      </c>
      <c r="AF444" t="s">
        <v>98</v>
      </c>
      <c r="AG444" t="s">
        <v>98</v>
      </c>
      <c r="AH444" t="s">
        <v>100</v>
      </c>
      <c r="AI444" t="s">
        <v>102</v>
      </c>
      <c r="AJ444">
        <v>0</v>
      </c>
      <c r="AK444" t="s">
        <v>102</v>
      </c>
      <c r="AL444">
        <v>0</v>
      </c>
      <c r="AM444">
        <v>1078</v>
      </c>
      <c r="AN444">
        <v>1078</v>
      </c>
      <c r="AO444" s="28" t="s">
        <v>103</v>
      </c>
      <c r="AP444" s="28" t="s">
        <v>98</v>
      </c>
      <c r="AQ444" t="s">
        <v>105</v>
      </c>
      <c r="AR444" t="s">
        <v>106</v>
      </c>
      <c r="AS444">
        <v>1128</v>
      </c>
      <c r="AT444">
        <v>445</v>
      </c>
      <c r="AU444">
        <v>0</v>
      </c>
      <c r="AV444">
        <v>1573</v>
      </c>
      <c r="AW444" s="30">
        <v>0</v>
      </c>
      <c r="AX444">
        <v>0</v>
      </c>
      <c r="AY444" s="30">
        <v>2</v>
      </c>
      <c r="AZ444" s="30">
        <v>0</v>
      </c>
      <c r="BA444">
        <v>3</v>
      </c>
      <c r="BB444" s="14">
        <f>IF(Table1[[#This Row],[FullBath]]+Table1[[#This Row],[HalfBath]]=Table1[[#This Row],[BedroomAbvGr]],1,0)</f>
        <v>0</v>
      </c>
      <c r="BC444">
        <v>1</v>
      </c>
      <c r="BD444" s="30" t="s">
        <v>98</v>
      </c>
      <c r="BE444">
        <v>8</v>
      </c>
      <c r="BF444" t="s">
        <v>107</v>
      </c>
      <c r="BG444">
        <v>1</v>
      </c>
      <c r="BH444" t="s">
        <v>97</v>
      </c>
      <c r="BI444" t="s">
        <v>127</v>
      </c>
      <c r="BJ444">
        <v>1930</v>
      </c>
      <c r="BK444" t="s">
        <v>102</v>
      </c>
      <c r="BL444">
        <v>2</v>
      </c>
      <c r="BM444">
        <v>360</v>
      </c>
      <c r="BN444" t="s">
        <v>98</v>
      </c>
      <c r="BO444" t="s">
        <v>98</v>
      </c>
      <c r="BP444" t="s">
        <v>190</v>
      </c>
      <c r="BQ444" s="30">
        <v>0</v>
      </c>
      <c r="BR444" s="14">
        <f>IF(Table1[[#This Row],[WoodDeckSF]]&gt;0,1,0)</f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 s="28" t="s">
        <v>83</v>
      </c>
      <c r="BY444" s="14">
        <f>IF(Table1[[#This Row],[PoolQC]]="NA", 0, 1)</f>
        <v>0</v>
      </c>
      <c r="BZ444" s="30" t="s">
        <v>83</v>
      </c>
      <c r="CA444" s="14">
        <f>IF(Table1[[#This Row],[Fence]]="NA",0,1)</f>
        <v>0</v>
      </c>
      <c r="CB444" t="s">
        <v>83</v>
      </c>
      <c r="CC444">
        <v>0</v>
      </c>
      <c r="CD444" s="30">
        <v>6</v>
      </c>
      <c r="CE444">
        <v>2008</v>
      </c>
      <c r="CF444" t="s">
        <v>110</v>
      </c>
      <c r="CG444" t="s">
        <v>111</v>
      </c>
      <c r="CH444" s="14">
        <f>IF(Table1[[#This Row],[SaleCondition]]="Normal",1,0)</f>
        <v>1</v>
      </c>
      <c r="CI444" s="1">
        <v>162900</v>
      </c>
    </row>
    <row r="445" spans="1:87" x14ac:dyDescent="0.2">
      <c r="A445">
        <v>444</v>
      </c>
      <c r="B445">
        <v>120</v>
      </c>
      <c r="C445" s="28" t="s">
        <v>81</v>
      </c>
      <c r="D445">
        <v>53</v>
      </c>
      <c r="E445">
        <v>3922</v>
      </c>
      <c r="F445" s="28" t="s">
        <v>82</v>
      </c>
      <c r="G445" t="s">
        <v>83</v>
      </c>
      <c r="H445" t="s">
        <v>84</v>
      </c>
      <c r="I445" s="28" t="s">
        <v>85</v>
      </c>
      <c r="J445" t="s">
        <v>86</v>
      </c>
      <c r="K445" s="30" t="s">
        <v>87</v>
      </c>
      <c r="L445" t="s">
        <v>88</v>
      </c>
      <c r="M445" s="31" t="s">
        <v>227</v>
      </c>
      <c r="N445" s="31" t="s">
        <v>90</v>
      </c>
      <c r="O445" s="28" t="s">
        <v>90</v>
      </c>
      <c r="P445" t="s">
        <v>179</v>
      </c>
      <c r="Q445" s="30" t="s">
        <v>115</v>
      </c>
      <c r="R445" s="28">
        <v>7</v>
      </c>
      <c r="S445" s="28">
        <v>5</v>
      </c>
      <c r="T445">
        <v>2006</v>
      </c>
      <c r="U445">
        <v>2007</v>
      </c>
      <c r="V445" s="14">
        <f t="shared" si="6"/>
        <v>1</v>
      </c>
      <c r="W445" s="28" t="s">
        <v>93</v>
      </c>
      <c r="X445" s="28" t="s">
        <v>94</v>
      </c>
      <c r="Y445" s="30" t="s">
        <v>155</v>
      </c>
      <c r="Z445" s="28" t="s">
        <v>125</v>
      </c>
      <c r="AA445" t="s">
        <v>96</v>
      </c>
      <c r="AB445" s="28">
        <v>72</v>
      </c>
      <c r="AC445" s="28" t="s">
        <v>97</v>
      </c>
      <c r="AD445" s="28" t="s">
        <v>98</v>
      </c>
      <c r="AE445" s="30" t="s">
        <v>99</v>
      </c>
      <c r="AF445" t="s">
        <v>104</v>
      </c>
      <c r="AG445" t="s">
        <v>98</v>
      </c>
      <c r="AH445" t="s">
        <v>130</v>
      </c>
      <c r="AI445" t="s">
        <v>102</v>
      </c>
      <c r="AJ445">
        <v>0</v>
      </c>
      <c r="AK445" t="s">
        <v>102</v>
      </c>
      <c r="AL445">
        <v>0</v>
      </c>
      <c r="AM445">
        <v>1258</v>
      </c>
      <c r="AN445">
        <v>1258</v>
      </c>
      <c r="AO445" s="28" t="s">
        <v>103</v>
      </c>
      <c r="AP445" s="28" t="s">
        <v>104</v>
      </c>
      <c r="AQ445" t="s">
        <v>105</v>
      </c>
      <c r="AR445" t="s">
        <v>106</v>
      </c>
      <c r="AS445">
        <v>1258</v>
      </c>
      <c r="AT445">
        <v>0</v>
      </c>
      <c r="AU445">
        <v>0</v>
      </c>
      <c r="AV445">
        <v>1258</v>
      </c>
      <c r="AW445" s="30">
        <v>0</v>
      </c>
      <c r="AX445">
        <v>0</v>
      </c>
      <c r="AY445" s="30">
        <v>2</v>
      </c>
      <c r="AZ445" s="30">
        <v>0</v>
      </c>
      <c r="BA445">
        <v>2</v>
      </c>
      <c r="BB445" s="14">
        <f>IF(Table1[[#This Row],[FullBath]]+Table1[[#This Row],[HalfBath]]=Table1[[#This Row],[BedroomAbvGr]],1,0)</f>
        <v>1</v>
      </c>
      <c r="BC445">
        <v>1</v>
      </c>
      <c r="BD445" s="30" t="s">
        <v>97</v>
      </c>
      <c r="BE445">
        <v>6</v>
      </c>
      <c r="BF445" t="s">
        <v>107</v>
      </c>
      <c r="BG445">
        <v>1</v>
      </c>
      <c r="BH445" t="s">
        <v>97</v>
      </c>
      <c r="BI445" t="s">
        <v>108</v>
      </c>
      <c r="BJ445">
        <v>2007</v>
      </c>
      <c r="BK445" t="s">
        <v>157</v>
      </c>
      <c r="BL445">
        <v>3</v>
      </c>
      <c r="BM445">
        <v>648</v>
      </c>
      <c r="BN445" t="s">
        <v>98</v>
      </c>
      <c r="BO445" t="s">
        <v>98</v>
      </c>
      <c r="BP445" t="s">
        <v>105</v>
      </c>
      <c r="BQ445" s="30">
        <v>144</v>
      </c>
      <c r="BR445" s="14">
        <f>IF(Table1[[#This Row],[WoodDeckSF]]&gt;0,1,0)</f>
        <v>1</v>
      </c>
      <c r="BS445">
        <v>16</v>
      </c>
      <c r="BT445">
        <v>0</v>
      </c>
      <c r="BU445">
        <v>0</v>
      </c>
      <c r="BV445">
        <v>0</v>
      </c>
      <c r="BW445">
        <v>0</v>
      </c>
      <c r="BX445" s="28" t="s">
        <v>83</v>
      </c>
      <c r="BY445" s="14">
        <f>IF(Table1[[#This Row],[PoolQC]]="NA", 0, 1)</f>
        <v>0</v>
      </c>
      <c r="BZ445" s="30" t="s">
        <v>83</v>
      </c>
      <c r="CA445" s="14">
        <f>IF(Table1[[#This Row],[Fence]]="NA",0,1)</f>
        <v>0</v>
      </c>
      <c r="CB445" t="s">
        <v>83</v>
      </c>
      <c r="CC445">
        <v>0</v>
      </c>
      <c r="CD445" s="30">
        <v>6</v>
      </c>
      <c r="CE445">
        <v>2007</v>
      </c>
      <c r="CF445" t="s">
        <v>158</v>
      </c>
      <c r="CG445" t="s">
        <v>159</v>
      </c>
      <c r="CH445" s="14">
        <f>IF(Table1[[#This Row],[SaleCondition]]="Normal",1,0)</f>
        <v>0</v>
      </c>
      <c r="CI445" s="1">
        <v>172500</v>
      </c>
    </row>
    <row r="446" spans="1:87" x14ac:dyDescent="0.2">
      <c r="A446">
        <v>445</v>
      </c>
      <c r="B446">
        <v>60</v>
      </c>
      <c r="C446" s="28" t="s">
        <v>81</v>
      </c>
      <c r="D446">
        <v>70</v>
      </c>
      <c r="E446">
        <v>8750</v>
      </c>
      <c r="F446" s="28" t="s">
        <v>82</v>
      </c>
      <c r="G446" t="s">
        <v>83</v>
      </c>
      <c r="H446" t="s">
        <v>84</v>
      </c>
      <c r="I446" s="28" t="s">
        <v>85</v>
      </c>
      <c r="J446" t="s">
        <v>86</v>
      </c>
      <c r="K446" s="30" t="s">
        <v>87</v>
      </c>
      <c r="L446" t="s">
        <v>88</v>
      </c>
      <c r="M446" s="31" t="s">
        <v>89</v>
      </c>
      <c r="N446" s="31" t="s">
        <v>90</v>
      </c>
      <c r="O446" s="28" t="s">
        <v>90</v>
      </c>
      <c r="P446" t="s">
        <v>91</v>
      </c>
      <c r="Q446" s="30" t="s">
        <v>92</v>
      </c>
      <c r="R446" s="28">
        <v>7</v>
      </c>
      <c r="S446" s="28">
        <v>5</v>
      </c>
      <c r="T446">
        <v>1994</v>
      </c>
      <c r="U446">
        <v>1995</v>
      </c>
      <c r="V446" s="14">
        <f t="shared" si="6"/>
        <v>1</v>
      </c>
      <c r="W446" s="28" t="s">
        <v>93</v>
      </c>
      <c r="X446" s="28" t="s">
        <v>94</v>
      </c>
      <c r="Y446" s="30" t="s">
        <v>95</v>
      </c>
      <c r="Z446" s="28" t="s">
        <v>95</v>
      </c>
      <c r="AA446" t="s">
        <v>117</v>
      </c>
      <c r="AB446" s="28">
        <v>0</v>
      </c>
      <c r="AC446" s="28" t="s">
        <v>97</v>
      </c>
      <c r="AD446" s="28" t="s">
        <v>97</v>
      </c>
      <c r="AE446" s="30" t="s">
        <v>99</v>
      </c>
      <c r="AF446" t="s">
        <v>97</v>
      </c>
      <c r="AG446" t="s">
        <v>98</v>
      </c>
      <c r="AH446" t="s">
        <v>100</v>
      </c>
      <c r="AI446" t="s">
        <v>101</v>
      </c>
      <c r="AJ446">
        <v>642</v>
      </c>
      <c r="AK446" t="s">
        <v>102</v>
      </c>
      <c r="AL446">
        <v>0</v>
      </c>
      <c r="AM446">
        <v>273</v>
      </c>
      <c r="AN446">
        <v>915</v>
      </c>
      <c r="AO446" s="28" t="s">
        <v>103</v>
      </c>
      <c r="AP446" s="28" t="s">
        <v>104</v>
      </c>
      <c r="AQ446" t="s">
        <v>105</v>
      </c>
      <c r="AR446" t="s">
        <v>106</v>
      </c>
      <c r="AS446">
        <v>933</v>
      </c>
      <c r="AT446">
        <v>975</v>
      </c>
      <c r="AU446">
        <v>0</v>
      </c>
      <c r="AV446">
        <v>1908</v>
      </c>
      <c r="AW446" s="30">
        <v>1</v>
      </c>
      <c r="AX446">
        <v>0</v>
      </c>
      <c r="AY446" s="30">
        <v>2</v>
      </c>
      <c r="AZ446" s="30">
        <v>1</v>
      </c>
      <c r="BA446">
        <v>4</v>
      </c>
      <c r="BB446" s="14">
        <f>IF(Table1[[#This Row],[FullBath]]+Table1[[#This Row],[HalfBath]]=Table1[[#This Row],[BedroomAbvGr]],1,0)</f>
        <v>0</v>
      </c>
      <c r="BC446">
        <v>1</v>
      </c>
      <c r="BD446" s="30" t="s">
        <v>97</v>
      </c>
      <c r="BE446">
        <v>8</v>
      </c>
      <c r="BF446" t="s">
        <v>107</v>
      </c>
      <c r="BG446">
        <v>1</v>
      </c>
      <c r="BH446" t="s">
        <v>98</v>
      </c>
      <c r="BI446" t="s">
        <v>108</v>
      </c>
      <c r="BJ446">
        <v>1994</v>
      </c>
      <c r="BK446" t="s">
        <v>102</v>
      </c>
      <c r="BL446">
        <v>2</v>
      </c>
      <c r="BM446">
        <v>493</v>
      </c>
      <c r="BN446" t="s">
        <v>98</v>
      </c>
      <c r="BO446" t="s">
        <v>98</v>
      </c>
      <c r="BP446" t="s">
        <v>105</v>
      </c>
      <c r="BQ446" s="30">
        <v>144</v>
      </c>
      <c r="BR446" s="14">
        <f>IF(Table1[[#This Row],[WoodDeckSF]]&gt;0,1,0)</f>
        <v>1</v>
      </c>
      <c r="BS446">
        <v>133</v>
      </c>
      <c r="BT446">
        <v>0</v>
      </c>
      <c r="BU446">
        <v>0</v>
      </c>
      <c r="BV446">
        <v>0</v>
      </c>
      <c r="BW446">
        <v>0</v>
      </c>
      <c r="BX446" s="28" t="s">
        <v>83</v>
      </c>
      <c r="BY446" s="14">
        <f>IF(Table1[[#This Row],[PoolQC]]="NA", 0, 1)</f>
        <v>0</v>
      </c>
      <c r="BZ446" s="30" t="s">
        <v>83</v>
      </c>
      <c r="CA446" s="14">
        <f>IF(Table1[[#This Row],[Fence]]="NA",0,1)</f>
        <v>0</v>
      </c>
      <c r="CB446" t="s">
        <v>83</v>
      </c>
      <c r="CC446">
        <v>0</v>
      </c>
      <c r="CD446" s="30">
        <v>7</v>
      </c>
      <c r="CE446">
        <v>2008</v>
      </c>
      <c r="CF446" t="s">
        <v>110</v>
      </c>
      <c r="CG446" t="s">
        <v>111</v>
      </c>
      <c r="CH446" s="14">
        <f>IF(Table1[[#This Row],[SaleCondition]]="Normal",1,0)</f>
        <v>1</v>
      </c>
      <c r="CI446" s="1">
        <v>210000</v>
      </c>
    </row>
    <row r="447" spans="1:87" x14ac:dyDescent="0.2">
      <c r="A447">
        <v>446</v>
      </c>
      <c r="B447">
        <v>20</v>
      </c>
      <c r="C447" s="28" t="s">
        <v>81</v>
      </c>
      <c r="D447">
        <v>73</v>
      </c>
      <c r="E447">
        <v>9855</v>
      </c>
      <c r="F447" s="28" t="s">
        <v>82</v>
      </c>
      <c r="G447" t="s">
        <v>83</v>
      </c>
      <c r="H447" t="s">
        <v>84</v>
      </c>
      <c r="I447" s="28" t="s">
        <v>85</v>
      </c>
      <c r="J447" t="s">
        <v>86</v>
      </c>
      <c r="K447" s="30" t="s">
        <v>122</v>
      </c>
      <c r="L447" t="s">
        <v>88</v>
      </c>
      <c r="M447" s="31" t="s">
        <v>185</v>
      </c>
      <c r="N447" s="31" t="s">
        <v>90</v>
      </c>
      <c r="O447" s="28" t="s">
        <v>90</v>
      </c>
      <c r="P447" t="s">
        <v>91</v>
      </c>
      <c r="Q447" s="30" t="s">
        <v>115</v>
      </c>
      <c r="R447" s="28">
        <v>6</v>
      </c>
      <c r="S447" s="28">
        <v>5</v>
      </c>
      <c r="T447">
        <v>1956</v>
      </c>
      <c r="U447">
        <v>1956</v>
      </c>
      <c r="V447" s="14">
        <f t="shared" si="6"/>
        <v>0</v>
      </c>
      <c r="W447" s="28" t="s">
        <v>152</v>
      </c>
      <c r="X447" s="28" t="s">
        <v>94</v>
      </c>
      <c r="Y447" s="30" t="s">
        <v>124</v>
      </c>
      <c r="Z447" s="28" t="s">
        <v>124</v>
      </c>
      <c r="AA447" t="s">
        <v>117</v>
      </c>
      <c r="AB447" s="28">
        <v>0</v>
      </c>
      <c r="AC447" s="28" t="s">
        <v>98</v>
      </c>
      <c r="AD447" s="28" t="s">
        <v>98</v>
      </c>
      <c r="AE447" s="30" t="s">
        <v>118</v>
      </c>
      <c r="AF447" t="s">
        <v>98</v>
      </c>
      <c r="AG447" t="s">
        <v>98</v>
      </c>
      <c r="AH447" t="s">
        <v>100</v>
      </c>
      <c r="AI447" t="s">
        <v>102</v>
      </c>
      <c r="AJ447">
        <v>0</v>
      </c>
      <c r="AK447" t="s">
        <v>102</v>
      </c>
      <c r="AL447">
        <v>0</v>
      </c>
      <c r="AM447">
        <v>1436</v>
      </c>
      <c r="AN447">
        <v>1436</v>
      </c>
      <c r="AO447" s="28" t="s">
        <v>103</v>
      </c>
      <c r="AP447" s="28" t="s">
        <v>147</v>
      </c>
      <c r="AQ447" t="s">
        <v>105</v>
      </c>
      <c r="AR447" t="s">
        <v>106</v>
      </c>
      <c r="AS447">
        <v>1689</v>
      </c>
      <c r="AT447">
        <v>0</v>
      </c>
      <c r="AU447">
        <v>0</v>
      </c>
      <c r="AV447">
        <v>1689</v>
      </c>
      <c r="AW447" s="30">
        <v>0</v>
      </c>
      <c r="AX447">
        <v>0</v>
      </c>
      <c r="AY447" s="30">
        <v>1</v>
      </c>
      <c r="AZ447" s="30">
        <v>0</v>
      </c>
      <c r="BA447">
        <v>3</v>
      </c>
      <c r="BB447" s="14">
        <f>IF(Table1[[#This Row],[FullBath]]+Table1[[#This Row],[HalfBath]]=Table1[[#This Row],[BedroomAbvGr]],1,0)</f>
        <v>0</v>
      </c>
      <c r="BC447">
        <v>1</v>
      </c>
      <c r="BD447" s="30" t="s">
        <v>98</v>
      </c>
      <c r="BE447">
        <v>7</v>
      </c>
      <c r="BF447" t="s">
        <v>107</v>
      </c>
      <c r="BG447">
        <v>1</v>
      </c>
      <c r="BH447" t="s">
        <v>97</v>
      </c>
      <c r="BI447" t="s">
        <v>108</v>
      </c>
      <c r="BJ447">
        <v>1956</v>
      </c>
      <c r="BK447" t="s">
        <v>102</v>
      </c>
      <c r="BL447">
        <v>2</v>
      </c>
      <c r="BM447">
        <v>480</v>
      </c>
      <c r="BN447" t="s">
        <v>98</v>
      </c>
      <c r="BO447" t="s">
        <v>98</v>
      </c>
      <c r="BP447" t="s">
        <v>105</v>
      </c>
      <c r="BQ447" s="30">
        <v>0</v>
      </c>
      <c r="BR447" s="14">
        <f>IF(Table1[[#This Row],[WoodDeckSF]]&gt;0,1,0)</f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 s="28" t="s">
        <v>83</v>
      </c>
      <c r="BY447" s="14">
        <f>IF(Table1[[#This Row],[PoolQC]]="NA", 0, 1)</f>
        <v>0</v>
      </c>
      <c r="BZ447" s="30" t="s">
        <v>134</v>
      </c>
      <c r="CA447" s="14">
        <f>IF(Table1[[#This Row],[Fence]]="NA",0,1)</f>
        <v>1</v>
      </c>
      <c r="CB447" t="s">
        <v>83</v>
      </c>
      <c r="CC447">
        <v>0</v>
      </c>
      <c r="CD447" s="30">
        <v>11</v>
      </c>
      <c r="CE447">
        <v>2009</v>
      </c>
      <c r="CF447" t="s">
        <v>173</v>
      </c>
      <c r="CG447" t="s">
        <v>111</v>
      </c>
      <c r="CH447" s="14">
        <f>IF(Table1[[#This Row],[SaleCondition]]="Normal",1,0)</f>
        <v>1</v>
      </c>
      <c r="CI447" s="1">
        <v>127500</v>
      </c>
    </row>
    <row r="448" spans="1:87" x14ac:dyDescent="0.2">
      <c r="A448">
        <v>447</v>
      </c>
      <c r="B448">
        <v>20</v>
      </c>
      <c r="C448" s="28" t="s">
        <v>81</v>
      </c>
      <c r="D448">
        <v>137</v>
      </c>
      <c r="E448">
        <v>16492</v>
      </c>
      <c r="F448" s="28" t="s">
        <v>82</v>
      </c>
      <c r="G448" t="s">
        <v>83</v>
      </c>
      <c r="H448" t="s">
        <v>120</v>
      </c>
      <c r="I448" s="28" t="s">
        <v>85</v>
      </c>
      <c r="J448" t="s">
        <v>86</v>
      </c>
      <c r="K448" s="30" t="s">
        <v>122</v>
      </c>
      <c r="L448" t="s">
        <v>88</v>
      </c>
      <c r="M448" s="31" t="s">
        <v>162</v>
      </c>
      <c r="N448" s="31" t="s">
        <v>204</v>
      </c>
      <c r="O448" s="28" t="s">
        <v>90</v>
      </c>
      <c r="P448" t="s">
        <v>91</v>
      </c>
      <c r="Q448" s="30" t="s">
        <v>115</v>
      </c>
      <c r="R448" s="28">
        <v>6</v>
      </c>
      <c r="S448" s="28">
        <v>6</v>
      </c>
      <c r="T448">
        <v>1966</v>
      </c>
      <c r="U448">
        <v>2002</v>
      </c>
      <c r="V448" s="14">
        <f t="shared" si="6"/>
        <v>1</v>
      </c>
      <c r="W448" s="28" t="s">
        <v>93</v>
      </c>
      <c r="X448" s="28" t="s">
        <v>94</v>
      </c>
      <c r="Y448" s="30" t="s">
        <v>96</v>
      </c>
      <c r="Z448" s="28" t="s">
        <v>161</v>
      </c>
      <c r="AA448" t="s">
        <v>117</v>
      </c>
      <c r="AB448" s="28">
        <v>0</v>
      </c>
      <c r="AC448" s="28" t="s">
        <v>97</v>
      </c>
      <c r="AD448" s="28" t="s">
        <v>98</v>
      </c>
      <c r="AE448" s="30" t="s">
        <v>118</v>
      </c>
      <c r="AF448" t="s">
        <v>98</v>
      </c>
      <c r="AG448" t="s">
        <v>98</v>
      </c>
      <c r="AH448" t="s">
        <v>100</v>
      </c>
      <c r="AI448" t="s">
        <v>119</v>
      </c>
      <c r="AJ448">
        <v>247</v>
      </c>
      <c r="AK448" t="s">
        <v>153</v>
      </c>
      <c r="AL448">
        <v>713</v>
      </c>
      <c r="AM448">
        <v>557</v>
      </c>
      <c r="AN448">
        <v>1517</v>
      </c>
      <c r="AO448" s="28" t="s">
        <v>103</v>
      </c>
      <c r="AP448" s="28" t="s">
        <v>104</v>
      </c>
      <c r="AQ448" t="s">
        <v>105</v>
      </c>
      <c r="AR448" t="s">
        <v>106</v>
      </c>
      <c r="AS448">
        <v>1888</v>
      </c>
      <c r="AT448">
        <v>0</v>
      </c>
      <c r="AU448">
        <v>0</v>
      </c>
      <c r="AV448">
        <v>1888</v>
      </c>
      <c r="AW448" s="30">
        <v>0</v>
      </c>
      <c r="AX448">
        <v>0</v>
      </c>
      <c r="AY448" s="30">
        <v>2</v>
      </c>
      <c r="AZ448" s="30">
        <v>1</v>
      </c>
      <c r="BA448">
        <v>2</v>
      </c>
      <c r="BB448" s="14">
        <f>IF(Table1[[#This Row],[FullBath]]+Table1[[#This Row],[HalfBath]]=Table1[[#This Row],[BedroomAbvGr]],1,0)</f>
        <v>0</v>
      </c>
      <c r="BC448">
        <v>1</v>
      </c>
      <c r="BD448" s="30" t="s">
        <v>97</v>
      </c>
      <c r="BE448">
        <v>6</v>
      </c>
      <c r="BF448" t="s">
        <v>194</v>
      </c>
      <c r="BG448">
        <v>1</v>
      </c>
      <c r="BH448" t="s">
        <v>97</v>
      </c>
      <c r="BI448" t="s">
        <v>108</v>
      </c>
      <c r="BJ448">
        <v>1966</v>
      </c>
      <c r="BK448" t="s">
        <v>157</v>
      </c>
      <c r="BL448">
        <v>2</v>
      </c>
      <c r="BM448">
        <v>578</v>
      </c>
      <c r="BN448" t="s">
        <v>98</v>
      </c>
      <c r="BO448" t="s">
        <v>98</v>
      </c>
      <c r="BP448" t="s">
        <v>105</v>
      </c>
      <c r="BQ448" s="30">
        <v>0</v>
      </c>
      <c r="BR448" s="14">
        <f>IF(Table1[[#This Row],[WoodDeckSF]]&gt;0,1,0)</f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 s="28" t="s">
        <v>83</v>
      </c>
      <c r="BY448" s="14">
        <f>IF(Table1[[#This Row],[PoolQC]]="NA", 0, 1)</f>
        <v>0</v>
      </c>
      <c r="BZ448" s="30" t="s">
        <v>83</v>
      </c>
      <c r="CA448" s="14">
        <f>IF(Table1[[#This Row],[Fence]]="NA",0,1)</f>
        <v>0</v>
      </c>
      <c r="CB448" t="s">
        <v>83</v>
      </c>
      <c r="CC448">
        <v>0</v>
      </c>
      <c r="CD448" s="30">
        <v>6</v>
      </c>
      <c r="CE448">
        <v>2010</v>
      </c>
      <c r="CF448" t="s">
        <v>110</v>
      </c>
      <c r="CG448" t="s">
        <v>111</v>
      </c>
      <c r="CH448" s="14">
        <f>IF(Table1[[#This Row],[SaleCondition]]="Normal",1,0)</f>
        <v>1</v>
      </c>
      <c r="CI448" s="1">
        <v>190000</v>
      </c>
    </row>
    <row r="449" spans="1:87" x14ac:dyDescent="0.2">
      <c r="A449">
        <v>448</v>
      </c>
      <c r="B449">
        <v>60</v>
      </c>
      <c r="C449" s="28" t="s">
        <v>81</v>
      </c>
      <c r="D449" t="s">
        <v>83</v>
      </c>
      <c r="E449">
        <v>11214</v>
      </c>
      <c r="F449" s="28" t="s">
        <v>82</v>
      </c>
      <c r="G449" t="s">
        <v>83</v>
      </c>
      <c r="H449" t="s">
        <v>120</v>
      </c>
      <c r="I449" s="28" t="s">
        <v>85</v>
      </c>
      <c r="J449" t="s">
        <v>86</v>
      </c>
      <c r="K449" s="30" t="s">
        <v>122</v>
      </c>
      <c r="L449" t="s">
        <v>88</v>
      </c>
      <c r="M449" s="31" t="s">
        <v>193</v>
      </c>
      <c r="N449" s="31" t="s">
        <v>90</v>
      </c>
      <c r="O449" s="28" t="s">
        <v>90</v>
      </c>
      <c r="P449" t="s">
        <v>91</v>
      </c>
      <c r="Q449" s="30" t="s">
        <v>92</v>
      </c>
      <c r="R449" s="28">
        <v>7</v>
      </c>
      <c r="S449" s="28">
        <v>5</v>
      </c>
      <c r="T449">
        <v>1998</v>
      </c>
      <c r="U449">
        <v>1999</v>
      </c>
      <c r="V449" s="14">
        <f t="shared" si="6"/>
        <v>1</v>
      </c>
      <c r="W449" s="28" t="s">
        <v>93</v>
      </c>
      <c r="X449" s="28" t="s">
        <v>94</v>
      </c>
      <c r="Y449" s="30" t="s">
        <v>95</v>
      </c>
      <c r="Z449" s="28" t="s">
        <v>95</v>
      </c>
      <c r="AA449" t="s">
        <v>117</v>
      </c>
      <c r="AB449" s="28">
        <v>0</v>
      </c>
      <c r="AC449" s="28" t="s">
        <v>97</v>
      </c>
      <c r="AD449" s="28" t="s">
        <v>98</v>
      </c>
      <c r="AE449" s="30" t="s">
        <v>99</v>
      </c>
      <c r="AF449" t="s">
        <v>97</v>
      </c>
      <c r="AG449" t="s">
        <v>98</v>
      </c>
      <c r="AH449" t="s">
        <v>100</v>
      </c>
      <c r="AI449" t="s">
        <v>102</v>
      </c>
      <c r="AJ449">
        <v>0</v>
      </c>
      <c r="AK449" t="s">
        <v>102</v>
      </c>
      <c r="AL449">
        <v>0</v>
      </c>
      <c r="AM449">
        <v>930</v>
      </c>
      <c r="AN449">
        <v>930</v>
      </c>
      <c r="AO449" s="28" t="s">
        <v>103</v>
      </c>
      <c r="AP449" s="28" t="s">
        <v>97</v>
      </c>
      <c r="AQ449" t="s">
        <v>105</v>
      </c>
      <c r="AR449" t="s">
        <v>106</v>
      </c>
      <c r="AS449">
        <v>956</v>
      </c>
      <c r="AT449">
        <v>930</v>
      </c>
      <c r="AU449">
        <v>0</v>
      </c>
      <c r="AV449">
        <v>1886</v>
      </c>
      <c r="AW449" s="30">
        <v>0</v>
      </c>
      <c r="AX449">
        <v>0</v>
      </c>
      <c r="AY449" s="30">
        <v>2</v>
      </c>
      <c r="AZ449" s="30">
        <v>1</v>
      </c>
      <c r="BA449">
        <v>4</v>
      </c>
      <c r="BB449" s="14">
        <f>IF(Table1[[#This Row],[FullBath]]+Table1[[#This Row],[HalfBath]]=Table1[[#This Row],[BedroomAbvGr]],1,0)</f>
        <v>0</v>
      </c>
      <c r="BC449">
        <v>1</v>
      </c>
      <c r="BD449" s="30" t="s">
        <v>97</v>
      </c>
      <c r="BE449">
        <v>10</v>
      </c>
      <c r="BF449" t="s">
        <v>107</v>
      </c>
      <c r="BG449">
        <v>1</v>
      </c>
      <c r="BH449" t="s">
        <v>98</v>
      </c>
      <c r="BI449" t="s">
        <v>108</v>
      </c>
      <c r="BJ449">
        <v>1998</v>
      </c>
      <c r="BK449" t="s">
        <v>157</v>
      </c>
      <c r="BL449">
        <v>2</v>
      </c>
      <c r="BM449">
        <v>431</v>
      </c>
      <c r="BN449" t="s">
        <v>98</v>
      </c>
      <c r="BO449" t="s">
        <v>98</v>
      </c>
      <c r="BP449" t="s">
        <v>105</v>
      </c>
      <c r="BQ449" s="30">
        <v>89</v>
      </c>
      <c r="BR449" s="14">
        <f>IF(Table1[[#This Row],[WoodDeckSF]]&gt;0,1,0)</f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 s="28" t="s">
        <v>83</v>
      </c>
      <c r="BY449" s="14">
        <f>IF(Table1[[#This Row],[PoolQC]]="NA", 0, 1)</f>
        <v>0</v>
      </c>
      <c r="BZ449" s="30" t="s">
        <v>83</v>
      </c>
      <c r="CA449" s="14">
        <f>IF(Table1[[#This Row],[Fence]]="NA",0,1)</f>
        <v>0</v>
      </c>
      <c r="CB449" t="s">
        <v>83</v>
      </c>
      <c r="CC449">
        <v>0</v>
      </c>
      <c r="CD449" s="30">
        <v>7</v>
      </c>
      <c r="CE449">
        <v>2006</v>
      </c>
      <c r="CF449" t="s">
        <v>110</v>
      </c>
      <c r="CG449" t="s">
        <v>111</v>
      </c>
      <c r="CH449" s="14">
        <f>IF(Table1[[#This Row],[SaleCondition]]="Normal",1,0)</f>
        <v>1</v>
      </c>
      <c r="CI449" s="1">
        <v>199900</v>
      </c>
    </row>
    <row r="450" spans="1:87" x14ac:dyDescent="0.2">
      <c r="A450">
        <v>449</v>
      </c>
      <c r="B450">
        <v>50</v>
      </c>
      <c r="C450" s="28" t="s">
        <v>142</v>
      </c>
      <c r="D450">
        <v>50</v>
      </c>
      <c r="E450">
        <v>8600</v>
      </c>
      <c r="F450" s="28" t="s">
        <v>82</v>
      </c>
      <c r="G450" t="s">
        <v>83</v>
      </c>
      <c r="H450" t="s">
        <v>84</v>
      </c>
      <c r="I450" s="28" t="s">
        <v>175</v>
      </c>
      <c r="J450" t="s">
        <v>86</v>
      </c>
      <c r="K450" s="30" t="s">
        <v>87</v>
      </c>
      <c r="L450" t="s">
        <v>88</v>
      </c>
      <c r="M450" s="31" t="s">
        <v>176</v>
      </c>
      <c r="N450" s="31" t="s">
        <v>90</v>
      </c>
      <c r="O450" s="28" t="s">
        <v>90</v>
      </c>
      <c r="P450" t="s">
        <v>91</v>
      </c>
      <c r="Q450" s="30" t="s">
        <v>132</v>
      </c>
      <c r="R450" s="28">
        <v>6</v>
      </c>
      <c r="S450" s="28">
        <v>6</v>
      </c>
      <c r="T450">
        <v>1937</v>
      </c>
      <c r="U450">
        <v>1950</v>
      </c>
      <c r="V450" s="14">
        <f t="shared" ref="V450:V513" si="7">IF(T450=U450, 0, 1)</f>
        <v>1</v>
      </c>
      <c r="W450" s="28" t="s">
        <v>93</v>
      </c>
      <c r="X450" s="28" t="s">
        <v>94</v>
      </c>
      <c r="Y450" s="30" t="s">
        <v>116</v>
      </c>
      <c r="Z450" s="28" t="s">
        <v>116</v>
      </c>
      <c r="AA450" t="s">
        <v>117</v>
      </c>
      <c r="AB450" s="28">
        <v>0</v>
      </c>
      <c r="AC450" s="28" t="s">
        <v>98</v>
      </c>
      <c r="AD450" s="28" t="s">
        <v>98</v>
      </c>
      <c r="AE450" s="30" t="s">
        <v>126</v>
      </c>
      <c r="AF450" t="s">
        <v>98</v>
      </c>
      <c r="AG450" t="s">
        <v>98</v>
      </c>
      <c r="AH450" t="s">
        <v>100</v>
      </c>
      <c r="AI450" t="s">
        <v>102</v>
      </c>
      <c r="AJ450">
        <v>0</v>
      </c>
      <c r="AK450" t="s">
        <v>102</v>
      </c>
      <c r="AL450">
        <v>0</v>
      </c>
      <c r="AM450">
        <v>780</v>
      </c>
      <c r="AN450">
        <v>780</v>
      </c>
      <c r="AO450" s="28" t="s">
        <v>103</v>
      </c>
      <c r="AP450" s="28" t="s">
        <v>98</v>
      </c>
      <c r="AQ450" t="s">
        <v>105</v>
      </c>
      <c r="AR450" t="s">
        <v>106</v>
      </c>
      <c r="AS450">
        <v>780</v>
      </c>
      <c r="AT450">
        <v>596</v>
      </c>
      <c r="AU450">
        <v>0</v>
      </c>
      <c r="AV450">
        <v>1376</v>
      </c>
      <c r="AW450" s="30">
        <v>0</v>
      </c>
      <c r="AX450">
        <v>0</v>
      </c>
      <c r="AY450" s="30">
        <v>2</v>
      </c>
      <c r="AZ450" s="30">
        <v>0</v>
      </c>
      <c r="BA450">
        <v>3</v>
      </c>
      <c r="BB450" s="14">
        <f>IF(Table1[[#This Row],[FullBath]]+Table1[[#This Row],[HalfBath]]=Table1[[#This Row],[BedroomAbvGr]],1,0)</f>
        <v>0</v>
      </c>
      <c r="BC450">
        <v>1</v>
      </c>
      <c r="BD450" s="30" t="s">
        <v>98</v>
      </c>
      <c r="BE450">
        <v>7</v>
      </c>
      <c r="BF450" t="s">
        <v>107</v>
      </c>
      <c r="BG450">
        <v>1</v>
      </c>
      <c r="BH450" t="s">
        <v>97</v>
      </c>
      <c r="BI450" t="s">
        <v>127</v>
      </c>
      <c r="BJ450">
        <v>1937</v>
      </c>
      <c r="BK450" t="s">
        <v>102</v>
      </c>
      <c r="BL450">
        <v>1</v>
      </c>
      <c r="BM450">
        <v>198</v>
      </c>
      <c r="BN450" t="s">
        <v>98</v>
      </c>
      <c r="BO450" t="s">
        <v>98</v>
      </c>
      <c r="BP450" t="s">
        <v>177</v>
      </c>
      <c r="BQ450" s="30">
        <v>0</v>
      </c>
      <c r="BR450" s="14">
        <f>IF(Table1[[#This Row],[WoodDeckSF]]&gt;0,1,0)</f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 s="28" t="s">
        <v>83</v>
      </c>
      <c r="BY450" s="14">
        <f>IF(Table1[[#This Row],[PoolQC]]="NA", 0, 1)</f>
        <v>0</v>
      </c>
      <c r="BZ450" s="30" t="s">
        <v>83</v>
      </c>
      <c r="CA450" s="14">
        <f>IF(Table1[[#This Row],[Fence]]="NA",0,1)</f>
        <v>0</v>
      </c>
      <c r="CB450" t="s">
        <v>83</v>
      </c>
      <c r="CC450">
        <v>0</v>
      </c>
      <c r="CD450" s="30">
        <v>6</v>
      </c>
      <c r="CE450">
        <v>2006</v>
      </c>
      <c r="CF450" t="s">
        <v>110</v>
      </c>
      <c r="CG450" t="s">
        <v>111</v>
      </c>
      <c r="CH450" s="14">
        <f>IF(Table1[[#This Row],[SaleCondition]]="Normal",1,0)</f>
        <v>1</v>
      </c>
      <c r="CI450" s="1">
        <v>119500</v>
      </c>
    </row>
    <row r="451" spans="1:87" x14ac:dyDescent="0.2">
      <c r="A451">
        <v>450</v>
      </c>
      <c r="B451">
        <v>50</v>
      </c>
      <c r="C451" s="28" t="s">
        <v>142</v>
      </c>
      <c r="D451">
        <v>50</v>
      </c>
      <c r="E451">
        <v>6000</v>
      </c>
      <c r="F451" s="28" t="s">
        <v>82</v>
      </c>
      <c r="G451" t="s">
        <v>83</v>
      </c>
      <c r="H451" t="s">
        <v>84</v>
      </c>
      <c r="I451" s="28" t="s">
        <v>85</v>
      </c>
      <c r="J451" t="s">
        <v>86</v>
      </c>
      <c r="K451" s="30" t="s">
        <v>87</v>
      </c>
      <c r="L451" t="s">
        <v>88</v>
      </c>
      <c r="M451" s="31" t="s">
        <v>143</v>
      </c>
      <c r="N451" s="31" t="s">
        <v>90</v>
      </c>
      <c r="O451" s="28" t="s">
        <v>90</v>
      </c>
      <c r="P451" t="s">
        <v>91</v>
      </c>
      <c r="Q451" s="30" t="s">
        <v>132</v>
      </c>
      <c r="R451" s="28">
        <v>3</v>
      </c>
      <c r="S451" s="28">
        <v>7</v>
      </c>
      <c r="T451">
        <v>1948</v>
      </c>
      <c r="U451">
        <v>2002</v>
      </c>
      <c r="V451" s="14">
        <f t="shared" si="7"/>
        <v>1</v>
      </c>
      <c r="W451" s="28" t="s">
        <v>93</v>
      </c>
      <c r="X451" s="28" t="s">
        <v>94</v>
      </c>
      <c r="Y451" s="30" t="s">
        <v>116</v>
      </c>
      <c r="Z451" s="28" t="s">
        <v>116</v>
      </c>
      <c r="AA451" t="s">
        <v>117</v>
      </c>
      <c r="AB451" s="28">
        <v>0</v>
      </c>
      <c r="AC451" s="28" t="s">
        <v>98</v>
      </c>
      <c r="AD451" s="28" t="s">
        <v>97</v>
      </c>
      <c r="AE451" s="30" t="s">
        <v>118</v>
      </c>
      <c r="AF451" t="s">
        <v>98</v>
      </c>
      <c r="AG451" t="s">
        <v>98</v>
      </c>
      <c r="AH451" t="s">
        <v>100</v>
      </c>
      <c r="AI451" t="s">
        <v>119</v>
      </c>
      <c r="AJ451">
        <v>331</v>
      </c>
      <c r="AK451" t="s">
        <v>102</v>
      </c>
      <c r="AL451">
        <v>0</v>
      </c>
      <c r="AM451">
        <v>318</v>
      </c>
      <c r="AN451">
        <v>649</v>
      </c>
      <c r="AO451" s="28" t="s">
        <v>103</v>
      </c>
      <c r="AP451" s="28" t="s">
        <v>104</v>
      </c>
      <c r="AQ451" t="s">
        <v>105</v>
      </c>
      <c r="AR451" t="s">
        <v>106</v>
      </c>
      <c r="AS451">
        <v>679</v>
      </c>
      <c r="AT451">
        <v>504</v>
      </c>
      <c r="AU451">
        <v>0</v>
      </c>
      <c r="AV451">
        <v>1183</v>
      </c>
      <c r="AW451" s="30">
        <v>0</v>
      </c>
      <c r="AX451">
        <v>0</v>
      </c>
      <c r="AY451" s="30">
        <v>1</v>
      </c>
      <c r="AZ451" s="30">
        <v>1</v>
      </c>
      <c r="BA451">
        <v>2</v>
      </c>
      <c r="BB451" s="14">
        <f>IF(Table1[[#This Row],[FullBath]]+Table1[[#This Row],[HalfBath]]=Table1[[#This Row],[BedroomAbvGr]],1,0)</f>
        <v>1</v>
      </c>
      <c r="BC451">
        <v>1</v>
      </c>
      <c r="BD451" s="30" t="s">
        <v>98</v>
      </c>
      <c r="BE451">
        <v>6</v>
      </c>
      <c r="BF451" t="s">
        <v>107</v>
      </c>
      <c r="BG451">
        <v>0</v>
      </c>
      <c r="BH451" t="s">
        <v>83</v>
      </c>
      <c r="BI451" t="s">
        <v>127</v>
      </c>
      <c r="BJ451">
        <v>1981</v>
      </c>
      <c r="BK451" t="s">
        <v>102</v>
      </c>
      <c r="BL451">
        <v>1</v>
      </c>
      <c r="BM451">
        <v>308</v>
      </c>
      <c r="BN451" t="s">
        <v>98</v>
      </c>
      <c r="BO451" t="s">
        <v>98</v>
      </c>
      <c r="BP451" t="s">
        <v>105</v>
      </c>
      <c r="BQ451" s="30">
        <v>0</v>
      </c>
      <c r="BR451" s="14">
        <f>IF(Table1[[#This Row],[WoodDeckSF]]&gt;0,1,0)</f>
        <v>0</v>
      </c>
      <c r="BS451">
        <v>176</v>
      </c>
      <c r="BT451">
        <v>0</v>
      </c>
      <c r="BU451">
        <v>0</v>
      </c>
      <c r="BV451">
        <v>0</v>
      </c>
      <c r="BW451">
        <v>0</v>
      </c>
      <c r="BX451" s="28" t="s">
        <v>83</v>
      </c>
      <c r="BY451" s="14">
        <f>IF(Table1[[#This Row],[PoolQC]]="NA", 0, 1)</f>
        <v>0</v>
      </c>
      <c r="BZ451" s="30" t="s">
        <v>83</v>
      </c>
      <c r="CA451" s="14">
        <f>IF(Table1[[#This Row],[Fence]]="NA",0,1)</f>
        <v>0</v>
      </c>
      <c r="CB451" t="s">
        <v>83</v>
      </c>
      <c r="CC451">
        <v>0</v>
      </c>
      <c r="CD451" s="30">
        <v>6</v>
      </c>
      <c r="CE451">
        <v>2007</v>
      </c>
      <c r="CF451" t="s">
        <v>110</v>
      </c>
      <c r="CG451" t="s">
        <v>111</v>
      </c>
      <c r="CH451" s="14">
        <f>IF(Table1[[#This Row],[SaleCondition]]="Normal",1,0)</f>
        <v>1</v>
      </c>
      <c r="CI451" s="1">
        <v>120000</v>
      </c>
    </row>
    <row r="452" spans="1:87" x14ac:dyDescent="0.2">
      <c r="A452">
        <v>451</v>
      </c>
      <c r="B452">
        <v>30</v>
      </c>
      <c r="C452" s="28" t="s">
        <v>142</v>
      </c>
      <c r="D452">
        <v>70</v>
      </c>
      <c r="E452">
        <v>5684</v>
      </c>
      <c r="F452" s="28" t="s">
        <v>82</v>
      </c>
      <c r="G452" t="s">
        <v>83</v>
      </c>
      <c r="H452" t="s">
        <v>84</v>
      </c>
      <c r="I452" s="28" t="s">
        <v>85</v>
      </c>
      <c r="J452" t="s">
        <v>86</v>
      </c>
      <c r="K452" s="30" t="s">
        <v>87</v>
      </c>
      <c r="L452" t="s">
        <v>88</v>
      </c>
      <c r="M452" s="31" t="s">
        <v>143</v>
      </c>
      <c r="N452" s="31" t="s">
        <v>90</v>
      </c>
      <c r="O452" s="28" t="s">
        <v>90</v>
      </c>
      <c r="P452" t="s">
        <v>91</v>
      </c>
      <c r="Q452" s="30" t="s">
        <v>115</v>
      </c>
      <c r="R452" s="28">
        <v>6</v>
      </c>
      <c r="S452" s="28">
        <v>8</v>
      </c>
      <c r="T452">
        <v>1930</v>
      </c>
      <c r="U452">
        <v>2005</v>
      </c>
      <c r="V452" s="14">
        <f t="shared" si="7"/>
        <v>1</v>
      </c>
      <c r="W452" s="28" t="s">
        <v>152</v>
      </c>
      <c r="X452" s="28" t="s">
        <v>94</v>
      </c>
      <c r="Y452" s="30" t="s">
        <v>124</v>
      </c>
      <c r="Z452" s="28" t="s">
        <v>124</v>
      </c>
      <c r="AA452" t="s">
        <v>117</v>
      </c>
      <c r="AB452" s="28">
        <v>0</v>
      </c>
      <c r="AC452" s="28" t="s">
        <v>98</v>
      </c>
      <c r="AD452" s="28" t="s">
        <v>98</v>
      </c>
      <c r="AE452" s="30" t="s">
        <v>126</v>
      </c>
      <c r="AF452" t="s">
        <v>98</v>
      </c>
      <c r="AG452" t="s">
        <v>98</v>
      </c>
      <c r="AH452" t="s">
        <v>100</v>
      </c>
      <c r="AI452" t="s">
        <v>102</v>
      </c>
      <c r="AJ452">
        <v>0</v>
      </c>
      <c r="AK452" t="s">
        <v>102</v>
      </c>
      <c r="AL452">
        <v>0</v>
      </c>
      <c r="AM452">
        <v>813</v>
      </c>
      <c r="AN452">
        <v>813</v>
      </c>
      <c r="AO452" s="28" t="s">
        <v>103</v>
      </c>
      <c r="AP452" s="28" t="s">
        <v>104</v>
      </c>
      <c r="AQ452" t="s">
        <v>105</v>
      </c>
      <c r="AR452" t="s">
        <v>164</v>
      </c>
      <c r="AS452">
        <v>813</v>
      </c>
      <c r="AT452">
        <v>0</v>
      </c>
      <c r="AU452">
        <v>0</v>
      </c>
      <c r="AV452">
        <v>813</v>
      </c>
      <c r="AW452" s="30">
        <v>0</v>
      </c>
      <c r="AX452">
        <v>0</v>
      </c>
      <c r="AY452" s="30">
        <v>1</v>
      </c>
      <c r="AZ452" s="30">
        <v>0</v>
      </c>
      <c r="BA452">
        <v>2</v>
      </c>
      <c r="BB452" s="14">
        <f>IF(Table1[[#This Row],[FullBath]]+Table1[[#This Row],[HalfBath]]=Table1[[#This Row],[BedroomAbvGr]],1,0)</f>
        <v>0</v>
      </c>
      <c r="BC452">
        <v>1</v>
      </c>
      <c r="BD452" s="30" t="s">
        <v>97</v>
      </c>
      <c r="BE452">
        <v>5</v>
      </c>
      <c r="BF452" t="s">
        <v>107</v>
      </c>
      <c r="BG452">
        <v>0</v>
      </c>
      <c r="BH452" t="s">
        <v>83</v>
      </c>
      <c r="BI452" t="s">
        <v>127</v>
      </c>
      <c r="BJ452">
        <v>1932</v>
      </c>
      <c r="BK452" t="s">
        <v>102</v>
      </c>
      <c r="BL452">
        <v>1</v>
      </c>
      <c r="BM452">
        <v>270</v>
      </c>
      <c r="BN452" t="s">
        <v>147</v>
      </c>
      <c r="BO452" t="s">
        <v>147</v>
      </c>
      <c r="BP452" t="s">
        <v>177</v>
      </c>
      <c r="BQ452" s="30">
        <v>0</v>
      </c>
      <c r="BR452" s="14">
        <f>IF(Table1[[#This Row],[WoodDeckSF]]&gt;0,1,0)</f>
        <v>0</v>
      </c>
      <c r="BS452">
        <v>113</v>
      </c>
      <c r="BT452">
        <v>0</v>
      </c>
      <c r="BU452">
        <v>0</v>
      </c>
      <c r="BV452">
        <v>0</v>
      </c>
      <c r="BW452">
        <v>0</v>
      </c>
      <c r="BX452" s="28" t="s">
        <v>83</v>
      </c>
      <c r="BY452" s="14">
        <f>IF(Table1[[#This Row],[PoolQC]]="NA", 0, 1)</f>
        <v>0</v>
      </c>
      <c r="BZ452" s="30" t="s">
        <v>83</v>
      </c>
      <c r="CA452" s="14">
        <f>IF(Table1[[#This Row],[Fence]]="NA",0,1)</f>
        <v>0</v>
      </c>
      <c r="CB452" t="s">
        <v>83</v>
      </c>
      <c r="CC452">
        <v>0</v>
      </c>
      <c r="CD452" s="30">
        <v>6</v>
      </c>
      <c r="CE452">
        <v>2006</v>
      </c>
      <c r="CF452" t="s">
        <v>110</v>
      </c>
      <c r="CG452" t="s">
        <v>111</v>
      </c>
      <c r="CH452" s="14">
        <f>IF(Table1[[#This Row],[SaleCondition]]="Normal",1,0)</f>
        <v>1</v>
      </c>
      <c r="CI452" s="1">
        <v>110000</v>
      </c>
    </row>
    <row r="453" spans="1:87" x14ac:dyDescent="0.2">
      <c r="A453">
        <v>452</v>
      </c>
      <c r="B453">
        <v>20</v>
      </c>
      <c r="C453" s="28" t="s">
        <v>81</v>
      </c>
      <c r="D453">
        <v>62</v>
      </c>
      <c r="E453">
        <v>70761</v>
      </c>
      <c r="F453" s="28" t="s">
        <v>82</v>
      </c>
      <c r="G453" t="s">
        <v>83</v>
      </c>
      <c r="H453" t="s">
        <v>120</v>
      </c>
      <c r="I453" s="28" t="s">
        <v>195</v>
      </c>
      <c r="J453" t="s">
        <v>86</v>
      </c>
      <c r="K453" s="30" t="s">
        <v>87</v>
      </c>
      <c r="L453" t="s">
        <v>194</v>
      </c>
      <c r="M453" s="31" t="s">
        <v>205</v>
      </c>
      <c r="N453" s="31" t="s">
        <v>90</v>
      </c>
      <c r="O453" s="28" t="s">
        <v>90</v>
      </c>
      <c r="P453" t="s">
        <v>91</v>
      </c>
      <c r="Q453" s="30" t="s">
        <v>115</v>
      </c>
      <c r="R453" s="28">
        <v>7</v>
      </c>
      <c r="S453" s="28">
        <v>5</v>
      </c>
      <c r="T453">
        <v>1975</v>
      </c>
      <c r="U453">
        <v>1975</v>
      </c>
      <c r="V453" s="14">
        <f t="shared" si="7"/>
        <v>0</v>
      </c>
      <c r="W453" s="28" t="s">
        <v>93</v>
      </c>
      <c r="X453" s="28" t="s">
        <v>196</v>
      </c>
      <c r="Y453" s="30" t="s">
        <v>161</v>
      </c>
      <c r="Z453" s="28" t="s">
        <v>161</v>
      </c>
      <c r="AA453" t="s">
        <v>117</v>
      </c>
      <c r="AB453" s="28">
        <v>0</v>
      </c>
      <c r="AC453" s="28" t="s">
        <v>98</v>
      </c>
      <c r="AD453" s="28" t="s">
        <v>98</v>
      </c>
      <c r="AE453" s="30" t="s">
        <v>118</v>
      </c>
      <c r="AF453" t="s">
        <v>97</v>
      </c>
      <c r="AG453" t="s">
        <v>98</v>
      </c>
      <c r="AH453" t="s">
        <v>97</v>
      </c>
      <c r="AI453" t="s">
        <v>119</v>
      </c>
      <c r="AJ453">
        <v>655</v>
      </c>
      <c r="AK453" t="s">
        <v>102</v>
      </c>
      <c r="AL453">
        <v>0</v>
      </c>
      <c r="AM453">
        <v>878</v>
      </c>
      <c r="AN453">
        <v>1533</v>
      </c>
      <c r="AO453" s="28" t="s">
        <v>103</v>
      </c>
      <c r="AP453" s="28" t="s">
        <v>98</v>
      </c>
      <c r="AQ453" t="s">
        <v>105</v>
      </c>
      <c r="AR453" t="s">
        <v>106</v>
      </c>
      <c r="AS453">
        <v>1533</v>
      </c>
      <c r="AT453">
        <v>0</v>
      </c>
      <c r="AU453">
        <v>0</v>
      </c>
      <c r="AV453">
        <v>1533</v>
      </c>
      <c r="AW453" s="30">
        <v>1</v>
      </c>
      <c r="AX453">
        <v>0</v>
      </c>
      <c r="AY453" s="30">
        <v>2</v>
      </c>
      <c r="AZ453" s="30">
        <v>0</v>
      </c>
      <c r="BA453">
        <v>2</v>
      </c>
      <c r="BB453" s="14">
        <f>IF(Table1[[#This Row],[FullBath]]+Table1[[#This Row],[HalfBath]]=Table1[[#This Row],[BedroomAbvGr]],1,0)</f>
        <v>1</v>
      </c>
      <c r="BC453">
        <v>1</v>
      </c>
      <c r="BD453" s="30" t="s">
        <v>97</v>
      </c>
      <c r="BE453">
        <v>5</v>
      </c>
      <c r="BF453" t="s">
        <v>107</v>
      </c>
      <c r="BG453">
        <v>2</v>
      </c>
      <c r="BH453" t="s">
        <v>98</v>
      </c>
      <c r="BI453" t="s">
        <v>108</v>
      </c>
      <c r="BJ453">
        <v>1975</v>
      </c>
      <c r="BK453" t="s">
        <v>102</v>
      </c>
      <c r="BL453">
        <v>2</v>
      </c>
      <c r="BM453">
        <v>576</v>
      </c>
      <c r="BN453" t="s">
        <v>98</v>
      </c>
      <c r="BO453" t="s">
        <v>98</v>
      </c>
      <c r="BP453" t="s">
        <v>105</v>
      </c>
      <c r="BQ453" s="30">
        <v>200</v>
      </c>
      <c r="BR453" s="14">
        <f>IF(Table1[[#This Row],[WoodDeckSF]]&gt;0,1,0)</f>
        <v>1</v>
      </c>
      <c r="BS453">
        <v>54</v>
      </c>
      <c r="BT453">
        <v>0</v>
      </c>
      <c r="BU453">
        <v>0</v>
      </c>
      <c r="BV453">
        <v>0</v>
      </c>
      <c r="BW453">
        <v>0</v>
      </c>
      <c r="BX453" s="28" t="s">
        <v>83</v>
      </c>
      <c r="BY453" s="14">
        <f>IF(Table1[[#This Row],[PoolQC]]="NA", 0, 1)</f>
        <v>0</v>
      </c>
      <c r="BZ453" s="30" t="s">
        <v>83</v>
      </c>
      <c r="CA453" s="14">
        <f>IF(Table1[[#This Row],[Fence]]="NA",0,1)</f>
        <v>0</v>
      </c>
      <c r="CB453" t="s">
        <v>83</v>
      </c>
      <c r="CC453">
        <v>0</v>
      </c>
      <c r="CD453" s="30">
        <v>12</v>
      </c>
      <c r="CE453">
        <v>2006</v>
      </c>
      <c r="CF453" t="s">
        <v>110</v>
      </c>
      <c r="CG453" t="s">
        <v>111</v>
      </c>
      <c r="CH453" s="14">
        <f>IF(Table1[[#This Row],[SaleCondition]]="Normal",1,0)</f>
        <v>1</v>
      </c>
      <c r="CI453" s="1">
        <v>280000</v>
      </c>
    </row>
    <row r="454" spans="1:87" x14ac:dyDescent="0.2">
      <c r="A454">
        <v>453</v>
      </c>
      <c r="B454">
        <v>60</v>
      </c>
      <c r="C454" s="28" t="s">
        <v>81</v>
      </c>
      <c r="D454" t="s">
        <v>83</v>
      </c>
      <c r="E454">
        <v>9303</v>
      </c>
      <c r="F454" s="28" t="s">
        <v>82</v>
      </c>
      <c r="G454" t="s">
        <v>83</v>
      </c>
      <c r="H454" t="s">
        <v>120</v>
      </c>
      <c r="I454" s="28" t="s">
        <v>85</v>
      </c>
      <c r="J454" t="s">
        <v>86</v>
      </c>
      <c r="K454" s="30" t="s">
        <v>122</v>
      </c>
      <c r="L454" t="s">
        <v>88</v>
      </c>
      <c r="M454" s="31" t="s">
        <v>189</v>
      </c>
      <c r="N454" s="31" t="s">
        <v>90</v>
      </c>
      <c r="O454" s="28" t="s">
        <v>90</v>
      </c>
      <c r="P454" t="s">
        <v>91</v>
      </c>
      <c r="Q454" s="30" t="s">
        <v>92</v>
      </c>
      <c r="R454" s="28">
        <v>6</v>
      </c>
      <c r="S454" s="28">
        <v>5</v>
      </c>
      <c r="T454">
        <v>1996</v>
      </c>
      <c r="U454">
        <v>1997</v>
      </c>
      <c r="V454" s="14">
        <f t="shared" si="7"/>
        <v>1</v>
      </c>
      <c r="W454" s="28" t="s">
        <v>152</v>
      </c>
      <c r="X454" s="28" t="s">
        <v>94</v>
      </c>
      <c r="Y454" s="30" t="s">
        <v>95</v>
      </c>
      <c r="Z454" s="28" t="s">
        <v>95</v>
      </c>
      <c r="AA454" t="s">
        <v>96</v>
      </c>
      <c r="AB454" s="28">
        <v>42</v>
      </c>
      <c r="AC454" s="28" t="s">
        <v>97</v>
      </c>
      <c r="AD454" s="28" t="s">
        <v>98</v>
      </c>
      <c r="AE454" s="30" t="s">
        <v>99</v>
      </c>
      <c r="AF454" t="s">
        <v>104</v>
      </c>
      <c r="AG454" t="s">
        <v>98</v>
      </c>
      <c r="AH454" t="s">
        <v>100</v>
      </c>
      <c r="AI454" t="s">
        <v>119</v>
      </c>
      <c r="AJ454">
        <v>742</v>
      </c>
      <c r="AK454" t="s">
        <v>102</v>
      </c>
      <c r="AL454">
        <v>0</v>
      </c>
      <c r="AM454">
        <v>130</v>
      </c>
      <c r="AN454">
        <v>872</v>
      </c>
      <c r="AO454" s="28" t="s">
        <v>103</v>
      </c>
      <c r="AP454" s="28" t="s">
        <v>104</v>
      </c>
      <c r="AQ454" t="s">
        <v>105</v>
      </c>
      <c r="AR454" t="s">
        <v>106</v>
      </c>
      <c r="AS454">
        <v>888</v>
      </c>
      <c r="AT454">
        <v>868</v>
      </c>
      <c r="AU454">
        <v>0</v>
      </c>
      <c r="AV454">
        <v>1756</v>
      </c>
      <c r="AW454" s="30">
        <v>1</v>
      </c>
      <c r="AX454">
        <v>0</v>
      </c>
      <c r="AY454" s="30">
        <v>2</v>
      </c>
      <c r="AZ454" s="30">
        <v>1</v>
      </c>
      <c r="BA454">
        <v>3</v>
      </c>
      <c r="BB454" s="14">
        <f>IF(Table1[[#This Row],[FullBath]]+Table1[[#This Row],[HalfBath]]=Table1[[#This Row],[BedroomAbvGr]],1,0)</f>
        <v>1</v>
      </c>
      <c r="BC454">
        <v>1</v>
      </c>
      <c r="BD454" s="30" t="s">
        <v>98</v>
      </c>
      <c r="BE454">
        <v>7</v>
      </c>
      <c r="BF454" t="s">
        <v>107</v>
      </c>
      <c r="BG454">
        <v>0</v>
      </c>
      <c r="BH454" t="s">
        <v>83</v>
      </c>
      <c r="BI454" t="s">
        <v>108</v>
      </c>
      <c r="BJ454">
        <v>1996</v>
      </c>
      <c r="BK454" t="s">
        <v>157</v>
      </c>
      <c r="BL454">
        <v>2</v>
      </c>
      <c r="BM454">
        <v>422</v>
      </c>
      <c r="BN454" t="s">
        <v>98</v>
      </c>
      <c r="BO454" t="s">
        <v>98</v>
      </c>
      <c r="BP454" t="s">
        <v>105</v>
      </c>
      <c r="BQ454" s="30">
        <v>144</v>
      </c>
      <c r="BR454" s="14">
        <f>IF(Table1[[#This Row],[WoodDeckSF]]&gt;0,1,0)</f>
        <v>1</v>
      </c>
      <c r="BS454">
        <v>122</v>
      </c>
      <c r="BT454">
        <v>0</v>
      </c>
      <c r="BU454">
        <v>0</v>
      </c>
      <c r="BV454">
        <v>0</v>
      </c>
      <c r="BW454">
        <v>0</v>
      </c>
      <c r="BX454" s="28" t="s">
        <v>83</v>
      </c>
      <c r="BY454" s="14">
        <f>IF(Table1[[#This Row],[PoolQC]]="NA", 0, 1)</f>
        <v>0</v>
      </c>
      <c r="BZ454" s="30" t="s">
        <v>83</v>
      </c>
      <c r="CA454" s="14">
        <f>IF(Table1[[#This Row],[Fence]]="NA",0,1)</f>
        <v>0</v>
      </c>
      <c r="CB454" t="s">
        <v>83</v>
      </c>
      <c r="CC454">
        <v>0</v>
      </c>
      <c r="CD454" s="30">
        <v>7</v>
      </c>
      <c r="CE454">
        <v>2007</v>
      </c>
      <c r="CF454" t="s">
        <v>110</v>
      </c>
      <c r="CG454" t="s">
        <v>111</v>
      </c>
      <c r="CH454" s="14">
        <f>IF(Table1[[#This Row],[SaleCondition]]="Normal",1,0)</f>
        <v>1</v>
      </c>
      <c r="CI454" s="1">
        <v>204000</v>
      </c>
    </row>
    <row r="455" spans="1:87" x14ac:dyDescent="0.2">
      <c r="A455">
        <v>454</v>
      </c>
      <c r="B455">
        <v>60</v>
      </c>
      <c r="C455" s="28" t="s">
        <v>192</v>
      </c>
      <c r="D455">
        <v>75</v>
      </c>
      <c r="E455">
        <v>9000</v>
      </c>
      <c r="F455" s="28" t="s">
        <v>82</v>
      </c>
      <c r="G455" t="s">
        <v>83</v>
      </c>
      <c r="H455" t="s">
        <v>84</v>
      </c>
      <c r="I455" s="28" t="s">
        <v>85</v>
      </c>
      <c r="J455" t="s">
        <v>86</v>
      </c>
      <c r="K455" s="30" t="s">
        <v>87</v>
      </c>
      <c r="L455" t="s">
        <v>88</v>
      </c>
      <c r="M455" s="31" t="s">
        <v>136</v>
      </c>
      <c r="N455" s="31" t="s">
        <v>90</v>
      </c>
      <c r="O455" s="28" t="s">
        <v>90</v>
      </c>
      <c r="P455" t="s">
        <v>91</v>
      </c>
      <c r="Q455" s="30" t="s">
        <v>92</v>
      </c>
      <c r="R455" s="28">
        <v>8</v>
      </c>
      <c r="S455" s="28">
        <v>5</v>
      </c>
      <c r="T455">
        <v>2008</v>
      </c>
      <c r="U455">
        <v>2008</v>
      </c>
      <c r="V455" s="14">
        <f t="shared" si="7"/>
        <v>0</v>
      </c>
      <c r="W455" s="28" t="s">
        <v>93</v>
      </c>
      <c r="X455" s="28" t="s">
        <v>94</v>
      </c>
      <c r="Y455" s="30" t="s">
        <v>95</v>
      </c>
      <c r="Z455" s="28" t="s">
        <v>95</v>
      </c>
      <c r="AA455" t="s">
        <v>117</v>
      </c>
      <c r="AB455" s="28">
        <v>0</v>
      </c>
      <c r="AC455" s="28" t="s">
        <v>97</v>
      </c>
      <c r="AD455" s="28" t="s">
        <v>98</v>
      </c>
      <c r="AE455" s="30" t="s">
        <v>99</v>
      </c>
      <c r="AF455" t="s">
        <v>97</v>
      </c>
      <c r="AG455" t="s">
        <v>98</v>
      </c>
      <c r="AH455" t="s">
        <v>100</v>
      </c>
      <c r="AI455" t="s">
        <v>102</v>
      </c>
      <c r="AJ455">
        <v>0</v>
      </c>
      <c r="AK455" t="s">
        <v>102</v>
      </c>
      <c r="AL455">
        <v>0</v>
      </c>
      <c r="AM455">
        <v>768</v>
      </c>
      <c r="AN455">
        <v>768</v>
      </c>
      <c r="AO455" s="28" t="s">
        <v>103</v>
      </c>
      <c r="AP455" s="28" t="s">
        <v>104</v>
      </c>
      <c r="AQ455" t="s">
        <v>105</v>
      </c>
      <c r="AR455" t="s">
        <v>106</v>
      </c>
      <c r="AS455">
        <v>786</v>
      </c>
      <c r="AT455">
        <v>804</v>
      </c>
      <c r="AU455">
        <v>0</v>
      </c>
      <c r="AV455">
        <v>1590</v>
      </c>
      <c r="AW455" s="30">
        <v>0</v>
      </c>
      <c r="AX455">
        <v>0</v>
      </c>
      <c r="AY455" s="30">
        <v>2</v>
      </c>
      <c r="AZ455" s="30">
        <v>1</v>
      </c>
      <c r="BA455">
        <v>3</v>
      </c>
      <c r="BB455" s="14">
        <f>IF(Table1[[#This Row],[FullBath]]+Table1[[#This Row],[HalfBath]]=Table1[[#This Row],[BedroomAbvGr]],1,0)</f>
        <v>1</v>
      </c>
      <c r="BC455">
        <v>1</v>
      </c>
      <c r="BD455" s="30" t="s">
        <v>97</v>
      </c>
      <c r="BE455">
        <v>6</v>
      </c>
      <c r="BF455" t="s">
        <v>107</v>
      </c>
      <c r="BG455">
        <v>0</v>
      </c>
      <c r="BH455" t="s">
        <v>83</v>
      </c>
      <c r="BI455" t="s">
        <v>108</v>
      </c>
      <c r="BJ455">
        <v>2008</v>
      </c>
      <c r="BK455" t="s">
        <v>109</v>
      </c>
      <c r="BL455">
        <v>2</v>
      </c>
      <c r="BM455">
        <v>676</v>
      </c>
      <c r="BN455" t="s">
        <v>98</v>
      </c>
      <c r="BO455" t="s">
        <v>98</v>
      </c>
      <c r="BP455" t="s">
        <v>105</v>
      </c>
      <c r="BQ455" s="30">
        <v>0</v>
      </c>
      <c r="BR455" s="14">
        <f>IF(Table1[[#This Row],[WoodDeckSF]]&gt;0,1,0)</f>
        <v>0</v>
      </c>
      <c r="BS455">
        <v>30</v>
      </c>
      <c r="BT455">
        <v>0</v>
      </c>
      <c r="BU455">
        <v>0</v>
      </c>
      <c r="BV455">
        <v>0</v>
      </c>
      <c r="BW455">
        <v>0</v>
      </c>
      <c r="BX455" s="28" t="s">
        <v>83</v>
      </c>
      <c r="BY455" s="14">
        <f>IF(Table1[[#This Row],[PoolQC]]="NA", 0, 1)</f>
        <v>0</v>
      </c>
      <c r="BZ455" s="30" t="s">
        <v>83</v>
      </c>
      <c r="CA455" s="14">
        <f>IF(Table1[[#This Row],[Fence]]="NA",0,1)</f>
        <v>0</v>
      </c>
      <c r="CB455" t="s">
        <v>83</v>
      </c>
      <c r="CC455">
        <v>0</v>
      </c>
      <c r="CD455" s="30">
        <v>6</v>
      </c>
      <c r="CE455">
        <v>2009</v>
      </c>
      <c r="CF455" t="s">
        <v>110</v>
      </c>
      <c r="CG455" t="s">
        <v>111</v>
      </c>
      <c r="CH455" s="14">
        <f>IF(Table1[[#This Row],[SaleCondition]]="Normal",1,0)</f>
        <v>1</v>
      </c>
      <c r="CI455" s="1">
        <v>210000</v>
      </c>
    </row>
    <row r="456" spans="1:87" x14ac:dyDescent="0.2">
      <c r="A456">
        <v>455</v>
      </c>
      <c r="B456">
        <v>90</v>
      </c>
      <c r="C456" s="28" t="s">
        <v>81</v>
      </c>
      <c r="D456">
        <v>63</v>
      </c>
      <c r="E456">
        <v>9297</v>
      </c>
      <c r="F456" s="28" t="s">
        <v>82</v>
      </c>
      <c r="G456" t="s">
        <v>83</v>
      </c>
      <c r="H456" t="s">
        <v>84</v>
      </c>
      <c r="I456" s="28" t="s">
        <v>85</v>
      </c>
      <c r="J456" t="s">
        <v>86</v>
      </c>
      <c r="K456" s="30" t="s">
        <v>87</v>
      </c>
      <c r="L456" t="s">
        <v>88</v>
      </c>
      <c r="M456" s="31" t="s">
        <v>131</v>
      </c>
      <c r="N456" s="31" t="s">
        <v>90</v>
      </c>
      <c r="O456" s="28" t="s">
        <v>90</v>
      </c>
      <c r="P456" t="s">
        <v>167</v>
      </c>
      <c r="Q456" s="30" t="s">
        <v>115</v>
      </c>
      <c r="R456" s="28">
        <v>5</v>
      </c>
      <c r="S456" s="28">
        <v>5</v>
      </c>
      <c r="T456">
        <v>1976</v>
      </c>
      <c r="U456">
        <v>1976</v>
      </c>
      <c r="V456" s="14">
        <f t="shared" si="7"/>
        <v>0</v>
      </c>
      <c r="W456" s="28" t="s">
        <v>93</v>
      </c>
      <c r="X456" s="28" t="s">
        <v>94</v>
      </c>
      <c r="Y456" s="30" t="s">
        <v>161</v>
      </c>
      <c r="Z456" s="28" t="s">
        <v>161</v>
      </c>
      <c r="AA456" t="s">
        <v>117</v>
      </c>
      <c r="AB456" s="28">
        <v>0</v>
      </c>
      <c r="AC456" s="28" t="s">
        <v>98</v>
      </c>
      <c r="AD456" s="28" t="s">
        <v>98</v>
      </c>
      <c r="AE456" s="30" t="s">
        <v>118</v>
      </c>
      <c r="AF456" t="s">
        <v>98</v>
      </c>
      <c r="AG456" t="s">
        <v>98</v>
      </c>
      <c r="AH456" t="s">
        <v>100</v>
      </c>
      <c r="AI456" t="s">
        <v>119</v>
      </c>
      <c r="AJ456">
        <v>1606</v>
      </c>
      <c r="AK456" t="s">
        <v>102</v>
      </c>
      <c r="AL456">
        <v>0</v>
      </c>
      <c r="AM456">
        <v>122</v>
      </c>
      <c r="AN456">
        <v>1728</v>
      </c>
      <c r="AO456" s="28" t="s">
        <v>103</v>
      </c>
      <c r="AP456" s="28" t="s">
        <v>98</v>
      </c>
      <c r="AQ456" t="s">
        <v>105</v>
      </c>
      <c r="AR456" t="s">
        <v>106</v>
      </c>
      <c r="AS456">
        <v>1728</v>
      </c>
      <c r="AT456">
        <v>0</v>
      </c>
      <c r="AU456">
        <v>0</v>
      </c>
      <c r="AV456">
        <v>1728</v>
      </c>
      <c r="AW456" s="30">
        <v>2</v>
      </c>
      <c r="AX456">
        <v>0</v>
      </c>
      <c r="AY456" s="30">
        <v>2</v>
      </c>
      <c r="AZ456" s="30">
        <v>0</v>
      </c>
      <c r="BA456">
        <v>4</v>
      </c>
      <c r="BB456" s="14">
        <f>IF(Table1[[#This Row],[FullBath]]+Table1[[#This Row],[HalfBath]]=Table1[[#This Row],[BedroomAbvGr]],1,0)</f>
        <v>0</v>
      </c>
      <c r="BC456">
        <v>2</v>
      </c>
      <c r="BD456" s="30" t="s">
        <v>98</v>
      </c>
      <c r="BE456">
        <v>8</v>
      </c>
      <c r="BF456" t="s">
        <v>107</v>
      </c>
      <c r="BG456">
        <v>0</v>
      </c>
      <c r="BH456" t="s">
        <v>83</v>
      </c>
      <c r="BI456" t="s">
        <v>127</v>
      </c>
      <c r="BJ456">
        <v>1976</v>
      </c>
      <c r="BK456" t="s">
        <v>102</v>
      </c>
      <c r="BL456">
        <v>2</v>
      </c>
      <c r="BM456">
        <v>560</v>
      </c>
      <c r="BN456" t="s">
        <v>98</v>
      </c>
      <c r="BO456" t="s">
        <v>98</v>
      </c>
      <c r="BP456" t="s">
        <v>105</v>
      </c>
      <c r="BQ456" s="30">
        <v>0</v>
      </c>
      <c r="BR456" s="14">
        <f>IF(Table1[[#This Row],[WoodDeckSF]]&gt;0,1,0)</f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 s="28" t="s">
        <v>83</v>
      </c>
      <c r="BY456" s="14">
        <f>IF(Table1[[#This Row],[PoolQC]]="NA", 0, 1)</f>
        <v>0</v>
      </c>
      <c r="BZ456" s="30" t="s">
        <v>83</v>
      </c>
      <c r="CA456" s="14">
        <f>IF(Table1[[#This Row],[Fence]]="NA",0,1)</f>
        <v>0</v>
      </c>
      <c r="CB456" t="s">
        <v>83</v>
      </c>
      <c r="CC456">
        <v>0</v>
      </c>
      <c r="CD456" s="30">
        <v>7</v>
      </c>
      <c r="CE456">
        <v>2006</v>
      </c>
      <c r="CF456" t="s">
        <v>110</v>
      </c>
      <c r="CG456" t="s">
        <v>219</v>
      </c>
      <c r="CH456" s="14">
        <f>IF(Table1[[#This Row],[SaleCondition]]="Normal",1,0)</f>
        <v>0</v>
      </c>
      <c r="CI456" s="1">
        <v>188000</v>
      </c>
    </row>
    <row r="457" spans="1:87" x14ac:dyDescent="0.2">
      <c r="A457">
        <v>456</v>
      </c>
      <c r="B457">
        <v>20</v>
      </c>
      <c r="C457" s="28" t="s">
        <v>81</v>
      </c>
      <c r="D457">
        <v>80</v>
      </c>
      <c r="E457">
        <v>9600</v>
      </c>
      <c r="F457" s="28" t="s">
        <v>82</v>
      </c>
      <c r="G457" t="s">
        <v>83</v>
      </c>
      <c r="H457" t="s">
        <v>84</v>
      </c>
      <c r="I457" s="28" t="s">
        <v>85</v>
      </c>
      <c r="J457" t="s">
        <v>86</v>
      </c>
      <c r="K457" s="30" t="s">
        <v>87</v>
      </c>
      <c r="L457" t="s">
        <v>88</v>
      </c>
      <c r="M457" s="31" t="s">
        <v>138</v>
      </c>
      <c r="N457" s="31" t="s">
        <v>90</v>
      </c>
      <c r="O457" s="28" t="s">
        <v>90</v>
      </c>
      <c r="P457" t="s">
        <v>91</v>
      </c>
      <c r="Q457" s="30" t="s">
        <v>115</v>
      </c>
      <c r="R457" s="28">
        <v>7</v>
      </c>
      <c r="S457" s="28">
        <v>6</v>
      </c>
      <c r="T457">
        <v>1973</v>
      </c>
      <c r="U457">
        <v>1973</v>
      </c>
      <c r="V457" s="14">
        <f t="shared" si="7"/>
        <v>0</v>
      </c>
      <c r="W457" s="28" t="s">
        <v>152</v>
      </c>
      <c r="X457" s="28" t="s">
        <v>94</v>
      </c>
      <c r="Y457" s="30" t="s">
        <v>140</v>
      </c>
      <c r="Z457" s="28" t="s">
        <v>140</v>
      </c>
      <c r="AA457" t="s">
        <v>96</v>
      </c>
      <c r="AB457" s="28">
        <v>320</v>
      </c>
      <c r="AC457" s="28" t="s">
        <v>98</v>
      </c>
      <c r="AD457" s="28" t="s">
        <v>98</v>
      </c>
      <c r="AE457" s="30" t="s">
        <v>118</v>
      </c>
      <c r="AF457" t="s">
        <v>98</v>
      </c>
      <c r="AG457" t="s">
        <v>98</v>
      </c>
      <c r="AH457" t="s">
        <v>100</v>
      </c>
      <c r="AI457" t="s">
        <v>119</v>
      </c>
      <c r="AJ457">
        <v>916</v>
      </c>
      <c r="AK457" t="s">
        <v>102</v>
      </c>
      <c r="AL457">
        <v>0</v>
      </c>
      <c r="AM457">
        <v>326</v>
      </c>
      <c r="AN457">
        <v>1242</v>
      </c>
      <c r="AO457" s="28" t="s">
        <v>103</v>
      </c>
      <c r="AP457" s="28" t="s">
        <v>147</v>
      </c>
      <c r="AQ457" t="s">
        <v>105</v>
      </c>
      <c r="AR457" t="s">
        <v>106</v>
      </c>
      <c r="AS457">
        <v>1242</v>
      </c>
      <c r="AT457">
        <v>0</v>
      </c>
      <c r="AU457">
        <v>0</v>
      </c>
      <c r="AV457">
        <v>1242</v>
      </c>
      <c r="AW457" s="30">
        <v>0</v>
      </c>
      <c r="AX457">
        <v>0</v>
      </c>
      <c r="AY457" s="30">
        <v>1</v>
      </c>
      <c r="AZ457" s="30">
        <v>1</v>
      </c>
      <c r="BA457">
        <v>3</v>
      </c>
      <c r="BB457" s="14">
        <f>IF(Table1[[#This Row],[FullBath]]+Table1[[#This Row],[HalfBath]]=Table1[[#This Row],[BedroomAbvGr]],1,0)</f>
        <v>0</v>
      </c>
      <c r="BC457">
        <v>1</v>
      </c>
      <c r="BD457" s="30" t="s">
        <v>98</v>
      </c>
      <c r="BE457">
        <v>6</v>
      </c>
      <c r="BF457" t="s">
        <v>107</v>
      </c>
      <c r="BG457">
        <v>1</v>
      </c>
      <c r="BH457" t="s">
        <v>98</v>
      </c>
      <c r="BI457" t="s">
        <v>108</v>
      </c>
      <c r="BJ457">
        <v>1973</v>
      </c>
      <c r="BK457" t="s">
        <v>102</v>
      </c>
      <c r="BL457">
        <v>2</v>
      </c>
      <c r="BM457">
        <v>528</v>
      </c>
      <c r="BN457" t="s">
        <v>98</v>
      </c>
      <c r="BO457" t="s">
        <v>98</v>
      </c>
      <c r="BP457" t="s">
        <v>105</v>
      </c>
      <c r="BQ457" s="30">
        <v>0</v>
      </c>
      <c r="BR457" s="14">
        <f>IF(Table1[[#This Row],[WoodDeckSF]]&gt;0,1,0)</f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 s="28" t="s">
        <v>83</v>
      </c>
      <c r="BY457" s="14">
        <f>IF(Table1[[#This Row],[PoolQC]]="NA", 0, 1)</f>
        <v>0</v>
      </c>
      <c r="BZ457" s="30" t="s">
        <v>83</v>
      </c>
      <c r="CA457" s="14">
        <f>IF(Table1[[#This Row],[Fence]]="NA",0,1)</f>
        <v>0</v>
      </c>
      <c r="CB457" t="s">
        <v>83</v>
      </c>
      <c r="CC457">
        <v>0</v>
      </c>
      <c r="CD457" s="30">
        <v>9</v>
      </c>
      <c r="CE457">
        <v>2007</v>
      </c>
      <c r="CF457" t="s">
        <v>110</v>
      </c>
      <c r="CG457" t="s">
        <v>111</v>
      </c>
      <c r="CH457" s="14">
        <f>IF(Table1[[#This Row],[SaleCondition]]="Normal",1,0)</f>
        <v>1</v>
      </c>
      <c r="CI457" s="1">
        <v>175500</v>
      </c>
    </row>
    <row r="458" spans="1:87" x14ac:dyDescent="0.2">
      <c r="A458">
        <v>457</v>
      </c>
      <c r="B458">
        <v>70</v>
      </c>
      <c r="C458" s="28" t="s">
        <v>142</v>
      </c>
      <c r="D458">
        <v>34</v>
      </c>
      <c r="E458">
        <v>4571</v>
      </c>
      <c r="F458" s="28" t="s">
        <v>82</v>
      </c>
      <c r="G458" t="s">
        <v>174</v>
      </c>
      <c r="H458" t="s">
        <v>84</v>
      </c>
      <c r="I458" s="28" t="s">
        <v>85</v>
      </c>
      <c r="J458" t="s">
        <v>86</v>
      </c>
      <c r="K458" s="30" t="s">
        <v>87</v>
      </c>
      <c r="L458" t="s">
        <v>88</v>
      </c>
      <c r="M458" s="31" t="s">
        <v>143</v>
      </c>
      <c r="N458" s="31" t="s">
        <v>90</v>
      </c>
      <c r="O458" s="28" t="s">
        <v>90</v>
      </c>
      <c r="P458" t="s">
        <v>91</v>
      </c>
      <c r="Q458" s="30" t="s">
        <v>92</v>
      </c>
      <c r="R458" s="28">
        <v>5</v>
      </c>
      <c r="S458" s="28">
        <v>5</v>
      </c>
      <c r="T458">
        <v>1916</v>
      </c>
      <c r="U458">
        <v>1950</v>
      </c>
      <c r="V458" s="14">
        <f t="shared" si="7"/>
        <v>1</v>
      </c>
      <c r="W458" s="28" t="s">
        <v>93</v>
      </c>
      <c r="X458" s="28" t="s">
        <v>94</v>
      </c>
      <c r="Y458" s="30" t="s">
        <v>186</v>
      </c>
      <c r="Z458" s="28" t="s">
        <v>186</v>
      </c>
      <c r="AA458" t="s">
        <v>117</v>
      </c>
      <c r="AB458" s="28">
        <v>0</v>
      </c>
      <c r="AC458" s="28" t="s">
        <v>98</v>
      </c>
      <c r="AD458" s="28" t="s">
        <v>98</v>
      </c>
      <c r="AE458" s="30" t="s">
        <v>126</v>
      </c>
      <c r="AF458" t="s">
        <v>98</v>
      </c>
      <c r="AG458" t="s">
        <v>98</v>
      </c>
      <c r="AH458" t="s">
        <v>100</v>
      </c>
      <c r="AI458" t="s">
        <v>102</v>
      </c>
      <c r="AJ458">
        <v>0</v>
      </c>
      <c r="AK458" t="s">
        <v>102</v>
      </c>
      <c r="AL458">
        <v>0</v>
      </c>
      <c r="AM458">
        <v>624</v>
      </c>
      <c r="AN458">
        <v>624</v>
      </c>
      <c r="AO458" s="28" t="s">
        <v>103</v>
      </c>
      <c r="AP458" s="28" t="s">
        <v>147</v>
      </c>
      <c r="AQ458" t="s">
        <v>177</v>
      </c>
      <c r="AR458" t="s">
        <v>106</v>
      </c>
      <c r="AS458">
        <v>624</v>
      </c>
      <c r="AT458">
        <v>720</v>
      </c>
      <c r="AU458">
        <v>0</v>
      </c>
      <c r="AV458">
        <v>1344</v>
      </c>
      <c r="AW458" s="30">
        <v>0</v>
      </c>
      <c r="AX458">
        <v>0</v>
      </c>
      <c r="AY458" s="30">
        <v>1</v>
      </c>
      <c r="AZ458" s="30">
        <v>0</v>
      </c>
      <c r="BA458">
        <v>4</v>
      </c>
      <c r="BB458" s="14">
        <f>IF(Table1[[#This Row],[FullBath]]+Table1[[#This Row],[HalfBath]]=Table1[[#This Row],[BedroomAbvGr]],1,0)</f>
        <v>0</v>
      </c>
      <c r="BC458">
        <v>1</v>
      </c>
      <c r="BD458" s="30" t="s">
        <v>98</v>
      </c>
      <c r="BE458">
        <v>7</v>
      </c>
      <c r="BF458" t="s">
        <v>107</v>
      </c>
      <c r="BG458">
        <v>0</v>
      </c>
      <c r="BH458" t="s">
        <v>83</v>
      </c>
      <c r="BI458" t="s">
        <v>127</v>
      </c>
      <c r="BJ458">
        <v>1916</v>
      </c>
      <c r="BK458" t="s">
        <v>102</v>
      </c>
      <c r="BL458">
        <v>3</v>
      </c>
      <c r="BM458">
        <v>513</v>
      </c>
      <c r="BN458" t="s">
        <v>147</v>
      </c>
      <c r="BO458" t="s">
        <v>147</v>
      </c>
      <c r="BP458" t="s">
        <v>105</v>
      </c>
      <c r="BQ458" s="30">
        <v>0</v>
      </c>
      <c r="BR458" s="14">
        <f>IF(Table1[[#This Row],[WoodDeckSF]]&gt;0,1,0)</f>
        <v>0</v>
      </c>
      <c r="BS458">
        <v>0</v>
      </c>
      <c r="BT458">
        <v>96</v>
      </c>
      <c r="BU458">
        <v>0</v>
      </c>
      <c r="BV458">
        <v>0</v>
      </c>
      <c r="BW458">
        <v>0</v>
      </c>
      <c r="BX458" s="28" t="s">
        <v>83</v>
      </c>
      <c r="BY458" s="14">
        <f>IF(Table1[[#This Row],[PoolQC]]="NA", 0, 1)</f>
        <v>0</v>
      </c>
      <c r="BZ458" s="30" t="s">
        <v>83</v>
      </c>
      <c r="CA458" s="14">
        <f>IF(Table1[[#This Row],[Fence]]="NA",0,1)</f>
        <v>0</v>
      </c>
      <c r="CB458" t="s">
        <v>83</v>
      </c>
      <c r="CC458">
        <v>0</v>
      </c>
      <c r="CD458" s="30">
        <v>5</v>
      </c>
      <c r="CE458">
        <v>2008</v>
      </c>
      <c r="CF458" t="s">
        <v>173</v>
      </c>
      <c r="CG458" t="s">
        <v>128</v>
      </c>
      <c r="CH458" s="14">
        <f>IF(Table1[[#This Row],[SaleCondition]]="Normal",1,0)</f>
        <v>0</v>
      </c>
      <c r="CI458" s="1">
        <v>98000</v>
      </c>
    </row>
    <row r="459" spans="1:87" x14ac:dyDescent="0.2">
      <c r="A459">
        <v>458</v>
      </c>
      <c r="B459">
        <v>20</v>
      </c>
      <c r="C459" s="28" t="s">
        <v>81</v>
      </c>
      <c r="D459" t="s">
        <v>83</v>
      </c>
      <c r="E459">
        <v>53227</v>
      </c>
      <c r="F459" s="28" t="s">
        <v>82</v>
      </c>
      <c r="G459" t="s">
        <v>83</v>
      </c>
      <c r="H459" t="s">
        <v>120</v>
      </c>
      <c r="I459" s="28" t="s">
        <v>195</v>
      </c>
      <c r="J459" t="s">
        <v>86</v>
      </c>
      <c r="K459" s="30" t="s">
        <v>166</v>
      </c>
      <c r="L459" t="s">
        <v>194</v>
      </c>
      <c r="M459" s="31" t="s">
        <v>205</v>
      </c>
      <c r="N459" s="31" t="s">
        <v>90</v>
      </c>
      <c r="O459" s="28" t="s">
        <v>90</v>
      </c>
      <c r="P459" t="s">
        <v>91</v>
      </c>
      <c r="Q459" s="30" t="s">
        <v>115</v>
      </c>
      <c r="R459" s="28">
        <v>4</v>
      </c>
      <c r="S459" s="28">
        <v>6</v>
      </c>
      <c r="T459">
        <v>1954</v>
      </c>
      <c r="U459">
        <v>1994</v>
      </c>
      <c r="V459" s="14">
        <f t="shared" si="7"/>
        <v>1</v>
      </c>
      <c r="W459" s="28" t="s">
        <v>214</v>
      </c>
      <c r="X459" s="28" t="s">
        <v>242</v>
      </c>
      <c r="Y459" s="30" t="s">
        <v>161</v>
      </c>
      <c r="Z459" s="28" t="s">
        <v>161</v>
      </c>
      <c r="AA459" t="s">
        <v>117</v>
      </c>
      <c r="AB459" s="28">
        <v>0</v>
      </c>
      <c r="AC459" s="28" t="s">
        <v>98</v>
      </c>
      <c r="AD459" s="28" t="s">
        <v>98</v>
      </c>
      <c r="AE459" s="30" t="s">
        <v>118</v>
      </c>
      <c r="AF459" t="s">
        <v>97</v>
      </c>
      <c r="AG459" t="s">
        <v>98</v>
      </c>
      <c r="AH459" t="s">
        <v>97</v>
      </c>
      <c r="AI459" t="s">
        <v>141</v>
      </c>
      <c r="AJ459">
        <v>1116</v>
      </c>
      <c r="AK459" t="s">
        <v>102</v>
      </c>
      <c r="AL459">
        <v>0</v>
      </c>
      <c r="AM459">
        <v>248</v>
      </c>
      <c r="AN459">
        <v>1364</v>
      </c>
      <c r="AO459" s="28" t="s">
        <v>103</v>
      </c>
      <c r="AP459" s="28" t="s">
        <v>104</v>
      </c>
      <c r="AQ459" t="s">
        <v>105</v>
      </c>
      <c r="AR459" t="s">
        <v>106</v>
      </c>
      <c r="AS459">
        <v>1663</v>
      </c>
      <c r="AT459">
        <v>0</v>
      </c>
      <c r="AU459">
        <v>0</v>
      </c>
      <c r="AV459">
        <v>1663</v>
      </c>
      <c r="AW459" s="30">
        <v>1</v>
      </c>
      <c r="AX459">
        <v>0</v>
      </c>
      <c r="AY459" s="30">
        <v>1</v>
      </c>
      <c r="AZ459" s="30">
        <v>0</v>
      </c>
      <c r="BA459">
        <v>2</v>
      </c>
      <c r="BB459" s="14">
        <f>IF(Table1[[#This Row],[FullBath]]+Table1[[#This Row],[HalfBath]]=Table1[[#This Row],[BedroomAbvGr]],1,0)</f>
        <v>0</v>
      </c>
      <c r="BC459">
        <v>1</v>
      </c>
      <c r="BD459" s="30" t="s">
        <v>97</v>
      </c>
      <c r="BE459">
        <v>6</v>
      </c>
      <c r="BF459" t="s">
        <v>146</v>
      </c>
      <c r="BG459">
        <v>2</v>
      </c>
      <c r="BH459" t="s">
        <v>97</v>
      </c>
      <c r="BI459" t="s">
        <v>108</v>
      </c>
      <c r="BJ459">
        <v>1954</v>
      </c>
      <c r="BK459" t="s">
        <v>157</v>
      </c>
      <c r="BL459">
        <v>2</v>
      </c>
      <c r="BM459">
        <v>529</v>
      </c>
      <c r="BN459" t="s">
        <v>98</v>
      </c>
      <c r="BO459" t="s">
        <v>98</v>
      </c>
      <c r="BP459" t="s">
        <v>105</v>
      </c>
      <c r="BQ459" s="30">
        <v>224</v>
      </c>
      <c r="BR459" s="14">
        <f>IF(Table1[[#This Row],[WoodDeckSF]]&gt;0,1,0)</f>
        <v>1</v>
      </c>
      <c r="BS459">
        <v>137</v>
      </c>
      <c r="BT459">
        <v>0</v>
      </c>
      <c r="BU459">
        <v>0</v>
      </c>
      <c r="BV459">
        <v>0</v>
      </c>
      <c r="BW459">
        <v>0</v>
      </c>
      <c r="BX459" s="28" t="s">
        <v>83</v>
      </c>
      <c r="BY459" s="14">
        <f>IF(Table1[[#This Row],[PoolQC]]="NA", 0, 1)</f>
        <v>0</v>
      </c>
      <c r="BZ459" s="30" t="s">
        <v>83</v>
      </c>
      <c r="CA459" s="14">
        <f>IF(Table1[[#This Row],[Fence]]="NA",0,1)</f>
        <v>0</v>
      </c>
      <c r="CB459" t="s">
        <v>83</v>
      </c>
      <c r="CC459">
        <v>0</v>
      </c>
      <c r="CD459" s="30">
        <v>3</v>
      </c>
      <c r="CE459">
        <v>2008</v>
      </c>
      <c r="CF459" t="s">
        <v>110</v>
      </c>
      <c r="CG459" t="s">
        <v>111</v>
      </c>
      <c r="CH459" s="14">
        <f>IF(Table1[[#This Row],[SaleCondition]]="Normal",1,0)</f>
        <v>1</v>
      </c>
      <c r="CI459" s="1">
        <v>256000</v>
      </c>
    </row>
    <row r="460" spans="1:87" x14ac:dyDescent="0.2">
      <c r="A460">
        <v>459</v>
      </c>
      <c r="B460">
        <v>70</v>
      </c>
      <c r="C460" s="28" t="s">
        <v>142</v>
      </c>
      <c r="D460" t="s">
        <v>83</v>
      </c>
      <c r="E460">
        <v>5100</v>
      </c>
      <c r="F460" s="28" t="s">
        <v>82</v>
      </c>
      <c r="G460" t="s">
        <v>174</v>
      </c>
      <c r="H460" t="s">
        <v>84</v>
      </c>
      <c r="I460" s="28" t="s">
        <v>85</v>
      </c>
      <c r="J460" t="s">
        <v>86</v>
      </c>
      <c r="K460" s="30" t="s">
        <v>87</v>
      </c>
      <c r="L460" t="s">
        <v>88</v>
      </c>
      <c r="M460" s="31" t="s">
        <v>143</v>
      </c>
      <c r="N460" s="31" t="s">
        <v>90</v>
      </c>
      <c r="O460" s="28" t="s">
        <v>90</v>
      </c>
      <c r="P460" t="s">
        <v>91</v>
      </c>
      <c r="Q460" s="30" t="s">
        <v>92</v>
      </c>
      <c r="R460" s="28">
        <v>8</v>
      </c>
      <c r="S460" s="28">
        <v>7</v>
      </c>
      <c r="T460">
        <v>1925</v>
      </c>
      <c r="U460">
        <v>1996</v>
      </c>
      <c r="V460" s="14">
        <f t="shared" si="7"/>
        <v>1</v>
      </c>
      <c r="W460" s="28" t="s">
        <v>152</v>
      </c>
      <c r="X460" s="28" t="s">
        <v>94</v>
      </c>
      <c r="Y460" s="30" t="s">
        <v>203</v>
      </c>
      <c r="Z460" s="28" t="s">
        <v>125</v>
      </c>
      <c r="AA460" t="s">
        <v>117</v>
      </c>
      <c r="AB460" s="28">
        <v>0</v>
      </c>
      <c r="AC460" s="28" t="s">
        <v>98</v>
      </c>
      <c r="AD460" s="28" t="s">
        <v>97</v>
      </c>
      <c r="AE460" s="30" t="s">
        <v>99</v>
      </c>
      <c r="AF460" t="s">
        <v>98</v>
      </c>
      <c r="AG460" t="s">
        <v>98</v>
      </c>
      <c r="AH460" t="s">
        <v>100</v>
      </c>
      <c r="AI460" t="s">
        <v>102</v>
      </c>
      <c r="AJ460">
        <v>0</v>
      </c>
      <c r="AK460" t="s">
        <v>102</v>
      </c>
      <c r="AL460">
        <v>0</v>
      </c>
      <c r="AM460">
        <v>588</v>
      </c>
      <c r="AN460">
        <v>588</v>
      </c>
      <c r="AO460" s="28" t="s">
        <v>103</v>
      </c>
      <c r="AP460" s="28" t="s">
        <v>147</v>
      </c>
      <c r="AQ460" t="s">
        <v>105</v>
      </c>
      <c r="AR460" t="s">
        <v>106</v>
      </c>
      <c r="AS460">
        <v>833</v>
      </c>
      <c r="AT460">
        <v>833</v>
      </c>
      <c r="AU460">
        <v>0</v>
      </c>
      <c r="AV460">
        <v>1666</v>
      </c>
      <c r="AW460" s="30">
        <v>0</v>
      </c>
      <c r="AX460">
        <v>0</v>
      </c>
      <c r="AY460" s="30">
        <v>1</v>
      </c>
      <c r="AZ460" s="30">
        <v>0</v>
      </c>
      <c r="BA460">
        <v>3</v>
      </c>
      <c r="BB460" s="14">
        <f>IF(Table1[[#This Row],[FullBath]]+Table1[[#This Row],[HalfBath]]=Table1[[#This Row],[BedroomAbvGr]],1,0)</f>
        <v>0</v>
      </c>
      <c r="BC460">
        <v>1</v>
      </c>
      <c r="BD460" s="30" t="s">
        <v>97</v>
      </c>
      <c r="BE460">
        <v>7</v>
      </c>
      <c r="BF460" t="s">
        <v>107</v>
      </c>
      <c r="BG460">
        <v>1</v>
      </c>
      <c r="BH460" t="s">
        <v>97</v>
      </c>
      <c r="BI460" t="s">
        <v>127</v>
      </c>
      <c r="BJ460">
        <v>1925</v>
      </c>
      <c r="BK460" t="s">
        <v>102</v>
      </c>
      <c r="BL460">
        <v>1</v>
      </c>
      <c r="BM460">
        <v>228</v>
      </c>
      <c r="BN460" t="s">
        <v>98</v>
      </c>
      <c r="BO460" t="s">
        <v>98</v>
      </c>
      <c r="BP460" t="s">
        <v>105</v>
      </c>
      <c r="BQ460" s="30">
        <v>192</v>
      </c>
      <c r="BR460" s="14">
        <f>IF(Table1[[#This Row],[WoodDeckSF]]&gt;0,1,0)</f>
        <v>1</v>
      </c>
      <c r="BS460">
        <v>63</v>
      </c>
      <c r="BT460">
        <v>0</v>
      </c>
      <c r="BU460">
        <v>0</v>
      </c>
      <c r="BV460">
        <v>0</v>
      </c>
      <c r="BW460">
        <v>0</v>
      </c>
      <c r="BX460" s="28" t="s">
        <v>83</v>
      </c>
      <c r="BY460" s="14">
        <f>IF(Table1[[#This Row],[PoolQC]]="NA", 0, 1)</f>
        <v>0</v>
      </c>
      <c r="BZ460" s="30" t="s">
        <v>134</v>
      </c>
      <c r="CA460" s="14">
        <f>IF(Table1[[#This Row],[Fence]]="NA",0,1)</f>
        <v>1</v>
      </c>
      <c r="CB460" t="s">
        <v>83</v>
      </c>
      <c r="CC460">
        <v>0</v>
      </c>
      <c r="CD460" s="30">
        <v>6</v>
      </c>
      <c r="CE460">
        <v>2008</v>
      </c>
      <c r="CF460" t="s">
        <v>110</v>
      </c>
      <c r="CG460" t="s">
        <v>111</v>
      </c>
      <c r="CH460" s="14">
        <f>IF(Table1[[#This Row],[SaleCondition]]="Normal",1,0)</f>
        <v>1</v>
      </c>
      <c r="CI460" s="1">
        <v>161000</v>
      </c>
    </row>
    <row r="461" spans="1:87" x14ac:dyDescent="0.2">
      <c r="A461">
        <v>460</v>
      </c>
      <c r="B461">
        <v>50</v>
      </c>
      <c r="C461" s="28" t="s">
        <v>81</v>
      </c>
      <c r="D461" t="s">
        <v>83</v>
      </c>
      <c r="E461">
        <v>7015</v>
      </c>
      <c r="F461" s="28" t="s">
        <v>82</v>
      </c>
      <c r="G461" t="s">
        <v>83</v>
      </c>
      <c r="H461" t="s">
        <v>120</v>
      </c>
      <c r="I461" s="28" t="s">
        <v>175</v>
      </c>
      <c r="J461" t="s">
        <v>86</v>
      </c>
      <c r="K461" s="30" t="s">
        <v>122</v>
      </c>
      <c r="L461" t="s">
        <v>88</v>
      </c>
      <c r="M461" s="31" t="s">
        <v>148</v>
      </c>
      <c r="N461" s="31" t="s">
        <v>90</v>
      </c>
      <c r="O461" s="28" t="s">
        <v>90</v>
      </c>
      <c r="P461" t="s">
        <v>91</v>
      </c>
      <c r="Q461" s="30" t="s">
        <v>132</v>
      </c>
      <c r="R461" s="28">
        <v>5</v>
      </c>
      <c r="S461" s="28">
        <v>4</v>
      </c>
      <c r="T461">
        <v>1950</v>
      </c>
      <c r="U461">
        <v>1950</v>
      </c>
      <c r="V461" s="14">
        <f t="shared" si="7"/>
        <v>0</v>
      </c>
      <c r="W461" s="28" t="s">
        <v>93</v>
      </c>
      <c r="X461" s="28" t="s">
        <v>94</v>
      </c>
      <c r="Y461" s="30" t="s">
        <v>116</v>
      </c>
      <c r="Z461" s="28" t="s">
        <v>116</v>
      </c>
      <c r="AA461" t="s">
        <v>207</v>
      </c>
      <c r="AB461" s="28">
        <v>161</v>
      </c>
      <c r="AC461" s="28" t="s">
        <v>98</v>
      </c>
      <c r="AD461" s="28" t="s">
        <v>98</v>
      </c>
      <c r="AE461" s="30" t="s">
        <v>118</v>
      </c>
      <c r="AF461" t="s">
        <v>98</v>
      </c>
      <c r="AG461" t="s">
        <v>98</v>
      </c>
      <c r="AH461" t="s">
        <v>100</v>
      </c>
      <c r="AI461" t="s">
        <v>172</v>
      </c>
      <c r="AJ461">
        <v>185</v>
      </c>
      <c r="AK461" t="s">
        <v>102</v>
      </c>
      <c r="AL461">
        <v>0</v>
      </c>
      <c r="AM461">
        <v>524</v>
      </c>
      <c r="AN461">
        <v>709</v>
      </c>
      <c r="AO461" s="28" t="s">
        <v>103</v>
      </c>
      <c r="AP461" s="28" t="s">
        <v>98</v>
      </c>
      <c r="AQ461" t="s">
        <v>105</v>
      </c>
      <c r="AR461" t="s">
        <v>106</v>
      </c>
      <c r="AS461">
        <v>979</v>
      </c>
      <c r="AT461">
        <v>224</v>
      </c>
      <c r="AU461">
        <v>0</v>
      </c>
      <c r="AV461">
        <v>1203</v>
      </c>
      <c r="AW461" s="30">
        <v>1</v>
      </c>
      <c r="AX461">
        <v>0</v>
      </c>
      <c r="AY461" s="30">
        <v>1</v>
      </c>
      <c r="AZ461" s="30">
        <v>0</v>
      </c>
      <c r="BA461">
        <v>3</v>
      </c>
      <c r="BB461" s="14">
        <f>IF(Table1[[#This Row],[FullBath]]+Table1[[#This Row],[HalfBath]]=Table1[[#This Row],[BedroomAbvGr]],1,0)</f>
        <v>0</v>
      </c>
      <c r="BC461">
        <v>1</v>
      </c>
      <c r="BD461" s="30" t="s">
        <v>97</v>
      </c>
      <c r="BE461">
        <v>5</v>
      </c>
      <c r="BF461" t="s">
        <v>107</v>
      </c>
      <c r="BG461">
        <v>1</v>
      </c>
      <c r="BH461" t="s">
        <v>98</v>
      </c>
      <c r="BI461" t="s">
        <v>127</v>
      </c>
      <c r="BJ461">
        <v>1950</v>
      </c>
      <c r="BK461" t="s">
        <v>102</v>
      </c>
      <c r="BL461">
        <v>1</v>
      </c>
      <c r="BM461">
        <v>352</v>
      </c>
      <c r="BN461" t="s">
        <v>98</v>
      </c>
      <c r="BO461" t="s">
        <v>98</v>
      </c>
      <c r="BP461" t="s">
        <v>105</v>
      </c>
      <c r="BQ461" s="30">
        <v>0</v>
      </c>
      <c r="BR461" s="14">
        <f>IF(Table1[[#This Row],[WoodDeckSF]]&gt;0,1,0)</f>
        <v>0</v>
      </c>
      <c r="BS461">
        <v>0</v>
      </c>
      <c r="BT461">
        <v>248</v>
      </c>
      <c r="BU461">
        <v>0</v>
      </c>
      <c r="BV461">
        <v>0</v>
      </c>
      <c r="BW461">
        <v>0</v>
      </c>
      <c r="BX461" s="28" t="s">
        <v>83</v>
      </c>
      <c r="BY461" s="14">
        <f>IF(Table1[[#This Row],[PoolQC]]="NA", 0, 1)</f>
        <v>0</v>
      </c>
      <c r="BZ461" s="30" t="s">
        <v>83</v>
      </c>
      <c r="CA461" s="14">
        <f>IF(Table1[[#This Row],[Fence]]="NA",0,1)</f>
        <v>0</v>
      </c>
      <c r="CB461" t="s">
        <v>83</v>
      </c>
      <c r="CC461">
        <v>0</v>
      </c>
      <c r="CD461" s="30">
        <v>7</v>
      </c>
      <c r="CE461">
        <v>2009</v>
      </c>
      <c r="CF461" t="s">
        <v>110</v>
      </c>
      <c r="CG461" t="s">
        <v>111</v>
      </c>
      <c r="CH461" s="14">
        <f>IF(Table1[[#This Row],[SaleCondition]]="Normal",1,0)</f>
        <v>1</v>
      </c>
      <c r="CI461" s="1">
        <v>110000</v>
      </c>
    </row>
    <row r="462" spans="1:87" x14ac:dyDescent="0.2">
      <c r="A462">
        <v>461</v>
      </c>
      <c r="B462">
        <v>60</v>
      </c>
      <c r="C462" s="28" t="s">
        <v>192</v>
      </c>
      <c r="D462">
        <v>75</v>
      </c>
      <c r="E462">
        <v>8004</v>
      </c>
      <c r="F462" s="28" t="s">
        <v>82</v>
      </c>
      <c r="G462" t="s">
        <v>83</v>
      </c>
      <c r="H462" t="s">
        <v>120</v>
      </c>
      <c r="I462" s="28" t="s">
        <v>85</v>
      </c>
      <c r="J462" t="s">
        <v>86</v>
      </c>
      <c r="K462" s="30" t="s">
        <v>87</v>
      </c>
      <c r="L462" t="s">
        <v>88</v>
      </c>
      <c r="M462" s="31" t="s">
        <v>136</v>
      </c>
      <c r="N462" s="31" t="s">
        <v>202</v>
      </c>
      <c r="O462" s="28" t="s">
        <v>90</v>
      </c>
      <c r="P462" t="s">
        <v>91</v>
      </c>
      <c r="Q462" s="30" t="s">
        <v>92</v>
      </c>
      <c r="R462" s="28">
        <v>8</v>
      </c>
      <c r="S462" s="28">
        <v>5</v>
      </c>
      <c r="T462">
        <v>2009</v>
      </c>
      <c r="U462">
        <v>2009</v>
      </c>
      <c r="V462" s="14">
        <f t="shared" si="7"/>
        <v>0</v>
      </c>
      <c r="W462" s="28" t="s">
        <v>93</v>
      </c>
      <c r="X462" s="28" t="s">
        <v>94</v>
      </c>
      <c r="Y462" s="30" t="s">
        <v>95</v>
      </c>
      <c r="Z462" s="28" t="s">
        <v>95</v>
      </c>
      <c r="AA462" t="s">
        <v>137</v>
      </c>
      <c r="AB462" s="28">
        <v>110</v>
      </c>
      <c r="AC462" s="28" t="s">
        <v>97</v>
      </c>
      <c r="AD462" s="28" t="s">
        <v>98</v>
      </c>
      <c r="AE462" s="30" t="s">
        <v>99</v>
      </c>
      <c r="AF462" t="s">
        <v>97</v>
      </c>
      <c r="AG462" t="s">
        <v>98</v>
      </c>
      <c r="AH462" t="s">
        <v>100</v>
      </c>
      <c r="AI462" t="s">
        <v>101</v>
      </c>
      <c r="AJ462">
        <v>544</v>
      </c>
      <c r="AK462" t="s">
        <v>102</v>
      </c>
      <c r="AL462">
        <v>0</v>
      </c>
      <c r="AM462">
        <v>288</v>
      </c>
      <c r="AN462">
        <v>832</v>
      </c>
      <c r="AO462" s="28" t="s">
        <v>103</v>
      </c>
      <c r="AP462" s="28" t="s">
        <v>104</v>
      </c>
      <c r="AQ462" t="s">
        <v>105</v>
      </c>
      <c r="AR462" t="s">
        <v>106</v>
      </c>
      <c r="AS462">
        <v>832</v>
      </c>
      <c r="AT462">
        <v>1103</v>
      </c>
      <c r="AU462">
        <v>0</v>
      </c>
      <c r="AV462">
        <v>1935</v>
      </c>
      <c r="AW462" s="30">
        <v>1</v>
      </c>
      <c r="AX462">
        <v>0</v>
      </c>
      <c r="AY462" s="30">
        <v>2</v>
      </c>
      <c r="AZ462" s="30">
        <v>1</v>
      </c>
      <c r="BA462">
        <v>3</v>
      </c>
      <c r="BB462" s="14">
        <f>IF(Table1[[#This Row],[FullBath]]+Table1[[#This Row],[HalfBath]]=Table1[[#This Row],[BedroomAbvGr]],1,0)</f>
        <v>1</v>
      </c>
      <c r="BC462">
        <v>1</v>
      </c>
      <c r="BD462" s="30" t="s">
        <v>98</v>
      </c>
      <c r="BE462">
        <v>8</v>
      </c>
      <c r="BF462" t="s">
        <v>107</v>
      </c>
      <c r="BG462">
        <v>0</v>
      </c>
      <c r="BH462" t="s">
        <v>83</v>
      </c>
      <c r="BI462" t="s">
        <v>156</v>
      </c>
      <c r="BJ462">
        <v>2009</v>
      </c>
      <c r="BK462" t="s">
        <v>157</v>
      </c>
      <c r="BL462">
        <v>2</v>
      </c>
      <c r="BM462">
        <v>552</v>
      </c>
      <c r="BN462" t="s">
        <v>98</v>
      </c>
      <c r="BO462" t="s">
        <v>98</v>
      </c>
      <c r="BP462" t="s">
        <v>105</v>
      </c>
      <c r="BQ462" s="30">
        <v>0</v>
      </c>
      <c r="BR462" s="14">
        <f>IF(Table1[[#This Row],[WoodDeckSF]]&gt;0,1,0)</f>
        <v>0</v>
      </c>
      <c r="BS462">
        <v>150</v>
      </c>
      <c r="BT462">
        <v>0</v>
      </c>
      <c r="BU462">
        <v>0</v>
      </c>
      <c r="BV462">
        <v>0</v>
      </c>
      <c r="BW462">
        <v>0</v>
      </c>
      <c r="BX462" s="28" t="s">
        <v>83</v>
      </c>
      <c r="BY462" s="14">
        <f>IF(Table1[[#This Row],[PoolQC]]="NA", 0, 1)</f>
        <v>0</v>
      </c>
      <c r="BZ462" s="30" t="s">
        <v>83</v>
      </c>
      <c r="CA462" s="14">
        <f>IF(Table1[[#This Row],[Fence]]="NA",0,1)</f>
        <v>0</v>
      </c>
      <c r="CB462" t="s">
        <v>83</v>
      </c>
      <c r="CC462">
        <v>0</v>
      </c>
      <c r="CD462" s="30">
        <v>12</v>
      </c>
      <c r="CE462">
        <v>2009</v>
      </c>
      <c r="CF462" t="s">
        <v>158</v>
      </c>
      <c r="CG462" t="s">
        <v>159</v>
      </c>
      <c r="CH462" s="14">
        <f>IF(Table1[[#This Row],[SaleCondition]]="Normal",1,0)</f>
        <v>0</v>
      </c>
      <c r="CI462" s="1">
        <v>263435</v>
      </c>
    </row>
    <row r="463" spans="1:87" x14ac:dyDescent="0.2">
      <c r="A463">
        <v>462</v>
      </c>
      <c r="B463">
        <v>70</v>
      </c>
      <c r="C463" s="28" t="s">
        <v>81</v>
      </c>
      <c r="D463">
        <v>60</v>
      </c>
      <c r="E463">
        <v>7200</v>
      </c>
      <c r="F463" s="28" t="s">
        <v>82</v>
      </c>
      <c r="G463" t="s">
        <v>83</v>
      </c>
      <c r="H463" t="s">
        <v>84</v>
      </c>
      <c r="I463" s="28" t="s">
        <v>85</v>
      </c>
      <c r="J463" t="s">
        <v>86</v>
      </c>
      <c r="K463" s="30" t="s">
        <v>87</v>
      </c>
      <c r="L463" t="s">
        <v>88</v>
      </c>
      <c r="M463" s="31" t="s">
        <v>232</v>
      </c>
      <c r="N463" s="31" t="s">
        <v>114</v>
      </c>
      <c r="O463" s="28" t="s">
        <v>90</v>
      </c>
      <c r="P463" t="s">
        <v>91</v>
      </c>
      <c r="Q463" s="30" t="s">
        <v>92</v>
      </c>
      <c r="R463" s="28">
        <v>7</v>
      </c>
      <c r="S463" s="28">
        <v>9</v>
      </c>
      <c r="T463">
        <v>1936</v>
      </c>
      <c r="U463">
        <v>2007</v>
      </c>
      <c r="V463" s="14">
        <f t="shared" si="7"/>
        <v>1</v>
      </c>
      <c r="W463" s="28" t="s">
        <v>93</v>
      </c>
      <c r="X463" s="28" t="s">
        <v>94</v>
      </c>
      <c r="Y463" s="30" t="s">
        <v>124</v>
      </c>
      <c r="Z463" s="28" t="s">
        <v>124</v>
      </c>
      <c r="AA463" t="s">
        <v>117</v>
      </c>
      <c r="AB463" s="28">
        <v>0</v>
      </c>
      <c r="AC463" s="28" t="s">
        <v>97</v>
      </c>
      <c r="AD463" s="28" t="s">
        <v>97</v>
      </c>
      <c r="AE463" s="30" t="s">
        <v>99</v>
      </c>
      <c r="AF463" t="s">
        <v>97</v>
      </c>
      <c r="AG463" t="s">
        <v>97</v>
      </c>
      <c r="AH463" t="s">
        <v>100</v>
      </c>
      <c r="AI463" t="s">
        <v>119</v>
      </c>
      <c r="AJ463">
        <v>350</v>
      </c>
      <c r="AK463" t="s">
        <v>141</v>
      </c>
      <c r="AL463">
        <v>210</v>
      </c>
      <c r="AM463">
        <v>0</v>
      </c>
      <c r="AN463">
        <v>560</v>
      </c>
      <c r="AO463" s="28" t="s">
        <v>103</v>
      </c>
      <c r="AP463" s="28" t="s">
        <v>104</v>
      </c>
      <c r="AQ463" t="s">
        <v>105</v>
      </c>
      <c r="AR463" t="s">
        <v>106</v>
      </c>
      <c r="AS463">
        <v>575</v>
      </c>
      <c r="AT463">
        <v>560</v>
      </c>
      <c r="AU463">
        <v>0</v>
      </c>
      <c r="AV463">
        <v>1135</v>
      </c>
      <c r="AW463" s="30">
        <v>1</v>
      </c>
      <c r="AX463">
        <v>0</v>
      </c>
      <c r="AY463" s="30">
        <v>1</v>
      </c>
      <c r="AZ463" s="30">
        <v>0</v>
      </c>
      <c r="BA463">
        <v>3</v>
      </c>
      <c r="BB463" s="14">
        <f>IF(Table1[[#This Row],[FullBath]]+Table1[[#This Row],[HalfBath]]=Table1[[#This Row],[BedroomAbvGr]],1,0)</f>
        <v>0</v>
      </c>
      <c r="BC463">
        <v>1</v>
      </c>
      <c r="BD463" s="30" t="s">
        <v>97</v>
      </c>
      <c r="BE463">
        <v>6</v>
      </c>
      <c r="BF463" t="s">
        <v>107</v>
      </c>
      <c r="BG463">
        <v>0</v>
      </c>
      <c r="BH463" t="s">
        <v>83</v>
      </c>
      <c r="BI463" t="s">
        <v>127</v>
      </c>
      <c r="BJ463">
        <v>1971</v>
      </c>
      <c r="BK463" t="s">
        <v>109</v>
      </c>
      <c r="BL463">
        <v>2</v>
      </c>
      <c r="BM463">
        <v>576</v>
      </c>
      <c r="BN463" t="s">
        <v>98</v>
      </c>
      <c r="BO463" t="s">
        <v>98</v>
      </c>
      <c r="BP463" t="s">
        <v>105</v>
      </c>
      <c r="BQ463" s="30">
        <v>256</v>
      </c>
      <c r="BR463" s="14">
        <f>IF(Table1[[#This Row],[WoodDeckSF]]&gt;0,1,0)</f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 s="28" t="s">
        <v>83</v>
      </c>
      <c r="BY463" s="14">
        <f>IF(Table1[[#This Row],[PoolQC]]="NA", 0, 1)</f>
        <v>0</v>
      </c>
      <c r="BZ463" s="30" t="s">
        <v>134</v>
      </c>
      <c r="CA463" s="14">
        <f>IF(Table1[[#This Row],[Fence]]="NA",0,1)</f>
        <v>1</v>
      </c>
      <c r="CB463" t="s">
        <v>83</v>
      </c>
      <c r="CC463">
        <v>0</v>
      </c>
      <c r="CD463" s="30">
        <v>4</v>
      </c>
      <c r="CE463">
        <v>2009</v>
      </c>
      <c r="CF463" t="s">
        <v>110</v>
      </c>
      <c r="CG463" t="s">
        <v>111</v>
      </c>
      <c r="CH463" s="14">
        <f>IF(Table1[[#This Row],[SaleCondition]]="Normal",1,0)</f>
        <v>1</v>
      </c>
      <c r="CI463" s="1">
        <v>155000</v>
      </c>
    </row>
    <row r="464" spans="1:87" x14ac:dyDescent="0.2">
      <c r="A464">
        <v>463</v>
      </c>
      <c r="B464">
        <v>20</v>
      </c>
      <c r="C464" s="28" t="s">
        <v>81</v>
      </c>
      <c r="D464">
        <v>60</v>
      </c>
      <c r="E464">
        <v>8281</v>
      </c>
      <c r="F464" s="28" t="s">
        <v>82</v>
      </c>
      <c r="G464" t="s">
        <v>83</v>
      </c>
      <c r="H464" t="s">
        <v>120</v>
      </c>
      <c r="I464" s="28" t="s">
        <v>85</v>
      </c>
      <c r="J464" t="s">
        <v>86</v>
      </c>
      <c r="K464" s="30" t="s">
        <v>87</v>
      </c>
      <c r="L464" t="s">
        <v>88</v>
      </c>
      <c r="M464" s="31" t="s">
        <v>151</v>
      </c>
      <c r="N464" s="31" t="s">
        <v>90</v>
      </c>
      <c r="O464" s="28" t="s">
        <v>90</v>
      </c>
      <c r="P464" t="s">
        <v>91</v>
      </c>
      <c r="Q464" s="30" t="s">
        <v>115</v>
      </c>
      <c r="R464" s="28">
        <v>5</v>
      </c>
      <c r="S464" s="28">
        <v>5</v>
      </c>
      <c r="T464">
        <v>1965</v>
      </c>
      <c r="U464">
        <v>1965</v>
      </c>
      <c r="V464" s="14">
        <f t="shared" si="7"/>
        <v>0</v>
      </c>
      <c r="W464" s="28" t="s">
        <v>93</v>
      </c>
      <c r="X464" s="28" t="s">
        <v>94</v>
      </c>
      <c r="Y464" s="30" t="s">
        <v>116</v>
      </c>
      <c r="Z464" s="28" t="s">
        <v>116</v>
      </c>
      <c r="AA464" t="s">
        <v>117</v>
      </c>
      <c r="AB464" s="28">
        <v>0</v>
      </c>
      <c r="AC464" s="28" t="s">
        <v>98</v>
      </c>
      <c r="AD464" s="28" t="s">
        <v>98</v>
      </c>
      <c r="AE464" s="30" t="s">
        <v>118</v>
      </c>
      <c r="AF464" t="s">
        <v>98</v>
      </c>
      <c r="AG464" t="s">
        <v>98</v>
      </c>
      <c r="AH464" t="s">
        <v>100</v>
      </c>
      <c r="AI464" t="s">
        <v>153</v>
      </c>
      <c r="AJ464">
        <v>553</v>
      </c>
      <c r="AK464" t="s">
        <v>141</v>
      </c>
      <c r="AL464">
        <v>311</v>
      </c>
      <c r="AM464">
        <v>0</v>
      </c>
      <c r="AN464">
        <v>864</v>
      </c>
      <c r="AO464" s="28" t="s">
        <v>103</v>
      </c>
      <c r="AP464" s="28" t="s">
        <v>97</v>
      </c>
      <c r="AQ464" t="s">
        <v>105</v>
      </c>
      <c r="AR464" t="s">
        <v>106</v>
      </c>
      <c r="AS464">
        <v>864</v>
      </c>
      <c r="AT464">
        <v>0</v>
      </c>
      <c r="AU464">
        <v>0</v>
      </c>
      <c r="AV464">
        <v>864</v>
      </c>
      <c r="AW464" s="30">
        <v>0</v>
      </c>
      <c r="AX464">
        <v>0</v>
      </c>
      <c r="AY464" s="30">
        <v>1</v>
      </c>
      <c r="AZ464" s="30">
        <v>0</v>
      </c>
      <c r="BA464">
        <v>3</v>
      </c>
      <c r="BB464" s="14">
        <f>IF(Table1[[#This Row],[FullBath]]+Table1[[#This Row],[HalfBath]]=Table1[[#This Row],[BedroomAbvGr]],1,0)</f>
        <v>0</v>
      </c>
      <c r="BC464">
        <v>1</v>
      </c>
      <c r="BD464" s="30" t="s">
        <v>98</v>
      </c>
      <c r="BE464">
        <v>5</v>
      </c>
      <c r="BF464" t="s">
        <v>107</v>
      </c>
      <c r="BG464">
        <v>1</v>
      </c>
      <c r="BH464" t="s">
        <v>212</v>
      </c>
      <c r="BI464" t="s">
        <v>127</v>
      </c>
      <c r="BJ464">
        <v>1965</v>
      </c>
      <c r="BK464" t="s">
        <v>102</v>
      </c>
      <c r="BL464">
        <v>1</v>
      </c>
      <c r="BM464">
        <v>360</v>
      </c>
      <c r="BN464" t="s">
        <v>98</v>
      </c>
      <c r="BO464" t="s">
        <v>98</v>
      </c>
      <c r="BP464" t="s">
        <v>105</v>
      </c>
      <c r="BQ464" s="30">
        <v>0</v>
      </c>
      <c r="BR464" s="14">
        <f>IF(Table1[[#This Row],[WoodDeckSF]]&gt;0,1,0)</f>
        <v>0</v>
      </c>
      <c r="BS464">
        <v>0</v>
      </c>
      <c r="BT464">
        <v>236</v>
      </c>
      <c r="BU464">
        <v>0</v>
      </c>
      <c r="BV464">
        <v>0</v>
      </c>
      <c r="BW464">
        <v>0</v>
      </c>
      <c r="BX464" s="28" t="s">
        <v>83</v>
      </c>
      <c r="BY464" s="14">
        <f>IF(Table1[[#This Row],[PoolQC]]="NA", 0, 1)</f>
        <v>0</v>
      </c>
      <c r="BZ464" s="30" t="s">
        <v>163</v>
      </c>
      <c r="CA464" s="14">
        <f>IF(Table1[[#This Row],[Fence]]="NA",0,1)</f>
        <v>1</v>
      </c>
      <c r="CB464" t="s">
        <v>83</v>
      </c>
      <c r="CC464">
        <v>0</v>
      </c>
      <c r="CD464" s="30">
        <v>12</v>
      </c>
      <c r="CE464">
        <v>2009</v>
      </c>
      <c r="CF464" t="s">
        <v>110</v>
      </c>
      <c r="CG464" t="s">
        <v>111</v>
      </c>
      <c r="CH464" s="14">
        <f>IF(Table1[[#This Row],[SaleCondition]]="Normal",1,0)</f>
        <v>1</v>
      </c>
      <c r="CI464" s="1">
        <v>62383</v>
      </c>
    </row>
    <row r="465" spans="1:87" x14ac:dyDescent="0.2">
      <c r="A465">
        <v>464</v>
      </c>
      <c r="B465">
        <v>70</v>
      </c>
      <c r="C465" s="28" t="s">
        <v>81</v>
      </c>
      <c r="D465">
        <v>74</v>
      </c>
      <c r="E465">
        <v>11988</v>
      </c>
      <c r="F465" s="28" t="s">
        <v>82</v>
      </c>
      <c r="G465" t="s">
        <v>83</v>
      </c>
      <c r="H465" t="s">
        <v>120</v>
      </c>
      <c r="I465" s="28" t="s">
        <v>199</v>
      </c>
      <c r="J465" t="s">
        <v>86</v>
      </c>
      <c r="K465" s="30" t="s">
        <v>87</v>
      </c>
      <c r="L465" t="s">
        <v>194</v>
      </c>
      <c r="M465" s="31" t="s">
        <v>123</v>
      </c>
      <c r="N465" s="31" t="s">
        <v>90</v>
      </c>
      <c r="O465" s="28" t="s">
        <v>90</v>
      </c>
      <c r="P465" t="s">
        <v>91</v>
      </c>
      <c r="Q465" s="30" t="s">
        <v>92</v>
      </c>
      <c r="R465" s="28">
        <v>6</v>
      </c>
      <c r="S465" s="28">
        <v>7</v>
      </c>
      <c r="T465">
        <v>1934</v>
      </c>
      <c r="U465">
        <v>1995</v>
      </c>
      <c r="V465" s="14">
        <f t="shared" si="7"/>
        <v>1</v>
      </c>
      <c r="W465" s="28" t="s">
        <v>152</v>
      </c>
      <c r="X465" s="28" t="s">
        <v>94</v>
      </c>
      <c r="Y465" s="30" t="s">
        <v>203</v>
      </c>
      <c r="Z465" s="28" t="s">
        <v>203</v>
      </c>
      <c r="AA465" t="s">
        <v>117</v>
      </c>
      <c r="AB465" s="28">
        <v>0</v>
      </c>
      <c r="AC465" s="28" t="s">
        <v>98</v>
      </c>
      <c r="AD465" s="28" t="s">
        <v>98</v>
      </c>
      <c r="AE465" s="30" t="s">
        <v>118</v>
      </c>
      <c r="AF465" t="s">
        <v>98</v>
      </c>
      <c r="AG465" t="s">
        <v>98</v>
      </c>
      <c r="AH465" t="s">
        <v>100</v>
      </c>
      <c r="AI465" t="s">
        <v>172</v>
      </c>
      <c r="AJ465">
        <v>326</v>
      </c>
      <c r="AK465" t="s">
        <v>102</v>
      </c>
      <c r="AL465">
        <v>0</v>
      </c>
      <c r="AM465">
        <v>389</v>
      </c>
      <c r="AN465">
        <v>715</v>
      </c>
      <c r="AO465" s="28" t="s">
        <v>103</v>
      </c>
      <c r="AP465" s="28" t="s">
        <v>147</v>
      </c>
      <c r="AQ465" t="s">
        <v>105</v>
      </c>
      <c r="AR465" t="s">
        <v>164</v>
      </c>
      <c r="AS465">
        <v>849</v>
      </c>
      <c r="AT465">
        <v>811</v>
      </c>
      <c r="AU465">
        <v>0</v>
      </c>
      <c r="AV465">
        <v>1660</v>
      </c>
      <c r="AW465" s="30">
        <v>0</v>
      </c>
      <c r="AX465">
        <v>0</v>
      </c>
      <c r="AY465" s="30">
        <v>1</v>
      </c>
      <c r="AZ465" s="30">
        <v>1</v>
      </c>
      <c r="BA465">
        <v>3</v>
      </c>
      <c r="BB465" s="14">
        <f>IF(Table1[[#This Row],[FullBath]]+Table1[[#This Row],[HalfBath]]=Table1[[#This Row],[BedroomAbvGr]],1,0)</f>
        <v>0</v>
      </c>
      <c r="BC465">
        <v>1</v>
      </c>
      <c r="BD465" s="30" t="s">
        <v>98</v>
      </c>
      <c r="BE465">
        <v>6</v>
      </c>
      <c r="BF465" t="s">
        <v>107</v>
      </c>
      <c r="BG465">
        <v>1</v>
      </c>
      <c r="BH465" t="s">
        <v>97</v>
      </c>
      <c r="BI465" t="s">
        <v>127</v>
      </c>
      <c r="BJ465">
        <v>1939</v>
      </c>
      <c r="BK465" t="s">
        <v>102</v>
      </c>
      <c r="BL465">
        <v>1</v>
      </c>
      <c r="BM465">
        <v>240</v>
      </c>
      <c r="BN465" t="s">
        <v>98</v>
      </c>
      <c r="BO465" t="s">
        <v>98</v>
      </c>
      <c r="BP465" t="s">
        <v>105</v>
      </c>
      <c r="BQ465" s="30">
        <v>0</v>
      </c>
      <c r="BR465" s="14">
        <f>IF(Table1[[#This Row],[WoodDeckSF]]&gt;0,1,0)</f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 s="28" t="s">
        <v>83</v>
      </c>
      <c r="BY465" s="14">
        <f>IF(Table1[[#This Row],[PoolQC]]="NA", 0, 1)</f>
        <v>0</v>
      </c>
      <c r="BZ465" s="30" t="s">
        <v>83</v>
      </c>
      <c r="CA465" s="14">
        <f>IF(Table1[[#This Row],[Fence]]="NA",0,1)</f>
        <v>0</v>
      </c>
      <c r="CB465" t="s">
        <v>83</v>
      </c>
      <c r="CC465">
        <v>0</v>
      </c>
      <c r="CD465" s="30">
        <v>8</v>
      </c>
      <c r="CE465">
        <v>2008</v>
      </c>
      <c r="CF465" t="s">
        <v>110</v>
      </c>
      <c r="CG465" t="s">
        <v>111</v>
      </c>
      <c r="CH465" s="14">
        <f>IF(Table1[[#This Row],[SaleCondition]]="Normal",1,0)</f>
        <v>1</v>
      </c>
      <c r="CI465" s="1">
        <v>188700</v>
      </c>
    </row>
    <row r="466" spans="1:87" x14ac:dyDescent="0.2">
      <c r="A466">
        <v>465</v>
      </c>
      <c r="B466">
        <v>20</v>
      </c>
      <c r="C466" s="28" t="s">
        <v>81</v>
      </c>
      <c r="D466">
        <v>60</v>
      </c>
      <c r="E466">
        <v>8430</v>
      </c>
      <c r="F466" s="28" t="s">
        <v>82</v>
      </c>
      <c r="G466" t="s">
        <v>83</v>
      </c>
      <c r="H466" t="s">
        <v>84</v>
      </c>
      <c r="I466" s="28" t="s">
        <v>199</v>
      </c>
      <c r="J466" t="s">
        <v>86</v>
      </c>
      <c r="K466" s="30" t="s">
        <v>87</v>
      </c>
      <c r="L466" t="s">
        <v>194</v>
      </c>
      <c r="M466" s="31" t="s">
        <v>89</v>
      </c>
      <c r="N466" s="31" t="s">
        <v>90</v>
      </c>
      <c r="O466" s="28" t="s">
        <v>90</v>
      </c>
      <c r="P466" t="s">
        <v>91</v>
      </c>
      <c r="Q466" s="30" t="s">
        <v>115</v>
      </c>
      <c r="R466" s="28">
        <v>5</v>
      </c>
      <c r="S466" s="28">
        <v>5</v>
      </c>
      <c r="T466">
        <v>1978</v>
      </c>
      <c r="U466">
        <v>1978</v>
      </c>
      <c r="V466" s="14">
        <f t="shared" si="7"/>
        <v>0</v>
      </c>
      <c r="W466" s="28" t="s">
        <v>93</v>
      </c>
      <c r="X466" s="28" t="s">
        <v>94</v>
      </c>
      <c r="Y466" s="30" t="s">
        <v>140</v>
      </c>
      <c r="Z466" s="28" t="s">
        <v>140</v>
      </c>
      <c r="AA466" t="s">
        <v>96</v>
      </c>
      <c r="AB466" s="28">
        <v>136</v>
      </c>
      <c r="AC466" s="28" t="s">
        <v>98</v>
      </c>
      <c r="AD466" s="28" t="s">
        <v>98</v>
      </c>
      <c r="AE466" s="30" t="s">
        <v>118</v>
      </c>
      <c r="AF466" t="s">
        <v>97</v>
      </c>
      <c r="AG466" t="s">
        <v>98</v>
      </c>
      <c r="AH466" t="s">
        <v>100</v>
      </c>
      <c r="AI466" t="s">
        <v>153</v>
      </c>
      <c r="AJ466">
        <v>616</v>
      </c>
      <c r="AK466" t="s">
        <v>102</v>
      </c>
      <c r="AL466">
        <v>0</v>
      </c>
      <c r="AM466">
        <v>424</v>
      </c>
      <c r="AN466">
        <v>1040</v>
      </c>
      <c r="AO466" s="28" t="s">
        <v>103</v>
      </c>
      <c r="AP466" s="28" t="s">
        <v>98</v>
      </c>
      <c r="AQ466" t="s">
        <v>105</v>
      </c>
      <c r="AR466" t="s">
        <v>106</v>
      </c>
      <c r="AS466">
        <v>1040</v>
      </c>
      <c r="AT466">
        <v>0</v>
      </c>
      <c r="AU466">
        <v>0</v>
      </c>
      <c r="AV466">
        <v>1040</v>
      </c>
      <c r="AW466" s="30">
        <v>0</v>
      </c>
      <c r="AX466">
        <v>0</v>
      </c>
      <c r="AY466" s="30">
        <v>2</v>
      </c>
      <c r="AZ466" s="30">
        <v>0</v>
      </c>
      <c r="BA466">
        <v>3</v>
      </c>
      <c r="BB466" s="14">
        <f>IF(Table1[[#This Row],[FullBath]]+Table1[[#This Row],[HalfBath]]=Table1[[#This Row],[BedroomAbvGr]],1,0)</f>
        <v>0</v>
      </c>
      <c r="BC466">
        <v>1</v>
      </c>
      <c r="BD466" s="30" t="s">
        <v>98</v>
      </c>
      <c r="BE466">
        <v>5</v>
      </c>
      <c r="BF466" t="s">
        <v>107</v>
      </c>
      <c r="BG466">
        <v>0</v>
      </c>
      <c r="BH466" t="s">
        <v>83</v>
      </c>
      <c r="BI466" t="s">
        <v>83</v>
      </c>
      <c r="BJ466" t="s">
        <v>83</v>
      </c>
      <c r="BK466" t="s">
        <v>83</v>
      </c>
      <c r="BL466">
        <v>0</v>
      </c>
      <c r="BM466">
        <v>0</v>
      </c>
      <c r="BN466" t="s">
        <v>83</v>
      </c>
      <c r="BO466" t="s">
        <v>83</v>
      </c>
      <c r="BP466" t="s">
        <v>105</v>
      </c>
      <c r="BQ466" s="30">
        <v>0</v>
      </c>
      <c r="BR466" s="14">
        <f>IF(Table1[[#This Row],[WoodDeckSF]]&gt;0,1,0)</f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 s="28" t="s">
        <v>83</v>
      </c>
      <c r="BY466" s="14">
        <f>IF(Table1[[#This Row],[PoolQC]]="NA", 0, 1)</f>
        <v>0</v>
      </c>
      <c r="BZ466" s="30" t="s">
        <v>83</v>
      </c>
      <c r="CA466" s="14">
        <f>IF(Table1[[#This Row],[Fence]]="NA",0,1)</f>
        <v>0</v>
      </c>
      <c r="CB466" t="s">
        <v>83</v>
      </c>
      <c r="CC466">
        <v>0</v>
      </c>
      <c r="CD466" s="30">
        <v>8</v>
      </c>
      <c r="CE466">
        <v>2009</v>
      </c>
      <c r="CF466" t="s">
        <v>110</v>
      </c>
      <c r="CG466" t="s">
        <v>111</v>
      </c>
      <c r="CH466" s="14">
        <f>IF(Table1[[#This Row],[SaleCondition]]="Normal",1,0)</f>
        <v>1</v>
      </c>
      <c r="CI466" s="1">
        <v>124000</v>
      </c>
    </row>
    <row r="467" spans="1:87" x14ac:dyDescent="0.2">
      <c r="A467">
        <v>466</v>
      </c>
      <c r="B467">
        <v>120</v>
      </c>
      <c r="C467" s="28" t="s">
        <v>142</v>
      </c>
      <c r="D467" t="s">
        <v>83</v>
      </c>
      <c r="E467">
        <v>3072</v>
      </c>
      <c r="F467" s="28" t="s">
        <v>82</v>
      </c>
      <c r="G467" t="s">
        <v>83</v>
      </c>
      <c r="H467" t="s">
        <v>84</v>
      </c>
      <c r="I467" s="28" t="s">
        <v>85</v>
      </c>
      <c r="J467" t="s">
        <v>86</v>
      </c>
      <c r="K467" s="30" t="s">
        <v>87</v>
      </c>
      <c r="L467" t="s">
        <v>88</v>
      </c>
      <c r="M467" s="31" t="s">
        <v>227</v>
      </c>
      <c r="N467" s="31" t="s">
        <v>90</v>
      </c>
      <c r="O467" s="28" t="s">
        <v>90</v>
      </c>
      <c r="P467" t="s">
        <v>179</v>
      </c>
      <c r="Q467" s="30" t="s">
        <v>115</v>
      </c>
      <c r="R467" s="28">
        <v>7</v>
      </c>
      <c r="S467" s="28">
        <v>5</v>
      </c>
      <c r="T467">
        <v>2004</v>
      </c>
      <c r="U467">
        <v>2004</v>
      </c>
      <c r="V467" s="14">
        <f t="shared" si="7"/>
        <v>0</v>
      </c>
      <c r="W467" s="28" t="s">
        <v>152</v>
      </c>
      <c r="X467" s="28" t="s">
        <v>94</v>
      </c>
      <c r="Y467" s="30" t="s">
        <v>95</v>
      </c>
      <c r="Z467" s="28" t="s">
        <v>95</v>
      </c>
      <c r="AA467" t="s">
        <v>96</v>
      </c>
      <c r="AB467" s="28">
        <v>18</v>
      </c>
      <c r="AC467" s="28" t="s">
        <v>97</v>
      </c>
      <c r="AD467" s="28" t="s">
        <v>98</v>
      </c>
      <c r="AE467" s="30" t="s">
        <v>99</v>
      </c>
      <c r="AF467" t="s">
        <v>97</v>
      </c>
      <c r="AG467" t="s">
        <v>98</v>
      </c>
      <c r="AH467" t="s">
        <v>100</v>
      </c>
      <c r="AI467" t="s">
        <v>102</v>
      </c>
      <c r="AJ467">
        <v>0</v>
      </c>
      <c r="AK467" t="s">
        <v>102</v>
      </c>
      <c r="AL467">
        <v>0</v>
      </c>
      <c r="AM467">
        <v>1375</v>
      </c>
      <c r="AN467">
        <v>1375</v>
      </c>
      <c r="AO467" s="28" t="s">
        <v>103</v>
      </c>
      <c r="AP467" s="28" t="s">
        <v>104</v>
      </c>
      <c r="AQ467" t="s">
        <v>105</v>
      </c>
      <c r="AR467" t="s">
        <v>106</v>
      </c>
      <c r="AS467">
        <v>1414</v>
      </c>
      <c r="AT467">
        <v>0</v>
      </c>
      <c r="AU467">
        <v>0</v>
      </c>
      <c r="AV467">
        <v>1414</v>
      </c>
      <c r="AW467" s="30">
        <v>0</v>
      </c>
      <c r="AX467">
        <v>0</v>
      </c>
      <c r="AY467" s="30">
        <v>2</v>
      </c>
      <c r="AZ467" s="30">
        <v>0</v>
      </c>
      <c r="BA467">
        <v>2</v>
      </c>
      <c r="BB467" s="14">
        <f>IF(Table1[[#This Row],[FullBath]]+Table1[[#This Row],[HalfBath]]=Table1[[#This Row],[BedroomAbvGr]],1,0)</f>
        <v>1</v>
      </c>
      <c r="BC467">
        <v>1</v>
      </c>
      <c r="BD467" s="30" t="s">
        <v>97</v>
      </c>
      <c r="BE467">
        <v>6</v>
      </c>
      <c r="BF467" t="s">
        <v>107</v>
      </c>
      <c r="BG467">
        <v>1</v>
      </c>
      <c r="BH467" t="s">
        <v>98</v>
      </c>
      <c r="BI467" t="s">
        <v>108</v>
      </c>
      <c r="BJ467">
        <v>2004</v>
      </c>
      <c r="BK467" t="s">
        <v>157</v>
      </c>
      <c r="BL467">
        <v>2</v>
      </c>
      <c r="BM467">
        <v>398</v>
      </c>
      <c r="BN467" t="s">
        <v>98</v>
      </c>
      <c r="BO467" t="s">
        <v>98</v>
      </c>
      <c r="BP467" t="s">
        <v>105</v>
      </c>
      <c r="BQ467" s="30">
        <v>144</v>
      </c>
      <c r="BR467" s="14">
        <f>IF(Table1[[#This Row],[WoodDeckSF]]&gt;0,1,0)</f>
        <v>1</v>
      </c>
      <c r="BS467">
        <v>20</v>
      </c>
      <c r="BT467">
        <v>0</v>
      </c>
      <c r="BU467">
        <v>0</v>
      </c>
      <c r="BV467">
        <v>0</v>
      </c>
      <c r="BW467">
        <v>0</v>
      </c>
      <c r="BX467" s="28" t="s">
        <v>83</v>
      </c>
      <c r="BY467" s="14">
        <f>IF(Table1[[#This Row],[PoolQC]]="NA", 0, 1)</f>
        <v>0</v>
      </c>
      <c r="BZ467" s="30" t="s">
        <v>83</v>
      </c>
      <c r="CA467" s="14">
        <f>IF(Table1[[#This Row],[Fence]]="NA",0,1)</f>
        <v>0</v>
      </c>
      <c r="CB467" t="s">
        <v>83</v>
      </c>
      <c r="CC467">
        <v>0</v>
      </c>
      <c r="CD467" s="30">
        <v>5</v>
      </c>
      <c r="CE467">
        <v>2006</v>
      </c>
      <c r="CF467" t="s">
        <v>110</v>
      </c>
      <c r="CG467" t="s">
        <v>111</v>
      </c>
      <c r="CH467" s="14">
        <f>IF(Table1[[#This Row],[SaleCondition]]="Normal",1,0)</f>
        <v>1</v>
      </c>
      <c r="CI467" s="1">
        <v>178740</v>
      </c>
    </row>
    <row r="468" spans="1:87" x14ac:dyDescent="0.2">
      <c r="A468">
        <v>467</v>
      </c>
      <c r="B468">
        <v>20</v>
      </c>
      <c r="C468" s="28" t="s">
        <v>81</v>
      </c>
      <c r="D468">
        <v>85</v>
      </c>
      <c r="E468">
        <v>10628</v>
      </c>
      <c r="F468" s="28" t="s">
        <v>82</v>
      </c>
      <c r="G468" t="s">
        <v>83</v>
      </c>
      <c r="H468" t="s">
        <v>84</v>
      </c>
      <c r="I468" s="28" t="s">
        <v>85</v>
      </c>
      <c r="J468" t="s">
        <v>86</v>
      </c>
      <c r="K468" s="30" t="s">
        <v>87</v>
      </c>
      <c r="L468" t="s">
        <v>88</v>
      </c>
      <c r="M468" s="31" t="s">
        <v>162</v>
      </c>
      <c r="N468" s="31" t="s">
        <v>90</v>
      </c>
      <c r="O468" s="28" t="s">
        <v>90</v>
      </c>
      <c r="P468" t="s">
        <v>91</v>
      </c>
      <c r="Q468" s="30" t="s">
        <v>115</v>
      </c>
      <c r="R468" s="28">
        <v>7</v>
      </c>
      <c r="S468" s="28">
        <v>5</v>
      </c>
      <c r="T468">
        <v>1970</v>
      </c>
      <c r="U468">
        <v>1970</v>
      </c>
      <c r="V468" s="14">
        <f t="shared" si="7"/>
        <v>0</v>
      </c>
      <c r="W468" s="28" t="s">
        <v>214</v>
      </c>
      <c r="X468" s="28" t="s">
        <v>242</v>
      </c>
      <c r="Y468" s="30" t="s">
        <v>161</v>
      </c>
      <c r="Z468" s="28" t="s">
        <v>161</v>
      </c>
      <c r="AA468" t="s">
        <v>117</v>
      </c>
      <c r="AB468" s="28">
        <v>0</v>
      </c>
      <c r="AC468" s="28" t="s">
        <v>98</v>
      </c>
      <c r="AD468" s="28" t="s">
        <v>97</v>
      </c>
      <c r="AE468" s="30" t="s">
        <v>118</v>
      </c>
      <c r="AF468" t="s">
        <v>98</v>
      </c>
      <c r="AG468" t="s">
        <v>97</v>
      </c>
      <c r="AH468" t="s">
        <v>97</v>
      </c>
      <c r="AI468" t="s">
        <v>101</v>
      </c>
      <c r="AJ468">
        <v>778</v>
      </c>
      <c r="AK468" t="s">
        <v>102</v>
      </c>
      <c r="AL468">
        <v>0</v>
      </c>
      <c r="AM468">
        <v>499</v>
      </c>
      <c r="AN468">
        <v>1277</v>
      </c>
      <c r="AO468" s="28" t="s">
        <v>103</v>
      </c>
      <c r="AP468" s="28" t="s">
        <v>98</v>
      </c>
      <c r="AQ468" t="s">
        <v>105</v>
      </c>
      <c r="AR468" t="s">
        <v>106</v>
      </c>
      <c r="AS468">
        <v>1277</v>
      </c>
      <c r="AT468">
        <v>0</v>
      </c>
      <c r="AU468">
        <v>0</v>
      </c>
      <c r="AV468">
        <v>1277</v>
      </c>
      <c r="AW468" s="30">
        <v>1</v>
      </c>
      <c r="AX468">
        <v>0</v>
      </c>
      <c r="AY468" s="30">
        <v>1</v>
      </c>
      <c r="AZ468" s="30">
        <v>0</v>
      </c>
      <c r="BA468">
        <v>2</v>
      </c>
      <c r="BB468" s="14">
        <f>IF(Table1[[#This Row],[FullBath]]+Table1[[#This Row],[HalfBath]]=Table1[[#This Row],[BedroomAbvGr]],1,0)</f>
        <v>0</v>
      </c>
      <c r="BC468">
        <v>1</v>
      </c>
      <c r="BD468" s="30" t="s">
        <v>98</v>
      </c>
      <c r="BE468">
        <v>5</v>
      </c>
      <c r="BF468" t="s">
        <v>107</v>
      </c>
      <c r="BG468">
        <v>1</v>
      </c>
      <c r="BH468" t="s">
        <v>212</v>
      </c>
      <c r="BI468" t="s">
        <v>108</v>
      </c>
      <c r="BJ468">
        <v>1970</v>
      </c>
      <c r="BK468" t="s">
        <v>102</v>
      </c>
      <c r="BL468">
        <v>2</v>
      </c>
      <c r="BM468">
        <v>526</v>
      </c>
      <c r="BN468" t="s">
        <v>98</v>
      </c>
      <c r="BO468" t="s">
        <v>98</v>
      </c>
      <c r="BP468" t="s">
        <v>105</v>
      </c>
      <c r="BQ468" s="30">
        <v>0</v>
      </c>
      <c r="BR468" s="14">
        <f>IF(Table1[[#This Row],[WoodDeckSF]]&gt;0,1,0)</f>
        <v>0</v>
      </c>
      <c r="BS468">
        <v>0</v>
      </c>
      <c r="BT468">
        <v>0</v>
      </c>
      <c r="BU468">
        <v>0</v>
      </c>
      <c r="BV468">
        <v>176</v>
      </c>
      <c r="BW468">
        <v>0</v>
      </c>
      <c r="BX468" s="28" t="s">
        <v>83</v>
      </c>
      <c r="BY468" s="14">
        <f>IF(Table1[[#This Row],[PoolQC]]="NA", 0, 1)</f>
        <v>0</v>
      </c>
      <c r="BZ468" s="30" t="s">
        <v>163</v>
      </c>
      <c r="CA468" s="14">
        <f>IF(Table1[[#This Row],[Fence]]="NA",0,1)</f>
        <v>1</v>
      </c>
      <c r="CB468" t="s">
        <v>83</v>
      </c>
      <c r="CC468">
        <v>0</v>
      </c>
      <c r="CD468" s="30">
        <v>4</v>
      </c>
      <c r="CE468">
        <v>2007</v>
      </c>
      <c r="CF468" t="s">
        <v>110</v>
      </c>
      <c r="CG468" t="s">
        <v>111</v>
      </c>
      <c r="CH468" s="14">
        <f>IF(Table1[[#This Row],[SaleCondition]]="Normal",1,0)</f>
        <v>1</v>
      </c>
      <c r="CI468" s="1">
        <v>167000</v>
      </c>
    </row>
    <row r="469" spans="1:87" x14ac:dyDescent="0.2">
      <c r="A469">
        <v>468</v>
      </c>
      <c r="B469">
        <v>70</v>
      </c>
      <c r="C469" s="28" t="s">
        <v>81</v>
      </c>
      <c r="D469">
        <v>79</v>
      </c>
      <c r="E469">
        <v>9480</v>
      </c>
      <c r="F469" s="28" t="s">
        <v>82</v>
      </c>
      <c r="G469" t="s">
        <v>83</v>
      </c>
      <c r="H469" t="s">
        <v>84</v>
      </c>
      <c r="I469" s="28" t="s">
        <v>85</v>
      </c>
      <c r="J469" t="s">
        <v>86</v>
      </c>
      <c r="K469" s="30" t="s">
        <v>87</v>
      </c>
      <c r="L469" t="s">
        <v>88</v>
      </c>
      <c r="M469" s="31" t="s">
        <v>162</v>
      </c>
      <c r="N469" s="31" t="s">
        <v>144</v>
      </c>
      <c r="O469" s="28" t="s">
        <v>90</v>
      </c>
      <c r="P469" t="s">
        <v>91</v>
      </c>
      <c r="Q469" s="30" t="s">
        <v>92</v>
      </c>
      <c r="R469" s="28">
        <v>5</v>
      </c>
      <c r="S469" s="28">
        <v>7</v>
      </c>
      <c r="T469">
        <v>1942</v>
      </c>
      <c r="U469">
        <v>1995</v>
      </c>
      <c r="V469" s="14">
        <f t="shared" si="7"/>
        <v>1</v>
      </c>
      <c r="W469" s="28" t="s">
        <v>93</v>
      </c>
      <c r="X469" s="28" t="s">
        <v>94</v>
      </c>
      <c r="Y469" s="30" t="s">
        <v>116</v>
      </c>
      <c r="Z469" s="28" t="s">
        <v>116</v>
      </c>
      <c r="AA469" t="s">
        <v>137</v>
      </c>
      <c r="AB469" s="28">
        <v>224</v>
      </c>
      <c r="AC469" s="28" t="s">
        <v>98</v>
      </c>
      <c r="AD469" s="28" t="s">
        <v>98</v>
      </c>
      <c r="AE469" s="30" t="s">
        <v>118</v>
      </c>
      <c r="AF469" t="s">
        <v>98</v>
      </c>
      <c r="AG469" t="s">
        <v>98</v>
      </c>
      <c r="AH469" t="s">
        <v>100</v>
      </c>
      <c r="AI469" t="s">
        <v>172</v>
      </c>
      <c r="AJ469">
        <v>386</v>
      </c>
      <c r="AK469" t="s">
        <v>102</v>
      </c>
      <c r="AL469">
        <v>0</v>
      </c>
      <c r="AM469">
        <v>342</v>
      </c>
      <c r="AN469">
        <v>728</v>
      </c>
      <c r="AO469" s="28" t="s">
        <v>103</v>
      </c>
      <c r="AP469" s="28" t="s">
        <v>104</v>
      </c>
      <c r="AQ469" t="s">
        <v>105</v>
      </c>
      <c r="AR469" t="s">
        <v>106</v>
      </c>
      <c r="AS469">
        <v>888</v>
      </c>
      <c r="AT469">
        <v>756</v>
      </c>
      <c r="AU469">
        <v>0</v>
      </c>
      <c r="AV469">
        <v>1644</v>
      </c>
      <c r="AW469" s="30">
        <v>0</v>
      </c>
      <c r="AX469">
        <v>0</v>
      </c>
      <c r="AY469" s="30">
        <v>1</v>
      </c>
      <c r="AZ469" s="30">
        <v>1</v>
      </c>
      <c r="BA469">
        <v>3</v>
      </c>
      <c r="BB469" s="14">
        <f>IF(Table1[[#This Row],[FullBath]]+Table1[[#This Row],[HalfBath]]=Table1[[#This Row],[BedroomAbvGr]],1,0)</f>
        <v>0</v>
      </c>
      <c r="BC469">
        <v>1</v>
      </c>
      <c r="BD469" s="30" t="s">
        <v>97</v>
      </c>
      <c r="BE469">
        <v>7</v>
      </c>
      <c r="BF469" t="s">
        <v>107</v>
      </c>
      <c r="BG469">
        <v>2</v>
      </c>
      <c r="BH469" t="s">
        <v>97</v>
      </c>
      <c r="BI469" t="s">
        <v>108</v>
      </c>
      <c r="BJ469">
        <v>1942</v>
      </c>
      <c r="BK469" t="s">
        <v>102</v>
      </c>
      <c r="BL469">
        <v>1</v>
      </c>
      <c r="BM469">
        <v>312</v>
      </c>
      <c r="BN469" t="s">
        <v>98</v>
      </c>
      <c r="BO469" t="s">
        <v>98</v>
      </c>
      <c r="BP469" t="s">
        <v>105</v>
      </c>
      <c r="BQ469" s="30">
        <v>168</v>
      </c>
      <c r="BR469" s="14">
        <f>IF(Table1[[#This Row],[WoodDeckSF]]&gt;0,1,0)</f>
        <v>1</v>
      </c>
      <c r="BS469">
        <v>0</v>
      </c>
      <c r="BT469">
        <v>0</v>
      </c>
      <c r="BU469">
        <v>0</v>
      </c>
      <c r="BV469">
        <v>0</v>
      </c>
      <c r="BW469">
        <v>0</v>
      </c>
      <c r="BX469" s="28" t="s">
        <v>83</v>
      </c>
      <c r="BY469" s="14">
        <f>IF(Table1[[#This Row],[PoolQC]]="NA", 0, 1)</f>
        <v>0</v>
      </c>
      <c r="BZ469" s="30" t="s">
        <v>83</v>
      </c>
      <c r="CA469" s="14">
        <f>IF(Table1[[#This Row],[Fence]]="NA",0,1)</f>
        <v>0</v>
      </c>
      <c r="CB469" t="s">
        <v>83</v>
      </c>
      <c r="CC469">
        <v>0</v>
      </c>
      <c r="CD469" s="30">
        <v>6</v>
      </c>
      <c r="CE469">
        <v>2007</v>
      </c>
      <c r="CF469" t="s">
        <v>110</v>
      </c>
      <c r="CG469" t="s">
        <v>111</v>
      </c>
      <c r="CH469" s="14">
        <f>IF(Table1[[#This Row],[SaleCondition]]="Normal",1,0)</f>
        <v>1</v>
      </c>
      <c r="CI469" s="1">
        <v>146500</v>
      </c>
    </row>
    <row r="470" spans="1:87" x14ac:dyDescent="0.2">
      <c r="A470">
        <v>469</v>
      </c>
      <c r="B470">
        <v>20</v>
      </c>
      <c r="C470" s="28" t="s">
        <v>81</v>
      </c>
      <c r="D470">
        <v>98</v>
      </c>
      <c r="E470">
        <v>11428</v>
      </c>
      <c r="F470" s="28" t="s">
        <v>82</v>
      </c>
      <c r="G470" t="s">
        <v>83</v>
      </c>
      <c r="H470" t="s">
        <v>120</v>
      </c>
      <c r="I470" s="28" t="s">
        <v>85</v>
      </c>
      <c r="J470" t="s">
        <v>86</v>
      </c>
      <c r="K470" s="30" t="s">
        <v>87</v>
      </c>
      <c r="L470" t="s">
        <v>88</v>
      </c>
      <c r="M470" s="31" t="s">
        <v>154</v>
      </c>
      <c r="N470" s="31" t="s">
        <v>90</v>
      </c>
      <c r="O470" s="28" t="s">
        <v>90</v>
      </c>
      <c r="P470" t="s">
        <v>91</v>
      </c>
      <c r="Q470" s="30" t="s">
        <v>115</v>
      </c>
      <c r="R470" s="28">
        <v>8</v>
      </c>
      <c r="S470" s="28">
        <v>5</v>
      </c>
      <c r="T470">
        <v>2006</v>
      </c>
      <c r="U470">
        <v>2006</v>
      </c>
      <c r="V470" s="14">
        <f t="shared" si="7"/>
        <v>0</v>
      </c>
      <c r="W470" s="28" t="s">
        <v>93</v>
      </c>
      <c r="X470" s="28" t="s">
        <v>94</v>
      </c>
      <c r="Y470" s="30" t="s">
        <v>95</v>
      </c>
      <c r="Z470" s="28" t="s">
        <v>95</v>
      </c>
      <c r="AA470" t="s">
        <v>137</v>
      </c>
      <c r="AB470" s="28">
        <v>248</v>
      </c>
      <c r="AC470" s="28" t="s">
        <v>97</v>
      </c>
      <c r="AD470" s="28" t="s">
        <v>98</v>
      </c>
      <c r="AE470" s="30" t="s">
        <v>99</v>
      </c>
      <c r="AF470" t="s">
        <v>97</v>
      </c>
      <c r="AG470" t="s">
        <v>98</v>
      </c>
      <c r="AH470" t="s">
        <v>100</v>
      </c>
      <c r="AI470" t="s">
        <v>102</v>
      </c>
      <c r="AJ470">
        <v>0</v>
      </c>
      <c r="AK470" t="s">
        <v>102</v>
      </c>
      <c r="AL470">
        <v>0</v>
      </c>
      <c r="AM470">
        <v>1626</v>
      </c>
      <c r="AN470">
        <v>1626</v>
      </c>
      <c r="AO470" s="28" t="s">
        <v>103</v>
      </c>
      <c r="AP470" s="28" t="s">
        <v>104</v>
      </c>
      <c r="AQ470" t="s">
        <v>105</v>
      </c>
      <c r="AR470" t="s">
        <v>106</v>
      </c>
      <c r="AS470">
        <v>1634</v>
      </c>
      <c r="AT470">
        <v>0</v>
      </c>
      <c r="AU470">
        <v>0</v>
      </c>
      <c r="AV470">
        <v>1634</v>
      </c>
      <c r="AW470" s="30">
        <v>0</v>
      </c>
      <c r="AX470">
        <v>0</v>
      </c>
      <c r="AY470" s="30">
        <v>2</v>
      </c>
      <c r="AZ470" s="30">
        <v>0</v>
      </c>
      <c r="BA470">
        <v>3</v>
      </c>
      <c r="BB470" s="14">
        <f>IF(Table1[[#This Row],[FullBath]]+Table1[[#This Row],[HalfBath]]=Table1[[#This Row],[BedroomAbvGr]],1,0)</f>
        <v>0</v>
      </c>
      <c r="BC470">
        <v>1</v>
      </c>
      <c r="BD470" s="30" t="s">
        <v>97</v>
      </c>
      <c r="BE470">
        <v>7</v>
      </c>
      <c r="BF470" t="s">
        <v>107</v>
      </c>
      <c r="BG470">
        <v>1</v>
      </c>
      <c r="BH470" t="s">
        <v>97</v>
      </c>
      <c r="BI470" t="s">
        <v>108</v>
      </c>
      <c r="BJ470">
        <v>2006</v>
      </c>
      <c r="BK470" t="s">
        <v>109</v>
      </c>
      <c r="BL470">
        <v>3</v>
      </c>
      <c r="BM470">
        <v>866</v>
      </c>
      <c r="BN470" t="s">
        <v>98</v>
      </c>
      <c r="BO470" t="s">
        <v>98</v>
      </c>
      <c r="BP470" t="s">
        <v>105</v>
      </c>
      <c r="BQ470" s="30">
        <v>0</v>
      </c>
      <c r="BR470" s="14">
        <f>IF(Table1[[#This Row],[WoodDeckSF]]&gt;0,1,0)</f>
        <v>0</v>
      </c>
      <c r="BS470">
        <v>44</v>
      </c>
      <c r="BT470">
        <v>0</v>
      </c>
      <c r="BU470">
        <v>0</v>
      </c>
      <c r="BV470">
        <v>0</v>
      </c>
      <c r="BW470">
        <v>0</v>
      </c>
      <c r="BX470" s="28" t="s">
        <v>83</v>
      </c>
      <c r="BY470" s="14">
        <f>IF(Table1[[#This Row],[PoolQC]]="NA", 0, 1)</f>
        <v>0</v>
      </c>
      <c r="BZ470" s="30" t="s">
        <v>83</v>
      </c>
      <c r="CA470" s="14">
        <f>IF(Table1[[#This Row],[Fence]]="NA",0,1)</f>
        <v>0</v>
      </c>
      <c r="CB470" t="s">
        <v>83</v>
      </c>
      <c r="CC470">
        <v>0</v>
      </c>
      <c r="CD470" s="30">
        <v>5</v>
      </c>
      <c r="CE470">
        <v>2007</v>
      </c>
      <c r="CF470" t="s">
        <v>110</v>
      </c>
      <c r="CG470" t="s">
        <v>111</v>
      </c>
      <c r="CH470" s="14">
        <f>IF(Table1[[#This Row],[SaleCondition]]="Normal",1,0)</f>
        <v>1</v>
      </c>
      <c r="CI470" s="1">
        <v>250000</v>
      </c>
    </row>
    <row r="471" spans="1:87" x14ac:dyDescent="0.2">
      <c r="A471">
        <v>470</v>
      </c>
      <c r="B471">
        <v>60</v>
      </c>
      <c r="C471" s="28" t="s">
        <v>81</v>
      </c>
      <c r="D471">
        <v>76</v>
      </c>
      <c r="E471">
        <v>9291</v>
      </c>
      <c r="F471" s="28" t="s">
        <v>82</v>
      </c>
      <c r="G471" t="s">
        <v>83</v>
      </c>
      <c r="H471" t="s">
        <v>120</v>
      </c>
      <c r="I471" s="28" t="s">
        <v>85</v>
      </c>
      <c r="J471" t="s">
        <v>86</v>
      </c>
      <c r="K471" s="30" t="s">
        <v>122</v>
      </c>
      <c r="L471" t="s">
        <v>88</v>
      </c>
      <c r="M471" s="31" t="s">
        <v>170</v>
      </c>
      <c r="N471" s="31" t="s">
        <v>229</v>
      </c>
      <c r="O471" s="28" t="s">
        <v>90</v>
      </c>
      <c r="P471" t="s">
        <v>91</v>
      </c>
      <c r="Q471" s="30" t="s">
        <v>92</v>
      </c>
      <c r="R471" s="28">
        <v>6</v>
      </c>
      <c r="S471" s="28">
        <v>5</v>
      </c>
      <c r="T471">
        <v>1993</v>
      </c>
      <c r="U471">
        <v>1993</v>
      </c>
      <c r="V471" s="14">
        <f t="shared" si="7"/>
        <v>0</v>
      </c>
      <c r="W471" s="28" t="s">
        <v>93</v>
      </c>
      <c r="X471" s="28" t="s">
        <v>94</v>
      </c>
      <c r="Y471" s="30" t="s">
        <v>140</v>
      </c>
      <c r="Z471" s="28" t="s">
        <v>140</v>
      </c>
      <c r="AA471" t="s">
        <v>96</v>
      </c>
      <c r="AB471" s="28">
        <v>120</v>
      </c>
      <c r="AC471" s="28" t="s">
        <v>97</v>
      </c>
      <c r="AD471" s="28" t="s">
        <v>98</v>
      </c>
      <c r="AE471" s="30" t="s">
        <v>99</v>
      </c>
      <c r="AF471" t="s">
        <v>97</v>
      </c>
      <c r="AG471" t="s">
        <v>98</v>
      </c>
      <c r="AH471" t="s">
        <v>100</v>
      </c>
      <c r="AI471" t="s">
        <v>101</v>
      </c>
      <c r="AJ471">
        <v>426</v>
      </c>
      <c r="AK471" t="s">
        <v>102</v>
      </c>
      <c r="AL471">
        <v>0</v>
      </c>
      <c r="AM471">
        <v>406</v>
      </c>
      <c r="AN471">
        <v>832</v>
      </c>
      <c r="AO471" s="28" t="s">
        <v>103</v>
      </c>
      <c r="AP471" s="28" t="s">
        <v>104</v>
      </c>
      <c r="AQ471" t="s">
        <v>105</v>
      </c>
      <c r="AR471" t="s">
        <v>106</v>
      </c>
      <c r="AS471">
        <v>832</v>
      </c>
      <c r="AT471">
        <v>878</v>
      </c>
      <c r="AU471">
        <v>0</v>
      </c>
      <c r="AV471">
        <v>1710</v>
      </c>
      <c r="AW471" s="30">
        <v>0</v>
      </c>
      <c r="AX471">
        <v>0</v>
      </c>
      <c r="AY471" s="30">
        <v>2</v>
      </c>
      <c r="AZ471" s="30">
        <v>1</v>
      </c>
      <c r="BA471">
        <v>3</v>
      </c>
      <c r="BB471" s="14">
        <f>IF(Table1[[#This Row],[FullBath]]+Table1[[#This Row],[HalfBath]]=Table1[[#This Row],[BedroomAbvGr]],1,0)</f>
        <v>1</v>
      </c>
      <c r="BC471">
        <v>1</v>
      </c>
      <c r="BD471" s="30" t="s">
        <v>97</v>
      </c>
      <c r="BE471">
        <v>7</v>
      </c>
      <c r="BF471" t="s">
        <v>107</v>
      </c>
      <c r="BG471">
        <v>0</v>
      </c>
      <c r="BH471" t="s">
        <v>83</v>
      </c>
      <c r="BI471" t="s">
        <v>108</v>
      </c>
      <c r="BJ471">
        <v>1993</v>
      </c>
      <c r="BK471" t="s">
        <v>109</v>
      </c>
      <c r="BL471">
        <v>2</v>
      </c>
      <c r="BM471">
        <v>506</v>
      </c>
      <c r="BN471" t="s">
        <v>98</v>
      </c>
      <c r="BO471" t="s">
        <v>98</v>
      </c>
      <c r="BP471" t="s">
        <v>105</v>
      </c>
      <c r="BQ471" s="30">
        <v>144</v>
      </c>
      <c r="BR471" s="14">
        <f>IF(Table1[[#This Row],[WoodDeckSF]]&gt;0,1,0)</f>
        <v>1</v>
      </c>
      <c r="BS471">
        <v>70</v>
      </c>
      <c r="BT471">
        <v>0</v>
      </c>
      <c r="BU471">
        <v>0</v>
      </c>
      <c r="BV471">
        <v>0</v>
      </c>
      <c r="BW471">
        <v>0</v>
      </c>
      <c r="BX471" s="28" t="s">
        <v>83</v>
      </c>
      <c r="BY471" s="14">
        <f>IF(Table1[[#This Row],[PoolQC]]="NA", 0, 1)</f>
        <v>0</v>
      </c>
      <c r="BZ471" s="30" t="s">
        <v>83</v>
      </c>
      <c r="CA471" s="14">
        <f>IF(Table1[[#This Row],[Fence]]="NA",0,1)</f>
        <v>0</v>
      </c>
      <c r="CB471" t="s">
        <v>83</v>
      </c>
      <c r="CC471">
        <v>0</v>
      </c>
      <c r="CD471" s="30">
        <v>6</v>
      </c>
      <c r="CE471">
        <v>2008</v>
      </c>
      <c r="CF471" t="s">
        <v>110</v>
      </c>
      <c r="CG471" t="s">
        <v>111</v>
      </c>
      <c r="CH471" s="14">
        <f>IF(Table1[[#This Row],[SaleCondition]]="Normal",1,0)</f>
        <v>1</v>
      </c>
      <c r="CI471" s="1">
        <v>187000</v>
      </c>
    </row>
    <row r="472" spans="1:87" x14ac:dyDescent="0.2">
      <c r="A472">
        <v>471</v>
      </c>
      <c r="B472">
        <v>120</v>
      </c>
      <c r="C472" s="28" t="s">
        <v>81</v>
      </c>
      <c r="D472" t="s">
        <v>83</v>
      </c>
      <c r="E472">
        <v>6820</v>
      </c>
      <c r="F472" s="28" t="s">
        <v>82</v>
      </c>
      <c r="G472" t="s">
        <v>83</v>
      </c>
      <c r="H472" t="s">
        <v>120</v>
      </c>
      <c r="I472" s="28" t="s">
        <v>85</v>
      </c>
      <c r="J472" t="s">
        <v>86</v>
      </c>
      <c r="K472" s="30" t="s">
        <v>122</v>
      </c>
      <c r="L472" t="s">
        <v>88</v>
      </c>
      <c r="M472" s="31" t="s">
        <v>200</v>
      </c>
      <c r="N472" s="31" t="s">
        <v>90</v>
      </c>
      <c r="O472" s="28" t="s">
        <v>90</v>
      </c>
      <c r="P472" t="s">
        <v>179</v>
      </c>
      <c r="Q472" s="30" t="s">
        <v>115</v>
      </c>
      <c r="R472" s="28">
        <v>8</v>
      </c>
      <c r="S472" s="28">
        <v>5</v>
      </c>
      <c r="T472">
        <v>1985</v>
      </c>
      <c r="U472">
        <v>1985</v>
      </c>
      <c r="V472" s="14">
        <f t="shared" si="7"/>
        <v>0</v>
      </c>
      <c r="W472" s="28" t="s">
        <v>93</v>
      </c>
      <c r="X472" s="28" t="s">
        <v>94</v>
      </c>
      <c r="Y472" s="30" t="s">
        <v>140</v>
      </c>
      <c r="Z472" s="28" t="s">
        <v>140</v>
      </c>
      <c r="AA472" t="s">
        <v>117</v>
      </c>
      <c r="AB472" s="28">
        <v>0</v>
      </c>
      <c r="AC472" s="28" t="s">
        <v>97</v>
      </c>
      <c r="AD472" s="28" t="s">
        <v>98</v>
      </c>
      <c r="AE472" s="30" t="s">
        <v>99</v>
      </c>
      <c r="AF472" t="s">
        <v>97</v>
      </c>
      <c r="AG472" t="s">
        <v>98</v>
      </c>
      <c r="AH472" t="s">
        <v>130</v>
      </c>
      <c r="AI472" t="s">
        <v>101</v>
      </c>
      <c r="AJ472">
        <v>368</v>
      </c>
      <c r="AK472" t="s">
        <v>141</v>
      </c>
      <c r="AL472">
        <v>1120</v>
      </c>
      <c r="AM472">
        <v>0</v>
      </c>
      <c r="AN472">
        <v>1488</v>
      </c>
      <c r="AO472" s="28" t="s">
        <v>103</v>
      </c>
      <c r="AP472" s="28" t="s">
        <v>98</v>
      </c>
      <c r="AQ472" t="s">
        <v>105</v>
      </c>
      <c r="AR472" t="s">
        <v>106</v>
      </c>
      <c r="AS472">
        <v>1502</v>
      </c>
      <c r="AT472">
        <v>0</v>
      </c>
      <c r="AU472">
        <v>0</v>
      </c>
      <c r="AV472">
        <v>1502</v>
      </c>
      <c r="AW472" s="30">
        <v>1</v>
      </c>
      <c r="AX472">
        <v>0</v>
      </c>
      <c r="AY472" s="30">
        <v>1</v>
      </c>
      <c r="AZ472" s="30">
        <v>1</v>
      </c>
      <c r="BA472">
        <v>1</v>
      </c>
      <c r="BB472" s="14">
        <f>IF(Table1[[#This Row],[FullBath]]+Table1[[#This Row],[HalfBath]]=Table1[[#This Row],[BedroomAbvGr]],1,0)</f>
        <v>0</v>
      </c>
      <c r="BC472">
        <v>1</v>
      </c>
      <c r="BD472" s="30" t="s">
        <v>97</v>
      </c>
      <c r="BE472">
        <v>4</v>
      </c>
      <c r="BF472" t="s">
        <v>107</v>
      </c>
      <c r="BG472">
        <v>0</v>
      </c>
      <c r="BH472" t="s">
        <v>83</v>
      </c>
      <c r="BI472" t="s">
        <v>108</v>
      </c>
      <c r="BJ472">
        <v>1985</v>
      </c>
      <c r="BK472" t="s">
        <v>109</v>
      </c>
      <c r="BL472">
        <v>2</v>
      </c>
      <c r="BM472">
        <v>528</v>
      </c>
      <c r="BN472" t="s">
        <v>98</v>
      </c>
      <c r="BO472" t="s">
        <v>98</v>
      </c>
      <c r="BP472" t="s">
        <v>105</v>
      </c>
      <c r="BQ472" s="30">
        <v>0</v>
      </c>
      <c r="BR472" s="14">
        <f>IF(Table1[[#This Row],[WoodDeckSF]]&gt;0,1,0)</f>
        <v>0</v>
      </c>
      <c r="BS472">
        <v>54</v>
      </c>
      <c r="BT472">
        <v>0</v>
      </c>
      <c r="BU472">
        <v>0</v>
      </c>
      <c r="BV472">
        <v>140</v>
      </c>
      <c r="BW472">
        <v>0</v>
      </c>
      <c r="BX472" s="28" t="s">
        <v>83</v>
      </c>
      <c r="BY472" s="14">
        <f>IF(Table1[[#This Row],[PoolQC]]="NA", 0, 1)</f>
        <v>0</v>
      </c>
      <c r="BZ472" s="30" t="s">
        <v>83</v>
      </c>
      <c r="CA472" s="14">
        <f>IF(Table1[[#This Row],[Fence]]="NA",0,1)</f>
        <v>0</v>
      </c>
      <c r="CB472" t="s">
        <v>83</v>
      </c>
      <c r="CC472">
        <v>0</v>
      </c>
      <c r="CD472" s="30">
        <v>6</v>
      </c>
      <c r="CE472">
        <v>2010</v>
      </c>
      <c r="CF472" t="s">
        <v>110</v>
      </c>
      <c r="CG472" t="s">
        <v>111</v>
      </c>
      <c r="CH472" s="14">
        <f>IF(Table1[[#This Row],[SaleCondition]]="Normal",1,0)</f>
        <v>1</v>
      </c>
      <c r="CI472" s="1">
        <v>212000</v>
      </c>
    </row>
    <row r="473" spans="1:87" x14ac:dyDescent="0.2">
      <c r="A473">
        <v>472</v>
      </c>
      <c r="B473">
        <v>60</v>
      </c>
      <c r="C473" s="28" t="s">
        <v>81</v>
      </c>
      <c r="D473">
        <v>92</v>
      </c>
      <c r="E473">
        <v>11952</v>
      </c>
      <c r="F473" s="28" t="s">
        <v>82</v>
      </c>
      <c r="G473" t="s">
        <v>83</v>
      </c>
      <c r="H473" t="s">
        <v>84</v>
      </c>
      <c r="I473" s="28" t="s">
        <v>85</v>
      </c>
      <c r="J473" t="s">
        <v>86</v>
      </c>
      <c r="K473" s="30" t="s">
        <v>87</v>
      </c>
      <c r="L473" t="s">
        <v>88</v>
      </c>
      <c r="M473" s="31" t="s">
        <v>138</v>
      </c>
      <c r="N473" s="31" t="s">
        <v>204</v>
      </c>
      <c r="O473" s="28" t="s">
        <v>90</v>
      </c>
      <c r="P473" t="s">
        <v>91</v>
      </c>
      <c r="Q473" s="30" t="s">
        <v>92</v>
      </c>
      <c r="R473" s="28">
        <v>7</v>
      </c>
      <c r="S473" s="28">
        <v>6</v>
      </c>
      <c r="T473">
        <v>1977</v>
      </c>
      <c r="U473">
        <v>1977</v>
      </c>
      <c r="V473" s="14">
        <f t="shared" si="7"/>
        <v>0</v>
      </c>
      <c r="W473" s="28" t="s">
        <v>211</v>
      </c>
      <c r="X473" s="28" t="s">
        <v>223</v>
      </c>
      <c r="Y473" s="30" t="s">
        <v>155</v>
      </c>
      <c r="Z473" s="28" t="s">
        <v>161</v>
      </c>
      <c r="AA473" t="s">
        <v>117</v>
      </c>
      <c r="AB473" s="28">
        <v>0</v>
      </c>
      <c r="AC473" s="28" t="s">
        <v>98</v>
      </c>
      <c r="AD473" s="28" t="s">
        <v>98</v>
      </c>
      <c r="AE473" s="30" t="s">
        <v>118</v>
      </c>
      <c r="AF473" t="s">
        <v>97</v>
      </c>
      <c r="AG473" t="s">
        <v>98</v>
      </c>
      <c r="AH473" t="s">
        <v>100</v>
      </c>
      <c r="AI473" t="s">
        <v>102</v>
      </c>
      <c r="AJ473">
        <v>0</v>
      </c>
      <c r="AK473" t="s">
        <v>102</v>
      </c>
      <c r="AL473">
        <v>0</v>
      </c>
      <c r="AM473">
        <v>808</v>
      </c>
      <c r="AN473">
        <v>808</v>
      </c>
      <c r="AO473" s="28" t="s">
        <v>103</v>
      </c>
      <c r="AP473" s="28" t="s">
        <v>98</v>
      </c>
      <c r="AQ473" t="s">
        <v>105</v>
      </c>
      <c r="AR473" t="s">
        <v>106</v>
      </c>
      <c r="AS473">
        <v>1161</v>
      </c>
      <c r="AT473">
        <v>808</v>
      </c>
      <c r="AU473">
        <v>0</v>
      </c>
      <c r="AV473">
        <v>1969</v>
      </c>
      <c r="AW473" s="30">
        <v>0</v>
      </c>
      <c r="AX473">
        <v>0</v>
      </c>
      <c r="AY473" s="30">
        <v>2</v>
      </c>
      <c r="AZ473" s="30">
        <v>1</v>
      </c>
      <c r="BA473">
        <v>3</v>
      </c>
      <c r="BB473" s="14">
        <f>IF(Table1[[#This Row],[FullBath]]+Table1[[#This Row],[HalfBath]]=Table1[[#This Row],[BedroomAbvGr]],1,0)</f>
        <v>1</v>
      </c>
      <c r="BC473">
        <v>1</v>
      </c>
      <c r="BD473" s="30" t="s">
        <v>98</v>
      </c>
      <c r="BE473">
        <v>8</v>
      </c>
      <c r="BF473" t="s">
        <v>107</v>
      </c>
      <c r="BG473">
        <v>1</v>
      </c>
      <c r="BH473" t="s">
        <v>97</v>
      </c>
      <c r="BI473" t="s">
        <v>108</v>
      </c>
      <c r="BJ473">
        <v>1977</v>
      </c>
      <c r="BK473" t="s">
        <v>109</v>
      </c>
      <c r="BL473">
        <v>2</v>
      </c>
      <c r="BM473">
        <v>534</v>
      </c>
      <c r="BN473" t="s">
        <v>98</v>
      </c>
      <c r="BO473" t="s">
        <v>98</v>
      </c>
      <c r="BP473" t="s">
        <v>105</v>
      </c>
      <c r="BQ473" s="30">
        <v>0</v>
      </c>
      <c r="BR473" s="14">
        <f>IF(Table1[[#This Row],[WoodDeckSF]]&gt;0,1,0)</f>
        <v>0</v>
      </c>
      <c r="BS473">
        <v>0</v>
      </c>
      <c r="BT473">
        <v>0</v>
      </c>
      <c r="BU473">
        <v>0</v>
      </c>
      <c r="BV473">
        <v>276</v>
      </c>
      <c r="BW473">
        <v>0</v>
      </c>
      <c r="BX473" s="28" t="s">
        <v>83</v>
      </c>
      <c r="BY473" s="14">
        <f>IF(Table1[[#This Row],[PoolQC]]="NA", 0, 1)</f>
        <v>0</v>
      </c>
      <c r="BZ473" s="30" t="s">
        <v>83</v>
      </c>
      <c r="CA473" s="14">
        <f>IF(Table1[[#This Row],[Fence]]="NA",0,1)</f>
        <v>0</v>
      </c>
      <c r="CB473" t="s">
        <v>83</v>
      </c>
      <c r="CC473">
        <v>0</v>
      </c>
      <c r="CD473" s="30">
        <v>11</v>
      </c>
      <c r="CE473">
        <v>2007</v>
      </c>
      <c r="CF473" t="s">
        <v>110</v>
      </c>
      <c r="CG473" t="s">
        <v>111</v>
      </c>
      <c r="CH473" s="14">
        <f>IF(Table1[[#This Row],[SaleCondition]]="Normal",1,0)</f>
        <v>1</v>
      </c>
      <c r="CI473" s="1">
        <v>190000</v>
      </c>
    </row>
    <row r="474" spans="1:87" x14ac:dyDescent="0.2">
      <c r="A474">
        <v>473</v>
      </c>
      <c r="B474">
        <v>180</v>
      </c>
      <c r="C474" s="28" t="s">
        <v>142</v>
      </c>
      <c r="D474">
        <v>35</v>
      </c>
      <c r="E474">
        <v>3675</v>
      </c>
      <c r="F474" s="28" t="s">
        <v>82</v>
      </c>
      <c r="G474" t="s">
        <v>83</v>
      </c>
      <c r="H474" t="s">
        <v>84</v>
      </c>
      <c r="I474" s="28" t="s">
        <v>85</v>
      </c>
      <c r="J474" t="s">
        <v>86</v>
      </c>
      <c r="K474" s="30" t="s">
        <v>87</v>
      </c>
      <c r="L474" t="s">
        <v>88</v>
      </c>
      <c r="M474" s="31" t="s">
        <v>185</v>
      </c>
      <c r="N474" s="31" t="s">
        <v>90</v>
      </c>
      <c r="O474" s="28" t="s">
        <v>90</v>
      </c>
      <c r="P474" t="s">
        <v>179</v>
      </c>
      <c r="Q474" s="30" t="s">
        <v>197</v>
      </c>
      <c r="R474" s="28">
        <v>6</v>
      </c>
      <c r="S474" s="28">
        <v>5</v>
      </c>
      <c r="T474">
        <v>2005</v>
      </c>
      <c r="U474">
        <v>2005</v>
      </c>
      <c r="V474" s="14">
        <f t="shared" si="7"/>
        <v>0</v>
      </c>
      <c r="W474" s="28" t="s">
        <v>93</v>
      </c>
      <c r="X474" s="28" t="s">
        <v>94</v>
      </c>
      <c r="Y474" s="30" t="s">
        <v>95</v>
      </c>
      <c r="Z474" s="28" t="s">
        <v>95</v>
      </c>
      <c r="AA474" t="s">
        <v>96</v>
      </c>
      <c r="AB474" s="28">
        <v>80</v>
      </c>
      <c r="AC474" s="28" t="s">
        <v>98</v>
      </c>
      <c r="AD474" s="28" t="s">
        <v>98</v>
      </c>
      <c r="AE474" s="30" t="s">
        <v>99</v>
      </c>
      <c r="AF474" t="s">
        <v>97</v>
      </c>
      <c r="AG474" t="s">
        <v>98</v>
      </c>
      <c r="AH474" t="s">
        <v>97</v>
      </c>
      <c r="AI474" t="s">
        <v>101</v>
      </c>
      <c r="AJ474">
        <v>459</v>
      </c>
      <c r="AK474" t="s">
        <v>102</v>
      </c>
      <c r="AL474">
        <v>0</v>
      </c>
      <c r="AM474">
        <v>88</v>
      </c>
      <c r="AN474">
        <v>547</v>
      </c>
      <c r="AO474" s="28" t="s">
        <v>103</v>
      </c>
      <c r="AP474" s="28" t="s">
        <v>104</v>
      </c>
      <c r="AQ474" t="s">
        <v>105</v>
      </c>
      <c r="AR474" t="s">
        <v>106</v>
      </c>
      <c r="AS474">
        <v>1072</v>
      </c>
      <c r="AT474">
        <v>0</v>
      </c>
      <c r="AU474">
        <v>0</v>
      </c>
      <c r="AV474">
        <v>1072</v>
      </c>
      <c r="AW474" s="30">
        <v>1</v>
      </c>
      <c r="AX474">
        <v>0</v>
      </c>
      <c r="AY474" s="30">
        <v>1</v>
      </c>
      <c r="AZ474" s="30">
        <v>0</v>
      </c>
      <c r="BA474">
        <v>2</v>
      </c>
      <c r="BB474" s="14">
        <f>IF(Table1[[#This Row],[FullBath]]+Table1[[#This Row],[HalfBath]]=Table1[[#This Row],[BedroomAbvGr]],1,0)</f>
        <v>0</v>
      </c>
      <c r="BC474">
        <v>1</v>
      </c>
      <c r="BD474" s="30" t="s">
        <v>98</v>
      </c>
      <c r="BE474">
        <v>5</v>
      </c>
      <c r="BF474" t="s">
        <v>107</v>
      </c>
      <c r="BG474">
        <v>0</v>
      </c>
      <c r="BH474" t="s">
        <v>83</v>
      </c>
      <c r="BI474" t="s">
        <v>209</v>
      </c>
      <c r="BJ474">
        <v>2005</v>
      </c>
      <c r="BK474" t="s">
        <v>109</v>
      </c>
      <c r="BL474">
        <v>2</v>
      </c>
      <c r="BM474">
        <v>525</v>
      </c>
      <c r="BN474" t="s">
        <v>98</v>
      </c>
      <c r="BO474" t="s">
        <v>98</v>
      </c>
      <c r="BP474" t="s">
        <v>105</v>
      </c>
      <c r="BQ474" s="30">
        <v>0</v>
      </c>
      <c r="BR474" s="14">
        <f>IF(Table1[[#This Row],[WoodDeckSF]]&gt;0,1,0)</f>
        <v>0</v>
      </c>
      <c r="BS474">
        <v>28</v>
      </c>
      <c r="BT474">
        <v>0</v>
      </c>
      <c r="BU474">
        <v>0</v>
      </c>
      <c r="BV474">
        <v>0</v>
      </c>
      <c r="BW474">
        <v>0</v>
      </c>
      <c r="BX474" s="28" t="s">
        <v>83</v>
      </c>
      <c r="BY474" s="14">
        <f>IF(Table1[[#This Row],[PoolQC]]="NA", 0, 1)</f>
        <v>0</v>
      </c>
      <c r="BZ474" s="30" t="s">
        <v>83</v>
      </c>
      <c r="CA474" s="14">
        <f>IF(Table1[[#This Row],[Fence]]="NA",0,1)</f>
        <v>0</v>
      </c>
      <c r="CB474" t="s">
        <v>83</v>
      </c>
      <c r="CC474">
        <v>0</v>
      </c>
      <c r="CD474" s="30">
        <v>6</v>
      </c>
      <c r="CE474">
        <v>2008</v>
      </c>
      <c r="CF474" t="s">
        <v>110</v>
      </c>
      <c r="CG474" t="s">
        <v>111</v>
      </c>
      <c r="CH474" s="14">
        <f>IF(Table1[[#This Row],[SaleCondition]]="Normal",1,0)</f>
        <v>1</v>
      </c>
      <c r="CI474" s="1">
        <v>148000</v>
      </c>
    </row>
    <row r="475" spans="1:87" x14ac:dyDescent="0.2">
      <c r="A475">
        <v>474</v>
      </c>
      <c r="B475">
        <v>20</v>
      </c>
      <c r="C475" s="28" t="s">
        <v>81</v>
      </c>
      <c r="D475">
        <v>110</v>
      </c>
      <c r="E475">
        <v>14977</v>
      </c>
      <c r="F475" s="28" t="s">
        <v>82</v>
      </c>
      <c r="G475" t="s">
        <v>83</v>
      </c>
      <c r="H475" t="s">
        <v>120</v>
      </c>
      <c r="I475" s="28" t="s">
        <v>85</v>
      </c>
      <c r="J475" t="s">
        <v>86</v>
      </c>
      <c r="K475" s="30" t="s">
        <v>87</v>
      </c>
      <c r="L475" t="s">
        <v>88</v>
      </c>
      <c r="M475" s="31" t="s">
        <v>154</v>
      </c>
      <c r="N475" s="31" t="s">
        <v>90</v>
      </c>
      <c r="O475" s="28" t="s">
        <v>90</v>
      </c>
      <c r="P475" t="s">
        <v>91</v>
      </c>
      <c r="Q475" s="30" t="s">
        <v>115</v>
      </c>
      <c r="R475" s="28">
        <v>8</v>
      </c>
      <c r="S475" s="28">
        <v>5</v>
      </c>
      <c r="T475">
        <v>2006</v>
      </c>
      <c r="U475">
        <v>2007</v>
      </c>
      <c r="V475" s="14">
        <f t="shared" si="7"/>
        <v>1</v>
      </c>
      <c r="W475" s="28" t="s">
        <v>93</v>
      </c>
      <c r="X475" s="28" t="s">
        <v>94</v>
      </c>
      <c r="Y475" s="30" t="s">
        <v>95</v>
      </c>
      <c r="Z475" s="28" t="s">
        <v>95</v>
      </c>
      <c r="AA475" t="s">
        <v>96</v>
      </c>
      <c r="AB475" s="28">
        <v>304</v>
      </c>
      <c r="AC475" s="28" t="s">
        <v>97</v>
      </c>
      <c r="AD475" s="28" t="s">
        <v>98</v>
      </c>
      <c r="AE475" s="30" t="s">
        <v>99</v>
      </c>
      <c r="AF475" t="s">
        <v>104</v>
      </c>
      <c r="AG475" t="s">
        <v>98</v>
      </c>
      <c r="AH475" t="s">
        <v>97</v>
      </c>
      <c r="AI475" t="s">
        <v>101</v>
      </c>
      <c r="AJ475">
        <v>1350</v>
      </c>
      <c r="AK475" t="s">
        <v>102</v>
      </c>
      <c r="AL475">
        <v>0</v>
      </c>
      <c r="AM475">
        <v>626</v>
      </c>
      <c r="AN475">
        <v>1976</v>
      </c>
      <c r="AO475" s="28" t="s">
        <v>103</v>
      </c>
      <c r="AP475" s="28" t="s">
        <v>104</v>
      </c>
      <c r="AQ475" t="s">
        <v>105</v>
      </c>
      <c r="AR475" t="s">
        <v>106</v>
      </c>
      <c r="AS475">
        <v>1976</v>
      </c>
      <c r="AT475">
        <v>0</v>
      </c>
      <c r="AU475">
        <v>0</v>
      </c>
      <c r="AV475">
        <v>1976</v>
      </c>
      <c r="AW475" s="30">
        <v>1</v>
      </c>
      <c r="AX475">
        <v>0</v>
      </c>
      <c r="AY475" s="30">
        <v>2</v>
      </c>
      <c r="AZ475" s="30">
        <v>0</v>
      </c>
      <c r="BA475">
        <v>2</v>
      </c>
      <c r="BB475" s="14">
        <f>IF(Table1[[#This Row],[FullBath]]+Table1[[#This Row],[HalfBath]]=Table1[[#This Row],[BedroomAbvGr]],1,0)</f>
        <v>1</v>
      </c>
      <c r="BC475">
        <v>1</v>
      </c>
      <c r="BD475" s="30" t="s">
        <v>97</v>
      </c>
      <c r="BE475">
        <v>7</v>
      </c>
      <c r="BF475" t="s">
        <v>107</v>
      </c>
      <c r="BG475">
        <v>1</v>
      </c>
      <c r="BH475" t="s">
        <v>104</v>
      </c>
      <c r="BI475" t="s">
        <v>108</v>
      </c>
      <c r="BJ475">
        <v>2006</v>
      </c>
      <c r="BK475" t="s">
        <v>109</v>
      </c>
      <c r="BL475">
        <v>3</v>
      </c>
      <c r="BM475">
        <v>908</v>
      </c>
      <c r="BN475" t="s">
        <v>98</v>
      </c>
      <c r="BO475" t="s">
        <v>98</v>
      </c>
      <c r="BP475" t="s">
        <v>105</v>
      </c>
      <c r="BQ475" s="30">
        <v>250</v>
      </c>
      <c r="BR475" s="14">
        <f>IF(Table1[[#This Row],[WoodDeckSF]]&gt;0,1,0)</f>
        <v>1</v>
      </c>
      <c r="BS475">
        <v>63</v>
      </c>
      <c r="BT475">
        <v>0</v>
      </c>
      <c r="BU475">
        <v>0</v>
      </c>
      <c r="BV475">
        <v>0</v>
      </c>
      <c r="BW475">
        <v>0</v>
      </c>
      <c r="BX475" s="28" t="s">
        <v>83</v>
      </c>
      <c r="BY475" s="14">
        <f>IF(Table1[[#This Row],[PoolQC]]="NA", 0, 1)</f>
        <v>0</v>
      </c>
      <c r="BZ475" s="30" t="s">
        <v>83</v>
      </c>
      <c r="CA475" s="14">
        <f>IF(Table1[[#This Row],[Fence]]="NA",0,1)</f>
        <v>0</v>
      </c>
      <c r="CB475" t="s">
        <v>83</v>
      </c>
      <c r="CC475">
        <v>0</v>
      </c>
      <c r="CD475" s="30">
        <v>7</v>
      </c>
      <c r="CE475">
        <v>2007</v>
      </c>
      <c r="CF475" t="s">
        <v>158</v>
      </c>
      <c r="CG475" t="s">
        <v>159</v>
      </c>
      <c r="CH475" s="14">
        <f>IF(Table1[[#This Row],[SaleCondition]]="Normal",1,0)</f>
        <v>0</v>
      </c>
      <c r="CI475" s="1">
        <v>440000</v>
      </c>
    </row>
    <row r="476" spans="1:87" x14ac:dyDescent="0.2">
      <c r="A476">
        <v>475</v>
      </c>
      <c r="B476">
        <v>120</v>
      </c>
      <c r="C476" s="28" t="s">
        <v>81</v>
      </c>
      <c r="D476">
        <v>41</v>
      </c>
      <c r="E476">
        <v>5330</v>
      </c>
      <c r="F476" s="28" t="s">
        <v>82</v>
      </c>
      <c r="G476" t="s">
        <v>83</v>
      </c>
      <c r="H476" t="s">
        <v>84</v>
      </c>
      <c r="I476" s="28" t="s">
        <v>85</v>
      </c>
      <c r="J476" t="s">
        <v>86</v>
      </c>
      <c r="K476" s="30" t="s">
        <v>87</v>
      </c>
      <c r="L476" t="s">
        <v>88</v>
      </c>
      <c r="M476" s="31" t="s">
        <v>200</v>
      </c>
      <c r="N476" s="31" t="s">
        <v>90</v>
      </c>
      <c r="O476" s="28" t="s">
        <v>90</v>
      </c>
      <c r="P476" t="s">
        <v>179</v>
      </c>
      <c r="Q476" s="30" t="s">
        <v>115</v>
      </c>
      <c r="R476" s="28">
        <v>8</v>
      </c>
      <c r="S476" s="28">
        <v>5</v>
      </c>
      <c r="T476">
        <v>2000</v>
      </c>
      <c r="U476">
        <v>2000</v>
      </c>
      <c r="V476" s="14">
        <f t="shared" si="7"/>
        <v>0</v>
      </c>
      <c r="W476" s="28" t="s">
        <v>93</v>
      </c>
      <c r="X476" s="28" t="s">
        <v>94</v>
      </c>
      <c r="Y476" s="30" t="s">
        <v>180</v>
      </c>
      <c r="Z476" s="28" t="s">
        <v>181</v>
      </c>
      <c r="AA476" t="s">
        <v>117</v>
      </c>
      <c r="AB476" s="28">
        <v>0</v>
      </c>
      <c r="AC476" s="28" t="s">
        <v>97</v>
      </c>
      <c r="AD476" s="28" t="s">
        <v>98</v>
      </c>
      <c r="AE476" s="30" t="s">
        <v>99</v>
      </c>
      <c r="AF476" t="s">
        <v>97</v>
      </c>
      <c r="AG476" t="s">
        <v>98</v>
      </c>
      <c r="AH476" t="s">
        <v>130</v>
      </c>
      <c r="AI476" t="s">
        <v>101</v>
      </c>
      <c r="AJ476">
        <v>1196</v>
      </c>
      <c r="AK476" t="s">
        <v>102</v>
      </c>
      <c r="AL476">
        <v>0</v>
      </c>
      <c r="AM476">
        <v>298</v>
      </c>
      <c r="AN476">
        <v>1494</v>
      </c>
      <c r="AO476" s="28" t="s">
        <v>103</v>
      </c>
      <c r="AP476" s="28" t="s">
        <v>104</v>
      </c>
      <c r="AQ476" t="s">
        <v>105</v>
      </c>
      <c r="AR476" t="s">
        <v>106</v>
      </c>
      <c r="AS476">
        <v>1652</v>
      </c>
      <c r="AT476">
        <v>0</v>
      </c>
      <c r="AU476">
        <v>0</v>
      </c>
      <c r="AV476">
        <v>1652</v>
      </c>
      <c r="AW476" s="30">
        <v>1</v>
      </c>
      <c r="AX476">
        <v>0</v>
      </c>
      <c r="AY476" s="30">
        <v>2</v>
      </c>
      <c r="AZ476" s="30">
        <v>0</v>
      </c>
      <c r="BA476">
        <v>2</v>
      </c>
      <c r="BB476" s="14">
        <f>IF(Table1[[#This Row],[FullBath]]+Table1[[#This Row],[HalfBath]]=Table1[[#This Row],[BedroomAbvGr]],1,0)</f>
        <v>1</v>
      </c>
      <c r="BC476">
        <v>1</v>
      </c>
      <c r="BD476" s="30" t="s">
        <v>104</v>
      </c>
      <c r="BE476">
        <v>6</v>
      </c>
      <c r="BF476" t="s">
        <v>107</v>
      </c>
      <c r="BG476">
        <v>0</v>
      </c>
      <c r="BH476" t="s">
        <v>83</v>
      </c>
      <c r="BI476" t="s">
        <v>108</v>
      </c>
      <c r="BJ476">
        <v>2000</v>
      </c>
      <c r="BK476" t="s">
        <v>109</v>
      </c>
      <c r="BL476">
        <v>2</v>
      </c>
      <c r="BM476">
        <v>499</v>
      </c>
      <c r="BN476" t="s">
        <v>98</v>
      </c>
      <c r="BO476" t="s">
        <v>98</v>
      </c>
      <c r="BP476" t="s">
        <v>105</v>
      </c>
      <c r="BQ476" s="30">
        <v>96</v>
      </c>
      <c r="BR476" s="14">
        <f>IF(Table1[[#This Row],[WoodDeckSF]]&gt;0,1,0)</f>
        <v>1</v>
      </c>
      <c r="BS476">
        <v>48</v>
      </c>
      <c r="BT476">
        <v>0</v>
      </c>
      <c r="BU476">
        <v>0</v>
      </c>
      <c r="BV476">
        <v>0</v>
      </c>
      <c r="BW476">
        <v>0</v>
      </c>
      <c r="BX476" s="28" t="s">
        <v>83</v>
      </c>
      <c r="BY476" s="14">
        <f>IF(Table1[[#This Row],[PoolQC]]="NA", 0, 1)</f>
        <v>0</v>
      </c>
      <c r="BZ476" s="30" t="s">
        <v>83</v>
      </c>
      <c r="CA476" s="14">
        <f>IF(Table1[[#This Row],[Fence]]="NA",0,1)</f>
        <v>0</v>
      </c>
      <c r="CB476" t="s">
        <v>83</v>
      </c>
      <c r="CC476">
        <v>0</v>
      </c>
      <c r="CD476" s="30">
        <v>8</v>
      </c>
      <c r="CE476">
        <v>2007</v>
      </c>
      <c r="CF476" t="s">
        <v>110</v>
      </c>
      <c r="CG476" t="s">
        <v>111</v>
      </c>
      <c r="CH476" s="14">
        <f>IF(Table1[[#This Row],[SaleCondition]]="Normal",1,0)</f>
        <v>1</v>
      </c>
      <c r="CI476" s="1">
        <v>251000</v>
      </c>
    </row>
    <row r="477" spans="1:87" x14ac:dyDescent="0.2">
      <c r="A477">
        <v>476</v>
      </c>
      <c r="B477">
        <v>20</v>
      </c>
      <c r="C477" s="28" t="s">
        <v>81</v>
      </c>
      <c r="D477">
        <v>80</v>
      </c>
      <c r="E477">
        <v>8480</v>
      </c>
      <c r="F477" s="28" t="s">
        <v>82</v>
      </c>
      <c r="G477" t="s">
        <v>83</v>
      </c>
      <c r="H477" t="s">
        <v>84</v>
      </c>
      <c r="I477" s="28" t="s">
        <v>85</v>
      </c>
      <c r="J477" t="s">
        <v>86</v>
      </c>
      <c r="K477" s="30" t="s">
        <v>122</v>
      </c>
      <c r="L477" t="s">
        <v>88</v>
      </c>
      <c r="M477" s="31" t="s">
        <v>151</v>
      </c>
      <c r="N477" s="31" t="s">
        <v>90</v>
      </c>
      <c r="O477" s="28" t="s">
        <v>90</v>
      </c>
      <c r="P477" t="s">
        <v>91</v>
      </c>
      <c r="Q477" s="30" t="s">
        <v>115</v>
      </c>
      <c r="R477" s="28">
        <v>5</v>
      </c>
      <c r="S477" s="28">
        <v>6</v>
      </c>
      <c r="T477">
        <v>1963</v>
      </c>
      <c r="U477">
        <v>1963</v>
      </c>
      <c r="V477" s="14">
        <f t="shared" si="7"/>
        <v>0</v>
      </c>
      <c r="W477" s="28" t="s">
        <v>152</v>
      </c>
      <c r="X477" s="28" t="s">
        <v>94</v>
      </c>
      <c r="Y477" s="30" t="s">
        <v>140</v>
      </c>
      <c r="Z477" s="28" t="s">
        <v>140</v>
      </c>
      <c r="AA477" t="s">
        <v>117</v>
      </c>
      <c r="AB477" s="28">
        <v>0</v>
      </c>
      <c r="AC477" s="28" t="s">
        <v>98</v>
      </c>
      <c r="AD477" s="28" t="s">
        <v>98</v>
      </c>
      <c r="AE477" s="30" t="s">
        <v>118</v>
      </c>
      <c r="AF477" t="s">
        <v>98</v>
      </c>
      <c r="AG477" t="s">
        <v>98</v>
      </c>
      <c r="AH477" t="s">
        <v>100</v>
      </c>
      <c r="AI477" t="s">
        <v>101</v>
      </c>
      <c r="AJ477">
        <v>630</v>
      </c>
      <c r="AK477" t="s">
        <v>102</v>
      </c>
      <c r="AL477">
        <v>0</v>
      </c>
      <c r="AM477">
        <v>340</v>
      </c>
      <c r="AN477">
        <v>970</v>
      </c>
      <c r="AO477" s="28" t="s">
        <v>103</v>
      </c>
      <c r="AP477" s="28" t="s">
        <v>98</v>
      </c>
      <c r="AQ477" t="s">
        <v>105</v>
      </c>
      <c r="AR477" t="s">
        <v>106</v>
      </c>
      <c r="AS477">
        <v>970</v>
      </c>
      <c r="AT477">
        <v>0</v>
      </c>
      <c r="AU477">
        <v>0</v>
      </c>
      <c r="AV477">
        <v>970</v>
      </c>
      <c r="AW477" s="30">
        <v>1</v>
      </c>
      <c r="AX477">
        <v>0</v>
      </c>
      <c r="AY477" s="30">
        <v>1</v>
      </c>
      <c r="AZ477" s="30">
        <v>0</v>
      </c>
      <c r="BA477">
        <v>2</v>
      </c>
      <c r="BB477" s="14">
        <f>IF(Table1[[#This Row],[FullBath]]+Table1[[#This Row],[HalfBath]]=Table1[[#This Row],[BedroomAbvGr]],1,0)</f>
        <v>0</v>
      </c>
      <c r="BC477">
        <v>1</v>
      </c>
      <c r="BD477" s="30" t="s">
        <v>98</v>
      </c>
      <c r="BE477">
        <v>5</v>
      </c>
      <c r="BF477" t="s">
        <v>107</v>
      </c>
      <c r="BG477">
        <v>0</v>
      </c>
      <c r="BH477" t="s">
        <v>83</v>
      </c>
      <c r="BI477" t="s">
        <v>127</v>
      </c>
      <c r="BJ477">
        <v>1996</v>
      </c>
      <c r="BK477" t="s">
        <v>102</v>
      </c>
      <c r="BL477">
        <v>2</v>
      </c>
      <c r="BM477">
        <v>624</v>
      </c>
      <c r="BN477" t="s">
        <v>98</v>
      </c>
      <c r="BO477" t="s">
        <v>98</v>
      </c>
      <c r="BP477" t="s">
        <v>105</v>
      </c>
      <c r="BQ477" s="30">
        <v>0</v>
      </c>
      <c r="BR477" s="14">
        <f>IF(Table1[[#This Row],[WoodDeckSF]]&gt;0,1,0)</f>
        <v>0</v>
      </c>
      <c r="BS477">
        <v>24</v>
      </c>
      <c r="BT477">
        <v>0</v>
      </c>
      <c r="BU477">
        <v>0</v>
      </c>
      <c r="BV477">
        <v>192</v>
      </c>
      <c r="BW477">
        <v>0</v>
      </c>
      <c r="BX477" s="28" t="s">
        <v>83</v>
      </c>
      <c r="BY477" s="14">
        <f>IF(Table1[[#This Row],[PoolQC]]="NA", 0, 1)</f>
        <v>0</v>
      </c>
      <c r="BZ477" s="30" t="s">
        <v>83</v>
      </c>
      <c r="CA477" s="14">
        <f>IF(Table1[[#This Row],[Fence]]="NA",0,1)</f>
        <v>0</v>
      </c>
      <c r="CB477" t="s">
        <v>83</v>
      </c>
      <c r="CC477">
        <v>0</v>
      </c>
      <c r="CD477" s="30">
        <v>7</v>
      </c>
      <c r="CE477">
        <v>2007</v>
      </c>
      <c r="CF477" t="s">
        <v>110</v>
      </c>
      <c r="CG477" t="s">
        <v>111</v>
      </c>
      <c r="CH477" s="14">
        <f>IF(Table1[[#This Row],[SaleCondition]]="Normal",1,0)</f>
        <v>1</v>
      </c>
      <c r="CI477" s="1">
        <v>132500</v>
      </c>
    </row>
    <row r="478" spans="1:87" x14ac:dyDescent="0.2">
      <c r="A478">
        <v>477</v>
      </c>
      <c r="B478">
        <v>20</v>
      </c>
      <c r="C478" s="28" t="s">
        <v>81</v>
      </c>
      <c r="D478">
        <v>75</v>
      </c>
      <c r="E478">
        <v>13125</v>
      </c>
      <c r="F478" s="28" t="s">
        <v>82</v>
      </c>
      <c r="G478" t="s">
        <v>83</v>
      </c>
      <c r="H478" t="s">
        <v>84</v>
      </c>
      <c r="I478" s="28" t="s">
        <v>85</v>
      </c>
      <c r="J478" t="s">
        <v>86</v>
      </c>
      <c r="K478" s="30" t="s">
        <v>87</v>
      </c>
      <c r="L478" t="s">
        <v>194</v>
      </c>
      <c r="M478" s="31" t="s">
        <v>89</v>
      </c>
      <c r="N478" s="31" t="s">
        <v>90</v>
      </c>
      <c r="O478" s="28" t="s">
        <v>90</v>
      </c>
      <c r="P478" t="s">
        <v>91</v>
      </c>
      <c r="Q478" s="30" t="s">
        <v>115</v>
      </c>
      <c r="R478" s="28">
        <v>6</v>
      </c>
      <c r="S478" s="28">
        <v>5</v>
      </c>
      <c r="T478">
        <v>1997</v>
      </c>
      <c r="U478">
        <v>1998</v>
      </c>
      <c r="V478" s="14">
        <f t="shared" si="7"/>
        <v>1</v>
      </c>
      <c r="W478" s="28" t="s">
        <v>93</v>
      </c>
      <c r="X478" s="28" t="s">
        <v>94</v>
      </c>
      <c r="Y478" s="30" t="s">
        <v>95</v>
      </c>
      <c r="Z478" s="28" t="s">
        <v>95</v>
      </c>
      <c r="AA478" t="s">
        <v>96</v>
      </c>
      <c r="AB478" s="28">
        <v>215</v>
      </c>
      <c r="AC478" s="28" t="s">
        <v>98</v>
      </c>
      <c r="AD478" s="28" t="s">
        <v>98</v>
      </c>
      <c r="AE478" s="30" t="s">
        <v>99</v>
      </c>
      <c r="AF478" t="s">
        <v>97</v>
      </c>
      <c r="AG478" t="s">
        <v>98</v>
      </c>
      <c r="AH478" t="s">
        <v>97</v>
      </c>
      <c r="AI478" t="s">
        <v>101</v>
      </c>
      <c r="AJ478">
        <v>994</v>
      </c>
      <c r="AK478" t="s">
        <v>102</v>
      </c>
      <c r="AL478">
        <v>0</v>
      </c>
      <c r="AM478">
        <v>484</v>
      </c>
      <c r="AN478">
        <v>1478</v>
      </c>
      <c r="AO478" s="28" t="s">
        <v>103</v>
      </c>
      <c r="AP478" s="28" t="s">
        <v>104</v>
      </c>
      <c r="AQ478" t="s">
        <v>105</v>
      </c>
      <c r="AR478" t="s">
        <v>106</v>
      </c>
      <c r="AS478">
        <v>1493</v>
      </c>
      <c r="AT478">
        <v>0</v>
      </c>
      <c r="AU478">
        <v>0</v>
      </c>
      <c r="AV478">
        <v>1493</v>
      </c>
      <c r="AW478" s="30">
        <v>1</v>
      </c>
      <c r="AX478">
        <v>0</v>
      </c>
      <c r="AY478" s="30">
        <v>2</v>
      </c>
      <c r="AZ478" s="30">
        <v>0</v>
      </c>
      <c r="BA478">
        <v>3</v>
      </c>
      <c r="BB478" s="14">
        <f>IF(Table1[[#This Row],[FullBath]]+Table1[[#This Row],[HalfBath]]=Table1[[#This Row],[BedroomAbvGr]],1,0)</f>
        <v>0</v>
      </c>
      <c r="BC478">
        <v>1</v>
      </c>
      <c r="BD478" s="30" t="s">
        <v>97</v>
      </c>
      <c r="BE478">
        <v>7</v>
      </c>
      <c r="BF478" t="s">
        <v>107</v>
      </c>
      <c r="BG478">
        <v>1</v>
      </c>
      <c r="BH478" t="s">
        <v>98</v>
      </c>
      <c r="BI478" t="s">
        <v>108</v>
      </c>
      <c r="BJ478">
        <v>1997</v>
      </c>
      <c r="BK478" t="s">
        <v>157</v>
      </c>
      <c r="BL478">
        <v>2</v>
      </c>
      <c r="BM478">
        <v>508</v>
      </c>
      <c r="BN478" t="s">
        <v>98</v>
      </c>
      <c r="BO478" t="s">
        <v>98</v>
      </c>
      <c r="BP478" t="s">
        <v>105</v>
      </c>
      <c r="BQ478" s="30">
        <v>140</v>
      </c>
      <c r="BR478" s="14">
        <f>IF(Table1[[#This Row],[WoodDeckSF]]&gt;0,1,0)</f>
        <v>1</v>
      </c>
      <c r="BS478">
        <v>39</v>
      </c>
      <c r="BT478">
        <v>0</v>
      </c>
      <c r="BU478">
        <v>0</v>
      </c>
      <c r="BV478">
        <v>0</v>
      </c>
      <c r="BW478">
        <v>0</v>
      </c>
      <c r="BX478" s="28" t="s">
        <v>83</v>
      </c>
      <c r="BY478" s="14">
        <f>IF(Table1[[#This Row],[PoolQC]]="NA", 0, 1)</f>
        <v>0</v>
      </c>
      <c r="BZ478" s="30" t="s">
        <v>83</v>
      </c>
      <c r="CA478" s="14">
        <f>IF(Table1[[#This Row],[Fence]]="NA",0,1)</f>
        <v>0</v>
      </c>
      <c r="CB478" t="s">
        <v>83</v>
      </c>
      <c r="CC478">
        <v>0</v>
      </c>
      <c r="CD478" s="30">
        <v>4</v>
      </c>
      <c r="CE478">
        <v>2008</v>
      </c>
      <c r="CF478" t="s">
        <v>110</v>
      </c>
      <c r="CG478" t="s">
        <v>111</v>
      </c>
      <c r="CH478" s="14">
        <f>IF(Table1[[#This Row],[SaleCondition]]="Normal",1,0)</f>
        <v>1</v>
      </c>
      <c r="CI478" s="1">
        <v>208900</v>
      </c>
    </row>
    <row r="479" spans="1:87" x14ac:dyDescent="0.2">
      <c r="A479">
        <v>478</v>
      </c>
      <c r="B479">
        <v>60</v>
      </c>
      <c r="C479" s="28" t="s">
        <v>81</v>
      </c>
      <c r="D479">
        <v>105</v>
      </c>
      <c r="E479">
        <v>13693</v>
      </c>
      <c r="F479" s="28" t="s">
        <v>82</v>
      </c>
      <c r="G479" t="s">
        <v>83</v>
      </c>
      <c r="H479" t="s">
        <v>84</v>
      </c>
      <c r="I479" s="28" t="s">
        <v>85</v>
      </c>
      <c r="J479" t="s">
        <v>86</v>
      </c>
      <c r="K479" s="30" t="s">
        <v>87</v>
      </c>
      <c r="L479" t="s">
        <v>88</v>
      </c>
      <c r="M479" s="31" t="s">
        <v>154</v>
      </c>
      <c r="N479" s="31" t="s">
        <v>90</v>
      </c>
      <c r="O479" s="28" t="s">
        <v>90</v>
      </c>
      <c r="P479" t="s">
        <v>91</v>
      </c>
      <c r="Q479" s="30" t="s">
        <v>92</v>
      </c>
      <c r="R479" s="28">
        <v>9</v>
      </c>
      <c r="S479" s="28">
        <v>5</v>
      </c>
      <c r="T479">
        <v>2006</v>
      </c>
      <c r="U479">
        <v>2006</v>
      </c>
      <c r="V479" s="14">
        <f t="shared" si="7"/>
        <v>0</v>
      </c>
      <c r="W479" s="28" t="s">
        <v>152</v>
      </c>
      <c r="X479" s="28" t="s">
        <v>94</v>
      </c>
      <c r="Y479" s="30" t="s">
        <v>95</v>
      </c>
      <c r="Z479" s="28" t="s">
        <v>95</v>
      </c>
      <c r="AA479" t="s">
        <v>96</v>
      </c>
      <c r="AB479" s="28">
        <v>772</v>
      </c>
      <c r="AC479" s="28" t="s">
        <v>104</v>
      </c>
      <c r="AD479" s="28" t="s">
        <v>98</v>
      </c>
      <c r="AE479" s="30" t="s">
        <v>99</v>
      </c>
      <c r="AF479" t="s">
        <v>97</v>
      </c>
      <c r="AG479" t="s">
        <v>98</v>
      </c>
      <c r="AH479" t="s">
        <v>130</v>
      </c>
      <c r="AI479" t="s">
        <v>102</v>
      </c>
      <c r="AJ479">
        <v>0</v>
      </c>
      <c r="AK479" t="s">
        <v>102</v>
      </c>
      <c r="AL479">
        <v>0</v>
      </c>
      <c r="AM479">
        <v>2153</v>
      </c>
      <c r="AN479">
        <v>2153</v>
      </c>
      <c r="AO479" s="28" t="s">
        <v>103</v>
      </c>
      <c r="AP479" s="28" t="s">
        <v>104</v>
      </c>
      <c r="AQ479" t="s">
        <v>105</v>
      </c>
      <c r="AR479" t="s">
        <v>106</v>
      </c>
      <c r="AS479">
        <v>2069</v>
      </c>
      <c r="AT479">
        <v>574</v>
      </c>
      <c r="AU479">
        <v>0</v>
      </c>
      <c r="AV479">
        <v>2643</v>
      </c>
      <c r="AW479" s="30">
        <v>0</v>
      </c>
      <c r="AX479">
        <v>0</v>
      </c>
      <c r="AY479" s="30">
        <v>2</v>
      </c>
      <c r="AZ479" s="30">
        <v>1</v>
      </c>
      <c r="BA479">
        <v>3</v>
      </c>
      <c r="BB479" s="14">
        <f>IF(Table1[[#This Row],[FullBath]]+Table1[[#This Row],[HalfBath]]=Table1[[#This Row],[BedroomAbvGr]],1,0)</f>
        <v>1</v>
      </c>
      <c r="BC479">
        <v>1</v>
      </c>
      <c r="BD479" s="30" t="s">
        <v>104</v>
      </c>
      <c r="BE479">
        <v>9</v>
      </c>
      <c r="BF479" t="s">
        <v>107</v>
      </c>
      <c r="BG479">
        <v>1</v>
      </c>
      <c r="BH479" t="s">
        <v>97</v>
      </c>
      <c r="BI479" t="s">
        <v>156</v>
      </c>
      <c r="BJ479">
        <v>2006</v>
      </c>
      <c r="BK479" t="s">
        <v>157</v>
      </c>
      <c r="BL479">
        <v>3</v>
      </c>
      <c r="BM479">
        <v>694</v>
      </c>
      <c r="BN479" t="s">
        <v>98</v>
      </c>
      <c r="BO479" t="s">
        <v>98</v>
      </c>
      <c r="BP479" t="s">
        <v>105</v>
      </c>
      <c r="BQ479" s="30">
        <v>414</v>
      </c>
      <c r="BR479" s="14">
        <f>IF(Table1[[#This Row],[WoodDeckSF]]&gt;0,1,0)</f>
        <v>1</v>
      </c>
      <c r="BS479">
        <v>84</v>
      </c>
      <c r="BT479">
        <v>0</v>
      </c>
      <c r="BU479">
        <v>0</v>
      </c>
      <c r="BV479">
        <v>0</v>
      </c>
      <c r="BW479">
        <v>0</v>
      </c>
      <c r="BX479" s="28" t="s">
        <v>83</v>
      </c>
      <c r="BY479" s="14">
        <f>IF(Table1[[#This Row],[PoolQC]]="NA", 0, 1)</f>
        <v>0</v>
      </c>
      <c r="BZ479" s="30" t="s">
        <v>83</v>
      </c>
      <c r="CA479" s="14">
        <f>IF(Table1[[#This Row],[Fence]]="NA",0,1)</f>
        <v>0</v>
      </c>
      <c r="CB479" t="s">
        <v>83</v>
      </c>
      <c r="CC479">
        <v>0</v>
      </c>
      <c r="CD479" s="30">
        <v>3</v>
      </c>
      <c r="CE479">
        <v>2007</v>
      </c>
      <c r="CF479" t="s">
        <v>110</v>
      </c>
      <c r="CG479" t="s">
        <v>111</v>
      </c>
      <c r="CH479" s="14">
        <f>IF(Table1[[#This Row],[SaleCondition]]="Normal",1,0)</f>
        <v>1</v>
      </c>
      <c r="CI479" s="1">
        <v>380000</v>
      </c>
    </row>
    <row r="480" spans="1:87" x14ac:dyDescent="0.2">
      <c r="A480">
        <v>479</v>
      </c>
      <c r="B480">
        <v>20</v>
      </c>
      <c r="C480" s="28" t="s">
        <v>81</v>
      </c>
      <c r="D480">
        <v>79</v>
      </c>
      <c r="E480">
        <v>10637</v>
      </c>
      <c r="F480" s="28" t="s">
        <v>82</v>
      </c>
      <c r="G480" t="s">
        <v>83</v>
      </c>
      <c r="H480" t="s">
        <v>84</v>
      </c>
      <c r="I480" s="28" t="s">
        <v>85</v>
      </c>
      <c r="J480" t="s">
        <v>86</v>
      </c>
      <c r="K480" s="30" t="s">
        <v>87</v>
      </c>
      <c r="L480" t="s">
        <v>88</v>
      </c>
      <c r="M480" s="31" t="s">
        <v>89</v>
      </c>
      <c r="N480" s="31" t="s">
        <v>90</v>
      </c>
      <c r="O480" s="28" t="s">
        <v>90</v>
      </c>
      <c r="P480" t="s">
        <v>91</v>
      </c>
      <c r="Q480" s="30" t="s">
        <v>115</v>
      </c>
      <c r="R480" s="28">
        <v>8</v>
      </c>
      <c r="S480" s="28">
        <v>5</v>
      </c>
      <c r="T480">
        <v>2007</v>
      </c>
      <c r="U480">
        <v>2008</v>
      </c>
      <c r="V480" s="14">
        <f t="shared" si="7"/>
        <v>1</v>
      </c>
      <c r="W480" s="28" t="s">
        <v>152</v>
      </c>
      <c r="X480" s="28" t="s">
        <v>94</v>
      </c>
      <c r="Y480" s="30" t="s">
        <v>95</v>
      </c>
      <c r="Z480" s="28" t="s">
        <v>95</v>
      </c>
      <c r="AA480" t="s">
        <v>137</v>
      </c>
      <c r="AB480" s="28">
        <v>336</v>
      </c>
      <c r="AC480" s="28" t="s">
        <v>97</v>
      </c>
      <c r="AD480" s="28" t="s">
        <v>98</v>
      </c>
      <c r="AE480" s="30" t="s">
        <v>99</v>
      </c>
      <c r="AF480" t="s">
        <v>104</v>
      </c>
      <c r="AG480" t="s">
        <v>98</v>
      </c>
      <c r="AH480" t="s">
        <v>97</v>
      </c>
      <c r="AI480" t="s">
        <v>101</v>
      </c>
      <c r="AJ480">
        <v>1288</v>
      </c>
      <c r="AK480" t="s">
        <v>102</v>
      </c>
      <c r="AL480">
        <v>0</v>
      </c>
      <c r="AM480">
        <v>417</v>
      </c>
      <c r="AN480">
        <v>1705</v>
      </c>
      <c r="AO480" s="28" t="s">
        <v>103</v>
      </c>
      <c r="AP480" s="28" t="s">
        <v>104</v>
      </c>
      <c r="AQ480" t="s">
        <v>105</v>
      </c>
      <c r="AR480" t="s">
        <v>106</v>
      </c>
      <c r="AS480">
        <v>1718</v>
      </c>
      <c r="AT480">
        <v>0</v>
      </c>
      <c r="AU480">
        <v>0</v>
      </c>
      <c r="AV480">
        <v>1718</v>
      </c>
      <c r="AW480" s="30">
        <v>1</v>
      </c>
      <c r="AX480">
        <v>0</v>
      </c>
      <c r="AY480" s="30">
        <v>2</v>
      </c>
      <c r="AZ480" s="30">
        <v>0</v>
      </c>
      <c r="BA480">
        <v>3</v>
      </c>
      <c r="BB480" s="14">
        <f>IF(Table1[[#This Row],[FullBath]]+Table1[[#This Row],[HalfBath]]=Table1[[#This Row],[BedroomAbvGr]],1,0)</f>
        <v>0</v>
      </c>
      <c r="BC480">
        <v>1</v>
      </c>
      <c r="BD480" s="30" t="s">
        <v>97</v>
      </c>
      <c r="BE480">
        <v>7</v>
      </c>
      <c r="BF480" t="s">
        <v>107</v>
      </c>
      <c r="BG480">
        <v>1</v>
      </c>
      <c r="BH480" t="s">
        <v>97</v>
      </c>
      <c r="BI480" t="s">
        <v>108</v>
      </c>
      <c r="BJ480">
        <v>2007</v>
      </c>
      <c r="BK480" t="s">
        <v>109</v>
      </c>
      <c r="BL480">
        <v>3</v>
      </c>
      <c r="BM480">
        <v>826</v>
      </c>
      <c r="BN480" t="s">
        <v>98</v>
      </c>
      <c r="BO480" t="s">
        <v>98</v>
      </c>
      <c r="BP480" t="s">
        <v>105</v>
      </c>
      <c r="BQ480" s="30">
        <v>208</v>
      </c>
      <c r="BR480" s="14">
        <f>IF(Table1[[#This Row],[WoodDeckSF]]&gt;0,1,0)</f>
        <v>1</v>
      </c>
      <c r="BS480">
        <v>44</v>
      </c>
      <c r="BT480">
        <v>0</v>
      </c>
      <c r="BU480">
        <v>0</v>
      </c>
      <c r="BV480">
        <v>0</v>
      </c>
      <c r="BW480">
        <v>0</v>
      </c>
      <c r="BX480" s="28" t="s">
        <v>83</v>
      </c>
      <c r="BY480" s="14">
        <f>IF(Table1[[#This Row],[PoolQC]]="NA", 0, 1)</f>
        <v>0</v>
      </c>
      <c r="BZ480" s="30" t="s">
        <v>83</v>
      </c>
      <c r="CA480" s="14">
        <f>IF(Table1[[#This Row],[Fence]]="NA",0,1)</f>
        <v>0</v>
      </c>
      <c r="CB480" t="s">
        <v>83</v>
      </c>
      <c r="CC480">
        <v>0</v>
      </c>
      <c r="CD480" s="30">
        <v>9</v>
      </c>
      <c r="CE480">
        <v>2009</v>
      </c>
      <c r="CF480" t="s">
        <v>110</v>
      </c>
      <c r="CG480" t="s">
        <v>111</v>
      </c>
      <c r="CH480" s="14">
        <f>IF(Table1[[#This Row],[SaleCondition]]="Normal",1,0)</f>
        <v>1</v>
      </c>
      <c r="CI480" s="1">
        <v>297000</v>
      </c>
    </row>
    <row r="481" spans="1:87" x14ac:dyDescent="0.2">
      <c r="A481">
        <v>480</v>
      </c>
      <c r="B481">
        <v>30</v>
      </c>
      <c r="C481" s="28" t="s">
        <v>142</v>
      </c>
      <c r="D481">
        <v>50</v>
      </c>
      <c r="E481">
        <v>5925</v>
      </c>
      <c r="F481" s="28" t="s">
        <v>82</v>
      </c>
      <c r="G481" t="s">
        <v>83</v>
      </c>
      <c r="H481" t="s">
        <v>84</v>
      </c>
      <c r="I481" s="28" t="s">
        <v>175</v>
      </c>
      <c r="J481" t="s">
        <v>86</v>
      </c>
      <c r="K481" s="30" t="s">
        <v>87</v>
      </c>
      <c r="L481" t="s">
        <v>88</v>
      </c>
      <c r="M481" s="31" t="s">
        <v>143</v>
      </c>
      <c r="N481" s="31" t="s">
        <v>90</v>
      </c>
      <c r="O481" s="28" t="s">
        <v>90</v>
      </c>
      <c r="P481" t="s">
        <v>91</v>
      </c>
      <c r="Q481" s="30" t="s">
        <v>115</v>
      </c>
      <c r="R481" s="28">
        <v>4</v>
      </c>
      <c r="S481" s="28">
        <v>7</v>
      </c>
      <c r="T481">
        <v>1937</v>
      </c>
      <c r="U481">
        <v>2000</v>
      </c>
      <c r="V481" s="14">
        <f t="shared" si="7"/>
        <v>1</v>
      </c>
      <c r="W481" s="28" t="s">
        <v>152</v>
      </c>
      <c r="X481" s="28" t="s">
        <v>94</v>
      </c>
      <c r="Y481" s="30" t="s">
        <v>203</v>
      </c>
      <c r="Z481" s="28" t="s">
        <v>203</v>
      </c>
      <c r="AA481" t="s">
        <v>207</v>
      </c>
      <c r="AB481" s="28">
        <v>435</v>
      </c>
      <c r="AC481" s="28" t="s">
        <v>98</v>
      </c>
      <c r="AD481" s="28" t="s">
        <v>98</v>
      </c>
      <c r="AE481" s="30" t="s">
        <v>126</v>
      </c>
      <c r="AF481" t="s">
        <v>147</v>
      </c>
      <c r="AG481" t="s">
        <v>98</v>
      </c>
      <c r="AH481" t="s">
        <v>100</v>
      </c>
      <c r="AI481" t="s">
        <v>153</v>
      </c>
      <c r="AJ481">
        <v>168</v>
      </c>
      <c r="AK481" t="s">
        <v>102</v>
      </c>
      <c r="AL481">
        <v>0</v>
      </c>
      <c r="AM481">
        <v>739</v>
      </c>
      <c r="AN481">
        <v>907</v>
      </c>
      <c r="AO481" s="28" t="s">
        <v>103</v>
      </c>
      <c r="AP481" s="28" t="s">
        <v>98</v>
      </c>
      <c r="AQ481" t="s">
        <v>105</v>
      </c>
      <c r="AR481" t="s">
        <v>106</v>
      </c>
      <c r="AS481">
        <v>1131</v>
      </c>
      <c r="AT481">
        <v>0</v>
      </c>
      <c r="AU481">
        <v>0</v>
      </c>
      <c r="AV481">
        <v>1131</v>
      </c>
      <c r="AW481" s="30">
        <v>0</v>
      </c>
      <c r="AX481">
        <v>0</v>
      </c>
      <c r="AY481" s="30">
        <v>1</v>
      </c>
      <c r="AZ481" s="30">
        <v>0</v>
      </c>
      <c r="BA481">
        <v>2</v>
      </c>
      <c r="BB481" s="14">
        <f>IF(Table1[[#This Row],[FullBath]]+Table1[[#This Row],[HalfBath]]=Table1[[#This Row],[BedroomAbvGr]],1,0)</f>
        <v>0</v>
      </c>
      <c r="BC481">
        <v>1</v>
      </c>
      <c r="BD481" s="30" t="s">
        <v>98</v>
      </c>
      <c r="BE481">
        <v>7</v>
      </c>
      <c r="BF481" t="s">
        <v>107</v>
      </c>
      <c r="BG481">
        <v>0</v>
      </c>
      <c r="BH481" t="s">
        <v>83</v>
      </c>
      <c r="BI481" t="s">
        <v>127</v>
      </c>
      <c r="BJ481">
        <v>1995</v>
      </c>
      <c r="BK481" t="s">
        <v>102</v>
      </c>
      <c r="BL481">
        <v>2</v>
      </c>
      <c r="BM481">
        <v>672</v>
      </c>
      <c r="BN481" t="s">
        <v>98</v>
      </c>
      <c r="BO481" t="s">
        <v>98</v>
      </c>
      <c r="BP481" t="s">
        <v>105</v>
      </c>
      <c r="BQ481" s="30">
        <v>0</v>
      </c>
      <c r="BR481" s="14">
        <f>IF(Table1[[#This Row],[WoodDeckSF]]&gt;0,1,0)</f>
        <v>0</v>
      </c>
      <c r="BS481">
        <v>72</v>
      </c>
      <c r="BT481">
        <v>0</v>
      </c>
      <c r="BU481">
        <v>0</v>
      </c>
      <c r="BV481">
        <v>0</v>
      </c>
      <c r="BW481">
        <v>0</v>
      </c>
      <c r="BX481" s="28" t="s">
        <v>83</v>
      </c>
      <c r="BY481" s="14">
        <f>IF(Table1[[#This Row],[PoolQC]]="NA", 0, 1)</f>
        <v>0</v>
      </c>
      <c r="BZ481" s="30" t="s">
        <v>134</v>
      </c>
      <c r="CA481" s="14">
        <f>IF(Table1[[#This Row],[Fence]]="NA",0,1)</f>
        <v>1</v>
      </c>
      <c r="CB481" t="s">
        <v>83</v>
      </c>
      <c r="CC481">
        <v>0</v>
      </c>
      <c r="CD481" s="30">
        <v>3</v>
      </c>
      <c r="CE481">
        <v>2007</v>
      </c>
      <c r="CF481" t="s">
        <v>110</v>
      </c>
      <c r="CG481" t="s">
        <v>210</v>
      </c>
      <c r="CH481" s="14">
        <f>IF(Table1[[#This Row],[SaleCondition]]="Normal",1,0)</f>
        <v>0</v>
      </c>
      <c r="CI481" s="1">
        <v>89471</v>
      </c>
    </row>
    <row r="482" spans="1:87" x14ac:dyDescent="0.2">
      <c r="A482">
        <v>481</v>
      </c>
      <c r="B482">
        <v>20</v>
      </c>
      <c r="C482" s="28" t="s">
        <v>81</v>
      </c>
      <c r="D482">
        <v>98</v>
      </c>
      <c r="E482">
        <v>16033</v>
      </c>
      <c r="F482" s="28" t="s">
        <v>82</v>
      </c>
      <c r="G482" t="s">
        <v>83</v>
      </c>
      <c r="H482" t="s">
        <v>120</v>
      </c>
      <c r="I482" s="28" t="s">
        <v>85</v>
      </c>
      <c r="J482" t="s">
        <v>86</v>
      </c>
      <c r="K482" s="30" t="s">
        <v>112</v>
      </c>
      <c r="L482" t="s">
        <v>88</v>
      </c>
      <c r="M482" s="31" t="s">
        <v>154</v>
      </c>
      <c r="N482" s="31" t="s">
        <v>90</v>
      </c>
      <c r="O482" s="28" t="s">
        <v>90</v>
      </c>
      <c r="P482" t="s">
        <v>91</v>
      </c>
      <c r="Q482" s="30" t="s">
        <v>115</v>
      </c>
      <c r="R482" s="28">
        <v>9</v>
      </c>
      <c r="S482" s="28">
        <v>5</v>
      </c>
      <c r="T482">
        <v>2004</v>
      </c>
      <c r="U482">
        <v>2005</v>
      </c>
      <c r="V482" s="14">
        <f t="shared" si="7"/>
        <v>1</v>
      </c>
      <c r="W482" s="28" t="s">
        <v>152</v>
      </c>
      <c r="X482" s="28" t="s">
        <v>94</v>
      </c>
      <c r="Y482" s="30" t="s">
        <v>95</v>
      </c>
      <c r="Z482" s="28" t="s">
        <v>95</v>
      </c>
      <c r="AA482" t="s">
        <v>96</v>
      </c>
      <c r="AB482" s="28">
        <v>378</v>
      </c>
      <c r="AC482" s="28" t="s">
        <v>97</v>
      </c>
      <c r="AD482" s="28" t="s">
        <v>98</v>
      </c>
      <c r="AE482" s="30" t="s">
        <v>99</v>
      </c>
      <c r="AF482" t="s">
        <v>104</v>
      </c>
      <c r="AG482" t="s">
        <v>98</v>
      </c>
      <c r="AH482" t="s">
        <v>97</v>
      </c>
      <c r="AI482" t="s">
        <v>101</v>
      </c>
      <c r="AJ482">
        <v>1261</v>
      </c>
      <c r="AK482" t="s">
        <v>102</v>
      </c>
      <c r="AL482">
        <v>0</v>
      </c>
      <c r="AM482">
        <v>572</v>
      </c>
      <c r="AN482">
        <v>1833</v>
      </c>
      <c r="AO482" s="28" t="s">
        <v>103</v>
      </c>
      <c r="AP482" s="28" t="s">
        <v>104</v>
      </c>
      <c r="AQ482" t="s">
        <v>105</v>
      </c>
      <c r="AR482" t="s">
        <v>106</v>
      </c>
      <c r="AS482">
        <v>1850</v>
      </c>
      <c r="AT482">
        <v>0</v>
      </c>
      <c r="AU482">
        <v>0</v>
      </c>
      <c r="AV482">
        <v>1850</v>
      </c>
      <c r="AW482" s="30">
        <v>1</v>
      </c>
      <c r="AX482">
        <v>0</v>
      </c>
      <c r="AY482" s="30">
        <v>2</v>
      </c>
      <c r="AZ482" s="30">
        <v>0</v>
      </c>
      <c r="BA482">
        <v>3</v>
      </c>
      <c r="BB482" s="14">
        <f>IF(Table1[[#This Row],[FullBath]]+Table1[[#This Row],[HalfBath]]=Table1[[#This Row],[BedroomAbvGr]],1,0)</f>
        <v>0</v>
      </c>
      <c r="BC482">
        <v>1</v>
      </c>
      <c r="BD482" s="30" t="s">
        <v>97</v>
      </c>
      <c r="BE482">
        <v>8</v>
      </c>
      <c r="BF482" t="s">
        <v>107</v>
      </c>
      <c r="BG482">
        <v>1</v>
      </c>
      <c r="BH482" t="s">
        <v>97</v>
      </c>
      <c r="BI482" t="s">
        <v>108</v>
      </c>
      <c r="BJ482">
        <v>2004</v>
      </c>
      <c r="BK482" t="s">
        <v>157</v>
      </c>
      <c r="BL482">
        <v>3</v>
      </c>
      <c r="BM482">
        <v>772</v>
      </c>
      <c r="BN482" t="s">
        <v>98</v>
      </c>
      <c r="BO482" t="s">
        <v>98</v>
      </c>
      <c r="BP482" t="s">
        <v>105</v>
      </c>
      <c r="BQ482" s="30">
        <v>519</v>
      </c>
      <c r="BR482" s="14">
        <f>IF(Table1[[#This Row],[WoodDeckSF]]&gt;0,1,0)</f>
        <v>1</v>
      </c>
      <c r="BS482">
        <v>112</v>
      </c>
      <c r="BT482">
        <v>0</v>
      </c>
      <c r="BU482">
        <v>0</v>
      </c>
      <c r="BV482">
        <v>0</v>
      </c>
      <c r="BW482">
        <v>0</v>
      </c>
      <c r="BX482" s="28" t="s">
        <v>83</v>
      </c>
      <c r="BY482" s="14">
        <f>IF(Table1[[#This Row],[PoolQC]]="NA", 0, 1)</f>
        <v>0</v>
      </c>
      <c r="BZ482" s="30" t="s">
        <v>83</v>
      </c>
      <c r="CA482" s="14">
        <f>IF(Table1[[#This Row],[Fence]]="NA",0,1)</f>
        <v>0</v>
      </c>
      <c r="CB482" t="s">
        <v>83</v>
      </c>
      <c r="CC482">
        <v>0</v>
      </c>
      <c r="CD482" s="30">
        <v>3</v>
      </c>
      <c r="CE482">
        <v>2006</v>
      </c>
      <c r="CF482" t="s">
        <v>110</v>
      </c>
      <c r="CG482" t="s">
        <v>111</v>
      </c>
      <c r="CH482" s="14">
        <f>IF(Table1[[#This Row],[SaleCondition]]="Normal",1,0)</f>
        <v>1</v>
      </c>
      <c r="CI482" s="1">
        <v>326000</v>
      </c>
    </row>
    <row r="483" spans="1:87" x14ac:dyDescent="0.2">
      <c r="A483">
        <v>482</v>
      </c>
      <c r="B483">
        <v>20</v>
      </c>
      <c r="C483" s="28" t="s">
        <v>81</v>
      </c>
      <c r="D483">
        <v>72</v>
      </c>
      <c r="E483">
        <v>11846</v>
      </c>
      <c r="F483" s="28" t="s">
        <v>82</v>
      </c>
      <c r="G483" t="s">
        <v>83</v>
      </c>
      <c r="H483" t="s">
        <v>120</v>
      </c>
      <c r="I483" s="28" t="s">
        <v>199</v>
      </c>
      <c r="J483" t="s">
        <v>86</v>
      </c>
      <c r="K483" s="30" t="s">
        <v>87</v>
      </c>
      <c r="L483" t="s">
        <v>88</v>
      </c>
      <c r="M483" s="31" t="s">
        <v>154</v>
      </c>
      <c r="N483" s="31" t="s">
        <v>90</v>
      </c>
      <c r="O483" s="28" t="s">
        <v>90</v>
      </c>
      <c r="P483" t="s">
        <v>91</v>
      </c>
      <c r="Q483" s="30" t="s">
        <v>115</v>
      </c>
      <c r="R483" s="28">
        <v>9</v>
      </c>
      <c r="S483" s="28">
        <v>5</v>
      </c>
      <c r="T483">
        <v>2003</v>
      </c>
      <c r="U483">
        <v>2004</v>
      </c>
      <c r="V483" s="14">
        <f t="shared" si="7"/>
        <v>1</v>
      </c>
      <c r="W483" s="28" t="s">
        <v>152</v>
      </c>
      <c r="X483" s="28" t="s">
        <v>94</v>
      </c>
      <c r="Y483" s="30" t="s">
        <v>95</v>
      </c>
      <c r="Z483" s="28" t="s">
        <v>95</v>
      </c>
      <c r="AA483" t="s">
        <v>96</v>
      </c>
      <c r="AB483" s="28">
        <v>562</v>
      </c>
      <c r="AC483" s="28" t="s">
        <v>97</v>
      </c>
      <c r="AD483" s="28" t="s">
        <v>98</v>
      </c>
      <c r="AE483" s="30" t="s">
        <v>99</v>
      </c>
      <c r="AF483" t="s">
        <v>104</v>
      </c>
      <c r="AG483" t="s">
        <v>98</v>
      </c>
      <c r="AH483" t="s">
        <v>97</v>
      </c>
      <c r="AI483" t="s">
        <v>101</v>
      </c>
      <c r="AJ483">
        <v>1567</v>
      </c>
      <c r="AK483" t="s">
        <v>102</v>
      </c>
      <c r="AL483">
        <v>0</v>
      </c>
      <c r="AM483">
        <v>225</v>
      </c>
      <c r="AN483">
        <v>1792</v>
      </c>
      <c r="AO483" s="28" t="s">
        <v>103</v>
      </c>
      <c r="AP483" s="28" t="s">
        <v>104</v>
      </c>
      <c r="AQ483" t="s">
        <v>105</v>
      </c>
      <c r="AR483" t="s">
        <v>106</v>
      </c>
      <c r="AS483">
        <v>1792</v>
      </c>
      <c r="AT483">
        <v>0</v>
      </c>
      <c r="AU483">
        <v>0</v>
      </c>
      <c r="AV483">
        <v>1792</v>
      </c>
      <c r="AW483" s="30">
        <v>1</v>
      </c>
      <c r="AX483">
        <v>0</v>
      </c>
      <c r="AY483" s="30">
        <v>2</v>
      </c>
      <c r="AZ483" s="30">
        <v>0</v>
      </c>
      <c r="BA483">
        <v>2</v>
      </c>
      <c r="BB483" s="14">
        <f>IF(Table1[[#This Row],[FullBath]]+Table1[[#This Row],[HalfBath]]=Table1[[#This Row],[BedroomAbvGr]],1,0)</f>
        <v>1</v>
      </c>
      <c r="BC483">
        <v>1</v>
      </c>
      <c r="BD483" s="30" t="s">
        <v>104</v>
      </c>
      <c r="BE483">
        <v>6</v>
      </c>
      <c r="BF483" t="s">
        <v>107</v>
      </c>
      <c r="BG483">
        <v>1</v>
      </c>
      <c r="BH483" t="s">
        <v>97</v>
      </c>
      <c r="BI483" t="s">
        <v>108</v>
      </c>
      <c r="BJ483">
        <v>2003</v>
      </c>
      <c r="BK483" t="s">
        <v>157</v>
      </c>
      <c r="BL483">
        <v>3</v>
      </c>
      <c r="BM483">
        <v>874</v>
      </c>
      <c r="BN483" t="s">
        <v>98</v>
      </c>
      <c r="BO483" t="s">
        <v>98</v>
      </c>
      <c r="BP483" t="s">
        <v>105</v>
      </c>
      <c r="BQ483" s="30">
        <v>206</v>
      </c>
      <c r="BR483" s="14">
        <f>IF(Table1[[#This Row],[WoodDeckSF]]&gt;0,1,0)</f>
        <v>1</v>
      </c>
      <c r="BS483">
        <v>49</v>
      </c>
      <c r="BT483">
        <v>0</v>
      </c>
      <c r="BU483">
        <v>0</v>
      </c>
      <c r="BV483">
        <v>0</v>
      </c>
      <c r="BW483">
        <v>0</v>
      </c>
      <c r="BX483" s="28" t="s">
        <v>83</v>
      </c>
      <c r="BY483" s="14">
        <f>IF(Table1[[#This Row],[PoolQC]]="NA", 0, 1)</f>
        <v>0</v>
      </c>
      <c r="BZ483" s="30" t="s">
        <v>83</v>
      </c>
      <c r="CA483" s="14">
        <f>IF(Table1[[#This Row],[Fence]]="NA",0,1)</f>
        <v>0</v>
      </c>
      <c r="CB483" t="s">
        <v>83</v>
      </c>
      <c r="CC483">
        <v>0</v>
      </c>
      <c r="CD483" s="30">
        <v>8</v>
      </c>
      <c r="CE483">
        <v>2006</v>
      </c>
      <c r="CF483" t="s">
        <v>110</v>
      </c>
      <c r="CG483" t="s">
        <v>111</v>
      </c>
      <c r="CH483" s="14">
        <f>IF(Table1[[#This Row],[SaleCondition]]="Normal",1,0)</f>
        <v>1</v>
      </c>
      <c r="CI483" s="1">
        <v>374000</v>
      </c>
    </row>
    <row r="484" spans="1:87" x14ac:dyDescent="0.2">
      <c r="A484">
        <v>483</v>
      </c>
      <c r="B484">
        <v>70</v>
      </c>
      <c r="C484" s="28" t="s">
        <v>142</v>
      </c>
      <c r="D484">
        <v>50</v>
      </c>
      <c r="E484">
        <v>2500</v>
      </c>
      <c r="F484" s="28" t="s">
        <v>82</v>
      </c>
      <c r="G484" t="s">
        <v>82</v>
      </c>
      <c r="H484" t="s">
        <v>84</v>
      </c>
      <c r="I484" s="28" t="s">
        <v>85</v>
      </c>
      <c r="J484" t="s">
        <v>86</v>
      </c>
      <c r="K484" s="30" t="s">
        <v>122</v>
      </c>
      <c r="L484" t="s">
        <v>88</v>
      </c>
      <c r="M484" s="31" t="s">
        <v>143</v>
      </c>
      <c r="N484" s="31" t="s">
        <v>90</v>
      </c>
      <c r="O484" s="28" t="s">
        <v>90</v>
      </c>
      <c r="P484" t="s">
        <v>91</v>
      </c>
      <c r="Q484" s="30" t="s">
        <v>92</v>
      </c>
      <c r="R484" s="28">
        <v>7</v>
      </c>
      <c r="S484" s="28">
        <v>8</v>
      </c>
      <c r="T484">
        <v>1915</v>
      </c>
      <c r="U484">
        <v>2005</v>
      </c>
      <c r="V484" s="14">
        <f t="shared" si="7"/>
        <v>1</v>
      </c>
      <c r="W484" s="28" t="s">
        <v>93</v>
      </c>
      <c r="X484" s="28" t="s">
        <v>94</v>
      </c>
      <c r="Y484" s="30" t="s">
        <v>203</v>
      </c>
      <c r="Z484" s="28" t="s">
        <v>203</v>
      </c>
      <c r="AA484" t="s">
        <v>117</v>
      </c>
      <c r="AB484" s="28">
        <v>0</v>
      </c>
      <c r="AC484" s="28" t="s">
        <v>97</v>
      </c>
      <c r="AD484" s="28" t="s">
        <v>98</v>
      </c>
      <c r="AE484" s="30" t="s">
        <v>99</v>
      </c>
      <c r="AF484" t="s">
        <v>98</v>
      </c>
      <c r="AG484" t="s">
        <v>98</v>
      </c>
      <c r="AH484" t="s">
        <v>100</v>
      </c>
      <c r="AI484" t="s">
        <v>119</v>
      </c>
      <c r="AJ484">
        <v>299</v>
      </c>
      <c r="AK484" t="s">
        <v>102</v>
      </c>
      <c r="AL484">
        <v>0</v>
      </c>
      <c r="AM484">
        <v>611</v>
      </c>
      <c r="AN484">
        <v>910</v>
      </c>
      <c r="AO484" s="28" t="s">
        <v>103</v>
      </c>
      <c r="AP484" s="28" t="s">
        <v>104</v>
      </c>
      <c r="AQ484" t="s">
        <v>105</v>
      </c>
      <c r="AR484" t="s">
        <v>106</v>
      </c>
      <c r="AS484">
        <v>916</v>
      </c>
      <c r="AT484">
        <v>910</v>
      </c>
      <c r="AU484">
        <v>0</v>
      </c>
      <c r="AV484">
        <v>1826</v>
      </c>
      <c r="AW484" s="30">
        <v>1</v>
      </c>
      <c r="AX484">
        <v>0</v>
      </c>
      <c r="AY484" s="30">
        <v>1</v>
      </c>
      <c r="AZ484" s="30">
        <v>1</v>
      </c>
      <c r="BA484">
        <v>4</v>
      </c>
      <c r="BB484" s="14">
        <f>IF(Table1[[#This Row],[FullBath]]+Table1[[#This Row],[HalfBath]]=Table1[[#This Row],[BedroomAbvGr]],1,0)</f>
        <v>0</v>
      </c>
      <c r="BC484">
        <v>1</v>
      </c>
      <c r="BD484" s="30" t="s">
        <v>104</v>
      </c>
      <c r="BE484">
        <v>7</v>
      </c>
      <c r="BF484" t="s">
        <v>224</v>
      </c>
      <c r="BG484">
        <v>1</v>
      </c>
      <c r="BH484" t="s">
        <v>97</v>
      </c>
      <c r="BI484" t="s">
        <v>108</v>
      </c>
      <c r="BJ484">
        <v>1915</v>
      </c>
      <c r="BK484" t="s">
        <v>102</v>
      </c>
      <c r="BL484">
        <v>1</v>
      </c>
      <c r="BM484">
        <v>164</v>
      </c>
      <c r="BN484" t="s">
        <v>147</v>
      </c>
      <c r="BO484" t="s">
        <v>147</v>
      </c>
      <c r="BP484" t="s">
        <v>105</v>
      </c>
      <c r="BQ484" s="30">
        <v>0</v>
      </c>
      <c r="BR484" s="14">
        <f>IF(Table1[[#This Row],[WoodDeckSF]]&gt;0,1,0)</f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 s="28" t="s">
        <v>83</v>
      </c>
      <c r="BY484" s="14">
        <f>IF(Table1[[#This Row],[PoolQC]]="NA", 0, 1)</f>
        <v>0</v>
      </c>
      <c r="BZ484" s="30" t="s">
        <v>83</v>
      </c>
      <c r="CA484" s="14">
        <f>IF(Table1[[#This Row],[Fence]]="NA",0,1)</f>
        <v>0</v>
      </c>
      <c r="CB484" t="s">
        <v>83</v>
      </c>
      <c r="CC484">
        <v>0</v>
      </c>
      <c r="CD484" s="30">
        <v>6</v>
      </c>
      <c r="CE484">
        <v>2009</v>
      </c>
      <c r="CF484" t="s">
        <v>110</v>
      </c>
      <c r="CG484" t="s">
        <v>111</v>
      </c>
      <c r="CH484" s="14">
        <f>IF(Table1[[#This Row],[SaleCondition]]="Normal",1,0)</f>
        <v>1</v>
      </c>
      <c r="CI484" s="1">
        <v>155000</v>
      </c>
    </row>
    <row r="485" spans="1:87" x14ac:dyDescent="0.2">
      <c r="A485">
        <v>484</v>
      </c>
      <c r="B485">
        <v>120</v>
      </c>
      <c r="C485" s="28" t="s">
        <v>142</v>
      </c>
      <c r="D485">
        <v>32</v>
      </c>
      <c r="E485">
        <v>4500</v>
      </c>
      <c r="F485" s="28" t="s">
        <v>82</v>
      </c>
      <c r="G485" t="s">
        <v>83</v>
      </c>
      <c r="H485" t="s">
        <v>84</v>
      </c>
      <c r="I485" s="28" t="s">
        <v>85</v>
      </c>
      <c r="J485" t="s">
        <v>86</v>
      </c>
      <c r="K485" s="30" t="s">
        <v>112</v>
      </c>
      <c r="L485" t="s">
        <v>88</v>
      </c>
      <c r="M485" s="31" t="s">
        <v>131</v>
      </c>
      <c r="N485" s="31" t="s">
        <v>90</v>
      </c>
      <c r="O485" s="28" t="s">
        <v>90</v>
      </c>
      <c r="P485" t="s">
        <v>198</v>
      </c>
      <c r="Q485" s="30" t="s">
        <v>115</v>
      </c>
      <c r="R485" s="28">
        <v>6</v>
      </c>
      <c r="S485" s="28">
        <v>5</v>
      </c>
      <c r="T485">
        <v>1998</v>
      </c>
      <c r="U485">
        <v>1998</v>
      </c>
      <c r="V485" s="14">
        <f t="shared" si="7"/>
        <v>0</v>
      </c>
      <c r="W485" s="28" t="s">
        <v>152</v>
      </c>
      <c r="X485" s="28" t="s">
        <v>94</v>
      </c>
      <c r="Y485" s="30" t="s">
        <v>95</v>
      </c>
      <c r="Z485" s="28" t="s">
        <v>95</v>
      </c>
      <c r="AA485" t="s">
        <v>96</v>
      </c>
      <c r="AB485" s="28">
        <v>116</v>
      </c>
      <c r="AC485" s="28" t="s">
        <v>98</v>
      </c>
      <c r="AD485" s="28" t="s">
        <v>98</v>
      </c>
      <c r="AE485" s="30" t="s">
        <v>99</v>
      </c>
      <c r="AF485" t="s">
        <v>104</v>
      </c>
      <c r="AG485" t="s">
        <v>98</v>
      </c>
      <c r="AH485" t="s">
        <v>100</v>
      </c>
      <c r="AI485" t="s">
        <v>101</v>
      </c>
      <c r="AJ485">
        <v>897</v>
      </c>
      <c r="AK485" t="s">
        <v>102</v>
      </c>
      <c r="AL485">
        <v>0</v>
      </c>
      <c r="AM485">
        <v>319</v>
      </c>
      <c r="AN485">
        <v>1216</v>
      </c>
      <c r="AO485" s="28" t="s">
        <v>103</v>
      </c>
      <c r="AP485" s="28" t="s">
        <v>104</v>
      </c>
      <c r="AQ485" t="s">
        <v>105</v>
      </c>
      <c r="AR485" t="s">
        <v>106</v>
      </c>
      <c r="AS485">
        <v>1216</v>
      </c>
      <c r="AT485">
        <v>0</v>
      </c>
      <c r="AU485">
        <v>0</v>
      </c>
      <c r="AV485">
        <v>1216</v>
      </c>
      <c r="AW485" s="30">
        <v>1</v>
      </c>
      <c r="AX485">
        <v>0</v>
      </c>
      <c r="AY485" s="30">
        <v>2</v>
      </c>
      <c r="AZ485" s="30">
        <v>0</v>
      </c>
      <c r="BA485">
        <v>2</v>
      </c>
      <c r="BB485" s="14">
        <f>IF(Table1[[#This Row],[FullBath]]+Table1[[#This Row],[HalfBath]]=Table1[[#This Row],[BedroomAbvGr]],1,0)</f>
        <v>1</v>
      </c>
      <c r="BC485">
        <v>1</v>
      </c>
      <c r="BD485" s="30" t="s">
        <v>98</v>
      </c>
      <c r="BE485">
        <v>5</v>
      </c>
      <c r="BF485" t="s">
        <v>107</v>
      </c>
      <c r="BG485">
        <v>0</v>
      </c>
      <c r="BH485" t="s">
        <v>83</v>
      </c>
      <c r="BI485" t="s">
        <v>108</v>
      </c>
      <c r="BJ485">
        <v>1998</v>
      </c>
      <c r="BK485" t="s">
        <v>102</v>
      </c>
      <c r="BL485">
        <v>2</v>
      </c>
      <c r="BM485">
        <v>402</v>
      </c>
      <c r="BN485" t="s">
        <v>98</v>
      </c>
      <c r="BO485" t="s">
        <v>98</v>
      </c>
      <c r="BP485" t="s">
        <v>105</v>
      </c>
      <c r="BQ485" s="30">
        <v>0</v>
      </c>
      <c r="BR485" s="14">
        <f>IF(Table1[[#This Row],[WoodDeckSF]]&gt;0,1,0)</f>
        <v>0</v>
      </c>
      <c r="BS485">
        <v>125</v>
      </c>
      <c r="BT485">
        <v>0</v>
      </c>
      <c r="BU485">
        <v>0</v>
      </c>
      <c r="BV485">
        <v>0</v>
      </c>
      <c r="BW485">
        <v>0</v>
      </c>
      <c r="BX485" s="28" t="s">
        <v>83</v>
      </c>
      <c r="BY485" s="14">
        <f>IF(Table1[[#This Row],[PoolQC]]="NA", 0, 1)</f>
        <v>0</v>
      </c>
      <c r="BZ485" s="30" t="s">
        <v>83</v>
      </c>
      <c r="CA485" s="14">
        <f>IF(Table1[[#This Row],[Fence]]="NA",0,1)</f>
        <v>0</v>
      </c>
      <c r="CB485" t="s">
        <v>83</v>
      </c>
      <c r="CC485">
        <v>0</v>
      </c>
      <c r="CD485" s="30">
        <v>5</v>
      </c>
      <c r="CE485">
        <v>2006</v>
      </c>
      <c r="CF485" t="s">
        <v>110</v>
      </c>
      <c r="CG485" t="s">
        <v>111</v>
      </c>
      <c r="CH485" s="14">
        <f>IF(Table1[[#This Row],[SaleCondition]]="Normal",1,0)</f>
        <v>1</v>
      </c>
      <c r="CI485" s="1">
        <v>164000</v>
      </c>
    </row>
    <row r="486" spans="1:87" x14ac:dyDescent="0.2">
      <c r="A486">
        <v>485</v>
      </c>
      <c r="B486">
        <v>20</v>
      </c>
      <c r="C486" s="28" t="s">
        <v>81</v>
      </c>
      <c r="D486" t="s">
        <v>83</v>
      </c>
      <c r="E486">
        <v>7758</v>
      </c>
      <c r="F486" s="28" t="s">
        <v>82</v>
      </c>
      <c r="G486" t="s">
        <v>83</v>
      </c>
      <c r="H486" t="s">
        <v>120</v>
      </c>
      <c r="I486" s="28" t="s">
        <v>85</v>
      </c>
      <c r="J486" t="s">
        <v>86</v>
      </c>
      <c r="K486" s="30" t="s">
        <v>122</v>
      </c>
      <c r="L486" t="s">
        <v>88</v>
      </c>
      <c r="M486" s="31" t="s">
        <v>151</v>
      </c>
      <c r="N486" s="31" t="s">
        <v>90</v>
      </c>
      <c r="O486" s="28" t="s">
        <v>90</v>
      </c>
      <c r="P486" t="s">
        <v>91</v>
      </c>
      <c r="Q486" s="30" t="s">
        <v>115</v>
      </c>
      <c r="R486" s="28">
        <v>5</v>
      </c>
      <c r="S486" s="28">
        <v>7</v>
      </c>
      <c r="T486">
        <v>1962</v>
      </c>
      <c r="U486">
        <v>2001</v>
      </c>
      <c r="V486" s="14">
        <f t="shared" si="7"/>
        <v>1</v>
      </c>
      <c r="W486" s="28" t="s">
        <v>93</v>
      </c>
      <c r="X486" s="28" t="s">
        <v>94</v>
      </c>
      <c r="Y486" s="30" t="s">
        <v>140</v>
      </c>
      <c r="Z486" s="28" t="s">
        <v>161</v>
      </c>
      <c r="AA486" t="s">
        <v>117</v>
      </c>
      <c r="AB486" s="28">
        <v>0</v>
      </c>
      <c r="AC486" s="28" t="s">
        <v>98</v>
      </c>
      <c r="AD486" s="28" t="s">
        <v>97</v>
      </c>
      <c r="AE486" s="30" t="s">
        <v>118</v>
      </c>
      <c r="AF486" t="s">
        <v>98</v>
      </c>
      <c r="AG486" t="s">
        <v>98</v>
      </c>
      <c r="AH486" t="s">
        <v>100</v>
      </c>
      <c r="AI486" t="s">
        <v>119</v>
      </c>
      <c r="AJ486">
        <v>588</v>
      </c>
      <c r="AK486" t="s">
        <v>102</v>
      </c>
      <c r="AL486">
        <v>0</v>
      </c>
      <c r="AM486">
        <v>411</v>
      </c>
      <c r="AN486">
        <v>999</v>
      </c>
      <c r="AO486" s="28" t="s">
        <v>103</v>
      </c>
      <c r="AP486" s="28" t="s">
        <v>97</v>
      </c>
      <c r="AQ486" t="s">
        <v>105</v>
      </c>
      <c r="AR486" t="s">
        <v>106</v>
      </c>
      <c r="AS486">
        <v>999</v>
      </c>
      <c r="AT486">
        <v>0</v>
      </c>
      <c r="AU486">
        <v>0</v>
      </c>
      <c r="AV486">
        <v>999</v>
      </c>
      <c r="AW486" s="30">
        <v>1</v>
      </c>
      <c r="AX486">
        <v>0</v>
      </c>
      <c r="AY486" s="30">
        <v>1</v>
      </c>
      <c r="AZ486" s="30">
        <v>0</v>
      </c>
      <c r="BA486">
        <v>3</v>
      </c>
      <c r="BB486" s="14">
        <f>IF(Table1[[#This Row],[FullBath]]+Table1[[#This Row],[HalfBath]]=Table1[[#This Row],[BedroomAbvGr]],1,0)</f>
        <v>0</v>
      </c>
      <c r="BC486">
        <v>1</v>
      </c>
      <c r="BD486" s="30" t="s">
        <v>97</v>
      </c>
      <c r="BE486">
        <v>6</v>
      </c>
      <c r="BF486" t="s">
        <v>107</v>
      </c>
      <c r="BG486">
        <v>0</v>
      </c>
      <c r="BH486" t="s">
        <v>83</v>
      </c>
      <c r="BI486" t="s">
        <v>127</v>
      </c>
      <c r="BJ486">
        <v>1963</v>
      </c>
      <c r="BK486" t="s">
        <v>102</v>
      </c>
      <c r="BL486">
        <v>1</v>
      </c>
      <c r="BM486">
        <v>264</v>
      </c>
      <c r="BN486" t="s">
        <v>98</v>
      </c>
      <c r="BO486" t="s">
        <v>98</v>
      </c>
      <c r="BP486" t="s">
        <v>105</v>
      </c>
      <c r="BQ486" s="30">
        <v>0</v>
      </c>
      <c r="BR486" s="14">
        <f>IF(Table1[[#This Row],[WoodDeckSF]]&gt;0,1,0)</f>
        <v>0</v>
      </c>
      <c r="BS486">
        <v>132</v>
      </c>
      <c r="BT486">
        <v>0</v>
      </c>
      <c r="BU486">
        <v>0</v>
      </c>
      <c r="BV486">
        <v>0</v>
      </c>
      <c r="BW486">
        <v>0</v>
      </c>
      <c r="BX486" s="28" t="s">
        <v>83</v>
      </c>
      <c r="BY486" s="14">
        <f>IF(Table1[[#This Row],[PoolQC]]="NA", 0, 1)</f>
        <v>0</v>
      </c>
      <c r="BZ486" s="30" t="s">
        <v>83</v>
      </c>
      <c r="CA486" s="14">
        <f>IF(Table1[[#This Row],[Fence]]="NA",0,1)</f>
        <v>0</v>
      </c>
      <c r="CB486" t="s">
        <v>83</v>
      </c>
      <c r="CC486">
        <v>0</v>
      </c>
      <c r="CD486" s="30">
        <v>3</v>
      </c>
      <c r="CE486">
        <v>2007</v>
      </c>
      <c r="CF486" t="s">
        <v>110</v>
      </c>
      <c r="CG486" t="s">
        <v>111</v>
      </c>
      <c r="CH486" s="14">
        <f>IF(Table1[[#This Row],[SaleCondition]]="Normal",1,0)</f>
        <v>1</v>
      </c>
      <c r="CI486" s="1">
        <v>132500</v>
      </c>
    </row>
    <row r="487" spans="1:87" x14ac:dyDescent="0.2">
      <c r="A487">
        <v>486</v>
      </c>
      <c r="B487">
        <v>20</v>
      </c>
      <c r="C487" s="28" t="s">
        <v>81</v>
      </c>
      <c r="D487">
        <v>80</v>
      </c>
      <c r="E487">
        <v>9600</v>
      </c>
      <c r="F487" s="28" t="s">
        <v>82</v>
      </c>
      <c r="G487" t="s">
        <v>83</v>
      </c>
      <c r="H487" t="s">
        <v>84</v>
      </c>
      <c r="I487" s="28" t="s">
        <v>85</v>
      </c>
      <c r="J487" t="s">
        <v>86</v>
      </c>
      <c r="K487" s="30" t="s">
        <v>87</v>
      </c>
      <c r="L487" t="s">
        <v>88</v>
      </c>
      <c r="M487" s="31" t="s">
        <v>162</v>
      </c>
      <c r="N487" s="31" t="s">
        <v>90</v>
      </c>
      <c r="O487" s="28" t="s">
        <v>90</v>
      </c>
      <c r="P487" t="s">
        <v>91</v>
      </c>
      <c r="Q487" s="30" t="s">
        <v>115</v>
      </c>
      <c r="R487" s="28">
        <v>5</v>
      </c>
      <c r="S487" s="28">
        <v>7</v>
      </c>
      <c r="T487">
        <v>1950</v>
      </c>
      <c r="U487">
        <v>2007</v>
      </c>
      <c r="V487" s="14">
        <f t="shared" si="7"/>
        <v>1</v>
      </c>
      <c r="W487" s="28" t="s">
        <v>93</v>
      </c>
      <c r="X487" s="28" t="s">
        <v>94</v>
      </c>
      <c r="Y487" s="30" t="s">
        <v>116</v>
      </c>
      <c r="Z487" s="28" t="s">
        <v>116</v>
      </c>
      <c r="AA487" t="s">
        <v>117</v>
      </c>
      <c r="AB487" s="28">
        <v>0</v>
      </c>
      <c r="AC487" s="28" t="s">
        <v>97</v>
      </c>
      <c r="AD487" s="28" t="s">
        <v>98</v>
      </c>
      <c r="AE487" s="30" t="s">
        <v>118</v>
      </c>
      <c r="AF487" t="s">
        <v>98</v>
      </c>
      <c r="AG487" t="s">
        <v>98</v>
      </c>
      <c r="AH487" t="s">
        <v>100</v>
      </c>
      <c r="AI487" t="s">
        <v>119</v>
      </c>
      <c r="AJ487">
        <v>607</v>
      </c>
      <c r="AK487" t="s">
        <v>102</v>
      </c>
      <c r="AL487">
        <v>0</v>
      </c>
      <c r="AM487">
        <v>506</v>
      </c>
      <c r="AN487">
        <v>1113</v>
      </c>
      <c r="AO487" s="28" t="s">
        <v>103</v>
      </c>
      <c r="AP487" s="28" t="s">
        <v>97</v>
      </c>
      <c r="AQ487" t="s">
        <v>105</v>
      </c>
      <c r="AR487" t="s">
        <v>106</v>
      </c>
      <c r="AS487">
        <v>1113</v>
      </c>
      <c r="AT487">
        <v>0</v>
      </c>
      <c r="AU487">
        <v>0</v>
      </c>
      <c r="AV487">
        <v>1113</v>
      </c>
      <c r="AW487" s="30">
        <v>0</v>
      </c>
      <c r="AX487">
        <v>0</v>
      </c>
      <c r="AY487" s="30">
        <v>1</v>
      </c>
      <c r="AZ487" s="30">
        <v>0</v>
      </c>
      <c r="BA487">
        <v>3</v>
      </c>
      <c r="BB487" s="14">
        <f>IF(Table1[[#This Row],[FullBath]]+Table1[[#This Row],[HalfBath]]=Table1[[#This Row],[BedroomAbvGr]],1,0)</f>
        <v>0</v>
      </c>
      <c r="BC487">
        <v>1</v>
      </c>
      <c r="BD487" s="30" t="s">
        <v>97</v>
      </c>
      <c r="BE487">
        <v>5</v>
      </c>
      <c r="BF487" t="s">
        <v>107</v>
      </c>
      <c r="BG487">
        <v>1</v>
      </c>
      <c r="BH487" t="s">
        <v>97</v>
      </c>
      <c r="BI487" t="s">
        <v>108</v>
      </c>
      <c r="BJ487">
        <v>1950</v>
      </c>
      <c r="BK487" t="s">
        <v>102</v>
      </c>
      <c r="BL487">
        <v>1</v>
      </c>
      <c r="BM487">
        <v>264</v>
      </c>
      <c r="BN487" t="s">
        <v>98</v>
      </c>
      <c r="BO487" t="s">
        <v>98</v>
      </c>
      <c r="BP487" t="s">
        <v>105</v>
      </c>
      <c r="BQ487" s="30">
        <v>0</v>
      </c>
      <c r="BR487" s="14">
        <f>IF(Table1[[#This Row],[WoodDeckSF]]&gt;0,1,0)</f>
        <v>0</v>
      </c>
      <c r="BS487">
        <v>80</v>
      </c>
      <c r="BT487">
        <v>120</v>
      </c>
      <c r="BU487">
        <v>0</v>
      </c>
      <c r="BV487">
        <v>0</v>
      </c>
      <c r="BW487">
        <v>0</v>
      </c>
      <c r="BX487" s="28" t="s">
        <v>83</v>
      </c>
      <c r="BY487" s="14">
        <f>IF(Table1[[#This Row],[PoolQC]]="NA", 0, 1)</f>
        <v>0</v>
      </c>
      <c r="BZ487" s="30" t="s">
        <v>83</v>
      </c>
      <c r="CA487" s="14">
        <f>IF(Table1[[#This Row],[Fence]]="NA",0,1)</f>
        <v>0</v>
      </c>
      <c r="CB487" t="s">
        <v>83</v>
      </c>
      <c r="CC487">
        <v>0</v>
      </c>
      <c r="CD487" s="30">
        <v>7</v>
      </c>
      <c r="CE487">
        <v>2009</v>
      </c>
      <c r="CF487" t="s">
        <v>110</v>
      </c>
      <c r="CG487" t="s">
        <v>111</v>
      </c>
      <c r="CH487" s="14">
        <f>IF(Table1[[#This Row],[SaleCondition]]="Normal",1,0)</f>
        <v>1</v>
      </c>
      <c r="CI487" s="1">
        <v>147000</v>
      </c>
    </row>
    <row r="488" spans="1:87" x14ac:dyDescent="0.2">
      <c r="A488">
        <v>487</v>
      </c>
      <c r="B488">
        <v>20</v>
      </c>
      <c r="C488" s="28" t="s">
        <v>81</v>
      </c>
      <c r="D488">
        <v>79</v>
      </c>
      <c r="E488">
        <v>10289</v>
      </c>
      <c r="F488" s="28" t="s">
        <v>82</v>
      </c>
      <c r="G488" t="s">
        <v>83</v>
      </c>
      <c r="H488" t="s">
        <v>84</v>
      </c>
      <c r="I488" s="28" t="s">
        <v>85</v>
      </c>
      <c r="J488" t="s">
        <v>86</v>
      </c>
      <c r="K488" s="30" t="s">
        <v>87</v>
      </c>
      <c r="L488" t="s">
        <v>88</v>
      </c>
      <c r="M488" s="31" t="s">
        <v>162</v>
      </c>
      <c r="N488" s="31" t="s">
        <v>90</v>
      </c>
      <c r="O488" s="28" t="s">
        <v>90</v>
      </c>
      <c r="P488" t="s">
        <v>91</v>
      </c>
      <c r="Q488" s="30" t="s">
        <v>115</v>
      </c>
      <c r="R488" s="28">
        <v>5</v>
      </c>
      <c r="S488" s="28">
        <v>7</v>
      </c>
      <c r="T488">
        <v>1965</v>
      </c>
      <c r="U488">
        <v>1965</v>
      </c>
      <c r="V488" s="14">
        <f t="shared" si="7"/>
        <v>0</v>
      </c>
      <c r="W488" s="28" t="s">
        <v>152</v>
      </c>
      <c r="X488" s="28" t="s">
        <v>94</v>
      </c>
      <c r="Y488" s="30" t="s">
        <v>116</v>
      </c>
      <c r="Z488" s="28" t="s">
        <v>116</v>
      </c>
      <c r="AA488" t="s">
        <v>96</v>
      </c>
      <c r="AB488" s="28">
        <v>168</v>
      </c>
      <c r="AC488" s="28" t="s">
        <v>98</v>
      </c>
      <c r="AD488" s="28" t="s">
        <v>98</v>
      </c>
      <c r="AE488" s="30" t="s">
        <v>118</v>
      </c>
      <c r="AF488" t="s">
        <v>98</v>
      </c>
      <c r="AG488" t="s">
        <v>98</v>
      </c>
      <c r="AH488" t="s">
        <v>100</v>
      </c>
      <c r="AI488" t="s">
        <v>119</v>
      </c>
      <c r="AJ488">
        <v>836</v>
      </c>
      <c r="AK488" t="s">
        <v>102</v>
      </c>
      <c r="AL488">
        <v>0</v>
      </c>
      <c r="AM488">
        <v>237</v>
      </c>
      <c r="AN488">
        <v>1073</v>
      </c>
      <c r="AO488" s="28" t="s">
        <v>103</v>
      </c>
      <c r="AP488" s="28" t="s">
        <v>98</v>
      </c>
      <c r="AQ488" t="s">
        <v>105</v>
      </c>
      <c r="AR488" t="s">
        <v>106</v>
      </c>
      <c r="AS488">
        <v>1073</v>
      </c>
      <c r="AT488">
        <v>0</v>
      </c>
      <c r="AU488">
        <v>0</v>
      </c>
      <c r="AV488">
        <v>1073</v>
      </c>
      <c r="AW488" s="30">
        <v>1</v>
      </c>
      <c r="AX488">
        <v>0</v>
      </c>
      <c r="AY488" s="30">
        <v>1</v>
      </c>
      <c r="AZ488" s="30">
        <v>1</v>
      </c>
      <c r="BA488">
        <v>3</v>
      </c>
      <c r="BB488" s="14">
        <f>IF(Table1[[#This Row],[FullBath]]+Table1[[#This Row],[HalfBath]]=Table1[[#This Row],[BedroomAbvGr]],1,0)</f>
        <v>0</v>
      </c>
      <c r="BC488">
        <v>1</v>
      </c>
      <c r="BD488" s="30" t="s">
        <v>98</v>
      </c>
      <c r="BE488">
        <v>6</v>
      </c>
      <c r="BF488" t="s">
        <v>107</v>
      </c>
      <c r="BG488">
        <v>0</v>
      </c>
      <c r="BH488" t="s">
        <v>83</v>
      </c>
      <c r="BI488" t="s">
        <v>108</v>
      </c>
      <c r="BJ488">
        <v>1965</v>
      </c>
      <c r="BK488" t="s">
        <v>109</v>
      </c>
      <c r="BL488">
        <v>2</v>
      </c>
      <c r="BM488">
        <v>515</v>
      </c>
      <c r="BN488" t="s">
        <v>98</v>
      </c>
      <c r="BO488" t="s">
        <v>98</v>
      </c>
      <c r="BP488" t="s">
        <v>105</v>
      </c>
      <c r="BQ488" s="30">
        <v>0</v>
      </c>
      <c r="BR488" s="14">
        <f>IF(Table1[[#This Row],[WoodDeckSF]]&gt;0,1,0)</f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s="28" t="s">
        <v>83</v>
      </c>
      <c r="BY488" s="14">
        <f>IF(Table1[[#This Row],[PoolQC]]="NA", 0, 1)</f>
        <v>0</v>
      </c>
      <c r="BZ488" s="30" t="s">
        <v>83</v>
      </c>
      <c r="CA488" s="14">
        <f>IF(Table1[[#This Row],[Fence]]="NA",0,1)</f>
        <v>0</v>
      </c>
      <c r="CB488" t="s">
        <v>83</v>
      </c>
      <c r="CC488">
        <v>0</v>
      </c>
      <c r="CD488" s="30">
        <v>6</v>
      </c>
      <c r="CE488">
        <v>2007</v>
      </c>
      <c r="CF488" t="s">
        <v>110</v>
      </c>
      <c r="CG488" t="s">
        <v>111</v>
      </c>
      <c r="CH488" s="14">
        <f>IF(Table1[[#This Row],[SaleCondition]]="Normal",1,0)</f>
        <v>1</v>
      </c>
      <c r="CI488" s="1">
        <v>156000</v>
      </c>
    </row>
    <row r="489" spans="1:87" x14ac:dyDescent="0.2">
      <c r="A489">
        <v>488</v>
      </c>
      <c r="B489">
        <v>20</v>
      </c>
      <c r="C489" s="28" t="s">
        <v>81</v>
      </c>
      <c r="D489">
        <v>70</v>
      </c>
      <c r="E489">
        <v>12243</v>
      </c>
      <c r="F489" s="28" t="s">
        <v>82</v>
      </c>
      <c r="G489" t="s">
        <v>83</v>
      </c>
      <c r="H489" t="s">
        <v>120</v>
      </c>
      <c r="I489" s="28" t="s">
        <v>85</v>
      </c>
      <c r="J489" t="s">
        <v>86</v>
      </c>
      <c r="K489" s="30" t="s">
        <v>87</v>
      </c>
      <c r="L489" t="s">
        <v>88</v>
      </c>
      <c r="M489" s="31" t="s">
        <v>138</v>
      </c>
      <c r="N489" s="31" t="s">
        <v>90</v>
      </c>
      <c r="O489" s="28" t="s">
        <v>90</v>
      </c>
      <c r="P489" t="s">
        <v>91</v>
      </c>
      <c r="Q489" s="30" t="s">
        <v>115</v>
      </c>
      <c r="R489" s="28">
        <v>5</v>
      </c>
      <c r="S489" s="28">
        <v>6</v>
      </c>
      <c r="T489">
        <v>1971</v>
      </c>
      <c r="U489">
        <v>1971</v>
      </c>
      <c r="V489" s="14">
        <f t="shared" si="7"/>
        <v>0</v>
      </c>
      <c r="W489" s="28" t="s">
        <v>93</v>
      </c>
      <c r="X489" s="28" t="s">
        <v>94</v>
      </c>
      <c r="Y489" s="30" t="s">
        <v>161</v>
      </c>
      <c r="Z489" s="28" t="s">
        <v>161</v>
      </c>
      <c r="AA489" t="s">
        <v>117</v>
      </c>
      <c r="AB489" s="28">
        <v>0</v>
      </c>
      <c r="AC489" s="28" t="s">
        <v>98</v>
      </c>
      <c r="AD489" s="28" t="s">
        <v>98</v>
      </c>
      <c r="AE489" s="30" t="s">
        <v>118</v>
      </c>
      <c r="AF489" t="s">
        <v>97</v>
      </c>
      <c r="AG489" t="s">
        <v>98</v>
      </c>
      <c r="AH489" t="s">
        <v>130</v>
      </c>
      <c r="AI489" t="s">
        <v>119</v>
      </c>
      <c r="AJ489">
        <v>998</v>
      </c>
      <c r="AK489" t="s">
        <v>102</v>
      </c>
      <c r="AL489">
        <v>0</v>
      </c>
      <c r="AM489">
        <v>486</v>
      </c>
      <c r="AN489">
        <v>1484</v>
      </c>
      <c r="AO489" s="28" t="s">
        <v>103</v>
      </c>
      <c r="AP489" s="28" t="s">
        <v>97</v>
      </c>
      <c r="AQ489" t="s">
        <v>105</v>
      </c>
      <c r="AR489" t="s">
        <v>106</v>
      </c>
      <c r="AS489">
        <v>1484</v>
      </c>
      <c r="AT489">
        <v>0</v>
      </c>
      <c r="AU489">
        <v>0</v>
      </c>
      <c r="AV489">
        <v>1484</v>
      </c>
      <c r="AW489" s="30">
        <v>0</v>
      </c>
      <c r="AX489">
        <v>0</v>
      </c>
      <c r="AY489" s="30">
        <v>2</v>
      </c>
      <c r="AZ489" s="30">
        <v>0</v>
      </c>
      <c r="BA489">
        <v>3</v>
      </c>
      <c r="BB489" s="14">
        <f>IF(Table1[[#This Row],[FullBath]]+Table1[[#This Row],[HalfBath]]=Table1[[#This Row],[BedroomAbvGr]],1,0)</f>
        <v>0</v>
      </c>
      <c r="BC489">
        <v>1</v>
      </c>
      <c r="BD489" s="30" t="s">
        <v>98</v>
      </c>
      <c r="BE489">
        <v>7</v>
      </c>
      <c r="BF489" t="s">
        <v>107</v>
      </c>
      <c r="BG489">
        <v>1</v>
      </c>
      <c r="BH489" t="s">
        <v>98</v>
      </c>
      <c r="BI489" t="s">
        <v>108</v>
      </c>
      <c r="BJ489">
        <v>1971</v>
      </c>
      <c r="BK489" t="s">
        <v>102</v>
      </c>
      <c r="BL489">
        <v>2</v>
      </c>
      <c r="BM489">
        <v>487</v>
      </c>
      <c r="BN489" t="s">
        <v>98</v>
      </c>
      <c r="BO489" t="s">
        <v>98</v>
      </c>
      <c r="BP489" t="s">
        <v>105</v>
      </c>
      <c r="BQ489" s="30">
        <v>224</v>
      </c>
      <c r="BR489" s="14">
        <f>IF(Table1[[#This Row],[WoodDeckSF]]&gt;0,1,0)</f>
        <v>1</v>
      </c>
      <c r="BS489">
        <v>0</v>
      </c>
      <c r="BT489">
        <v>0</v>
      </c>
      <c r="BU489">
        <v>0</v>
      </c>
      <c r="BV489">
        <v>180</v>
      </c>
      <c r="BW489">
        <v>0</v>
      </c>
      <c r="BX489" s="28" t="s">
        <v>83</v>
      </c>
      <c r="BY489" s="14">
        <f>IF(Table1[[#This Row],[PoolQC]]="NA", 0, 1)</f>
        <v>0</v>
      </c>
      <c r="BZ489" s="30" t="s">
        <v>83</v>
      </c>
      <c r="CA489" s="14">
        <f>IF(Table1[[#This Row],[Fence]]="NA",0,1)</f>
        <v>0</v>
      </c>
      <c r="CB489" t="s">
        <v>83</v>
      </c>
      <c r="CC489">
        <v>0</v>
      </c>
      <c r="CD489" s="30">
        <v>2</v>
      </c>
      <c r="CE489">
        <v>2007</v>
      </c>
      <c r="CF489" t="s">
        <v>110</v>
      </c>
      <c r="CG489" t="s">
        <v>111</v>
      </c>
      <c r="CH489" s="14">
        <f>IF(Table1[[#This Row],[SaleCondition]]="Normal",1,0)</f>
        <v>1</v>
      </c>
      <c r="CI489" s="1">
        <v>175000</v>
      </c>
    </row>
    <row r="490" spans="1:87" x14ac:dyDescent="0.2">
      <c r="A490">
        <v>489</v>
      </c>
      <c r="B490">
        <v>190</v>
      </c>
      <c r="C490" s="28" t="s">
        <v>81</v>
      </c>
      <c r="D490">
        <v>60</v>
      </c>
      <c r="E490">
        <v>10800</v>
      </c>
      <c r="F490" s="28" t="s">
        <v>82</v>
      </c>
      <c r="G490" t="s">
        <v>83</v>
      </c>
      <c r="H490" t="s">
        <v>84</v>
      </c>
      <c r="I490" s="28" t="s">
        <v>85</v>
      </c>
      <c r="J490" t="s">
        <v>86</v>
      </c>
      <c r="K490" s="30" t="s">
        <v>122</v>
      </c>
      <c r="L490" t="s">
        <v>88</v>
      </c>
      <c r="M490" s="31" t="s">
        <v>143</v>
      </c>
      <c r="N490" s="31" t="s">
        <v>90</v>
      </c>
      <c r="O490" s="28" t="s">
        <v>90</v>
      </c>
      <c r="P490" t="s">
        <v>149</v>
      </c>
      <c r="Q490" s="30" t="s">
        <v>132</v>
      </c>
      <c r="R490" s="28">
        <v>5</v>
      </c>
      <c r="S490" s="28">
        <v>4</v>
      </c>
      <c r="T490">
        <v>1900</v>
      </c>
      <c r="U490">
        <v>1970</v>
      </c>
      <c r="V490" s="14">
        <f t="shared" si="7"/>
        <v>1</v>
      </c>
      <c r="W490" s="28" t="s">
        <v>93</v>
      </c>
      <c r="X490" s="28" t="s">
        <v>94</v>
      </c>
      <c r="Y490" s="30" t="s">
        <v>124</v>
      </c>
      <c r="Z490" s="28" t="s">
        <v>124</v>
      </c>
      <c r="AA490" t="s">
        <v>117</v>
      </c>
      <c r="AB490" s="28">
        <v>0</v>
      </c>
      <c r="AC490" s="28" t="s">
        <v>98</v>
      </c>
      <c r="AD490" s="28" t="s">
        <v>147</v>
      </c>
      <c r="AE490" s="30" t="s">
        <v>118</v>
      </c>
      <c r="AF490" t="s">
        <v>98</v>
      </c>
      <c r="AG490" t="s">
        <v>147</v>
      </c>
      <c r="AH490" t="s">
        <v>100</v>
      </c>
      <c r="AI490" t="s">
        <v>141</v>
      </c>
      <c r="AJ490">
        <v>664</v>
      </c>
      <c r="AK490" t="s">
        <v>102</v>
      </c>
      <c r="AL490">
        <v>0</v>
      </c>
      <c r="AM490">
        <v>290</v>
      </c>
      <c r="AN490">
        <v>954</v>
      </c>
      <c r="AO490" s="28" t="s">
        <v>103</v>
      </c>
      <c r="AP490" s="28" t="s">
        <v>98</v>
      </c>
      <c r="AQ490" t="s">
        <v>177</v>
      </c>
      <c r="AR490" t="s">
        <v>164</v>
      </c>
      <c r="AS490">
        <v>1766</v>
      </c>
      <c r="AT490">
        <v>648</v>
      </c>
      <c r="AU490">
        <v>0</v>
      </c>
      <c r="AV490">
        <v>2414</v>
      </c>
      <c r="AW490" s="30">
        <v>0</v>
      </c>
      <c r="AX490">
        <v>0</v>
      </c>
      <c r="AY490" s="30">
        <v>2</v>
      </c>
      <c r="AZ490" s="30">
        <v>0</v>
      </c>
      <c r="BA490">
        <v>3</v>
      </c>
      <c r="BB490" s="14">
        <f>IF(Table1[[#This Row],[FullBath]]+Table1[[#This Row],[HalfBath]]=Table1[[#This Row],[BedroomAbvGr]],1,0)</f>
        <v>0</v>
      </c>
      <c r="BC490">
        <v>2</v>
      </c>
      <c r="BD490" s="30" t="s">
        <v>98</v>
      </c>
      <c r="BE490">
        <v>10</v>
      </c>
      <c r="BF490" t="s">
        <v>194</v>
      </c>
      <c r="BG490">
        <v>1</v>
      </c>
      <c r="BH490" t="s">
        <v>97</v>
      </c>
      <c r="BI490" t="s">
        <v>108</v>
      </c>
      <c r="BJ490">
        <v>1970</v>
      </c>
      <c r="BK490" t="s">
        <v>102</v>
      </c>
      <c r="BL490">
        <v>2</v>
      </c>
      <c r="BM490">
        <v>520</v>
      </c>
      <c r="BN490" t="s">
        <v>98</v>
      </c>
      <c r="BO490" t="s">
        <v>147</v>
      </c>
      <c r="BP490" t="s">
        <v>177</v>
      </c>
      <c r="BQ490" s="30">
        <v>142</v>
      </c>
      <c r="BR490" s="14">
        <f>IF(Table1[[#This Row],[WoodDeckSF]]&gt;0,1,0)</f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 s="28" t="s">
        <v>83</v>
      </c>
      <c r="BY490" s="14">
        <f>IF(Table1[[#This Row],[PoolQC]]="NA", 0, 1)</f>
        <v>0</v>
      </c>
      <c r="BZ490" s="30" t="s">
        <v>83</v>
      </c>
      <c r="CA490" s="14">
        <f>IF(Table1[[#This Row],[Fence]]="NA",0,1)</f>
        <v>0</v>
      </c>
      <c r="CB490" t="s">
        <v>83</v>
      </c>
      <c r="CC490">
        <v>0</v>
      </c>
      <c r="CD490" s="30">
        <v>5</v>
      </c>
      <c r="CE490">
        <v>2006</v>
      </c>
      <c r="CF490" t="s">
        <v>208</v>
      </c>
      <c r="CG490" t="s">
        <v>111</v>
      </c>
      <c r="CH490" s="14">
        <f>IF(Table1[[#This Row],[SaleCondition]]="Normal",1,0)</f>
        <v>1</v>
      </c>
      <c r="CI490" s="1">
        <v>160000</v>
      </c>
    </row>
    <row r="491" spans="1:87" x14ac:dyDescent="0.2">
      <c r="A491">
        <v>490</v>
      </c>
      <c r="B491">
        <v>180</v>
      </c>
      <c r="C491" s="28" t="s">
        <v>142</v>
      </c>
      <c r="D491">
        <v>21</v>
      </c>
      <c r="E491">
        <v>1526</v>
      </c>
      <c r="F491" s="28" t="s">
        <v>82</v>
      </c>
      <c r="G491" t="s">
        <v>83</v>
      </c>
      <c r="H491" t="s">
        <v>84</v>
      </c>
      <c r="I491" s="28" t="s">
        <v>85</v>
      </c>
      <c r="J491" t="s">
        <v>86</v>
      </c>
      <c r="K491" s="30" t="s">
        <v>87</v>
      </c>
      <c r="L491" t="s">
        <v>88</v>
      </c>
      <c r="M491" s="31" t="s">
        <v>178</v>
      </c>
      <c r="N491" s="31" t="s">
        <v>90</v>
      </c>
      <c r="O491" s="28" t="s">
        <v>90</v>
      </c>
      <c r="P491" t="s">
        <v>198</v>
      </c>
      <c r="Q491" s="30" t="s">
        <v>191</v>
      </c>
      <c r="R491" s="28">
        <v>4</v>
      </c>
      <c r="S491" s="28">
        <v>8</v>
      </c>
      <c r="T491">
        <v>1970</v>
      </c>
      <c r="U491">
        <v>2002</v>
      </c>
      <c r="V491" s="14">
        <f t="shared" si="7"/>
        <v>1</v>
      </c>
      <c r="W491" s="28" t="s">
        <v>93</v>
      </c>
      <c r="X491" s="28" t="s">
        <v>94</v>
      </c>
      <c r="Y491" s="30" t="s">
        <v>180</v>
      </c>
      <c r="Z491" s="28" t="s">
        <v>181</v>
      </c>
      <c r="AA491" t="s">
        <v>117</v>
      </c>
      <c r="AB491" s="28">
        <v>0</v>
      </c>
      <c r="AC491" s="28" t="s">
        <v>98</v>
      </c>
      <c r="AD491" s="28" t="s">
        <v>97</v>
      </c>
      <c r="AE491" s="30" t="s">
        <v>118</v>
      </c>
      <c r="AF491" t="s">
        <v>97</v>
      </c>
      <c r="AG491" t="s">
        <v>98</v>
      </c>
      <c r="AH491" t="s">
        <v>130</v>
      </c>
      <c r="AI491" t="s">
        <v>101</v>
      </c>
      <c r="AJ491">
        <v>515</v>
      </c>
      <c r="AK491" t="s">
        <v>102</v>
      </c>
      <c r="AL491">
        <v>0</v>
      </c>
      <c r="AM491">
        <v>115</v>
      </c>
      <c r="AN491">
        <v>630</v>
      </c>
      <c r="AO491" s="28" t="s">
        <v>103</v>
      </c>
      <c r="AP491" s="28" t="s">
        <v>98</v>
      </c>
      <c r="AQ491" t="s">
        <v>105</v>
      </c>
      <c r="AR491" t="s">
        <v>106</v>
      </c>
      <c r="AS491">
        <v>630</v>
      </c>
      <c r="AT491">
        <v>0</v>
      </c>
      <c r="AU491">
        <v>0</v>
      </c>
      <c r="AV491">
        <v>630</v>
      </c>
      <c r="AW491" s="30">
        <v>1</v>
      </c>
      <c r="AX491">
        <v>0</v>
      </c>
      <c r="AY491" s="30">
        <v>1</v>
      </c>
      <c r="AZ491" s="30">
        <v>0</v>
      </c>
      <c r="BA491">
        <v>1</v>
      </c>
      <c r="BB491" s="14">
        <f>IF(Table1[[#This Row],[FullBath]]+Table1[[#This Row],[HalfBath]]=Table1[[#This Row],[BedroomAbvGr]],1,0)</f>
        <v>1</v>
      </c>
      <c r="BC491">
        <v>1</v>
      </c>
      <c r="BD491" s="30" t="s">
        <v>97</v>
      </c>
      <c r="BE491">
        <v>3</v>
      </c>
      <c r="BF491" t="s">
        <v>107</v>
      </c>
      <c r="BG491">
        <v>0</v>
      </c>
      <c r="BH491" t="s">
        <v>83</v>
      </c>
      <c r="BI491" t="s">
        <v>108</v>
      </c>
      <c r="BJ491">
        <v>1970</v>
      </c>
      <c r="BK491" t="s">
        <v>102</v>
      </c>
      <c r="BL491">
        <v>1</v>
      </c>
      <c r="BM491">
        <v>286</v>
      </c>
      <c r="BN491" t="s">
        <v>98</v>
      </c>
      <c r="BO491" t="s">
        <v>98</v>
      </c>
      <c r="BP491" t="s">
        <v>105</v>
      </c>
      <c r="BQ491" s="30">
        <v>0</v>
      </c>
      <c r="BR491" s="14">
        <f>IF(Table1[[#This Row],[WoodDeckSF]]&gt;0,1,0)</f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s="28" t="s">
        <v>83</v>
      </c>
      <c r="BY491" s="14">
        <f>IF(Table1[[#This Row],[PoolQC]]="NA", 0, 1)</f>
        <v>0</v>
      </c>
      <c r="BZ491" s="30" t="s">
        <v>83</v>
      </c>
      <c r="CA491" s="14">
        <f>IF(Table1[[#This Row],[Fence]]="NA",0,1)</f>
        <v>0</v>
      </c>
      <c r="CB491" t="s">
        <v>83</v>
      </c>
      <c r="CC491">
        <v>0</v>
      </c>
      <c r="CD491" s="30">
        <v>5</v>
      </c>
      <c r="CE491">
        <v>2009</v>
      </c>
      <c r="CF491" t="s">
        <v>110</v>
      </c>
      <c r="CG491" t="s">
        <v>111</v>
      </c>
      <c r="CH491" s="14">
        <f>IF(Table1[[#This Row],[SaleCondition]]="Normal",1,0)</f>
        <v>1</v>
      </c>
      <c r="CI491" s="1">
        <v>86000</v>
      </c>
    </row>
    <row r="492" spans="1:87" x14ac:dyDescent="0.2">
      <c r="A492">
        <v>491</v>
      </c>
      <c r="B492">
        <v>160</v>
      </c>
      <c r="C492" s="28" t="s">
        <v>142</v>
      </c>
      <c r="D492" t="s">
        <v>83</v>
      </c>
      <c r="E492">
        <v>2665</v>
      </c>
      <c r="F492" s="28" t="s">
        <v>82</v>
      </c>
      <c r="G492" t="s">
        <v>83</v>
      </c>
      <c r="H492" t="s">
        <v>84</v>
      </c>
      <c r="I492" s="28" t="s">
        <v>85</v>
      </c>
      <c r="J492" t="s">
        <v>86</v>
      </c>
      <c r="K492" s="30" t="s">
        <v>87</v>
      </c>
      <c r="L492" t="s">
        <v>88</v>
      </c>
      <c r="M492" s="31" t="s">
        <v>178</v>
      </c>
      <c r="N492" s="31" t="s">
        <v>90</v>
      </c>
      <c r="O492" s="28" t="s">
        <v>90</v>
      </c>
      <c r="P492" t="s">
        <v>179</v>
      </c>
      <c r="Q492" s="30" t="s">
        <v>92</v>
      </c>
      <c r="R492" s="28">
        <v>5</v>
      </c>
      <c r="S492" s="28">
        <v>6</v>
      </c>
      <c r="T492">
        <v>1976</v>
      </c>
      <c r="U492">
        <v>1976</v>
      </c>
      <c r="V492" s="14">
        <f t="shared" si="7"/>
        <v>0</v>
      </c>
      <c r="W492" s="28" t="s">
        <v>93</v>
      </c>
      <c r="X492" s="28" t="s">
        <v>94</v>
      </c>
      <c r="Y492" s="30" t="s">
        <v>180</v>
      </c>
      <c r="Z492" s="28" t="s">
        <v>181</v>
      </c>
      <c r="AA492" t="s">
        <v>117</v>
      </c>
      <c r="AB492" s="28">
        <v>0</v>
      </c>
      <c r="AC492" s="28" t="s">
        <v>98</v>
      </c>
      <c r="AD492" s="28" t="s">
        <v>98</v>
      </c>
      <c r="AE492" s="30" t="s">
        <v>99</v>
      </c>
      <c r="AF492" t="s">
        <v>97</v>
      </c>
      <c r="AG492" t="s">
        <v>98</v>
      </c>
      <c r="AH492" t="s">
        <v>121</v>
      </c>
      <c r="AI492" t="s">
        <v>102</v>
      </c>
      <c r="AJ492">
        <v>0</v>
      </c>
      <c r="AK492" t="s">
        <v>102</v>
      </c>
      <c r="AL492">
        <v>0</v>
      </c>
      <c r="AM492">
        <v>264</v>
      </c>
      <c r="AN492">
        <v>264</v>
      </c>
      <c r="AO492" s="28" t="s">
        <v>103</v>
      </c>
      <c r="AP492" s="28" t="s">
        <v>98</v>
      </c>
      <c r="AQ492" t="s">
        <v>105</v>
      </c>
      <c r="AR492" t="s">
        <v>106</v>
      </c>
      <c r="AS492">
        <v>616</v>
      </c>
      <c r="AT492">
        <v>688</v>
      </c>
      <c r="AU492">
        <v>0</v>
      </c>
      <c r="AV492">
        <v>1304</v>
      </c>
      <c r="AW492" s="30">
        <v>0</v>
      </c>
      <c r="AX492">
        <v>0</v>
      </c>
      <c r="AY492" s="30">
        <v>1</v>
      </c>
      <c r="AZ492" s="30">
        <v>1</v>
      </c>
      <c r="BA492">
        <v>3</v>
      </c>
      <c r="BB492" s="14">
        <f>IF(Table1[[#This Row],[FullBath]]+Table1[[#This Row],[HalfBath]]=Table1[[#This Row],[BedroomAbvGr]],1,0)</f>
        <v>0</v>
      </c>
      <c r="BC492">
        <v>1</v>
      </c>
      <c r="BD492" s="30" t="s">
        <v>98</v>
      </c>
      <c r="BE492">
        <v>4</v>
      </c>
      <c r="BF492" t="s">
        <v>107</v>
      </c>
      <c r="BG492">
        <v>1</v>
      </c>
      <c r="BH492" t="s">
        <v>97</v>
      </c>
      <c r="BI492" t="s">
        <v>156</v>
      </c>
      <c r="BJ492">
        <v>1976</v>
      </c>
      <c r="BK492" t="s">
        <v>157</v>
      </c>
      <c r="BL492">
        <v>1</v>
      </c>
      <c r="BM492">
        <v>336</v>
      </c>
      <c r="BN492" t="s">
        <v>98</v>
      </c>
      <c r="BO492" t="s">
        <v>98</v>
      </c>
      <c r="BP492" t="s">
        <v>105</v>
      </c>
      <c r="BQ492" s="30">
        <v>141</v>
      </c>
      <c r="BR492" s="14">
        <f>IF(Table1[[#This Row],[WoodDeckSF]]&gt;0,1,0)</f>
        <v>1</v>
      </c>
      <c r="BS492">
        <v>24</v>
      </c>
      <c r="BT492">
        <v>0</v>
      </c>
      <c r="BU492">
        <v>0</v>
      </c>
      <c r="BV492">
        <v>0</v>
      </c>
      <c r="BW492">
        <v>0</v>
      </c>
      <c r="BX492" s="28" t="s">
        <v>83</v>
      </c>
      <c r="BY492" s="14">
        <f>IF(Table1[[#This Row],[PoolQC]]="NA", 0, 1)</f>
        <v>0</v>
      </c>
      <c r="BZ492" s="30" t="s">
        <v>83</v>
      </c>
      <c r="CA492" s="14">
        <f>IF(Table1[[#This Row],[Fence]]="NA",0,1)</f>
        <v>0</v>
      </c>
      <c r="CB492" t="s">
        <v>83</v>
      </c>
      <c r="CC492">
        <v>0</v>
      </c>
      <c r="CD492" s="30">
        <v>6</v>
      </c>
      <c r="CE492">
        <v>2008</v>
      </c>
      <c r="CF492" t="s">
        <v>110</v>
      </c>
      <c r="CG492" t="s">
        <v>111</v>
      </c>
      <c r="CH492" s="14">
        <f>IF(Table1[[#This Row],[SaleCondition]]="Normal",1,0)</f>
        <v>1</v>
      </c>
      <c r="CI492" s="1">
        <v>115000</v>
      </c>
    </row>
    <row r="493" spans="1:87" x14ac:dyDescent="0.2">
      <c r="A493">
        <v>492</v>
      </c>
      <c r="B493">
        <v>50</v>
      </c>
      <c r="C493" s="28" t="s">
        <v>81</v>
      </c>
      <c r="D493">
        <v>79</v>
      </c>
      <c r="E493">
        <v>9490</v>
      </c>
      <c r="F493" s="28" t="s">
        <v>82</v>
      </c>
      <c r="G493" t="s">
        <v>83</v>
      </c>
      <c r="H493" t="s">
        <v>84</v>
      </c>
      <c r="I493" s="28" t="s">
        <v>85</v>
      </c>
      <c r="J493" t="s">
        <v>86</v>
      </c>
      <c r="K493" s="30" t="s">
        <v>87</v>
      </c>
      <c r="L493" t="s">
        <v>88</v>
      </c>
      <c r="M493" s="31" t="s">
        <v>162</v>
      </c>
      <c r="N493" s="31" t="s">
        <v>144</v>
      </c>
      <c r="O493" s="28" t="s">
        <v>90</v>
      </c>
      <c r="P493" t="s">
        <v>91</v>
      </c>
      <c r="Q493" s="30" t="s">
        <v>132</v>
      </c>
      <c r="R493" s="28">
        <v>6</v>
      </c>
      <c r="S493" s="28">
        <v>7</v>
      </c>
      <c r="T493">
        <v>1941</v>
      </c>
      <c r="U493">
        <v>1950</v>
      </c>
      <c r="V493" s="14">
        <f t="shared" si="7"/>
        <v>1</v>
      </c>
      <c r="W493" s="28" t="s">
        <v>93</v>
      </c>
      <c r="X493" s="28" t="s">
        <v>94</v>
      </c>
      <c r="Y493" s="30" t="s">
        <v>124</v>
      </c>
      <c r="Z493" s="28" t="s">
        <v>124</v>
      </c>
      <c r="AA493" t="s">
        <v>117</v>
      </c>
      <c r="AB493" s="28">
        <v>0</v>
      </c>
      <c r="AC493" s="28" t="s">
        <v>98</v>
      </c>
      <c r="AD493" s="28" t="s">
        <v>98</v>
      </c>
      <c r="AE493" s="30" t="s">
        <v>118</v>
      </c>
      <c r="AF493" t="s">
        <v>98</v>
      </c>
      <c r="AG493" t="s">
        <v>98</v>
      </c>
      <c r="AH493" t="s">
        <v>100</v>
      </c>
      <c r="AI493" t="s">
        <v>141</v>
      </c>
      <c r="AJ493">
        <v>403</v>
      </c>
      <c r="AK493" t="s">
        <v>153</v>
      </c>
      <c r="AL493">
        <v>165</v>
      </c>
      <c r="AM493">
        <v>238</v>
      </c>
      <c r="AN493">
        <v>806</v>
      </c>
      <c r="AO493" s="28" t="s">
        <v>103</v>
      </c>
      <c r="AP493" s="28" t="s">
        <v>98</v>
      </c>
      <c r="AQ493" t="s">
        <v>105</v>
      </c>
      <c r="AR493" t="s">
        <v>164</v>
      </c>
      <c r="AS493">
        <v>958</v>
      </c>
      <c r="AT493">
        <v>620</v>
      </c>
      <c r="AU493">
        <v>0</v>
      </c>
      <c r="AV493">
        <v>1578</v>
      </c>
      <c r="AW493" s="30">
        <v>1</v>
      </c>
      <c r="AX493">
        <v>0</v>
      </c>
      <c r="AY493" s="30">
        <v>1</v>
      </c>
      <c r="AZ493" s="30">
        <v>0</v>
      </c>
      <c r="BA493">
        <v>3</v>
      </c>
      <c r="BB493" s="14">
        <f>IF(Table1[[#This Row],[FullBath]]+Table1[[#This Row],[HalfBath]]=Table1[[#This Row],[BedroomAbvGr]],1,0)</f>
        <v>0</v>
      </c>
      <c r="BC493">
        <v>1</v>
      </c>
      <c r="BD493" s="30" t="s">
        <v>147</v>
      </c>
      <c r="BE493">
        <v>5</v>
      </c>
      <c r="BF493" t="s">
        <v>107</v>
      </c>
      <c r="BG493">
        <v>2</v>
      </c>
      <c r="BH493" t="s">
        <v>98</v>
      </c>
      <c r="BI493" t="s">
        <v>108</v>
      </c>
      <c r="BJ493">
        <v>1941</v>
      </c>
      <c r="BK493" t="s">
        <v>102</v>
      </c>
      <c r="BL493">
        <v>1</v>
      </c>
      <c r="BM493">
        <v>240</v>
      </c>
      <c r="BN493" t="s">
        <v>98</v>
      </c>
      <c r="BO493" t="s">
        <v>98</v>
      </c>
      <c r="BP493" t="s">
        <v>105</v>
      </c>
      <c r="BQ493" s="30">
        <v>0</v>
      </c>
      <c r="BR493" s="14">
        <f>IF(Table1[[#This Row],[WoodDeckSF]]&gt;0,1,0)</f>
        <v>0</v>
      </c>
      <c r="BS493">
        <v>0</v>
      </c>
      <c r="BT493">
        <v>32</v>
      </c>
      <c r="BU493">
        <v>0</v>
      </c>
      <c r="BV493">
        <v>0</v>
      </c>
      <c r="BW493">
        <v>0</v>
      </c>
      <c r="BX493" s="28" t="s">
        <v>83</v>
      </c>
      <c r="BY493" s="14">
        <f>IF(Table1[[#This Row],[PoolQC]]="NA", 0, 1)</f>
        <v>0</v>
      </c>
      <c r="BZ493" s="30" t="s">
        <v>134</v>
      </c>
      <c r="CA493" s="14">
        <f>IF(Table1[[#This Row],[Fence]]="NA",0,1)</f>
        <v>1</v>
      </c>
      <c r="CB493" t="s">
        <v>83</v>
      </c>
      <c r="CC493">
        <v>0</v>
      </c>
      <c r="CD493" s="30">
        <v>8</v>
      </c>
      <c r="CE493">
        <v>2006</v>
      </c>
      <c r="CF493" t="s">
        <v>110</v>
      </c>
      <c r="CG493" t="s">
        <v>111</v>
      </c>
      <c r="CH493" s="14">
        <f>IF(Table1[[#This Row],[SaleCondition]]="Normal",1,0)</f>
        <v>1</v>
      </c>
      <c r="CI493" s="1">
        <v>133000</v>
      </c>
    </row>
    <row r="494" spans="1:87" x14ac:dyDescent="0.2">
      <c r="A494">
        <v>493</v>
      </c>
      <c r="B494">
        <v>60</v>
      </c>
      <c r="C494" s="28" t="s">
        <v>81</v>
      </c>
      <c r="D494">
        <v>105</v>
      </c>
      <c r="E494">
        <v>15578</v>
      </c>
      <c r="F494" s="28" t="s">
        <v>82</v>
      </c>
      <c r="G494" t="s">
        <v>83</v>
      </c>
      <c r="H494" t="s">
        <v>120</v>
      </c>
      <c r="I494" s="28" t="s">
        <v>85</v>
      </c>
      <c r="J494" t="s">
        <v>86</v>
      </c>
      <c r="K494" s="30" t="s">
        <v>122</v>
      </c>
      <c r="L494" t="s">
        <v>88</v>
      </c>
      <c r="M494" s="31" t="s">
        <v>193</v>
      </c>
      <c r="N494" s="31" t="s">
        <v>90</v>
      </c>
      <c r="O494" s="28" t="s">
        <v>90</v>
      </c>
      <c r="P494" t="s">
        <v>91</v>
      </c>
      <c r="Q494" s="30" t="s">
        <v>92</v>
      </c>
      <c r="R494" s="28">
        <v>6</v>
      </c>
      <c r="S494" s="28">
        <v>5</v>
      </c>
      <c r="T494">
        <v>2006</v>
      </c>
      <c r="U494">
        <v>2006</v>
      </c>
      <c r="V494" s="14">
        <f t="shared" si="7"/>
        <v>0</v>
      </c>
      <c r="W494" s="28" t="s">
        <v>93</v>
      </c>
      <c r="X494" s="28" t="s">
        <v>94</v>
      </c>
      <c r="Y494" s="30" t="s">
        <v>95</v>
      </c>
      <c r="Z494" s="28" t="s">
        <v>95</v>
      </c>
      <c r="AA494" t="s">
        <v>117</v>
      </c>
      <c r="AB494" s="28">
        <v>0</v>
      </c>
      <c r="AC494" s="28" t="s">
        <v>97</v>
      </c>
      <c r="AD494" s="28" t="s">
        <v>98</v>
      </c>
      <c r="AE494" s="30" t="s">
        <v>99</v>
      </c>
      <c r="AF494" t="s">
        <v>97</v>
      </c>
      <c r="AG494" t="s">
        <v>98</v>
      </c>
      <c r="AH494" t="s">
        <v>100</v>
      </c>
      <c r="AI494" t="s">
        <v>102</v>
      </c>
      <c r="AJ494">
        <v>0</v>
      </c>
      <c r="AK494" t="s">
        <v>102</v>
      </c>
      <c r="AL494">
        <v>0</v>
      </c>
      <c r="AM494">
        <v>728</v>
      </c>
      <c r="AN494">
        <v>728</v>
      </c>
      <c r="AO494" s="28" t="s">
        <v>103</v>
      </c>
      <c r="AP494" s="28" t="s">
        <v>97</v>
      </c>
      <c r="AQ494" t="s">
        <v>105</v>
      </c>
      <c r="AR494" t="s">
        <v>106</v>
      </c>
      <c r="AS494">
        <v>728</v>
      </c>
      <c r="AT494">
        <v>728</v>
      </c>
      <c r="AU494">
        <v>0</v>
      </c>
      <c r="AV494">
        <v>1456</v>
      </c>
      <c r="AW494" s="30">
        <v>0</v>
      </c>
      <c r="AX494">
        <v>0</v>
      </c>
      <c r="AY494" s="30">
        <v>2</v>
      </c>
      <c r="AZ494" s="30">
        <v>1</v>
      </c>
      <c r="BA494">
        <v>3</v>
      </c>
      <c r="BB494" s="14">
        <f>IF(Table1[[#This Row],[FullBath]]+Table1[[#This Row],[HalfBath]]=Table1[[#This Row],[BedroomAbvGr]],1,0)</f>
        <v>1</v>
      </c>
      <c r="BC494">
        <v>1</v>
      </c>
      <c r="BD494" s="30" t="s">
        <v>98</v>
      </c>
      <c r="BE494">
        <v>8</v>
      </c>
      <c r="BF494" t="s">
        <v>107</v>
      </c>
      <c r="BG494">
        <v>0</v>
      </c>
      <c r="BH494" t="s">
        <v>83</v>
      </c>
      <c r="BI494" t="s">
        <v>108</v>
      </c>
      <c r="BJ494">
        <v>2006</v>
      </c>
      <c r="BK494" t="s">
        <v>109</v>
      </c>
      <c r="BL494">
        <v>2</v>
      </c>
      <c r="BM494">
        <v>429</v>
      </c>
      <c r="BN494" t="s">
        <v>98</v>
      </c>
      <c r="BO494" t="s">
        <v>98</v>
      </c>
      <c r="BP494" t="s">
        <v>105</v>
      </c>
      <c r="BQ494" s="30">
        <v>0</v>
      </c>
      <c r="BR494" s="14">
        <f>IF(Table1[[#This Row],[WoodDeckSF]]&gt;0,1,0)</f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s="28" t="s">
        <v>83</v>
      </c>
      <c r="BY494" s="14">
        <f>IF(Table1[[#This Row],[PoolQC]]="NA", 0, 1)</f>
        <v>0</v>
      </c>
      <c r="BZ494" s="30" t="s">
        <v>83</v>
      </c>
      <c r="CA494" s="14">
        <f>IF(Table1[[#This Row],[Fence]]="NA",0,1)</f>
        <v>0</v>
      </c>
      <c r="CB494" t="s">
        <v>83</v>
      </c>
      <c r="CC494">
        <v>0</v>
      </c>
      <c r="CD494" s="30">
        <v>5</v>
      </c>
      <c r="CE494">
        <v>2006</v>
      </c>
      <c r="CF494" t="s">
        <v>158</v>
      </c>
      <c r="CG494" t="s">
        <v>159</v>
      </c>
      <c r="CH494" s="14">
        <f>IF(Table1[[#This Row],[SaleCondition]]="Normal",1,0)</f>
        <v>0</v>
      </c>
      <c r="CI494" s="1">
        <v>172785</v>
      </c>
    </row>
    <row r="495" spans="1:87" x14ac:dyDescent="0.2">
      <c r="A495">
        <v>494</v>
      </c>
      <c r="B495">
        <v>20</v>
      </c>
      <c r="C495" s="28" t="s">
        <v>81</v>
      </c>
      <c r="D495">
        <v>70</v>
      </c>
      <c r="E495">
        <v>7931</v>
      </c>
      <c r="F495" s="28" t="s">
        <v>82</v>
      </c>
      <c r="G495" t="s">
        <v>83</v>
      </c>
      <c r="H495" t="s">
        <v>84</v>
      </c>
      <c r="I495" s="28" t="s">
        <v>85</v>
      </c>
      <c r="J495" t="s">
        <v>86</v>
      </c>
      <c r="K495" s="30" t="s">
        <v>87</v>
      </c>
      <c r="L495" t="s">
        <v>88</v>
      </c>
      <c r="M495" s="31" t="s">
        <v>162</v>
      </c>
      <c r="N495" s="31" t="s">
        <v>90</v>
      </c>
      <c r="O495" s="28" t="s">
        <v>90</v>
      </c>
      <c r="P495" t="s">
        <v>91</v>
      </c>
      <c r="Q495" s="30" t="s">
        <v>115</v>
      </c>
      <c r="R495" s="28">
        <v>5</v>
      </c>
      <c r="S495" s="28">
        <v>6</v>
      </c>
      <c r="T495">
        <v>1960</v>
      </c>
      <c r="U495">
        <v>1960</v>
      </c>
      <c r="V495" s="14">
        <f t="shared" si="7"/>
        <v>0</v>
      </c>
      <c r="W495" s="28" t="s">
        <v>93</v>
      </c>
      <c r="X495" s="28" t="s">
        <v>94</v>
      </c>
      <c r="Y495" s="30" t="s">
        <v>96</v>
      </c>
      <c r="Z495" s="28" t="s">
        <v>124</v>
      </c>
      <c r="AA495" t="s">
        <v>117</v>
      </c>
      <c r="AB495" s="28">
        <v>0</v>
      </c>
      <c r="AC495" s="28" t="s">
        <v>98</v>
      </c>
      <c r="AD495" s="28" t="s">
        <v>98</v>
      </c>
      <c r="AE495" s="30" t="s">
        <v>118</v>
      </c>
      <c r="AF495" t="s">
        <v>98</v>
      </c>
      <c r="AG495" t="s">
        <v>98</v>
      </c>
      <c r="AH495" t="s">
        <v>100</v>
      </c>
      <c r="AI495" t="s">
        <v>141</v>
      </c>
      <c r="AJ495">
        <v>374</v>
      </c>
      <c r="AK495" t="s">
        <v>172</v>
      </c>
      <c r="AL495">
        <v>532</v>
      </c>
      <c r="AM495">
        <v>363</v>
      </c>
      <c r="AN495">
        <v>1269</v>
      </c>
      <c r="AO495" s="28" t="s">
        <v>103</v>
      </c>
      <c r="AP495" s="28" t="s">
        <v>98</v>
      </c>
      <c r="AQ495" t="s">
        <v>105</v>
      </c>
      <c r="AR495" t="s">
        <v>164</v>
      </c>
      <c r="AS495">
        <v>1269</v>
      </c>
      <c r="AT495">
        <v>0</v>
      </c>
      <c r="AU495">
        <v>0</v>
      </c>
      <c r="AV495">
        <v>1269</v>
      </c>
      <c r="AW495" s="30">
        <v>0</v>
      </c>
      <c r="AX495">
        <v>0</v>
      </c>
      <c r="AY495" s="30">
        <v>1</v>
      </c>
      <c r="AZ495" s="30">
        <v>1</v>
      </c>
      <c r="BA495">
        <v>3</v>
      </c>
      <c r="BB495" s="14">
        <f>IF(Table1[[#This Row],[FullBath]]+Table1[[#This Row],[HalfBath]]=Table1[[#This Row],[BedroomAbvGr]],1,0)</f>
        <v>0</v>
      </c>
      <c r="BC495">
        <v>1</v>
      </c>
      <c r="BD495" s="30" t="s">
        <v>98</v>
      </c>
      <c r="BE495">
        <v>6</v>
      </c>
      <c r="BF495" t="s">
        <v>107</v>
      </c>
      <c r="BG495">
        <v>1</v>
      </c>
      <c r="BH495" t="s">
        <v>147</v>
      </c>
      <c r="BI495" t="s">
        <v>127</v>
      </c>
      <c r="BJ495">
        <v>1964</v>
      </c>
      <c r="BK495" t="s">
        <v>102</v>
      </c>
      <c r="BL495">
        <v>1</v>
      </c>
      <c r="BM495">
        <v>308</v>
      </c>
      <c r="BN495" t="s">
        <v>98</v>
      </c>
      <c r="BO495" t="s">
        <v>98</v>
      </c>
      <c r="BP495" t="s">
        <v>105</v>
      </c>
      <c r="BQ495" s="30">
        <v>0</v>
      </c>
      <c r="BR495" s="14">
        <f>IF(Table1[[#This Row],[WoodDeckSF]]&gt;0,1,0)</f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s="28" t="s">
        <v>83</v>
      </c>
      <c r="BY495" s="14">
        <f>IF(Table1[[#This Row],[PoolQC]]="NA", 0, 1)</f>
        <v>0</v>
      </c>
      <c r="BZ495" s="30" t="s">
        <v>83</v>
      </c>
      <c r="CA495" s="14">
        <f>IF(Table1[[#This Row],[Fence]]="NA",0,1)</f>
        <v>0</v>
      </c>
      <c r="CB495" t="s">
        <v>83</v>
      </c>
      <c r="CC495">
        <v>0</v>
      </c>
      <c r="CD495" s="30">
        <v>6</v>
      </c>
      <c r="CE495">
        <v>2008</v>
      </c>
      <c r="CF495" t="s">
        <v>110</v>
      </c>
      <c r="CG495" t="s">
        <v>111</v>
      </c>
      <c r="CH495" s="14">
        <f>IF(Table1[[#This Row],[SaleCondition]]="Normal",1,0)</f>
        <v>1</v>
      </c>
      <c r="CI495" s="1">
        <v>155000</v>
      </c>
    </row>
    <row r="496" spans="1:87" x14ac:dyDescent="0.2">
      <c r="A496">
        <v>495</v>
      </c>
      <c r="B496">
        <v>30</v>
      </c>
      <c r="C496" s="28" t="s">
        <v>142</v>
      </c>
      <c r="D496">
        <v>50</v>
      </c>
      <c r="E496">
        <v>5784</v>
      </c>
      <c r="F496" s="28" t="s">
        <v>82</v>
      </c>
      <c r="G496" t="s">
        <v>83</v>
      </c>
      <c r="H496" t="s">
        <v>84</v>
      </c>
      <c r="I496" s="28" t="s">
        <v>85</v>
      </c>
      <c r="J496" t="s">
        <v>86</v>
      </c>
      <c r="K496" s="30" t="s">
        <v>87</v>
      </c>
      <c r="L496" t="s">
        <v>88</v>
      </c>
      <c r="M496" s="31" t="s">
        <v>143</v>
      </c>
      <c r="N496" s="31" t="s">
        <v>144</v>
      </c>
      <c r="O496" s="28" t="s">
        <v>90</v>
      </c>
      <c r="P496" t="s">
        <v>91</v>
      </c>
      <c r="Q496" s="30" t="s">
        <v>115</v>
      </c>
      <c r="R496" s="28">
        <v>5</v>
      </c>
      <c r="S496" s="28">
        <v>8</v>
      </c>
      <c r="T496">
        <v>1938</v>
      </c>
      <c r="U496">
        <v>1996</v>
      </c>
      <c r="V496" s="14">
        <f t="shared" si="7"/>
        <v>1</v>
      </c>
      <c r="W496" s="28" t="s">
        <v>93</v>
      </c>
      <c r="X496" s="28" t="s">
        <v>94</v>
      </c>
      <c r="Y496" s="30" t="s">
        <v>116</v>
      </c>
      <c r="Z496" s="28" t="s">
        <v>116</v>
      </c>
      <c r="AA496" t="s">
        <v>117</v>
      </c>
      <c r="AB496" s="28">
        <v>0</v>
      </c>
      <c r="AC496" s="28" t="s">
        <v>98</v>
      </c>
      <c r="AD496" s="28" t="s">
        <v>98</v>
      </c>
      <c r="AE496" s="30" t="s">
        <v>126</v>
      </c>
      <c r="AF496" t="s">
        <v>147</v>
      </c>
      <c r="AG496" t="s">
        <v>98</v>
      </c>
      <c r="AH496" t="s">
        <v>100</v>
      </c>
      <c r="AI496" t="s">
        <v>102</v>
      </c>
      <c r="AJ496">
        <v>0</v>
      </c>
      <c r="AK496" t="s">
        <v>102</v>
      </c>
      <c r="AL496">
        <v>0</v>
      </c>
      <c r="AM496">
        <v>190</v>
      </c>
      <c r="AN496">
        <v>190</v>
      </c>
      <c r="AO496" s="28" t="s">
        <v>103</v>
      </c>
      <c r="AP496" s="28" t="s">
        <v>97</v>
      </c>
      <c r="AQ496" t="s">
        <v>105</v>
      </c>
      <c r="AR496" t="s">
        <v>164</v>
      </c>
      <c r="AS496">
        <v>886</v>
      </c>
      <c r="AT496">
        <v>0</v>
      </c>
      <c r="AU496">
        <v>0</v>
      </c>
      <c r="AV496">
        <v>886</v>
      </c>
      <c r="AW496" s="30">
        <v>0</v>
      </c>
      <c r="AX496">
        <v>0</v>
      </c>
      <c r="AY496" s="30">
        <v>1</v>
      </c>
      <c r="AZ496" s="30">
        <v>0</v>
      </c>
      <c r="BA496">
        <v>2</v>
      </c>
      <c r="BB496" s="14">
        <f>IF(Table1[[#This Row],[FullBath]]+Table1[[#This Row],[HalfBath]]=Table1[[#This Row],[BedroomAbvGr]],1,0)</f>
        <v>0</v>
      </c>
      <c r="BC496">
        <v>1</v>
      </c>
      <c r="BD496" s="30" t="s">
        <v>98</v>
      </c>
      <c r="BE496">
        <v>4</v>
      </c>
      <c r="BF496" t="s">
        <v>107</v>
      </c>
      <c r="BG496">
        <v>0</v>
      </c>
      <c r="BH496" t="s">
        <v>83</v>
      </c>
      <c r="BI496" t="s">
        <v>108</v>
      </c>
      <c r="BJ496">
        <v>1938</v>
      </c>
      <c r="BK496" t="s">
        <v>102</v>
      </c>
      <c r="BL496">
        <v>1</v>
      </c>
      <c r="BM496">
        <v>273</v>
      </c>
      <c r="BN496" t="s">
        <v>98</v>
      </c>
      <c r="BO496" t="s">
        <v>98</v>
      </c>
      <c r="BP496" t="s">
        <v>105</v>
      </c>
      <c r="BQ496" s="30">
        <v>144</v>
      </c>
      <c r="BR496" s="14">
        <f>IF(Table1[[#This Row],[WoodDeckSF]]&gt;0,1,0)</f>
        <v>1</v>
      </c>
      <c r="BS496">
        <v>20</v>
      </c>
      <c r="BT496">
        <v>80</v>
      </c>
      <c r="BU496">
        <v>0</v>
      </c>
      <c r="BV496">
        <v>0</v>
      </c>
      <c r="BW496">
        <v>0</v>
      </c>
      <c r="BX496" s="28" t="s">
        <v>83</v>
      </c>
      <c r="BY496" s="14">
        <f>IF(Table1[[#This Row],[PoolQC]]="NA", 0, 1)</f>
        <v>0</v>
      </c>
      <c r="BZ496" s="30" t="s">
        <v>83</v>
      </c>
      <c r="CA496" s="14">
        <f>IF(Table1[[#This Row],[Fence]]="NA",0,1)</f>
        <v>0</v>
      </c>
      <c r="CB496" t="s">
        <v>83</v>
      </c>
      <c r="CC496">
        <v>0</v>
      </c>
      <c r="CD496" s="30">
        <v>12</v>
      </c>
      <c r="CE496">
        <v>2009</v>
      </c>
      <c r="CF496" t="s">
        <v>110</v>
      </c>
      <c r="CG496" t="s">
        <v>111</v>
      </c>
      <c r="CH496" s="14">
        <f>IF(Table1[[#This Row],[SaleCondition]]="Normal",1,0)</f>
        <v>1</v>
      </c>
      <c r="CI496" s="1">
        <v>91300</v>
      </c>
    </row>
    <row r="497" spans="1:87" x14ac:dyDescent="0.2">
      <c r="A497">
        <v>496</v>
      </c>
      <c r="B497">
        <v>30</v>
      </c>
      <c r="C497" s="28" t="s">
        <v>183</v>
      </c>
      <c r="D497">
        <v>60</v>
      </c>
      <c r="E497">
        <v>7879</v>
      </c>
      <c r="F497" s="28" t="s">
        <v>82</v>
      </c>
      <c r="G497" t="s">
        <v>83</v>
      </c>
      <c r="H497" t="s">
        <v>84</v>
      </c>
      <c r="I497" s="28" t="s">
        <v>85</v>
      </c>
      <c r="J497" t="s">
        <v>86</v>
      </c>
      <c r="K497" s="30" t="s">
        <v>87</v>
      </c>
      <c r="L497" t="s">
        <v>88</v>
      </c>
      <c r="M497" s="31" t="s">
        <v>176</v>
      </c>
      <c r="N497" s="31" t="s">
        <v>90</v>
      </c>
      <c r="O497" s="28" t="s">
        <v>90</v>
      </c>
      <c r="P497" t="s">
        <v>91</v>
      </c>
      <c r="Q497" s="30" t="s">
        <v>115</v>
      </c>
      <c r="R497" s="28">
        <v>4</v>
      </c>
      <c r="S497" s="28">
        <v>5</v>
      </c>
      <c r="T497">
        <v>1920</v>
      </c>
      <c r="U497">
        <v>1950</v>
      </c>
      <c r="V497" s="14">
        <f t="shared" si="7"/>
        <v>1</v>
      </c>
      <c r="W497" s="28" t="s">
        <v>93</v>
      </c>
      <c r="X497" s="28" t="s">
        <v>94</v>
      </c>
      <c r="Y497" s="30" t="s">
        <v>124</v>
      </c>
      <c r="Z497" s="28" t="s">
        <v>124</v>
      </c>
      <c r="AA497" t="s">
        <v>117</v>
      </c>
      <c r="AB497" s="28">
        <v>0</v>
      </c>
      <c r="AC497" s="28" t="s">
        <v>98</v>
      </c>
      <c r="AD497" s="28" t="s">
        <v>98</v>
      </c>
      <c r="AE497" s="30" t="s">
        <v>118</v>
      </c>
      <c r="AF497" t="s">
        <v>98</v>
      </c>
      <c r="AG497" t="s">
        <v>98</v>
      </c>
      <c r="AH497" t="s">
        <v>100</v>
      </c>
      <c r="AI497" t="s">
        <v>153</v>
      </c>
      <c r="AJ497">
        <v>495</v>
      </c>
      <c r="AK497" t="s">
        <v>102</v>
      </c>
      <c r="AL497">
        <v>0</v>
      </c>
      <c r="AM497">
        <v>225</v>
      </c>
      <c r="AN497">
        <v>720</v>
      </c>
      <c r="AO497" s="28" t="s">
        <v>103</v>
      </c>
      <c r="AP497" s="28" t="s">
        <v>98</v>
      </c>
      <c r="AQ497" t="s">
        <v>177</v>
      </c>
      <c r="AR497" t="s">
        <v>164</v>
      </c>
      <c r="AS497">
        <v>720</v>
      </c>
      <c r="AT497">
        <v>0</v>
      </c>
      <c r="AU497">
        <v>0</v>
      </c>
      <c r="AV497">
        <v>720</v>
      </c>
      <c r="AW497" s="30">
        <v>0</v>
      </c>
      <c r="AX497">
        <v>0</v>
      </c>
      <c r="AY497" s="30">
        <v>1</v>
      </c>
      <c r="AZ497" s="30">
        <v>0</v>
      </c>
      <c r="BA497">
        <v>2</v>
      </c>
      <c r="BB497" s="14">
        <f>IF(Table1[[#This Row],[FullBath]]+Table1[[#This Row],[HalfBath]]=Table1[[#This Row],[BedroomAbvGr]],1,0)</f>
        <v>0</v>
      </c>
      <c r="BC497">
        <v>1</v>
      </c>
      <c r="BD497" s="30" t="s">
        <v>98</v>
      </c>
      <c r="BE497">
        <v>4</v>
      </c>
      <c r="BF497" t="s">
        <v>107</v>
      </c>
      <c r="BG497">
        <v>0</v>
      </c>
      <c r="BH497" t="s">
        <v>83</v>
      </c>
      <c r="BI497" t="s">
        <v>83</v>
      </c>
      <c r="BJ497" t="s">
        <v>83</v>
      </c>
      <c r="BK497" t="s">
        <v>83</v>
      </c>
      <c r="BL497">
        <v>0</v>
      </c>
      <c r="BM497">
        <v>0</v>
      </c>
      <c r="BN497" t="s">
        <v>83</v>
      </c>
      <c r="BO497" t="s">
        <v>83</v>
      </c>
      <c r="BP497" t="s">
        <v>177</v>
      </c>
      <c r="BQ497" s="30">
        <v>0</v>
      </c>
      <c r="BR497" s="14">
        <f>IF(Table1[[#This Row],[WoodDeckSF]]&gt;0,1,0)</f>
        <v>0</v>
      </c>
      <c r="BS497">
        <v>523</v>
      </c>
      <c r="BT497">
        <v>115</v>
      </c>
      <c r="BU497">
        <v>0</v>
      </c>
      <c r="BV497">
        <v>0</v>
      </c>
      <c r="BW497">
        <v>0</v>
      </c>
      <c r="BX497" s="28" t="s">
        <v>83</v>
      </c>
      <c r="BY497" s="14">
        <f>IF(Table1[[#This Row],[PoolQC]]="NA", 0, 1)</f>
        <v>0</v>
      </c>
      <c r="BZ497" s="30" t="s">
        <v>163</v>
      </c>
      <c r="CA497" s="14">
        <f>IF(Table1[[#This Row],[Fence]]="NA",0,1)</f>
        <v>1</v>
      </c>
      <c r="CB497" t="s">
        <v>83</v>
      </c>
      <c r="CC497">
        <v>0</v>
      </c>
      <c r="CD497" s="30">
        <v>11</v>
      </c>
      <c r="CE497">
        <v>2009</v>
      </c>
      <c r="CF497" t="s">
        <v>110</v>
      </c>
      <c r="CG497" t="s">
        <v>128</v>
      </c>
      <c r="CH497" s="14">
        <f>IF(Table1[[#This Row],[SaleCondition]]="Normal",1,0)</f>
        <v>0</v>
      </c>
      <c r="CI497" s="1">
        <v>34900</v>
      </c>
    </row>
    <row r="498" spans="1:87" x14ac:dyDescent="0.2">
      <c r="A498">
        <v>497</v>
      </c>
      <c r="B498">
        <v>20</v>
      </c>
      <c r="C498" s="28" t="s">
        <v>81</v>
      </c>
      <c r="D498" t="s">
        <v>83</v>
      </c>
      <c r="E498">
        <v>12692</v>
      </c>
      <c r="F498" s="28" t="s">
        <v>82</v>
      </c>
      <c r="G498" t="s">
        <v>83</v>
      </c>
      <c r="H498" t="s">
        <v>120</v>
      </c>
      <c r="I498" s="28" t="s">
        <v>85</v>
      </c>
      <c r="J498" t="s">
        <v>86</v>
      </c>
      <c r="K498" s="30" t="s">
        <v>87</v>
      </c>
      <c r="L498" t="s">
        <v>88</v>
      </c>
      <c r="M498" s="31" t="s">
        <v>129</v>
      </c>
      <c r="N498" s="31" t="s">
        <v>90</v>
      </c>
      <c r="O498" s="28" t="s">
        <v>90</v>
      </c>
      <c r="P498" t="s">
        <v>91</v>
      </c>
      <c r="Q498" s="30" t="s">
        <v>115</v>
      </c>
      <c r="R498" s="28">
        <v>8</v>
      </c>
      <c r="S498" s="28">
        <v>5</v>
      </c>
      <c r="T498">
        <v>1992</v>
      </c>
      <c r="U498">
        <v>1993</v>
      </c>
      <c r="V498" s="14">
        <f t="shared" si="7"/>
        <v>1</v>
      </c>
      <c r="W498" s="28" t="s">
        <v>152</v>
      </c>
      <c r="X498" s="28" t="s">
        <v>94</v>
      </c>
      <c r="Y498" s="30" t="s">
        <v>96</v>
      </c>
      <c r="Z498" s="28" t="s">
        <v>96</v>
      </c>
      <c r="AA498" t="s">
        <v>117</v>
      </c>
      <c r="AB498" s="28">
        <v>0</v>
      </c>
      <c r="AC498" s="28" t="s">
        <v>97</v>
      </c>
      <c r="AD498" s="28" t="s">
        <v>98</v>
      </c>
      <c r="AE498" s="30" t="s">
        <v>99</v>
      </c>
      <c r="AF498" t="s">
        <v>97</v>
      </c>
      <c r="AG498" t="s">
        <v>98</v>
      </c>
      <c r="AH498" t="s">
        <v>100</v>
      </c>
      <c r="AI498" t="s">
        <v>101</v>
      </c>
      <c r="AJ498">
        <v>1231</v>
      </c>
      <c r="AK498" t="s">
        <v>102</v>
      </c>
      <c r="AL498">
        <v>0</v>
      </c>
      <c r="AM498">
        <v>1969</v>
      </c>
      <c r="AN498">
        <v>3200</v>
      </c>
      <c r="AO498" s="28" t="s">
        <v>103</v>
      </c>
      <c r="AP498" s="28" t="s">
        <v>104</v>
      </c>
      <c r="AQ498" t="s">
        <v>105</v>
      </c>
      <c r="AR498" t="s">
        <v>106</v>
      </c>
      <c r="AS498">
        <v>3228</v>
      </c>
      <c r="AT498">
        <v>0</v>
      </c>
      <c r="AU498">
        <v>0</v>
      </c>
      <c r="AV498">
        <v>3228</v>
      </c>
      <c r="AW498" s="30">
        <v>1</v>
      </c>
      <c r="AX498">
        <v>0</v>
      </c>
      <c r="AY498" s="30">
        <v>3</v>
      </c>
      <c r="AZ498" s="30">
        <v>0</v>
      </c>
      <c r="BA498">
        <v>4</v>
      </c>
      <c r="BB498" s="14">
        <f>IF(Table1[[#This Row],[FullBath]]+Table1[[#This Row],[HalfBath]]=Table1[[#This Row],[BedroomAbvGr]],1,0)</f>
        <v>0</v>
      </c>
      <c r="BC498">
        <v>1</v>
      </c>
      <c r="BD498" s="30" t="s">
        <v>97</v>
      </c>
      <c r="BE498">
        <v>10</v>
      </c>
      <c r="BF498" t="s">
        <v>107</v>
      </c>
      <c r="BG498">
        <v>1</v>
      </c>
      <c r="BH498" t="s">
        <v>97</v>
      </c>
      <c r="BI498" t="s">
        <v>108</v>
      </c>
      <c r="BJ498">
        <v>1992</v>
      </c>
      <c r="BK498" t="s">
        <v>109</v>
      </c>
      <c r="BL498">
        <v>2</v>
      </c>
      <c r="BM498">
        <v>546</v>
      </c>
      <c r="BN498" t="s">
        <v>98</v>
      </c>
      <c r="BO498" t="s">
        <v>98</v>
      </c>
      <c r="BP498" t="s">
        <v>105</v>
      </c>
      <c r="BQ498" s="30">
        <v>264</v>
      </c>
      <c r="BR498" s="14">
        <f>IF(Table1[[#This Row],[WoodDeckSF]]&gt;0,1,0)</f>
        <v>1</v>
      </c>
      <c r="BS498">
        <v>75</v>
      </c>
      <c r="BT498">
        <v>291</v>
      </c>
      <c r="BU498">
        <v>0</v>
      </c>
      <c r="BV498">
        <v>0</v>
      </c>
      <c r="BW498">
        <v>0</v>
      </c>
      <c r="BX498" s="28" t="s">
        <v>83</v>
      </c>
      <c r="BY498" s="14">
        <f>IF(Table1[[#This Row],[PoolQC]]="NA", 0, 1)</f>
        <v>0</v>
      </c>
      <c r="BZ498" s="30" t="s">
        <v>83</v>
      </c>
      <c r="CA498" s="14">
        <f>IF(Table1[[#This Row],[Fence]]="NA",0,1)</f>
        <v>0</v>
      </c>
      <c r="CB498" t="s">
        <v>83</v>
      </c>
      <c r="CC498">
        <v>0</v>
      </c>
      <c r="CD498" s="30">
        <v>5</v>
      </c>
      <c r="CE498">
        <v>2007</v>
      </c>
      <c r="CF498" t="s">
        <v>110</v>
      </c>
      <c r="CG498" t="s">
        <v>111</v>
      </c>
      <c r="CH498" s="14">
        <f>IF(Table1[[#This Row],[SaleCondition]]="Normal",1,0)</f>
        <v>1</v>
      </c>
      <c r="CI498" s="1">
        <v>430000</v>
      </c>
    </row>
    <row r="499" spans="1:87" x14ac:dyDescent="0.2">
      <c r="A499">
        <v>498</v>
      </c>
      <c r="B499">
        <v>50</v>
      </c>
      <c r="C499" s="28" t="s">
        <v>81</v>
      </c>
      <c r="D499">
        <v>60</v>
      </c>
      <c r="E499">
        <v>9120</v>
      </c>
      <c r="F499" s="28" t="s">
        <v>82</v>
      </c>
      <c r="G499" t="s">
        <v>82</v>
      </c>
      <c r="H499" t="s">
        <v>84</v>
      </c>
      <c r="I499" s="28" t="s">
        <v>85</v>
      </c>
      <c r="J499" t="s">
        <v>86</v>
      </c>
      <c r="K499" s="30" t="s">
        <v>87</v>
      </c>
      <c r="L499" t="s">
        <v>88</v>
      </c>
      <c r="M499" s="31" t="s">
        <v>148</v>
      </c>
      <c r="N499" s="31" t="s">
        <v>90</v>
      </c>
      <c r="O499" s="28" t="s">
        <v>90</v>
      </c>
      <c r="P499" t="s">
        <v>91</v>
      </c>
      <c r="Q499" s="30" t="s">
        <v>132</v>
      </c>
      <c r="R499" s="28">
        <v>7</v>
      </c>
      <c r="S499" s="28">
        <v>6</v>
      </c>
      <c r="T499">
        <v>1925</v>
      </c>
      <c r="U499">
        <v>1950</v>
      </c>
      <c r="V499" s="14">
        <f t="shared" si="7"/>
        <v>1</v>
      </c>
      <c r="W499" s="28" t="s">
        <v>93</v>
      </c>
      <c r="X499" s="28" t="s">
        <v>94</v>
      </c>
      <c r="Y499" s="30" t="s">
        <v>124</v>
      </c>
      <c r="Z499" s="28" t="s">
        <v>124</v>
      </c>
      <c r="AA499" t="s">
        <v>117</v>
      </c>
      <c r="AB499" s="28">
        <v>0</v>
      </c>
      <c r="AC499" s="28" t="s">
        <v>98</v>
      </c>
      <c r="AD499" s="28" t="s">
        <v>97</v>
      </c>
      <c r="AE499" s="30" t="s">
        <v>99</v>
      </c>
      <c r="AF499" t="s">
        <v>98</v>
      </c>
      <c r="AG499" t="s">
        <v>98</v>
      </c>
      <c r="AH499" t="s">
        <v>100</v>
      </c>
      <c r="AI499" t="s">
        <v>153</v>
      </c>
      <c r="AJ499">
        <v>329</v>
      </c>
      <c r="AK499" t="s">
        <v>102</v>
      </c>
      <c r="AL499">
        <v>0</v>
      </c>
      <c r="AM499">
        <v>697</v>
      </c>
      <c r="AN499">
        <v>1026</v>
      </c>
      <c r="AO499" s="28" t="s">
        <v>103</v>
      </c>
      <c r="AP499" s="28" t="s">
        <v>104</v>
      </c>
      <c r="AQ499" t="s">
        <v>105</v>
      </c>
      <c r="AR499" t="s">
        <v>106</v>
      </c>
      <c r="AS499">
        <v>1133</v>
      </c>
      <c r="AT499">
        <v>687</v>
      </c>
      <c r="AU499">
        <v>0</v>
      </c>
      <c r="AV499">
        <v>1820</v>
      </c>
      <c r="AW499" s="30">
        <v>1</v>
      </c>
      <c r="AX499">
        <v>0</v>
      </c>
      <c r="AY499" s="30">
        <v>2</v>
      </c>
      <c r="AZ499" s="30">
        <v>0</v>
      </c>
      <c r="BA499">
        <v>4</v>
      </c>
      <c r="BB499" s="14">
        <f>IF(Table1[[#This Row],[FullBath]]+Table1[[#This Row],[HalfBath]]=Table1[[#This Row],[BedroomAbvGr]],1,0)</f>
        <v>0</v>
      </c>
      <c r="BC499">
        <v>1</v>
      </c>
      <c r="BD499" s="30" t="s">
        <v>98</v>
      </c>
      <c r="BE499">
        <v>8</v>
      </c>
      <c r="BF499" t="s">
        <v>107</v>
      </c>
      <c r="BG499">
        <v>0</v>
      </c>
      <c r="BH499" t="s">
        <v>83</v>
      </c>
      <c r="BI499" t="s">
        <v>127</v>
      </c>
      <c r="BJ499">
        <v>1925</v>
      </c>
      <c r="BK499" t="s">
        <v>102</v>
      </c>
      <c r="BL499">
        <v>1</v>
      </c>
      <c r="BM499">
        <v>240</v>
      </c>
      <c r="BN499" t="s">
        <v>98</v>
      </c>
      <c r="BO499" t="s">
        <v>98</v>
      </c>
      <c r="BP499" t="s">
        <v>177</v>
      </c>
      <c r="BQ499" s="30">
        <v>0</v>
      </c>
      <c r="BR499" s="14">
        <f>IF(Table1[[#This Row],[WoodDeckSF]]&gt;0,1,0)</f>
        <v>0</v>
      </c>
      <c r="BS499">
        <v>100</v>
      </c>
      <c r="BT499">
        <v>0</v>
      </c>
      <c r="BU499">
        <v>0</v>
      </c>
      <c r="BV499">
        <v>0</v>
      </c>
      <c r="BW499">
        <v>0</v>
      </c>
      <c r="BX499" s="28" t="s">
        <v>83</v>
      </c>
      <c r="BY499" s="14">
        <f>IF(Table1[[#This Row],[PoolQC]]="NA", 0, 1)</f>
        <v>0</v>
      </c>
      <c r="BZ499" s="30" t="s">
        <v>165</v>
      </c>
      <c r="CA499" s="14">
        <f>IF(Table1[[#This Row],[Fence]]="NA",0,1)</f>
        <v>1</v>
      </c>
      <c r="CB499" t="s">
        <v>83</v>
      </c>
      <c r="CC499">
        <v>0</v>
      </c>
      <c r="CD499" s="30">
        <v>6</v>
      </c>
      <c r="CE499">
        <v>2008</v>
      </c>
      <c r="CF499" t="s">
        <v>110</v>
      </c>
      <c r="CG499" t="s">
        <v>111</v>
      </c>
      <c r="CH499" s="14">
        <f>IF(Table1[[#This Row],[SaleCondition]]="Normal",1,0)</f>
        <v>1</v>
      </c>
      <c r="CI499" s="1">
        <v>184000</v>
      </c>
    </row>
    <row r="500" spans="1:87" x14ac:dyDescent="0.2">
      <c r="A500">
        <v>499</v>
      </c>
      <c r="B500">
        <v>20</v>
      </c>
      <c r="C500" s="28" t="s">
        <v>81</v>
      </c>
      <c r="D500">
        <v>65</v>
      </c>
      <c r="E500">
        <v>7800</v>
      </c>
      <c r="F500" s="28" t="s">
        <v>82</v>
      </c>
      <c r="G500" t="s">
        <v>83</v>
      </c>
      <c r="H500" t="s">
        <v>84</v>
      </c>
      <c r="I500" s="28" t="s">
        <v>85</v>
      </c>
      <c r="J500" t="s">
        <v>86</v>
      </c>
      <c r="K500" s="30" t="s">
        <v>87</v>
      </c>
      <c r="L500" t="s">
        <v>88</v>
      </c>
      <c r="M500" s="31" t="s">
        <v>151</v>
      </c>
      <c r="N500" s="31" t="s">
        <v>90</v>
      </c>
      <c r="O500" s="28" t="s">
        <v>90</v>
      </c>
      <c r="P500" t="s">
        <v>91</v>
      </c>
      <c r="Q500" s="30" t="s">
        <v>115</v>
      </c>
      <c r="R500" s="28">
        <v>5</v>
      </c>
      <c r="S500" s="28">
        <v>7</v>
      </c>
      <c r="T500">
        <v>1967</v>
      </c>
      <c r="U500">
        <v>2004</v>
      </c>
      <c r="V500" s="14">
        <f t="shared" si="7"/>
        <v>1</v>
      </c>
      <c r="W500" s="28" t="s">
        <v>152</v>
      </c>
      <c r="X500" s="28" t="s">
        <v>94</v>
      </c>
      <c r="Y500" s="30" t="s">
        <v>140</v>
      </c>
      <c r="Z500" s="28" t="s">
        <v>140</v>
      </c>
      <c r="AA500" t="s">
        <v>96</v>
      </c>
      <c r="AB500" s="28">
        <v>89</v>
      </c>
      <c r="AC500" s="28" t="s">
        <v>98</v>
      </c>
      <c r="AD500" s="28" t="s">
        <v>98</v>
      </c>
      <c r="AE500" s="30" t="s">
        <v>99</v>
      </c>
      <c r="AF500" t="s">
        <v>98</v>
      </c>
      <c r="AG500" t="s">
        <v>98</v>
      </c>
      <c r="AH500" t="s">
        <v>100</v>
      </c>
      <c r="AI500" t="s">
        <v>119</v>
      </c>
      <c r="AJ500">
        <v>450</v>
      </c>
      <c r="AK500" t="s">
        <v>102</v>
      </c>
      <c r="AL500">
        <v>0</v>
      </c>
      <c r="AM500">
        <v>414</v>
      </c>
      <c r="AN500">
        <v>864</v>
      </c>
      <c r="AO500" s="28" t="s">
        <v>103</v>
      </c>
      <c r="AP500" s="28" t="s">
        <v>104</v>
      </c>
      <c r="AQ500" t="s">
        <v>105</v>
      </c>
      <c r="AR500" t="s">
        <v>106</v>
      </c>
      <c r="AS500">
        <v>899</v>
      </c>
      <c r="AT500">
        <v>0</v>
      </c>
      <c r="AU500">
        <v>0</v>
      </c>
      <c r="AV500">
        <v>899</v>
      </c>
      <c r="AW500" s="30">
        <v>0</v>
      </c>
      <c r="AX500">
        <v>0</v>
      </c>
      <c r="AY500" s="30">
        <v>1</v>
      </c>
      <c r="AZ500" s="30">
        <v>0</v>
      </c>
      <c r="BA500">
        <v>3</v>
      </c>
      <c r="BB500" s="14">
        <f>IF(Table1[[#This Row],[FullBath]]+Table1[[#This Row],[HalfBath]]=Table1[[#This Row],[BedroomAbvGr]],1,0)</f>
        <v>0</v>
      </c>
      <c r="BC500">
        <v>1</v>
      </c>
      <c r="BD500" s="30" t="s">
        <v>97</v>
      </c>
      <c r="BE500">
        <v>5</v>
      </c>
      <c r="BF500" t="s">
        <v>107</v>
      </c>
      <c r="BG500">
        <v>0</v>
      </c>
      <c r="BH500" t="s">
        <v>83</v>
      </c>
      <c r="BI500" t="s">
        <v>108</v>
      </c>
      <c r="BJ500">
        <v>1967</v>
      </c>
      <c r="BK500" t="s">
        <v>157</v>
      </c>
      <c r="BL500">
        <v>1</v>
      </c>
      <c r="BM500">
        <v>288</v>
      </c>
      <c r="BN500" t="s">
        <v>98</v>
      </c>
      <c r="BO500" t="s">
        <v>98</v>
      </c>
      <c r="BP500" t="s">
        <v>105</v>
      </c>
      <c r="BQ500" s="30">
        <v>64</v>
      </c>
      <c r="BR500" s="14">
        <f>IF(Table1[[#This Row],[WoodDeckSF]]&gt;0,1,0)</f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 s="28" t="s">
        <v>83</v>
      </c>
      <c r="BY500" s="14">
        <f>IF(Table1[[#This Row],[PoolQC]]="NA", 0, 1)</f>
        <v>0</v>
      </c>
      <c r="BZ500" s="30" t="s">
        <v>134</v>
      </c>
      <c r="CA500" s="14">
        <f>IF(Table1[[#This Row],[Fence]]="NA",0,1)</f>
        <v>1</v>
      </c>
      <c r="CB500" t="s">
        <v>83</v>
      </c>
      <c r="CC500">
        <v>0</v>
      </c>
      <c r="CD500" s="30">
        <v>6</v>
      </c>
      <c r="CE500">
        <v>2009</v>
      </c>
      <c r="CF500" t="s">
        <v>110</v>
      </c>
      <c r="CG500" t="s">
        <v>111</v>
      </c>
      <c r="CH500" s="14">
        <f>IF(Table1[[#This Row],[SaleCondition]]="Normal",1,0)</f>
        <v>1</v>
      </c>
      <c r="CI500" s="1">
        <v>130000</v>
      </c>
    </row>
    <row r="501" spans="1:87" x14ac:dyDescent="0.2">
      <c r="A501">
        <v>500</v>
      </c>
      <c r="B501">
        <v>20</v>
      </c>
      <c r="C501" s="28" t="s">
        <v>81</v>
      </c>
      <c r="D501">
        <v>70</v>
      </c>
      <c r="E501">
        <v>7535</v>
      </c>
      <c r="F501" s="28" t="s">
        <v>82</v>
      </c>
      <c r="G501" t="s">
        <v>83</v>
      </c>
      <c r="H501" t="s">
        <v>120</v>
      </c>
      <c r="I501" s="28" t="s">
        <v>85</v>
      </c>
      <c r="J501" t="s">
        <v>86</v>
      </c>
      <c r="K501" s="30" t="s">
        <v>87</v>
      </c>
      <c r="L501" t="s">
        <v>88</v>
      </c>
      <c r="M501" s="31" t="s">
        <v>162</v>
      </c>
      <c r="N501" s="31" t="s">
        <v>90</v>
      </c>
      <c r="O501" s="28" t="s">
        <v>90</v>
      </c>
      <c r="P501" t="s">
        <v>91</v>
      </c>
      <c r="Q501" s="30" t="s">
        <v>115</v>
      </c>
      <c r="R501" s="28">
        <v>5</v>
      </c>
      <c r="S501" s="28">
        <v>7</v>
      </c>
      <c r="T501">
        <v>1958</v>
      </c>
      <c r="U501">
        <v>1985</v>
      </c>
      <c r="V501" s="14">
        <f t="shared" si="7"/>
        <v>1</v>
      </c>
      <c r="W501" s="28" t="s">
        <v>93</v>
      </c>
      <c r="X501" s="28" t="s">
        <v>94</v>
      </c>
      <c r="Y501" s="30" t="s">
        <v>116</v>
      </c>
      <c r="Z501" s="28" t="s">
        <v>116</v>
      </c>
      <c r="AA501" t="s">
        <v>117</v>
      </c>
      <c r="AB501" s="28">
        <v>0</v>
      </c>
      <c r="AC501" s="28" t="s">
        <v>98</v>
      </c>
      <c r="AD501" s="28" t="s">
        <v>98</v>
      </c>
      <c r="AE501" s="30" t="s">
        <v>118</v>
      </c>
      <c r="AF501" t="s">
        <v>98</v>
      </c>
      <c r="AG501" t="s">
        <v>98</v>
      </c>
      <c r="AH501" t="s">
        <v>100</v>
      </c>
      <c r="AI501" t="s">
        <v>141</v>
      </c>
      <c r="AJ501">
        <v>111</v>
      </c>
      <c r="AK501" t="s">
        <v>172</v>
      </c>
      <c r="AL501">
        <v>279</v>
      </c>
      <c r="AM501">
        <v>522</v>
      </c>
      <c r="AN501">
        <v>912</v>
      </c>
      <c r="AO501" s="28" t="s">
        <v>103</v>
      </c>
      <c r="AP501" s="28" t="s">
        <v>147</v>
      </c>
      <c r="AQ501" t="s">
        <v>105</v>
      </c>
      <c r="AR501" t="s">
        <v>106</v>
      </c>
      <c r="AS501">
        <v>912</v>
      </c>
      <c r="AT501">
        <v>0</v>
      </c>
      <c r="AU501">
        <v>0</v>
      </c>
      <c r="AV501">
        <v>912</v>
      </c>
      <c r="AW501" s="30">
        <v>0</v>
      </c>
      <c r="AX501">
        <v>1</v>
      </c>
      <c r="AY501" s="30">
        <v>1</v>
      </c>
      <c r="AZ501" s="30">
        <v>0</v>
      </c>
      <c r="BA501">
        <v>2</v>
      </c>
      <c r="BB501" s="14">
        <f>IF(Table1[[#This Row],[FullBath]]+Table1[[#This Row],[HalfBath]]=Table1[[#This Row],[BedroomAbvGr]],1,0)</f>
        <v>0</v>
      </c>
      <c r="BC501">
        <v>1</v>
      </c>
      <c r="BD501" s="30" t="s">
        <v>98</v>
      </c>
      <c r="BE501">
        <v>5</v>
      </c>
      <c r="BF501" t="s">
        <v>107</v>
      </c>
      <c r="BG501">
        <v>0</v>
      </c>
      <c r="BH501" t="s">
        <v>83</v>
      </c>
      <c r="BI501" t="s">
        <v>108</v>
      </c>
      <c r="BJ501">
        <v>1958</v>
      </c>
      <c r="BK501" t="s">
        <v>157</v>
      </c>
      <c r="BL501">
        <v>1</v>
      </c>
      <c r="BM501">
        <v>297</v>
      </c>
      <c r="BN501" t="s">
        <v>98</v>
      </c>
      <c r="BO501" t="s">
        <v>98</v>
      </c>
      <c r="BP501" t="s">
        <v>105</v>
      </c>
      <c r="BQ501" s="30">
        <v>12</v>
      </c>
      <c r="BR501" s="14">
        <f>IF(Table1[[#This Row],[WoodDeckSF]]&gt;0,1,0)</f>
        <v>1</v>
      </c>
      <c r="BS501">
        <v>285</v>
      </c>
      <c r="BT501">
        <v>0</v>
      </c>
      <c r="BU501">
        <v>0</v>
      </c>
      <c r="BV501">
        <v>0</v>
      </c>
      <c r="BW501">
        <v>0</v>
      </c>
      <c r="BX501" s="28" t="s">
        <v>83</v>
      </c>
      <c r="BY501" s="14">
        <f>IF(Table1[[#This Row],[PoolQC]]="NA", 0, 1)</f>
        <v>0</v>
      </c>
      <c r="BZ501" s="30" t="s">
        <v>218</v>
      </c>
      <c r="CA501" s="14">
        <f>IF(Table1[[#This Row],[Fence]]="NA",0,1)</f>
        <v>1</v>
      </c>
      <c r="CB501" t="s">
        <v>135</v>
      </c>
      <c r="CC501">
        <v>480</v>
      </c>
      <c r="CD501" s="30">
        <v>6</v>
      </c>
      <c r="CE501">
        <v>2007</v>
      </c>
      <c r="CF501" t="s">
        <v>110</v>
      </c>
      <c r="CG501" t="s">
        <v>111</v>
      </c>
      <c r="CH501" s="14">
        <f>IF(Table1[[#This Row],[SaleCondition]]="Normal",1,0)</f>
        <v>1</v>
      </c>
      <c r="CI501" s="1">
        <v>120000</v>
      </c>
    </row>
    <row r="502" spans="1:87" x14ac:dyDescent="0.2">
      <c r="A502">
        <v>501</v>
      </c>
      <c r="B502">
        <v>160</v>
      </c>
      <c r="C502" s="28" t="s">
        <v>142</v>
      </c>
      <c r="D502">
        <v>21</v>
      </c>
      <c r="E502">
        <v>1890</v>
      </c>
      <c r="F502" s="28" t="s">
        <v>82</v>
      </c>
      <c r="G502" t="s">
        <v>83</v>
      </c>
      <c r="H502" t="s">
        <v>84</v>
      </c>
      <c r="I502" s="28" t="s">
        <v>85</v>
      </c>
      <c r="J502" t="s">
        <v>86</v>
      </c>
      <c r="K502" s="30" t="s">
        <v>87</v>
      </c>
      <c r="L502" t="s">
        <v>88</v>
      </c>
      <c r="M502" s="31" t="s">
        <v>228</v>
      </c>
      <c r="N502" s="31" t="s">
        <v>90</v>
      </c>
      <c r="O502" s="28" t="s">
        <v>90</v>
      </c>
      <c r="P502" t="s">
        <v>198</v>
      </c>
      <c r="Q502" s="30" t="s">
        <v>92</v>
      </c>
      <c r="R502" s="28">
        <v>6</v>
      </c>
      <c r="S502" s="28">
        <v>5</v>
      </c>
      <c r="T502">
        <v>1973</v>
      </c>
      <c r="U502">
        <v>1973</v>
      </c>
      <c r="V502" s="14">
        <f t="shared" si="7"/>
        <v>0</v>
      </c>
      <c r="W502" s="28" t="s">
        <v>93</v>
      </c>
      <c r="X502" s="28" t="s">
        <v>94</v>
      </c>
      <c r="Y502" s="30" t="s">
        <v>140</v>
      </c>
      <c r="Z502" s="28" t="s">
        <v>140</v>
      </c>
      <c r="AA502" t="s">
        <v>96</v>
      </c>
      <c r="AB502" s="28">
        <v>285</v>
      </c>
      <c r="AC502" s="28" t="s">
        <v>98</v>
      </c>
      <c r="AD502" s="28" t="s">
        <v>98</v>
      </c>
      <c r="AE502" s="30" t="s">
        <v>118</v>
      </c>
      <c r="AF502" t="s">
        <v>98</v>
      </c>
      <c r="AG502" t="s">
        <v>98</v>
      </c>
      <c r="AH502" t="s">
        <v>100</v>
      </c>
      <c r="AI502" t="s">
        <v>141</v>
      </c>
      <c r="AJ502">
        <v>356</v>
      </c>
      <c r="AK502" t="s">
        <v>102</v>
      </c>
      <c r="AL502">
        <v>0</v>
      </c>
      <c r="AM502">
        <v>316</v>
      </c>
      <c r="AN502">
        <v>672</v>
      </c>
      <c r="AO502" s="28" t="s">
        <v>103</v>
      </c>
      <c r="AP502" s="28" t="s">
        <v>98</v>
      </c>
      <c r="AQ502" t="s">
        <v>105</v>
      </c>
      <c r="AR502" t="s">
        <v>106</v>
      </c>
      <c r="AS502">
        <v>672</v>
      </c>
      <c r="AT502">
        <v>546</v>
      </c>
      <c r="AU502">
        <v>0</v>
      </c>
      <c r="AV502">
        <v>1218</v>
      </c>
      <c r="AW502" s="30">
        <v>0</v>
      </c>
      <c r="AX502">
        <v>0</v>
      </c>
      <c r="AY502" s="30">
        <v>1</v>
      </c>
      <c r="AZ502" s="30">
        <v>1</v>
      </c>
      <c r="BA502">
        <v>3</v>
      </c>
      <c r="BB502" s="14">
        <f>IF(Table1[[#This Row],[FullBath]]+Table1[[#This Row],[HalfBath]]=Table1[[#This Row],[BedroomAbvGr]],1,0)</f>
        <v>0</v>
      </c>
      <c r="BC502">
        <v>1</v>
      </c>
      <c r="BD502" s="30" t="s">
        <v>98</v>
      </c>
      <c r="BE502">
        <v>7</v>
      </c>
      <c r="BF502" t="s">
        <v>107</v>
      </c>
      <c r="BG502">
        <v>0</v>
      </c>
      <c r="BH502" t="s">
        <v>83</v>
      </c>
      <c r="BI502" t="s">
        <v>127</v>
      </c>
      <c r="BJ502">
        <v>1973</v>
      </c>
      <c r="BK502" t="s">
        <v>102</v>
      </c>
      <c r="BL502">
        <v>1</v>
      </c>
      <c r="BM502">
        <v>264</v>
      </c>
      <c r="BN502" t="s">
        <v>98</v>
      </c>
      <c r="BO502" t="s">
        <v>98</v>
      </c>
      <c r="BP502" t="s">
        <v>105</v>
      </c>
      <c r="BQ502" s="30">
        <v>144</v>
      </c>
      <c r="BR502" s="14">
        <f>IF(Table1[[#This Row],[WoodDeckSF]]&gt;0,1,0)</f>
        <v>1</v>
      </c>
      <c r="BS502">
        <v>28</v>
      </c>
      <c r="BT502">
        <v>0</v>
      </c>
      <c r="BU502">
        <v>0</v>
      </c>
      <c r="BV502">
        <v>0</v>
      </c>
      <c r="BW502">
        <v>0</v>
      </c>
      <c r="BX502" s="28" t="s">
        <v>83</v>
      </c>
      <c r="BY502" s="14">
        <f>IF(Table1[[#This Row],[PoolQC]]="NA", 0, 1)</f>
        <v>0</v>
      </c>
      <c r="BZ502" s="30" t="s">
        <v>83</v>
      </c>
      <c r="CA502" s="14">
        <f>IF(Table1[[#This Row],[Fence]]="NA",0,1)</f>
        <v>0</v>
      </c>
      <c r="CB502" t="s">
        <v>83</v>
      </c>
      <c r="CC502">
        <v>0</v>
      </c>
      <c r="CD502" s="30">
        <v>5</v>
      </c>
      <c r="CE502">
        <v>2007</v>
      </c>
      <c r="CF502" t="s">
        <v>110</v>
      </c>
      <c r="CG502" t="s">
        <v>111</v>
      </c>
      <c r="CH502" s="14">
        <f>IF(Table1[[#This Row],[SaleCondition]]="Normal",1,0)</f>
        <v>1</v>
      </c>
      <c r="CI502" s="1">
        <v>113000</v>
      </c>
    </row>
    <row r="503" spans="1:87" x14ac:dyDescent="0.2">
      <c r="A503">
        <v>502</v>
      </c>
      <c r="B503">
        <v>60</v>
      </c>
      <c r="C503" s="28" t="s">
        <v>192</v>
      </c>
      <c r="D503">
        <v>75</v>
      </c>
      <c r="E503">
        <v>9803</v>
      </c>
      <c r="F503" s="28" t="s">
        <v>82</v>
      </c>
      <c r="G503" t="s">
        <v>83</v>
      </c>
      <c r="H503" t="s">
        <v>84</v>
      </c>
      <c r="I503" s="28" t="s">
        <v>85</v>
      </c>
      <c r="J503" t="s">
        <v>86</v>
      </c>
      <c r="K503" s="30" t="s">
        <v>87</v>
      </c>
      <c r="L503" t="s">
        <v>88</v>
      </c>
      <c r="M503" s="31" t="s">
        <v>136</v>
      </c>
      <c r="N503" s="31" t="s">
        <v>90</v>
      </c>
      <c r="O503" s="28" t="s">
        <v>90</v>
      </c>
      <c r="P503" t="s">
        <v>91</v>
      </c>
      <c r="Q503" s="30" t="s">
        <v>92</v>
      </c>
      <c r="R503" s="28">
        <v>7</v>
      </c>
      <c r="S503" s="28">
        <v>5</v>
      </c>
      <c r="T503">
        <v>2005</v>
      </c>
      <c r="U503">
        <v>2005</v>
      </c>
      <c r="V503" s="14">
        <f t="shared" si="7"/>
        <v>0</v>
      </c>
      <c r="W503" s="28" t="s">
        <v>93</v>
      </c>
      <c r="X503" s="28" t="s">
        <v>94</v>
      </c>
      <c r="Y503" s="30" t="s">
        <v>95</v>
      </c>
      <c r="Z503" s="28" t="s">
        <v>95</v>
      </c>
      <c r="AA503" t="s">
        <v>117</v>
      </c>
      <c r="AB503" s="28">
        <v>0</v>
      </c>
      <c r="AC503" s="28" t="s">
        <v>97</v>
      </c>
      <c r="AD503" s="28" t="s">
        <v>98</v>
      </c>
      <c r="AE503" s="30" t="s">
        <v>99</v>
      </c>
      <c r="AF503" t="s">
        <v>97</v>
      </c>
      <c r="AG503" t="s">
        <v>98</v>
      </c>
      <c r="AH503" t="s">
        <v>100</v>
      </c>
      <c r="AI503" t="s">
        <v>101</v>
      </c>
      <c r="AJ503">
        <v>400</v>
      </c>
      <c r="AK503" t="s">
        <v>102</v>
      </c>
      <c r="AL503">
        <v>0</v>
      </c>
      <c r="AM503">
        <v>466</v>
      </c>
      <c r="AN503">
        <v>866</v>
      </c>
      <c r="AO503" s="28" t="s">
        <v>103</v>
      </c>
      <c r="AP503" s="28" t="s">
        <v>97</v>
      </c>
      <c r="AQ503" t="s">
        <v>105</v>
      </c>
      <c r="AR503" t="s">
        <v>106</v>
      </c>
      <c r="AS503">
        <v>866</v>
      </c>
      <c r="AT503">
        <v>902</v>
      </c>
      <c r="AU503">
        <v>0</v>
      </c>
      <c r="AV503">
        <v>1768</v>
      </c>
      <c r="AW503" s="30">
        <v>0</v>
      </c>
      <c r="AX503">
        <v>0</v>
      </c>
      <c r="AY503" s="30">
        <v>2</v>
      </c>
      <c r="AZ503" s="30">
        <v>1</v>
      </c>
      <c r="BA503">
        <v>3</v>
      </c>
      <c r="BB503" s="14">
        <f>IF(Table1[[#This Row],[FullBath]]+Table1[[#This Row],[HalfBath]]=Table1[[#This Row],[BedroomAbvGr]],1,0)</f>
        <v>1</v>
      </c>
      <c r="BC503">
        <v>1</v>
      </c>
      <c r="BD503" s="30" t="s">
        <v>97</v>
      </c>
      <c r="BE503">
        <v>7</v>
      </c>
      <c r="BF503" t="s">
        <v>107</v>
      </c>
      <c r="BG503">
        <v>0</v>
      </c>
      <c r="BH503" t="s">
        <v>83</v>
      </c>
      <c r="BI503" t="s">
        <v>108</v>
      </c>
      <c r="BJ503">
        <v>2005</v>
      </c>
      <c r="BK503" t="s">
        <v>109</v>
      </c>
      <c r="BL503">
        <v>2</v>
      </c>
      <c r="BM503">
        <v>603</v>
      </c>
      <c r="BN503" t="s">
        <v>98</v>
      </c>
      <c r="BO503" t="s">
        <v>98</v>
      </c>
      <c r="BP503" t="s">
        <v>105</v>
      </c>
      <c r="BQ503" s="30">
        <v>0</v>
      </c>
      <c r="BR503" s="14">
        <f>IF(Table1[[#This Row],[WoodDeckSF]]&gt;0,1,0)</f>
        <v>0</v>
      </c>
      <c r="BS503">
        <v>108</v>
      </c>
      <c r="BT503">
        <v>0</v>
      </c>
      <c r="BU503">
        <v>0</v>
      </c>
      <c r="BV503">
        <v>0</v>
      </c>
      <c r="BW503">
        <v>0</v>
      </c>
      <c r="BX503" s="28" t="s">
        <v>83</v>
      </c>
      <c r="BY503" s="14">
        <f>IF(Table1[[#This Row],[PoolQC]]="NA", 0, 1)</f>
        <v>0</v>
      </c>
      <c r="BZ503" s="30" t="s">
        <v>83</v>
      </c>
      <c r="CA503" s="14">
        <f>IF(Table1[[#This Row],[Fence]]="NA",0,1)</f>
        <v>0</v>
      </c>
      <c r="CB503" t="s">
        <v>83</v>
      </c>
      <c r="CC503">
        <v>0</v>
      </c>
      <c r="CD503" s="30">
        <v>2</v>
      </c>
      <c r="CE503">
        <v>2008</v>
      </c>
      <c r="CF503" t="s">
        <v>110</v>
      </c>
      <c r="CG503" t="s">
        <v>111</v>
      </c>
      <c r="CH503" s="14">
        <f>IF(Table1[[#This Row],[SaleCondition]]="Normal",1,0)</f>
        <v>1</v>
      </c>
      <c r="CI503" s="1">
        <v>226700</v>
      </c>
    </row>
    <row r="504" spans="1:87" x14ac:dyDescent="0.2">
      <c r="A504">
        <v>503</v>
      </c>
      <c r="B504">
        <v>20</v>
      </c>
      <c r="C504" s="28" t="s">
        <v>81</v>
      </c>
      <c r="D504">
        <v>70</v>
      </c>
      <c r="E504">
        <v>9170</v>
      </c>
      <c r="F504" s="28" t="s">
        <v>82</v>
      </c>
      <c r="G504" t="s">
        <v>83</v>
      </c>
      <c r="H504" t="s">
        <v>84</v>
      </c>
      <c r="I504" s="28" t="s">
        <v>85</v>
      </c>
      <c r="J504" t="s">
        <v>86</v>
      </c>
      <c r="K504" s="30" t="s">
        <v>122</v>
      </c>
      <c r="L504" t="s">
        <v>88</v>
      </c>
      <c r="M504" s="31" t="s">
        <v>185</v>
      </c>
      <c r="N504" s="31" t="s">
        <v>114</v>
      </c>
      <c r="O504" s="28" t="s">
        <v>90</v>
      </c>
      <c r="P504" t="s">
        <v>91</v>
      </c>
      <c r="Q504" s="30" t="s">
        <v>115</v>
      </c>
      <c r="R504" s="28">
        <v>5</v>
      </c>
      <c r="S504" s="28">
        <v>7</v>
      </c>
      <c r="T504">
        <v>1965</v>
      </c>
      <c r="U504">
        <v>1965</v>
      </c>
      <c r="V504" s="14">
        <f t="shared" si="7"/>
        <v>0</v>
      </c>
      <c r="W504" s="28" t="s">
        <v>152</v>
      </c>
      <c r="X504" s="28" t="s">
        <v>94</v>
      </c>
      <c r="Y504" s="30" t="s">
        <v>116</v>
      </c>
      <c r="Z504" s="28" t="s">
        <v>116</v>
      </c>
      <c r="AA504" t="s">
        <v>117</v>
      </c>
      <c r="AB504" s="28">
        <v>0</v>
      </c>
      <c r="AC504" s="28" t="s">
        <v>98</v>
      </c>
      <c r="AD504" s="28" t="s">
        <v>98</v>
      </c>
      <c r="AE504" s="30" t="s">
        <v>118</v>
      </c>
      <c r="AF504" t="s">
        <v>98</v>
      </c>
      <c r="AG504" t="s">
        <v>98</v>
      </c>
      <c r="AH504" t="s">
        <v>100</v>
      </c>
      <c r="AI504" t="s">
        <v>119</v>
      </c>
      <c r="AJ504">
        <v>698</v>
      </c>
      <c r="AK504" t="s">
        <v>101</v>
      </c>
      <c r="AL504">
        <v>96</v>
      </c>
      <c r="AM504">
        <v>420</v>
      </c>
      <c r="AN504">
        <v>1214</v>
      </c>
      <c r="AO504" s="28" t="s">
        <v>103</v>
      </c>
      <c r="AP504" s="28" t="s">
        <v>104</v>
      </c>
      <c r="AQ504" t="s">
        <v>105</v>
      </c>
      <c r="AR504" t="s">
        <v>106</v>
      </c>
      <c r="AS504">
        <v>1214</v>
      </c>
      <c r="AT504">
        <v>0</v>
      </c>
      <c r="AU504">
        <v>0</v>
      </c>
      <c r="AV504">
        <v>1214</v>
      </c>
      <c r="AW504" s="30">
        <v>1</v>
      </c>
      <c r="AX504">
        <v>0</v>
      </c>
      <c r="AY504" s="30">
        <v>1</v>
      </c>
      <c r="AZ504" s="30">
        <v>0</v>
      </c>
      <c r="BA504">
        <v>2</v>
      </c>
      <c r="BB504" s="14">
        <f>IF(Table1[[#This Row],[FullBath]]+Table1[[#This Row],[HalfBath]]=Table1[[#This Row],[BedroomAbvGr]],1,0)</f>
        <v>0</v>
      </c>
      <c r="BC504">
        <v>1</v>
      </c>
      <c r="BD504" s="30" t="s">
        <v>98</v>
      </c>
      <c r="BE504">
        <v>6</v>
      </c>
      <c r="BF504" t="s">
        <v>107</v>
      </c>
      <c r="BG504">
        <v>0</v>
      </c>
      <c r="BH504" t="s">
        <v>83</v>
      </c>
      <c r="BI504" t="s">
        <v>127</v>
      </c>
      <c r="BJ504">
        <v>1965</v>
      </c>
      <c r="BK504" t="s">
        <v>102</v>
      </c>
      <c r="BL504">
        <v>2</v>
      </c>
      <c r="BM504">
        <v>461</v>
      </c>
      <c r="BN504" t="s">
        <v>147</v>
      </c>
      <c r="BO504" t="s">
        <v>147</v>
      </c>
      <c r="BP504" t="s">
        <v>105</v>
      </c>
      <c r="BQ504" s="30">
        <v>0</v>
      </c>
      <c r="BR504" s="14">
        <f>IF(Table1[[#This Row],[WoodDeckSF]]&gt;0,1,0)</f>
        <v>0</v>
      </c>
      <c r="BS504">
        <v>0</v>
      </c>
      <c r="BT504">
        <v>184</v>
      </c>
      <c r="BU504">
        <v>0</v>
      </c>
      <c r="BV504">
        <v>0</v>
      </c>
      <c r="BW504">
        <v>0</v>
      </c>
      <c r="BX504" s="28" t="s">
        <v>83</v>
      </c>
      <c r="BY504" s="14">
        <f>IF(Table1[[#This Row],[PoolQC]]="NA", 0, 1)</f>
        <v>0</v>
      </c>
      <c r="BZ504" s="30" t="s">
        <v>165</v>
      </c>
      <c r="CA504" s="14">
        <f>IF(Table1[[#This Row],[Fence]]="NA",0,1)</f>
        <v>1</v>
      </c>
      <c r="CB504" t="s">
        <v>135</v>
      </c>
      <c r="CC504">
        <v>400</v>
      </c>
      <c r="CD504" s="30">
        <v>4</v>
      </c>
      <c r="CE504">
        <v>2007</v>
      </c>
      <c r="CF504" t="s">
        <v>110</v>
      </c>
      <c r="CG504" t="s">
        <v>111</v>
      </c>
      <c r="CH504" s="14">
        <f>IF(Table1[[#This Row],[SaleCondition]]="Normal",1,0)</f>
        <v>1</v>
      </c>
      <c r="CI504" s="1">
        <v>140000</v>
      </c>
    </row>
    <row r="505" spans="1:87" x14ac:dyDescent="0.2">
      <c r="A505">
        <v>504</v>
      </c>
      <c r="B505">
        <v>20</v>
      </c>
      <c r="C505" s="28" t="s">
        <v>81</v>
      </c>
      <c r="D505">
        <v>100</v>
      </c>
      <c r="E505">
        <v>15602</v>
      </c>
      <c r="F505" s="28" t="s">
        <v>82</v>
      </c>
      <c r="G505" t="s">
        <v>83</v>
      </c>
      <c r="H505" t="s">
        <v>120</v>
      </c>
      <c r="I505" s="28" t="s">
        <v>85</v>
      </c>
      <c r="J505" t="s">
        <v>86</v>
      </c>
      <c r="K505" s="30" t="s">
        <v>87</v>
      </c>
      <c r="L505" t="s">
        <v>88</v>
      </c>
      <c r="M505" s="31" t="s">
        <v>123</v>
      </c>
      <c r="N505" s="31" t="s">
        <v>90</v>
      </c>
      <c r="O505" s="28" t="s">
        <v>90</v>
      </c>
      <c r="P505" t="s">
        <v>91</v>
      </c>
      <c r="Q505" s="30" t="s">
        <v>115</v>
      </c>
      <c r="R505" s="28">
        <v>7</v>
      </c>
      <c r="S505" s="28">
        <v>8</v>
      </c>
      <c r="T505">
        <v>1959</v>
      </c>
      <c r="U505">
        <v>1997</v>
      </c>
      <c r="V505" s="14">
        <f t="shared" si="7"/>
        <v>1</v>
      </c>
      <c r="W505" s="28" t="s">
        <v>93</v>
      </c>
      <c r="X505" s="28" t="s">
        <v>94</v>
      </c>
      <c r="Y505" s="30" t="s">
        <v>96</v>
      </c>
      <c r="Z505" s="28" t="s">
        <v>124</v>
      </c>
      <c r="AA505" t="s">
        <v>117</v>
      </c>
      <c r="AB505" s="28">
        <v>0</v>
      </c>
      <c r="AC505" s="28" t="s">
        <v>98</v>
      </c>
      <c r="AD505" s="28" t="s">
        <v>98</v>
      </c>
      <c r="AE505" s="30" t="s">
        <v>118</v>
      </c>
      <c r="AF505" t="s">
        <v>98</v>
      </c>
      <c r="AG505" t="s">
        <v>98</v>
      </c>
      <c r="AH505" t="s">
        <v>100</v>
      </c>
      <c r="AI505" t="s">
        <v>119</v>
      </c>
      <c r="AJ505">
        <v>1247</v>
      </c>
      <c r="AK505" t="s">
        <v>102</v>
      </c>
      <c r="AL505">
        <v>0</v>
      </c>
      <c r="AM505">
        <v>254</v>
      </c>
      <c r="AN505">
        <v>1501</v>
      </c>
      <c r="AO505" s="28" t="s">
        <v>103</v>
      </c>
      <c r="AP505" s="28" t="s">
        <v>98</v>
      </c>
      <c r="AQ505" t="s">
        <v>105</v>
      </c>
      <c r="AR505" t="s">
        <v>106</v>
      </c>
      <c r="AS505">
        <v>1801</v>
      </c>
      <c r="AT505">
        <v>0</v>
      </c>
      <c r="AU505">
        <v>0</v>
      </c>
      <c r="AV505">
        <v>1801</v>
      </c>
      <c r="AW505" s="30">
        <v>1</v>
      </c>
      <c r="AX505">
        <v>0</v>
      </c>
      <c r="AY505" s="30">
        <v>2</v>
      </c>
      <c r="AZ505" s="30">
        <v>0</v>
      </c>
      <c r="BA505">
        <v>1</v>
      </c>
      <c r="BB505" s="14">
        <f>IF(Table1[[#This Row],[FullBath]]+Table1[[#This Row],[HalfBath]]=Table1[[#This Row],[BedroomAbvGr]],1,0)</f>
        <v>0</v>
      </c>
      <c r="BC505">
        <v>1</v>
      </c>
      <c r="BD505" s="30" t="s">
        <v>98</v>
      </c>
      <c r="BE505">
        <v>6</v>
      </c>
      <c r="BF505" t="s">
        <v>107</v>
      </c>
      <c r="BG505">
        <v>2</v>
      </c>
      <c r="BH505" t="s">
        <v>98</v>
      </c>
      <c r="BI505" t="s">
        <v>108</v>
      </c>
      <c r="BJ505">
        <v>1959</v>
      </c>
      <c r="BK505" t="s">
        <v>157</v>
      </c>
      <c r="BL505">
        <v>2</v>
      </c>
      <c r="BM505">
        <v>484</v>
      </c>
      <c r="BN505" t="s">
        <v>98</v>
      </c>
      <c r="BO505" t="s">
        <v>98</v>
      </c>
      <c r="BP505" t="s">
        <v>105</v>
      </c>
      <c r="BQ505" s="30">
        <v>0</v>
      </c>
      <c r="BR505" s="14">
        <f>IF(Table1[[#This Row],[WoodDeckSF]]&gt;0,1,0)</f>
        <v>0</v>
      </c>
      <c r="BS505">
        <v>54</v>
      </c>
      <c r="BT505">
        <v>0</v>
      </c>
      <c r="BU505">
        <v>0</v>
      </c>
      <c r="BV505">
        <v>161</v>
      </c>
      <c r="BW505">
        <v>0</v>
      </c>
      <c r="BX505" s="28" t="s">
        <v>83</v>
      </c>
      <c r="BY505" s="14">
        <f>IF(Table1[[#This Row],[PoolQC]]="NA", 0, 1)</f>
        <v>0</v>
      </c>
      <c r="BZ505" s="30" t="s">
        <v>163</v>
      </c>
      <c r="CA505" s="14">
        <f>IF(Table1[[#This Row],[Fence]]="NA",0,1)</f>
        <v>1</v>
      </c>
      <c r="CB505" t="s">
        <v>83</v>
      </c>
      <c r="CC505">
        <v>0</v>
      </c>
      <c r="CD505" s="30">
        <v>3</v>
      </c>
      <c r="CE505">
        <v>2010</v>
      </c>
      <c r="CF505" t="s">
        <v>110</v>
      </c>
      <c r="CG505" t="s">
        <v>111</v>
      </c>
      <c r="CH505" s="14">
        <f>IF(Table1[[#This Row],[SaleCondition]]="Normal",1,0)</f>
        <v>1</v>
      </c>
      <c r="CI505" s="1">
        <v>289000</v>
      </c>
    </row>
    <row r="506" spans="1:87" x14ac:dyDescent="0.2">
      <c r="A506">
        <v>505</v>
      </c>
      <c r="B506">
        <v>160</v>
      </c>
      <c r="C506" s="28" t="s">
        <v>81</v>
      </c>
      <c r="D506">
        <v>24</v>
      </c>
      <c r="E506">
        <v>2308</v>
      </c>
      <c r="F506" s="28" t="s">
        <v>82</v>
      </c>
      <c r="G506" t="s">
        <v>83</v>
      </c>
      <c r="H506" t="s">
        <v>84</v>
      </c>
      <c r="I506" s="28" t="s">
        <v>85</v>
      </c>
      <c r="J506" t="s">
        <v>86</v>
      </c>
      <c r="K506" s="30" t="s">
        <v>87</v>
      </c>
      <c r="L506" t="s">
        <v>88</v>
      </c>
      <c r="M506" s="31" t="s">
        <v>216</v>
      </c>
      <c r="N506" s="31" t="s">
        <v>90</v>
      </c>
      <c r="O506" s="28" t="s">
        <v>90</v>
      </c>
      <c r="P506" t="s">
        <v>179</v>
      </c>
      <c r="Q506" s="30" t="s">
        <v>92</v>
      </c>
      <c r="R506" s="28">
        <v>6</v>
      </c>
      <c r="S506" s="28">
        <v>5</v>
      </c>
      <c r="T506">
        <v>1974</v>
      </c>
      <c r="U506">
        <v>1974</v>
      </c>
      <c r="V506" s="14">
        <f t="shared" si="7"/>
        <v>0</v>
      </c>
      <c r="W506" s="28" t="s">
        <v>93</v>
      </c>
      <c r="X506" s="28" t="s">
        <v>94</v>
      </c>
      <c r="Y506" s="30" t="s">
        <v>161</v>
      </c>
      <c r="Z506" s="28" t="s">
        <v>226</v>
      </c>
      <c r="AA506" t="s">
        <v>117</v>
      </c>
      <c r="AB506" s="28">
        <v>0</v>
      </c>
      <c r="AC506" s="28" t="s">
        <v>98</v>
      </c>
      <c r="AD506" s="28" t="s">
        <v>98</v>
      </c>
      <c r="AE506" s="30" t="s">
        <v>118</v>
      </c>
      <c r="AF506" t="s">
        <v>98</v>
      </c>
      <c r="AG506" t="s">
        <v>98</v>
      </c>
      <c r="AH506" t="s">
        <v>100</v>
      </c>
      <c r="AI506" t="s">
        <v>119</v>
      </c>
      <c r="AJ506">
        <v>257</v>
      </c>
      <c r="AK506" t="s">
        <v>153</v>
      </c>
      <c r="AL506">
        <v>495</v>
      </c>
      <c r="AM506">
        <v>103</v>
      </c>
      <c r="AN506">
        <v>855</v>
      </c>
      <c r="AO506" s="28" t="s">
        <v>103</v>
      </c>
      <c r="AP506" s="28" t="s">
        <v>98</v>
      </c>
      <c r="AQ506" t="s">
        <v>105</v>
      </c>
      <c r="AR506" t="s">
        <v>106</v>
      </c>
      <c r="AS506">
        <v>855</v>
      </c>
      <c r="AT506">
        <v>467</v>
      </c>
      <c r="AU506">
        <v>0</v>
      </c>
      <c r="AV506">
        <v>1322</v>
      </c>
      <c r="AW506" s="30">
        <v>0</v>
      </c>
      <c r="AX506">
        <v>1</v>
      </c>
      <c r="AY506" s="30">
        <v>2</v>
      </c>
      <c r="AZ506" s="30">
        <v>1</v>
      </c>
      <c r="BA506">
        <v>3</v>
      </c>
      <c r="BB506" s="14">
        <f>IF(Table1[[#This Row],[FullBath]]+Table1[[#This Row],[HalfBath]]=Table1[[#This Row],[BedroomAbvGr]],1,0)</f>
        <v>1</v>
      </c>
      <c r="BC506">
        <v>1</v>
      </c>
      <c r="BD506" s="30" t="s">
        <v>98</v>
      </c>
      <c r="BE506">
        <v>6</v>
      </c>
      <c r="BF506" t="s">
        <v>107</v>
      </c>
      <c r="BG506">
        <v>1</v>
      </c>
      <c r="BH506" t="s">
        <v>147</v>
      </c>
      <c r="BI506" t="s">
        <v>108</v>
      </c>
      <c r="BJ506">
        <v>1974</v>
      </c>
      <c r="BK506" t="s">
        <v>102</v>
      </c>
      <c r="BL506">
        <v>2</v>
      </c>
      <c r="BM506">
        <v>440</v>
      </c>
      <c r="BN506" t="s">
        <v>98</v>
      </c>
      <c r="BO506" t="s">
        <v>98</v>
      </c>
      <c r="BP506" t="s">
        <v>105</v>
      </c>
      <c r="BQ506" s="30">
        <v>260</v>
      </c>
      <c r="BR506" s="14">
        <f>IF(Table1[[#This Row],[WoodDeckSF]]&gt;0,1,0)</f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 s="28" t="s">
        <v>83</v>
      </c>
      <c r="BY506" s="14">
        <f>IF(Table1[[#This Row],[PoolQC]]="NA", 0, 1)</f>
        <v>0</v>
      </c>
      <c r="BZ506" s="30" t="s">
        <v>83</v>
      </c>
      <c r="CA506" s="14">
        <f>IF(Table1[[#This Row],[Fence]]="NA",0,1)</f>
        <v>0</v>
      </c>
      <c r="CB506" t="s">
        <v>83</v>
      </c>
      <c r="CC506">
        <v>0</v>
      </c>
      <c r="CD506" s="30">
        <v>6</v>
      </c>
      <c r="CE506">
        <v>2009</v>
      </c>
      <c r="CF506" t="s">
        <v>110</v>
      </c>
      <c r="CG506" t="s">
        <v>111</v>
      </c>
      <c r="CH506" s="14">
        <f>IF(Table1[[#This Row],[SaleCondition]]="Normal",1,0)</f>
        <v>1</v>
      </c>
      <c r="CI506" s="1">
        <v>147000</v>
      </c>
    </row>
    <row r="507" spans="1:87" x14ac:dyDescent="0.2">
      <c r="A507">
        <v>506</v>
      </c>
      <c r="B507">
        <v>90</v>
      </c>
      <c r="C507" s="28" t="s">
        <v>142</v>
      </c>
      <c r="D507">
        <v>60</v>
      </c>
      <c r="E507">
        <v>7596</v>
      </c>
      <c r="F507" s="28" t="s">
        <v>82</v>
      </c>
      <c r="G507" t="s">
        <v>174</v>
      </c>
      <c r="H507" t="s">
        <v>84</v>
      </c>
      <c r="I507" s="28" t="s">
        <v>85</v>
      </c>
      <c r="J507" t="s">
        <v>86</v>
      </c>
      <c r="K507" s="30" t="s">
        <v>87</v>
      </c>
      <c r="L507" t="s">
        <v>88</v>
      </c>
      <c r="M507" s="31" t="s">
        <v>143</v>
      </c>
      <c r="N507" s="31" t="s">
        <v>144</v>
      </c>
      <c r="O507" s="28" t="s">
        <v>90</v>
      </c>
      <c r="P507" t="s">
        <v>167</v>
      </c>
      <c r="Q507" s="30" t="s">
        <v>92</v>
      </c>
      <c r="R507" s="28">
        <v>5</v>
      </c>
      <c r="S507" s="28">
        <v>5</v>
      </c>
      <c r="T507">
        <v>1952</v>
      </c>
      <c r="U507">
        <v>1952</v>
      </c>
      <c r="V507" s="14">
        <f t="shared" si="7"/>
        <v>0</v>
      </c>
      <c r="W507" s="28" t="s">
        <v>152</v>
      </c>
      <c r="X507" s="28" t="s">
        <v>94</v>
      </c>
      <c r="Y507" s="30" t="s">
        <v>124</v>
      </c>
      <c r="Z507" s="28" t="s">
        <v>124</v>
      </c>
      <c r="AA507" t="s">
        <v>96</v>
      </c>
      <c r="AB507" s="28">
        <v>360</v>
      </c>
      <c r="AC507" s="28" t="s">
        <v>98</v>
      </c>
      <c r="AD507" s="28" t="s">
        <v>98</v>
      </c>
      <c r="AE507" s="30" t="s">
        <v>118</v>
      </c>
      <c r="AF507" t="s">
        <v>98</v>
      </c>
      <c r="AG507" t="s">
        <v>98</v>
      </c>
      <c r="AH507" t="s">
        <v>100</v>
      </c>
      <c r="AI507" t="s">
        <v>102</v>
      </c>
      <c r="AJ507">
        <v>0</v>
      </c>
      <c r="AK507" t="s">
        <v>102</v>
      </c>
      <c r="AL507">
        <v>0</v>
      </c>
      <c r="AM507">
        <v>960</v>
      </c>
      <c r="AN507">
        <v>960</v>
      </c>
      <c r="AO507" s="28" t="s">
        <v>103</v>
      </c>
      <c r="AP507" s="28" t="s">
        <v>97</v>
      </c>
      <c r="AQ507" t="s">
        <v>105</v>
      </c>
      <c r="AR507" t="s">
        <v>106</v>
      </c>
      <c r="AS507">
        <v>960</v>
      </c>
      <c r="AT507">
        <v>1000</v>
      </c>
      <c r="AU507">
        <v>0</v>
      </c>
      <c r="AV507">
        <v>1960</v>
      </c>
      <c r="AW507" s="30">
        <v>0</v>
      </c>
      <c r="AX507">
        <v>0</v>
      </c>
      <c r="AY507" s="30">
        <v>2</v>
      </c>
      <c r="AZ507" s="30">
        <v>0</v>
      </c>
      <c r="BA507">
        <v>4</v>
      </c>
      <c r="BB507" s="14">
        <f>IF(Table1[[#This Row],[FullBath]]+Table1[[#This Row],[HalfBath]]=Table1[[#This Row],[BedroomAbvGr]],1,0)</f>
        <v>0</v>
      </c>
      <c r="BC507">
        <v>2</v>
      </c>
      <c r="BD507" s="30" t="s">
        <v>98</v>
      </c>
      <c r="BE507">
        <v>10</v>
      </c>
      <c r="BF507" t="s">
        <v>107</v>
      </c>
      <c r="BG507">
        <v>0</v>
      </c>
      <c r="BH507" t="s">
        <v>83</v>
      </c>
      <c r="BI507" t="s">
        <v>127</v>
      </c>
      <c r="BJ507">
        <v>1952</v>
      </c>
      <c r="BK507" t="s">
        <v>102</v>
      </c>
      <c r="BL507">
        <v>2</v>
      </c>
      <c r="BM507">
        <v>400</v>
      </c>
      <c r="BN507" t="s">
        <v>98</v>
      </c>
      <c r="BO507" t="s">
        <v>98</v>
      </c>
      <c r="BP507" t="s">
        <v>177</v>
      </c>
      <c r="BQ507" s="30">
        <v>0</v>
      </c>
      <c r="BR507" s="14">
        <f>IF(Table1[[#This Row],[WoodDeckSF]]&gt;0,1,0)</f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 s="28" t="s">
        <v>83</v>
      </c>
      <c r="BY507" s="14">
        <f>IF(Table1[[#This Row],[PoolQC]]="NA", 0, 1)</f>
        <v>0</v>
      </c>
      <c r="BZ507" s="30" t="s">
        <v>83</v>
      </c>
      <c r="CA507" s="14">
        <f>IF(Table1[[#This Row],[Fence]]="NA",0,1)</f>
        <v>0</v>
      </c>
      <c r="CB507" t="s">
        <v>83</v>
      </c>
      <c r="CC507">
        <v>0</v>
      </c>
      <c r="CD507" s="30">
        <v>7</v>
      </c>
      <c r="CE507">
        <v>2009</v>
      </c>
      <c r="CF507" t="s">
        <v>173</v>
      </c>
      <c r="CG507" t="s">
        <v>111</v>
      </c>
      <c r="CH507" s="14">
        <f>IF(Table1[[#This Row],[SaleCondition]]="Normal",1,0)</f>
        <v>1</v>
      </c>
      <c r="CI507" s="1">
        <v>124500</v>
      </c>
    </row>
    <row r="508" spans="1:87" x14ac:dyDescent="0.2">
      <c r="A508">
        <v>507</v>
      </c>
      <c r="B508">
        <v>60</v>
      </c>
      <c r="C508" s="28" t="s">
        <v>81</v>
      </c>
      <c r="D508">
        <v>80</v>
      </c>
      <c r="E508">
        <v>9554</v>
      </c>
      <c r="F508" s="28" t="s">
        <v>82</v>
      </c>
      <c r="G508" t="s">
        <v>83</v>
      </c>
      <c r="H508" t="s">
        <v>120</v>
      </c>
      <c r="I508" s="28" t="s">
        <v>85</v>
      </c>
      <c r="J508" t="s">
        <v>86</v>
      </c>
      <c r="K508" s="30" t="s">
        <v>87</v>
      </c>
      <c r="L508" t="s">
        <v>88</v>
      </c>
      <c r="M508" s="31" t="s">
        <v>170</v>
      </c>
      <c r="N508" s="31" t="s">
        <v>90</v>
      </c>
      <c r="O508" s="28" t="s">
        <v>90</v>
      </c>
      <c r="P508" t="s">
        <v>91</v>
      </c>
      <c r="Q508" s="30" t="s">
        <v>92</v>
      </c>
      <c r="R508" s="28">
        <v>8</v>
      </c>
      <c r="S508" s="28">
        <v>5</v>
      </c>
      <c r="T508">
        <v>1993</v>
      </c>
      <c r="U508">
        <v>1994</v>
      </c>
      <c r="V508" s="14">
        <f t="shared" si="7"/>
        <v>1</v>
      </c>
      <c r="W508" s="28" t="s">
        <v>93</v>
      </c>
      <c r="X508" s="28" t="s">
        <v>94</v>
      </c>
      <c r="Y508" s="30" t="s">
        <v>95</v>
      </c>
      <c r="Z508" s="28" t="s">
        <v>95</v>
      </c>
      <c r="AA508" t="s">
        <v>96</v>
      </c>
      <c r="AB508" s="28">
        <v>125</v>
      </c>
      <c r="AC508" s="28" t="s">
        <v>97</v>
      </c>
      <c r="AD508" s="28" t="s">
        <v>98</v>
      </c>
      <c r="AE508" s="30" t="s">
        <v>99</v>
      </c>
      <c r="AF508" t="s">
        <v>97</v>
      </c>
      <c r="AG508" t="s">
        <v>98</v>
      </c>
      <c r="AH508" t="s">
        <v>100</v>
      </c>
      <c r="AI508" t="s">
        <v>101</v>
      </c>
      <c r="AJ508">
        <v>380</v>
      </c>
      <c r="AK508" t="s">
        <v>102</v>
      </c>
      <c r="AL508">
        <v>0</v>
      </c>
      <c r="AM508">
        <v>397</v>
      </c>
      <c r="AN508">
        <v>777</v>
      </c>
      <c r="AO508" s="28" t="s">
        <v>103</v>
      </c>
      <c r="AP508" s="28" t="s">
        <v>104</v>
      </c>
      <c r="AQ508" t="s">
        <v>105</v>
      </c>
      <c r="AR508" t="s">
        <v>106</v>
      </c>
      <c r="AS508">
        <v>1065</v>
      </c>
      <c r="AT508">
        <v>846</v>
      </c>
      <c r="AU508">
        <v>0</v>
      </c>
      <c r="AV508">
        <v>1911</v>
      </c>
      <c r="AW508" s="30">
        <v>0</v>
      </c>
      <c r="AX508">
        <v>0</v>
      </c>
      <c r="AY508" s="30">
        <v>2</v>
      </c>
      <c r="AZ508" s="30">
        <v>1</v>
      </c>
      <c r="BA508">
        <v>3</v>
      </c>
      <c r="BB508" s="14">
        <f>IF(Table1[[#This Row],[FullBath]]+Table1[[#This Row],[HalfBath]]=Table1[[#This Row],[BedroomAbvGr]],1,0)</f>
        <v>1</v>
      </c>
      <c r="BC508">
        <v>1</v>
      </c>
      <c r="BD508" s="30" t="s">
        <v>97</v>
      </c>
      <c r="BE508">
        <v>8</v>
      </c>
      <c r="BF508" t="s">
        <v>107</v>
      </c>
      <c r="BG508">
        <v>1</v>
      </c>
      <c r="BH508" t="s">
        <v>98</v>
      </c>
      <c r="BI508" t="s">
        <v>108</v>
      </c>
      <c r="BJ508">
        <v>1993</v>
      </c>
      <c r="BK508" t="s">
        <v>109</v>
      </c>
      <c r="BL508">
        <v>2</v>
      </c>
      <c r="BM508">
        <v>471</v>
      </c>
      <c r="BN508" t="s">
        <v>98</v>
      </c>
      <c r="BO508" t="s">
        <v>98</v>
      </c>
      <c r="BP508" t="s">
        <v>105</v>
      </c>
      <c r="BQ508" s="30">
        <v>182</v>
      </c>
      <c r="BR508" s="14">
        <f>IF(Table1[[#This Row],[WoodDeckSF]]&gt;0,1,0)</f>
        <v>1</v>
      </c>
      <c r="BS508">
        <v>81</v>
      </c>
      <c r="BT508">
        <v>0</v>
      </c>
      <c r="BU508">
        <v>0</v>
      </c>
      <c r="BV508">
        <v>0</v>
      </c>
      <c r="BW508">
        <v>0</v>
      </c>
      <c r="BX508" s="28" t="s">
        <v>83</v>
      </c>
      <c r="BY508" s="14">
        <f>IF(Table1[[#This Row],[PoolQC]]="NA", 0, 1)</f>
        <v>0</v>
      </c>
      <c r="BZ508" s="30" t="s">
        <v>83</v>
      </c>
      <c r="CA508" s="14">
        <f>IF(Table1[[#This Row],[Fence]]="NA",0,1)</f>
        <v>0</v>
      </c>
      <c r="CB508" t="s">
        <v>83</v>
      </c>
      <c r="CC508">
        <v>0</v>
      </c>
      <c r="CD508" s="30">
        <v>9</v>
      </c>
      <c r="CE508">
        <v>2006</v>
      </c>
      <c r="CF508" t="s">
        <v>110</v>
      </c>
      <c r="CG508" t="s">
        <v>111</v>
      </c>
      <c r="CH508" s="14">
        <f>IF(Table1[[#This Row],[SaleCondition]]="Normal",1,0)</f>
        <v>1</v>
      </c>
      <c r="CI508" s="1">
        <v>215000</v>
      </c>
    </row>
    <row r="509" spans="1:87" x14ac:dyDescent="0.2">
      <c r="A509">
        <v>508</v>
      </c>
      <c r="B509">
        <v>20</v>
      </c>
      <c r="C509" s="28" t="s">
        <v>192</v>
      </c>
      <c r="D509">
        <v>75</v>
      </c>
      <c r="E509">
        <v>7862</v>
      </c>
      <c r="F509" s="28" t="s">
        <v>82</v>
      </c>
      <c r="G509" t="s">
        <v>83</v>
      </c>
      <c r="H509" t="s">
        <v>120</v>
      </c>
      <c r="I509" s="28" t="s">
        <v>85</v>
      </c>
      <c r="J509" t="s">
        <v>86</v>
      </c>
      <c r="K509" s="30" t="s">
        <v>87</v>
      </c>
      <c r="L509" t="s">
        <v>88</v>
      </c>
      <c r="M509" s="31" t="s">
        <v>136</v>
      </c>
      <c r="N509" s="31" t="s">
        <v>90</v>
      </c>
      <c r="O509" s="28" t="s">
        <v>90</v>
      </c>
      <c r="P509" t="s">
        <v>91</v>
      </c>
      <c r="Q509" s="30" t="s">
        <v>115</v>
      </c>
      <c r="R509" s="28">
        <v>6</v>
      </c>
      <c r="S509" s="28">
        <v>5</v>
      </c>
      <c r="T509">
        <v>2009</v>
      </c>
      <c r="U509">
        <v>2009</v>
      </c>
      <c r="V509" s="14">
        <f t="shared" si="7"/>
        <v>0</v>
      </c>
      <c r="W509" s="28" t="s">
        <v>93</v>
      </c>
      <c r="X509" s="28" t="s">
        <v>94</v>
      </c>
      <c r="Y509" s="30" t="s">
        <v>95</v>
      </c>
      <c r="Z509" s="28" t="s">
        <v>95</v>
      </c>
      <c r="AA509" t="s">
        <v>117</v>
      </c>
      <c r="AB509" s="28">
        <v>0</v>
      </c>
      <c r="AC509" s="28" t="s">
        <v>97</v>
      </c>
      <c r="AD509" s="28" t="s">
        <v>98</v>
      </c>
      <c r="AE509" s="30" t="s">
        <v>99</v>
      </c>
      <c r="AF509" t="s">
        <v>97</v>
      </c>
      <c r="AG509" t="s">
        <v>98</v>
      </c>
      <c r="AH509" t="s">
        <v>100</v>
      </c>
      <c r="AI509" t="s">
        <v>101</v>
      </c>
      <c r="AJ509">
        <v>27</v>
      </c>
      <c r="AK509" t="s">
        <v>102</v>
      </c>
      <c r="AL509">
        <v>0</v>
      </c>
      <c r="AM509">
        <v>1191</v>
      </c>
      <c r="AN509">
        <v>1218</v>
      </c>
      <c r="AO509" s="28" t="s">
        <v>103</v>
      </c>
      <c r="AP509" s="28" t="s">
        <v>104</v>
      </c>
      <c r="AQ509" t="s">
        <v>105</v>
      </c>
      <c r="AR509" t="s">
        <v>106</v>
      </c>
      <c r="AS509">
        <v>1218</v>
      </c>
      <c r="AT509">
        <v>0</v>
      </c>
      <c r="AU509">
        <v>0</v>
      </c>
      <c r="AV509">
        <v>1218</v>
      </c>
      <c r="AW509" s="30">
        <v>0</v>
      </c>
      <c r="AX509">
        <v>0</v>
      </c>
      <c r="AY509" s="30">
        <v>2</v>
      </c>
      <c r="AZ509" s="30">
        <v>0</v>
      </c>
      <c r="BA509">
        <v>2</v>
      </c>
      <c r="BB509" s="14">
        <f>IF(Table1[[#This Row],[FullBath]]+Table1[[#This Row],[HalfBath]]=Table1[[#This Row],[BedroomAbvGr]],1,0)</f>
        <v>1</v>
      </c>
      <c r="BC509">
        <v>1</v>
      </c>
      <c r="BD509" s="30" t="s">
        <v>97</v>
      </c>
      <c r="BE509">
        <v>4</v>
      </c>
      <c r="BF509" t="s">
        <v>107</v>
      </c>
      <c r="BG509">
        <v>0</v>
      </c>
      <c r="BH509" t="s">
        <v>83</v>
      </c>
      <c r="BI509" t="s">
        <v>108</v>
      </c>
      <c r="BJ509">
        <v>2009</v>
      </c>
      <c r="BK509" t="s">
        <v>157</v>
      </c>
      <c r="BL509">
        <v>2</v>
      </c>
      <c r="BM509">
        <v>676</v>
      </c>
      <c r="BN509" t="s">
        <v>98</v>
      </c>
      <c r="BO509" t="s">
        <v>98</v>
      </c>
      <c r="BP509" t="s">
        <v>105</v>
      </c>
      <c r="BQ509" s="30">
        <v>0</v>
      </c>
      <c r="BR509" s="14">
        <f>IF(Table1[[#This Row],[WoodDeckSF]]&gt;0,1,0)</f>
        <v>0</v>
      </c>
      <c r="BS509">
        <v>102</v>
      </c>
      <c r="BT509">
        <v>0</v>
      </c>
      <c r="BU509">
        <v>0</v>
      </c>
      <c r="BV509">
        <v>0</v>
      </c>
      <c r="BW509">
        <v>0</v>
      </c>
      <c r="BX509" s="28" t="s">
        <v>83</v>
      </c>
      <c r="BY509" s="14">
        <f>IF(Table1[[#This Row],[PoolQC]]="NA", 0, 1)</f>
        <v>0</v>
      </c>
      <c r="BZ509" s="30" t="s">
        <v>83</v>
      </c>
      <c r="CA509" s="14">
        <f>IF(Table1[[#This Row],[Fence]]="NA",0,1)</f>
        <v>0</v>
      </c>
      <c r="CB509" t="s">
        <v>83</v>
      </c>
      <c r="CC509">
        <v>0</v>
      </c>
      <c r="CD509" s="30">
        <v>9</v>
      </c>
      <c r="CE509">
        <v>2009</v>
      </c>
      <c r="CF509" t="s">
        <v>158</v>
      </c>
      <c r="CG509" t="s">
        <v>159</v>
      </c>
      <c r="CH509" s="14">
        <f>IF(Table1[[#This Row],[SaleCondition]]="Normal",1,0)</f>
        <v>0</v>
      </c>
      <c r="CI509" s="1">
        <v>208300</v>
      </c>
    </row>
    <row r="510" spans="1:87" x14ac:dyDescent="0.2">
      <c r="A510">
        <v>509</v>
      </c>
      <c r="B510">
        <v>70</v>
      </c>
      <c r="C510" s="28" t="s">
        <v>142</v>
      </c>
      <c r="D510">
        <v>60</v>
      </c>
      <c r="E510">
        <v>9600</v>
      </c>
      <c r="F510" s="28" t="s">
        <v>82</v>
      </c>
      <c r="G510" t="s">
        <v>83</v>
      </c>
      <c r="H510" t="s">
        <v>84</v>
      </c>
      <c r="I510" s="28" t="s">
        <v>85</v>
      </c>
      <c r="J510" t="s">
        <v>86</v>
      </c>
      <c r="K510" s="30" t="s">
        <v>87</v>
      </c>
      <c r="L510" t="s">
        <v>88</v>
      </c>
      <c r="M510" s="31" t="s">
        <v>143</v>
      </c>
      <c r="N510" s="31" t="s">
        <v>90</v>
      </c>
      <c r="O510" s="28" t="s">
        <v>90</v>
      </c>
      <c r="P510" t="s">
        <v>91</v>
      </c>
      <c r="Q510" s="30" t="s">
        <v>92</v>
      </c>
      <c r="R510" s="28">
        <v>7</v>
      </c>
      <c r="S510" s="28">
        <v>9</v>
      </c>
      <c r="T510">
        <v>1928</v>
      </c>
      <c r="U510">
        <v>2005</v>
      </c>
      <c r="V510" s="14">
        <f t="shared" si="7"/>
        <v>1</v>
      </c>
      <c r="W510" s="28" t="s">
        <v>184</v>
      </c>
      <c r="X510" s="28" t="s">
        <v>94</v>
      </c>
      <c r="Y510" s="30" t="s">
        <v>116</v>
      </c>
      <c r="Z510" s="28" t="s">
        <v>116</v>
      </c>
      <c r="AA510" t="s">
        <v>117</v>
      </c>
      <c r="AB510" s="28">
        <v>0</v>
      </c>
      <c r="AC510" s="28" t="s">
        <v>98</v>
      </c>
      <c r="AD510" s="28" t="s">
        <v>104</v>
      </c>
      <c r="AE510" s="30" t="s">
        <v>126</v>
      </c>
      <c r="AF510" t="s">
        <v>98</v>
      </c>
      <c r="AG510" t="s">
        <v>98</v>
      </c>
      <c r="AH510" t="s">
        <v>100</v>
      </c>
      <c r="AI510" t="s">
        <v>153</v>
      </c>
      <c r="AJ510">
        <v>141</v>
      </c>
      <c r="AK510" t="s">
        <v>102</v>
      </c>
      <c r="AL510">
        <v>0</v>
      </c>
      <c r="AM510">
        <v>548</v>
      </c>
      <c r="AN510">
        <v>689</v>
      </c>
      <c r="AO510" s="28" t="s">
        <v>103</v>
      </c>
      <c r="AP510" s="28" t="s">
        <v>104</v>
      </c>
      <c r="AQ510" t="s">
        <v>105</v>
      </c>
      <c r="AR510" t="s">
        <v>106</v>
      </c>
      <c r="AS510">
        <v>689</v>
      </c>
      <c r="AT510">
        <v>689</v>
      </c>
      <c r="AU510">
        <v>0</v>
      </c>
      <c r="AV510">
        <v>1378</v>
      </c>
      <c r="AW510" s="30">
        <v>0</v>
      </c>
      <c r="AX510">
        <v>0</v>
      </c>
      <c r="AY510" s="30">
        <v>2</v>
      </c>
      <c r="AZ510" s="30">
        <v>0</v>
      </c>
      <c r="BA510">
        <v>3</v>
      </c>
      <c r="BB510" s="14">
        <f>IF(Table1[[#This Row],[FullBath]]+Table1[[#This Row],[HalfBath]]=Table1[[#This Row],[BedroomAbvGr]],1,0)</f>
        <v>0</v>
      </c>
      <c r="BC510">
        <v>1</v>
      </c>
      <c r="BD510" s="30" t="s">
        <v>97</v>
      </c>
      <c r="BE510">
        <v>7</v>
      </c>
      <c r="BF510" t="s">
        <v>107</v>
      </c>
      <c r="BG510">
        <v>1</v>
      </c>
      <c r="BH510" t="s">
        <v>97</v>
      </c>
      <c r="BI510" t="s">
        <v>127</v>
      </c>
      <c r="BJ510">
        <v>1928</v>
      </c>
      <c r="BK510" t="s">
        <v>102</v>
      </c>
      <c r="BL510">
        <v>2</v>
      </c>
      <c r="BM510">
        <v>360</v>
      </c>
      <c r="BN510" t="s">
        <v>98</v>
      </c>
      <c r="BO510" t="s">
        <v>98</v>
      </c>
      <c r="BP510" t="s">
        <v>177</v>
      </c>
      <c r="BQ510" s="30">
        <v>0</v>
      </c>
      <c r="BR510" s="14">
        <f>IF(Table1[[#This Row],[WoodDeckSF]]&gt;0,1,0)</f>
        <v>0</v>
      </c>
      <c r="BS510">
        <v>0</v>
      </c>
      <c r="BT510">
        <v>116</v>
      </c>
      <c r="BU510">
        <v>0</v>
      </c>
      <c r="BV510">
        <v>0</v>
      </c>
      <c r="BW510">
        <v>0</v>
      </c>
      <c r="BX510" s="28" t="s">
        <v>83</v>
      </c>
      <c r="BY510" s="14">
        <f>IF(Table1[[#This Row],[PoolQC]]="NA", 0, 1)</f>
        <v>0</v>
      </c>
      <c r="BZ510" s="30" t="s">
        <v>83</v>
      </c>
      <c r="CA510" s="14">
        <f>IF(Table1[[#This Row],[Fence]]="NA",0,1)</f>
        <v>0</v>
      </c>
      <c r="CB510" t="s">
        <v>83</v>
      </c>
      <c r="CC510">
        <v>0</v>
      </c>
      <c r="CD510" s="30">
        <v>10</v>
      </c>
      <c r="CE510">
        <v>2008</v>
      </c>
      <c r="CF510" t="s">
        <v>110</v>
      </c>
      <c r="CG510" t="s">
        <v>111</v>
      </c>
      <c r="CH510" s="14">
        <f>IF(Table1[[#This Row],[SaleCondition]]="Normal",1,0)</f>
        <v>1</v>
      </c>
      <c r="CI510" s="1">
        <v>161000</v>
      </c>
    </row>
    <row r="511" spans="1:87" x14ac:dyDescent="0.2">
      <c r="A511">
        <v>510</v>
      </c>
      <c r="B511">
        <v>20</v>
      </c>
      <c r="C511" s="28" t="s">
        <v>81</v>
      </c>
      <c r="D511">
        <v>80</v>
      </c>
      <c r="E511">
        <v>9600</v>
      </c>
      <c r="F511" s="28" t="s">
        <v>82</v>
      </c>
      <c r="G511" t="s">
        <v>83</v>
      </c>
      <c r="H511" t="s">
        <v>84</v>
      </c>
      <c r="I511" s="28" t="s">
        <v>85</v>
      </c>
      <c r="J511" t="s">
        <v>86</v>
      </c>
      <c r="K511" s="30" t="s">
        <v>122</v>
      </c>
      <c r="L511" t="s">
        <v>88</v>
      </c>
      <c r="M511" s="31" t="s">
        <v>162</v>
      </c>
      <c r="N511" s="31" t="s">
        <v>90</v>
      </c>
      <c r="O511" s="28" t="s">
        <v>90</v>
      </c>
      <c r="P511" t="s">
        <v>91</v>
      </c>
      <c r="Q511" s="30" t="s">
        <v>115</v>
      </c>
      <c r="R511" s="28">
        <v>5</v>
      </c>
      <c r="S511" s="28">
        <v>6</v>
      </c>
      <c r="T511">
        <v>1959</v>
      </c>
      <c r="U511">
        <v>1959</v>
      </c>
      <c r="V511" s="14">
        <f t="shared" si="7"/>
        <v>0</v>
      </c>
      <c r="W511" s="28" t="s">
        <v>93</v>
      </c>
      <c r="X511" s="28" t="s">
        <v>94</v>
      </c>
      <c r="Y511" s="30" t="s">
        <v>116</v>
      </c>
      <c r="Z511" s="28" t="s">
        <v>116</v>
      </c>
      <c r="AA511" t="s">
        <v>96</v>
      </c>
      <c r="AB511" s="28">
        <v>132</v>
      </c>
      <c r="AC511" s="28" t="s">
        <v>98</v>
      </c>
      <c r="AD511" s="28" t="s">
        <v>98</v>
      </c>
      <c r="AE511" s="30" t="s">
        <v>118</v>
      </c>
      <c r="AF511" t="s">
        <v>98</v>
      </c>
      <c r="AG511" t="s">
        <v>98</v>
      </c>
      <c r="AH511" t="s">
        <v>100</v>
      </c>
      <c r="AI511" t="s">
        <v>119</v>
      </c>
      <c r="AJ511">
        <v>991</v>
      </c>
      <c r="AK511" t="s">
        <v>102</v>
      </c>
      <c r="AL511">
        <v>0</v>
      </c>
      <c r="AM511">
        <v>50</v>
      </c>
      <c r="AN511">
        <v>1041</v>
      </c>
      <c r="AO511" s="28" t="s">
        <v>103</v>
      </c>
      <c r="AP511" s="28" t="s">
        <v>104</v>
      </c>
      <c r="AQ511" t="s">
        <v>105</v>
      </c>
      <c r="AR511" t="s">
        <v>106</v>
      </c>
      <c r="AS511">
        <v>1041</v>
      </c>
      <c r="AT511">
        <v>0</v>
      </c>
      <c r="AU511">
        <v>0</v>
      </c>
      <c r="AV511">
        <v>1041</v>
      </c>
      <c r="AW511" s="30">
        <v>1</v>
      </c>
      <c r="AX511">
        <v>0</v>
      </c>
      <c r="AY511" s="30">
        <v>1</v>
      </c>
      <c r="AZ511" s="30">
        <v>0</v>
      </c>
      <c r="BA511">
        <v>3</v>
      </c>
      <c r="BB511" s="14">
        <f>IF(Table1[[#This Row],[FullBath]]+Table1[[#This Row],[HalfBath]]=Table1[[#This Row],[BedroomAbvGr]],1,0)</f>
        <v>0</v>
      </c>
      <c r="BC511">
        <v>1</v>
      </c>
      <c r="BD511" s="30" t="s">
        <v>98</v>
      </c>
      <c r="BE511">
        <v>6</v>
      </c>
      <c r="BF511" t="s">
        <v>107</v>
      </c>
      <c r="BG511">
        <v>0</v>
      </c>
      <c r="BH511" t="s">
        <v>83</v>
      </c>
      <c r="BI511" t="s">
        <v>108</v>
      </c>
      <c r="BJ511">
        <v>1959</v>
      </c>
      <c r="BK511" t="s">
        <v>109</v>
      </c>
      <c r="BL511">
        <v>1</v>
      </c>
      <c r="BM511">
        <v>270</v>
      </c>
      <c r="BN511" t="s">
        <v>98</v>
      </c>
      <c r="BO511" t="s">
        <v>98</v>
      </c>
      <c r="BP511" t="s">
        <v>105</v>
      </c>
      <c r="BQ511" s="30">
        <v>224</v>
      </c>
      <c r="BR511" s="14">
        <f>IF(Table1[[#This Row],[WoodDeckSF]]&gt;0,1,0)</f>
        <v>1</v>
      </c>
      <c r="BS511">
        <v>88</v>
      </c>
      <c r="BT511">
        <v>0</v>
      </c>
      <c r="BU511">
        <v>0</v>
      </c>
      <c r="BV511">
        <v>0</v>
      </c>
      <c r="BW511">
        <v>0</v>
      </c>
      <c r="BX511" s="28" t="s">
        <v>83</v>
      </c>
      <c r="BY511" s="14">
        <f>IF(Table1[[#This Row],[PoolQC]]="NA", 0, 1)</f>
        <v>0</v>
      </c>
      <c r="BZ511" s="30" t="s">
        <v>134</v>
      </c>
      <c r="CA511" s="14">
        <f>IF(Table1[[#This Row],[Fence]]="NA",0,1)</f>
        <v>1</v>
      </c>
      <c r="CB511" t="s">
        <v>83</v>
      </c>
      <c r="CC511">
        <v>0</v>
      </c>
      <c r="CD511" s="30">
        <v>7</v>
      </c>
      <c r="CE511">
        <v>2009</v>
      </c>
      <c r="CF511" t="s">
        <v>110</v>
      </c>
      <c r="CG511" t="s">
        <v>111</v>
      </c>
      <c r="CH511" s="14">
        <f>IF(Table1[[#This Row],[SaleCondition]]="Normal",1,0)</f>
        <v>1</v>
      </c>
      <c r="CI511" s="1">
        <v>124500</v>
      </c>
    </row>
    <row r="512" spans="1:87" x14ac:dyDescent="0.2">
      <c r="A512">
        <v>511</v>
      </c>
      <c r="B512">
        <v>20</v>
      </c>
      <c r="C512" s="28" t="s">
        <v>81</v>
      </c>
      <c r="D512">
        <v>75</v>
      </c>
      <c r="E512">
        <v>14559</v>
      </c>
      <c r="F512" s="28" t="s">
        <v>82</v>
      </c>
      <c r="G512" t="s">
        <v>83</v>
      </c>
      <c r="H512" t="s">
        <v>84</v>
      </c>
      <c r="I512" s="28" t="s">
        <v>85</v>
      </c>
      <c r="J512" t="s">
        <v>86</v>
      </c>
      <c r="K512" s="30" t="s">
        <v>87</v>
      </c>
      <c r="L512" t="s">
        <v>88</v>
      </c>
      <c r="M512" s="31" t="s">
        <v>162</v>
      </c>
      <c r="N512" s="31" t="s">
        <v>90</v>
      </c>
      <c r="O512" s="28" t="s">
        <v>90</v>
      </c>
      <c r="P512" t="s">
        <v>91</v>
      </c>
      <c r="Q512" s="30" t="s">
        <v>115</v>
      </c>
      <c r="R512" s="28">
        <v>5</v>
      </c>
      <c r="S512" s="28">
        <v>7</v>
      </c>
      <c r="T512">
        <v>1951</v>
      </c>
      <c r="U512">
        <v>2000</v>
      </c>
      <c r="V512" s="14">
        <f t="shared" si="7"/>
        <v>1</v>
      </c>
      <c r="W512" s="28" t="s">
        <v>152</v>
      </c>
      <c r="X512" s="28" t="s">
        <v>94</v>
      </c>
      <c r="Y512" s="30" t="s">
        <v>124</v>
      </c>
      <c r="Z512" s="28" t="s">
        <v>124</v>
      </c>
      <c r="AA512" t="s">
        <v>207</v>
      </c>
      <c r="AB512" s="28">
        <v>70</v>
      </c>
      <c r="AC512" s="28" t="s">
        <v>97</v>
      </c>
      <c r="AD512" s="28" t="s">
        <v>98</v>
      </c>
      <c r="AE512" s="30" t="s">
        <v>118</v>
      </c>
      <c r="AF512" t="s">
        <v>98</v>
      </c>
      <c r="AG512" t="s">
        <v>98</v>
      </c>
      <c r="AH512" t="s">
        <v>100</v>
      </c>
      <c r="AI512" t="s">
        <v>141</v>
      </c>
      <c r="AJ512">
        <v>650</v>
      </c>
      <c r="AK512" t="s">
        <v>153</v>
      </c>
      <c r="AL512">
        <v>180</v>
      </c>
      <c r="AM512">
        <v>178</v>
      </c>
      <c r="AN512">
        <v>1008</v>
      </c>
      <c r="AO512" s="28" t="s">
        <v>103</v>
      </c>
      <c r="AP512" s="28" t="s">
        <v>104</v>
      </c>
      <c r="AQ512" t="s">
        <v>105</v>
      </c>
      <c r="AR512" t="s">
        <v>106</v>
      </c>
      <c r="AS512">
        <v>1363</v>
      </c>
      <c r="AT512">
        <v>0</v>
      </c>
      <c r="AU512">
        <v>0</v>
      </c>
      <c r="AV512">
        <v>1363</v>
      </c>
      <c r="AW512" s="30">
        <v>1</v>
      </c>
      <c r="AX512">
        <v>0</v>
      </c>
      <c r="AY512" s="30">
        <v>1</v>
      </c>
      <c r="AZ512" s="30">
        <v>0</v>
      </c>
      <c r="BA512">
        <v>2</v>
      </c>
      <c r="BB512" s="14">
        <f>IF(Table1[[#This Row],[FullBath]]+Table1[[#This Row],[HalfBath]]=Table1[[#This Row],[BedroomAbvGr]],1,0)</f>
        <v>0</v>
      </c>
      <c r="BC512">
        <v>1</v>
      </c>
      <c r="BD512" s="30" t="s">
        <v>98</v>
      </c>
      <c r="BE512">
        <v>6</v>
      </c>
      <c r="BF512" t="s">
        <v>146</v>
      </c>
      <c r="BG512">
        <v>2</v>
      </c>
      <c r="BH512" t="s">
        <v>98</v>
      </c>
      <c r="BI512" t="s">
        <v>169</v>
      </c>
      <c r="BJ512">
        <v>1951</v>
      </c>
      <c r="BK512" t="s">
        <v>102</v>
      </c>
      <c r="BL512">
        <v>1</v>
      </c>
      <c r="BM512">
        <v>288</v>
      </c>
      <c r="BN512" t="s">
        <v>98</v>
      </c>
      <c r="BO512" t="s">
        <v>98</v>
      </c>
      <c r="BP512" t="s">
        <v>105</v>
      </c>
      <c r="BQ512" s="30">
        <v>324</v>
      </c>
      <c r="BR512" s="14">
        <f>IF(Table1[[#This Row],[WoodDeckSF]]&gt;0,1,0)</f>
        <v>1</v>
      </c>
      <c r="BS512">
        <v>42</v>
      </c>
      <c r="BT512">
        <v>0</v>
      </c>
      <c r="BU512">
        <v>0</v>
      </c>
      <c r="BV512">
        <v>168</v>
      </c>
      <c r="BW512">
        <v>0</v>
      </c>
      <c r="BX512" s="28" t="s">
        <v>83</v>
      </c>
      <c r="BY512" s="14">
        <f>IF(Table1[[#This Row],[PoolQC]]="NA", 0, 1)</f>
        <v>0</v>
      </c>
      <c r="BZ512" s="30" t="s">
        <v>83</v>
      </c>
      <c r="CA512" s="14">
        <f>IF(Table1[[#This Row],[Fence]]="NA",0,1)</f>
        <v>0</v>
      </c>
      <c r="CB512" t="s">
        <v>135</v>
      </c>
      <c r="CC512">
        <v>2000</v>
      </c>
      <c r="CD512" s="30">
        <v>6</v>
      </c>
      <c r="CE512">
        <v>2009</v>
      </c>
      <c r="CF512" t="s">
        <v>110</v>
      </c>
      <c r="CG512" t="s">
        <v>111</v>
      </c>
      <c r="CH512" s="14">
        <f>IF(Table1[[#This Row],[SaleCondition]]="Normal",1,0)</f>
        <v>1</v>
      </c>
      <c r="CI512" s="1">
        <v>164900</v>
      </c>
    </row>
    <row r="513" spans="1:87" x14ac:dyDescent="0.2">
      <c r="A513">
        <v>512</v>
      </c>
      <c r="B513">
        <v>120</v>
      </c>
      <c r="C513" s="28" t="s">
        <v>81</v>
      </c>
      <c r="D513">
        <v>40</v>
      </c>
      <c r="E513">
        <v>6792</v>
      </c>
      <c r="F513" s="28" t="s">
        <v>82</v>
      </c>
      <c r="G513" t="s">
        <v>83</v>
      </c>
      <c r="H513" t="s">
        <v>120</v>
      </c>
      <c r="I513" s="28" t="s">
        <v>85</v>
      </c>
      <c r="J513" t="s">
        <v>86</v>
      </c>
      <c r="K513" s="30" t="s">
        <v>87</v>
      </c>
      <c r="L513" t="s">
        <v>88</v>
      </c>
      <c r="M513" s="31" t="s">
        <v>154</v>
      </c>
      <c r="N513" s="31" t="s">
        <v>90</v>
      </c>
      <c r="O513" s="28" t="s">
        <v>90</v>
      </c>
      <c r="P513" t="s">
        <v>179</v>
      </c>
      <c r="Q513" s="30" t="s">
        <v>115</v>
      </c>
      <c r="R513" s="28">
        <v>7</v>
      </c>
      <c r="S513" s="28">
        <v>5</v>
      </c>
      <c r="T513">
        <v>2005</v>
      </c>
      <c r="U513">
        <v>2006</v>
      </c>
      <c r="V513" s="14">
        <f t="shared" si="7"/>
        <v>1</v>
      </c>
      <c r="W513" s="28" t="s">
        <v>93</v>
      </c>
      <c r="X513" s="28" t="s">
        <v>94</v>
      </c>
      <c r="Y513" s="30" t="s">
        <v>95</v>
      </c>
      <c r="Z513" s="28" t="s">
        <v>95</v>
      </c>
      <c r="AA513" t="s">
        <v>137</v>
      </c>
      <c r="AB513" s="28">
        <v>94</v>
      </c>
      <c r="AC513" s="28" t="s">
        <v>97</v>
      </c>
      <c r="AD513" s="28" t="s">
        <v>98</v>
      </c>
      <c r="AE513" s="30" t="s">
        <v>99</v>
      </c>
      <c r="AF513" t="s">
        <v>97</v>
      </c>
      <c r="AG513" t="s">
        <v>98</v>
      </c>
      <c r="AH513" t="s">
        <v>100</v>
      </c>
      <c r="AI513" t="s">
        <v>102</v>
      </c>
      <c r="AJ513">
        <v>0</v>
      </c>
      <c r="AK513" t="s">
        <v>102</v>
      </c>
      <c r="AL513">
        <v>0</v>
      </c>
      <c r="AM513">
        <v>1368</v>
      </c>
      <c r="AN513">
        <v>1368</v>
      </c>
      <c r="AO513" s="28" t="s">
        <v>103</v>
      </c>
      <c r="AP513" s="28" t="s">
        <v>104</v>
      </c>
      <c r="AQ513" t="s">
        <v>105</v>
      </c>
      <c r="AR513" t="s">
        <v>106</v>
      </c>
      <c r="AS513">
        <v>1368</v>
      </c>
      <c r="AT513">
        <v>0</v>
      </c>
      <c r="AU513">
        <v>0</v>
      </c>
      <c r="AV513">
        <v>1368</v>
      </c>
      <c r="AW513" s="30">
        <v>0</v>
      </c>
      <c r="AX513">
        <v>0</v>
      </c>
      <c r="AY513" s="30">
        <v>2</v>
      </c>
      <c r="AZ513" s="30">
        <v>0</v>
      </c>
      <c r="BA513">
        <v>2</v>
      </c>
      <c r="BB513" s="14">
        <f>IF(Table1[[#This Row],[FullBath]]+Table1[[#This Row],[HalfBath]]=Table1[[#This Row],[BedroomAbvGr]],1,0)</f>
        <v>1</v>
      </c>
      <c r="BC513">
        <v>1</v>
      </c>
      <c r="BD513" s="30" t="s">
        <v>97</v>
      </c>
      <c r="BE513">
        <v>6</v>
      </c>
      <c r="BF513" t="s">
        <v>107</v>
      </c>
      <c r="BG513">
        <v>1</v>
      </c>
      <c r="BH513" t="s">
        <v>97</v>
      </c>
      <c r="BI513" t="s">
        <v>108</v>
      </c>
      <c r="BJ513">
        <v>2005</v>
      </c>
      <c r="BK513" t="s">
        <v>109</v>
      </c>
      <c r="BL513">
        <v>2</v>
      </c>
      <c r="BM513">
        <v>474</v>
      </c>
      <c r="BN513" t="s">
        <v>98</v>
      </c>
      <c r="BO513" t="s">
        <v>98</v>
      </c>
      <c r="BP513" t="s">
        <v>105</v>
      </c>
      <c r="BQ513" s="30">
        <v>132</v>
      </c>
      <c r="BR513" s="14">
        <f>IF(Table1[[#This Row],[WoodDeckSF]]&gt;0,1,0)</f>
        <v>1</v>
      </c>
      <c r="BS513">
        <v>35</v>
      </c>
      <c r="BT513">
        <v>0</v>
      </c>
      <c r="BU513">
        <v>0</v>
      </c>
      <c r="BV513">
        <v>0</v>
      </c>
      <c r="BW513">
        <v>0</v>
      </c>
      <c r="BX513" s="28" t="s">
        <v>83</v>
      </c>
      <c r="BY513" s="14">
        <f>IF(Table1[[#This Row],[PoolQC]]="NA", 0, 1)</f>
        <v>0</v>
      </c>
      <c r="BZ513" s="30" t="s">
        <v>83</v>
      </c>
      <c r="CA513" s="14">
        <f>IF(Table1[[#This Row],[Fence]]="NA",0,1)</f>
        <v>0</v>
      </c>
      <c r="CB513" t="s">
        <v>83</v>
      </c>
      <c r="CC513">
        <v>0</v>
      </c>
      <c r="CD513" s="30">
        <v>3</v>
      </c>
      <c r="CE513">
        <v>2006</v>
      </c>
      <c r="CF513" t="s">
        <v>158</v>
      </c>
      <c r="CG513" t="s">
        <v>159</v>
      </c>
      <c r="CH513" s="14">
        <f>IF(Table1[[#This Row],[SaleCondition]]="Normal",1,0)</f>
        <v>0</v>
      </c>
      <c r="CI513" s="1">
        <v>202665</v>
      </c>
    </row>
    <row r="514" spans="1:87" x14ac:dyDescent="0.2">
      <c r="A514">
        <v>513</v>
      </c>
      <c r="B514">
        <v>20</v>
      </c>
      <c r="C514" s="28" t="s">
        <v>81</v>
      </c>
      <c r="D514">
        <v>70</v>
      </c>
      <c r="E514">
        <v>9100</v>
      </c>
      <c r="F514" s="28" t="s">
        <v>82</v>
      </c>
      <c r="G514" t="s">
        <v>83</v>
      </c>
      <c r="H514" t="s">
        <v>84</v>
      </c>
      <c r="I514" s="28" t="s">
        <v>85</v>
      </c>
      <c r="J514" t="s">
        <v>86</v>
      </c>
      <c r="K514" s="30" t="s">
        <v>122</v>
      </c>
      <c r="L514" t="s">
        <v>88</v>
      </c>
      <c r="M514" s="31" t="s">
        <v>162</v>
      </c>
      <c r="N514" s="31" t="s">
        <v>114</v>
      </c>
      <c r="O514" s="28" t="s">
        <v>90</v>
      </c>
      <c r="P514" t="s">
        <v>91</v>
      </c>
      <c r="Q514" s="30" t="s">
        <v>115</v>
      </c>
      <c r="R514" s="28">
        <v>5</v>
      </c>
      <c r="S514" s="28">
        <v>5</v>
      </c>
      <c r="T514">
        <v>1958</v>
      </c>
      <c r="U514">
        <v>1958</v>
      </c>
      <c r="V514" s="14">
        <f t="shared" ref="V514:V577" si="8">IF(T514=U514, 0, 1)</f>
        <v>0</v>
      </c>
      <c r="W514" s="28" t="s">
        <v>93</v>
      </c>
      <c r="X514" s="28" t="s">
        <v>94</v>
      </c>
      <c r="Y514" s="30" t="s">
        <v>95</v>
      </c>
      <c r="Z514" s="28" t="s">
        <v>95</v>
      </c>
      <c r="AA514" t="s">
        <v>117</v>
      </c>
      <c r="AB514" s="28">
        <v>0</v>
      </c>
      <c r="AC514" s="28" t="s">
        <v>98</v>
      </c>
      <c r="AD514" s="28" t="s">
        <v>98</v>
      </c>
      <c r="AE514" s="30" t="s">
        <v>118</v>
      </c>
      <c r="AF514" t="s">
        <v>98</v>
      </c>
      <c r="AG514" t="s">
        <v>98</v>
      </c>
      <c r="AH514" t="s">
        <v>100</v>
      </c>
      <c r="AI514" t="s">
        <v>141</v>
      </c>
      <c r="AJ514">
        <v>521</v>
      </c>
      <c r="AK514" t="s">
        <v>172</v>
      </c>
      <c r="AL514">
        <v>174</v>
      </c>
      <c r="AM514">
        <v>169</v>
      </c>
      <c r="AN514">
        <v>864</v>
      </c>
      <c r="AO514" s="28" t="s">
        <v>103</v>
      </c>
      <c r="AP514" s="28" t="s">
        <v>98</v>
      </c>
      <c r="AQ514" t="s">
        <v>105</v>
      </c>
      <c r="AR514" t="s">
        <v>106</v>
      </c>
      <c r="AS514">
        <v>864</v>
      </c>
      <c r="AT514">
        <v>0</v>
      </c>
      <c r="AU514">
        <v>0</v>
      </c>
      <c r="AV514">
        <v>864</v>
      </c>
      <c r="AW514" s="30">
        <v>1</v>
      </c>
      <c r="AX514">
        <v>0</v>
      </c>
      <c r="AY514" s="30">
        <v>1</v>
      </c>
      <c r="AZ514" s="30">
        <v>0</v>
      </c>
      <c r="BA514">
        <v>3</v>
      </c>
      <c r="BB514" s="14">
        <f>IF(Table1[[#This Row],[FullBath]]+Table1[[#This Row],[HalfBath]]=Table1[[#This Row],[BedroomAbvGr]],1,0)</f>
        <v>0</v>
      </c>
      <c r="BC514">
        <v>1</v>
      </c>
      <c r="BD514" s="30" t="s">
        <v>98</v>
      </c>
      <c r="BE514">
        <v>5</v>
      </c>
      <c r="BF514" t="s">
        <v>107</v>
      </c>
      <c r="BG514">
        <v>0</v>
      </c>
      <c r="BH514" t="s">
        <v>83</v>
      </c>
      <c r="BI514" t="s">
        <v>127</v>
      </c>
      <c r="BJ514">
        <v>1964</v>
      </c>
      <c r="BK514" t="s">
        <v>102</v>
      </c>
      <c r="BL514">
        <v>2</v>
      </c>
      <c r="BM514">
        <v>624</v>
      </c>
      <c r="BN514" t="s">
        <v>98</v>
      </c>
      <c r="BO514" t="s">
        <v>98</v>
      </c>
      <c r="BP514" t="s">
        <v>105</v>
      </c>
      <c r="BQ514" s="30">
        <v>0</v>
      </c>
      <c r="BR514" s="14">
        <f>IF(Table1[[#This Row],[WoodDeckSF]]&gt;0,1,0)</f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 s="28" t="s">
        <v>83</v>
      </c>
      <c r="BY514" s="14">
        <f>IF(Table1[[#This Row],[PoolQC]]="NA", 0, 1)</f>
        <v>0</v>
      </c>
      <c r="BZ514" s="30" t="s">
        <v>83</v>
      </c>
      <c r="CA514" s="14">
        <f>IF(Table1[[#This Row],[Fence]]="NA",0,1)</f>
        <v>0</v>
      </c>
      <c r="CB514" t="s">
        <v>83</v>
      </c>
      <c r="CC514">
        <v>0</v>
      </c>
      <c r="CD514" s="30">
        <v>7</v>
      </c>
      <c r="CE514">
        <v>2006</v>
      </c>
      <c r="CF514" t="s">
        <v>110</v>
      </c>
      <c r="CG514" t="s">
        <v>111</v>
      </c>
      <c r="CH514" s="14">
        <f>IF(Table1[[#This Row],[SaleCondition]]="Normal",1,0)</f>
        <v>1</v>
      </c>
      <c r="CI514" s="1">
        <v>129900</v>
      </c>
    </row>
    <row r="515" spans="1:87" x14ac:dyDescent="0.2">
      <c r="A515">
        <v>514</v>
      </c>
      <c r="B515">
        <v>20</v>
      </c>
      <c r="C515" s="28" t="s">
        <v>81</v>
      </c>
      <c r="D515">
        <v>71</v>
      </c>
      <c r="E515">
        <v>9187</v>
      </c>
      <c r="F515" s="28" t="s">
        <v>82</v>
      </c>
      <c r="G515" t="s">
        <v>83</v>
      </c>
      <c r="H515" t="s">
        <v>84</v>
      </c>
      <c r="I515" s="28" t="s">
        <v>175</v>
      </c>
      <c r="J515" t="s">
        <v>86</v>
      </c>
      <c r="K515" s="30" t="s">
        <v>122</v>
      </c>
      <c r="L515" t="s">
        <v>88</v>
      </c>
      <c r="M515" s="31" t="s">
        <v>131</v>
      </c>
      <c r="N515" s="31" t="s">
        <v>90</v>
      </c>
      <c r="O515" s="28" t="s">
        <v>90</v>
      </c>
      <c r="P515" t="s">
        <v>91</v>
      </c>
      <c r="Q515" s="30" t="s">
        <v>115</v>
      </c>
      <c r="R515" s="28">
        <v>6</v>
      </c>
      <c r="S515" s="28">
        <v>5</v>
      </c>
      <c r="T515">
        <v>1983</v>
      </c>
      <c r="U515">
        <v>1983</v>
      </c>
      <c r="V515" s="14">
        <f t="shared" si="8"/>
        <v>0</v>
      </c>
      <c r="W515" s="28" t="s">
        <v>93</v>
      </c>
      <c r="X515" s="28" t="s">
        <v>94</v>
      </c>
      <c r="Y515" s="30" t="s">
        <v>95</v>
      </c>
      <c r="Z515" s="28" t="s">
        <v>95</v>
      </c>
      <c r="AA515" t="s">
        <v>117</v>
      </c>
      <c r="AB515" s="28">
        <v>0</v>
      </c>
      <c r="AC515" s="28" t="s">
        <v>98</v>
      </c>
      <c r="AD515" s="28" t="s">
        <v>97</v>
      </c>
      <c r="AE515" s="30" t="s">
        <v>99</v>
      </c>
      <c r="AF515" t="s">
        <v>98</v>
      </c>
      <c r="AG515" t="s">
        <v>98</v>
      </c>
      <c r="AH515" t="s">
        <v>100</v>
      </c>
      <c r="AI515" t="s">
        <v>119</v>
      </c>
      <c r="AJ515">
        <v>336</v>
      </c>
      <c r="AK515" t="s">
        <v>102</v>
      </c>
      <c r="AL515">
        <v>0</v>
      </c>
      <c r="AM515">
        <v>748</v>
      </c>
      <c r="AN515">
        <v>1084</v>
      </c>
      <c r="AO515" s="28" t="s">
        <v>103</v>
      </c>
      <c r="AP515" s="28" t="s">
        <v>98</v>
      </c>
      <c r="AQ515" t="s">
        <v>105</v>
      </c>
      <c r="AR515" t="s">
        <v>106</v>
      </c>
      <c r="AS515">
        <v>1080</v>
      </c>
      <c r="AT515">
        <v>0</v>
      </c>
      <c r="AU515">
        <v>0</v>
      </c>
      <c r="AV515">
        <v>1080</v>
      </c>
      <c r="AW515" s="30">
        <v>0</v>
      </c>
      <c r="AX515">
        <v>0</v>
      </c>
      <c r="AY515" s="30">
        <v>1</v>
      </c>
      <c r="AZ515" s="30">
        <v>1</v>
      </c>
      <c r="BA515">
        <v>3</v>
      </c>
      <c r="BB515" s="14">
        <f>IF(Table1[[#This Row],[FullBath]]+Table1[[#This Row],[HalfBath]]=Table1[[#This Row],[BedroomAbvGr]],1,0)</f>
        <v>0</v>
      </c>
      <c r="BC515">
        <v>1</v>
      </c>
      <c r="BD515" s="30" t="s">
        <v>98</v>
      </c>
      <c r="BE515">
        <v>5</v>
      </c>
      <c r="BF515" t="s">
        <v>107</v>
      </c>
      <c r="BG515">
        <v>0</v>
      </c>
      <c r="BH515" t="s">
        <v>83</v>
      </c>
      <c r="BI515" t="s">
        <v>108</v>
      </c>
      <c r="BJ515">
        <v>1983</v>
      </c>
      <c r="BK515" t="s">
        <v>102</v>
      </c>
      <c r="BL515">
        <v>2</v>
      </c>
      <c r="BM515">
        <v>484</v>
      </c>
      <c r="BN515" t="s">
        <v>98</v>
      </c>
      <c r="BO515" t="s">
        <v>98</v>
      </c>
      <c r="BP515" t="s">
        <v>105</v>
      </c>
      <c r="BQ515" s="30">
        <v>120</v>
      </c>
      <c r="BR515" s="14">
        <f>IF(Table1[[#This Row],[WoodDeckSF]]&gt;0,1,0)</f>
        <v>1</v>
      </c>
      <c r="BS515">
        <v>0</v>
      </c>
      <c r="BT515">
        <v>158</v>
      </c>
      <c r="BU515">
        <v>0</v>
      </c>
      <c r="BV515">
        <v>0</v>
      </c>
      <c r="BW515">
        <v>0</v>
      </c>
      <c r="BX515" s="28" t="s">
        <v>83</v>
      </c>
      <c r="BY515" s="14">
        <f>IF(Table1[[#This Row],[PoolQC]]="NA", 0, 1)</f>
        <v>0</v>
      </c>
      <c r="BZ515" s="30" t="s">
        <v>83</v>
      </c>
      <c r="CA515" s="14">
        <f>IF(Table1[[#This Row],[Fence]]="NA",0,1)</f>
        <v>0</v>
      </c>
      <c r="CB515" t="s">
        <v>83</v>
      </c>
      <c r="CC515">
        <v>0</v>
      </c>
      <c r="CD515" s="30">
        <v>6</v>
      </c>
      <c r="CE515">
        <v>2007</v>
      </c>
      <c r="CF515" t="s">
        <v>110</v>
      </c>
      <c r="CG515" t="s">
        <v>111</v>
      </c>
      <c r="CH515" s="14">
        <f>IF(Table1[[#This Row],[SaleCondition]]="Normal",1,0)</f>
        <v>1</v>
      </c>
      <c r="CI515" s="1">
        <v>134000</v>
      </c>
    </row>
    <row r="516" spans="1:87" x14ac:dyDescent="0.2">
      <c r="A516">
        <v>515</v>
      </c>
      <c r="B516">
        <v>45</v>
      </c>
      <c r="C516" s="28" t="s">
        <v>81</v>
      </c>
      <c r="D516">
        <v>55</v>
      </c>
      <c r="E516">
        <v>10594</v>
      </c>
      <c r="F516" s="28" t="s">
        <v>82</v>
      </c>
      <c r="G516" t="s">
        <v>83</v>
      </c>
      <c r="H516" t="s">
        <v>84</v>
      </c>
      <c r="I516" s="28" t="s">
        <v>85</v>
      </c>
      <c r="J516" t="s">
        <v>86</v>
      </c>
      <c r="K516" s="30" t="s">
        <v>87</v>
      </c>
      <c r="L516" t="s">
        <v>88</v>
      </c>
      <c r="M516" s="31" t="s">
        <v>123</v>
      </c>
      <c r="N516" s="31" t="s">
        <v>90</v>
      </c>
      <c r="O516" s="28" t="s">
        <v>90</v>
      </c>
      <c r="P516" t="s">
        <v>91</v>
      </c>
      <c r="Q516" s="30" t="s">
        <v>150</v>
      </c>
      <c r="R516" s="28">
        <v>5</v>
      </c>
      <c r="S516" s="28">
        <v>5</v>
      </c>
      <c r="T516">
        <v>1926</v>
      </c>
      <c r="U516">
        <v>1950</v>
      </c>
      <c r="V516" s="14">
        <f t="shared" si="8"/>
        <v>1</v>
      </c>
      <c r="W516" s="28" t="s">
        <v>93</v>
      </c>
      <c r="X516" s="28" t="s">
        <v>94</v>
      </c>
      <c r="Y516" s="30" t="s">
        <v>124</v>
      </c>
      <c r="Z516" s="28" t="s">
        <v>124</v>
      </c>
      <c r="AA516" t="s">
        <v>117</v>
      </c>
      <c r="AB516" s="28">
        <v>0</v>
      </c>
      <c r="AC516" s="28" t="s">
        <v>98</v>
      </c>
      <c r="AD516" s="28" t="s">
        <v>98</v>
      </c>
      <c r="AE516" s="30" t="s">
        <v>126</v>
      </c>
      <c r="AF516" t="s">
        <v>98</v>
      </c>
      <c r="AG516" t="s">
        <v>98</v>
      </c>
      <c r="AH516" t="s">
        <v>100</v>
      </c>
      <c r="AI516" t="s">
        <v>102</v>
      </c>
      <c r="AJ516">
        <v>0</v>
      </c>
      <c r="AK516" t="s">
        <v>102</v>
      </c>
      <c r="AL516">
        <v>0</v>
      </c>
      <c r="AM516">
        <v>768</v>
      </c>
      <c r="AN516">
        <v>768</v>
      </c>
      <c r="AO516" s="28" t="s">
        <v>222</v>
      </c>
      <c r="AP516" s="28" t="s">
        <v>147</v>
      </c>
      <c r="AQ516" t="s">
        <v>177</v>
      </c>
      <c r="AR516" t="s">
        <v>106</v>
      </c>
      <c r="AS516">
        <v>789</v>
      </c>
      <c r="AT516">
        <v>0</v>
      </c>
      <c r="AU516">
        <v>0</v>
      </c>
      <c r="AV516">
        <v>789</v>
      </c>
      <c r="AW516" s="30">
        <v>0</v>
      </c>
      <c r="AX516">
        <v>0</v>
      </c>
      <c r="AY516" s="30">
        <v>1</v>
      </c>
      <c r="AZ516" s="30">
        <v>0</v>
      </c>
      <c r="BA516">
        <v>2</v>
      </c>
      <c r="BB516" s="14">
        <f>IF(Table1[[#This Row],[FullBath]]+Table1[[#This Row],[HalfBath]]=Table1[[#This Row],[BedroomAbvGr]],1,0)</f>
        <v>0</v>
      </c>
      <c r="BC516">
        <v>1</v>
      </c>
      <c r="BD516" s="30" t="s">
        <v>98</v>
      </c>
      <c r="BE516">
        <v>5</v>
      </c>
      <c r="BF516" t="s">
        <v>107</v>
      </c>
      <c r="BG516">
        <v>0</v>
      </c>
      <c r="BH516" t="s">
        <v>83</v>
      </c>
      <c r="BI516" t="s">
        <v>127</v>
      </c>
      <c r="BJ516">
        <v>1926</v>
      </c>
      <c r="BK516" t="s">
        <v>102</v>
      </c>
      <c r="BL516">
        <v>1</v>
      </c>
      <c r="BM516">
        <v>200</v>
      </c>
      <c r="BN516" t="s">
        <v>212</v>
      </c>
      <c r="BO516" t="s">
        <v>212</v>
      </c>
      <c r="BP516" t="s">
        <v>105</v>
      </c>
      <c r="BQ516" s="30">
        <v>0</v>
      </c>
      <c r="BR516" s="14">
        <f>IF(Table1[[#This Row],[WoodDeckSF]]&gt;0,1,0)</f>
        <v>0</v>
      </c>
      <c r="BS516">
        <v>0</v>
      </c>
      <c r="BT516">
        <v>112</v>
      </c>
      <c r="BU516">
        <v>0</v>
      </c>
      <c r="BV516">
        <v>0</v>
      </c>
      <c r="BW516">
        <v>0</v>
      </c>
      <c r="BX516" s="28" t="s">
        <v>83</v>
      </c>
      <c r="BY516" s="14">
        <f>IF(Table1[[#This Row],[PoolQC]]="NA", 0, 1)</f>
        <v>0</v>
      </c>
      <c r="BZ516" s="30" t="s">
        <v>134</v>
      </c>
      <c r="CA516" s="14">
        <f>IF(Table1[[#This Row],[Fence]]="NA",0,1)</f>
        <v>1</v>
      </c>
      <c r="CB516" t="s">
        <v>83</v>
      </c>
      <c r="CC516">
        <v>0</v>
      </c>
      <c r="CD516" s="30">
        <v>6</v>
      </c>
      <c r="CE516">
        <v>2007</v>
      </c>
      <c r="CF516" t="s">
        <v>110</v>
      </c>
      <c r="CG516" t="s">
        <v>111</v>
      </c>
      <c r="CH516" s="14">
        <f>IF(Table1[[#This Row],[SaleCondition]]="Normal",1,0)</f>
        <v>1</v>
      </c>
      <c r="CI516" s="1">
        <v>96500</v>
      </c>
    </row>
    <row r="517" spans="1:87" x14ac:dyDescent="0.2">
      <c r="A517">
        <v>516</v>
      </c>
      <c r="B517">
        <v>20</v>
      </c>
      <c r="C517" s="28" t="s">
        <v>81</v>
      </c>
      <c r="D517">
        <v>94</v>
      </c>
      <c r="E517">
        <v>12220</v>
      </c>
      <c r="F517" s="28" t="s">
        <v>82</v>
      </c>
      <c r="G517" t="s">
        <v>83</v>
      </c>
      <c r="H517" t="s">
        <v>84</v>
      </c>
      <c r="I517" s="28" t="s">
        <v>85</v>
      </c>
      <c r="J517" t="s">
        <v>86</v>
      </c>
      <c r="K517" s="30" t="s">
        <v>87</v>
      </c>
      <c r="L517" t="s">
        <v>88</v>
      </c>
      <c r="M517" s="31" t="s">
        <v>154</v>
      </c>
      <c r="N517" s="31" t="s">
        <v>90</v>
      </c>
      <c r="O517" s="28" t="s">
        <v>90</v>
      </c>
      <c r="P517" t="s">
        <v>91</v>
      </c>
      <c r="Q517" s="30" t="s">
        <v>115</v>
      </c>
      <c r="R517" s="28">
        <v>10</v>
      </c>
      <c r="S517" s="28">
        <v>5</v>
      </c>
      <c r="T517">
        <v>2009</v>
      </c>
      <c r="U517">
        <v>2009</v>
      </c>
      <c r="V517" s="14">
        <f t="shared" si="8"/>
        <v>0</v>
      </c>
      <c r="W517" s="28" t="s">
        <v>152</v>
      </c>
      <c r="X517" s="28" t="s">
        <v>94</v>
      </c>
      <c r="Y517" s="30" t="s">
        <v>180</v>
      </c>
      <c r="Z517" s="28" t="s">
        <v>181</v>
      </c>
      <c r="AA517" t="s">
        <v>96</v>
      </c>
      <c r="AB517" s="28">
        <v>305</v>
      </c>
      <c r="AC517" s="28" t="s">
        <v>104</v>
      </c>
      <c r="AD517" s="28" t="s">
        <v>98</v>
      </c>
      <c r="AE517" s="30" t="s">
        <v>118</v>
      </c>
      <c r="AF517" t="s">
        <v>104</v>
      </c>
      <c r="AG517" t="s">
        <v>98</v>
      </c>
      <c r="AH517" t="s">
        <v>100</v>
      </c>
      <c r="AI517" t="s">
        <v>101</v>
      </c>
      <c r="AJ517">
        <v>1436</v>
      </c>
      <c r="AK517" t="s">
        <v>102</v>
      </c>
      <c r="AL517">
        <v>0</v>
      </c>
      <c r="AM517">
        <v>570</v>
      </c>
      <c r="AN517">
        <v>2006</v>
      </c>
      <c r="AO517" s="28" t="s">
        <v>103</v>
      </c>
      <c r="AP517" s="28" t="s">
        <v>104</v>
      </c>
      <c r="AQ517" t="s">
        <v>105</v>
      </c>
      <c r="AR517" t="s">
        <v>106</v>
      </c>
      <c r="AS517">
        <v>2020</v>
      </c>
      <c r="AT517">
        <v>0</v>
      </c>
      <c r="AU517">
        <v>0</v>
      </c>
      <c r="AV517">
        <v>2020</v>
      </c>
      <c r="AW517" s="30">
        <v>1</v>
      </c>
      <c r="AX517">
        <v>0</v>
      </c>
      <c r="AY517" s="30">
        <v>2</v>
      </c>
      <c r="AZ517" s="30">
        <v>1</v>
      </c>
      <c r="BA517">
        <v>3</v>
      </c>
      <c r="BB517" s="14">
        <f>IF(Table1[[#This Row],[FullBath]]+Table1[[#This Row],[HalfBath]]=Table1[[#This Row],[BedroomAbvGr]],1,0)</f>
        <v>1</v>
      </c>
      <c r="BC517">
        <v>1</v>
      </c>
      <c r="BD517" s="30" t="s">
        <v>104</v>
      </c>
      <c r="BE517">
        <v>9</v>
      </c>
      <c r="BF517" t="s">
        <v>107</v>
      </c>
      <c r="BG517">
        <v>1</v>
      </c>
      <c r="BH517" t="s">
        <v>97</v>
      </c>
      <c r="BI517" t="s">
        <v>108</v>
      </c>
      <c r="BJ517">
        <v>2009</v>
      </c>
      <c r="BK517" t="s">
        <v>157</v>
      </c>
      <c r="BL517">
        <v>3</v>
      </c>
      <c r="BM517">
        <v>900</v>
      </c>
      <c r="BN517" t="s">
        <v>98</v>
      </c>
      <c r="BO517" t="s">
        <v>98</v>
      </c>
      <c r="BP517" t="s">
        <v>105</v>
      </c>
      <c r="BQ517" s="30">
        <v>156</v>
      </c>
      <c r="BR517" s="14">
        <f>IF(Table1[[#This Row],[WoodDeckSF]]&gt;0,1,0)</f>
        <v>1</v>
      </c>
      <c r="BS517">
        <v>54</v>
      </c>
      <c r="BT517">
        <v>0</v>
      </c>
      <c r="BU517">
        <v>0</v>
      </c>
      <c r="BV517">
        <v>0</v>
      </c>
      <c r="BW517">
        <v>0</v>
      </c>
      <c r="BX517" s="28" t="s">
        <v>83</v>
      </c>
      <c r="BY517" s="14">
        <f>IF(Table1[[#This Row],[PoolQC]]="NA", 0, 1)</f>
        <v>0</v>
      </c>
      <c r="BZ517" s="30" t="s">
        <v>83</v>
      </c>
      <c r="CA517" s="14">
        <f>IF(Table1[[#This Row],[Fence]]="NA",0,1)</f>
        <v>0</v>
      </c>
      <c r="CB517" t="s">
        <v>83</v>
      </c>
      <c r="CC517">
        <v>0</v>
      </c>
      <c r="CD517" s="30">
        <v>9</v>
      </c>
      <c r="CE517">
        <v>2009</v>
      </c>
      <c r="CF517" t="s">
        <v>158</v>
      </c>
      <c r="CG517" t="s">
        <v>159</v>
      </c>
      <c r="CH517" s="14">
        <f>IF(Table1[[#This Row],[SaleCondition]]="Normal",1,0)</f>
        <v>0</v>
      </c>
      <c r="CI517" s="1">
        <v>402861</v>
      </c>
    </row>
    <row r="518" spans="1:87" x14ac:dyDescent="0.2">
      <c r="A518">
        <v>517</v>
      </c>
      <c r="B518">
        <v>80</v>
      </c>
      <c r="C518" s="28" t="s">
        <v>81</v>
      </c>
      <c r="D518" t="s">
        <v>83</v>
      </c>
      <c r="E518">
        <v>10448</v>
      </c>
      <c r="F518" s="28" t="s">
        <v>82</v>
      </c>
      <c r="G518" t="s">
        <v>83</v>
      </c>
      <c r="H518" t="s">
        <v>120</v>
      </c>
      <c r="I518" s="28" t="s">
        <v>85</v>
      </c>
      <c r="J518" t="s">
        <v>86</v>
      </c>
      <c r="K518" s="30" t="s">
        <v>122</v>
      </c>
      <c r="L518" t="s">
        <v>88</v>
      </c>
      <c r="M518" s="31" t="s">
        <v>138</v>
      </c>
      <c r="N518" s="31" t="s">
        <v>90</v>
      </c>
      <c r="O518" s="28" t="s">
        <v>90</v>
      </c>
      <c r="P518" t="s">
        <v>91</v>
      </c>
      <c r="Q518" s="30" t="s">
        <v>197</v>
      </c>
      <c r="R518" s="28">
        <v>6</v>
      </c>
      <c r="S518" s="28">
        <v>6</v>
      </c>
      <c r="T518">
        <v>1972</v>
      </c>
      <c r="U518">
        <v>1972</v>
      </c>
      <c r="V518" s="14">
        <f t="shared" si="8"/>
        <v>0</v>
      </c>
      <c r="W518" s="28" t="s">
        <v>93</v>
      </c>
      <c r="X518" s="28" t="s">
        <v>94</v>
      </c>
      <c r="Y518" s="30" t="s">
        <v>140</v>
      </c>
      <c r="Z518" s="28" t="s">
        <v>140</v>
      </c>
      <c r="AA518" t="s">
        <v>96</v>
      </c>
      <c r="AB518" s="28">
        <v>333</v>
      </c>
      <c r="AC518" s="28" t="s">
        <v>98</v>
      </c>
      <c r="AD518" s="28" t="s">
        <v>98</v>
      </c>
      <c r="AE518" s="30" t="s">
        <v>118</v>
      </c>
      <c r="AF518" t="s">
        <v>98</v>
      </c>
      <c r="AG518" t="s">
        <v>98</v>
      </c>
      <c r="AH518" t="s">
        <v>100</v>
      </c>
      <c r="AI518" t="s">
        <v>102</v>
      </c>
      <c r="AJ518">
        <v>0</v>
      </c>
      <c r="AK518" t="s">
        <v>102</v>
      </c>
      <c r="AL518">
        <v>0</v>
      </c>
      <c r="AM518">
        <v>689</v>
      </c>
      <c r="AN518">
        <v>689</v>
      </c>
      <c r="AO518" s="28" t="s">
        <v>103</v>
      </c>
      <c r="AP518" s="28" t="s">
        <v>98</v>
      </c>
      <c r="AQ518" t="s">
        <v>105</v>
      </c>
      <c r="AR518" t="s">
        <v>106</v>
      </c>
      <c r="AS518">
        <v>1378</v>
      </c>
      <c r="AT518">
        <v>741</v>
      </c>
      <c r="AU518">
        <v>0</v>
      </c>
      <c r="AV518">
        <v>2119</v>
      </c>
      <c r="AW518" s="30">
        <v>0</v>
      </c>
      <c r="AX518">
        <v>0</v>
      </c>
      <c r="AY518" s="30">
        <v>2</v>
      </c>
      <c r="AZ518" s="30">
        <v>1</v>
      </c>
      <c r="BA518">
        <v>3</v>
      </c>
      <c r="BB518" s="14">
        <f>IF(Table1[[#This Row],[FullBath]]+Table1[[#This Row],[HalfBath]]=Table1[[#This Row],[BedroomAbvGr]],1,0)</f>
        <v>1</v>
      </c>
      <c r="BC518">
        <v>1</v>
      </c>
      <c r="BD518" s="30" t="s">
        <v>98</v>
      </c>
      <c r="BE518">
        <v>7</v>
      </c>
      <c r="BF518" t="s">
        <v>107</v>
      </c>
      <c r="BG518">
        <v>1</v>
      </c>
      <c r="BH518" t="s">
        <v>98</v>
      </c>
      <c r="BI518" t="s">
        <v>108</v>
      </c>
      <c r="BJ518">
        <v>1972</v>
      </c>
      <c r="BK518" t="s">
        <v>109</v>
      </c>
      <c r="BL518">
        <v>2</v>
      </c>
      <c r="BM518">
        <v>583</v>
      </c>
      <c r="BN518" t="s">
        <v>98</v>
      </c>
      <c r="BO518" t="s">
        <v>98</v>
      </c>
      <c r="BP518" t="s">
        <v>105</v>
      </c>
      <c r="BQ518" s="30">
        <v>0</v>
      </c>
      <c r="BR518" s="14">
        <f>IF(Table1[[#This Row],[WoodDeckSF]]&gt;0,1,0)</f>
        <v>0</v>
      </c>
      <c r="BS518">
        <v>104</v>
      </c>
      <c r="BT518">
        <v>0</v>
      </c>
      <c r="BU518">
        <v>0</v>
      </c>
      <c r="BV518">
        <v>0</v>
      </c>
      <c r="BW518">
        <v>0</v>
      </c>
      <c r="BX518" s="28" t="s">
        <v>83</v>
      </c>
      <c r="BY518" s="14">
        <f>IF(Table1[[#This Row],[PoolQC]]="NA", 0, 1)</f>
        <v>0</v>
      </c>
      <c r="BZ518" s="30" t="s">
        <v>165</v>
      </c>
      <c r="CA518" s="14">
        <f>IF(Table1[[#This Row],[Fence]]="NA",0,1)</f>
        <v>1</v>
      </c>
      <c r="CB518" t="s">
        <v>83</v>
      </c>
      <c r="CC518">
        <v>0</v>
      </c>
      <c r="CD518" s="30">
        <v>8</v>
      </c>
      <c r="CE518">
        <v>2009</v>
      </c>
      <c r="CF518" t="s">
        <v>173</v>
      </c>
      <c r="CG518" t="s">
        <v>128</v>
      </c>
      <c r="CH518" s="14">
        <f>IF(Table1[[#This Row],[SaleCondition]]="Normal",1,0)</f>
        <v>0</v>
      </c>
      <c r="CI518" s="1">
        <v>158000</v>
      </c>
    </row>
    <row r="519" spans="1:87" x14ac:dyDescent="0.2">
      <c r="A519">
        <v>518</v>
      </c>
      <c r="B519">
        <v>60</v>
      </c>
      <c r="C519" s="28" t="s">
        <v>81</v>
      </c>
      <c r="D519">
        <v>79</v>
      </c>
      <c r="E519">
        <v>10208</v>
      </c>
      <c r="F519" s="28" t="s">
        <v>82</v>
      </c>
      <c r="G519" t="s">
        <v>83</v>
      </c>
      <c r="H519" t="s">
        <v>120</v>
      </c>
      <c r="I519" s="28" t="s">
        <v>85</v>
      </c>
      <c r="J519" t="s">
        <v>86</v>
      </c>
      <c r="K519" s="30" t="s">
        <v>87</v>
      </c>
      <c r="L519" t="s">
        <v>88</v>
      </c>
      <c r="M519" s="31" t="s">
        <v>129</v>
      </c>
      <c r="N519" s="31" t="s">
        <v>90</v>
      </c>
      <c r="O519" s="28" t="s">
        <v>90</v>
      </c>
      <c r="P519" t="s">
        <v>91</v>
      </c>
      <c r="Q519" s="30" t="s">
        <v>92</v>
      </c>
      <c r="R519" s="28">
        <v>7</v>
      </c>
      <c r="S519" s="28">
        <v>5</v>
      </c>
      <c r="T519">
        <v>1996</v>
      </c>
      <c r="U519">
        <v>1997</v>
      </c>
      <c r="V519" s="14">
        <f t="shared" si="8"/>
        <v>1</v>
      </c>
      <c r="W519" s="28" t="s">
        <v>93</v>
      </c>
      <c r="X519" s="28" t="s">
        <v>94</v>
      </c>
      <c r="Y519" s="30" t="s">
        <v>95</v>
      </c>
      <c r="Z519" s="28" t="s">
        <v>95</v>
      </c>
      <c r="AA519" t="s">
        <v>96</v>
      </c>
      <c r="AB519" s="28">
        <v>921</v>
      </c>
      <c r="AC519" s="28" t="s">
        <v>97</v>
      </c>
      <c r="AD519" s="28" t="s">
        <v>98</v>
      </c>
      <c r="AE519" s="30" t="s">
        <v>99</v>
      </c>
      <c r="AF519" t="s">
        <v>97</v>
      </c>
      <c r="AG519" t="s">
        <v>98</v>
      </c>
      <c r="AH519" t="s">
        <v>100</v>
      </c>
      <c r="AI519" t="s">
        <v>102</v>
      </c>
      <c r="AJ519">
        <v>0</v>
      </c>
      <c r="AK519" t="s">
        <v>102</v>
      </c>
      <c r="AL519">
        <v>0</v>
      </c>
      <c r="AM519">
        <v>1264</v>
      </c>
      <c r="AN519">
        <v>1264</v>
      </c>
      <c r="AO519" s="28" t="s">
        <v>103</v>
      </c>
      <c r="AP519" s="28" t="s">
        <v>104</v>
      </c>
      <c r="AQ519" t="s">
        <v>105</v>
      </c>
      <c r="AR519" t="s">
        <v>106</v>
      </c>
      <c r="AS519">
        <v>1277</v>
      </c>
      <c r="AT519">
        <v>1067</v>
      </c>
      <c r="AU519">
        <v>0</v>
      </c>
      <c r="AV519">
        <v>2344</v>
      </c>
      <c r="AW519" s="30">
        <v>0</v>
      </c>
      <c r="AX519">
        <v>0</v>
      </c>
      <c r="AY519" s="30">
        <v>2</v>
      </c>
      <c r="AZ519" s="30">
        <v>1</v>
      </c>
      <c r="BA519">
        <v>3</v>
      </c>
      <c r="BB519" s="14">
        <f>IF(Table1[[#This Row],[FullBath]]+Table1[[#This Row],[HalfBath]]=Table1[[#This Row],[BedroomAbvGr]],1,0)</f>
        <v>1</v>
      </c>
      <c r="BC519">
        <v>1</v>
      </c>
      <c r="BD519" s="30" t="s">
        <v>97</v>
      </c>
      <c r="BE519">
        <v>7</v>
      </c>
      <c r="BF519" t="s">
        <v>107</v>
      </c>
      <c r="BG519">
        <v>1</v>
      </c>
      <c r="BH519" t="s">
        <v>98</v>
      </c>
      <c r="BI519" t="s">
        <v>108</v>
      </c>
      <c r="BJ519">
        <v>1996</v>
      </c>
      <c r="BK519" t="s">
        <v>109</v>
      </c>
      <c r="BL519">
        <v>3</v>
      </c>
      <c r="BM519">
        <v>889</v>
      </c>
      <c r="BN519" t="s">
        <v>98</v>
      </c>
      <c r="BO519" t="s">
        <v>98</v>
      </c>
      <c r="BP519" t="s">
        <v>105</v>
      </c>
      <c r="BQ519" s="30">
        <v>220</v>
      </c>
      <c r="BR519" s="14">
        <f>IF(Table1[[#This Row],[WoodDeckSF]]&gt;0,1,0)</f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 s="28" t="s">
        <v>83</v>
      </c>
      <c r="BY519" s="14">
        <f>IF(Table1[[#This Row],[PoolQC]]="NA", 0, 1)</f>
        <v>0</v>
      </c>
      <c r="BZ519" s="30" t="s">
        <v>83</v>
      </c>
      <c r="CA519" s="14">
        <f>IF(Table1[[#This Row],[Fence]]="NA",0,1)</f>
        <v>0</v>
      </c>
      <c r="CB519" t="s">
        <v>83</v>
      </c>
      <c r="CC519">
        <v>0</v>
      </c>
      <c r="CD519" s="30">
        <v>7</v>
      </c>
      <c r="CE519">
        <v>2009</v>
      </c>
      <c r="CF519" t="s">
        <v>110</v>
      </c>
      <c r="CG519" t="s">
        <v>111</v>
      </c>
      <c r="CH519" s="14">
        <f>IF(Table1[[#This Row],[SaleCondition]]="Normal",1,0)</f>
        <v>1</v>
      </c>
      <c r="CI519" s="1">
        <v>265000</v>
      </c>
    </row>
    <row r="520" spans="1:87" x14ac:dyDescent="0.2">
      <c r="A520">
        <v>519</v>
      </c>
      <c r="B520">
        <v>60</v>
      </c>
      <c r="C520" s="28" t="s">
        <v>81</v>
      </c>
      <c r="D520" t="s">
        <v>83</v>
      </c>
      <c r="E520">
        <v>9531</v>
      </c>
      <c r="F520" s="28" t="s">
        <v>82</v>
      </c>
      <c r="G520" t="s">
        <v>83</v>
      </c>
      <c r="H520" t="s">
        <v>120</v>
      </c>
      <c r="I520" s="28" t="s">
        <v>85</v>
      </c>
      <c r="J520" t="s">
        <v>86</v>
      </c>
      <c r="K520" s="30" t="s">
        <v>166</v>
      </c>
      <c r="L520" t="s">
        <v>88</v>
      </c>
      <c r="M520" s="31" t="s">
        <v>89</v>
      </c>
      <c r="N520" s="31" t="s">
        <v>90</v>
      </c>
      <c r="O520" s="28" t="s">
        <v>90</v>
      </c>
      <c r="P520" t="s">
        <v>91</v>
      </c>
      <c r="Q520" s="30" t="s">
        <v>92</v>
      </c>
      <c r="R520" s="28">
        <v>6</v>
      </c>
      <c r="S520" s="28">
        <v>5</v>
      </c>
      <c r="T520">
        <v>1998</v>
      </c>
      <c r="U520">
        <v>1998</v>
      </c>
      <c r="V520" s="14">
        <f t="shared" si="8"/>
        <v>0</v>
      </c>
      <c r="W520" s="28" t="s">
        <v>93</v>
      </c>
      <c r="X520" s="28" t="s">
        <v>94</v>
      </c>
      <c r="Y520" s="30" t="s">
        <v>95</v>
      </c>
      <c r="Z520" s="28" t="s">
        <v>95</v>
      </c>
      <c r="AA520" t="s">
        <v>117</v>
      </c>
      <c r="AB520" s="28">
        <v>0</v>
      </c>
      <c r="AC520" s="28" t="s">
        <v>98</v>
      </c>
      <c r="AD520" s="28" t="s">
        <v>98</v>
      </c>
      <c r="AE520" s="30" t="s">
        <v>99</v>
      </c>
      <c r="AF520" t="s">
        <v>97</v>
      </c>
      <c r="AG520" t="s">
        <v>98</v>
      </c>
      <c r="AH520" t="s">
        <v>121</v>
      </c>
      <c r="AI520" t="s">
        <v>101</v>
      </c>
      <c r="AJ520">
        <v>706</v>
      </c>
      <c r="AK520" t="s">
        <v>102</v>
      </c>
      <c r="AL520">
        <v>0</v>
      </c>
      <c r="AM520">
        <v>88</v>
      </c>
      <c r="AN520">
        <v>794</v>
      </c>
      <c r="AO520" s="28" t="s">
        <v>103</v>
      </c>
      <c r="AP520" s="28" t="s">
        <v>104</v>
      </c>
      <c r="AQ520" t="s">
        <v>105</v>
      </c>
      <c r="AR520" t="s">
        <v>106</v>
      </c>
      <c r="AS520">
        <v>882</v>
      </c>
      <c r="AT520">
        <v>914</v>
      </c>
      <c r="AU520">
        <v>0</v>
      </c>
      <c r="AV520">
        <v>1796</v>
      </c>
      <c r="AW520" s="30">
        <v>1</v>
      </c>
      <c r="AX520">
        <v>0</v>
      </c>
      <c r="AY520" s="30">
        <v>2</v>
      </c>
      <c r="AZ520" s="30">
        <v>1</v>
      </c>
      <c r="BA520">
        <v>3</v>
      </c>
      <c r="BB520" s="14">
        <f>IF(Table1[[#This Row],[FullBath]]+Table1[[#This Row],[HalfBath]]=Table1[[#This Row],[BedroomAbvGr]],1,0)</f>
        <v>1</v>
      </c>
      <c r="BC520">
        <v>1</v>
      </c>
      <c r="BD520" s="30" t="s">
        <v>98</v>
      </c>
      <c r="BE520">
        <v>7</v>
      </c>
      <c r="BF520" t="s">
        <v>107</v>
      </c>
      <c r="BG520">
        <v>0</v>
      </c>
      <c r="BH520" t="s">
        <v>83</v>
      </c>
      <c r="BI520" t="s">
        <v>108</v>
      </c>
      <c r="BJ520">
        <v>1998</v>
      </c>
      <c r="BK520" t="s">
        <v>109</v>
      </c>
      <c r="BL520">
        <v>2</v>
      </c>
      <c r="BM520">
        <v>546</v>
      </c>
      <c r="BN520" t="s">
        <v>98</v>
      </c>
      <c r="BO520" t="s">
        <v>98</v>
      </c>
      <c r="BP520" t="s">
        <v>105</v>
      </c>
      <c r="BQ520" s="30">
        <v>0</v>
      </c>
      <c r="BR520" s="14">
        <f>IF(Table1[[#This Row],[WoodDeckSF]]&gt;0,1,0)</f>
        <v>0</v>
      </c>
      <c r="BS520">
        <v>36</v>
      </c>
      <c r="BT520">
        <v>0</v>
      </c>
      <c r="BU520">
        <v>0</v>
      </c>
      <c r="BV520">
        <v>0</v>
      </c>
      <c r="BW520">
        <v>0</v>
      </c>
      <c r="BX520" s="28" t="s">
        <v>83</v>
      </c>
      <c r="BY520" s="14">
        <f>IF(Table1[[#This Row],[PoolQC]]="NA", 0, 1)</f>
        <v>0</v>
      </c>
      <c r="BZ520" s="30" t="s">
        <v>134</v>
      </c>
      <c r="CA520" s="14">
        <f>IF(Table1[[#This Row],[Fence]]="NA",0,1)</f>
        <v>1</v>
      </c>
      <c r="CB520" t="s">
        <v>83</v>
      </c>
      <c r="CC520">
        <v>0</v>
      </c>
      <c r="CD520" s="30">
        <v>5</v>
      </c>
      <c r="CE520">
        <v>2007</v>
      </c>
      <c r="CF520" t="s">
        <v>110</v>
      </c>
      <c r="CG520" t="s">
        <v>111</v>
      </c>
      <c r="CH520" s="14">
        <f>IF(Table1[[#This Row],[SaleCondition]]="Normal",1,0)</f>
        <v>1</v>
      </c>
      <c r="CI520" s="1">
        <v>211000</v>
      </c>
    </row>
    <row r="521" spans="1:87" x14ac:dyDescent="0.2">
      <c r="A521">
        <v>520</v>
      </c>
      <c r="B521">
        <v>70</v>
      </c>
      <c r="C521" s="28" t="s">
        <v>81</v>
      </c>
      <c r="D521">
        <v>53</v>
      </c>
      <c r="E521">
        <v>10918</v>
      </c>
      <c r="F521" s="28" t="s">
        <v>82</v>
      </c>
      <c r="G521" t="s">
        <v>83</v>
      </c>
      <c r="H521" t="s">
        <v>84</v>
      </c>
      <c r="I521" s="28" t="s">
        <v>85</v>
      </c>
      <c r="J521" t="s">
        <v>86</v>
      </c>
      <c r="K521" s="30" t="s">
        <v>87</v>
      </c>
      <c r="L521" t="s">
        <v>88</v>
      </c>
      <c r="M521" s="31" t="s">
        <v>123</v>
      </c>
      <c r="N521" s="31" t="s">
        <v>90</v>
      </c>
      <c r="O521" s="28" t="s">
        <v>90</v>
      </c>
      <c r="P521" t="s">
        <v>91</v>
      </c>
      <c r="Q521" s="30" t="s">
        <v>92</v>
      </c>
      <c r="R521" s="28">
        <v>7</v>
      </c>
      <c r="S521" s="28">
        <v>9</v>
      </c>
      <c r="T521">
        <v>1926</v>
      </c>
      <c r="U521">
        <v>2004</v>
      </c>
      <c r="V521" s="14">
        <f t="shared" si="8"/>
        <v>1</v>
      </c>
      <c r="W521" s="28" t="s">
        <v>184</v>
      </c>
      <c r="X521" s="28" t="s">
        <v>94</v>
      </c>
      <c r="Y521" s="30" t="s">
        <v>116</v>
      </c>
      <c r="Z521" s="28" t="s">
        <v>116</v>
      </c>
      <c r="AA521" t="s">
        <v>117</v>
      </c>
      <c r="AB521" s="28">
        <v>0</v>
      </c>
      <c r="AC521" s="28" t="s">
        <v>97</v>
      </c>
      <c r="AD521" s="28" t="s">
        <v>98</v>
      </c>
      <c r="AE521" s="30" t="s">
        <v>126</v>
      </c>
      <c r="AF521" t="s">
        <v>97</v>
      </c>
      <c r="AG521" t="s">
        <v>98</v>
      </c>
      <c r="AH521" t="s">
        <v>100</v>
      </c>
      <c r="AI521" t="s">
        <v>102</v>
      </c>
      <c r="AJ521">
        <v>0</v>
      </c>
      <c r="AK521" t="s">
        <v>102</v>
      </c>
      <c r="AL521">
        <v>0</v>
      </c>
      <c r="AM521">
        <v>1276</v>
      </c>
      <c r="AN521">
        <v>1276</v>
      </c>
      <c r="AO521" s="28" t="s">
        <v>103</v>
      </c>
      <c r="AP521" s="28" t="s">
        <v>104</v>
      </c>
      <c r="AQ521" t="s">
        <v>105</v>
      </c>
      <c r="AR521" t="s">
        <v>106</v>
      </c>
      <c r="AS521">
        <v>1276</v>
      </c>
      <c r="AT521">
        <v>804</v>
      </c>
      <c r="AU521">
        <v>0</v>
      </c>
      <c r="AV521">
        <v>2080</v>
      </c>
      <c r="AW521" s="30">
        <v>0</v>
      </c>
      <c r="AX521">
        <v>0</v>
      </c>
      <c r="AY521" s="30">
        <v>1</v>
      </c>
      <c r="AZ521" s="30">
        <v>1</v>
      </c>
      <c r="BA521">
        <v>3</v>
      </c>
      <c r="BB521" s="14">
        <f>IF(Table1[[#This Row],[FullBath]]+Table1[[#This Row],[HalfBath]]=Table1[[#This Row],[BedroomAbvGr]],1,0)</f>
        <v>0</v>
      </c>
      <c r="BC521">
        <v>1</v>
      </c>
      <c r="BD521" s="30" t="s">
        <v>97</v>
      </c>
      <c r="BE521">
        <v>9</v>
      </c>
      <c r="BF521" t="s">
        <v>107</v>
      </c>
      <c r="BG521">
        <v>2</v>
      </c>
      <c r="BH521" t="s">
        <v>97</v>
      </c>
      <c r="BI521" t="s">
        <v>127</v>
      </c>
      <c r="BJ521">
        <v>1926</v>
      </c>
      <c r="BK521" t="s">
        <v>102</v>
      </c>
      <c r="BL521">
        <v>1</v>
      </c>
      <c r="BM521">
        <v>282</v>
      </c>
      <c r="BN521" t="s">
        <v>98</v>
      </c>
      <c r="BO521" t="s">
        <v>98</v>
      </c>
      <c r="BP521" t="s">
        <v>105</v>
      </c>
      <c r="BQ521" s="30">
        <v>0</v>
      </c>
      <c r="BR521" s="14">
        <f>IF(Table1[[#This Row],[WoodDeckSF]]&gt;0,1,0)</f>
        <v>0</v>
      </c>
      <c r="BS521">
        <v>0</v>
      </c>
      <c r="BT521">
        <v>0</v>
      </c>
      <c r="BU521">
        <v>0</v>
      </c>
      <c r="BV521">
        <v>145</v>
      </c>
      <c r="BW521">
        <v>0</v>
      </c>
      <c r="BX521" s="28" t="s">
        <v>83</v>
      </c>
      <c r="BY521" s="14">
        <f>IF(Table1[[#This Row],[PoolQC]]="NA", 0, 1)</f>
        <v>0</v>
      </c>
      <c r="BZ521" s="30" t="s">
        <v>134</v>
      </c>
      <c r="CA521" s="14">
        <f>IF(Table1[[#This Row],[Fence]]="NA",0,1)</f>
        <v>1</v>
      </c>
      <c r="CB521" t="s">
        <v>83</v>
      </c>
      <c r="CC521">
        <v>0</v>
      </c>
      <c r="CD521" s="30">
        <v>6</v>
      </c>
      <c r="CE521">
        <v>2009</v>
      </c>
      <c r="CF521" t="s">
        <v>110</v>
      </c>
      <c r="CG521" t="s">
        <v>111</v>
      </c>
      <c r="CH521" s="14">
        <f>IF(Table1[[#This Row],[SaleCondition]]="Normal",1,0)</f>
        <v>1</v>
      </c>
      <c r="CI521" s="1">
        <v>234000</v>
      </c>
    </row>
    <row r="522" spans="1:87" x14ac:dyDescent="0.2">
      <c r="A522">
        <v>521</v>
      </c>
      <c r="B522">
        <v>190</v>
      </c>
      <c r="C522" s="28" t="s">
        <v>81</v>
      </c>
      <c r="D522">
        <v>60</v>
      </c>
      <c r="E522">
        <v>10800</v>
      </c>
      <c r="F522" s="28" t="s">
        <v>82</v>
      </c>
      <c r="G522" t="s">
        <v>174</v>
      </c>
      <c r="H522" t="s">
        <v>84</v>
      </c>
      <c r="I522" s="28" t="s">
        <v>85</v>
      </c>
      <c r="J522" t="s">
        <v>86</v>
      </c>
      <c r="K522" s="30" t="s">
        <v>87</v>
      </c>
      <c r="L522" t="s">
        <v>88</v>
      </c>
      <c r="M522" s="31" t="s">
        <v>143</v>
      </c>
      <c r="N522" s="31" t="s">
        <v>90</v>
      </c>
      <c r="O522" s="28" t="s">
        <v>90</v>
      </c>
      <c r="P522" t="s">
        <v>149</v>
      </c>
      <c r="Q522" s="30" t="s">
        <v>92</v>
      </c>
      <c r="R522" s="28">
        <v>4</v>
      </c>
      <c r="S522" s="28">
        <v>7</v>
      </c>
      <c r="T522">
        <v>1900</v>
      </c>
      <c r="U522">
        <v>2000</v>
      </c>
      <c r="V522" s="14">
        <f t="shared" si="8"/>
        <v>1</v>
      </c>
      <c r="W522" s="28" t="s">
        <v>93</v>
      </c>
      <c r="X522" s="28" t="s">
        <v>94</v>
      </c>
      <c r="Y522" s="30" t="s">
        <v>116</v>
      </c>
      <c r="Z522" s="28" t="s">
        <v>116</v>
      </c>
      <c r="AA522" t="s">
        <v>117</v>
      </c>
      <c r="AB522" s="28">
        <v>0</v>
      </c>
      <c r="AC522" s="28" t="s">
        <v>98</v>
      </c>
      <c r="AD522" s="28" t="s">
        <v>98</v>
      </c>
      <c r="AE522" s="30" t="s">
        <v>126</v>
      </c>
      <c r="AF522" t="s">
        <v>83</v>
      </c>
      <c r="AG522" t="s">
        <v>83</v>
      </c>
      <c r="AH522" t="s">
        <v>83</v>
      </c>
      <c r="AI522" t="s">
        <v>83</v>
      </c>
      <c r="AJ522">
        <v>0</v>
      </c>
      <c r="AK522" t="s">
        <v>83</v>
      </c>
      <c r="AL522">
        <v>0</v>
      </c>
      <c r="AM522">
        <v>0</v>
      </c>
      <c r="AN522">
        <v>0</v>
      </c>
      <c r="AO522" s="28" t="s">
        <v>103</v>
      </c>
      <c r="AP522" s="28" t="s">
        <v>98</v>
      </c>
      <c r="AQ522" t="s">
        <v>177</v>
      </c>
      <c r="AR522" t="s">
        <v>164</v>
      </c>
      <c r="AS522">
        <v>694</v>
      </c>
      <c r="AT522">
        <v>600</v>
      </c>
      <c r="AU522">
        <v>0</v>
      </c>
      <c r="AV522">
        <v>1294</v>
      </c>
      <c r="AW522" s="30">
        <v>0</v>
      </c>
      <c r="AX522">
        <v>0</v>
      </c>
      <c r="AY522" s="30">
        <v>2</v>
      </c>
      <c r="AZ522" s="30">
        <v>0</v>
      </c>
      <c r="BA522">
        <v>3</v>
      </c>
      <c r="BB522" s="14">
        <f>IF(Table1[[#This Row],[FullBath]]+Table1[[#This Row],[HalfBath]]=Table1[[#This Row],[BedroomAbvGr]],1,0)</f>
        <v>0</v>
      </c>
      <c r="BC522">
        <v>2</v>
      </c>
      <c r="BD522" s="30" t="s">
        <v>98</v>
      </c>
      <c r="BE522">
        <v>7</v>
      </c>
      <c r="BF522" t="s">
        <v>107</v>
      </c>
      <c r="BG522">
        <v>0</v>
      </c>
      <c r="BH522" t="s">
        <v>83</v>
      </c>
      <c r="BI522" t="s">
        <v>83</v>
      </c>
      <c r="BJ522" t="s">
        <v>83</v>
      </c>
      <c r="BK522" t="s">
        <v>83</v>
      </c>
      <c r="BL522">
        <v>0</v>
      </c>
      <c r="BM522">
        <v>0</v>
      </c>
      <c r="BN522" t="s">
        <v>83</v>
      </c>
      <c r="BO522" t="s">
        <v>83</v>
      </c>
      <c r="BP522" t="s">
        <v>177</v>
      </c>
      <c r="BQ522" s="30">
        <v>220</v>
      </c>
      <c r="BR522" s="14">
        <f>IF(Table1[[#This Row],[WoodDeckSF]]&gt;0,1,0)</f>
        <v>1</v>
      </c>
      <c r="BS522">
        <v>114</v>
      </c>
      <c r="BT522">
        <v>210</v>
      </c>
      <c r="BU522">
        <v>0</v>
      </c>
      <c r="BV522">
        <v>0</v>
      </c>
      <c r="BW522">
        <v>0</v>
      </c>
      <c r="BX522" s="28" t="s">
        <v>83</v>
      </c>
      <c r="BY522" s="14">
        <f>IF(Table1[[#This Row],[PoolQC]]="NA", 0, 1)</f>
        <v>0</v>
      </c>
      <c r="BZ522" s="30" t="s">
        <v>83</v>
      </c>
      <c r="CA522" s="14">
        <f>IF(Table1[[#This Row],[Fence]]="NA",0,1)</f>
        <v>0</v>
      </c>
      <c r="CB522" t="s">
        <v>83</v>
      </c>
      <c r="CC522">
        <v>0</v>
      </c>
      <c r="CD522" s="30">
        <v>8</v>
      </c>
      <c r="CE522">
        <v>2008</v>
      </c>
      <c r="CF522" t="s">
        <v>110</v>
      </c>
      <c r="CG522" t="s">
        <v>111</v>
      </c>
      <c r="CH522" s="14">
        <f>IF(Table1[[#This Row],[SaleCondition]]="Normal",1,0)</f>
        <v>1</v>
      </c>
      <c r="CI522" s="1">
        <v>106250</v>
      </c>
    </row>
    <row r="523" spans="1:87" x14ac:dyDescent="0.2">
      <c r="A523">
        <v>522</v>
      </c>
      <c r="B523">
        <v>20</v>
      </c>
      <c r="C523" s="28" t="s">
        <v>81</v>
      </c>
      <c r="D523">
        <v>90</v>
      </c>
      <c r="E523">
        <v>11988</v>
      </c>
      <c r="F523" s="28" t="s">
        <v>82</v>
      </c>
      <c r="G523" t="s">
        <v>83</v>
      </c>
      <c r="H523" t="s">
        <v>120</v>
      </c>
      <c r="I523" s="28" t="s">
        <v>85</v>
      </c>
      <c r="J523" t="s">
        <v>86</v>
      </c>
      <c r="K523" s="30" t="s">
        <v>122</v>
      </c>
      <c r="L523" t="s">
        <v>88</v>
      </c>
      <c r="M523" s="31" t="s">
        <v>162</v>
      </c>
      <c r="N523" s="31" t="s">
        <v>114</v>
      </c>
      <c r="O523" s="28" t="s">
        <v>90</v>
      </c>
      <c r="P523" t="s">
        <v>91</v>
      </c>
      <c r="Q523" s="30" t="s">
        <v>115</v>
      </c>
      <c r="R523" s="28">
        <v>6</v>
      </c>
      <c r="S523" s="28">
        <v>6</v>
      </c>
      <c r="T523">
        <v>1957</v>
      </c>
      <c r="U523">
        <v>1957</v>
      </c>
      <c r="V523" s="14">
        <f t="shared" si="8"/>
        <v>0</v>
      </c>
      <c r="W523" s="28" t="s">
        <v>93</v>
      </c>
      <c r="X523" s="28" t="s">
        <v>94</v>
      </c>
      <c r="Y523" s="30" t="s">
        <v>95</v>
      </c>
      <c r="Z523" s="28" t="s">
        <v>95</v>
      </c>
      <c r="AA523" t="s">
        <v>117</v>
      </c>
      <c r="AB523" s="28">
        <v>0</v>
      </c>
      <c r="AC523" s="28" t="s">
        <v>98</v>
      </c>
      <c r="AD523" s="28" t="s">
        <v>98</v>
      </c>
      <c r="AE523" s="30" t="s">
        <v>118</v>
      </c>
      <c r="AF523" t="s">
        <v>98</v>
      </c>
      <c r="AG523" t="s">
        <v>98</v>
      </c>
      <c r="AH523" t="s">
        <v>100</v>
      </c>
      <c r="AI523" t="s">
        <v>153</v>
      </c>
      <c r="AJ523">
        <v>777</v>
      </c>
      <c r="AK523" t="s">
        <v>102</v>
      </c>
      <c r="AL523">
        <v>0</v>
      </c>
      <c r="AM523">
        <v>467</v>
      </c>
      <c r="AN523">
        <v>1244</v>
      </c>
      <c r="AO523" s="28" t="s">
        <v>103</v>
      </c>
      <c r="AP523" s="28" t="s">
        <v>104</v>
      </c>
      <c r="AQ523" t="s">
        <v>105</v>
      </c>
      <c r="AR523" t="s">
        <v>164</v>
      </c>
      <c r="AS523">
        <v>1244</v>
      </c>
      <c r="AT523">
        <v>0</v>
      </c>
      <c r="AU523">
        <v>0</v>
      </c>
      <c r="AV523">
        <v>1244</v>
      </c>
      <c r="AW523" s="30">
        <v>0</v>
      </c>
      <c r="AX523">
        <v>0</v>
      </c>
      <c r="AY523" s="30">
        <v>1</v>
      </c>
      <c r="AZ523" s="30">
        <v>1</v>
      </c>
      <c r="BA523">
        <v>3</v>
      </c>
      <c r="BB523" s="14">
        <f>IF(Table1[[#This Row],[FullBath]]+Table1[[#This Row],[HalfBath]]=Table1[[#This Row],[BedroomAbvGr]],1,0)</f>
        <v>0</v>
      </c>
      <c r="BC523">
        <v>1</v>
      </c>
      <c r="BD523" s="30" t="s">
        <v>98</v>
      </c>
      <c r="BE523">
        <v>6</v>
      </c>
      <c r="BF523" t="s">
        <v>107</v>
      </c>
      <c r="BG523">
        <v>2</v>
      </c>
      <c r="BH523" t="s">
        <v>97</v>
      </c>
      <c r="BI523" t="s">
        <v>108</v>
      </c>
      <c r="BJ523">
        <v>1957</v>
      </c>
      <c r="BK523" t="s">
        <v>102</v>
      </c>
      <c r="BL523">
        <v>1</v>
      </c>
      <c r="BM523">
        <v>336</v>
      </c>
      <c r="BN523" t="s">
        <v>98</v>
      </c>
      <c r="BO523" t="s">
        <v>98</v>
      </c>
      <c r="BP523" t="s">
        <v>105</v>
      </c>
      <c r="BQ523" s="30">
        <v>0</v>
      </c>
      <c r="BR523" s="14">
        <f>IF(Table1[[#This Row],[WoodDeckSF]]&gt;0,1,0)</f>
        <v>0</v>
      </c>
      <c r="BS523">
        <v>40</v>
      </c>
      <c r="BT523">
        <v>0</v>
      </c>
      <c r="BU523">
        <v>0</v>
      </c>
      <c r="BV523">
        <v>0</v>
      </c>
      <c r="BW523">
        <v>0</v>
      </c>
      <c r="BX523" s="28" t="s">
        <v>83</v>
      </c>
      <c r="BY523" s="14">
        <f>IF(Table1[[#This Row],[PoolQC]]="NA", 0, 1)</f>
        <v>0</v>
      </c>
      <c r="BZ523" s="30" t="s">
        <v>83</v>
      </c>
      <c r="CA523" s="14">
        <f>IF(Table1[[#This Row],[Fence]]="NA",0,1)</f>
        <v>0</v>
      </c>
      <c r="CB523" t="s">
        <v>83</v>
      </c>
      <c r="CC523">
        <v>0</v>
      </c>
      <c r="CD523" s="30">
        <v>5</v>
      </c>
      <c r="CE523">
        <v>2007</v>
      </c>
      <c r="CF523" t="s">
        <v>110</v>
      </c>
      <c r="CG523" t="s">
        <v>111</v>
      </c>
      <c r="CH523" s="14">
        <f>IF(Table1[[#This Row],[SaleCondition]]="Normal",1,0)</f>
        <v>1</v>
      </c>
      <c r="CI523" s="1">
        <v>150000</v>
      </c>
    </row>
    <row r="524" spans="1:87" x14ac:dyDescent="0.2">
      <c r="A524">
        <v>523</v>
      </c>
      <c r="B524">
        <v>50</v>
      </c>
      <c r="C524" s="28" t="s">
        <v>142</v>
      </c>
      <c r="D524">
        <v>50</v>
      </c>
      <c r="E524">
        <v>5000</v>
      </c>
      <c r="F524" s="28" t="s">
        <v>82</v>
      </c>
      <c r="G524" t="s">
        <v>83</v>
      </c>
      <c r="H524" t="s">
        <v>84</v>
      </c>
      <c r="I524" s="28" t="s">
        <v>85</v>
      </c>
      <c r="J524" t="s">
        <v>86</v>
      </c>
      <c r="K524" s="30" t="s">
        <v>122</v>
      </c>
      <c r="L524" t="s">
        <v>88</v>
      </c>
      <c r="M524" s="31" t="s">
        <v>148</v>
      </c>
      <c r="N524" s="31" t="s">
        <v>114</v>
      </c>
      <c r="O524" s="28" t="s">
        <v>90</v>
      </c>
      <c r="P524" t="s">
        <v>91</v>
      </c>
      <c r="Q524" s="30" t="s">
        <v>132</v>
      </c>
      <c r="R524" s="28">
        <v>6</v>
      </c>
      <c r="S524" s="28">
        <v>7</v>
      </c>
      <c r="T524">
        <v>1947</v>
      </c>
      <c r="U524">
        <v>1950</v>
      </c>
      <c r="V524" s="14">
        <f t="shared" si="8"/>
        <v>1</v>
      </c>
      <c r="W524" s="28" t="s">
        <v>93</v>
      </c>
      <c r="X524" s="28" t="s">
        <v>94</v>
      </c>
      <c r="Y524" s="30" t="s">
        <v>180</v>
      </c>
      <c r="Z524" s="28" t="s">
        <v>181</v>
      </c>
      <c r="AA524" t="s">
        <v>117</v>
      </c>
      <c r="AB524" s="28">
        <v>0</v>
      </c>
      <c r="AC524" s="28" t="s">
        <v>98</v>
      </c>
      <c r="AD524" s="28" t="s">
        <v>97</v>
      </c>
      <c r="AE524" s="30" t="s">
        <v>118</v>
      </c>
      <c r="AF524" t="s">
        <v>98</v>
      </c>
      <c r="AG524" t="s">
        <v>98</v>
      </c>
      <c r="AH524" t="s">
        <v>100</v>
      </c>
      <c r="AI524" t="s">
        <v>119</v>
      </c>
      <c r="AJ524">
        <v>399</v>
      </c>
      <c r="AK524" t="s">
        <v>102</v>
      </c>
      <c r="AL524">
        <v>0</v>
      </c>
      <c r="AM524">
        <v>605</v>
      </c>
      <c r="AN524">
        <v>1004</v>
      </c>
      <c r="AO524" s="28" t="s">
        <v>103</v>
      </c>
      <c r="AP524" s="28" t="s">
        <v>104</v>
      </c>
      <c r="AQ524" t="s">
        <v>105</v>
      </c>
      <c r="AR524" t="s">
        <v>106</v>
      </c>
      <c r="AS524">
        <v>1004</v>
      </c>
      <c r="AT524">
        <v>660</v>
      </c>
      <c r="AU524">
        <v>0</v>
      </c>
      <c r="AV524">
        <v>1664</v>
      </c>
      <c r="AW524" s="30">
        <v>0</v>
      </c>
      <c r="AX524">
        <v>0</v>
      </c>
      <c r="AY524" s="30">
        <v>2</v>
      </c>
      <c r="AZ524" s="30">
        <v>0</v>
      </c>
      <c r="BA524">
        <v>3</v>
      </c>
      <c r="BB524" s="14">
        <f>IF(Table1[[#This Row],[FullBath]]+Table1[[#This Row],[HalfBath]]=Table1[[#This Row],[BedroomAbvGr]],1,0)</f>
        <v>0</v>
      </c>
      <c r="BC524">
        <v>1</v>
      </c>
      <c r="BD524" s="30" t="s">
        <v>98</v>
      </c>
      <c r="BE524">
        <v>7</v>
      </c>
      <c r="BF524" t="s">
        <v>107</v>
      </c>
      <c r="BG524">
        <v>2</v>
      </c>
      <c r="BH524" t="s">
        <v>97</v>
      </c>
      <c r="BI524" t="s">
        <v>127</v>
      </c>
      <c r="BJ524">
        <v>1950</v>
      </c>
      <c r="BK524" t="s">
        <v>102</v>
      </c>
      <c r="BL524">
        <v>2</v>
      </c>
      <c r="BM524">
        <v>420</v>
      </c>
      <c r="BN524" t="s">
        <v>98</v>
      </c>
      <c r="BO524" t="s">
        <v>98</v>
      </c>
      <c r="BP524" t="s">
        <v>105</v>
      </c>
      <c r="BQ524" s="30">
        <v>0</v>
      </c>
      <c r="BR524" s="14">
        <f>IF(Table1[[#This Row],[WoodDeckSF]]&gt;0,1,0)</f>
        <v>0</v>
      </c>
      <c r="BS524">
        <v>24</v>
      </c>
      <c r="BT524">
        <v>36</v>
      </c>
      <c r="BU524">
        <v>0</v>
      </c>
      <c r="BV524">
        <v>0</v>
      </c>
      <c r="BW524">
        <v>0</v>
      </c>
      <c r="BX524" s="28" t="s">
        <v>83</v>
      </c>
      <c r="BY524" s="14">
        <f>IF(Table1[[#This Row],[PoolQC]]="NA", 0, 1)</f>
        <v>0</v>
      </c>
      <c r="BZ524" s="30" t="s">
        <v>83</v>
      </c>
      <c r="CA524" s="14">
        <f>IF(Table1[[#This Row],[Fence]]="NA",0,1)</f>
        <v>0</v>
      </c>
      <c r="CB524" t="s">
        <v>83</v>
      </c>
      <c r="CC524">
        <v>0</v>
      </c>
      <c r="CD524" s="30">
        <v>10</v>
      </c>
      <c r="CE524">
        <v>2006</v>
      </c>
      <c r="CF524" t="s">
        <v>110</v>
      </c>
      <c r="CG524" t="s">
        <v>111</v>
      </c>
      <c r="CH524" s="14">
        <f>IF(Table1[[#This Row],[SaleCondition]]="Normal",1,0)</f>
        <v>1</v>
      </c>
      <c r="CI524" s="1">
        <v>159000</v>
      </c>
    </row>
    <row r="525" spans="1:87" x14ac:dyDescent="0.2">
      <c r="A525">
        <v>524</v>
      </c>
      <c r="B525">
        <v>60</v>
      </c>
      <c r="C525" s="28" t="s">
        <v>81</v>
      </c>
      <c r="D525">
        <v>130</v>
      </c>
      <c r="E525">
        <v>40094</v>
      </c>
      <c r="F525" s="28" t="s">
        <v>82</v>
      </c>
      <c r="G525" t="s">
        <v>83</v>
      </c>
      <c r="H525" t="s">
        <v>120</v>
      </c>
      <c r="I525" s="28" t="s">
        <v>175</v>
      </c>
      <c r="J525" t="s">
        <v>86</v>
      </c>
      <c r="K525" s="30" t="s">
        <v>87</v>
      </c>
      <c r="L525" t="s">
        <v>88</v>
      </c>
      <c r="M525" s="31" t="s">
        <v>185</v>
      </c>
      <c r="N525" s="31" t="s">
        <v>139</v>
      </c>
      <c r="O525" s="28" t="s">
        <v>139</v>
      </c>
      <c r="P525" t="s">
        <v>91</v>
      </c>
      <c r="Q525" s="30" t="s">
        <v>92</v>
      </c>
      <c r="R525" s="28">
        <v>10</v>
      </c>
      <c r="S525" s="28">
        <v>5</v>
      </c>
      <c r="T525">
        <v>2007</v>
      </c>
      <c r="U525">
        <v>2008</v>
      </c>
      <c r="V525" s="14">
        <f t="shared" si="8"/>
        <v>1</v>
      </c>
      <c r="W525" s="28" t="s">
        <v>152</v>
      </c>
      <c r="X525" s="28" t="s">
        <v>94</v>
      </c>
      <c r="Y525" s="30" t="s">
        <v>180</v>
      </c>
      <c r="Z525" s="28" t="s">
        <v>181</v>
      </c>
      <c r="AA525" t="s">
        <v>137</v>
      </c>
      <c r="AB525" s="28">
        <v>762</v>
      </c>
      <c r="AC525" s="28" t="s">
        <v>104</v>
      </c>
      <c r="AD525" s="28" t="s">
        <v>98</v>
      </c>
      <c r="AE525" s="30" t="s">
        <v>99</v>
      </c>
      <c r="AF525" t="s">
        <v>104</v>
      </c>
      <c r="AG525" t="s">
        <v>98</v>
      </c>
      <c r="AH525" t="s">
        <v>97</v>
      </c>
      <c r="AI525" t="s">
        <v>101</v>
      </c>
      <c r="AJ525">
        <v>2260</v>
      </c>
      <c r="AK525" t="s">
        <v>102</v>
      </c>
      <c r="AL525">
        <v>0</v>
      </c>
      <c r="AM525">
        <v>878</v>
      </c>
      <c r="AN525">
        <v>3138</v>
      </c>
      <c r="AO525" s="28" t="s">
        <v>103</v>
      </c>
      <c r="AP525" s="28" t="s">
        <v>104</v>
      </c>
      <c r="AQ525" t="s">
        <v>105</v>
      </c>
      <c r="AR525" t="s">
        <v>106</v>
      </c>
      <c r="AS525">
        <v>3138</v>
      </c>
      <c r="AT525">
        <v>1538</v>
      </c>
      <c r="AU525">
        <v>0</v>
      </c>
      <c r="AV525">
        <v>4676</v>
      </c>
      <c r="AW525" s="30">
        <v>1</v>
      </c>
      <c r="AX525">
        <v>0</v>
      </c>
      <c r="AY525" s="30">
        <v>3</v>
      </c>
      <c r="AZ525" s="30">
        <v>1</v>
      </c>
      <c r="BA525">
        <v>3</v>
      </c>
      <c r="BB525" s="14">
        <f>IF(Table1[[#This Row],[FullBath]]+Table1[[#This Row],[HalfBath]]=Table1[[#This Row],[BedroomAbvGr]],1,0)</f>
        <v>0</v>
      </c>
      <c r="BC525">
        <v>1</v>
      </c>
      <c r="BD525" s="30" t="s">
        <v>104</v>
      </c>
      <c r="BE525">
        <v>11</v>
      </c>
      <c r="BF525" t="s">
        <v>107</v>
      </c>
      <c r="BG525">
        <v>1</v>
      </c>
      <c r="BH525" t="s">
        <v>97</v>
      </c>
      <c r="BI525" t="s">
        <v>156</v>
      </c>
      <c r="BJ525">
        <v>2007</v>
      </c>
      <c r="BK525" t="s">
        <v>157</v>
      </c>
      <c r="BL525">
        <v>3</v>
      </c>
      <c r="BM525">
        <v>884</v>
      </c>
      <c r="BN525" t="s">
        <v>98</v>
      </c>
      <c r="BO525" t="s">
        <v>98</v>
      </c>
      <c r="BP525" t="s">
        <v>105</v>
      </c>
      <c r="BQ525" s="30">
        <v>208</v>
      </c>
      <c r="BR525" s="14">
        <f>IF(Table1[[#This Row],[WoodDeckSF]]&gt;0,1,0)</f>
        <v>1</v>
      </c>
      <c r="BS525">
        <v>406</v>
      </c>
      <c r="BT525">
        <v>0</v>
      </c>
      <c r="BU525">
        <v>0</v>
      </c>
      <c r="BV525">
        <v>0</v>
      </c>
      <c r="BW525">
        <v>0</v>
      </c>
      <c r="BX525" s="28" t="s">
        <v>83</v>
      </c>
      <c r="BY525" s="14">
        <f>IF(Table1[[#This Row],[PoolQC]]="NA", 0, 1)</f>
        <v>0</v>
      </c>
      <c r="BZ525" s="30" t="s">
        <v>83</v>
      </c>
      <c r="CA525" s="14">
        <f>IF(Table1[[#This Row],[Fence]]="NA",0,1)</f>
        <v>0</v>
      </c>
      <c r="CB525" t="s">
        <v>83</v>
      </c>
      <c r="CC525">
        <v>0</v>
      </c>
      <c r="CD525" s="30">
        <v>10</v>
      </c>
      <c r="CE525">
        <v>2007</v>
      </c>
      <c r="CF525" t="s">
        <v>158</v>
      </c>
      <c r="CG525" t="s">
        <v>159</v>
      </c>
      <c r="CH525" s="14">
        <f>IF(Table1[[#This Row],[SaleCondition]]="Normal",1,0)</f>
        <v>0</v>
      </c>
      <c r="CI525" s="1">
        <v>184750</v>
      </c>
    </row>
    <row r="526" spans="1:87" x14ac:dyDescent="0.2">
      <c r="A526">
        <v>525</v>
      </c>
      <c r="B526">
        <v>60</v>
      </c>
      <c r="C526" s="28" t="s">
        <v>81</v>
      </c>
      <c r="D526">
        <v>95</v>
      </c>
      <c r="E526">
        <v>11787</v>
      </c>
      <c r="F526" s="28" t="s">
        <v>82</v>
      </c>
      <c r="G526" t="s">
        <v>83</v>
      </c>
      <c r="H526" t="s">
        <v>120</v>
      </c>
      <c r="I526" s="28" t="s">
        <v>85</v>
      </c>
      <c r="J526" t="s">
        <v>86</v>
      </c>
      <c r="K526" s="30" t="s">
        <v>87</v>
      </c>
      <c r="L526" t="s">
        <v>88</v>
      </c>
      <c r="M526" s="31" t="s">
        <v>129</v>
      </c>
      <c r="N526" s="31" t="s">
        <v>90</v>
      </c>
      <c r="O526" s="28" t="s">
        <v>90</v>
      </c>
      <c r="P526" t="s">
        <v>91</v>
      </c>
      <c r="Q526" s="30" t="s">
        <v>92</v>
      </c>
      <c r="R526" s="28">
        <v>7</v>
      </c>
      <c r="S526" s="28">
        <v>5</v>
      </c>
      <c r="T526">
        <v>1996</v>
      </c>
      <c r="U526">
        <v>1997</v>
      </c>
      <c r="V526" s="14">
        <f t="shared" si="8"/>
        <v>1</v>
      </c>
      <c r="W526" s="28" t="s">
        <v>93</v>
      </c>
      <c r="X526" s="28" t="s">
        <v>94</v>
      </c>
      <c r="Y526" s="30" t="s">
        <v>95</v>
      </c>
      <c r="Z526" s="28" t="s">
        <v>95</v>
      </c>
      <c r="AA526" t="s">
        <v>96</v>
      </c>
      <c r="AB526" s="28">
        <v>594</v>
      </c>
      <c r="AC526" s="28" t="s">
        <v>97</v>
      </c>
      <c r="AD526" s="28" t="s">
        <v>98</v>
      </c>
      <c r="AE526" s="30" t="s">
        <v>99</v>
      </c>
      <c r="AF526" t="s">
        <v>97</v>
      </c>
      <c r="AG526" t="s">
        <v>98</v>
      </c>
      <c r="AH526" t="s">
        <v>100</v>
      </c>
      <c r="AI526" t="s">
        <v>101</v>
      </c>
      <c r="AJ526">
        <v>719</v>
      </c>
      <c r="AK526" t="s">
        <v>102</v>
      </c>
      <c r="AL526">
        <v>0</v>
      </c>
      <c r="AM526">
        <v>660</v>
      </c>
      <c r="AN526">
        <v>1379</v>
      </c>
      <c r="AO526" s="28" t="s">
        <v>103</v>
      </c>
      <c r="AP526" s="28" t="s">
        <v>104</v>
      </c>
      <c r="AQ526" t="s">
        <v>105</v>
      </c>
      <c r="AR526" t="s">
        <v>106</v>
      </c>
      <c r="AS526">
        <v>1383</v>
      </c>
      <c r="AT526">
        <v>1015</v>
      </c>
      <c r="AU526">
        <v>0</v>
      </c>
      <c r="AV526">
        <v>2398</v>
      </c>
      <c r="AW526" s="30">
        <v>1</v>
      </c>
      <c r="AX526">
        <v>0</v>
      </c>
      <c r="AY526" s="30">
        <v>2</v>
      </c>
      <c r="AZ526" s="30">
        <v>1</v>
      </c>
      <c r="BA526">
        <v>3</v>
      </c>
      <c r="BB526" s="14">
        <f>IF(Table1[[#This Row],[FullBath]]+Table1[[#This Row],[HalfBath]]=Table1[[#This Row],[BedroomAbvGr]],1,0)</f>
        <v>1</v>
      </c>
      <c r="BC526">
        <v>1</v>
      </c>
      <c r="BD526" s="30" t="s">
        <v>97</v>
      </c>
      <c r="BE526">
        <v>8</v>
      </c>
      <c r="BF526" t="s">
        <v>107</v>
      </c>
      <c r="BG526">
        <v>1</v>
      </c>
      <c r="BH526" t="s">
        <v>98</v>
      </c>
      <c r="BI526" t="s">
        <v>108</v>
      </c>
      <c r="BJ526">
        <v>1996</v>
      </c>
      <c r="BK526" t="s">
        <v>157</v>
      </c>
      <c r="BL526">
        <v>3</v>
      </c>
      <c r="BM526">
        <v>834</v>
      </c>
      <c r="BN526" t="s">
        <v>98</v>
      </c>
      <c r="BO526" t="s">
        <v>98</v>
      </c>
      <c r="BP526" t="s">
        <v>105</v>
      </c>
      <c r="BQ526" s="30">
        <v>239</v>
      </c>
      <c r="BR526" s="14">
        <f>IF(Table1[[#This Row],[WoodDeckSF]]&gt;0,1,0)</f>
        <v>1</v>
      </c>
      <c r="BS526">
        <v>60</v>
      </c>
      <c r="BT526">
        <v>0</v>
      </c>
      <c r="BU526">
        <v>0</v>
      </c>
      <c r="BV526">
        <v>0</v>
      </c>
      <c r="BW526">
        <v>0</v>
      </c>
      <c r="BX526" s="28" t="s">
        <v>83</v>
      </c>
      <c r="BY526" s="14">
        <f>IF(Table1[[#This Row],[PoolQC]]="NA", 0, 1)</f>
        <v>0</v>
      </c>
      <c r="BZ526" s="30" t="s">
        <v>83</v>
      </c>
      <c r="CA526" s="14">
        <f>IF(Table1[[#This Row],[Fence]]="NA",0,1)</f>
        <v>0</v>
      </c>
      <c r="CB526" t="s">
        <v>83</v>
      </c>
      <c r="CC526">
        <v>0</v>
      </c>
      <c r="CD526" s="30">
        <v>8</v>
      </c>
      <c r="CE526">
        <v>2007</v>
      </c>
      <c r="CF526" t="s">
        <v>110</v>
      </c>
      <c r="CG526" t="s">
        <v>111</v>
      </c>
      <c r="CH526" s="14">
        <f>IF(Table1[[#This Row],[SaleCondition]]="Normal",1,0)</f>
        <v>1</v>
      </c>
      <c r="CI526" s="1">
        <v>315750</v>
      </c>
    </row>
    <row r="527" spans="1:87" x14ac:dyDescent="0.2">
      <c r="A527">
        <v>526</v>
      </c>
      <c r="B527">
        <v>20</v>
      </c>
      <c r="C527" s="28" t="s">
        <v>192</v>
      </c>
      <c r="D527">
        <v>62</v>
      </c>
      <c r="E527">
        <v>7500</v>
      </c>
      <c r="F527" s="28" t="s">
        <v>82</v>
      </c>
      <c r="G527" t="s">
        <v>82</v>
      </c>
      <c r="H527" t="s">
        <v>84</v>
      </c>
      <c r="I527" s="28" t="s">
        <v>85</v>
      </c>
      <c r="J527" t="s">
        <v>86</v>
      </c>
      <c r="K527" s="30" t="s">
        <v>87</v>
      </c>
      <c r="L527" t="s">
        <v>88</v>
      </c>
      <c r="M527" s="31" t="s">
        <v>136</v>
      </c>
      <c r="N527" s="31" t="s">
        <v>90</v>
      </c>
      <c r="O527" s="28" t="s">
        <v>90</v>
      </c>
      <c r="P527" t="s">
        <v>91</v>
      </c>
      <c r="Q527" s="30" t="s">
        <v>115</v>
      </c>
      <c r="R527" s="28">
        <v>7</v>
      </c>
      <c r="S527" s="28">
        <v>5</v>
      </c>
      <c r="T527">
        <v>2005</v>
      </c>
      <c r="U527">
        <v>2005</v>
      </c>
      <c r="V527" s="14">
        <f t="shared" si="8"/>
        <v>0</v>
      </c>
      <c r="W527" s="28" t="s">
        <v>93</v>
      </c>
      <c r="X527" s="28" t="s">
        <v>94</v>
      </c>
      <c r="Y527" s="30" t="s">
        <v>95</v>
      </c>
      <c r="Z527" s="28" t="s">
        <v>95</v>
      </c>
      <c r="AA527" t="s">
        <v>117</v>
      </c>
      <c r="AB527" s="28">
        <v>0</v>
      </c>
      <c r="AC527" s="28" t="s">
        <v>97</v>
      </c>
      <c r="AD527" s="28" t="s">
        <v>98</v>
      </c>
      <c r="AE527" s="30" t="s">
        <v>99</v>
      </c>
      <c r="AF527" t="s">
        <v>97</v>
      </c>
      <c r="AG527" t="s">
        <v>98</v>
      </c>
      <c r="AH527" t="s">
        <v>100</v>
      </c>
      <c r="AI527" t="s">
        <v>102</v>
      </c>
      <c r="AJ527">
        <v>0</v>
      </c>
      <c r="AK527" t="s">
        <v>102</v>
      </c>
      <c r="AL527">
        <v>0</v>
      </c>
      <c r="AM527">
        <v>1257</v>
      </c>
      <c r="AN527">
        <v>1257</v>
      </c>
      <c r="AO527" s="28" t="s">
        <v>103</v>
      </c>
      <c r="AP527" s="28" t="s">
        <v>104</v>
      </c>
      <c r="AQ527" t="s">
        <v>105</v>
      </c>
      <c r="AR527" t="s">
        <v>106</v>
      </c>
      <c r="AS527">
        <v>1266</v>
      </c>
      <c r="AT527">
        <v>0</v>
      </c>
      <c r="AU527">
        <v>0</v>
      </c>
      <c r="AV527">
        <v>1266</v>
      </c>
      <c r="AW527" s="30">
        <v>0</v>
      </c>
      <c r="AX527">
        <v>0</v>
      </c>
      <c r="AY527" s="30">
        <v>2</v>
      </c>
      <c r="AZ527" s="30">
        <v>0</v>
      </c>
      <c r="BA527">
        <v>3</v>
      </c>
      <c r="BB527" s="14">
        <f>IF(Table1[[#This Row],[FullBath]]+Table1[[#This Row],[HalfBath]]=Table1[[#This Row],[BedroomAbvGr]],1,0)</f>
        <v>0</v>
      </c>
      <c r="BC527">
        <v>1</v>
      </c>
      <c r="BD527" s="30" t="s">
        <v>97</v>
      </c>
      <c r="BE527">
        <v>6</v>
      </c>
      <c r="BF527" t="s">
        <v>107</v>
      </c>
      <c r="BG527">
        <v>1</v>
      </c>
      <c r="BH527" t="s">
        <v>98</v>
      </c>
      <c r="BI527" t="s">
        <v>108</v>
      </c>
      <c r="BJ527">
        <v>2005</v>
      </c>
      <c r="BK527" t="s">
        <v>102</v>
      </c>
      <c r="BL527">
        <v>2</v>
      </c>
      <c r="BM527">
        <v>453</v>
      </c>
      <c r="BN527" t="s">
        <v>98</v>
      </c>
      <c r="BO527" t="s">
        <v>98</v>
      </c>
      <c r="BP527" t="s">
        <v>105</v>
      </c>
      <c r="BQ527" s="30">
        <v>38</v>
      </c>
      <c r="BR527" s="14">
        <f>IF(Table1[[#This Row],[WoodDeckSF]]&gt;0,1,0)</f>
        <v>1</v>
      </c>
      <c r="BS527">
        <v>144</v>
      </c>
      <c r="BT527">
        <v>0</v>
      </c>
      <c r="BU527">
        <v>0</v>
      </c>
      <c r="BV527">
        <v>0</v>
      </c>
      <c r="BW527">
        <v>0</v>
      </c>
      <c r="BX527" s="28" t="s">
        <v>83</v>
      </c>
      <c r="BY527" s="14">
        <f>IF(Table1[[#This Row],[PoolQC]]="NA", 0, 1)</f>
        <v>0</v>
      </c>
      <c r="BZ527" s="30" t="s">
        <v>83</v>
      </c>
      <c r="CA527" s="14">
        <f>IF(Table1[[#This Row],[Fence]]="NA",0,1)</f>
        <v>0</v>
      </c>
      <c r="CB527" t="s">
        <v>83</v>
      </c>
      <c r="CC527">
        <v>0</v>
      </c>
      <c r="CD527" s="30">
        <v>4</v>
      </c>
      <c r="CE527">
        <v>2006</v>
      </c>
      <c r="CF527" t="s">
        <v>110</v>
      </c>
      <c r="CG527" t="s">
        <v>111</v>
      </c>
      <c r="CH527" s="14">
        <f>IF(Table1[[#This Row],[SaleCondition]]="Normal",1,0)</f>
        <v>1</v>
      </c>
      <c r="CI527" s="1">
        <v>176000</v>
      </c>
    </row>
    <row r="528" spans="1:87" x14ac:dyDescent="0.2">
      <c r="A528">
        <v>527</v>
      </c>
      <c r="B528">
        <v>20</v>
      </c>
      <c r="C528" s="28" t="s">
        <v>81</v>
      </c>
      <c r="D528">
        <v>70</v>
      </c>
      <c r="E528">
        <v>13300</v>
      </c>
      <c r="F528" s="28" t="s">
        <v>82</v>
      </c>
      <c r="G528" t="s">
        <v>83</v>
      </c>
      <c r="H528" t="s">
        <v>84</v>
      </c>
      <c r="I528" s="28" t="s">
        <v>85</v>
      </c>
      <c r="J528" t="s">
        <v>86</v>
      </c>
      <c r="K528" s="30" t="s">
        <v>87</v>
      </c>
      <c r="L528" t="s">
        <v>88</v>
      </c>
      <c r="M528" s="31" t="s">
        <v>162</v>
      </c>
      <c r="N528" s="31" t="s">
        <v>90</v>
      </c>
      <c r="O528" s="28" t="s">
        <v>90</v>
      </c>
      <c r="P528" t="s">
        <v>91</v>
      </c>
      <c r="Q528" s="30" t="s">
        <v>115</v>
      </c>
      <c r="R528" s="28">
        <v>5</v>
      </c>
      <c r="S528" s="28">
        <v>7</v>
      </c>
      <c r="T528">
        <v>1956</v>
      </c>
      <c r="U528">
        <v>2000</v>
      </c>
      <c r="V528" s="14">
        <f t="shared" si="8"/>
        <v>1</v>
      </c>
      <c r="W528" s="28" t="s">
        <v>152</v>
      </c>
      <c r="X528" s="28" t="s">
        <v>94</v>
      </c>
      <c r="Y528" s="30" t="s">
        <v>124</v>
      </c>
      <c r="Z528" s="28" t="s">
        <v>124</v>
      </c>
      <c r="AA528" t="s">
        <v>117</v>
      </c>
      <c r="AB528" s="28">
        <v>0</v>
      </c>
      <c r="AC528" s="28" t="s">
        <v>98</v>
      </c>
      <c r="AD528" s="28" t="s">
        <v>98</v>
      </c>
      <c r="AE528" s="30" t="s">
        <v>118</v>
      </c>
      <c r="AF528" t="s">
        <v>97</v>
      </c>
      <c r="AG528" t="s">
        <v>98</v>
      </c>
      <c r="AH528" t="s">
        <v>100</v>
      </c>
      <c r="AI528" t="s">
        <v>153</v>
      </c>
      <c r="AJ528">
        <v>377</v>
      </c>
      <c r="AK528" t="s">
        <v>102</v>
      </c>
      <c r="AL528">
        <v>0</v>
      </c>
      <c r="AM528">
        <v>551</v>
      </c>
      <c r="AN528">
        <v>928</v>
      </c>
      <c r="AO528" s="28" t="s">
        <v>103</v>
      </c>
      <c r="AP528" s="28" t="s">
        <v>98</v>
      </c>
      <c r="AQ528" t="s">
        <v>105</v>
      </c>
      <c r="AR528" t="s">
        <v>106</v>
      </c>
      <c r="AS528">
        <v>928</v>
      </c>
      <c r="AT528">
        <v>0</v>
      </c>
      <c r="AU528">
        <v>0</v>
      </c>
      <c r="AV528">
        <v>928</v>
      </c>
      <c r="AW528" s="30">
        <v>0</v>
      </c>
      <c r="AX528">
        <v>0</v>
      </c>
      <c r="AY528" s="30">
        <v>1</v>
      </c>
      <c r="AZ528" s="30">
        <v>0</v>
      </c>
      <c r="BA528">
        <v>2</v>
      </c>
      <c r="BB528" s="14">
        <f>IF(Table1[[#This Row],[FullBath]]+Table1[[#This Row],[HalfBath]]=Table1[[#This Row],[BedroomAbvGr]],1,0)</f>
        <v>0</v>
      </c>
      <c r="BC528">
        <v>1</v>
      </c>
      <c r="BD528" s="30" t="s">
        <v>98</v>
      </c>
      <c r="BE528">
        <v>4</v>
      </c>
      <c r="BF528" t="s">
        <v>107</v>
      </c>
      <c r="BG528">
        <v>0</v>
      </c>
      <c r="BH528" t="s">
        <v>83</v>
      </c>
      <c r="BI528" t="s">
        <v>108</v>
      </c>
      <c r="BJ528">
        <v>1956</v>
      </c>
      <c r="BK528" t="s">
        <v>102</v>
      </c>
      <c r="BL528">
        <v>1</v>
      </c>
      <c r="BM528">
        <v>252</v>
      </c>
      <c r="BN528" t="s">
        <v>98</v>
      </c>
      <c r="BO528" t="s">
        <v>98</v>
      </c>
      <c r="BP528" t="s">
        <v>105</v>
      </c>
      <c r="BQ528" s="30">
        <v>261</v>
      </c>
      <c r="BR528" s="14">
        <f>IF(Table1[[#This Row],[WoodDeckSF]]&gt;0,1,0)</f>
        <v>1</v>
      </c>
      <c r="BS528">
        <v>0</v>
      </c>
      <c r="BT528">
        <v>156</v>
      </c>
      <c r="BU528">
        <v>0</v>
      </c>
      <c r="BV528">
        <v>0</v>
      </c>
      <c r="BW528">
        <v>0</v>
      </c>
      <c r="BX528" s="28" t="s">
        <v>83</v>
      </c>
      <c r="BY528" s="14">
        <f>IF(Table1[[#This Row],[PoolQC]]="NA", 0, 1)</f>
        <v>0</v>
      </c>
      <c r="BZ528" s="30" t="s">
        <v>83</v>
      </c>
      <c r="CA528" s="14">
        <f>IF(Table1[[#This Row],[Fence]]="NA",0,1)</f>
        <v>0</v>
      </c>
      <c r="CB528" t="s">
        <v>83</v>
      </c>
      <c r="CC528">
        <v>0</v>
      </c>
      <c r="CD528" s="30">
        <v>6</v>
      </c>
      <c r="CE528">
        <v>2007</v>
      </c>
      <c r="CF528" t="s">
        <v>110</v>
      </c>
      <c r="CG528" t="s">
        <v>111</v>
      </c>
      <c r="CH528" s="14">
        <f>IF(Table1[[#This Row],[SaleCondition]]="Normal",1,0)</f>
        <v>1</v>
      </c>
      <c r="CI528" s="1">
        <v>132000</v>
      </c>
    </row>
    <row r="529" spans="1:87" x14ac:dyDescent="0.2">
      <c r="A529">
        <v>528</v>
      </c>
      <c r="B529">
        <v>60</v>
      </c>
      <c r="C529" s="28" t="s">
        <v>81</v>
      </c>
      <c r="D529">
        <v>67</v>
      </c>
      <c r="E529">
        <v>14948</v>
      </c>
      <c r="F529" s="28" t="s">
        <v>82</v>
      </c>
      <c r="G529" t="s">
        <v>83</v>
      </c>
      <c r="H529" t="s">
        <v>120</v>
      </c>
      <c r="I529" s="28" t="s">
        <v>85</v>
      </c>
      <c r="J529" t="s">
        <v>86</v>
      </c>
      <c r="K529" s="30" t="s">
        <v>87</v>
      </c>
      <c r="L529" t="s">
        <v>88</v>
      </c>
      <c r="M529" s="31" t="s">
        <v>154</v>
      </c>
      <c r="N529" s="31" t="s">
        <v>90</v>
      </c>
      <c r="O529" s="28" t="s">
        <v>90</v>
      </c>
      <c r="P529" t="s">
        <v>91</v>
      </c>
      <c r="Q529" s="30" t="s">
        <v>92</v>
      </c>
      <c r="R529" s="28">
        <v>9</v>
      </c>
      <c r="S529" s="28">
        <v>5</v>
      </c>
      <c r="T529">
        <v>2008</v>
      </c>
      <c r="U529">
        <v>2008</v>
      </c>
      <c r="V529" s="14">
        <f t="shared" si="8"/>
        <v>0</v>
      </c>
      <c r="W529" s="28" t="s">
        <v>152</v>
      </c>
      <c r="X529" s="28" t="s">
        <v>94</v>
      </c>
      <c r="Y529" s="30" t="s">
        <v>95</v>
      </c>
      <c r="Z529" s="28" t="s">
        <v>95</v>
      </c>
      <c r="AA529" t="s">
        <v>137</v>
      </c>
      <c r="AB529" s="28">
        <v>268</v>
      </c>
      <c r="AC529" s="28" t="s">
        <v>104</v>
      </c>
      <c r="AD529" s="28" t="s">
        <v>98</v>
      </c>
      <c r="AE529" s="30" t="s">
        <v>99</v>
      </c>
      <c r="AF529" t="s">
        <v>104</v>
      </c>
      <c r="AG529" t="s">
        <v>98</v>
      </c>
      <c r="AH529" t="s">
        <v>130</v>
      </c>
      <c r="AI529" t="s">
        <v>101</v>
      </c>
      <c r="AJ529">
        <v>1330</v>
      </c>
      <c r="AK529" t="s">
        <v>102</v>
      </c>
      <c r="AL529">
        <v>0</v>
      </c>
      <c r="AM529">
        <v>122</v>
      </c>
      <c r="AN529">
        <v>1452</v>
      </c>
      <c r="AO529" s="28" t="s">
        <v>103</v>
      </c>
      <c r="AP529" s="28" t="s">
        <v>104</v>
      </c>
      <c r="AQ529" t="s">
        <v>105</v>
      </c>
      <c r="AR529" t="s">
        <v>106</v>
      </c>
      <c r="AS529">
        <v>1476</v>
      </c>
      <c r="AT529">
        <v>1237</v>
      </c>
      <c r="AU529">
        <v>0</v>
      </c>
      <c r="AV529">
        <v>2713</v>
      </c>
      <c r="AW529" s="30">
        <v>1</v>
      </c>
      <c r="AX529">
        <v>0</v>
      </c>
      <c r="AY529" s="30">
        <v>2</v>
      </c>
      <c r="AZ529" s="30">
        <v>1</v>
      </c>
      <c r="BA529">
        <v>3</v>
      </c>
      <c r="BB529" s="14">
        <f>IF(Table1[[#This Row],[FullBath]]+Table1[[#This Row],[HalfBath]]=Table1[[#This Row],[BedroomAbvGr]],1,0)</f>
        <v>1</v>
      </c>
      <c r="BC529">
        <v>1</v>
      </c>
      <c r="BD529" s="30" t="s">
        <v>104</v>
      </c>
      <c r="BE529">
        <v>11</v>
      </c>
      <c r="BF529" t="s">
        <v>107</v>
      </c>
      <c r="BG529">
        <v>1</v>
      </c>
      <c r="BH529" t="s">
        <v>97</v>
      </c>
      <c r="BI529" t="s">
        <v>108</v>
      </c>
      <c r="BJ529">
        <v>2008</v>
      </c>
      <c r="BK529" t="s">
        <v>157</v>
      </c>
      <c r="BL529">
        <v>3</v>
      </c>
      <c r="BM529">
        <v>858</v>
      </c>
      <c r="BN529" t="s">
        <v>98</v>
      </c>
      <c r="BO529" t="s">
        <v>98</v>
      </c>
      <c r="BP529" t="s">
        <v>105</v>
      </c>
      <c r="BQ529" s="30">
        <v>126</v>
      </c>
      <c r="BR529" s="14">
        <f>IF(Table1[[#This Row],[WoodDeckSF]]&gt;0,1,0)</f>
        <v>1</v>
      </c>
      <c r="BS529">
        <v>66</v>
      </c>
      <c r="BT529">
        <v>0</v>
      </c>
      <c r="BU529">
        <v>0</v>
      </c>
      <c r="BV529">
        <v>0</v>
      </c>
      <c r="BW529">
        <v>0</v>
      </c>
      <c r="BX529" s="28" t="s">
        <v>83</v>
      </c>
      <c r="BY529" s="14">
        <f>IF(Table1[[#This Row],[PoolQC]]="NA", 0, 1)</f>
        <v>0</v>
      </c>
      <c r="BZ529" s="30" t="s">
        <v>83</v>
      </c>
      <c r="CA529" s="14">
        <f>IF(Table1[[#This Row],[Fence]]="NA",0,1)</f>
        <v>0</v>
      </c>
      <c r="CB529" t="s">
        <v>83</v>
      </c>
      <c r="CC529">
        <v>0</v>
      </c>
      <c r="CD529" s="30">
        <v>11</v>
      </c>
      <c r="CE529">
        <v>2008</v>
      </c>
      <c r="CF529" t="s">
        <v>158</v>
      </c>
      <c r="CG529" t="s">
        <v>159</v>
      </c>
      <c r="CH529" s="14">
        <f>IF(Table1[[#This Row],[SaleCondition]]="Normal",1,0)</f>
        <v>0</v>
      </c>
      <c r="CI529" s="1">
        <v>446261</v>
      </c>
    </row>
    <row r="530" spans="1:87" x14ac:dyDescent="0.2">
      <c r="A530">
        <v>529</v>
      </c>
      <c r="B530">
        <v>30</v>
      </c>
      <c r="C530" s="28" t="s">
        <v>81</v>
      </c>
      <c r="D530">
        <v>58</v>
      </c>
      <c r="E530">
        <v>9098</v>
      </c>
      <c r="F530" s="28" t="s">
        <v>82</v>
      </c>
      <c r="G530" t="s">
        <v>83</v>
      </c>
      <c r="H530" t="s">
        <v>120</v>
      </c>
      <c r="I530" s="28" t="s">
        <v>85</v>
      </c>
      <c r="J530" t="s">
        <v>86</v>
      </c>
      <c r="K530" s="30" t="s">
        <v>87</v>
      </c>
      <c r="L530" t="s">
        <v>88</v>
      </c>
      <c r="M530" s="31" t="s">
        <v>185</v>
      </c>
      <c r="N530" s="31" t="s">
        <v>90</v>
      </c>
      <c r="O530" s="28" t="s">
        <v>90</v>
      </c>
      <c r="P530" t="s">
        <v>91</v>
      </c>
      <c r="Q530" s="30" t="s">
        <v>115</v>
      </c>
      <c r="R530" s="28">
        <v>4</v>
      </c>
      <c r="S530" s="28">
        <v>7</v>
      </c>
      <c r="T530">
        <v>1920</v>
      </c>
      <c r="U530">
        <v>2002</v>
      </c>
      <c r="V530" s="14">
        <f t="shared" si="8"/>
        <v>1</v>
      </c>
      <c r="W530" s="28" t="s">
        <v>93</v>
      </c>
      <c r="X530" s="28" t="s">
        <v>94</v>
      </c>
      <c r="Y530" s="30" t="s">
        <v>124</v>
      </c>
      <c r="Z530" s="28" t="s">
        <v>124</v>
      </c>
      <c r="AA530" t="s">
        <v>117</v>
      </c>
      <c r="AB530" s="28">
        <v>0</v>
      </c>
      <c r="AC530" s="28" t="s">
        <v>98</v>
      </c>
      <c r="AD530" s="28" t="s">
        <v>98</v>
      </c>
      <c r="AE530" s="30" t="s">
        <v>126</v>
      </c>
      <c r="AF530" t="s">
        <v>98</v>
      </c>
      <c r="AG530" t="s">
        <v>98</v>
      </c>
      <c r="AH530" t="s">
        <v>121</v>
      </c>
      <c r="AI530" t="s">
        <v>119</v>
      </c>
      <c r="AJ530">
        <v>348</v>
      </c>
      <c r="AK530" t="s">
        <v>102</v>
      </c>
      <c r="AL530">
        <v>0</v>
      </c>
      <c r="AM530">
        <v>180</v>
      </c>
      <c r="AN530">
        <v>528</v>
      </c>
      <c r="AO530" s="28" t="s">
        <v>103</v>
      </c>
      <c r="AP530" s="28" t="s">
        <v>104</v>
      </c>
      <c r="AQ530" t="s">
        <v>105</v>
      </c>
      <c r="AR530" t="s">
        <v>106</v>
      </c>
      <c r="AS530">
        <v>605</v>
      </c>
      <c r="AT530">
        <v>0</v>
      </c>
      <c r="AU530">
        <v>0</v>
      </c>
      <c r="AV530">
        <v>605</v>
      </c>
      <c r="AW530" s="30">
        <v>1</v>
      </c>
      <c r="AX530">
        <v>0</v>
      </c>
      <c r="AY530" s="30">
        <v>1</v>
      </c>
      <c r="AZ530" s="30">
        <v>0</v>
      </c>
      <c r="BA530">
        <v>2</v>
      </c>
      <c r="BB530" s="14">
        <f>IF(Table1[[#This Row],[FullBath]]+Table1[[#This Row],[HalfBath]]=Table1[[#This Row],[BedroomAbvGr]],1,0)</f>
        <v>0</v>
      </c>
      <c r="BC530">
        <v>1</v>
      </c>
      <c r="BD530" s="30" t="s">
        <v>98</v>
      </c>
      <c r="BE530">
        <v>5</v>
      </c>
      <c r="BF530" t="s">
        <v>107</v>
      </c>
      <c r="BG530">
        <v>0</v>
      </c>
      <c r="BH530" t="s">
        <v>83</v>
      </c>
      <c r="BI530" t="s">
        <v>83</v>
      </c>
      <c r="BJ530" t="s">
        <v>83</v>
      </c>
      <c r="BK530" t="s">
        <v>83</v>
      </c>
      <c r="BL530">
        <v>0</v>
      </c>
      <c r="BM530">
        <v>0</v>
      </c>
      <c r="BN530" t="s">
        <v>83</v>
      </c>
      <c r="BO530" t="s">
        <v>83</v>
      </c>
      <c r="BP530" t="s">
        <v>177</v>
      </c>
      <c r="BQ530" s="30">
        <v>0</v>
      </c>
      <c r="BR530" s="14">
        <f>IF(Table1[[#This Row],[WoodDeckSF]]&gt;0,1,0)</f>
        <v>0</v>
      </c>
      <c r="BS530">
        <v>0</v>
      </c>
      <c r="BT530">
        <v>144</v>
      </c>
      <c r="BU530">
        <v>0</v>
      </c>
      <c r="BV530">
        <v>0</v>
      </c>
      <c r="BW530">
        <v>0</v>
      </c>
      <c r="BX530" s="28" t="s">
        <v>83</v>
      </c>
      <c r="BY530" s="14">
        <f>IF(Table1[[#This Row],[PoolQC]]="NA", 0, 1)</f>
        <v>0</v>
      </c>
      <c r="BZ530" s="30" t="s">
        <v>83</v>
      </c>
      <c r="CA530" s="14">
        <f>IF(Table1[[#This Row],[Fence]]="NA",0,1)</f>
        <v>0</v>
      </c>
      <c r="CB530" t="s">
        <v>83</v>
      </c>
      <c r="CC530">
        <v>0</v>
      </c>
      <c r="CD530" s="30">
        <v>7</v>
      </c>
      <c r="CE530">
        <v>2007</v>
      </c>
      <c r="CF530" t="s">
        <v>110</v>
      </c>
      <c r="CG530" t="s">
        <v>111</v>
      </c>
      <c r="CH530" s="14">
        <f>IF(Table1[[#This Row],[SaleCondition]]="Normal",1,0)</f>
        <v>1</v>
      </c>
      <c r="CI530" s="1">
        <v>86000</v>
      </c>
    </row>
    <row r="531" spans="1:87" x14ac:dyDescent="0.2">
      <c r="A531">
        <v>530</v>
      </c>
      <c r="B531">
        <v>20</v>
      </c>
      <c r="C531" s="28" t="s">
        <v>81</v>
      </c>
      <c r="D531" t="s">
        <v>83</v>
      </c>
      <c r="E531">
        <v>32668</v>
      </c>
      <c r="F531" s="28" t="s">
        <v>82</v>
      </c>
      <c r="G531" t="s">
        <v>83</v>
      </c>
      <c r="H531" t="s">
        <v>120</v>
      </c>
      <c r="I531" s="28" t="s">
        <v>85</v>
      </c>
      <c r="J531" t="s">
        <v>86</v>
      </c>
      <c r="K531" s="30" t="s">
        <v>166</v>
      </c>
      <c r="L531" t="s">
        <v>88</v>
      </c>
      <c r="M531" s="31" t="s">
        <v>123</v>
      </c>
      <c r="N531" s="31" t="s">
        <v>90</v>
      </c>
      <c r="O531" s="28" t="s">
        <v>90</v>
      </c>
      <c r="P531" t="s">
        <v>91</v>
      </c>
      <c r="Q531" s="30" t="s">
        <v>115</v>
      </c>
      <c r="R531" s="28">
        <v>6</v>
      </c>
      <c r="S531" s="28">
        <v>3</v>
      </c>
      <c r="T531">
        <v>1957</v>
      </c>
      <c r="U531">
        <v>1975</v>
      </c>
      <c r="V531" s="14">
        <f t="shared" si="8"/>
        <v>1</v>
      </c>
      <c r="W531" s="28" t="s">
        <v>152</v>
      </c>
      <c r="X531" s="28" t="s">
        <v>94</v>
      </c>
      <c r="Y531" s="30" t="s">
        <v>124</v>
      </c>
      <c r="Z531" s="28" t="s">
        <v>137</v>
      </c>
      <c r="AA531" t="s">
        <v>83</v>
      </c>
      <c r="AB531" s="28" t="s">
        <v>83</v>
      </c>
      <c r="AC531" s="28" t="s">
        <v>97</v>
      </c>
      <c r="AD531" s="28" t="s">
        <v>98</v>
      </c>
      <c r="AE531" s="30" t="s">
        <v>99</v>
      </c>
      <c r="AF531" t="s">
        <v>98</v>
      </c>
      <c r="AG531" t="s">
        <v>98</v>
      </c>
      <c r="AH531" t="s">
        <v>100</v>
      </c>
      <c r="AI531" t="s">
        <v>153</v>
      </c>
      <c r="AJ531">
        <v>1219</v>
      </c>
      <c r="AK531" t="s">
        <v>102</v>
      </c>
      <c r="AL531">
        <v>0</v>
      </c>
      <c r="AM531">
        <v>816</v>
      </c>
      <c r="AN531">
        <v>2035</v>
      </c>
      <c r="AO531" s="28" t="s">
        <v>103</v>
      </c>
      <c r="AP531" s="28" t="s">
        <v>98</v>
      </c>
      <c r="AQ531" t="s">
        <v>105</v>
      </c>
      <c r="AR531" t="s">
        <v>106</v>
      </c>
      <c r="AS531">
        <v>2515</v>
      </c>
      <c r="AT531">
        <v>0</v>
      </c>
      <c r="AU531">
        <v>0</v>
      </c>
      <c r="AV531">
        <v>2515</v>
      </c>
      <c r="AW531" s="30">
        <v>1</v>
      </c>
      <c r="AX531">
        <v>0</v>
      </c>
      <c r="AY531" s="30">
        <v>3</v>
      </c>
      <c r="AZ531" s="30">
        <v>0</v>
      </c>
      <c r="BA531">
        <v>4</v>
      </c>
      <c r="BB531" s="14">
        <f>IF(Table1[[#This Row],[FullBath]]+Table1[[#This Row],[HalfBath]]=Table1[[#This Row],[BedroomAbvGr]],1,0)</f>
        <v>0</v>
      </c>
      <c r="BC531">
        <v>2</v>
      </c>
      <c r="BD531" s="30" t="s">
        <v>98</v>
      </c>
      <c r="BE531">
        <v>9</v>
      </c>
      <c r="BF531" t="s">
        <v>221</v>
      </c>
      <c r="BG531">
        <v>2</v>
      </c>
      <c r="BH531" t="s">
        <v>98</v>
      </c>
      <c r="BI531" t="s">
        <v>108</v>
      </c>
      <c r="BJ531">
        <v>1975</v>
      </c>
      <c r="BK531" t="s">
        <v>109</v>
      </c>
      <c r="BL531">
        <v>2</v>
      </c>
      <c r="BM531">
        <v>484</v>
      </c>
      <c r="BN531" t="s">
        <v>98</v>
      </c>
      <c r="BO531" t="s">
        <v>98</v>
      </c>
      <c r="BP531" t="s">
        <v>105</v>
      </c>
      <c r="BQ531" s="30">
        <v>0</v>
      </c>
      <c r="BR531" s="14">
        <f>IF(Table1[[#This Row],[WoodDeckSF]]&gt;0,1,0)</f>
        <v>0</v>
      </c>
      <c r="BS531">
        <v>0</v>
      </c>
      <c r="BT531">
        <v>200</v>
      </c>
      <c r="BU531">
        <v>0</v>
      </c>
      <c r="BV531">
        <v>0</v>
      </c>
      <c r="BW531">
        <v>0</v>
      </c>
      <c r="BX531" s="28" t="s">
        <v>83</v>
      </c>
      <c r="BY531" s="14">
        <f>IF(Table1[[#This Row],[PoolQC]]="NA", 0, 1)</f>
        <v>0</v>
      </c>
      <c r="BZ531" s="30" t="s">
        <v>83</v>
      </c>
      <c r="CA531" s="14">
        <f>IF(Table1[[#This Row],[Fence]]="NA",0,1)</f>
        <v>0</v>
      </c>
      <c r="CB531" t="s">
        <v>83</v>
      </c>
      <c r="CC531">
        <v>0</v>
      </c>
      <c r="CD531" s="30">
        <v>3</v>
      </c>
      <c r="CE531">
        <v>2007</v>
      </c>
      <c r="CF531" t="s">
        <v>110</v>
      </c>
      <c r="CG531" t="s">
        <v>210</v>
      </c>
      <c r="CH531" s="14">
        <f>IF(Table1[[#This Row],[SaleCondition]]="Normal",1,0)</f>
        <v>0</v>
      </c>
      <c r="CI531" s="1">
        <v>200624</v>
      </c>
    </row>
    <row r="532" spans="1:87" x14ac:dyDescent="0.2">
      <c r="A532">
        <v>531</v>
      </c>
      <c r="B532">
        <v>80</v>
      </c>
      <c r="C532" s="28" t="s">
        <v>81</v>
      </c>
      <c r="D532">
        <v>85</v>
      </c>
      <c r="E532">
        <v>10200</v>
      </c>
      <c r="F532" s="28" t="s">
        <v>82</v>
      </c>
      <c r="G532" t="s">
        <v>83</v>
      </c>
      <c r="H532" t="s">
        <v>84</v>
      </c>
      <c r="I532" s="28" t="s">
        <v>85</v>
      </c>
      <c r="J532" t="s">
        <v>86</v>
      </c>
      <c r="K532" s="30" t="s">
        <v>87</v>
      </c>
      <c r="L532" t="s">
        <v>88</v>
      </c>
      <c r="M532" s="31" t="s">
        <v>189</v>
      </c>
      <c r="N532" s="31" t="s">
        <v>90</v>
      </c>
      <c r="O532" s="28" t="s">
        <v>90</v>
      </c>
      <c r="P532" t="s">
        <v>91</v>
      </c>
      <c r="Q532" s="30" t="s">
        <v>197</v>
      </c>
      <c r="R532" s="28">
        <v>6</v>
      </c>
      <c r="S532" s="28">
        <v>5</v>
      </c>
      <c r="T532">
        <v>1988</v>
      </c>
      <c r="U532">
        <v>1989</v>
      </c>
      <c r="V532" s="14">
        <f t="shared" si="8"/>
        <v>1</v>
      </c>
      <c r="W532" s="28" t="s">
        <v>93</v>
      </c>
      <c r="X532" s="28" t="s">
        <v>94</v>
      </c>
      <c r="Y532" s="30" t="s">
        <v>140</v>
      </c>
      <c r="Z532" s="28" t="s">
        <v>140</v>
      </c>
      <c r="AA532" t="s">
        <v>96</v>
      </c>
      <c r="AB532" s="28">
        <v>219</v>
      </c>
      <c r="AC532" s="28" t="s">
        <v>97</v>
      </c>
      <c r="AD532" s="28" t="s">
        <v>98</v>
      </c>
      <c r="AE532" s="30" t="s">
        <v>118</v>
      </c>
      <c r="AF532" t="s">
        <v>97</v>
      </c>
      <c r="AG532" t="s">
        <v>98</v>
      </c>
      <c r="AH532" t="s">
        <v>130</v>
      </c>
      <c r="AI532" t="s">
        <v>101</v>
      </c>
      <c r="AJ532">
        <v>783</v>
      </c>
      <c r="AK532" t="s">
        <v>102</v>
      </c>
      <c r="AL532">
        <v>0</v>
      </c>
      <c r="AM532">
        <v>678</v>
      </c>
      <c r="AN532">
        <v>1461</v>
      </c>
      <c r="AO532" s="28" t="s">
        <v>103</v>
      </c>
      <c r="AP532" s="28" t="s">
        <v>104</v>
      </c>
      <c r="AQ532" t="s">
        <v>105</v>
      </c>
      <c r="AR532" t="s">
        <v>106</v>
      </c>
      <c r="AS532">
        <v>1509</v>
      </c>
      <c r="AT532">
        <v>0</v>
      </c>
      <c r="AU532">
        <v>0</v>
      </c>
      <c r="AV532">
        <v>1509</v>
      </c>
      <c r="AW532" s="30">
        <v>1</v>
      </c>
      <c r="AX532">
        <v>0</v>
      </c>
      <c r="AY532" s="30">
        <v>2</v>
      </c>
      <c r="AZ532" s="30">
        <v>0</v>
      </c>
      <c r="BA532">
        <v>3</v>
      </c>
      <c r="BB532" s="14">
        <f>IF(Table1[[#This Row],[FullBath]]+Table1[[#This Row],[HalfBath]]=Table1[[#This Row],[BedroomAbvGr]],1,0)</f>
        <v>0</v>
      </c>
      <c r="BC532">
        <v>1</v>
      </c>
      <c r="BD532" s="30" t="s">
        <v>97</v>
      </c>
      <c r="BE532">
        <v>5</v>
      </c>
      <c r="BF532" t="s">
        <v>107</v>
      </c>
      <c r="BG532">
        <v>1</v>
      </c>
      <c r="BH532" t="s">
        <v>147</v>
      </c>
      <c r="BI532" t="s">
        <v>108</v>
      </c>
      <c r="BJ532">
        <v>1988</v>
      </c>
      <c r="BK532" t="s">
        <v>109</v>
      </c>
      <c r="BL532">
        <v>2</v>
      </c>
      <c r="BM532">
        <v>600</v>
      </c>
      <c r="BN532" t="s">
        <v>98</v>
      </c>
      <c r="BO532" t="s">
        <v>98</v>
      </c>
      <c r="BP532" t="s">
        <v>105</v>
      </c>
      <c r="BQ532" s="30">
        <v>224</v>
      </c>
      <c r="BR532" s="14">
        <f>IF(Table1[[#This Row],[WoodDeckSF]]&gt;0,1,0)</f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 s="28" t="s">
        <v>83</v>
      </c>
      <c r="BY532" s="14">
        <f>IF(Table1[[#This Row],[PoolQC]]="NA", 0, 1)</f>
        <v>0</v>
      </c>
      <c r="BZ532" s="30" t="s">
        <v>83</v>
      </c>
      <c r="CA532" s="14">
        <f>IF(Table1[[#This Row],[Fence]]="NA",0,1)</f>
        <v>0</v>
      </c>
      <c r="CB532" t="s">
        <v>83</v>
      </c>
      <c r="CC532">
        <v>0</v>
      </c>
      <c r="CD532" s="30">
        <v>8</v>
      </c>
      <c r="CE532">
        <v>2008</v>
      </c>
      <c r="CF532" t="s">
        <v>110</v>
      </c>
      <c r="CG532" t="s">
        <v>128</v>
      </c>
      <c r="CH532" s="14">
        <f>IF(Table1[[#This Row],[SaleCondition]]="Normal",1,0)</f>
        <v>0</v>
      </c>
      <c r="CI532" s="1">
        <v>175000</v>
      </c>
    </row>
    <row r="533" spans="1:87" x14ac:dyDescent="0.2">
      <c r="A533">
        <v>532</v>
      </c>
      <c r="B533">
        <v>70</v>
      </c>
      <c r="C533" s="28" t="s">
        <v>142</v>
      </c>
      <c r="D533">
        <v>60</v>
      </c>
      <c r="E533">
        <v>6155</v>
      </c>
      <c r="F533" s="28" t="s">
        <v>82</v>
      </c>
      <c r="G533" t="s">
        <v>83</v>
      </c>
      <c r="H533" t="s">
        <v>120</v>
      </c>
      <c r="I533" s="28" t="s">
        <v>85</v>
      </c>
      <c r="J533" t="s">
        <v>86</v>
      </c>
      <c r="K533" s="30" t="s">
        <v>238</v>
      </c>
      <c r="L533" t="s">
        <v>88</v>
      </c>
      <c r="M533" s="31" t="s">
        <v>148</v>
      </c>
      <c r="N533" s="31" t="s">
        <v>182</v>
      </c>
      <c r="O533" s="28" t="s">
        <v>114</v>
      </c>
      <c r="P533" t="s">
        <v>91</v>
      </c>
      <c r="Q533" s="30" t="s">
        <v>92</v>
      </c>
      <c r="R533" s="28">
        <v>6</v>
      </c>
      <c r="S533" s="28">
        <v>8</v>
      </c>
      <c r="T533">
        <v>1920</v>
      </c>
      <c r="U533">
        <v>1999</v>
      </c>
      <c r="V533" s="14">
        <f t="shared" si="8"/>
        <v>1</v>
      </c>
      <c r="W533" s="28" t="s">
        <v>93</v>
      </c>
      <c r="X533" s="28" t="s">
        <v>94</v>
      </c>
      <c r="Y533" s="30" t="s">
        <v>124</v>
      </c>
      <c r="Z533" s="28" t="s">
        <v>124</v>
      </c>
      <c r="AA533" t="s">
        <v>117</v>
      </c>
      <c r="AB533" s="28">
        <v>0</v>
      </c>
      <c r="AC533" s="28" t="s">
        <v>98</v>
      </c>
      <c r="AD533" s="28" t="s">
        <v>98</v>
      </c>
      <c r="AE533" s="30" t="s">
        <v>126</v>
      </c>
      <c r="AF533" t="s">
        <v>147</v>
      </c>
      <c r="AG533" t="s">
        <v>147</v>
      </c>
      <c r="AH533" t="s">
        <v>121</v>
      </c>
      <c r="AI533" t="s">
        <v>102</v>
      </c>
      <c r="AJ533">
        <v>0</v>
      </c>
      <c r="AK533" t="s">
        <v>102</v>
      </c>
      <c r="AL533">
        <v>0</v>
      </c>
      <c r="AM533">
        <v>611</v>
      </c>
      <c r="AN533">
        <v>611</v>
      </c>
      <c r="AO533" s="28" t="s">
        <v>103</v>
      </c>
      <c r="AP533" s="28" t="s">
        <v>104</v>
      </c>
      <c r="AQ533" t="s">
        <v>105</v>
      </c>
      <c r="AR533" t="s">
        <v>106</v>
      </c>
      <c r="AS533">
        <v>751</v>
      </c>
      <c r="AT533">
        <v>611</v>
      </c>
      <c r="AU533">
        <v>0</v>
      </c>
      <c r="AV533">
        <v>1362</v>
      </c>
      <c r="AW533" s="30">
        <v>0</v>
      </c>
      <c r="AX533">
        <v>0</v>
      </c>
      <c r="AY533" s="30">
        <v>2</v>
      </c>
      <c r="AZ533" s="30">
        <v>0</v>
      </c>
      <c r="BA533">
        <v>3</v>
      </c>
      <c r="BB533" s="14">
        <f>IF(Table1[[#This Row],[FullBath]]+Table1[[#This Row],[HalfBath]]=Table1[[#This Row],[BedroomAbvGr]],1,0)</f>
        <v>0</v>
      </c>
      <c r="BC533">
        <v>1</v>
      </c>
      <c r="BD533" s="30" t="s">
        <v>98</v>
      </c>
      <c r="BE533">
        <v>6</v>
      </c>
      <c r="BF533" t="s">
        <v>107</v>
      </c>
      <c r="BG533">
        <v>0</v>
      </c>
      <c r="BH533" t="s">
        <v>83</v>
      </c>
      <c r="BI533" t="s">
        <v>127</v>
      </c>
      <c r="BJ533">
        <v>1920</v>
      </c>
      <c r="BK533" t="s">
        <v>157</v>
      </c>
      <c r="BL533">
        <v>2</v>
      </c>
      <c r="BM533">
        <v>502</v>
      </c>
      <c r="BN533" t="s">
        <v>98</v>
      </c>
      <c r="BO533" t="s">
        <v>147</v>
      </c>
      <c r="BP533" t="s">
        <v>105</v>
      </c>
      <c r="BQ533" s="30">
        <v>0</v>
      </c>
      <c r="BR533" s="14">
        <f>IF(Table1[[#This Row],[WoodDeckSF]]&gt;0,1,0)</f>
        <v>0</v>
      </c>
      <c r="BS533">
        <v>0</v>
      </c>
      <c r="BT533">
        <v>84</v>
      </c>
      <c r="BU533">
        <v>0</v>
      </c>
      <c r="BV533">
        <v>0</v>
      </c>
      <c r="BW533">
        <v>0</v>
      </c>
      <c r="BX533" s="28" t="s">
        <v>83</v>
      </c>
      <c r="BY533" s="14">
        <f>IF(Table1[[#This Row],[PoolQC]]="NA", 0, 1)</f>
        <v>0</v>
      </c>
      <c r="BZ533" s="30" t="s">
        <v>83</v>
      </c>
      <c r="CA533" s="14">
        <f>IF(Table1[[#This Row],[Fence]]="NA",0,1)</f>
        <v>0</v>
      </c>
      <c r="CB533" t="s">
        <v>83</v>
      </c>
      <c r="CC533">
        <v>0</v>
      </c>
      <c r="CD533" s="30">
        <v>6</v>
      </c>
      <c r="CE533">
        <v>2008</v>
      </c>
      <c r="CF533" t="s">
        <v>110</v>
      </c>
      <c r="CG533" t="s">
        <v>111</v>
      </c>
      <c r="CH533" s="14">
        <f>IF(Table1[[#This Row],[SaleCondition]]="Normal",1,0)</f>
        <v>1</v>
      </c>
      <c r="CI533" s="1">
        <v>128000</v>
      </c>
    </row>
    <row r="534" spans="1:87" x14ac:dyDescent="0.2">
      <c r="A534">
        <v>533</v>
      </c>
      <c r="B534">
        <v>20</v>
      </c>
      <c r="C534" s="28" t="s">
        <v>81</v>
      </c>
      <c r="D534">
        <v>60</v>
      </c>
      <c r="E534">
        <v>7200</v>
      </c>
      <c r="F534" s="28" t="s">
        <v>82</v>
      </c>
      <c r="G534" t="s">
        <v>83</v>
      </c>
      <c r="H534" t="s">
        <v>84</v>
      </c>
      <c r="I534" s="28" t="s">
        <v>85</v>
      </c>
      <c r="J534" t="s">
        <v>86</v>
      </c>
      <c r="K534" s="30" t="s">
        <v>87</v>
      </c>
      <c r="L534" t="s">
        <v>88</v>
      </c>
      <c r="M534" s="31" t="s">
        <v>162</v>
      </c>
      <c r="N534" s="31" t="s">
        <v>90</v>
      </c>
      <c r="O534" s="28" t="s">
        <v>90</v>
      </c>
      <c r="P534" t="s">
        <v>91</v>
      </c>
      <c r="Q534" s="30" t="s">
        <v>115</v>
      </c>
      <c r="R534" s="28">
        <v>5</v>
      </c>
      <c r="S534" s="28">
        <v>7</v>
      </c>
      <c r="T534">
        <v>1955</v>
      </c>
      <c r="U534">
        <v>2007</v>
      </c>
      <c r="V534" s="14">
        <f t="shared" si="8"/>
        <v>1</v>
      </c>
      <c r="W534" s="28" t="s">
        <v>93</v>
      </c>
      <c r="X534" s="28" t="s">
        <v>94</v>
      </c>
      <c r="Y534" s="30" t="s">
        <v>95</v>
      </c>
      <c r="Z534" s="28" t="s">
        <v>95</v>
      </c>
      <c r="AA534" t="s">
        <v>117</v>
      </c>
      <c r="AB534" s="28">
        <v>0</v>
      </c>
      <c r="AC534" s="28" t="s">
        <v>98</v>
      </c>
      <c r="AD534" s="28" t="s">
        <v>98</v>
      </c>
      <c r="AE534" s="30" t="s">
        <v>168</v>
      </c>
      <c r="AF534" t="s">
        <v>83</v>
      </c>
      <c r="AG534" t="s">
        <v>83</v>
      </c>
      <c r="AH534" t="s">
        <v>83</v>
      </c>
      <c r="AI534" t="s">
        <v>83</v>
      </c>
      <c r="AJ534">
        <v>0</v>
      </c>
      <c r="AK534" t="s">
        <v>83</v>
      </c>
      <c r="AL534">
        <v>0</v>
      </c>
      <c r="AM534">
        <v>0</v>
      </c>
      <c r="AN534">
        <v>0</v>
      </c>
      <c r="AO534" s="28" t="s">
        <v>103</v>
      </c>
      <c r="AP534" s="28" t="s">
        <v>104</v>
      </c>
      <c r="AQ534" t="s">
        <v>105</v>
      </c>
      <c r="AR534" t="s">
        <v>106</v>
      </c>
      <c r="AS534">
        <v>827</v>
      </c>
      <c r="AT534">
        <v>0</v>
      </c>
      <c r="AU534">
        <v>0</v>
      </c>
      <c r="AV534">
        <v>827</v>
      </c>
      <c r="AW534" s="30">
        <v>0</v>
      </c>
      <c r="AX534">
        <v>0</v>
      </c>
      <c r="AY534" s="30">
        <v>1</v>
      </c>
      <c r="AZ534" s="30">
        <v>0</v>
      </c>
      <c r="BA534">
        <v>2</v>
      </c>
      <c r="BB534" s="14">
        <f>IF(Table1[[#This Row],[FullBath]]+Table1[[#This Row],[HalfBath]]=Table1[[#This Row],[BedroomAbvGr]],1,0)</f>
        <v>0</v>
      </c>
      <c r="BC534">
        <v>1</v>
      </c>
      <c r="BD534" s="30" t="s">
        <v>98</v>
      </c>
      <c r="BE534">
        <v>5</v>
      </c>
      <c r="BF534" t="s">
        <v>194</v>
      </c>
      <c r="BG534">
        <v>1</v>
      </c>
      <c r="BH534" t="s">
        <v>212</v>
      </c>
      <c r="BI534" t="s">
        <v>127</v>
      </c>
      <c r="BJ534">
        <v>1967</v>
      </c>
      <c r="BK534" t="s">
        <v>102</v>
      </c>
      <c r="BL534">
        <v>1</v>
      </c>
      <c r="BM534">
        <v>392</v>
      </c>
      <c r="BN534" t="s">
        <v>98</v>
      </c>
      <c r="BO534" t="s">
        <v>98</v>
      </c>
      <c r="BP534" t="s">
        <v>105</v>
      </c>
      <c r="BQ534" s="30">
        <v>0</v>
      </c>
      <c r="BR534" s="14">
        <f>IF(Table1[[#This Row],[WoodDeckSF]]&gt;0,1,0)</f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 s="28" t="s">
        <v>83</v>
      </c>
      <c r="BY534" s="14">
        <f>IF(Table1[[#This Row],[PoolQC]]="NA", 0, 1)</f>
        <v>0</v>
      </c>
      <c r="BZ534" s="30" t="s">
        <v>83</v>
      </c>
      <c r="CA534" s="14">
        <f>IF(Table1[[#This Row],[Fence]]="NA",0,1)</f>
        <v>0</v>
      </c>
      <c r="CB534" t="s">
        <v>83</v>
      </c>
      <c r="CC534">
        <v>0</v>
      </c>
      <c r="CD534" s="30">
        <v>4</v>
      </c>
      <c r="CE534">
        <v>2010</v>
      </c>
      <c r="CF534" t="s">
        <v>110</v>
      </c>
      <c r="CG534" t="s">
        <v>111</v>
      </c>
      <c r="CH534" s="14">
        <f>IF(Table1[[#This Row],[SaleCondition]]="Normal",1,0)</f>
        <v>1</v>
      </c>
      <c r="CI534" s="1">
        <v>107500</v>
      </c>
    </row>
    <row r="535" spans="1:87" x14ac:dyDescent="0.2">
      <c r="A535">
        <v>534</v>
      </c>
      <c r="B535">
        <v>20</v>
      </c>
      <c r="C535" s="28" t="s">
        <v>81</v>
      </c>
      <c r="D535">
        <v>50</v>
      </c>
      <c r="E535">
        <v>5000</v>
      </c>
      <c r="F535" s="28" t="s">
        <v>82</v>
      </c>
      <c r="G535" t="s">
        <v>83</v>
      </c>
      <c r="H535" t="s">
        <v>84</v>
      </c>
      <c r="I535" s="28" t="s">
        <v>195</v>
      </c>
      <c r="J535" t="s">
        <v>86</v>
      </c>
      <c r="K535" s="30" t="s">
        <v>87</v>
      </c>
      <c r="L535" t="s">
        <v>194</v>
      </c>
      <c r="M535" s="31" t="s">
        <v>148</v>
      </c>
      <c r="N535" s="31" t="s">
        <v>90</v>
      </c>
      <c r="O535" s="28" t="s">
        <v>90</v>
      </c>
      <c r="P535" t="s">
        <v>91</v>
      </c>
      <c r="Q535" s="30" t="s">
        <v>115</v>
      </c>
      <c r="R535" s="28">
        <v>1</v>
      </c>
      <c r="S535" s="28">
        <v>3</v>
      </c>
      <c r="T535">
        <v>1946</v>
      </c>
      <c r="U535">
        <v>1950</v>
      </c>
      <c r="V535" s="14">
        <f t="shared" si="8"/>
        <v>1</v>
      </c>
      <c r="W535" s="28" t="s">
        <v>93</v>
      </c>
      <c r="X535" s="28" t="s">
        <v>94</v>
      </c>
      <c r="Y535" s="30" t="s">
        <v>95</v>
      </c>
      <c r="Z535" s="28" t="s">
        <v>95</v>
      </c>
      <c r="AA535" t="s">
        <v>117</v>
      </c>
      <c r="AB535" s="28">
        <v>0</v>
      </c>
      <c r="AC535" s="28" t="s">
        <v>147</v>
      </c>
      <c r="AD535" s="28" t="s">
        <v>147</v>
      </c>
      <c r="AE535" s="30" t="s">
        <v>168</v>
      </c>
      <c r="AF535" t="s">
        <v>83</v>
      </c>
      <c r="AG535" t="s">
        <v>83</v>
      </c>
      <c r="AH535" t="s">
        <v>83</v>
      </c>
      <c r="AI535" t="s">
        <v>83</v>
      </c>
      <c r="AJ535">
        <v>0</v>
      </c>
      <c r="AK535" t="s">
        <v>83</v>
      </c>
      <c r="AL535">
        <v>0</v>
      </c>
      <c r="AM535">
        <v>0</v>
      </c>
      <c r="AN535">
        <v>0</v>
      </c>
      <c r="AO535" s="28" t="s">
        <v>103</v>
      </c>
      <c r="AP535" s="28" t="s">
        <v>147</v>
      </c>
      <c r="AQ535" t="s">
        <v>177</v>
      </c>
      <c r="AR535" t="s">
        <v>145</v>
      </c>
      <c r="AS535">
        <v>334</v>
      </c>
      <c r="AT535">
        <v>0</v>
      </c>
      <c r="AU535">
        <v>0</v>
      </c>
      <c r="AV535">
        <v>334</v>
      </c>
      <c r="AW535" s="30">
        <v>0</v>
      </c>
      <c r="AX535">
        <v>0</v>
      </c>
      <c r="AY535" s="30">
        <v>1</v>
      </c>
      <c r="AZ535" s="30">
        <v>0</v>
      </c>
      <c r="BA535">
        <v>1</v>
      </c>
      <c r="BB535" s="14">
        <f>IF(Table1[[#This Row],[FullBath]]+Table1[[#This Row],[HalfBath]]=Table1[[#This Row],[BedroomAbvGr]],1,0)</f>
        <v>1</v>
      </c>
      <c r="BC535">
        <v>1</v>
      </c>
      <c r="BD535" s="30" t="s">
        <v>147</v>
      </c>
      <c r="BE535">
        <v>2</v>
      </c>
      <c r="BF535" t="s">
        <v>107</v>
      </c>
      <c r="BG535">
        <v>0</v>
      </c>
      <c r="BH535" t="s">
        <v>83</v>
      </c>
      <c r="BI535" t="s">
        <v>83</v>
      </c>
      <c r="BJ535" t="s">
        <v>83</v>
      </c>
      <c r="BK535" t="s">
        <v>83</v>
      </c>
      <c r="BL535">
        <v>0</v>
      </c>
      <c r="BM535">
        <v>0</v>
      </c>
      <c r="BN535" t="s">
        <v>83</v>
      </c>
      <c r="BO535" t="s">
        <v>83</v>
      </c>
      <c r="BP535" t="s">
        <v>177</v>
      </c>
      <c r="BQ535" s="30">
        <v>0</v>
      </c>
      <c r="BR535" s="14">
        <f>IF(Table1[[#This Row],[WoodDeckSF]]&gt;0,1,0)</f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 s="28" t="s">
        <v>83</v>
      </c>
      <c r="BY535" s="14">
        <f>IF(Table1[[#This Row],[PoolQC]]="NA", 0, 1)</f>
        <v>0</v>
      </c>
      <c r="BZ535" s="30" t="s">
        <v>83</v>
      </c>
      <c r="CA535" s="14">
        <f>IF(Table1[[#This Row],[Fence]]="NA",0,1)</f>
        <v>0</v>
      </c>
      <c r="CB535" t="s">
        <v>83</v>
      </c>
      <c r="CC535">
        <v>0</v>
      </c>
      <c r="CD535" s="30">
        <v>1</v>
      </c>
      <c r="CE535">
        <v>2007</v>
      </c>
      <c r="CF535" t="s">
        <v>110</v>
      </c>
      <c r="CG535" t="s">
        <v>111</v>
      </c>
      <c r="CH535" s="14">
        <f>IF(Table1[[#This Row],[SaleCondition]]="Normal",1,0)</f>
        <v>1</v>
      </c>
      <c r="CI535" s="1">
        <v>39300</v>
      </c>
    </row>
    <row r="536" spans="1:87" x14ac:dyDescent="0.2">
      <c r="A536">
        <v>535</v>
      </c>
      <c r="B536">
        <v>60</v>
      </c>
      <c r="C536" s="28" t="s">
        <v>81</v>
      </c>
      <c r="D536">
        <v>74</v>
      </c>
      <c r="E536">
        <v>9056</v>
      </c>
      <c r="F536" s="28" t="s">
        <v>82</v>
      </c>
      <c r="G536" t="s">
        <v>83</v>
      </c>
      <c r="H536" t="s">
        <v>120</v>
      </c>
      <c r="I536" s="28" t="s">
        <v>85</v>
      </c>
      <c r="J536" t="s">
        <v>86</v>
      </c>
      <c r="K536" s="30" t="s">
        <v>87</v>
      </c>
      <c r="L536" t="s">
        <v>88</v>
      </c>
      <c r="M536" s="31" t="s">
        <v>193</v>
      </c>
      <c r="N536" s="31" t="s">
        <v>90</v>
      </c>
      <c r="O536" s="28" t="s">
        <v>90</v>
      </c>
      <c r="P536" t="s">
        <v>91</v>
      </c>
      <c r="Q536" s="30" t="s">
        <v>92</v>
      </c>
      <c r="R536" s="28">
        <v>8</v>
      </c>
      <c r="S536" s="28">
        <v>5</v>
      </c>
      <c r="T536">
        <v>2004</v>
      </c>
      <c r="U536">
        <v>2004</v>
      </c>
      <c r="V536" s="14">
        <f t="shared" si="8"/>
        <v>0</v>
      </c>
      <c r="W536" s="28" t="s">
        <v>93</v>
      </c>
      <c r="X536" s="28" t="s">
        <v>94</v>
      </c>
      <c r="Y536" s="30" t="s">
        <v>95</v>
      </c>
      <c r="Z536" s="28" t="s">
        <v>95</v>
      </c>
      <c r="AA536" t="s">
        <v>117</v>
      </c>
      <c r="AB536" s="28">
        <v>0</v>
      </c>
      <c r="AC536" s="28" t="s">
        <v>97</v>
      </c>
      <c r="AD536" s="28" t="s">
        <v>98</v>
      </c>
      <c r="AE536" s="30" t="s">
        <v>99</v>
      </c>
      <c r="AF536" t="s">
        <v>104</v>
      </c>
      <c r="AG536" t="s">
        <v>97</v>
      </c>
      <c r="AH536" t="s">
        <v>130</v>
      </c>
      <c r="AI536" t="s">
        <v>102</v>
      </c>
      <c r="AJ536">
        <v>0</v>
      </c>
      <c r="AK536" t="s">
        <v>102</v>
      </c>
      <c r="AL536">
        <v>0</v>
      </c>
      <c r="AM536">
        <v>707</v>
      </c>
      <c r="AN536">
        <v>707</v>
      </c>
      <c r="AO536" s="28" t="s">
        <v>103</v>
      </c>
      <c r="AP536" s="28" t="s">
        <v>104</v>
      </c>
      <c r="AQ536" t="s">
        <v>105</v>
      </c>
      <c r="AR536" t="s">
        <v>106</v>
      </c>
      <c r="AS536">
        <v>707</v>
      </c>
      <c r="AT536">
        <v>707</v>
      </c>
      <c r="AU536">
        <v>0</v>
      </c>
      <c r="AV536">
        <v>1414</v>
      </c>
      <c r="AW536" s="30">
        <v>0</v>
      </c>
      <c r="AX536">
        <v>0</v>
      </c>
      <c r="AY536" s="30">
        <v>2</v>
      </c>
      <c r="AZ536" s="30">
        <v>1</v>
      </c>
      <c r="BA536">
        <v>3</v>
      </c>
      <c r="BB536" s="14">
        <f>IF(Table1[[#This Row],[FullBath]]+Table1[[#This Row],[HalfBath]]=Table1[[#This Row],[BedroomAbvGr]],1,0)</f>
        <v>1</v>
      </c>
      <c r="BC536">
        <v>1</v>
      </c>
      <c r="BD536" s="30" t="s">
        <v>97</v>
      </c>
      <c r="BE536">
        <v>6</v>
      </c>
      <c r="BF536" t="s">
        <v>107</v>
      </c>
      <c r="BG536">
        <v>1</v>
      </c>
      <c r="BH536" t="s">
        <v>97</v>
      </c>
      <c r="BI536" t="s">
        <v>108</v>
      </c>
      <c r="BJ536">
        <v>2004</v>
      </c>
      <c r="BK536" t="s">
        <v>157</v>
      </c>
      <c r="BL536">
        <v>2</v>
      </c>
      <c r="BM536">
        <v>403</v>
      </c>
      <c r="BN536" t="s">
        <v>98</v>
      </c>
      <c r="BO536" t="s">
        <v>98</v>
      </c>
      <c r="BP536" t="s">
        <v>105</v>
      </c>
      <c r="BQ536" s="30">
        <v>100</v>
      </c>
      <c r="BR536" s="14">
        <f>IF(Table1[[#This Row],[WoodDeckSF]]&gt;0,1,0)</f>
        <v>1</v>
      </c>
      <c r="BS536">
        <v>35</v>
      </c>
      <c r="BT536">
        <v>0</v>
      </c>
      <c r="BU536">
        <v>0</v>
      </c>
      <c r="BV536">
        <v>0</v>
      </c>
      <c r="BW536">
        <v>0</v>
      </c>
      <c r="BX536" s="28" t="s">
        <v>83</v>
      </c>
      <c r="BY536" s="14">
        <f>IF(Table1[[#This Row],[PoolQC]]="NA", 0, 1)</f>
        <v>0</v>
      </c>
      <c r="BZ536" s="30" t="s">
        <v>83</v>
      </c>
      <c r="CA536" s="14">
        <f>IF(Table1[[#This Row],[Fence]]="NA",0,1)</f>
        <v>0</v>
      </c>
      <c r="CB536" t="s">
        <v>83</v>
      </c>
      <c r="CC536">
        <v>0</v>
      </c>
      <c r="CD536" s="30">
        <v>10</v>
      </c>
      <c r="CE536">
        <v>2006</v>
      </c>
      <c r="CF536" t="s">
        <v>110</v>
      </c>
      <c r="CG536" t="s">
        <v>111</v>
      </c>
      <c r="CH536" s="14">
        <f>IF(Table1[[#This Row],[SaleCondition]]="Normal",1,0)</f>
        <v>1</v>
      </c>
      <c r="CI536" s="1">
        <v>178000</v>
      </c>
    </row>
    <row r="537" spans="1:87" x14ac:dyDescent="0.2">
      <c r="A537">
        <v>536</v>
      </c>
      <c r="B537">
        <v>190</v>
      </c>
      <c r="C537" s="28" t="s">
        <v>81</v>
      </c>
      <c r="D537">
        <v>70</v>
      </c>
      <c r="E537">
        <v>7000</v>
      </c>
      <c r="F537" s="28" t="s">
        <v>82</v>
      </c>
      <c r="G537" t="s">
        <v>83</v>
      </c>
      <c r="H537" t="s">
        <v>84</v>
      </c>
      <c r="I537" s="28" t="s">
        <v>85</v>
      </c>
      <c r="J537" t="s">
        <v>86</v>
      </c>
      <c r="K537" s="30" t="s">
        <v>87</v>
      </c>
      <c r="L537" t="s">
        <v>88</v>
      </c>
      <c r="M537" s="31" t="s">
        <v>185</v>
      </c>
      <c r="N537" s="31" t="s">
        <v>90</v>
      </c>
      <c r="O537" s="28" t="s">
        <v>90</v>
      </c>
      <c r="P537" t="s">
        <v>149</v>
      </c>
      <c r="Q537" s="30" t="s">
        <v>92</v>
      </c>
      <c r="R537" s="28">
        <v>5</v>
      </c>
      <c r="S537" s="28">
        <v>7</v>
      </c>
      <c r="T537">
        <v>1910</v>
      </c>
      <c r="U537">
        <v>1991</v>
      </c>
      <c r="V537" s="14">
        <f t="shared" si="8"/>
        <v>1</v>
      </c>
      <c r="W537" s="28" t="s">
        <v>93</v>
      </c>
      <c r="X537" s="28" t="s">
        <v>94</v>
      </c>
      <c r="Y537" s="30" t="s">
        <v>116</v>
      </c>
      <c r="Z537" s="28" t="s">
        <v>116</v>
      </c>
      <c r="AA537" t="s">
        <v>117</v>
      </c>
      <c r="AB537" s="28">
        <v>0</v>
      </c>
      <c r="AC537" s="28" t="s">
        <v>98</v>
      </c>
      <c r="AD537" s="28" t="s">
        <v>98</v>
      </c>
      <c r="AE537" s="30" t="s">
        <v>118</v>
      </c>
      <c r="AF537" t="s">
        <v>97</v>
      </c>
      <c r="AG537" t="s">
        <v>98</v>
      </c>
      <c r="AH537" t="s">
        <v>97</v>
      </c>
      <c r="AI537" t="s">
        <v>101</v>
      </c>
      <c r="AJ537">
        <v>969</v>
      </c>
      <c r="AK537" t="s">
        <v>102</v>
      </c>
      <c r="AL537">
        <v>0</v>
      </c>
      <c r="AM537">
        <v>148</v>
      </c>
      <c r="AN537">
        <v>1117</v>
      </c>
      <c r="AO537" s="28" t="s">
        <v>103</v>
      </c>
      <c r="AP537" s="28" t="s">
        <v>98</v>
      </c>
      <c r="AQ537" t="s">
        <v>105</v>
      </c>
      <c r="AR537" t="s">
        <v>106</v>
      </c>
      <c r="AS537">
        <v>820</v>
      </c>
      <c r="AT537">
        <v>527</v>
      </c>
      <c r="AU537">
        <v>0</v>
      </c>
      <c r="AV537">
        <v>1347</v>
      </c>
      <c r="AW537" s="30">
        <v>1</v>
      </c>
      <c r="AX537">
        <v>0</v>
      </c>
      <c r="AY537" s="30">
        <v>1</v>
      </c>
      <c r="AZ537" s="30">
        <v>0</v>
      </c>
      <c r="BA537">
        <v>3</v>
      </c>
      <c r="BB537" s="14">
        <f>IF(Table1[[#This Row],[FullBath]]+Table1[[#This Row],[HalfBath]]=Table1[[#This Row],[BedroomAbvGr]],1,0)</f>
        <v>0</v>
      </c>
      <c r="BC537">
        <v>1</v>
      </c>
      <c r="BD537" s="30" t="s">
        <v>98</v>
      </c>
      <c r="BE537">
        <v>5</v>
      </c>
      <c r="BF537" t="s">
        <v>107</v>
      </c>
      <c r="BG537">
        <v>0</v>
      </c>
      <c r="BH537" t="s">
        <v>83</v>
      </c>
      <c r="BI537" t="s">
        <v>83</v>
      </c>
      <c r="BJ537" t="s">
        <v>83</v>
      </c>
      <c r="BK537" t="s">
        <v>83</v>
      </c>
      <c r="BL537">
        <v>0</v>
      </c>
      <c r="BM537">
        <v>0</v>
      </c>
      <c r="BN537" t="s">
        <v>83</v>
      </c>
      <c r="BO537" t="s">
        <v>83</v>
      </c>
      <c r="BP537" t="s">
        <v>177</v>
      </c>
      <c r="BQ537" s="30">
        <v>85</v>
      </c>
      <c r="BR537" s="14">
        <f>IF(Table1[[#This Row],[WoodDeckSF]]&gt;0,1,0)</f>
        <v>1</v>
      </c>
      <c r="BS537">
        <v>0</v>
      </c>
      <c r="BT537">
        <v>148</v>
      </c>
      <c r="BU537">
        <v>0</v>
      </c>
      <c r="BV537">
        <v>0</v>
      </c>
      <c r="BW537">
        <v>0</v>
      </c>
      <c r="BX537" s="28" t="s">
        <v>83</v>
      </c>
      <c r="BY537" s="14">
        <f>IF(Table1[[#This Row],[PoolQC]]="NA", 0, 1)</f>
        <v>0</v>
      </c>
      <c r="BZ537" s="30" t="s">
        <v>83</v>
      </c>
      <c r="CA537" s="14">
        <f>IF(Table1[[#This Row],[Fence]]="NA",0,1)</f>
        <v>0</v>
      </c>
      <c r="CB537" t="s">
        <v>83</v>
      </c>
      <c r="CC537">
        <v>0</v>
      </c>
      <c r="CD537" s="30">
        <v>1</v>
      </c>
      <c r="CE537">
        <v>2008</v>
      </c>
      <c r="CF537" t="s">
        <v>110</v>
      </c>
      <c r="CG537" t="s">
        <v>111</v>
      </c>
      <c r="CH537" s="14">
        <f>IF(Table1[[#This Row],[SaleCondition]]="Normal",1,0)</f>
        <v>1</v>
      </c>
      <c r="CI537" s="1">
        <v>107500</v>
      </c>
    </row>
    <row r="538" spans="1:87" x14ac:dyDescent="0.2">
      <c r="A538">
        <v>537</v>
      </c>
      <c r="B538">
        <v>60</v>
      </c>
      <c r="C538" s="28" t="s">
        <v>81</v>
      </c>
      <c r="D538">
        <v>57</v>
      </c>
      <c r="E538">
        <v>8924</v>
      </c>
      <c r="F538" s="28" t="s">
        <v>82</v>
      </c>
      <c r="G538" t="s">
        <v>83</v>
      </c>
      <c r="H538" t="s">
        <v>120</v>
      </c>
      <c r="I538" s="28" t="s">
        <v>85</v>
      </c>
      <c r="J538" t="s">
        <v>86</v>
      </c>
      <c r="K538" s="30" t="s">
        <v>166</v>
      </c>
      <c r="L538" t="s">
        <v>88</v>
      </c>
      <c r="M538" s="31" t="s">
        <v>89</v>
      </c>
      <c r="N538" s="31" t="s">
        <v>90</v>
      </c>
      <c r="O538" s="28" t="s">
        <v>90</v>
      </c>
      <c r="P538" t="s">
        <v>91</v>
      </c>
      <c r="Q538" s="30" t="s">
        <v>92</v>
      </c>
      <c r="R538" s="28">
        <v>7</v>
      </c>
      <c r="S538" s="28">
        <v>5</v>
      </c>
      <c r="T538">
        <v>1998</v>
      </c>
      <c r="U538">
        <v>1999</v>
      </c>
      <c r="V538" s="14">
        <f t="shared" si="8"/>
        <v>1</v>
      </c>
      <c r="W538" s="28" t="s">
        <v>93</v>
      </c>
      <c r="X538" s="28" t="s">
        <v>94</v>
      </c>
      <c r="Y538" s="30" t="s">
        <v>95</v>
      </c>
      <c r="Z538" s="28" t="s">
        <v>95</v>
      </c>
      <c r="AA538" t="s">
        <v>117</v>
      </c>
      <c r="AB538" s="28">
        <v>0</v>
      </c>
      <c r="AC538" s="28" t="s">
        <v>98</v>
      </c>
      <c r="AD538" s="28" t="s">
        <v>98</v>
      </c>
      <c r="AE538" s="30" t="s">
        <v>99</v>
      </c>
      <c r="AF538" t="s">
        <v>97</v>
      </c>
      <c r="AG538" t="s">
        <v>98</v>
      </c>
      <c r="AH538" t="s">
        <v>130</v>
      </c>
      <c r="AI538" t="s">
        <v>102</v>
      </c>
      <c r="AJ538">
        <v>0</v>
      </c>
      <c r="AK538" t="s">
        <v>102</v>
      </c>
      <c r="AL538">
        <v>0</v>
      </c>
      <c r="AM538">
        <v>880</v>
      </c>
      <c r="AN538">
        <v>880</v>
      </c>
      <c r="AO538" s="28" t="s">
        <v>103</v>
      </c>
      <c r="AP538" s="28" t="s">
        <v>104</v>
      </c>
      <c r="AQ538" t="s">
        <v>105</v>
      </c>
      <c r="AR538" t="s">
        <v>106</v>
      </c>
      <c r="AS538">
        <v>880</v>
      </c>
      <c r="AT538">
        <v>844</v>
      </c>
      <c r="AU538">
        <v>0</v>
      </c>
      <c r="AV538">
        <v>1724</v>
      </c>
      <c r="AW538" s="30">
        <v>0</v>
      </c>
      <c r="AX538">
        <v>0</v>
      </c>
      <c r="AY538" s="30">
        <v>2</v>
      </c>
      <c r="AZ538" s="30">
        <v>1</v>
      </c>
      <c r="BA538">
        <v>3</v>
      </c>
      <c r="BB538" s="14">
        <f>IF(Table1[[#This Row],[FullBath]]+Table1[[#This Row],[HalfBath]]=Table1[[#This Row],[BedroomAbvGr]],1,0)</f>
        <v>1</v>
      </c>
      <c r="BC538">
        <v>1</v>
      </c>
      <c r="BD538" s="30" t="s">
        <v>97</v>
      </c>
      <c r="BE538">
        <v>8</v>
      </c>
      <c r="BF538" t="s">
        <v>107</v>
      </c>
      <c r="BG538">
        <v>0</v>
      </c>
      <c r="BH538" t="s">
        <v>83</v>
      </c>
      <c r="BI538" t="s">
        <v>108</v>
      </c>
      <c r="BJ538">
        <v>1998</v>
      </c>
      <c r="BK538" t="s">
        <v>157</v>
      </c>
      <c r="BL538">
        <v>2</v>
      </c>
      <c r="BM538">
        <v>527</v>
      </c>
      <c r="BN538" t="s">
        <v>98</v>
      </c>
      <c r="BO538" t="s">
        <v>98</v>
      </c>
      <c r="BP538" t="s">
        <v>105</v>
      </c>
      <c r="BQ538" s="30">
        <v>120</v>
      </c>
      <c r="BR538" s="14">
        <f>IF(Table1[[#This Row],[WoodDeckSF]]&gt;0,1,0)</f>
        <v>1</v>
      </c>
      <c r="BS538">
        <v>155</v>
      </c>
      <c r="BT538">
        <v>0</v>
      </c>
      <c r="BU538">
        <v>0</v>
      </c>
      <c r="BV538">
        <v>0</v>
      </c>
      <c r="BW538">
        <v>0</v>
      </c>
      <c r="BX538" s="28" t="s">
        <v>83</v>
      </c>
      <c r="BY538" s="14">
        <f>IF(Table1[[#This Row],[PoolQC]]="NA", 0, 1)</f>
        <v>0</v>
      </c>
      <c r="BZ538" s="30" t="s">
        <v>83</v>
      </c>
      <c r="CA538" s="14">
        <f>IF(Table1[[#This Row],[Fence]]="NA",0,1)</f>
        <v>0</v>
      </c>
      <c r="CB538" t="s">
        <v>83</v>
      </c>
      <c r="CC538">
        <v>0</v>
      </c>
      <c r="CD538" s="30">
        <v>7</v>
      </c>
      <c r="CE538">
        <v>2008</v>
      </c>
      <c r="CF538" t="s">
        <v>110</v>
      </c>
      <c r="CG538" t="s">
        <v>111</v>
      </c>
      <c r="CH538" s="14">
        <f>IF(Table1[[#This Row],[SaleCondition]]="Normal",1,0)</f>
        <v>1</v>
      </c>
      <c r="CI538" s="1">
        <v>188000</v>
      </c>
    </row>
    <row r="539" spans="1:87" x14ac:dyDescent="0.2">
      <c r="A539">
        <v>538</v>
      </c>
      <c r="B539">
        <v>20</v>
      </c>
      <c r="C539" s="28" t="s">
        <v>81</v>
      </c>
      <c r="D539" t="s">
        <v>83</v>
      </c>
      <c r="E539">
        <v>12735</v>
      </c>
      <c r="F539" s="28" t="s">
        <v>82</v>
      </c>
      <c r="G539" t="s">
        <v>83</v>
      </c>
      <c r="H539" t="s">
        <v>120</v>
      </c>
      <c r="I539" s="28" t="s">
        <v>85</v>
      </c>
      <c r="J539" t="s">
        <v>86</v>
      </c>
      <c r="K539" s="30" t="s">
        <v>112</v>
      </c>
      <c r="L539" t="s">
        <v>88</v>
      </c>
      <c r="M539" s="31" t="s">
        <v>162</v>
      </c>
      <c r="N539" s="31" t="s">
        <v>90</v>
      </c>
      <c r="O539" s="28" t="s">
        <v>90</v>
      </c>
      <c r="P539" t="s">
        <v>91</v>
      </c>
      <c r="Q539" s="30" t="s">
        <v>115</v>
      </c>
      <c r="R539" s="28">
        <v>4</v>
      </c>
      <c r="S539" s="28">
        <v>5</v>
      </c>
      <c r="T539">
        <v>1972</v>
      </c>
      <c r="U539">
        <v>1972</v>
      </c>
      <c r="V539" s="14">
        <f t="shared" si="8"/>
        <v>0</v>
      </c>
      <c r="W539" s="28" t="s">
        <v>152</v>
      </c>
      <c r="X539" s="28" t="s">
        <v>94</v>
      </c>
      <c r="Y539" s="30" t="s">
        <v>116</v>
      </c>
      <c r="Z539" s="28" t="s">
        <v>116</v>
      </c>
      <c r="AA539" t="s">
        <v>117</v>
      </c>
      <c r="AB539" s="28">
        <v>0</v>
      </c>
      <c r="AC539" s="28" t="s">
        <v>98</v>
      </c>
      <c r="AD539" s="28" t="s">
        <v>98</v>
      </c>
      <c r="AE539" s="30" t="s">
        <v>118</v>
      </c>
      <c r="AF539" t="s">
        <v>98</v>
      </c>
      <c r="AG539" t="s">
        <v>98</v>
      </c>
      <c r="AH539" t="s">
        <v>100</v>
      </c>
      <c r="AI539" t="s">
        <v>141</v>
      </c>
      <c r="AJ539">
        <v>600</v>
      </c>
      <c r="AK539" t="s">
        <v>102</v>
      </c>
      <c r="AL539">
        <v>0</v>
      </c>
      <c r="AM539">
        <v>264</v>
      </c>
      <c r="AN539">
        <v>864</v>
      </c>
      <c r="AO539" s="28" t="s">
        <v>103</v>
      </c>
      <c r="AP539" s="28" t="s">
        <v>98</v>
      </c>
      <c r="AQ539" t="s">
        <v>105</v>
      </c>
      <c r="AR539" t="s">
        <v>106</v>
      </c>
      <c r="AS539">
        <v>864</v>
      </c>
      <c r="AT539">
        <v>0</v>
      </c>
      <c r="AU539">
        <v>0</v>
      </c>
      <c r="AV539">
        <v>864</v>
      </c>
      <c r="AW539" s="30">
        <v>0</v>
      </c>
      <c r="AX539">
        <v>0</v>
      </c>
      <c r="AY539" s="30">
        <v>1</v>
      </c>
      <c r="AZ539" s="30">
        <v>0</v>
      </c>
      <c r="BA539">
        <v>3</v>
      </c>
      <c r="BB539" s="14">
        <f>IF(Table1[[#This Row],[FullBath]]+Table1[[#This Row],[HalfBath]]=Table1[[#This Row],[BedroomAbvGr]],1,0)</f>
        <v>0</v>
      </c>
      <c r="BC539">
        <v>1</v>
      </c>
      <c r="BD539" s="30" t="s">
        <v>98</v>
      </c>
      <c r="BE539">
        <v>5</v>
      </c>
      <c r="BF539" t="s">
        <v>107</v>
      </c>
      <c r="BG539">
        <v>0</v>
      </c>
      <c r="BH539" t="s">
        <v>83</v>
      </c>
      <c r="BI539" t="s">
        <v>127</v>
      </c>
      <c r="BJ539">
        <v>1980</v>
      </c>
      <c r="BK539" t="s">
        <v>102</v>
      </c>
      <c r="BL539">
        <v>2</v>
      </c>
      <c r="BM539">
        <v>576</v>
      </c>
      <c r="BN539" t="s">
        <v>98</v>
      </c>
      <c r="BO539" t="s">
        <v>98</v>
      </c>
      <c r="BP539" t="s">
        <v>105</v>
      </c>
      <c r="BQ539" s="30">
        <v>216</v>
      </c>
      <c r="BR539" s="14">
        <f>IF(Table1[[#This Row],[WoodDeckSF]]&gt;0,1,0)</f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 s="28" t="s">
        <v>83</v>
      </c>
      <c r="BY539" s="14">
        <f>IF(Table1[[#This Row],[PoolQC]]="NA", 0, 1)</f>
        <v>0</v>
      </c>
      <c r="BZ539" s="30" t="s">
        <v>218</v>
      </c>
      <c r="CA539" s="14">
        <f>IF(Table1[[#This Row],[Fence]]="NA",0,1)</f>
        <v>1</v>
      </c>
      <c r="CB539" t="s">
        <v>83</v>
      </c>
      <c r="CC539">
        <v>0</v>
      </c>
      <c r="CD539" s="30">
        <v>4</v>
      </c>
      <c r="CE539">
        <v>2008</v>
      </c>
      <c r="CF539" t="s">
        <v>173</v>
      </c>
      <c r="CG539" t="s">
        <v>111</v>
      </c>
      <c r="CH539" s="14">
        <f>IF(Table1[[#This Row],[SaleCondition]]="Normal",1,0)</f>
        <v>1</v>
      </c>
      <c r="CI539" s="1">
        <v>111250</v>
      </c>
    </row>
    <row r="540" spans="1:87" x14ac:dyDescent="0.2">
      <c r="A540">
        <v>539</v>
      </c>
      <c r="B540">
        <v>20</v>
      </c>
      <c r="C540" s="28" t="s">
        <v>81</v>
      </c>
      <c r="D540" t="s">
        <v>83</v>
      </c>
      <c r="E540">
        <v>11553</v>
      </c>
      <c r="F540" s="28" t="s">
        <v>82</v>
      </c>
      <c r="G540" t="s">
        <v>83</v>
      </c>
      <c r="H540" t="s">
        <v>120</v>
      </c>
      <c r="I540" s="28" t="s">
        <v>85</v>
      </c>
      <c r="J540" t="s">
        <v>86</v>
      </c>
      <c r="K540" s="30" t="s">
        <v>87</v>
      </c>
      <c r="L540" t="s">
        <v>88</v>
      </c>
      <c r="M540" s="31" t="s">
        <v>151</v>
      </c>
      <c r="N540" s="31" t="s">
        <v>90</v>
      </c>
      <c r="O540" s="28" t="s">
        <v>90</v>
      </c>
      <c r="P540" t="s">
        <v>91</v>
      </c>
      <c r="Q540" s="30" t="s">
        <v>115</v>
      </c>
      <c r="R540" s="28">
        <v>5</v>
      </c>
      <c r="S540" s="28">
        <v>5</v>
      </c>
      <c r="T540">
        <v>1968</v>
      </c>
      <c r="U540">
        <v>1968</v>
      </c>
      <c r="V540" s="14">
        <f t="shared" si="8"/>
        <v>0</v>
      </c>
      <c r="W540" s="28" t="s">
        <v>152</v>
      </c>
      <c r="X540" s="28" t="s">
        <v>94</v>
      </c>
      <c r="Y540" s="30" t="s">
        <v>161</v>
      </c>
      <c r="Z540" s="28" t="s">
        <v>161</v>
      </c>
      <c r="AA540" t="s">
        <v>96</v>
      </c>
      <c r="AB540" s="28">
        <v>188</v>
      </c>
      <c r="AC540" s="28" t="s">
        <v>98</v>
      </c>
      <c r="AD540" s="28" t="s">
        <v>98</v>
      </c>
      <c r="AE540" s="30" t="s">
        <v>118</v>
      </c>
      <c r="AF540" t="s">
        <v>98</v>
      </c>
      <c r="AG540" t="s">
        <v>98</v>
      </c>
      <c r="AH540" t="s">
        <v>100</v>
      </c>
      <c r="AI540" t="s">
        <v>141</v>
      </c>
      <c r="AJ540">
        <v>673</v>
      </c>
      <c r="AK540" t="s">
        <v>102</v>
      </c>
      <c r="AL540">
        <v>0</v>
      </c>
      <c r="AM540">
        <v>378</v>
      </c>
      <c r="AN540">
        <v>1051</v>
      </c>
      <c r="AO540" s="28" t="s">
        <v>103</v>
      </c>
      <c r="AP540" s="28" t="s">
        <v>98</v>
      </c>
      <c r="AQ540" t="s">
        <v>105</v>
      </c>
      <c r="AR540" t="s">
        <v>106</v>
      </c>
      <c r="AS540">
        <v>1159</v>
      </c>
      <c r="AT540">
        <v>0</v>
      </c>
      <c r="AU540">
        <v>0</v>
      </c>
      <c r="AV540">
        <v>1159</v>
      </c>
      <c r="AW540" s="30">
        <v>0</v>
      </c>
      <c r="AX540">
        <v>0</v>
      </c>
      <c r="AY540" s="30">
        <v>1</v>
      </c>
      <c r="AZ540" s="30">
        <v>1</v>
      </c>
      <c r="BA540">
        <v>3</v>
      </c>
      <c r="BB540" s="14">
        <f>IF(Table1[[#This Row],[FullBath]]+Table1[[#This Row],[HalfBath]]=Table1[[#This Row],[BedroomAbvGr]],1,0)</f>
        <v>0</v>
      </c>
      <c r="BC540">
        <v>1</v>
      </c>
      <c r="BD540" s="30" t="s">
        <v>98</v>
      </c>
      <c r="BE540">
        <v>7</v>
      </c>
      <c r="BF540" t="s">
        <v>107</v>
      </c>
      <c r="BG540">
        <v>1</v>
      </c>
      <c r="BH540" t="s">
        <v>147</v>
      </c>
      <c r="BI540" t="s">
        <v>108</v>
      </c>
      <c r="BJ540">
        <v>1968</v>
      </c>
      <c r="BK540" t="s">
        <v>102</v>
      </c>
      <c r="BL540">
        <v>1</v>
      </c>
      <c r="BM540">
        <v>336</v>
      </c>
      <c r="BN540" t="s">
        <v>98</v>
      </c>
      <c r="BO540" t="s">
        <v>98</v>
      </c>
      <c r="BP540" t="s">
        <v>105</v>
      </c>
      <c r="BQ540" s="30">
        <v>466</v>
      </c>
      <c r="BR540" s="14">
        <f>IF(Table1[[#This Row],[WoodDeckSF]]&gt;0,1,0)</f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 s="28" t="s">
        <v>83</v>
      </c>
      <c r="BY540" s="14">
        <f>IF(Table1[[#This Row],[PoolQC]]="NA", 0, 1)</f>
        <v>0</v>
      </c>
      <c r="BZ540" s="30" t="s">
        <v>83</v>
      </c>
      <c r="CA540" s="14">
        <f>IF(Table1[[#This Row],[Fence]]="NA",0,1)</f>
        <v>0</v>
      </c>
      <c r="CB540" t="s">
        <v>83</v>
      </c>
      <c r="CC540">
        <v>0</v>
      </c>
      <c r="CD540" s="30">
        <v>7</v>
      </c>
      <c r="CE540">
        <v>2006</v>
      </c>
      <c r="CF540" t="s">
        <v>110</v>
      </c>
      <c r="CG540" t="s">
        <v>111</v>
      </c>
      <c r="CH540" s="14">
        <f>IF(Table1[[#This Row],[SaleCondition]]="Normal",1,0)</f>
        <v>1</v>
      </c>
      <c r="CI540" s="1">
        <v>158000</v>
      </c>
    </row>
    <row r="541" spans="1:87" x14ac:dyDescent="0.2">
      <c r="A541">
        <v>540</v>
      </c>
      <c r="B541">
        <v>20</v>
      </c>
      <c r="C541" s="28" t="s">
        <v>81</v>
      </c>
      <c r="D541" t="s">
        <v>83</v>
      </c>
      <c r="E541">
        <v>11423</v>
      </c>
      <c r="F541" s="28" t="s">
        <v>82</v>
      </c>
      <c r="G541" t="s">
        <v>83</v>
      </c>
      <c r="H541" t="s">
        <v>84</v>
      </c>
      <c r="I541" s="28" t="s">
        <v>85</v>
      </c>
      <c r="J541" t="s">
        <v>86</v>
      </c>
      <c r="K541" s="30" t="s">
        <v>87</v>
      </c>
      <c r="L541" t="s">
        <v>88</v>
      </c>
      <c r="M541" s="31" t="s">
        <v>89</v>
      </c>
      <c r="N541" s="31" t="s">
        <v>90</v>
      </c>
      <c r="O541" s="28" t="s">
        <v>90</v>
      </c>
      <c r="P541" t="s">
        <v>91</v>
      </c>
      <c r="Q541" s="30" t="s">
        <v>115</v>
      </c>
      <c r="R541" s="28">
        <v>8</v>
      </c>
      <c r="S541" s="28">
        <v>5</v>
      </c>
      <c r="T541">
        <v>2001</v>
      </c>
      <c r="U541">
        <v>2002</v>
      </c>
      <c r="V541" s="14">
        <f t="shared" si="8"/>
        <v>1</v>
      </c>
      <c r="W541" s="28" t="s">
        <v>93</v>
      </c>
      <c r="X541" s="28" t="s">
        <v>94</v>
      </c>
      <c r="Y541" s="30" t="s">
        <v>95</v>
      </c>
      <c r="Z541" s="28" t="s">
        <v>95</v>
      </c>
      <c r="AA541" t="s">
        <v>96</v>
      </c>
      <c r="AB541" s="28">
        <v>479</v>
      </c>
      <c r="AC541" s="28" t="s">
        <v>97</v>
      </c>
      <c r="AD541" s="28" t="s">
        <v>98</v>
      </c>
      <c r="AE541" s="30" t="s">
        <v>99</v>
      </c>
      <c r="AF541" t="s">
        <v>97</v>
      </c>
      <c r="AG541" t="s">
        <v>98</v>
      </c>
      <c r="AH541" t="s">
        <v>130</v>
      </c>
      <c r="AI541" t="s">
        <v>101</v>
      </c>
      <c r="AJ541">
        <v>1358</v>
      </c>
      <c r="AK541" t="s">
        <v>102</v>
      </c>
      <c r="AL541">
        <v>0</v>
      </c>
      <c r="AM541">
        <v>223</v>
      </c>
      <c r="AN541">
        <v>1581</v>
      </c>
      <c r="AO541" s="28" t="s">
        <v>103</v>
      </c>
      <c r="AP541" s="28" t="s">
        <v>104</v>
      </c>
      <c r="AQ541" t="s">
        <v>105</v>
      </c>
      <c r="AR541" t="s">
        <v>106</v>
      </c>
      <c r="AS541">
        <v>1601</v>
      </c>
      <c r="AT541">
        <v>0</v>
      </c>
      <c r="AU541">
        <v>0</v>
      </c>
      <c r="AV541">
        <v>1601</v>
      </c>
      <c r="AW541" s="30">
        <v>1</v>
      </c>
      <c r="AX541">
        <v>0</v>
      </c>
      <c r="AY541" s="30">
        <v>2</v>
      </c>
      <c r="AZ541" s="30">
        <v>0</v>
      </c>
      <c r="BA541">
        <v>3</v>
      </c>
      <c r="BB541" s="14">
        <f>IF(Table1[[#This Row],[FullBath]]+Table1[[#This Row],[HalfBath]]=Table1[[#This Row],[BedroomAbvGr]],1,0)</f>
        <v>0</v>
      </c>
      <c r="BC541">
        <v>1</v>
      </c>
      <c r="BD541" s="30" t="s">
        <v>97</v>
      </c>
      <c r="BE541">
        <v>6</v>
      </c>
      <c r="BF541" t="s">
        <v>107</v>
      </c>
      <c r="BG541">
        <v>1</v>
      </c>
      <c r="BH541" t="s">
        <v>98</v>
      </c>
      <c r="BI541" t="s">
        <v>108</v>
      </c>
      <c r="BJ541">
        <v>2001</v>
      </c>
      <c r="BK541" t="s">
        <v>109</v>
      </c>
      <c r="BL541">
        <v>2</v>
      </c>
      <c r="BM541">
        <v>670</v>
      </c>
      <c r="BN541" t="s">
        <v>98</v>
      </c>
      <c r="BO541" t="s">
        <v>98</v>
      </c>
      <c r="BP541" t="s">
        <v>105</v>
      </c>
      <c r="BQ541" s="30">
        <v>180</v>
      </c>
      <c r="BR541" s="14">
        <f>IF(Table1[[#This Row],[WoodDeckSF]]&gt;0,1,0)</f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 s="28" t="s">
        <v>83</v>
      </c>
      <c r="BY541" s="14">
        <f>IF(Table1[[#This Row],[PoolQC]]="NA", 0, 1)</f>
        <v>0</v>
      </c>
      <c r="BZ541" s="30" t="s">
        <v>134</v>
      </c>
      <c r="CA541" s="14">
        <f>IF(Table1[[#This Row],[Fence]]="NA",0,1)</f>
        <v>1</v>
      </c>
      <c r="CB541" t="s">
        <v>135</v>
      </c>
      <c r="CC541">
        <v>2000</v>
      </c>
      <c r="CD541" s="30">
        <v>5</v>
      </c>
      <c r="CE541">
        <v>2010</v>
      </c>
      <c r="CF541" t="s">
        <v>110</v>
      </c>
      <c r="CG541" t="s">
        <v>111</v>
      </c>
      <c r="CH541" s="14">
        <f>IF(Table1[[#This Row],[SaleCondition]]="Normal",1,0)</f>
        <v>1</v>
      </c>
      <c r="CI541" s="1">
        <v>272000</v>
      </c>
    </row>
    <row r="542" spans="1:87" x14ac:dyDescent="0.2">
      <c r="A542">
        <v>541</v>
      </c>
      <c r="B542">
        <v>20</v>
      </c>
      <c r="C542" s="28" t="s">
        <v>81</v>
      </c>
      <c r="D542">
        <v>85</v>
      </c>
      <c r="E542">
        <v>14601</v>
      </c>
      <c r="F542" s="28" t="s">
        <v>82</v>
      </c>
      <c r="G542" t="s">
        <v>83</v>
      </c>
      <c r="H542" t="s">
        <v>84</v>
      </c>
      <c r="I542" s="28" t="s">
        <v>85</v>
      </c>
      <c r="J542" t="s">
        <v>86</v>
      </c>
      <c r="K542" s="30" t="s">
        <v>87</v>
      </c>
      <c r="L542" t="s">
        <v>88</v>
      </c>
      <c r="M542" s="31" t="s">
        <v>189</v>
      </c>
      <c r="N542" s="31" t="s">
        <v>90</v>
      </c>
      <c r="O542" s="28" t="s">
        <v>90</v>
      </c>
      <c r="P542" t="s">
        <v>91</v>
      </c>
      <c r="Q542" s="30" t="s">
        <v>115</v>
      </c>
      <c r="R542" s="28">
        <v>9</v>
      </c>
      <c r="S542" s="28">
        <v>5</v>
      </c>
      <c r="T542">
        <v>2006</v>
      </c>
      <c r="U542">
        <v>2006</v>
      </c>
      <c r="V542" s="14">
        <f t="shared" si="8"/>
        <v>0</v>
      </c>
      <c r="W542" s="28" t="s">
        <v>152</v>
      </c>
      <c r="X542" s="28" t="s">
        <v>94</v>
      </c>
      <c r="Y542" s="30" t="s">
        <v>95</v>
      </c>
      <c r="Z542" s="28" t="s">
        <v>95</v>
      </c>
      <c r="AA542" t="s">
        <v>96</v>
      </c>
      <c r="AB542" s="28">
        <v>584</v>
      </c>
      <c r="AC542" s="28" t="s">
        <v>104</v>
      </c>
      <c r="AD542" s="28" t="s">
        <v>98</v>
      </c>
      <c r="AE542" s="30" t="s">
        <v>99</v>
      </c>
      <c r="AF542" t="s">
        <v>104</v>
      </c>
      <c r="AG542" t="s">
        <v>98</v>
      </c>
      <c r="AH542" t="s">
        <v>130</v>
      </c>
      <c r="AI542" t="s">
        <v>101</v>
      </c>
      <c r="AJ542">
        <v>1260</v>
      </c>
      <c r="AK542" t="s">
        <v>102</v>
      </c>
      <c r="AL542">
        <v>0</v>
      </c>
      <c r="AM542">
        <v>578</v>
      </c>
      <c r="AN542">
        <v>1838</v>
      </c>
      <c r="AO542" s="28" t="s">
        <v>103</v>
      </c>
      <c r="AP542" s="28" t="s">
        <v>104</v>
      </c>
      <c r="AQ542" t="s">
        <v>105</v>
      </c>
      <c r="AR542" t="s">
        <v>106</v>
      </c>
      <c r="AS542">
        <v>1838</v>
      </c>
      <c r="AT542">
        <v>0</v>
      </c>
      <c r="AU542">
        <v>0</v>
      </c>
      <c r="AV542">
        <v>1838</v>
      </c>
      <c r="AW542" s="30">
        <v>1</v>
      </c>
      <c r="AX542">
        <v>0</v>
      </c>
      <c r="AY542" s="30">
        <v>2</v>
      </c>
      <c r="AZ542" s="30">
        <v>0</v>
      </c>
      <c r="BA542">
        <v>2</v>
      </c>
      <c r="BB542" s="14">
        <f>IF(Table1[[#This Row],[FullBath]]+Table1[[#This Row],[HalfBath]]=Table1[[#This Row],[BedroomAbvGr]],1,0)</f>
        <v>1</v>
      </c>
      <c r="BC542">
        <v>1</v>
      </c>
      <c r="BD542" s="30" t="s">
        <v>104</v>
      </c>
      <c r="BE542">
        <v>8</v>
      </c>
      <c r="BF542" t="s">
        <v>107</v>
      </c>
      <c r="BG542">
        <v>1</v>
      </c>
      <c r="BH542" t="s">
        <v>97</v>
      </c>
      <c r="BI542" t="s">
        <v>108</v>
      </c>
      <c r="BJ542">
        <v>2006</v>
      </c>
      <c r="BK542" t="s">
        <v>157</v>
      </c>
      <c r="BL542">
        <v>3</v>
      </c>
      <c r="BM542">
        <v>765</v>
      </c>
      <c r="BN542" t="s">
        <v>98</v>
      </c>
      <c r="BO542" t="s">
        <v>98</v>
      </c>
      <c r="BP542" t="s">
        <v>105</v>
      </c>
      <c r="BQ542" s="30">
        <v>270</v>
      </c>
      <c r="BR542" s="14">
        <f>IF(Table1[[#This Row],[WoodDeckSF]]&gt;0,1,0)</f>
        <v>1</v>
      </c>
      <c r="BS542">
        <v>68</v>
      </c>
      <c r="BT542">
        <v>0</v>
      </c>
      <c r="BU542">
        <v>0</v>
      </c>
      <c r="BV542">
        <v>0</v>
      </c>
      <c r="BW542">
        <v>0</v>
      </c>
      <c r="BX542" s="28" t="s">
        <v>83</v>
      </c>
      <c r="BY542" s="14">
        <f>IF(Table1[[#This Row],[PoolQC]]="NA", 0, 1)</f>
        <v>0</v>
      </c>
      <c r="BZ542" s="30" t="s">
        <v>83</v>
      </c>
      <c r="CA542" s="14">
        <f>IF(Table1[[#This Row],[Fence]]="NA",0,1)</f>
        <v>0</v>
      </c>
      <c r="CB542" t="s">
        <v>83</v>
      </c>
      <c r="CC542">
        <v>0</v>
      </c>
      <c r="CD542" s="30">
        <v>3</v>
      </c>
      <c r="CE542">
        <v>2009</v>
      </c>
      <c r="CF542" t="s">
        <v>110</v>
      </c>
      <c r="CG542" t="s">
        <v>111</v>
      </c>
      <c r="CH542" s="14">
        <f>IF(Table1[[#This Row],[SaleCondition]]="Normal",1,0)</f>
        <v>1</v>
      </c>
      <c r="CI542" s="1">
        <v>315000</v>
      </c>
    </row>
    <row r="543" spans="1:87" x14ac:dyDescent="0.2">
      <c r="A543">
        <v>542</v>
      </c>
      <c r="B543">
        <v>60</v>
      </c>
      <c r="C543" s="28" t="s">
        <v>81</v>
      </c>
      <c r="D543" t="s">
        <v>83</v>
      </c>
      <c r="E543">
        <v>11000</v>
      </c>
      <c r="F543" s="28" t="s">
        <v>82</v>
      </c>
      <c r="G543" t="s">
        <v>83</v>
      </c>
      <c r="H543" t="s">
        <v>84</v>
      </c>
      <c r="I543" s="28" t="s">
        <v>85</v>
      </c>
      <c r="J543" t="s">
        <v>86</v>
      </c>
      <c r="K543" s="30" t="s">
        <v>112</v>
      </c>
      <c r="L543" t="s">
        <v>88</v>
      </c>
      <c r="M543" s="31" t="s">
        <v>129</v>
      </c>
      <c r="N543" s="31" t="s">
        <v>90</v>
      </c>
      <c r="O543" s="28" t="s">
        <v>90</v>
      </c>
      <c r="P543" t="s">
        <v>91</v>
      </c>
      <c r="Q543" s="30" t="s">
        <v>92</v>
      </c>
      <c r="R543" s="28">
        <v>8</v>
      </c>
      <c r="S543" s="28">
        <v>5</v>
      </c>
      <c r="T543">
        <v>2000</v>
      </c>
      <c r="U543">
        <v>2000</v>
      </c>
      <c r="V543" s="14">
        <f t="shared" si="8"/>
        <v>0</v>
      </c>
      <c r="W543" s="28" t="s">
        <v>93</v>
      </c>
      <c r="X543" s="28" t="s">
        <v>94</v>
      </c>
      <c r="Y543" s="30" t="s">
        <v>95</v>
      </c>
      <c r="Z543" s="28" t="s">
        <v>95</v>
      </c>
      <c r="AA543" t="s">
        <v>96</v>
      </c>
      <c r="AB543" s="28">
        <v>72</v>
      </c>
      <c r="AC543" s="28" t="s">
        <v>97</v>
      </c>
      <c r="AD543" s="28" t="s">
        <v>98</v>
      </c>
      <c r="AE543" s="30" t="s">
        <v>99</v>
      </c>
      <c r="AF543" t="s">
        <v>97</v>
      </c>
      <c r="AG543" t="s">
        <v>98</v>
      </c>
      <c r="AH543" t="s">
        <v>100</v>
      </c>
      <c r="AI543" t="s">
        <v>102</v>
      </c>
      <c r="AJ543">
        <v>0</v>
      </c>
      <c r="AK543" t="s">
        <v>102</v>
      </c>
      <c r="AL543">
        <v>0</v>
      </c>
      <c r="AM543">
        <v>969</v>
      </c>
      <c r="AN543">
        <v>969</v>
      </c>
      <c r="AO543" s="28" t="s">
        <v>103</v>
      </c>
      <c r="AP543" s="28" t="s">
        <v>104</v>
      </c>
      <c r="AQ543" t="s">
        <v>105</v>
      </c>
      <c r="AR543" t="s">
        <v>106</v>
      </c>
      <c r="AS543">
        <v>997</v>
      </c>
      <c r="AT543">
        <v>1288</v>
      </c>
      <c r="AU543">
        <v>0</v>
      </c>
      <c r="AV543">
        <v>2285</v>
      </c>
      <c r="AW543" s="30">
        <v>0</v>
      </c>
      <c r="AX543">
        <v>0</v>
      </c>
      <c r="AY543" s="30">
        <v>2</v>
      </c>
      <c r="AZ543" s="30">
        <v>1</v>
      </c>
      <c r="BA543">
        <v>4</v>
      </c>
      <c r="BB543" s="14">
        <f>IF(Table1[[#This Row],[FullBath]]+Table1[[#This Row],[HalfBath]]=Table1[[#This Row],[BedroomAbvGr]],1,0)</f>
        <v>0</v>
      </c>
      <c r="BC543">
        <v>1</v>
      </c>
      <c r="BD543" s="30" t="s">
        <v>97</v>
      </c>
      <c r="BE543">
        <v>8</v>
      </c>
      <c r="BF543" t="s">
        <v>107</v>
      </c>
      <c r="BG543">
        <v>1</v>
      </c>
      <c r="BH543" t="s">
        <v>98</v>
      </c>
      <c r="BI543" t="s">
        <v>156</v>
      </c>
      <c r="BJ543">
        <v>2000</v>
      </c>
      <c r="BK543" t="s">
        <v>157</v>
      </c>
      <c r="BL543">
        <v>3</v>
      </c>
      <c r="BM543">
        <v>648</v>
      </c>
      <c r="BN543" t="s">
        <v>98</v>
      </c>
      <c r="BO543" t="s">
        <v>98</v>
      </c>
      <c r="BP543" t="s">
        <v>105</v>
      </c>
      <c r="BQ543" s="30">
        <v>0</v>
      </c>
      <c r="BR543" s="14">
        <f>IF(Table1[[#This Row],[WoodDeckSF]]&gt;0,1,0)</f>
        <v>0</v>
      </c>
      <c r="BS543">
        <v>56</v>
      </c>
      <c r="BT543">
        <v>0</v>
      </c>
      <c r="BU543">
        <v>0</v>
      </c>
      <c r="BV543">
        <v>0</v>
      </c>
      <c r="BW543">
        <v>0</v>
      </c>
      <c r="BX543" s="28" t="s">
        <v>83</v>
      </c>
      <c r="BY543" s="14">
        <f>IF(Table1[[#This Row],[PoolQC]]="NA", 0, 1)</f>
        <v>0</v>
      </c>
      <c r="BZ543" s="30" t="s">
        <v>83</v>
      </c>
      <c r="CA543" s="14">
        <f>IF(Table1[[#This Row],[Fence]]="NA",0,1)</f>
        <v>0</v>
      </c>
      <c r="CB543" t="s">
        <v>83</v>
      </c>
      <c r="CC543">
        <v>0</v>
      </c>
      <c r="CD543" s="30">
        <v>6</v>
      </c>
      <c r="CE543">
        <v>2007</v>
      </c>
      <c r="CF543" t="s">
        <v>110</v>
      </c>
      <c r="CG543" t="s">
        <v>111</v>
      </c>
      <c r="CH543" s="14">
        <f>IF(Table1[[#This Row],[SaleCondition]]="Normal",1,0)</f>
        <v>1</v>
      </c>
      <c r="CI543" s="1">
        <v>248000</v>
      </c>
    </row>
    <row r="544" spans="1:87" x14ac:dyDescent="0.2">
      <c r="A544">
        <v>543</v>
      </c>
      <c r="B544">
        <v>20</v>
      </c>
      <c r="C544" s="28" t="s">
        <v>81</v>
      </c>
      <c r="D544">
        <v>78</v>
      </c>
      <c r="E544">
        <v>10140</v>
      </c>
      <c r="F544" s="28" t="s">
        <v>82</v>
      </c>
      <c r="G544" t="s">
        <v>83</v>
      </c>
      <c r="H544" t="s">
        <v>84</v>
      </c>
      <c r="I544" s="28" t="s">
        <v>85</v>
      </c>
      <c r="J544" t="s">
        <v>86</v>
      </c>
      <c r="K544" s="30" t="s">
        <v>87</v>
      </c>
      <c r="L544" t="s">
        <v>88</v>
      </c>
      <c r="M544" s="31" t="s">
        <v>138</v>
      </c>
      <c r="N544" s="31" t="s">
        <v>202</v>
      </c>
      <c r="O544" s="28" t="s">
        <v>90</v>
      </c>
      <c r="P544" t="s">
        <v>91</v>
      </c>
      <c r="Q544" s="30" t="s">
        <v>115</v>
      </c>
      <c r="R544" s="28">
        <v>7</v>
      </c>
      <c r="S544" s="28">
        <v>5</v>
      </c>
      <c r="T544">
        <v>1998</v>
      </c>
      <c r="U544">
        <v>1999</v>
      </c>
      <c r="V544" s="14">
        <f t="shared" si="8"/>
        <v>1</v>
      </c>
      <c r="W544" s="28" t="s">
        <v>152</v>
      </c>
      <c r="X544" s="28" t="s">
        <v>94</v>
      </c>
      <c r="Y544" s="30" t="s">
        <v>95</v>
      </c>
      <c r="Z544" s="28" t="s">
        <v>95</v>
      </c>
      <c r="AA544" t="s">
        <v>117</v>
      </c>
      <c r="AB544" s="28">
        <v>0</v>
      </c>
      <c r="AC544" s="28" t="s">
        <v>97</v>
      </c>
      <c r="AD544" s="28" t="s">
        <v>98</v>
      </c>
      <c r="AE544" s="30" t="s">
        <v>99</v>
      </c>
      <c r="AF544" t="s">
        <v>104</v>
      </c>
      <c r="AG544" t="s">
        <v>98</v>
      </c>
      <c r="AH544" t="s">
        <v>100</v>
      </c>
      <c r="AI544" t="s">
        <v>172</v>
      </c>
      <c r="AJ544">
        <v>144</v>
      </c>
      <c r="AK544" t="s">
        <v>101</v>
      </c>
      <c r="AL544">
        <v>1127</v>
      </c>
      <c r="AM544">
        <v>379</v>
      </c>
      <c r="AN544">
        <v>1650</v>
      </c>
      <c r="AO544" s="28" t="s">
        <v>103</v>
      </c>
      <c r="AP544" s="28" t="s">
        <v>104</v>
      </c>
      <c r="AQ544" t="s">
        <v>105</v>
      </c>
      <c r="AR544" t="s">
        <v>106</v>
      </c>
      <c r="AS544">
        <v>1680</v>
      </c>
      <c r="AT544">
        <v>0</v>
      </c>
      <c r="AU544">
        <v>0</v>
      </c>
      <c r="AV544">
        <v>1680</v>
      </c>
      <c r="AW544" s="30">
        <v>1</v>
      </c>
      <c r="AX544">
        <v>0</v>
      </c>
      <c r="AY544" s="30">
        <v>2</v>
      </c>
      <c r="AZ544" s="30">
        <v>0</v>
      </c>
      <c r="BA544">
        <v>3</v>
      </c>
      <c r="BB544" s="14">
        <f>IF(Table1[[#This Row],[FullBath]]+Table1[[#This Row],[HalfBath]]=Table1[[#This Row],[BedroomAbvGr]],1,0)</f>
        <v>0</v>
      </c>
      <c r="BC544">
        <v>1</v>
      </c>
      <c r="BD544" s="30" t="s">
        <v>97</v>
      </c>
      <c r="BE544">
        <v>7</v>
      </c>
      <c r="BF544" t="s">
        <v>221</v>
      </c>
      <c r="BG544">
        <v>1</v>
      </c>
      <c r="BH544" t="s">
        <v>98</v>
      </c>
      <c r="BI544" t="s">
        <v>108</v>
      </c>
      <c r="BJ544">
        <v>1998</v>
      </c>
      <c r="BK544" t="s">
        <v>157</v>
      </c>
      <c r="BL544">
        <v>2</v>
      </c>
      <c r="BM544">
        <v>583</v>
      </c>
      <c r="BN544" t="s">
        <v>98</v>
      </c>
      <c r="BO544" t="s">
        <v>98</v>
      </c>
      <c r="BP544" t="s">
        <v>105</v>
      </c>
      <c r="BQ544" s="30">
        <v>78</v>
      </c>
      <c r="BR544" s="14">
        <f>IF(Table1[[#This Row],[WoodDeckSF]]&gt;0,1,0)</f>
        <v>1</v>
      </c>
      <c r="BS544">
        <v>73</v>
      </c>
      <c r="BT544">
        <v>0</v>
      </c>
      <c r="BU544">
        <v>0</v>
      </c>
      <c r="BV544">
        <v>0</v>
      </c>
      <c r="BW544">
        <v>0</v>
      </c>
      <c r="BX544" s="28" t="s">
        <v>83</v>
      </c>
      <c r="BY544" s="14">
        <f>IF(Table1[[#This Row],[PoolQC]]="NA", 0, 1)</f>
        <v>0</v>
      </c>
      <c r="BZ544" s="30" t="s">
        <v>83</v>
      </c>
      <c r="CA544" s="14">
        <f>IF(Table1[[#This Row],[Fence]]="NA",0,1)</f>
        <v>0</v>
      </c>
      <c r="CB544" t="s">
        <v>83</v>
      </c>
      <c r="CC544">
        <v>0</v>
      </c>
      <c r="CD544" s="30">
        <v>6</v>
      </c>
      <c r="CE544">
        <v>2009</v>
      </c>
      <c r="CF544" t="s">
        <v>110</v>
      </c>
      <c r="CG544" t="s">
        <v>111</v>
      </c>
      <c r="CH544" s="14">
        <f>IF(Table1[[#This Row],[SaleCondition]]="Normal",1,0)</f>
        <v>1</v>
      </c>
      <c r="CI544" s="1">
        <v>213250</v>
      </c>
    </row>
    <row r="545" spans="1:87" x14ac:dyDescent="0.2">
      <c r="A545">
        <v>544</v>
      </c>
      <c r="B545">
        <v>120</v>
      </c>
      <c r="C545" s="28" t="s">
        <v>239</v>
      </c>
      <c r="D545">
        <v>34</v>
      </c>
      <c r="E545">
        <v>4058</v>
      </c>
      <c r="F545" s="28" t="s">
        <v>82</v>
      </c>
      <c r="G545" t="s">
        <v>83</v>
      </c>
      <c r="H545" t="s">
        <v>84</v>
      </c>
      <c r="I545" s="28" t="s">
        <v>85</v>
      </c>
      <c r="J545" t="s">
        <v>86</v>
      </c>
      <c r="K545" s="30" t="s">
        <v>87</v>
      </c>
      <c r="L545" t="s">
        <v>88</v>
      </c>
      <c r="M545" s="31" t="s">
        <v>162</v>
      </c>
      <c r="N545" s="31" t="s">
        <v>90</v>
      </c>
      <c r="O545" s="28" t="s">
        <v>90</v>
      </c>
      <c r="P545" t="s">
        <v>179</v>
      </c>
      <c r="Q545" s="30" t="s">
        <v>191</v>
      </c>
      <c r="R545" s="28">
        <v>7</v>
      </c>
      <c r="S545" s="28">
        <v>5</v>
      </c>
      <c r="T545">
        <v>1998</v>
      </c>
      <c r="U545">
        <v>1998</v>
      </c>
      <c r="V545" s="14">
        <f t="shared" si="8"/>
        <v>0</v>
      </c>
      <c r="W545" s="28" t="s">
        <v>93</v>
      </c>
      <c r="X545" s="28" t="s">
        <v>94</v>
      </c>
      <c r="Y545" s="30" t="s">
        <v>116</v>
      </c>
      <c r="Z545" s="28" t="s">
        <v>116</v>
      </c>
      <c r="AA545" t="s">
        <v>96</v>
      </c>
      <c r="AB545" s="28">
        <v>182</v>
      </c>
      <c r="AC545" s="28" t="s">
        <v>98</v>
      </c>
      <c r="AD545" s="28" t="s">
        <v>98</v>
      </c>
      <c r="AE545" s="30" t="s">
        <v>99</v>
      </c>
      <c r="AF545" t="s">
        <v>97</v>
      </c>
      <c r="AG545" t="s">
        <v>98</v>
      </c>
      <c r="AH545" t="s">
        <v>130</v>
      </c>
      <c r="AI545" t="s">
        <v>101</v>
      </c>
      <c r="AJ545">
        <v>584</v>
      </c>
      <c r="AK545" t="s">
        <v>172</v>
      </c>
      <c r="AL545">
        <v>139</v>
      </c>
      <c r="AM545">
        <v>0</v>
      </c>
      <c r="AN545">
        <v>723</v>
      </c>
      <c r="AO545" s="28" t="s">
        <v>103</v>
      </c>
      <c r="AP545" s="28" t="s">
        <v>104</v>
      </c>
      <c r="AQ545" t="s">
        <v>105</v>
      </c>
      <c r="AR545" t="s">
        <v>106</v>
      </c>
      <c r="AS545">
        <v>767</v>
      </c>
      <c r="AT545">
        <v>0</v>
      </c>
      <c r="AU545">
        <v>0</v>
      </c>
      <c r="AV545">
        <v>767</v>
      </c>
      <c r="AW545" s="30">
        <v>1</v>
      </c>
      <c r="AX545">
        <v>0</v>
      </c>
      <c r="AY545" s="30">
        <v>1</v>
      </c>
      <c r="AZ545" s="30">
        <v>0</v>
      </c>
      <c r="BA545">
        <v>1</v>
      </c>
      <c r="BB545" s="14">
        <f>IF(Table1[[#This Row],[FullBath]]+Table1[[#This Row],[HalfBath]]=Table1[[#This Row],[BedroomAbvGr]],1,0)</f>
        <v>1</v>
      </c>
      <c r="BC545">
        <v>1</v>
      </c>
      <c r="BD545" s="30" t="s">
        <v>98</v>
      </c>
      <c r="BE545">
        <v>4</v>
      </c>
      <c r="BF545" t="s">
        <v>107</v>
      </c>
      <c r="BG545">
        <v>0</v>
      </c>
      <c r="BH545" t="s">
        <v>83</v>
      </c>
      <c r="BI545" t="s">
        <v>108</v>
      </c>
      <c r="BJ545">
        <v>1998</v>
      </c>
      <c r="BK545" t="s">
        <v>157</v>
      </c>
      <c r="BL545">
        <v>1</v>
      </c>
      <c r="BM545">
        <v>367</v>
      </c>
      <c r="BN545" t="s">
        <v>98</v>
      </c>
      <c r="BO545" t="s">
        <v>98</v>
      </c>
      <c r="BP545" t="s">
        <v>105</v>
      </c>
      <c r="BQ545" s="30">
        <v>120</v>
      </c>
      <c r="BR545" s="14">
        <f>IF(Table1[[#This Row],[WoodDeckSF]]&gt;0,1,0)</f>
        <v>1</v>
      </c>
      <c r="BS545">
        <v>40</v>
      </c>
      <c r="BT545">
        <v>0</v>
      </c>
      <c r="BU545">
        <v>0</v>
      </c>
      <c r="BV545">
        <v>0</v>
      </c>
      <c r="BW545">
        <v>0</v>
      </c>
      <c r="BX545" s="28" t="s">
        <v>83</v>
      </c>
      <c r="BY545" s="14">
        <f>IF(Table1[[#This Row],[PoolQC]]="NA", 0, 1)</f>
        <v>0</v>
      </c>
      <c r="BZ545" s="30" t="s">
        <v>83</v>
      </c>
      <c r="CA545" s="14">
        <f>IF(Table1[[#This Row],[Fence]]="NA",0,1)</f>
        <v>0</v>
      </c>
      <c r="CB545" t="s">
        <v>83</v>
      </c>
      <c r="CC545">
        <v>0</v>
      </c>
      <c r="CD545" s="30">
        <v>6</v>
      </c>
      <c r="CE545">
        <v>2007</v>
      </c>
      <c r="CF545" t="s">
        <v>110</v>
      </c>
      <c r="CG545" t="s">
        <v>111</v>
      </c>
      <c r="CH545" s="14">
        <f>IF(Table1[[#This Row],[SaleCondition]]="Normal",1,0)</f>
        <v>1</v>
      </c>
      <c r="CI545" s="1">
        <v>133000</v>
      </c>
    </row>
    <row r="546" spans="1:87" x14ac:dyDescent="0.2">
      <c r="A546">
        <v>545</v>
      </c>
      <c r="B546">
        <v>60</v>
      </c>
      <c r="C546" s="28" t="s">
        <v>81</v>
      </c>
      <c r="D546">
        <v>58</v>
      </c>
      <c r="E546">
        <v>17104</v>
      </c>
      <c r="F546" s="28" t="s">
        <v>82</v>
      </c>
      <c r="G546" t="s">
        <v>83</v>
      </c>
      <c r="H546" t="s">
        <v>120</v>
      </c>
      <c r="I546" s="28" t="s">
        <v>85</v>
      </c>
      <c r="J546" t="s">
        <v>86</v>
      </c>
      <c r="K546" s="30" t="s">
        <v>87</v>
      </c>
      <c r="L546" t="s">
        <v>88</v>
      </c>
      <c r="M546" s="31" t="s">
        <v>193</v>
      </c>
      <c r="N546" s="31" t="s">
        <v>90</v>
      </c>
      <c r="O546" s="28" t="s">
        <v>90</v>
      </c>
      <c r="P546" t="s">
        <v>91</v>
      </c>
      <c r="Q546" s="30" t="s">
        <v>92</v>
      </c>
      <c r="R546" s="28">
        <v>7</v>
      </c>
      <c r="S546" s="28">
        <v>5</v>
      </c>
      <c r="T546">
        <v>2006</v>
      </c>
      <c r="U546">
        <v>2006</v>
      </c>
      <c r="V546" s="14">
        <f t="shared" si="8"/>
        <v>0</v>
      </c>
      <c r="W546" s="28" t="s">
        <v>93</v>
      </c>
      <c r="X546" s="28" t="s">
        <v>94</v>
      </c>
      <c r="Y546" s="30" t="s">
        <v>95</v>
      </c>
      <c r="Z546" s="28" t="s">
        <v>95</v>
      </c>
      <c r="AA546" t="s">
        <v>117</v>
      </c>
      <c r="AB546" s="28">
        <v>0</v>
      </c>
      <c r="AC546" s="28" t="s">
        <v>97</v>
      </c>
      <c r="AD546" s="28" t="s">
        <v>98</v>
      </c>
      <c r="AE546" s="30" t="s">
        <v>99</v>
      </c>
      <c r="AF546" t="s">
        <v>97</v>
      </c>
      <c r="AG546" t="s">
        <v>97</v>
      </c>
      <c r="AH546" t="s">
        <v>130</v>
      </c>
      <c r="AI546" t="s">
        <v>101</v>
      </c>
      <c r="AJ546">
        <v>554</v>
      </c>
      <c r="AK546" t="s">
        <v>102</v>
      </c>
      <c r="AL546">
        <v>0</v>
      </c>
      <c r="AM546">
        <v>100</v>
      </c>
      <c r="AN546">
        <v>654</v>
      </c>
      <c r="AO546" s="28" t="s">
        <v>103</v>
      </c>
      <c r="AP546" s="28" t="s">
        <v>104</v>
      </c>
      <c r="AQ546" t="s">
        <v>105</v>
      </c>
      <c r="AR546" t="s">
        <v>106</v>
      </c>
      <c r="AS546">
        <v>664</v>
      </c>
      <c r="AT546">
        <v>832</v>
      </c>
      <c r="AU546">
        <v>0</v>
      </c>
      <c r="AV546">
        <v>1496</v>
      </c>
      <c r="AW546" s="30">
        <v>1</v>
      </c>
      <c r="AX546">
        <v>0</v>
      </c>
      <c r="AY546" s="30">
        <v>2</v>
      </c>
      <c r="AZ546" s="30">
        <v>1</v>
      </c>
      <c r="BA546">
        <v>3</v>
      </c>
      <c r="BB546" s="14">
        <f>IF(Table1[[#This Row],[FullBath]]+Table1[[#This Row],[HalfBath]]=Table1[[#This Row],[BedroomAbvGr]],1,0)</f>
        <v>1</v>
      </c>
      <c r="BC546">
        <v>1</v>
      </c>
      <c r="BD546" s="30" t="s">
        <v>97</v>
      </c>
      <c r="BE546">
        <v>7</v>
      </c>
      <c r="BF546" t="s">
        <v>107</v>
      </c>
      <c r="BG546">
        <v>1</v>
      </c>
      <c r="BH546" t="s">
        <v>97</v>
      </c>
      <c r="BI546" t="s">
        <v>108</v>
      </c>
      <c r="BJ546">
        <v>2006</v>
      </c>
      <c r="BK546" t="s">
        <v>109</v>
      </c>
      <c r="BL546">
        <v>2</v>
      </c>
      <c r="BM546">
        <v>426</v>
      </c>
      <c r="BN546" t="s">
        <v>98</v>
      </c>
      <c r="BO546" t="s">
        <v>98</v>
      </c>
      <c r="BP546" t="s">
        <v>105</v>
      </c>
      <c r="BQ546" s="30">
        <v>100</v>
      </c>
      <c r="BR546" s="14">
        <f>IF(Table1[[#This Row],[WoodDeckSF]]&gt;0,1,0)</f>
        <v>1</v>
      </c>
      <c r="BS546">
        <v>24</v>
      </c>
      <c r="BT546">
        <v>0</v>
      </c>
      <c r="BU546">
        <v>0</v>
      </c>
      <c r="BV546">
        <v>0</v>
      </c>
      <c r="BW546">
        <v>0</v>
      </c>
      <c r="BX546" s="28" t="s">
        <v>83</v>
      </c>
      <c r="BY546" s="14">
        <f>IF(Table1[[#This Row],[PoolQC]]="NA", 0, 1)</f>
        <v>0</v>
      </c>
      <c r="BZ546" s="30" t="s">
        <v>83</v>
      </c>
      <c r="CA546" s="14">
        <f>IF(Table1[[#This Row],[Fence]]="NA",0,1)</f>
        <v>0</v>
      </c>
      <c r="CB546" t="s">
        <v>83</v>
      </c>
      <c r="CC546">
        <v>0</v>
      </c>
      <c r="CD546" s="30">
        <v>9</v>
      </c>
      <c r="CE546">
        <v>2006</v>
      </c>
      <c r="CF546" t="s">
        <v>158</v>
      </c>
      <c r="CG546" t="s">
        <v>159</v>
      </c>
      <c r="CH546" s="14">
        <f>IF(Table1[[#This Row],[SaleCondition]]="Normal",1,0)</f>
        <v>0</v>
      </c>
      <c r="CI546" s="1">
        <v>179665</v>
      </c>
    </row>
    <row r="547" spans="1:87" x14ac:dyDescent="0.2">
      <c r="A547">
        <v>546</v>
      </c>
      <c r="B547">
        <v>50</v>
      </c>
      <c r="C547" s="28" t="s">
        <v>81</v>
      </c>
      <c r="D547" t="s">
        <v>83</v>
      </c>
      <c r="E547">
        <v>13837</v>
      </c>
      <c r="F547" s="28" t="s">
        <v>82</v>
      </c>
      <c r="G547" t="s">
        <v>83</v>
      </c>
      <c r="H547" t="s">
        <v>120</v>
      </c>
      <c r="I547" s="28" t="s">
        <v>85</v>
      </c>
      <c r="J547" t="s">
        <v>86</v>
      </c>
      <c r="K547" s="30" t="s">
        <v>122</v>
      </c>
      <c r="L547" t="s">
        <v>88</v>
      </c>
      <c r="M547" s="31" t="s">
        <v>138</v>
      </c>
      <c r="N547" s="31" t="s">
        <v>90</v>
      </c>
      <c r="O547" s="28" t="s">
        <v>90</v>
      </c>
      <c r="P547" t="s">
        <v>91</v>
      </c>
      <c r="Q547" s="30" t="s">
        <v>132</v>
      </c>
      <c r="R547" s="28">
        <v>7</v>
      </c>
      <c r="S547" s="28">
        <v>5</v>
      </c>
      <c r="T547">
        <v>1988</v>
      </c>
      <c r="U547">
        <v>1988</v>
      </c>
      <c r="V547" s="14">
        <f t="shared" si="8"/>
        <v>0</v>
      </c>
      <c r="W547" s="28" t="s">
        <v>93</v>
      </c>
      <c r="X547" s="28" t="s">
        <v>94</v>
      </c>
      <c r="Y547" s="30" t="s">
        <v>140</v>
      </c>
      <c r="Z547" s="28" t="s">
        <v>140</v>
      </c>
      <c r="AA547" t="s">
        <v>96</v>
      </c>
      <c r="AB547" s="28">
        <v>178</v>
      </c>
      <c r="AC547" s="28" t="s">
        <v>97</v>
      </c>
      <c r="AD547" s="28" t="s">
        <v>97</v>
      </c>
      <c r="AE547" s="30" t="s">
        <v>99</v>
      </c>
      <c r="AF547" t="s">
        <v>97</v>
      </c>
      <c r="AG547" t="s">
        <v>97</v>
      </c>
      <c r="AH547" t="s">
        <v>100</v>
      </c>
      <c r="AI547" t="s">
        <v>101</v>
      </c>
      <c r="AJ547">
        <v>1002</v>
      </c>
      <c r="AK547" t="s">
        <v>172</v>
      </c>
      <c r="AL547">
        <v>202</v>
      </c>
      <c r="AM547">
        <v>0</v>
      </c>
      <c r="AN547">
        <v>1204</v>
      </c>
      <c r="AO547" s="28" t="s">
        <v>103</v>
      </c>
      <c r="AP547" s="28" t="s">
        <v>97</v>
      </c>
      <c r="AQ547" t="s">
        <v>105</v>
      </c>
      <c r="AR547" t="s">
        <v>106</v>
      </c>
      <c r="AS547">
        <v>1377</v>
      </c>
      <c r="AT547">
        <v>806</v>
      </c>
      <c r="AU547">
        <v>0</v>
      </c>
      <c r="AV547">
        <v>2183</v>
      </c>
      <c r="AW547" s="30">
        <v>0</v>
      </c>
      <c r="AX547">
        <v>0</v>
      </c>
      <c r="AY547" s="30">
        <v>2</v>
      </c>
      <c r="AZ547" s="30">
        <v>1</v>
      </c>
      <c r="BA547">
        <v>4</v>
      </c>
      <c r="BB547" s="14">
        <f>IF(Table1[[#This Row],[FullBath]]+Table1[[#This Row],[HalfBath]]=Table1[[#This Row],[BedroomAbvGr]],1,0)</f>
        <v>0</v>
      </c>
      <c r="BC547">
        <v>1</v>
      </c>
      <c r="BD547" s="30" t="s">
        <v>97</v>
      </c>
      <c r="BE547">
        <v>9</v>
      </c>
      <c r="BF547" t="s">
        <v>107</v>
      </c>
      <c r="BG547">
        <v>0</v>
      </c>
      <c r="BH547" t="s">
        <v>83</v>
      </c>
      <c r="BI547" t="s">
        <v>108</v>
      </c>
      <c r="BJ547">
        <v>1988</v>
      </c>
      <c r="BK547" t="s">
        <v>102</v>
      </c>
      <c r="BL547">
        <v>3</v>
      </c>
      <c r="BM547">
        <v>786</v>
      </c>
      <c r="BN547" t="s">
        <v>98</v>
      </c>
      <c r="BO547" t="s">
        <v>98</v>
      </c>
      <c r="BP547" t="s">
        <v>105</v>
      </c>
      <c r="BQ547" s="30">
        <v>0</v>
      </c>
      <c r="BR547" s="14">
        <f>IF(Table1[[#This Row],[WoodDeckSF]]&gt;0,1,0)</f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 s="28" t="s">
        <v>83</v>
      </c>
      <c r="BY547" s="14">
        <f>IF(Table1[[#This Row],[PoolQC]]="NA", 0, 1)</f>
        <v>0</v>
      </c>
      <c r="BZ547" s="30" t="s">
        <v>83</v>
      </c>
      <c r="CA547" s="14">
        <f>IF(Table1[[#This Row],[Fence]]="NA",0,1)</f>
        <v>0</v>
      </c>
      <c r="CB547" t="s">
        <v>83</v>
      </c>
      <c r="CC547">
        <v>0</v>
      </c>
      <c r="CD547" s="30">
        <v>2</v>
      </c>
      <c r="CE547">
        <v>2006</v>
      </c>
      <c r="CF547" t="s">
        <v>110</v>
      </c>
      <c r="CG547" t="s">
        <v>111</v>
      </c>
      <c r="CH547" s="14">
        <f>IF(Table1[[#This Row],[SaleCondition]]="Normal",1,0)</f>
        <v>1</v>
      </c>
      <c r="CI547" s="1">
        <v>229000</v>
      </c>
    </row>
    <row r="548" spans="1:87" x14ac:dyDescent="0.2">
      <c r="A548">
        <v>547</v>
      </c>
      <c r="B548">
        <v>50</v>
      </c>
      <c r="C548" s="28" t="s">
        <v>81</v>
      </c>
      <c r="D548">
        <v>70</v>
      </c>
      <c r="E548">
        <v>8737</v>
      </c>
      <c r="F548" s="28" t="s">
        <v>82</v>
      </c>
      <c r="G548" t="s">
        <v>83</v>
      </c>
      <c r="H548" t="s">
        <v>120</v>
      </c>
      <c r="I548" s="28" t="s">
        <v>175</v>
      </c>
      <c r="J548" t="s">
        <v>86</v>
      </c>
      <c r="K548" s="30" t="s">
        <v>87</v>
      </c>
      <c r="L548" t="s">
        <v>88</v>
      </c>
      <c r="M548" s="31" t="s">
        <v>148</v>
      </c>
      <c r="N548" s="31" t="s">
        <v>90</v>
      </c>
      <c r="O548" s="28" t="s">
        <v>90</v>
      </c>
      <c r="P548" t="s">
        <v>91</v>
      </c>
      <c r="Q548" s="30" t="s">
        <v>132</v>
      </c>
      <c r="R548" s="28">
        <v>6</v>
      </c>
      <c r="S548" s="28">
        <v>7</v>
      </c>
      <c r="T548">
        <v>1923</v>
      </c>
      <c r="U548">
        <v>1950</v>
      </c>
      <c r="V548" s="14">
        <f t="shared" si="8"/>
        <v>1</v>
      </c>
      <c r="W548" s="28" t="s">
        <v>93</v>
      </c>
      <c r="X548" s="28" t="s">
        <v>94</v>
      </c>
      <c r="Y548" s="30" t="s">
        <v>96</v>
      </c>
      <c r="Z548" s="28" t="s">
        <v>124</v>
      </c>
      <c r="AA548" t="s">
        <v>117</v>
      </c>
      <c r="AB548" s="28">
        <v>0</v>
      </c>
      <c r="AC548" s="28" t="s">
        <v>98</v>
      </c>
      <c r="AD548" s="28" t="s">
        <v>98</v>
      </c>
      <c r="AE548" s="30" t="s">
        <v>126</v>
      </c>
      <c r="AF548" t="s">
        <v>97</v>
      </c>
      <c r="AG548" t="s">
        <v>98</v>
      </c>
      <c r="AH548" t="s">
        <v>100</v>
      </c>
      <c r="AI548" t="s">
        <v>153</v>
      </c>
      <c r="AJ548">
        <v>300</v>
      </c>
      <c r="AK548" t="s">
        <v>102</v>
      </c>
      <c r="AL548">
        <v>0</v>
      </c>
      <c r="AM548">
        <v>765</v>
      </c>
      <c r="AN548">
        <v>1065</v>
      </c>
      <c r="AO548" s="28" t="s">
        <v>103</v>
      </c>
      <c r="AP548" s="28" t="s">
        <v>104</v>
      </c>
      <c r="AQ548" t="s">
        <v>105</v>
      </c>
      <c r="AR548" t="s">
        <v>164</v>
      </c>
      <c r="AS548">
        <v>915</v>
      </c>
      <c r="AT548">
        <v>720</v>
      </c>
      <c r="AU548">
        <v>0</v>
      </c>
      <c r="AV548">
        <v>1635</v>
      </c>
      <c r="AW548" s="30">
        <v>0</v>
      </c>
      <c r="AX548">
        <v>0</v>
      </c>
      <c r="AY548" s="30">
        <v>1</v>
      </c>
      <c r="AZ548" s="30">
        <v>1</v>
      </c>
      <c r="BA548">
        <v>3</v>
      </c>
      <c r="BB548" s="14">
        <f>IF(Table1[[#This Row],[FullBath]]+Table1[[#This Row],[HalfBath]]=Table1[[#This Row],[BedroomAbvGr]],1,0)</f>
        <v>0</v>
      </c>
      <c r="BC548">
        <v>1</v>
      </c>
      <c r="BD548" s="30" t="s">
        <v>98</v>
      </c>
      <c r="BE548">
        <v>6</v>
      </c>
      <c r="BF548" t="s">
        <v>107</v>
      </c>
      <c r="BG548">
        <v>1</v>
      </c>
      <c r="BH548" t="s">
        <v>97</v>
      </c>
      <c r="BI548" t="s">
        <v>127</v>
      </c>
      <c r="BJ548">
        <v>1950</v>
      </c>
      <c r="BK548" t="s">
        <v>102</v>
      </c>
      <c r="BL548">
        <v>2</v>
      </c>
      <c r="BM548">
        <v>440</v>
      </c>
      <c r="BN548" t="s">
        <v>98</v>
      </c>
      <c r="BO548" t="s">
        <v>98</v>
      </c>
      <c r="BP548" t="s">
        <v>105</v>
      </c>
      <c r="BQ548" s="30">
        <v>0</v>
      </c>
      <c r="BR548" s="14">
        <f>IF(Table1[[#This Row],[WoodDeckSF]]&gt;0,1,0)</f>
        <v>0</v>
      </c>
      <c r="BS548">
        <v>38</v>
      </c>
      <c r="BT548">
        <v>0</v>
      </c>
      <c r="BU548">
        <v>144</v>
      </c>
      <c r="BV548">
        <v>0</v>
      </c>
      <c r="BW548">
        <v>0</v>
      </c>
      <c r="BX548" s="28" t="s">
        <v>83</v>
      </c>
      <c r="BY548" s="14">
        <f>IF(Table1[[#This Row],[PoolQC]]="NA", 0, 1)</f>
        <v>0</v>
      </c>
      <c r="BZ548" s="30" t="s">
        <v>83</v>
      </c>
      <c r="CA548" s="14">
        <f>IF(Table1[[#This Row],[Fence]]="NA",0,1)</f>
        <v>0</v>
      </c>
      <c r="CB548" t="s">
        <v>83</v>
      </c>
      <c r="CC548">
        <v>0</v>
      </c>
      <c r="CD548" s="30">
        <v>5</v>
      </c>
      <c r="CE548">
        <v>2007</v>
      </c>
      <c r="CF548" t="s">
        <v>110</v>
      </c>
      <c r="CG548" t="s">
        <v>111</v>
      </c>
      <c r="CH548" s="14">
        <f>IF(Table1[[#This Row],[SaleCondition]]="Normal",1,0)</f>
        <v>1</v>
      </c>
      <c r="CI548" s="1">
        <v>210000</v>
      </c>
    </row>
    <row r="549" spans="1:87" x14ac:dyDescent="0.2">
      <c r="A549">
        <v>548</v>
      </c>
      <c r="B549">
        <v>85</v>
      </c>
      <c r="C549" s="28" t="s">
        <v>81</v>
      </c>
      <c r="D549">
        <v>54</v>
      </c>
      <c r="E549">
        <v>7244</v>
      </c>
      <c r="F549" s="28" t="s">
        <v>82</v>
      </c>
      <c r="G549" t="s">
        <v>83</v>
      </c>
      <c r="H549" t="s">
        <v>84</v>
      </c>
      <c r="I549" s="28" t="s">
        <v>85</v>
      </c>
      <c r="J549" t="s">
        <v>86</v>
      </c>
      <c r="K549" s="30" t="s">
        <v>87</v>
      </c>
      <c r="L549" t="s">
        <v>88</v>
      </c>
      <c r="M549" s="31" t="s">
        <v>131</v>
      </c>
      <c r="N549" s="31" t="s">
        <v>90</v>
      </c>
      <c r="O549" s="28" t="s">
        <v>90</v>
      </c>
      <c r="P549" t="s">
        <v>91</v>
      </c>
      <c r="Q549" s="30" t="s">
        <v>191</v>
      </c>
      <c r="R549" s="28">
        <v>5</v>
      </c>
      <c r="S549" s="28">
        <v>7</v>
      </c>
      <c r="T549">
        <v>1970</v>
      </c>
      <c r="U549">
        <v>1970</v>
      </c>
      <c r="V549" s="14">
        <f t="shared" si="8"/>
        <v>0</v>
      </c>
      <c r="W549" s="28" t="s">
        <v>93</v>
      </c>
      <c r="X549" s="28" t="s">
        <v>94</v>
      </c>
      <c r="Y549" s="30" t="s">
        <v>95</v>
      </c>
      <c r="Z549" s="28" t="s">
        <v>95</v>
      </c>
      <c r="AA549" t="s">
        <v>117</v>
      </c>
      <c r="AB549" s="28">
        <v>0</v>
      </c>
      <c r="AC549" s="28" t="s">
        <v>98</v>
      </c>
      <c r="AD549" s="28" t="s">
        <v>97</v>
      </c>
      <c r="AE549" s="30" t="s">
        <v>118</v>
      </c>
      <c r="AF549" t="s">
        <v>97</v>
      </c>
      <c r="AG549" t="s">
        <v>98</v>
      </c>
      <c r="AH549" t="s">
        <v>130</v>
      </c>
      <c r="AI549" t="s">
        <v>119</v>
      </c>
      <c r="AJ549">
        <v>619</v>
      </c>
      <c r="AK549" t="s">
        <v>102</v>
      </c>
      <c r="AL549">
        <v>0</v>
      </c>
      <c r="AM549">
        <v>149</v>
      </c>
      <c r="AN549">
        <v>768</v>
      </c>
      <c r="AO549" s="28" t="s">
        <v>103</v>
      </c>
      <c r="AP549" s="28" t="s">
        <v>104</v>
      </c>
      <c r="AQ549" t="s">
        <v>105</v>
      </c>
      <c r="AR549" t="s">
        <v>106</v>
      </c>
      <c r="AS549">
        <v>768</v>
      </c>
      <c r="AT549">
        <v>0</v>
      </c>
      <c r="AU549">
        <v>0</v>
      </c>
      <c r="AV549">
        <v>768</v>
      </c>
      <c r="AW549" s="30">
        <v>1</v>
      </c>
      <c r="AX549">
        <v>0</v>
      </c>
      <c r="AY549" s="30">
        <v>1</v>
      </c>
      <c r="AZ549" s="30">
        <v>0</v>
      </c>
      <c r="BA549">
        <v>2</v>
      </c>
      <c r="BB549" s="14">
        <f>IF(Table1[[#This Row],[FullBath]]+Table1[[#This Row],[HalfBath]]=Table1[[#This Row],[BedroomAbvGr]],1,0)</f>
        <v>0</v>
      </c>
      <c r="BC549">
        <v>1</v>
      </c>
      <c r="BD549" s="30" t="s">
        <v>98</v>
      </c>
      <c r="BE549">
        <v>5</v>
      </c>
      <c r="BF549" t="s">
        <v>107</v>
      </c>
      <c r="BG549">
        <v>0</v>
      </c>
      <c r="BH549" t="s">
        <v>83</v>
      </c>
      <c r="BI549" t="s">
        <v>127</v>
      </c>
      <c r="BJ549">
        <v>1987</v>
      </c>
      <c r="BK549" t="s">
        <v>102</v>
      </c>
      <c r="BL549">
        <v>2</v>
      </c>
      <c r="BM549">
        <v>624</v>
      </c>
      <c r="BN549" t="s">
        <v>98</v>
      </c>
      <c r="BO549" t="s">
        <v>98</v>
      </c>
      <c r="BP549" t="s">
        <v>105</v>
      </c>
      <c r="BQ549" s="30">
        <v>104</v>
      </c>
      <c r="BR549" s="14">
        <f>IF(Table1[[#This Row],[WoodDeckSF]]&gt;0,1,0)</f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 s="28" t="s">
        <v>83</v>
      </c>
      <c r="BY549" s="14">
        <f>IF(Table1[[#This Row],[PoolQC]]="NA", 0, 1)</f>
        <v>0</v>
      </c>
      <c r="BZ549" s="30" t="s">
        <v>83</v>
      </c>
      <c r="CA549" s="14">
        <f>IF(Table1[[#This Row],[Fence]]="NA",0,1)</f>
        <v>0</v>
      </c>
      <c r="CB549" t="s">
        <v>83</v>
      </c>
      <c r="CC549">
        <v>0</v>
      </c>
      <c r="CD549" s="30">
        <v>4</v>
      </c>
      <c r="CE549">
        <v>2007</v>
      </c>
      <c r="CF549" t="s">
        <v>110</v>
      </c>
      <c r="CG549" t="s">
        <v>111</v>
      </c>
      <c r="CH549" s="14">
        <f>IF(Table1[[#This Row],[SaleCondition]]="Normal",1,0)</f>
        <v>1</v>
      </c>
      <c r="CI549" s="1">
        <v>129500</v>
      </c>
    </row>
    <row r="550" spans="1:87" x14ac:dyDescent="0.2">
      <c r="A550">
        <v>549</v>
      </c>
      <c r="B550">
        <v>20</v>
      </c>
      <c r="C550" s="28" t="s">
        <v>142</v>
      </c>
      <c r="D550">
        <v>49</v>
      </c>
      <c r="E550">
        <v>8235</v>
      </c>
      <c r="F550" s="28" t="s">
        <v>82</v>
      </c>
      <c r="G550" t="s">
        <v>83</v>
      </c>
      <c r="H550" t="s">
        <v>120</v>
      </c>
      <c r="I550" s="28" t="s">
        <v>199</v>
      </c>
      <c r="J550" t="s">
        <v>86</v>
      </c>
      <c r="K550" s="30" t="s">
        <v>87</v>
      </c>
      <c r="L550" t="s">
        <v>88</v>
      </c>
      <c r="M550" s="31" t="s">
        <v>143</v>
      </c>
      <c r="N550" s="31" t="s">
        <v>114</v>
      </c>
      <c r="O550" s="28" t="s">
        <v>182</v>
      </c>
      <c r="P550" t="s">
        <v>91</v>
      </c>
      <c r="Q550" s="30" t="s">
        <v>115</v>
      </c>
      <c r="R550" s="28">
        <v>5</v>
      </c>
      <c r="S550" s="28">
        <v>7</v>
      </c>
      <c r="T550">
        <v>1955</v>
      </c>
      <c r="U550">
        <v>1995</v>
      </c>
      <c r="V550" s="14">
        <f t="shared" si="8"/>
        <v>1</v>
      </c>
      <c r="W550" s="28" t="s">
        <v>93</v>
      </c>
      <c r="X550" s="28" t="s">
        <v>94</v>
      </c>
      <c r="Y550" s="30" t="s">
        <v>116</v>
      </c>
      <c r="Z550" s="28" t="s">
        <v>116</v>
      </c>
      <c r="AA550" t="s">
        <v>117</v>
      </c>
      <c r="AB550" s="28">
        <v>0</v>
      </c>
      <c r="AC550" s="28" t="s">
        <v>98</v>
      </c>
      <c r="AD550" s="28" t="s">
        <v>97</v>
      </c>
      <c r="AE550" s="30" t="s">
        <v>118</v>
      </c>
      <c r="AF550" t="s">
        <v>98</v>
      </c>
      <c r="AG550" t="s">
        <v>98</v>
      </c>
      <c r="AH550" t="s">
        <v>100</v>
      </c>
      <c r="AI550" t="s">
        <v>172</v>
      </c>
      <c r="AJ550">
        <v>180</v>
      </c>
      <c r="AK550" t="s">
        <v>153</v>
      </c>
      <c r="AL550">
        <v>645</v>
      </c>
      <c r="AM550">
        <v>0</v>
      </c>
      <c r="AN550">
        <v>825</v>
      </c>
      <c r="AO550" s="28" t="s">
        <v>103</v>
      </c>
      <c r="AP550" s="28" t="s">
        <v>98</v>
      </c>
      <c r="AQ550" t="s">
        <v>105</v>
      </c>
      <c r="AR550" t="s">
        <v>106</v>
      </c>
      <c r="AS550">
        <v>825</v>
      </c>
      <c r="AT550">
        <v>0</v>
      </c>
      <c r="AU550">
        <v>0</v>
      </c>
      <c r="AV550">
        <v>825</v>
      </c>
      <c r="AW550" s="30">
        <v>1</v>
      </c>
      <c r="AX550">
        <v>0</v>
      </c>
      <c r="AY550" s="30">
        <v>1</v>
      </c>
      <c r="AZ550" s="30">
        <v>0</v>
      </c>
      <c r="BA550">
        <v>2</v>
      </c>
      <c r="BB550" s="14">
        <f>IF(Table1[[#This Row],[FullBath]]+Table1[[#This Row],[HalfBath]]=Table1[[#This Row],[BedroomAbvGr]],1,0)</f>
        <v>0</v>
      </c>
      <c r="BC550">
        <v>1</v>
      </c>
      <c r="BD550" s="30" t="s">
        <v>98</v>
      </c>
      <c r="BE550">
        <v>4</v>
      </c>
      <c r="BF550" t="s">
        <v>107</v>
      </c>
      <c r="BG550">
        <v>0</v>
      </c>
      <c r="BH550" t="s">
        <v>83</v>
      </c>
      <c r="BI550" t="s">
        <v>127</v>
      </c>
      <c r="BJ550">
        <v>1963</v>
      </c>
      <c r="BK550" t="s">
        <v>109</v>
      </c>
      <c r="BL550">
        <v>2</v>
      </c>
      <c r="BM550">
        <v>720</v>
      </c>
      <c r="BN550" t="s">
        <v>98</v>
      </c>
      <c r="BO550" t="s">
        <v>98</v>
      </c>
      <c r="BP550" t="s">
        <v>105</v>
      </c>
      <c r="BQ550" s="30">
        <v>140</v>
      </c>
      <c r="BR550" s="14">
        <f>IF(Table1[[#This Row],[WoodDeckSF]]&gt;0,1,0)</f>
        <v>1</v>
      </c>
      <c r="BS550">
        <v>50</v>
      </c>
      <c r="BT550">
        <v>0</v>
      </c>
      <c r="BU550">
        <v>0</v>
      </c>
      <c r="BV550">
        <v>0</v>
      </c>
      <c r="BW550">
        <v>0</v>
      </c>
      <c r="BX550" s="28" t="s">
        <v>83</v>
      </c>
      <c r="BY550" s="14">
        <f>IF(Table1[[#This Row],[PoolQC]]="NA", 0, 1)</f>
        <v>0</v>
      </c>
      <c r="BZ550" s="30" t="s">
        <v>134</v>
      </c>
      <c r="CA550" s="14">
        <f>IF(Table1[[#This Row],[Fence]]="NA",0,1)</f>
        <v>1</v>
      </c>
      <c r="CB550" t="s">
        <v>83</v>
      </c>
      <c r="CC550">
        <v>0</v>
      </c>
      <c r="CD550" s="30">
        <v>6</v>
      </c>
      <c r="CE550">
        <v>2008</v>
      </c>
      <c r="CF550" t="s">
        <v>110</v>
      </c>
      <c r="CG550" t="s">
        <v>111</v>
      </c>
      <c r="CH550" s="14">
        <f>IF(Table1[[#This Row],[SaleCondition]]="Normal",1,0)</f>
        <v>1</v>
      </c>
      <c r="CI550" s="1">
        <v>125000</v>
      </c>
    </row>
    <row r="551" spans="1:87" x14ac:dyDescent="0.2">
      <c r="A551">
        <v>550</v>
      </c>
      <c r="B551">
        <v>60</v>
      </c>
      <c r="C551" s="28" t="s">
        <v>192</v>
      </c>
      <c r="D551">
        <v>75</v>
      </c>
      <c r="E551">
        <v>9375</v>
      </c>
      <c r="F551" s="28" t="s">
        <v>82</v>
      </c>
      <c r="G551" t="s">
        <v>83</v>
      </c>
      <c r="H551" t="s">
        <v>84</v>
      </c>
      <c r="I551" s="28" t="s">
        <v>85</v>
      </c>
      <c r="J551" t="s">
        <v>86</v>
      </c>
      <c r="K551" s="30" t="s">
        <v>87</v>
      </c>
      <c r="L551" t="s">
        <v>88</v>
      </c>
      <c r="M551" s="31" t="s">
        <v>136</v>
      </c>
      <c r="N551" s="31" t="s">
        <v>90</v>
      </c>
      <c r="O551" s="28" t="s">
        <v>90</v>
      </c>
      <c r="P551" t="s">
        <v>91</v>
      </c>
      <c r="Q551" s="30" t="s">
        <v>92</v>
      </c>
      <c r="R551" s="28">
        <v>7</v>
      </c>
      <c r="S551" s="28">
        <v>5</v>
      </c>
      <c r="T551">
        <v>2003</v>
      </c>
      <c r="U551">
        <v>2004</v>
      </c>
      <c r="V551" s="14">
        <f t="shared" si="8"/>
        <v>1</v>
      </c>
      <c r="W551" s="28" t="s">
        <v>93</v>
      </c>
      <c r="X551" s="28" t="s">
        <v>94</v>
      </c>
      <c r="Y551" s="30" t="s">
        <v>95</v>
      </c>
      <c r="Z551" s="28" t="s">
        <v>95</v>
      </c>
      <c r="AA551" t="s">
        <v>117</v>
      </c>
      <c r="AB551" s="28">
        <v>0</v>
      </c>
      <c r="AC551" s="28" t="s">
        <v>97</v>
      </c>
      <c r="AD551" s="28" t="s">
        <v>98</v>
      </c>
      <c r="AE551" s="30" t="s">
        <v>99</v>
      </c>
      <c r="AF551" t="s">
        <v>97</v>
      </c>
      <c r="AG551" t="s">
        <v>98</v>
      </c>
      <c r="AH551" t="s">
        <v>100</v>
      </c>
      <c r="AI551" t="s">
        <v>102</v>
      </c>
      <c r="AJ551">
        <v>0</v>
      </c>
      <c r="AK551" t="s">
        <v>102</v>
      </c>
      <c r="AL551">
        <v>0</v>
      </c>
      <c r="AM551">
        <v>912</v>
      </c>
      <c r="AN551">
        <v>912</v>
      </c>
      <c r="AO551" s="28" t="s">
        <v>103</v>
      </c>
      <c r="AP551" s="28" t="s">
        <v>104</v>
      </c>
      <c r="AQ551" t="s">
        <v>105</v>
      </c>
      <c r="AR551" t="s">
        <v>106</v>
      </c>
      <c r="AS551">
        <v>912</v>
      </c>
      <c r="AT551">
        <v>1182</v>
      </c>
      <c r="AU551">
        <v>0</v>
      </c>
      <c r="AV551">
        <v>2094</v>
      </c>
      <c r="AW551" s="30">
        <v>0</v>
      </c>
      <c r="AX551">
        <v>0</v>
      </c>
      <c r="AY551" s="30">
        <v>2</v>
      </c>
      <c r="AZ551" s="30">
        <v>1</v>
      </c>
      <c r="BA551">
        <v>4</v>
      </c>
      <c r="BB551" s="14">
        <f>IF(Table1[[#This Row],[FullBath]]+Table1[[#This Row],[HalfBath]]=Table1[[#This Row],[BedroomAbvGr]],1,0)</f>
        <v>0</v>
      </c>
      <c r="BC551">
        <v>1</v>
      </c>
      <c r="BD551" s="30" t="s">
        <v>97</v>
      </c>
      <c r="BE551">
        <v>8</v>
      </c>
      <c r="BF551" t="s">
        <v>107</v>
      </c>
      <c r="BG551">
        <v>1</v>
      </c>
      <c r="BH551" t="s">
        <v>97</v>
      </c>
      <c r="BI551" t="s">
        <v>156</v>
      </c>
      <c r="BJ551">
        <v>2003</v>
      </c>
      <c r="BK551" t="s">
        <v>157</v>
      </c>
      <c r="BL551">
        <v>2</v>
      </c>
      <c r="BM551">
        <v>615</v>
      </c>
      <c r="BN551" t="s">
        <v>98</v>
      </c>
      <c r="BO551" t="s">
        <v>98</v>
      </c>
      <c r="BP551" t="s">
        <v>105</v>
      </c>
      <c r="BQ551" s="30">
        <v>182</v>
      </c>
      <c r="BR551" s="14">
        <f>IF(Table1[[#This Row],[WoodDeckSF]]&gt;0,1,0)</f>
        <v>1</v>
      </c>
      <c r="BS551">
        <v>182</v>
      </c>
      <c r="BT551">
        <v>0</v>
      </c>
      <c r="BU551">
        <v>0</v>
      </c>
      <c r="BV551">
        <v>0</v>
      </c>
      <c r="BW551">
        <v>0</v>
      </c>
      <c r="BX551" s="28" t="s">
        <v>83</v>
      </c>
      <c r="BY551" s="14">
        <f>IF(Table1[[#This Row],[PoolQC]]="NA", 0, 1)</f>
        <v>0</v>
      </c>
      <c r="BZ551" s="30" t="s">
        <v>83</v>
      </c>
      <c r="CA551" s="14">
        <f>IF(Table1[[#This Row],[Fence]]="NA",0,1)</f>
        <v>0</v>
      </c>
      <c r="CB551" t="s">
        <v>83</v>
      </c>
      <c r="CC551">
        <v>0</v>
      </c>
      <c r="CD551" s="30">
        <v>11</v>
      </c>
      <c r="CE551">
        <v>2009</v>
      </c>
      <c r="CF551" t="s">
        <v>110</v>
      </c>
      <c r="CG551" t="s">
        <v>111</v>
      </c>
      <c r="CH551" s="14">
        <f>IF(Table1[[#This Row],[SaleCondition]]="Normal",1,0)</f>
        <v>1</v>
      </c>
      <c r="CI551" s="1">
        <v>263000</v>
      </c>
    </row>
    <row r="552" spans="1:87" x14ac:dyDescent="0.2">
      <c r="A552">
        <v>551</v>
      </c>
      <c r="B552">
        <v>120</v>
      </c>
      <c r="C552" s="28" t="s">
        <v>81</v>
      </c>
      <c r="D552">
        <v>53</v>
      </c>
      <c r="E552">
        <v>4043</v>
      </c>
      <c r="F552" s="28" t="s">
        <v>82</v>
      </c>
      <c r="G552" t="s">
        <v>83</v>
      </c>
      <c r="H552" t="s">
        <v>84</v>
      </c>
      <c r="I552" s="28" t="s">
        <v>85</v>
      </c>
      <c r="J552" t="s">
        <v>86</v>
      </c>
      <c r="K552" s="30" t="s">
        <v>87</v>
      </c>
      <c r="L552" t="s">
        <v>88</v>
      </c>
      <c r="M552" s="31" t="s">
        <v>216</v>
      </c>
      <c r="N552" s="31" t="s">
        <v>90</v>
      </c>
      <c r="O552" s="28" t="s">
        <v>90</v>
      </c>
      <c r="P552" t="s">
        <v>179</v>
      </c>
      <c r="Q552" s="30" t="s">
        <v>115</v>
      </c>
      <c r="R552" s="28">
        <v>6</v>
      </c>
      <c r="S552" s="28">
        <v>6</v>
      </c>
      <c r="T552">
        <v>1977</v>
      </c>
      <c r="U552">
        <v>1977</v>
      </c>
      <c r="V552" s="14">
        <f t="shared" si="8"/>
        <v>0</v>
      </c>
      <c r="W552" s="28" t="s">
        <v>93</v>
      </c>
      <c r="X552" s="28" t="s">
        <v>94</v>
      </c>
      <c r="Y552" s="30" t="s">
        <v>161</v>
      </c>
      <c r="Z552" s="28" t="s">
        <v>161</v>
      </c>
      <c r="AA552" t="s">
        <v>117</v>
      </c>
      <c r="AB552" s="28">
        <v>0</v>
      </c>
      <c r="AC552" s="28" t="s">
        <v>98</v>
      </c>
      <c r="AD552" s="28" t="s">
        <v>98</v>
      </c>
      <c r="AE552" s="30" t="s">
        <v>118</v>
      </c>
      <c r="AF552" t="s">
        <v>97</v>
      </c>
      <c r="AG552" t="s">
        <v>98</v>
      </c>
      <c r="AH552" t="s">
        <v>100</v>
      </c>
      <c r="AI552" t="s">
        <v>119</v>
      </c>
      <c r="AJ552">
        <v>559</v>
      </c>
      <c r="AK552" t="s">
        <v>102</v>
      </c>
      <c r="AL552">
        <v>0</v>
      </c>
      <c r="AM552">
        <v>510</v>
      </c>
      <c r="AN552">
        <v>1069</v>
      </c>
      <c r="AO552" s="28" t="s">
        <v>103</v>
      </c>
      <c r="AP552" s="28" t="s">
        <v>98</v>
      </c>
      <c r="AQ552" t="s">
        <v>105</v>
      </c>
      <c r="AR552" t="s">
        <v>106</v>
      </c>
      <c r="AS552">
        <v>1069</v>
      </c>
      <c r="AT552">
        <v>0</v>
      </c>
      <c r="AU552">
        <v>0</v>
      </c>
      <c r="AV552">
        <v>1069</v>
      </c>
      <c r="AW552" s="30">
        <v>0</v>
      </c>
      <c r="AX552">
        <v>0</v>
      </c>
      <c r="AY552" s="30">
        <v>2</v>
      </c>
      <c r="AZ552" s="30">
        <v>0</v>
      </c>
      <c r="BA552">
        <v>2</v>
      </c>
      <c r="BB552" s="14">
        <f>IF(Table1[[#This Row],[FullBath]]+Table1[[#This Row],[HalfBath]]=Table1[[#This Row],[BedroomAbvGr]],1,0)</f>
        <v>1</v>
      </c>
      <c r="BC552">
        <v>1</v>
      </c>
      <c r="BD552" s="30" t="s">
        <v>98</v>
      </c>
      <c r="BE552">
        <v>4</v>
      </c>
      <c r="BF552" t="s">
        <v>107</v>
      </c>
      <c r="BG552">
        <v>0</v>
      </c>
      <c r="BH552" t="s">
        <v>83</v>
      </c>
      <c r="BI552" t="s">
        <v>108</v>
      </c>
      <c r="BJ552">
        <v>1977</v>
      </c>
      <c r="BK552" t="s">
        <v>109</v>
      </c>
      <c r="BL552">
        <v>2</v>
      </c>
      <c r="BM552">
        <v>440</v>
      </c>
      <c r="BN552" t="s">
        <v>98</v>
      </c>
      <c r="BO552" t="s">
        <v>98</v>
      </c>
      <c r="BP552" t="s">
        <v>105</v>
      </c>
      <c r="BQ552" s="30">
        <v>0</v>
      </c>
      <c r="BR552" s="14">
        <f>IF(Table1[[#This Row],[WoodDeckSF]]&gt;0,1,0)</f>
        <v>0</v>
      </c>
      <c r="BS552">
        <v>55</v>
      </c>
      <c r="BT552">
        <v>0</v>
      </c>
      <c r="BU552">
        <v>0</v>
      </c>
      <c r="BV552">
        <v>200</v>
      </c>
      <c r="BW552">
        <v>0</v>
      </c>
      <c r="BX552" s="28" t="s">
        <v>83</v>
      </c>
      <c r="BY552" s="14">
        <f>IF(Table1[[#This Row],[PoolQC]]="NA", 0, 1)</f>
        <v>0</v>
      </c>
      <c r="BZ552" s="30" t="s">
        <v>83</v>
      </c>
      <c r="CA552" s="14">
        <f>IF(Table1[[#This Row],[Fence]]="NA",0,1)</f>
        <v>0</v>
      </c>
      <c r="CB552" t="s">
        <v>83</v>
      </c>
      <c r="CC552">
        <v>0</v>
      </c>
      <c r="CD552" s="30">
        <v>10</v>
      </c>
      <c r="CE552">
        <v>2008</v>
      </c>
      <c r="CF552" t="s">
        <v>173</v>
      </c>
      <c r="CG552" t="s">
        <v>128</v>
      </c>
      <c r="CH552" s="14">
        <f>IF(Table1[[#This Row],[SaleCondition]]="Normal",1,0)</f>
        <v>0</v>
      </c>
      <c r="CI552" s="1">
        <v>140000</v>
      </c>
    </row>
    <row r="553" spans="1:87" x14ac:dyDescent="0.2">
      <c r="A553">
        <v>552</v>
      </c>
      <c r="B553">
        <v>20</v>
      </c>
      <c r="C553" s="28" t="s">
        <v>142</v>
      </c>
      <c r="D553">
        <v>50</v>
      </c>
      <c r="E553">
        <v>6000</v>
      </c>
      <c r="F553" s="28" t="s">
        <v>82</v>
      </c>
      <c r="G553" t="s">
        <v>83</v>
      </c>
      <c r="H553" t="s">
        <v>84</v>
      </c>
      <c r="I553" s="28" t="s">
        <v>85</v>
      </c>
      <c r="J553" t="s">
        <v>86</v>
      </c>
      <c r="K553" s="30" t="s">
        <v>87</v>
      </c>
      <c r="L553" t="s">
        <v>88</v>
      </c>
      <c r="M553" s="31" t="s">
        <v>143</v>
      </c>
      <c r="N553" s="31" t="s">
        <v>90</v>
      </c>
      <c r="O553" s="28" t="s">
        <v>90</v>
      </c>
      <c r="P553" t="s">
        <v>91</v>
      </c>
      <c r="Q553" s="30" t="s">
        <v>115</v>
      </c>
      <c r="R553" s="28">
        <v>5</v>
      </c>
      <c r="S553" s="28">
        <v>6</v>
      </c>
      <c r="T553">
        <v>1957</v>
      </c>
      <c r="U553">
        <v>1957</v>
      </c>
      <c r="V553" s="14">
        <f t="shared" si="8"/>
        <v>0</v>
      </c>
      <c r="W553" s="28" t="s">
        <v>152</v>
      </c>
      <c r="X553" s="28" t="s">
        <v>94</v>
      </c>
      <c r="Y553" s="30" t="s">
        <v>96</v>
      </c>
      <c r="Z553" s="28" t="s">
        <v>96</v>
      </c>
      <c r="AA553" t="s">
        <v>117</v>
      </c>
      <c r="AB553" s="28">
        <v>0</v>
      </c>
      <c r="AC553" s="28" t="s">
        <v>98</v>
      </c>
      <c r="AD553" s="28" t="s">
        <v>98</v>
      </c>
      <c r="AE553" s="30" t="s">
        <v>118</v>
      </c>
      <c r="AF553" t="s">
        <v>98</v>
      </c>
      <c r="AG553" t="s">
        <v>98</v>
      </c>
      <c r="AH553" t="s">
        <v>100</v>
      </c>
      <c r="AI553" t="s">
        <v>153</v>
      </c>
      <c r="AJ553">
        <v>308</v>
      </c>
      <c r="AK553" t="s">
        <v>102</v>
      </c>
      <c r="AL553">
        <v>0</v>
      </c>
      <c r="AM553">
        <v>620</v>
      </c>
      <c r="AN553">
        <v>928</v>
      </c>
      <c r="AO553" s="28" t="s">
        <v>103</v>
      </c>
      <c r="AP553" s="28" t="s">
        <v>97</v>
      </c>
      <c r="AQ553" t="s">
        <v>105</v>
      </c>
      <c r="AR553" t="s">
        <v>164</v>
      </c>
      <c r="AS553">
        <v>928</v>
      </c>
      <c r="AT553">
        <v>0</v>
      </c>
      <c r="AU553">
        <v>0</v>
      </c>
      <c r="AV553">
        <v>928</v>
      </c>
      <c r="AW553" s="30">
        <v>0</v>
      </c>
      <c r="AX553">
        <v>0</v>
      </c>
      <c r="AY553" s="30">
        <v>1</v>
      </c>
      <c r="AZ553" s="30">
        <v>0</v>
      </c>
      <c r="BA553">
        <v>3</v>
      </c>
      <c r="BB553" s="14">
        <f>IF(Table1[[#This Row],[FullBath]]+Table1[[#This Row],[HalfBath]]=Table1[[#This Row],[BedroomAbvGr]],1,0)</f>
        <v>0</v>
      </c>
      <c r="BC553">
        <v>1</v>
      </c>
      <c r="BD553" s="30" t="s">
        <v>98</v>
      </c>
      <c r="BE553">
        <v>5</v>
      </c>
      <c r="BF553" t="s">
        <v>107</v>
      </c>
      <c r="BG553">
        <v>0</v>
      </c>
      <c r="BH553" t="s">
        <v>83</v>
      </c>
      <c r="BI553" t="s">
        <v>108</v>
      </c>
      <c r="BJ553">
        <v>1957</v>
      </c>
      <c r="BK553" t="s">
        <v>157</v>
      </c>
      <c r="BL553">
        <v>1</v>
      </c>
      <c r="BM553">
        <v>288</v>
      </c>
      <c r="BN553" t="s">
        <v>98</v>
      </c>
      <c r="BO553" t="s">
        <v>98</v>
      </c>
      <c r="BP553" t="s">
        <v>105</v>
      </c>
      <c r="BQ553" s="30">
        <v>0</v>
      </c>
      <c r="BR553" s="14">
        <f>IF(Table1[[#This Row],[WoodDeckSF]]&gt;0,1,0)</f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s="28" t="s">
        <v>83</v>
      </c>
      <c r="BY553" s="14">
        <f>IF(Table1[[#This Row],[PoolQC]]="NA", 0, 1)</f>
        <v>0</v>
      </c>
      <c r="BZ553" s="30" t="s">
        <v>83</v>
      </c>
      <c r="CA553" s="14">
        <f>IF(Table1[[#This Row],[Fence]]="NA",0,1)</f>
        <v>0</v>
      </c>
      <c r="CB553" t="s">
        <v>83</v>
      </c>
      <c r="CC553">
        <v>0</v>
      </c>
      <c r="CD553" s="30">
        <v>6</v>
      </c>
      <c r="CE553">
        <v>2008</v>
      </c>
      <c r="CF553" t="s">
        <v>110</v>
      </c>
      <c r="CG553" t="s">
        <v>111</v>
      </c>
      <c r="CH553" s="14">
        <f>IF(Table1[[#This Row],[SaleCondition]]="Normal",1,0)</f>
        <v>1</v>
      </c>
      <c r="CI553" s="1">
        <v>112500</v>
      </c>
    </row>
    <row r="554" spans="1:87" x14ac:dyDescent="0.2">
      <c r="A554">
        <v>553</v>
      </c>
      <c r="B554">
        <v>20</v>
      </c>
      <c r="C554" s="28" t="s">
        <v>81</v>
      </c>
      <c r="D554">
        <v>87</v>
      </c>
      <c r="E554">
        <v>11146</v>
      </c>
      <c r="F554" s="28" t="s">
        <v>82</v>
      </c>
      <c r="G554" t="s">
        <v>83</v>
      </c>
      <c r="H554" t="s">
        <v>120</v>
      </c>
      <c r="I554" s="28" t="s">
        <v>85</v>
      </c>
      <c r="J554" t="s">
        <v>86</v>
      </c>
      <c r="K554" s="30" t="s">
        <v>87</v>
      </c>
      <c r="L554" t="s">
        <v>88</v>
      </c>
      <c r="M554" s="31" t="s">
        <v>154</v>
      </c>
      <c r="N554" s="31" t="s">
        <v>90</v>
      </c>
      <c r="O554" s="28" t="s">
        <v>90</v>
      </c>
      <c r="P554" t="s">
        <v>91</v>
      </c>
      <c r="Q554" s="30" t="s">
        <v>115</v>
      </c>
      <c r="R554" s="28">
        <v>8</v>
      </c>
      <c r="S554" s="28">
        <v>5</v>
      </c>
      <c r="T554">
        <v>2006</v>
      </c>
      <c r="U554">
        <v>2006</v>
      </c>
      <c r="V554" s="14">
        <f t="shared" si="8"/>
        <v>0</v>
      </c>
      <c r="W554" s="28" t="s">
        <v>93</v>
      </c>
      <c r="X554" s="28" t="s">
        <v>94</v>
      </c>
      <c r="Y554" s="30" t="s">
        <v>95</v>
      </c>
      <c r="Z554" s="28" t="s">
        <v>95</v>
      </c>
      <c r="AA554" t="s">
        <v>137</v>
      </c>
      <c r="AB554" s="28">
        <v>250</v>
      </c>
      <c r="AC554" s="28" t="s">
        <v>97</v>
      </c>
      <c r="AD554" s="28" t="s">
        <v>98</v>
      </c>
      <c r="AE554" s="30" t="s">
        <v>99</v>
      </c>
      <c r="AF554" t="s">
        <v>104</v>
      </c>
      <c r="AG554" t="s">
        <v>98</v>
      </c>
      <c r="AH554" t="s">
        <v>130</v>
      </c>
      <c r="AI554" t="s">
        <v>102</v>
      </c>
      <c r="AJ554">
        <v>0</v>
      </c>
      <c r="AK554" t="s">
        <v>102</v>
      </c>
      <c r="AL554">
        <v>0</v>
      </c>
      <c r="AM554">
        <v>1709</v>
      </c>
      <c r="AN554">
        <v>1709</v>
      </c>
      <c r="AO554" s="28" t="s">
        <v>103</v>
      </c>
      <c r="AP554" s="28" t="s">
        <v>104</v>
      </c>
      <c r="AQ554" t="s">
        <v>105</v>
      </c>
      <c r="AR554" t="s">
        <v>106</v>
      </c>
      <c r="AS554">
        <v>1717</v>
      </c>
      <c r="AT554">
        <v>0</v>
      </c>
      <c r="AU554">
        <v>0</v>
      </c>
      <c r="AV554">
        <v>1717</v>
      </c>
      <c r="AW554" s="30">
        <v>0</v>
      </c>
      <c r="AX554">
        <v>0</v>
      </c>
      <c r="AY554" s="30">
        <v>2</v>
      </c>
      <c r="AZ554" s="30">
        <v>0</v>
      </c>
      <c r="BA554">
        <v>3</v>
      </c>
      <c r="BB554" s="14">
        <f>IF(Table1[[#This Row],[FullBath]]+Table1[[#This Row],[HalfBath]]=Table1[[#This Row],[BedroomAbvGr]],1,0)</f>
        <v>0</v>
      </c>
      <c r="BC554">
        <v>1</v>
      </c>
      <c r="BD554" s="30" t="s">
        <v>97</v>
      </c>
      <c r="BE554">
        <v>7</v>
      </c>
      <c r="BF554" t="s">
        <v>107</v>
      </c>
      <c r="BG554">
        <v>1</v>
      </c>
      <c r="BH554" t="s">
        <v>97</v>
      </c>
      <c r="BI554" t="s">
        <v>108</v>
      </c>
      <c r="BJ554">
        <v>2006</v>
      </c>
      <c r="BK554" t="s">
        <v>109</v>
      </c>
      <c r="BL554">
        <v>3</v>
      </c>
      <c r="BM554">
        <v>908</v>
      </c>
      <c r="BN554" t="s">
        <v>98</v>
      </c>
      <c r="BO554" t="s">
        <v>98</v>
      </c>
      <c r="BP554" t="s">
        <v>105</v>
      </c>
      <c r="BQ554" s="30">
        <v>169</v>
      </c>
      <c r="BR554" s="14">
        <f>IF(Table1[[#This Row],[WoodDeckSF]]&gt;0,1,0)</f>
        <v>1</v>
      </c>
      <c r="BS554">
        <v>39</v>
      </c>
      <c r="BT554">
        <v>0</v>
      </c>
      <c r="BU554">
        <v>0</v>
      </c>
      <c r="BV554">
        <v>0</v>
      </c>
      <c r="BW554">
        <v>0</v>
      </c>
      <c r="BX554" s="28" t="s">
        <v>83</v>
      </c>
      <c r="BY554" s="14">
        <f>IF(Table1[[#This Row],[PoolQC]]="NA", 0, 1)</f>
        <v>0</v>
      </c>
      <c r="BZ554" s="30" t="s">
        <v>83</v>
      </c>
      <c r="CA554" s="14">
        <f>IF(Table1[[#This Row],[Fence]]="NA",0,1)</f>
        <v>0</v>
      </c>
      <c r="CB554" t="s">
        <v>83</v>
      </c>
      <c r="CC554">
        <v>0</v>
      </c>
      <c r="CD554" s="30">
        <v>7</v>
      </c>
      <c r="CE554">
        <v>2009</v>
      </c>
      <c r="CF554" t="s">
        <v>110</v>
      </c>
      <c r="CG554" t="s">
        <v>111</v>
      </c>
      <c r="CH554" s="14">
        <f>IF(Table1[[#This Row],[SaleCondition]]="Normal",1,0)</f>
        <v>1</v>
      </c>
      <c r="CI554" s="1">
        <v>255500</v>
      </c>
    </row>
    <row r="555" spans="1:87" x14ac:dyDescent="0.2">
      <c r="A555">
        <v>554</v>
      </c>
      <c r="B555">
        <v>20</v>
      </c>
      <c r="C555" s="28" t="s">
        <v>81</v>
      </c>
      <c r="D555">
        <v>67</v>
      </c>
      <c r="E555">
        <v>8777</v>
      </c>
      <c r="F555" s="28" t="s">
        <v>82</v>
      </c>
      <c r="G555" t="s">
        <v>83</v>
      </c>
      <c r="H555" t="s">
        <v>84</v>
      </c>
      <c r="I555" s="28" t="s">
        <v>85</v>
      </c>
      <c r="J555" t="s">
        <v>86</v>
      </c>
      <c r="K555" s="30" t="s">
        <v>87</v>
      </c>
      <c r="L555" t="s">
        <v>88</v>
      </c>
      <c r="M555" s="31" t="s">
        <v>185</v>
      </c>
      <c r="N555" s="31" t="s">
        <v>114</v>
      </c>
      <c r="O555" s="28" t="s">
        <v>90</v>
      </c>
      <c r="P555" t="s">
        <v>91</v>
      </c>
      <c r="Q555" s="30" t="s">
        <v>115</v>
      </c>
      <c r="R555" s="28">
        <v>4</v>
      </c>
      <c r="S555" s="28">
        <v>5</v>
      </c>
      <c r="T555">
        <v>1949</v>
      </c>
      <c r="U555">
        <v>2003</v>
      </c>
      <c r="V555" s="14">
        <f t="shared" si="8"/>
        <v>1</v>
      </c>
      <c r="W555" s="28" t="s">
        <v>93</v>
      </c>
      <c r="X555" s="28" t="s">
        <v>94</v>
      </c>
      <c r="Y555" s="30" t="s">
        <v>95</v>
      </c>
      <c r="Z555" s="28" t="s">
        <v>95</v>
      </c>
      <c r="AA555" t="s">
        <v>117</v>
      </c>
      <c r="AB555" s="28">
        <v>0</v>
      </c>
      <c r="AC555" s="28" t="s">
        <v>98</v>
      </c>
      <c r="AD555" s="28" t="s">
        <v>98</v>
      </c>
      <c r="AE555" s="30" t="s">
        <v>118</v>
      </c>
      <c r="AF555" t="s">
        <v>83</v>
      </c>
      <c r="AG555" t="s">
        <v>83</v>
      </c>
      <c r="AH555" t="s">
        <v>83</v>
      </c>
      <c r="AI555" t="s">
        <v>83</v>
      </c>
      <c r="AJ555">
        <v>0</v>
      </c>
      <c r="AK555" t="s">
        <v>83</v>
      </c>
      <c r="AL555">
        <v>0</v>
      </c>
      <c r="AM555">
        <v>0</v>
      </c>
      <c r="AN555">
        <v>0</v>
      </c>
      <c r="AO555" s="28" t="s">
        <v>103</v>
      </c>
      <c r="AP555" s="28" t="s">
        <v>104</v>
      </c>
      <c r="AQ555" t="s">
        <v>105</v>
      </c>
      <c r="AR555" t="s">
        <v>106</v>
      </c>
      <c r="AS555">
        <v>1126</v>
      </c>
      <c r="AT555">
        <v>0</v>
      </c>
      <c r="AU555">
        <v>0</v>
      </c>
      <c r="AV555">
        <v>1126</v>
      </c>
      <c r="AW555" s="30">
        <v>0</v>
      </c>
      <c r="AX555">
        <v>0</v>
      </c>
      <c r="AY555" s="30">
        <v>2</v>
      </c>
      <c r="AZ555" s="30">
        <v>0</v>
      </c>
      <c r="BA555">
        <v>2</v>
      </c>
      <c r="BB555" s="14">
        <f>IF(Table1[[#This Row],[FullBath]]+Table1[[#This Row],[HalfBath]]=Table1[[#This Row],[BedroomAbvGr]],1,0)</f>
        <v>1</v>
      </c>
      <c r="BC555">
        <v>1</v>
      </c>
      <c r="BD555" s="30" t="s">
        <v>97</v>
      </c>
      <c r="BE555">
        <v>5</v>
      </c>
      <c r="BF555" t="s">
        <v>107</v>
      </c>
      <c r="BG555">
        <v>0</v>
      </c>
      <c r="BH555" t="s">
        <v>83</v>
      </c>
      <c r="BI555" t="s">
        <v>127</v>
      </c>
      <c r="BJ555">
        <v>2002</v>
      </c>
      <c r="BK555" t="s">
        <v>157</v>
      </c>
      <c r="BL555">
        <v>2</v>
      </c>
      <c r="BM555">
        <v>520</v>
      </c>
      <c r="BN555" t="s">
        <v>98</v>
      </c>
      <c r="BO555" t="s">
        <v>98</v>
      </c>
      <c r="BP555" t="s">
        <v>177</v>
      </c>
      <c r="BQ555" s="30">
        <v>0</v>
      </c>
      <c r="BR555" s="14">
        <f>IF(Table1[[#This Row],[WoodDeckSF]]&gt;0,1,0)</f>
        <v>0</v>
      </c>
      <c r="BS555">
        <v>96</v>
      </c>
      <c r="BT555">
        <v>0</v>
      </c>
      <c r="BU555">
        <v>0</v>
      </c>
      <c r="BV555">
        <v>0</v>
      </c>
      <c r="BW555">
        <v>0</v>
      </c>
      <c r="BX555" s="28" t="s">
        <v>83</v>
      </c>
      <c r="BY555" s="14">
        <f>IF(Table1[[#This Row],[PoolQC]]="NA", 0, 1)</f>
        <v>0</v>
      </c>
      <c r="BZ555" s="30" t="s">
        <v>134</v>
      </c>
      <c r="CA555" s="14">
        <f>IF(Table1[[#This Row],[Fence]]="NA",0,1)</f>
        <v>1</v>
      </c>
      <c r="CB555" t="s">
        <v>83</v>
      </c>
      <c r="CC555">
        <v>0</v>
      </c>
      <c r="CD555" s="30">
        <v>5</v>
      </c>
      <c r="CE555">
        <v>2009</v>
      </c>
      <c r="CF555" t="s">
        <v>110</v>
      </c>
      <c r="CG555" t="s">
        <v>111</v>
      </c>
      <c r="CH555" s="14">
        <f>IF(Table1[[#This Row],[SaleCondition]]="Normal",1,0)</f>
        <v>1</v>
      </c>
      <c r="CI555" s="1">
        <v>108000</v>
      </c>
    </row>
    <row r="556" spans="1:87" x14ac:dyDescent="0.2">
      <c r="A556">
        <v>555</v>
      </c>
      <c r="B556">
        <v>60</v>
      </c>
      <c r="C556" s="28" t="s">
        <v>81</v>
      </c>
      <c r="D556">
        <v>85</v>
      </c>
      <c r="E556">
        <v>10625</v>
      </c>
      <c r="F556" s="28" t="s">
        <v>82</v>
      </c>
      <c r="G556" t="s">
        <v>83</v>
      </c>
      <c r="H556" t="s">
        <v>84</v>
      </c>
      <c r="I556" s="28" t="s">
        <v>85</v>
      </c>
      <c r="J556" t="s">
        <v>86</v>
      </c>
      <c r="K556" s="30" t="s">
        <v>87</v>
      </c>
      <c r="L556" t="s">
        <v>88</v>
      </c>
      <c r="M556" s="31" t="s">
        <v>154</v>
      </c>
      <c r="N556" s="31" t="s">
        <v>90</v>
      </c>
      <c r="O556" s="28" t="s">
        <v>90</v>
      </c>
      <c r="P556" t="s">
        <v>91</v>
      </c>
      <c r="Q556" s="30" t="s">
        <v>92</v>
      </c>
      <c r="R556" s="28">
        <v>7</v>
      </c>
      <c r="S556" s="28">
        <v>5</v>
      </c>
      <c r="T556">
        <v>2003</v>
      </c>
      <c r="U556">
        <v>2004</v>
      </c>
      <c r="V556" s="14">
        <f t="shared" si="8"/>
        <v>1</v>
      </c>
      <c r="W556" s="28" t="s">
        <v>93</v>
      </c>
      <c r="X556" s="28" t="s">
        <v>94</v>
      </c>
      <c r="Y556" s="30" t="s">
        <v>95</v>
      </c>
      <c r="Z556" s="28" t="s">
        <v>95</v>
      </c>
      <c r="AA556" t="s">
        <v>96</v>
      </c>
      <c r="AB556" s="28">
        <v>292</v>
      </c>
      <c r="AC556" s="28" t="s">
        <v>97</v>
      </c>
      <c r="AD556" s="28" t="s">
        <v>98</v>
      </c>
      <c r="AE556" s="30" t="s">
        <v>99</v>
      </c>
      <c r="AF556" t="s">
        <v>97</v>
      </c>
      <c r="AG556" t="s">
        <v>98</v>
      </c>
      <c r="AH556" t="s">
        <v>100</v>
      </c>
      <c r="AI556" t="s">
        <v>101</v>
      </c>
      <c r="AJ556">
        <v>866</v>
      </c>
      <c r="AK556" t="s">
        <v>102</v>
      </c>
      <c r="AL556">
        <v>0</v>
      </c>
      <c r="AM556">
        <v>132</v>
      </c>
      <c r="AN556">
        <v>998</v>
      </c>
      <c r="AO556" s="28" t="s">
        <v>103</v>
      </c>
      <c r="AP556" s="28" t="s">
        <v>104</v>
      </c>
      <c r="AQ556" t="s">
        <v>105</v>
      </c>
      <c r="AR556" t="s">
        <v>106</v>
      </c>
      <c r="AS556">
        <v>1006</v>
      </c>
      <c r="AT556">
        <v>1040</v>
      </c>
      <c r="AU556">
        <v>0</v>
      </c>
      <c r="AV556">
        <v>2046</v>
      </c>
      <c r="AW556" s="30">
        <v>1</v>
      </c>
      <c r="AX556">
        <v>0</v>
      </c>
      <c r="AY556" s="30">
        <v>2</v>
      </c>
      <c r="AZ556" s="30">
        <v>1</v>
      </c>
      <c r="BA556">
        <v>3</v>
      </c>
      <c r="BB556" s="14">
        <f>IF(Table1[[#This Row],[FullBath]]+Table1[[#This Row],[HalfBath]]=Table1[[#This Row],[BedroomAbvGr]],1,0)</f>
        <v>1</v>
      </c>
      <c r="BC556">
        <v>1</v>
      </c>
      <c r="BD556" s="30" t="s">
        <v>97</v>
      </c>
      <c r="BE556">
        <v>8</v>
      </c>
      <c r="BF556" t="s">
        <v>107</v>
      </c>
      <c r="BG556">
        <v>1</v>
      </c>
      <c r="BH556" t="s">
        <v>97</v>
      </c>
      <c r="BI556" t="s">
        <v>156</v>
      </c>
      <c r="BJ556">
        <v>2003</v>
      </c>
      <c r="BK556" t="s">
        <v>109</v>
      </c>
      <c r="BL556">
        <v>3</v>
      </c>
      <c r="BM556">
        <v>871</v>
      </c>
      <c r="BN556" t="s">
        <v>98</v>
      </c>
      <c r="BO556" t="s">
        <v>98</v>
      </c>
      <c r="BP556" t="s">
        <v>105</v>
      </c>
      <c r="BQ556" s="30">
        <v>320</v>
      </c>
      <c r="BR556" s="14">
        <f>IF(Table1[[#This Row],[WoodDeckSF]]&gt;0,1,0)</f>
        <v>1</v>
      </c>
      <c r="BS556">
        <v>62</v>
      </c>
      <c r="BT556">
        <v>0</v>
      </c>
      <c r="BU556">
        <v>0</v>
      </c>
      <c r="BV556">
        <v>0</v>
      </c>
      <c r="BW556">
        <v>0</v>
      </c>
      <c r="BX556" s="28" t="s">
        <v>83</v>
      </c>
      <c r="BY556" s="14">
        <f>IF(Table1[[#This Row],[PoolQC]]="NA", 0, 1)</f>
        <v>0</v>
      </c>
      <c r="BZ556" s="30" t="s">
        <v>83</v>
      </c>
      <c r="CA556" s="14">
        <f>IF(Table1[[#This Row],[Fence]]="NA",0,1)</f>
        <v>0</v>
      </c>
      <c r="CB556" t="s">
        <v>83</v>
      </c>
      <c r="CC556">
        <v>0</v>
      </c>
      <c r="CD556" s="30">
        <v>8</v>
      </c>
      <c r="CE556">
        <v>2008</v>
      </c>
      <c r="CF556" t="s">
        <v>110</v>
      </c>
      <c r="CG556" t="s">
        <v>111</v>
      </c>
      <c r="CH556" s="14">
        <f>IF(Table1[[#This Row],[SaleCondition]]="Normal",1,0)</f>
        <v>1</v>
      </c>
      <c r="CI556" s="1">
        <v>284000</v>
      </c>
    </row>
    <row r="557" spans="1:87" x14ac:dyDescent="0.2">
      <c r="A557">
        <v>556</v>
      </c>
      <c r="B557">
        <v>45</v>
      </c>
      <c r="C557" s="28" t="s">
        <v>142</v>
      </c>
      <c r="D557">
        <v>58</v>
      </c>
      <c r="E557">
        <v>6380</v>
      </c>
      <c r="F557" s="28" t="s">
        <v>82</v>
      </c>
      <c r="G557" t="s">
        <v>83</v>
      </c>
      <c r="H557" t="s">
        <v>84</v>
      </c>
      <c r="I557" s="28" t="s">
        <v>85</v>
      </c>
      <c r="J557" t="s">
        <v>86</v>
      </c>
      <c r="K557" s="30" t="s">
        <v>87</v>
      </c>
      <c r="L557" t="s">
        <v>88</v>
      </c>
      <c r="M557" s="31" t="s">
        <v>148</v>
      </c>
      <c r="N557" s="31" t="s">
        <v>90</v>
      </c>
      <c r="O557" s="28" t="s">
        <v>90</v>
      </c>
      <c r="P557" t="s">
        <v>91</v>
      </c>
      <c r="Q557" s="30" t="s">
        <v>150</v>
      </c>
      <c r="R557" s="28">
        <v>5</v>
      </c>
      <c r="S557" s="28">
        <v>6</v>
      </c>
      <c r="T557">
        <v>1922</v>
      </c>
      <c r="U557">
        <v>1950</v>
      </c>
      <c r="V557" s="14">
        <f t="shared" si="8"/>
        <v>1</v>
      </c>
      <c r="W557" s="28" t="s">
        <v>93</v>
      </c>
      <c r="X557" s="28" t="s">
        <v>94</v>
      </c>
      <c r="Y557" s="30" t="s">
        <v>116</v>
      </c>
      <c r="Z557" s="28" t="s">
        <v>116</v>
      </c>
      <c r="AA557" t="s">
        <v>117</v>
      </c>
      <c r="AB557" s="28">
        <v>0</v>
      </c>
      <c r="AC557" s="28" t="s">
        <v>98</v>
      </c>
      <c r="AD557" s="28" t="s">
        <v>98</v>
      </c>
      <c r="AE557" s="30" t="s">
        <v>126</v>
      </c>
      <c r="AF557" t="s">
        <v>98</v>
      </c>
      <c r="AG557" t="s">
        <v>147</v>
      </c>
      <c r="AH557" t="s">
        <v>100</v>
      </c>
      <c r="AI557" t="s">
        <v>102</v>
      </c>
      <c r="AJ557">
        <v>0</v>
      </c>
      <c r="AK557" t="s">
        <v>102</v>
      </c>
      <c r="AL557">
        <v>0</v>
      </c>
      <c r="AM557">
        <v>993</v>
      </c>
      <c r="AN557">
        <v>993</v>
      </c>
      <c r="AO557" s="28" t="s">
        <v>103</v>
      </c>
      <c r="AP557" s="28" t="s">
        <v>98</v>
      </c>
      <c r="AQ557" t="s">
        <v>105</v>
      </c>
      <c r="AR557" t="s">
        <v>164</v>
      </c>
      <c r="AS557">
        <v>1048</v>
      </c>
      <c r="AT557">
        <v>0</v>
      </c>
      <c r="AU557">
        <v>0</v>
      </c>
      <c r="AV557">
        <v>1048</v>
      </c>
      <c r="AW557" s="30">
        <v>0</v>
      </c>
      <c r="AX557">
        <v>0</v>
      </c>
      <c r="AY557" s="30">
        <v>1</v>
      </c>
      <c r="AZ557" s="30">
        <v>0</v>
      </c>
      <c r="BA557">
        <v>2</v>
      </c>
      <c r="BB557" s="14">
        <f>IF(Table1[[#This Row],[FullBath]]+Table1[[#This Row],[HalfBath]]=Table1[[#This Row],[BedroomAbvGr]],1,0)</f>
        <v>0</v>
      </c>
      <c r="BC557">
        <v>1</v>
      </c>
      <c r="BD557" s="30" t="s">
        <v>98</v>
      </c>
      <c r="BE557">
        <v>5</v>
      </c>
      <c r="BF557" t="s">
        <v>107</v>
      </c>
      <c r="BG557">
        <v>1</v>
      </c>
      <c r="BH557" t="s">
        <v>97</v>
      </c>
      <c r="BI557" t="s">
        <v>127</v>
      </c>
      <c r="BJ557">
        <v>1922</v>
      </c>
      <c r="BK557" t="s">
        <v>102</v>
      </c>
      <c r="BL557">
        <v>1</v>
      </c>
      <c r="BM557">
        <v>280</v>
      </c>
      <c r="BN557" t="s">
        <v>98</v>
      </c>
      <c r="BO557" t="s">
        <v>98</v>
      </c>
      <c r="BP557" t="s">
        <v>105</v>
      </c>
      <c r="BQ557" s="30">
        <v>0</v>
      </c>
      <c r="BR557" s="14">
        <f>IF(Table1[[#This Row],[WoodDeckSF]]&gt;0,1,0)</f>
        <v>0</v>
      </c>
      <c r="BS557">
        <v>0</v>
      </c>
      <c r="BT557">
        <v>116</v>
      </c>
      <c r="BU557">
        <v>0</v>
      </c>
      <c r="BV557">
        <v>0</v>
      </c>
      <c r="BW557">
        <v>0</v>
      </c>
      <c r="BX557" s="28" t="s">
        <v>83</v>
      </c>
      <c r="BY557" s="14">
        <f>IF(Table1[[#This Row],[PoolQC]]="NA", 0, 1)</f>
        <v>0</v>
      </c>
      <c r="BZ557" s="30" t="s">
        <v>83</v>
      </c>
      <c r="CA557" s="14">
        <f>IF(Table1[[#This Row],[Fence]]="NA",0,1)</f>
        <v>0</v>
      </c>
      <c r="CB557" t="s">
        <v>83</v>
      </c>
      <c r="CC557">
        <v>0</v>
      </c>
      <c r="CD557" s="30">
        <v>8</v>
      </c>
      <c r="CE557">
        <v>2006</v>
      </c>
      <c r="CF557" t="s">
        <v>110</v>
      </c>
      <c r="CG557" t="s">
        <v>111</v>
      </c>
      <c r="CH557" s="14">
        <f>IF(Table1[[#This Row],[SaleCondition]]="Normal",1,0)</f>
        <v>1</v>
      </c>
      <c r="CI557" s="1">
        <v>113000</v>
      </c>
    </row>
    <row r="558" spans="1:87" x14ac:dyDescent="0.2">
      <c r="A558">
        <v>557</v>
      </c>
      <c r="B558">
        <v>20</v>
      </c>
      <c r="C558" s="28" t="s">
        <v>81</v>
      </c>
      <c r="D558">
        <v>69</v>
      </c>
      <c r="E558">
        <v>14850</v>
      </c>
      <c r="F558" s="28" t="s">
        <v>82</v>
      </c>
      <c r="G558" t="s">
        <v>83</v>
      </c>
      <c r="H558" t="s">
        <v>120</v>
      </c>
      <c r="I558" s="28" t="s">
        <v>85</v>
      </c>
      <c r="J558" t="s">
        <v>86</v>
      </c>
      <c r="K558" s="30" t="s">
        <v>87</v>
      </c>
      <c r="L558" t="s">
        <v>88</v>
      </c>
      <c r="M558" s="31" t="s">
        <v>162</v>
      </c>
      <c r="N558" s="31" t="s">
        <v>90</v>
      </c>
      <c r="O558" s="28" t="s">
        <v>90</v>
      </c>
      <c r="P558" t="s">
        <v>91</v>
      </c>
      <c r="Q558" s="30" t="s">
        <v>115</v>
      </c>
      <c r="R558" s="28">
        <v>5</v>
      </c>
      <c r="S558" s="28">
        <v>5</v>
      </c>
      <c r="T558">
        <v>1957</v>
      </c>
      <c r="U558">
        <v>1957</v>
      </c>
      <c r="V558" s="14">
        <f t="shared" si="8"/>
        <v>0</v>
      </c>
      <c r="W558" s="28" t="s">
        <v>93</v>
      </c>
      <c r="X558" s="28" t="s">
        <v>94</v>
      </c>
      <c r="Y558" s="30" t="s">
        <v>124</v>
      </c>
      <c r="Z558" s="28" t="s">
        <v>124</v>
      </c>
      <c r="AA558" t="s">
        <v>117</v>
      </c>
      <c r="AB558" s="28">
        <v>0</v>
      </c>
      <c r="AC558" s="28" t="s">
        <v>98</v>
      </c>
      <c r="AD558" s="28" t="s">
        <v>98</v>
      </c>
      <c r="AE558" s="30" t="s">
        <v>118</v>
      </c>
      <c r="AF558" t="s">
        <v>98</v>
      </c>
      <c r="AG558" t="s">
        <v>98</v>
      </c>
      <c r="AH558" t="s">
        <v>100</v>
      </c>
      <c r="AI558" t="s">
        <v>153</v>
      </c>
      <c r="AJ558">
        <v>895</v>
      </c>
      <c r="AK558" t="s">
        <v>102</v>
      </c>
      <c r="AL558">
        <v>0</v>
      </c>
      <c r="AM558">
        <v>197</v>
      </c>
      <c r="AN558">
        <v>1092</v>
      </c>
      <c r="AO558" s="28" t="s">
        <v>103</v>
      </c>
      <c r="AP558" s="28" t="s">
        <v>98</v>
      </c>
      <c r="AQ558" t="s">
        <v>105</v>
      </c>
      <c r="AR558" t="s">
        <v>164</v>
      </c>
      <c r="AS558">
        <v>1092</v>
      </c>
      <c r="AT558">
        <v>0</v>
      </c>
      <c r="AU558">
        <v>0</v>
      </c>
      <c r="AV558">
        <v>1092</v>
      </c>
      <c r="AW558" s="30">
        <v>1</v>
      </c>
      <c r="AX558">
        <v>0</v>
      </c>
      <c r="AY558" s="30">
        <v>1</v>
      </c>
      <c r="AZ558" s="30">
        <v>0</v>
      </c>
      <c r="BA558">
        <v>2</v>
      </c>
      <c r="BB558" s="14">
        <f>IF(Table1[[#This Row],[FullBath]]+Table1[[#This Row],[HalfBath]]=Table1[[#This Row],[BedroomAbvGr]],1,0)</f>
        <v>0</v>
      </c>
      <c r="BC558">
        <v>1</v>
      </c>
      <c r="BD558" s="30" t="s">
        <v>98</v>
      </c>
      <c r="BE558">
        <v>6</v>
      </c>
      <c r="BF558" t="s">
        <v>107</v>
      </c>
      <c r="BG558">
        <v>1</v>
      </c>
      <c r="BH558" t="s">
        <v>98</v>
      </c>
      <c r="BI558" t="s">
        <v>108</v>
      </c>
      <c r="BJ558">
        <v>1957</v>
      </c>
      <c r="BK558" t="s">
        <v>157</v>
      </c>
      <c r="BL558">
        <v>1</v>
      </c>
      <c r="BM558">
        <v>299</v>
      </c>
      <c r="BN558" t="s">
        <v>98</v>
      </c>
      <c r="BO558" t="s">
        <v>98</v>
      </c>
      <c r="BP558" t="s">
        <v>105</v>
      </c>
      <c r="BQ558" s="30">
        <v>268</v>
      </c>
      <c r="BR558" s="14">
        <f>IF(Table1[[#This Row],[WoodDeckSF]]&gt;0,1,0)</f>
        <v>1</v>
      </c>
      <c r="BS558">
        <v>0</v>
      </c>
      <c r="BT558">
        <v>0</v>
      </c>
      <c r="BU558">
        <v>0</v>
      </c>
      <c r="BV558">
        <v>122</v>
      </c>
      <c r="BW558">
        <v>0</v>
      </c>
      <c r="BX558" s="28" t="s">
        <v>83</v>
      </c>
      <c r="BY558" s="14">
        <f>IF(Table1[[#This Row],[PoolQC]]="NA", 0, 1)</f>
        <v>0</v>
      </c>
      <c r="BZ558" s="30" t="s">
        <v>218</v>
      </c>
      <c r="CA558" s="14">
        <f>IF(Table1[[#This Row],[Fence]]="NA",0,1)</f>
        <v>1</v>
      </c>
      <c r="CB558" t="s">
        <v>83</v>
      </c>
      <c r="CC558">
        <v>0</v>
      </c>
      <c r="CD558" s="30">
        <v>5</v>
      </c>
      <c r="CE558">
        <v>2006</v>
      </c>
      <c r="CF558" t="s">
        <v>110</v>
      </c>
      <c r="CG558" t="s">
        <v>111</v>
      </c>
      <c r="CH558" s="14">
        <f>IF(Table1[[#This Row],[SaleCondition]]="Normal",1,0)</f>
        <v>1</v>
      </c>
      <c r="CI558" s="1">
        <v>141000</v>
      </c>
    </row>
    <row r="559" spans="1:87" x14ac:dyDescent="0.2">
      <c r="A559">
        <v>558</v>
      </c>
      <c r="B559">
        <v>50</v>
      </c>
      <c r="C559" s="28" t="s">
        <v>183</v>
      </c>
      <c r="D559">
        <v>60</v>
      </c>
      <c r="E559">
        <v>11040</v>
      </c>
      <c r="F559" s="28" t="s">
        <v>82</v>
      </c>
      <c r="G559" t="s">
        <v>83</v>
      </c>
      <c r="H559" t="s">
        <v>84</v>
      </c>
      <c r="I559" s="28" t="s">
        <v>195</v>
      </c>
      <c r="J559" t="s">
        <v>86</v>
      </c>
      <c r="K559" s="30" t="s">
        <v>87</v>
      </c>
      <c r="L559" t="s">
        <v>194</v>
      </c>
      <c r="M559" s="31" t="s">
        <v>176</v>
      </c>
      <c r="N559" s="31" t="s">
        <v>90</v>
      </c>
      <c r="O559" s="28" t="s">
        <v>90</v>
      </c>
      <c r="P559" t="s">
        <v>91</v>
      </c>
      <c r="Q559" s="30" t="s">
        <v>132</v>
      </c>
      <c r="R559" s="28">
        <v>4</v>
      </c>
      <c r="S559" s="28">
        <v>6</v>
      </c>
      <c r="T559">
        <v>1920</v>
      </c>
      <c r="U559">
        <v>1950</v>
      </c>
      <c r="V559" s="14">
        <f t="shared" si="8"/>
        <v>1</v>
      </c>
      <c r="W559" s="28" t="s">
        <v>93</v>
      </c>
      <c r="X559" s="28" t="s">
        <v>94</v>
      </c>
      <c r="Y559" s="30" t="s">
        <v>116</v>
      </c>
      <c r="Z559" s="28" t="s">
        <v>116</v>
      </c>
      <c r="AA559" t="s">
        <v>117</v>
      </c>
      <c r="AB559" s="28">
        <v>0</v>
      </c>
      <c r="AC559" s="28" t="s">
        <v>98</v>
      </c>
      <c r="AD559" s="28" t="s">
        <v>98</v>
      </c>
      <c r="AE559" s="30" t="s">
        <v>118</v>
      </c>
      <c r="AF559" t="s">
        <v>98</v>
      </c>
      <c r="AG559" t="s">
        <v>98</v>
      </c>
      <c r="AH559" t="s">
        <v>100</v>
      </c>
      <c r="AI559" t="s">
        <v>153</v>
      </c>
      <c r="AJ559">
        <v>637</v>
      </c>
      <c r="AK559" t="s">
        <v>102</v>
      </c>
      <c r="AL559">
        <v>0</v>
      </c>
      <c r="AM559">
        <v>0</v>
      </c>
      <c r="AN559">
        <v>637</v>
      </c>
      <c r="AO559" s="28" t="s">
        <v>103</v>
      </c>
      <c r="AP559" s="28" t="s">
        <v>97</v>
      </c>
      <c r="AQ559" t="s">
        <v>105</v>
      </c>
      <c r="AR559" t="s">
        <v>106</v>
      </c>
      <c r="AS559">
        <v>897</v>
      </c>
      <c r="AT559">
        <v>439</v>
      </c>
      <c r="AU559">
        <v>0</v>
      </c>
      <c r="AV559">
        <v>1336</v>
      </c>
      <c r="AW559" s="30">
        <v>0</v>
      </c>
      <c r="AX559">
        <v>0</v>
      </c>
      <c r="AY559" s="30">
        <v>1</v>
      </c>
      <c r="AZ559" s="30">
        <v>1</v>
      </c>
      <c r="BA559">
        <v>3</v>
      </c>
      <c r="BB559" s="14">
        <f>IF(Table1[[#This Row],[FullBath]]+Table1[[#This Row],[HalfBath]]=Table1[[#This Row],[BedroomAbvGr]],1,0)</f>
        <v>0</v>
      </c>
      <c r="BC559">
        <v>1</v>
      </c>
      <c r="BD559" s="30" t="s">
        <v>98</v>
      </c>
      <c r="BE559">
        <v>7</v>
      </c>
      <c r="BF559" t="s">
        <v>107</v>
      </c>
      <c r="BG559">
        <v>0</v>
      </c>
      <c r="BH559" t="s">
        <v>83</v>
      </c>
      <c r="BI559" t="s">
        <v>169</v>
      </c>
      <c r="BJ559">
        <v>1994</v>
      </c>
      <c r="BK559" t="s">
        <v>102</v>
      </c>
      <c r="BL559">
        <v>1</v>
      </c>
      <c r="BM559">
        <v>570</v>
      </c>
      <c r="BN559" t="s">
        <v>98</v>
      </c>
      <c r="BO559" t="s">
        <v>98</v>
      </c>
      <c r="BP559" t="s">
        <v>105</v>
      </c>
      <c r="BQ559" s="30">
        <v>0</v>
      </c>
      <c r="BR559" s="14">
        <f>IF(Table1[[#This Row],[WoodDeckSF]]&gt;0,1,0)</f>
        <v>0</v>
      </c>
      <c r="BS559">
        <v>47</v>
      </c>
      <c r="BT559">
        <v>120</v>
      </c>
      <c r="BU559">
        <v>0</v>
      </c>
      <c r="BV559">
        <v>0</v>
      </c>
      <c r="BW559">
        <v>0</v>
      </c>
      <c r="BX559" s="28" t="s">
        <v>83</v>
      </c>
      <c r="BY559" s="14">
        <f>IF(Table1[[#This Row],[PoolQC]]="NA", 0, 1)</f>
        <v>0</v>
      </c>
      <c r="BZ559" s="30" t="s">
        <v>83</v>
      </c>
      <c r="CA559" s="14">
        <f>IF(Table1[[#This Row],[Fence]]="NA",0,1)</f>
        <v>0</v>
      </c>
      <c r="CB559" t="s">
        <v>83</v>
      </c>
      <c r="CC559">
        <v>0</v>
      </c>
      <c r="CD559" s="30">
        <v>9</v>
      </c>
      <c r="CE559">
        <v>2006</v>
      </c>
      <c r="CF559" t="s">
        <v>173</v>
      </c>
      <c r="CG559" t="s">
        <v>111</v>
      </c>
      <c r="CH559" s="14">
        <f>IF(Table1[[#This Row],[SaleCondition]]="Normal",1,0)</f>
        <v>1</v>
      </c>
      <c r="CI559" s="1">
        <v>108000</v>
      </c>
    </row>
    <row r="560" spans="1:87" x14ac:dyDescent="0.2">
      <c r="A560">
        <v>559</v>
      </c>
      <c r="B560">
        <v>60</v>
      </c>
      <c r="C560" s="28" t="s">
        <v>81</v>
      </c>
      <c r="D560">
        <v>57</v>
      </c>
      <c r="E560">
        <v>21872</v>
      </c>
      <c r="F560" s="28" t="s">
        <v>82</v>
      </c>
      <c r="G560" t="s">
        <v>83</v>
      </c>
      <c r="H560" t="s">
        <v>160</v>
      </c>
      <c r="I560" s="28" t="s">
        <v>199</v>
      </c>
      <c r="J560" t="s">
        <v>86</v>
      </c>
      <c r="K560" s="30" t="s">
        <v>112</v>
      </c>
      <c r="L560" t="s">
        <v>88</v>
      </c>
      <c r="M560" s="31" t="s">
        <v>193</v>
      </c>
      <c r="N560" s="31" t="s">
        <v>90</v>
      </c>
      <c r="O560" s="28" t="s">
        <v>90</v>
      </c>
      <c r="P560" t="s">
        <v>91</v>
      </c>
      <c r="Q560" s="30" t="s">
        <v>92</v>
      </c>
      <c r="R560" s="28">
        <v>7</v>
      </c>
      <c r="S560" s="28">
        <v>5</v>
      </c>
      <c r="T560">
        <v>1996</v>
      </c>
      <c r="U560">
        <v>1997</v>
      </c>
      <c r="V560" s="14">
        <f t="shared" si="8"/>
        <v>1</v>
      </c>
      <c r="W560" s="28" t="s">
        <v>93</v>
      </c>
      <c r="X560" s="28" t="s">
        <v>94</v>
      </c>
      <c r="Y560" s="30" t="s">
        <v>140</v>
      </c>
      <c r="Z560" s="28" t="s">
        <v>140</v>
      </c>
      <c r="AA560" t="s">
        <v>117</v>
      </c>
      <c r="AB560" s="28">
        <v>0</v>
      </c>
      <c r="AC560" s="28" t="s">
        <v>98</v>
      </c>
      <c r="AD560" s="28" t="s">
        <v>98</v>
      </c>
      <c r="AE560" s="30" t="s">
        <v>99</v>
      </c>
      <c r="AF560" t="s">
        <v>97</v>
      </c>
      <c r="AG560" t="s">
        <v>98</v>
      </c>
      <c r="AH560" t="s">
        <v>97</v>
      </c>
      <c r="AI560" t="s">
        <v>101</v>
      </c>
      <c r="AJ560">
        <v>604</v>
      </c>
      <c r="AK560" t="s">
        <v>102</v>
      </c>
      <c r="AL560">
        <v>0</v>
      </c>
      <c r="AM560">
        <v>125</v>
      </c>
      <c r="AN560">
        <v>729</v>
      </c>
      <c r="AO560" s="28" t="s">
        <v>103</v>
      </c>
      <c r="AP560" s="28" t="s">
        <v>104</v>
      </c>
      <c r="AQ560" t="s">
        <v>105</v>
      </c>
      <c r="AR560" t="s">
        <v>106</v>
      </c>
      <c r="AS560">
        <v>729</v>
      </c>
      <c r="AT560">
        <v>717</v>
      </c>
      <c r="AU560">
        <v>0</v>
      </c>
      <c r="AV560">
        <v>1446</v>
      </c>
      <c r="AW560" s="30">
        <v>0</v>
      </c>
      <c r="AX560">
        <v>1</v>
      </c>
      <c r="AY560" s="30">
        <v>2</v>
      </c>
      <c r="AZ560" s="30">
        <v>1</v>
      </c>
      <c r="BA560">
        <v>3</v>
      </c>
      <c r="BB560" s="14">
        <f>IF(Table1[[#This Row],[FullBath]]+Table1[[#This Row],[HalfBath]]=Table1[[#This Row],[BedroomAbvGr]],1,0)</f>
        <v>1</v>
      </c>
      <c r="BC560">
        <v>1</v>
      </c>
      <c r="BD560" s="30" t="s">
        <v>98</v>
      </c>
      <c r="BE560">
        <v>6</v>
      </c>
      <c r="BF560" t="s">
        <v>107</v>
      </c>
      <c r="BG560">
        <v>1</v>
      </c>
      <c r="BH560" t="s">
        <v>98</v>
      </c>
      <c r="BI560" t="s">
        <v>108</v>
      </c>
      <c r="BJ560">
        <v>1996</v>
      </c>
      <c r="BK560" t="s">
        <v>102</v>
      </c>
      <c r="BL560">
        <v>2</v>
      </c>
      <c r="BM560">
        <v>406</v>
      </c>
      <c r="BN560" t="s">
        <v>98</v>
      </c>
      <c r="BO560" t="s">
        <v>98</v>
      </c>
      <c r="BP560" t="s">
        <v>105</v>
      </c>
      <c r="BQ560" s="30">
        <v>264</v>
      </c>
      <c r="BR560" s="14">
        <f>IF(Table1[[#This Row],[WoodDeckSF]]&gt;0,1,0)</f>
        <v>1</v>
      </c>
      <c r="BS560">
        <v>22</v>
      </c>
      <c r="BT560">
        <v>0</v>
      </c>
      <c r="BU560">
        <v>0</v>
      </c>
      <c r="BV560">
        <v>0</v>
      </c>
      <c r="BW560">
        <v>0</v>
      </c>
      <c r="BX560" s="28" t="s">
        <v>83</v>
      </c>
      <c r="BY560" s="14">
        <f>IF(Table1[[#This Row],[PoolQC]]="NA", 0, 1)</f>
        <v>0</v>
      </c>
      <c r="BZ560" s="30" t="s">
        <v>83</v>
      </c>
      <c r="CA560" s="14">
        <f>IF(Table1[[#This Row],[Fence]]="NA",0,1)</f>
        <v>0</v>
      </c>
      <c r="CB560" t="s">
        <v>83</v>
      </c>
      <c r="CC560">
        <v>0</v>
      </c>
      <c r="CD560" s="30">
        <v>8</v>
      </c>
      <c r="CE560">
        <v>2008</v>
      </c>
      <c r="CF560" t="s">
        <v>110</v>
      </c>
      <c r="CG560" t="s">
        <v>111</v>
      </c>
      <c r="CH560" s="14">
        <f>IF(Table1[[#This Row],[SaleCondition]]="Normal",1,0)</f>
        <v>1</v>
      </c>
      <c r="CI560" s="1">
        <v>175000</v>
      </c>
    </row>
    <row r="561" spans="1:87" x14ac:dyDescent="0.2">
      <c r="A561">
        <v>560</v>
      </c>
      <c r="B561">
        <v>120</v>
      </c>
      <c r="C561" s="28" t="s">
        <v>81</v>
      </c>
      <c r="D561" t="s">
        <v>83</v>
      </c>
      <c r="E561">
        <v>3196</v>
      </c>
      <c r="F561" s="28" t="s">
        <v>82</v>
      </c>
      <c r="G561" t="s">
        <v>83</v>
      </c>
      <c r="H561" t="s">
        <v>84</v>
      </c>
      <c r="I561" s="28" t="s">
        <v>85</v>
      </c>
      <c r="J561" t="s">
        <v>86</v>
      </c>
      <c r="K561" s="30" t="s">
        <v>87</v>
      </c>
      <c r="L561" t="s">
        <v>88</v>
      </c>
      <c r="M561" s="31" t="s">
        <v>227</v>
      </c>
      <c r="N561" s="31" t="s">
        <v>90</v>
      </c>
      <c r="O561" s="28" t="s">
        <v>90</v>
      </c>
      <c r="P561" t="s">
        <v>179</v>
      </c>
      <c r="Q561" s="30" t="s">
        <v>115</v>
      </c>
      <c r="R561" s="28">
        <v>7</v>
      </c>
      <c r="S561" s="28">
        <v>5</v>
      </c>
      <c r="T561">
        <v>2003</v>
      </c>
      <c r="U561">
        <v>2004</v>
      </c>
      <c r="V561" s="14">
        <f t="shared" si="8"/>
        <v>1</v>
      </c>
      <c r="W561" s="28" t="s">
        <v>93</v>
      </c>
      <c r="X561" s="28" t="s">
        <v>94</v>
      </c>
      <c r="Y561" s="30" t="s">
        <v>95</v>
      </c>
      <c r="Z561" s="28" t="s">
        <v>95</v>
      </c>
      <c r="AA561" t="s">
        <v>96</v>
      </c>
      <c r="AB561" s="28">
        <v>18</v>
      </c>
      <c r="AC561" s="28" t="s">
        <v>97</v>
      </c>
      <c r="AD561" s="28" t="s">
        <v>98</v>
      </c>
      <c r="AE561" s="30" t="s">
        <v>99</v>
      </c>
      <c r="AF561" t="s">
        <v>97</v>
      </c>
      <c r="AG561" t="s">
        <v>98</v>
      </c>
      <c r="AH561" t="s">
        <v>97</v>
      </c>
      <c r="AI561" t="s">
        <v>102</v>
      </c>
      <c r="AJ561">
        <v>0</v>
      </c>
      <c r="AK561" t="s">
        <v>102</v>
      </c>
      <c r="AL561">
        <v>0</v>
      </c>
      <c r="AM561">
        <v>1374</v>
      </c>
      <c r="AN561">
        <v>1374</v>
      </c>
      <c r="AO561" s="28" t="s">
        <v>103</v>
      </c>
      <c r="AP561" s="28" t="s">
        <v>104</v>
      </c>
      <c r="AQ561" t="s">
        <v>105</v>
      </c>
      <c r="AR561" t="s">
        <v>106</v>
      </c>
      <c r="AS561">
        <v>1557</v>
      </c>
      <c r="AT561">
        <v>0</v>
      </c>
      <c r="AU561">
        <v>0</v>
      </c>
      <c r="AV561">
        <v>1557</v>
      </c>
      <c r="AW561" s="30">
        <v>0</v>
      </c>
      <c r="AX561">
        <v>0</v>
      </c>
      <c r="AY561" s="30">
        <v>2</v>
      </c>
      <c r="AZ561" s="30">
        <v>0</v>
      </c>
      <c r="BA561">
        <v>2</v>
      </c>
      <c r="BB561" s="14">
        <f>IF(Table1[[#This Row],[FullBath]]+Table1[[#This Row],[HalfBath]]=Table1[[#This Row],[BedroomAbvGr]],1,0)</f>
        <v>1</v>
      </c>
      <c r="BC561">
        <v>1</v>
      </c>
      <c r="BD561" s="30" t="s">
        <v>97</v>
      </c>
      <c r="BE561">
        <v>7</v>
      </c>
      <c r="BF561" t="s">
        <v>107</v>
      </c>
      <c r="BG561">
        <v>1</v>
      </c>
      <c r="BH561" t="s">
        <v>98</v>
      </c>
      <c r="BI561" t="s">
        <v>108</v>
      </c>
      <c r="BJ561">
        <v>2003</v>
      </c>
      <c r="BK561" t="s">
        <v>157</v>
      </c>
      <c r="BL561">
        <v>2</v>
      </c>
      <c r="BM561">
        <v>420</v>
      </c>
      <c r="BN561" t="s">
        <v>98</v>
      </c>
      <c r="BO561" t="s">
        <v>98</v>
      </c>
      <c r="BP561" t="s">
        <v>105</v>
      </c>
      <c r="BQ561" s="30">
        <v>143</v>
      </c>
      <c r="BR561" s="14">
        <f>IF(Table1[[#This Row],[WoodDeckSF]]&gt;0,1,0)</f>
        <v>1</v>
      </c>
      <c r="BS561">
        <v>20</v>
      </c>
      <c r="BT561">
        <v>0</v>
      </c>
      <c r="BU561">
        <v>0</v>
      </c>
      <c r="BV561">
        <v>0</v>
      </c>
      <c r="BW561">
        <v>0</v>
      </c>
      <c r="BX561" s="28" t="s">
        <v>83</v>
      </c>
      <c r="BY561" s="14">
        <f>IF(Table1[[#This Row],[PoolQC]]="NA", 0, 1)</f>
        <v>0</v>
      </c>
      <c r="BZ561" s="30" t="s">
        <v>83</v>
      </c>
      <c r="CA561" s="14">
        <f>IF(Table1[[#This Row],[Fence]]="NA",0,1)</f>
        <v>0</v>
      </c>
      <c r="CB561" t="s">
        <v>83</v>
      </c>
      <c r="CC561">
        <v>0</v>
      </c>
      <c r="CD561" s="30">
        <v>10</v>
      </c>
      <c r="CE561">
        <v>2006</v>
      </c>
      <c r="CF561" t="s">
        <v>110</v>
      </c>
      <c r="CG561" t="s">
        <v>111</v>
      </c>
      <c r="CH561" s="14">
        <f>IF(Table1[[#This Row],[SaleCondition]]="Normal",1,0)</f>
        <v>1</v>
      </c>
      <c r="CI561" s="1">
        <v>234000</v>
      </c>
    </row>
    <row r="562" spans="1:87" x14ac:dyDescent="0.2">
      <c r="A562">
        <v>561</v>
      </c>
      <c r="B562">
        <v>20</v>
      </c>
      <c r="C562" s="28" t="s">
        <v>81</v>
      </c>
      <c r="D562" t="s">
        <v>83</v>
      </c>
      <c r="E562">
        <v>11341</v>
      </c>
      <c r="F562" s="28" t="s">
        <v>82</v>
      </c>
      <c r="G562" t="s">
        <v>83</v>
      </c>
      <c r="H562" t="s">
        <v>120</v>
      </c>
      <c r="I562" s="28" t="s">
        <v>85</v>
      </c>
      <c r="J562" t="s">
        <v>86</v>
      </c>
      <c r="K562" s="30" t="s">
        <v>87</v>
      </c>
      <c r="L562" t="s">
        <v>88</v>
      </c>
      <c r="M562" s="31" t="s">
        <v>151</v>
      </c>
      <c r="N562" s="31" t="s">
        <v>90</v>
      </c>
      <c r="O562" s="28" t="s">
        <v>90</v>
      </c>
      <c r="P562" t="s">
        <v>91</v>
      </c>
      <c r="Q562" s="30" t="s">
        <v>115</v>
      </c>
      <c r="R562" s="28">
        <v>5</v>
      </c>
      <c r="S562" s="28">
        <v>6</v>
      </c>
      <c r="T562">
        <v>1957</v>
      </c>
      <c r="U562">
        <v>1996</v>
      </c>
      <c r="V562" s="14">
        <f t="shared" si="8"/>
        <v>1</v>
      </c>
      <c r="W562" s="28" t="s">
        <v>152</v>
      </c>
      <c r="X562" s="28" t="s">
        <v>94</v>
      </c>
      <c r="Y562" s="30" t="s">
        <v>124</v>
      </c>
      <c r="Z562" s="28" t="s">
        <v>124</v>
      </c>
      <c r="AA562" t="s">
        <v>96</v>
      </c>
      <c r="AB562" s="28">
        <v>180</v>
      </c>
      <c r="AC562" s="28" t="s">
        <v>98</v>
      </c>
      <c r="AD562" s="28" t="s">
        <v>98</v>
      </c>
      <c r="AE562" s="30" t="s">
        <v>118</v>
      </c>
      <c r="AF562" t="s">
        <v>97</v>
      </c>
      <c r="AG562" t="s">
        <v>98</v>
      </c>
      <c r="AH562" t="s">
        <v>100</v>
      </c>
      <c r="AI562" t="s">
        <v>119</v>
      </c>
      <c r="AJ562">
        <v>1302</v>
      </c>
      <c r="AK562" t="s">
        <v>102</v>
      </c>
      <c r="AL562">
        <v>0</v>
      </c>
      <c r="AM562">
        <v>90</v>
      </c>
      <c r="AN562">
        <v>1392</v>
      </c>
      <c r="AO562" s="28" t="s">
        <v>103</v>
      </c>
      <c r="AP562" s="28" t="s">
        <v>98</v>
      </c>
      <c r="AQ562" t="s">
        <v>105</v>
      </c>
      <c r="AR562" t="s">
        <v>106</v>
      </c>
      <c r="AS562">
        <v>1392</v>
      </c>
      <c r="AT562">
        <v>0</v>
      </c>
      <c r="AU562">
        <v>0</v>
      </c>
      <c r="AV562">
        <v>1392</v>
      </c>
      <c r="AW562" s="30">
        <v>1</v>
      </c>
      <c r="AX562">
        <v>0</v>
      </c>
      <c r="AY562" s="30">
        <v>1</v>
      </c>
      <c r="AZ562" s="30">
        <v>1</v>
      </c>
      <c r="BA562">
        <v>3</v>
      </c>
      <c r="BB562" s="14">
        <f>IF(Table1[[#This Row],[FullBath]]+Table1[[#This Row],[HalfBath]]=Table1[[#This Row],[BedroomAbvGr]],1,0)</f>
        <v>0</v>
      </c>
      <c r="BC562">
        <v>1</v>
      </c>
      <c r="BD562" s="30" t="s">
        <v>98</v>
      </c>
      <c r="BE562">
        <v>5</v>
      </c>
      <c r="BF562" t="s">
        <v>194</v>
      </c>
      <c r="BG562">
        <v>1</v>
      </c>
      <c r="BH562" t="s">
        <v>97</v>
      </c>
      <c r="BI562" t="s">
        <v>127</v>
      </c>
      <c r="BJ562">
        <v>1957</v>
      </c>
      <c r="BK562" t="s">
        <v>102</v>
      </c>
      <c r="BL562">
        <v>2</v>
      </c>
      <c r="BM562">
        <v>528</v>
      </c>
      <c r="BN562" t="s">
        <v>98</v>
      </c>
      <c r="BO562" t="s">
        <v>98</v>
      </c>
      <c r="BP562" t="s">
        <v>105</v>
      </c>
      <c r="BQ562" s="30">
        <v>0</v>
      </c>
      <c r="BR562" s="14">
        <f>IF(Table1[[#This Row],[WoodDeckSF]]&gt;0,1,0)</f>
        <v>0</v>
      </c>
      <c r="BS562">
        <v>0</v>
      </c>
      <c r="BT562">
        <v>0</v>
      </c>
      <c r="BU562">
        <v>0</v>
      </c>
      <c r="BV562">
        <v>95</v>
      </c>
      <c r="BW562">
        <v>0</v>
      </c>
      <c r="BX562" s="28" t="s">
        <v>83</v>
      </c>
      <c r="BY562" s="14">
        <f>IF(Table1[[#This Row],[PoolQC]]="NA", 0, 1)</f>
        <v>0</v>
      </c>
      <c r="BZ562" s="30" t="s">
        <v>83</v>
      </c>
      <c r="CA562" s="14">
        <f>IF(Table1[[#This Row],[Fence]]="NA",0,1)</f>
        <v>0</v>
      </c>
      <c r="CB562" t="s">
        <v>83</v>
      </c>
      <c r="CC562">
        <v>0</v>
      </c>
      <c r="CD562" s="30">
        <v>5</v>
      </c>
      <c r="CE562">
        <v>2010</v>
      </c>
      <c r="CF562" t="s">
        <v>110</v>
      </c>
      <c r="CG562" t="s">
        <v>111</v>
      </c>
      <c r="CH562" s="14">
        <f>IF(Table1[[#This Row],[SaleCondition]]="Normal",1,0)</f>
        <v>1</v>
      </c>
      <c r="CI562" s="1">
        <v>121500</v>
      </c>
    </row>
    <row r="563" spans="1:87" x14ac:dyDescent="0.2">
      <c r="A563">
        <v>562</v>
      </c>
      <c r="B563">
        <v>20</v>
      </c>
      <c r="C563" s="28" t="s">
        <v>81</v>
      </c>
      <c r="D563">
        <v>77</v>
      </c>
      <c r="E563">
        <v>10010</v>
      </c>
      <c r="F563" s="28" t="s">
        <v>82</v>
      </c>
      <c r="G563" t="s">
        <v>83</v>
      </c>
      <c r="H563" t="s">
        <v>84</v>
      </c>
      <c r="I563" s="28" t="s">
        <v>85</v>
      </c>
      <c r="J563" t="s">
        <v>86</v>
      </c>
      <c r="K563" s="30" t="s">
        <v>87</v>
      </c>
      <c r="L563" t="s">
        <v>194</v>
      </c>
      <c r="M563" s="31" t="s">
        <v>131</v>
      </c>
      <c r="N563" s="31" t="s">
        <v>90</v>
      </c>
      <c r="O563" s="28" t="s">
        <v>90</v>
      </c>
      <c r="P563" t="s">
        <v>91</v>
      </c>
      <c r="Q563" s="30" t="s">
        <v>115</v>
      </c>
      <c r="R563" s="28">
        <v>5</v>
      </c>
      <c r="S563" s="28">
        <v>5</v>
      </c>
      <c r="T563">
        <v>1974</v>
      </c>
      <c r="U563">
        <v>1975</v>
      </c>
      <c r="V563" s="14">
        <f t="shared" si="8"/>
        <v>1</v>
      </c>
      <c r="W563" s="28" t="s">
        <v>93</v>
      </c>
      <c r="X563" s="28" t="s">
        <v>94</v>
      </c>
      <c r="Y563" s="30" t="s">
        <v>140</v>
      </c>
      <c r="Z563" s="28" t="s">
        <v>140</v>
      </c>
      <c r="AA563" t="s">
        <v>117</v>
      </c>
      <c r="AB563" s="28">
        <v>0</v>
      </c>
      <c r="AC563" s="28" t="s">
        <v>98</v>
      </c>
      <c r="AD563" s="28" t="s">
        <v>98</v>
      </c>
      <c r="AE563" s="30" t="s">
        <v>118</v>
      </c>
      <c r="AF563" t="s">
        <v>97</v>
      </c>
      <c r="AG563" t="s">
        <v>98</v>
      </c>
      <c r="AH563" t="s">
        <v>130</v>
      </c>
      <c r="AI563" t="s">
        <v>119</v>
      </c>
      <c r="AJ563">
        <v>1071</v>
      </c>
      <c r="AK563" t="s">
        <v>172</v>
      </c>
      <c r="AL563">
        <v>123</v>
      </c>
      <c r="AM563">
        <v>195</v>
      </c>
      <c r="AN563">
        <v>1389</v>
      </c>
      <c r="AO563" s="28" t="s">
        <v>103</v>
      </c>
      <c r="AP563" s="28" t="s">
        <v>97</v>
      </c>
      <c r="AQ563" t="s">
        <v>105</v>
      </c>
      <c r="AR563" t="s">
        <v>106</v>
      </c>
      <c r="AS563">
        <v>1389</v>
      </c>
      <c r="AT563">
        <v>0</v>
      </c>
      <c r="AU563">
        <v>0</v>
      </c>
      <c r="AV563">
        <v>1389</v>
      </c>
      <c r="AW563" s="30">
        <v>1</v>
      </c>
      <c r="AX563">
        <v>0</v>
      </c>
      <c r="AY563" s="30">
        <v>1</v>
      </c>
      <c r="AZ563" s="30">
        <v>0</v>
      </c>
      <c r="BA563">
        <v>2</v>
      </c>
      <c r="BB563" s="14">
        <f>IF(Table1[[#This Row],[FullBath]]+Table1[[#This Row],[HalfBath]]=Table1[[#This Row],[BedroomAbvGr]],1,0)</f>
        <v>0</v>
      </c>
      <c r="BC563">
        <v>1</v>
      </c>
      <c r="BD563" s="30" t="s">
        <v>98</v>
      </c>
      <c r="BE563">
        <v>6</v>
      </c>
      <c r="BF563" t="s">
        <v>107</v>
      </c>
      <c r="BG563">
        <v>1</v>
      </c>
      <c r="BH563" t="s">
        <v>98</v>
      </c>
      <c r="BI563" t="s">
        <v>108</v>
      </c>
      <c r="BJ563">
        <v>1975</v>
      </c>
      <c r="BK563" t="s">
        <v>109</v>
      </c>
      <c r="BL563">
        <v>2</v>
      </c>
      <c r="BM563">
        <v>418</v>
      </c>
      <c r="BN563" t="s">
        <v>98</v>
      </c>
      <c r="BO563" t="s">
        <v>98</v>
      </c>
      <c r="BP563" t="s">
        <v>105</v>
      </c>
      <c r="BQ563" s="30">
        <v>240</v>
      </c>
      <c r="BR563" s="14">
        <f>IF(Table1[[#This Row],[WoodDeckSF]]&gt;0,1,0)</f>
        <v>1</v>
      </c>
      <c r="BS563">
        <v>38</v>
      </c>
      <c r="BT563">
        <v>0</v>
      </c>
      <c r="BU563">
        <v>0</v>
      </c>
      <c r="BV563">
        <v>0</v>
      </c>
      <c r="BW563">
        <v>0</v>
      </c>
      <c r="BX563" s="28" t="s">
        <v>83</v>
      </c>
      <c r="BY563" s="14">
        <f>IF(Table1[[#This Row],[PoolQC]]="NA", 0, 1)</f>
        <v>0</v>
      </c>
      <c r="BZ563" s="30" t="s">
        <v>83</v>
      </c>
      <c r="CA563" s="14">
        <f>IF(Table1[[#This Row],[Fence]]="NA",0,1)</f>
        <v>0</v>
      </c>
      <c r="CB563" t="s">
        <v>83</v>
      </c>
      <c r="CC563">
        <v>0</v>
      </c>
      <c r="CD563" s="30">
        <v>4</v>
      </c>
      <c r="CE563">
        <v>2006</v>
      </c>
      <c r="CF563" t="s">
        <v>110</v>
      </c>
      <c r="CG563" t="s">
        <v>111</v>
      </c>
      <c r="CH563" s="14">
        <f>IF(Table1[[#This Row],[SaleCondition]]="Normal",1,0)</f>
        <v>1</v>
      </c>
      <c r="CI563" s="1">
        <v>170000</v>
      </c>
    </row>
    <row r="564" spans="1:87" x14ac:dyDescent="0.2">
      <c r="A564">
        <v>563</v>
      </c>
      <c r="B564">
        <v>30</v>
      </c>
      <c r="C564" s="28" t="s">
        <v>81</v>
      </c>
      <c r="D564">
        <v>63</v>
      </c>
      <c r="E564">
        <v>13907</v>
      </c>
      <c r="F564" s="28" t="s">
        <v>82</v>
      </c>
      <c r="G564" t="s">
        <v>83</v>
      </c>
      <c r="H564" t="s">
        <v>84</v>
      </c>
      <c r="I564" s="28" t="s">
        <v>85</v>
      </c>
      <c r="J564" t="s">
        <v>86</v>
      </c>
      <c r="K564" s="30" t="s">
        <v>87</v>
      </c>
      <c r="L564" t="s">
        <v>88</v>
      </c>
      <c r="M564" s="31" t="s">
        <v>185</v>
      </c>
      <c r="N564" s="31" t="s">
        <v>90</v>
      </c>
      <c r="O564" s="28" t="s">
        <v>90</v>
      </c>
      <c r="P564" t="s">
        <v>91</v>
      </c>
      <c r="Q564" s="30" t="s">
        <v>115</v>
      </c>
      <c r="R564" s="28">
        <v>5</v>
      </c>
      <c r="S564" s="28">
        <v>6</v>
      </c>
      <c r="T564">
        <v>1940</v>
      </c>
      <c r="U564">
        <v>1969</v>
      </c>
      <c r="V564" s="14">
        <f t="shared" si="8"/>
        <v>1</v>
      </c>
      <c r="W564" s="28" t="s">
        <v>93</v>
      </c>
      <c r="X564" s="28" t="s">
        <v>94</v>
      </c>
      <c r="Y564" s="30" t="s">
        <v>155</v>
      </c>
      <c r="Z564" s="28" t="s">
        <v>125</v>
      </c>
      <c r="AA564" t="s">
        <v>117</v>
      </c>
      <c r="AB564" s="28">
        <v>0</v>
      </c>
      <c r="AC564" s="28" t="s">
        <v>98</v>
      </c>
      <c r="AD564" s="28" t="s">
        <v>98</v>
      </c>
      <c r="AE564" s="30" t="s">
        <v>118</v>
      </c>
      <c r="AF564" t="s">
        <v>98</v>
      </c>
      <c r="AG564" t="s">
        <v>98</v>
      </c>
      <c r="AH564" t="s">
        <v>100</v>
      </c>
      <c r="AI564" t="s">
        <v>141</v>
      </c>
      <c r="AJ564">
        <v>290</v>
      </c>
      <c r="AK564" t="s">
        <v>102</v>
      </c>
      <c r="AL564">
        <v>0</v>
      </c>
      <c r="AM564">
        <v>706</v>
      </c>
      <c r="AN564">
        <v>996</v>
      </c>
      <c r="AO564" s="28" t="s">
        <v>103</v>
      </c>
      <c r="AP564" s="28" t="s">
        <v>104</v>
      </c>
      <c r="AQ564" t="s">
        <v>105</v>
      </c>
      <c r="AR564" t="s">
        <v>106</v>
      </c>
      <c r="AS564">
        <v>996</v>
      </c>
      <c r="AT564">
        <v>0</v>
      </c>
      <c r="AU564">
        <v>0</v>
      </c>
      <c r="AV564">
        <v>996</v>
      </c>
      <c r="AW564" s="30">
        <v>1</v>
      </c>
      <c r="AX564">
        <v>0</v>
      </c>
      <c r="AY564" s="30">
        <v>1</v>
      </c>
      <c r="AZ564" s="30">
        <v>0</v>
      </c>
      <c r="BA564">
        <v>3</v>
      </c>
      <c r="BB564" s="14">
        <f>IF(Table1[[#This Row],[FullBath]]+Table1[[#This Row],[HalfBath]]=Table1[[#This Row],[BedroomAbvGr]],1,0)</f>
        <v>0</v>
      </c>
      <c r="BC564">
        <v>1</v>
      </c>
      <c r="BD564" s="30" t="s">
        <v>98</v>
      </c>
      <c r="BE564">
        <v>6</v>
      </c>
      <c r="BF564" t="s">
        <v>107</v>
      </c>
      <c r="BG564">
        <v>1</v>
      </c>
      <c r="BH564" t="s">
        <v>97</v>
      </c>
      <c r="BI564" t="s">
        <v>83</v>
      </c>
      <c r="BJ564" t="s">
        <v>83</v>
      </c>
      <c r="BK564" t="s">
        <v>83</v>
      </c>
      <c r="BL564">
        <v>0</v>
      </c>
      <c r="BM564">
        <v>0</v>
      </c>
      <c r="BN564" t="s">
        <v>83</v>
      </c>
      <c r="BO564" t="s">
        <v>83</v>
      </c>
      <c r="BP564" t="s">
        <v>105</v>
      </c>
      <c r="BQ564" s="30">
        <v>144</v>
      </c>
      <c r="BR564" s="14">
        <f>IF(Table1[[#This Row],[WoodDeckSF]]&gt;0,1,0)</f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 s="28" t="s">
        <v>83</v>
      </c>
      <c r="BY564" s="14">
        <f>IF(Table1[[#This Row],[PoolQC]]="NA", 0, 1)</f>
        <v>0</v>
      </c>
      <c r="BZ564" s="30" t="s">
        <v>83</v>
      </c>
      <c r="CA564" s="14">
        <f>IF(Table1[[#This Row],[Fence]]="NA",0,1)</f>
        <v>0</v>
      </c>
      <c r="CB564" t="s">
        <v>83</v>
      </c>
      <c r="CC564">
        <v>0</v>
      </c>
      <c r="CD564" s="30">
        <v>7</v>
      </c>
      <c r="CE564">
        <v>2008</v>
      </c>
      <c r="CF564" t="s">
        <v>110</v>
      </c>
      <c r="CG564" t="s">
        <v>111</v>
      </c>
      <c r="CH564" s="14">
        <f>IF(Table1[[#This Row],[SaleCondition]]="Normal",1,0)</f>
        <v>1</v>
      </c>
      <c r="CI564" s="1">
        <v>108000</v>
      </c>
    </row>
    <row r="565" spans="1:87" x14ac:dyDescent="0.2">
      <c r="A565">
        <v>564</v>
      </c>
      <c r="B565">
        <v>50</v>
      </c>
      <c r="C565" s="28" t="s">
        <v>81</v>
      </c>
      <c r="D565">
        <v>66</v>
      </c>
      <c r="E565">
        <v>21780</v>
      </c>
      <c r="F565" s="28" t="s">
        <v>82</v>
      </c>
      <c r="G565" t="s">
        <v>83</v>
      </c>
      <c r="H565" t="s">
        <v>84</v>
      </c>
      <c r="I565" s="28" t="s">
        <v>85</v>
      </c>
      <c r="J565" t="s">
        <v>86</v>
      </c>
      <c r="K565" s="30" t="s">
        <v>87</v>
      </c>
      <c r="L565" t="s">
        <v>88</v>
      </c>
      <c r="M565" s="31" t="s">
        <v>185</v>
      </c>
      <c r="N565" s="31" t="s">
        <v>90</v>
      </c>
      <c r="O565" s="28" t="s">
        <v>90</v>
      </c>
      <c r="P565" t="s">
        <v>91</v>
      </c>
      <c r="Q565" s="30" t="s">
        <v>132</v>
      </c>
      <c r="R565" s="28">
        <v>6</v>
      </c>
      <c r="S565" s="28">
        <v>7</v>
      </c>
      <c r="T565">
        <v>1918</v>
      </c>
      <c r="U565">
        <v>1950</v>
      </c>
      <c r="V565" s="14">
        <f t="shared" si="8"/>
        <v>1</v>
      </c>
      <c r="W565" s="28" t="s">
        <v>93</v>
      </c>
      <c r="X565" s="28" t="s">
        <v>94</v>
      </c>
      <c r="Y565" s="30" t="s">
        <v>124</v>
      </c>
      <c r="Z565" s="28" t="s">
        <v>124</v>
      </c>
      <c r="AA565" t="s">
        <v>117</v>
      </c>
      <c r="AB565" s="28">
        <v>0</v>
      </c>
      <c r="AC565" s="28" t="s">
        <v>98</v>
      </c>
      <c r="AD565" s="28" t="s">
        <v>98</v>
      </c>
      <c r="AE565" s="30" t="s">
        <v>126</v>
      </c>
      <c r="AF565" t="s">
        <v>97</v>
      </c>
      <c r="AG565" t="s">
        <v>98</v>
      </c>
      <c r="AH565" t="s">
        <v>121</v>
      </c>
      <c r="AI565" t="s">
        <v>102</v>
      </c>
      <c r="AJ565">
        <v>0</v>
      </c>
      <c r="AK565" t="s">
        <v>102</v>
      </c>
      <c r="AL565">
        <v>0</v>
      </c>
      <c r="AM565">
        <v>1163</v>
      </c>
      <c r="AN565">
        <v>1163</v>
      </c>
      <c r="AO565" s="28" t="s">
        <v>103</v>
      </c>
      <c r="AP565" s="28" t="s">
        <v>104</v>
      </c>
      <c r="AQ565" t="s">
        <v>105</v>
      </c>
      <c r="AR565" t="s">
        <v>106</v>
      </c>
      <c r="AS565">
        <v>1163</v>
      </c>
      <c r="AT565">
        <v>511</v>
      </c>
      <c r="AU565">
        <v>0</v>
      </c>
      <c r="AV565">
        <v>1674</v>
      </c>
      <c r="AW565" s="30">
        <v>0</v>
      </c>
      <c r="AX565">
        <v>0</v>
      </c>
      <c r="AY565" s="30">
        <v>2</v>
      </c>
      <c r="AZ565" s="30">
        <v>0</v>
      </c>
      <c r="BA565">
        <v>4</v>
      </c>
      <c r="BB565" s="14">
        <f>IF(Table1[[#This Row],[FullBath]]+Table1[[#This Row],[HalfBath]]=Table1[[#This Row],[BedroomAbvGr]],1,0)</f>
        <v>0</v>
      </c>
      <c r="BC565">
        <v>1</v>
      </c>
      <c r="BD565" s="30" t="s">
        <v>98</v>
      </c>
      <c r="BE565">
        <v>8</v>
      </c>
      <c r="BF565" t="s">
        <v>107</v>
      </c>
      <c r="BG565">
        <v>1</v>
      </c>
      <c r="BH565" t="s">
        <v>97</v>
      </c>
      <c r="BI565" t="s">
        <v>127</v>
      </c>
      <c r="BJ565">
        <v>1955</v>
      </c>
      <c r="BK565" t="s">
        <v>157</v>
      </c>
      <c r="BL565">
        <v>2</v>
      </c>
      <c r="BM565">
        <v>396</v>
      </c>
      <c r="BN565" t="s">
        <v>98</v>
      </c>
      <c r="BO565" t="s">
        <v>98</v>
      </c>
      <c r="BP565" t="s">
        <v>177</v>
      </c>
      <c r="BQ565" s="30">
        <v>72</v>
      </c>
      <c r="BR565" s="14">
        <f>IF(Table1[[#This Row],[WoodDeckSF]]&gt;0,1,0)</f>
        <v>1</v>
      </c>
      <c r="BS565">
        <v>36</v>
      </c>
      <c r="BT565">
        <v>0</v>
      </c>
      <c r="BU565">
        <v>0</v>
      </c>
      <c r="BV565">
        <v>144</v>
      </c>
      <c r="BW565">
        <v>0</v>
      </c>
      <c r="BX565" s="28" t="s">
        <v>83</v>
      </c>
      <c r="BY565" s="14">
        <f>IF(Table1[[#This Row],[PoolQC]]="NA", 0, 1)</f>
        <v>0</v>
      </c>
      <c r="BZ565" s="30" t="s">
        <v>83</v>
      </c>
      <c r="CA565" s="14">
        <f>IF(Table1[[#This Row],[Fence]]="NA",0,1)</f>
        <v>0</v>
      </c>
      <c r="CB565" t="s">
        <v>83</v>
      </c>
      <c r="CC565">
        <v>0</v>
      </c>
      <c r="CD565" s="30">
        <v>7</v>
      </c>
      <c r="CE565">
        <v>2008</v>
      </c>
      <c r="CF565" t="s">
        <v>110</v>
      </c>
      <c r="CG565" t="s">
        <v>111</v>
      </c>
      <c r="CH565" s="14">
        <f>IF(Table1[[#This Row],[SaleCondition]]="Normal",1,0)</f>
        <v>1</v>
      </c>
      <c r="CI565" s="1">
        <v>185000</v>
      </c>
    </row>
    <row r="566" spans="1:87" x14ac:dyDescent="0.2">
      <c r="A566">
        <v>565</v>
      </c>
      <c r="B566">
        <v>60</v>
      </c>
      <c r="C566" s="28" t="s">
        <v>81</v>
      </c>
      <c r="D566" t="s">
        <v>83</v>
      </c>
      <c r="E566">
        <v>13346</v>
      </c>
      <c r="F566" s="28" t="s">
        <v>82</v>
      </c>
      <c r="G566" t="s">
        <v>83</v>
      </c>
      <c r="H566" t="s">
        <v>120</v>
      </c>
      <c r="I566" s="28" t="s">
        <v>85</v>
      </c>
      <c r="J566" t="s">
        <v>86</v>
      </c>
      <c r="K566" s="30" t="s">
        <v>166</v>
      </c>
      <c r="L566" t="s">
        <v>88</v>
      </c>
      <c r="M566" s="31" t="s">
        <v>129</v>
      </c>
      <c r="N566" s="31" t="s">
        <v>90</v>
      </c>
      <c r="O566" s="28" t="s">
        <v>90</v>
      </c>
      <c r="P566" t="s">
        <v>91</v>
      </c>
      <c r="Q566" s="30" t="s">
        <v>92</v>
      </c>
      <c r="R566" s="28">
        <v>7</v>
      </c>
      <c r="S566" s="28">
        <v>5</v>
      </c>
      <c r="T566">
        <v>1992</v>
      </c>
      <c r="U566">
        <v>2000</v>
      </c>
      <c r="V566" s="14">
        <f t="shared" si="8"/>
        <v>1</v>
      </c>
      <c r="W566" s="28" t="s">
        <v>93</v>
      </c>
      <c r="X566" s="28" t="s">
        <v>94</v>
      </c>
      <c r="Y566" s="30" t="s">
        <v>140</v>
      </c>
      <c r="Z566" s="28" t="s">
        <v>140</v>
      </c>
      <c r="AA566" t="s">
        <v>117</v>
      </c>
      <c r="AB566" s="28">
        <v>0</v>
      </c>
      <c r="AC566" s="28" t="s">
        <v>97</v>
      </c>
      <c r="AD566" s="28" t="s">
        <v>98</v>
      </c>
      <c r="AE566" s="30" t="s">
        <v>99</v>
      </c>
      <c r="AF566" t="s">
        <v>97</v>
      </c>
      <c r="AG566" t="s">
        <v>98</v>
      </c>
      <c r="AH566" t="s">
        <v>100</v>
      </c>
      <c r="AI566" t="s">
        <v>101</v>
      </c>
      <c r="AJ566">
        <v>728</v>
      </c>
      <c r="AK566" t="s">
        <v>102</v>
      </c>
      <c r="AL566">
        <v>0</v>
      </c>
      <c r="AM566">
        <v>367</v>
      </c>
      <c r="AN566">
        <v>1095</v>
      </c>
      <c r="AO566" s="28" t="s">
        <v>103</v>
      </c>
      <c r="AP566" s="28" t="s">
        <v>104</v>
      </c>
      <c r="AQ566" t="s">
        <v>105</v>
      </c>
      <c r="AR566" t="s">
        <v>106</v>
      </c>
      <c r="AS566">
        <v>1166</v>
      </c>
      <c r="AT566">
        <v>1129</v>
      </c>
      <c r="AU566">
        <v>0</v>
      </c>
      <c r="AV566">
        <v>2295</v>
      </c>
      <c r="AW566" s="30">
        <v>1</v>
      </c>
      <c r="AX566">
        <v>0</v>
      </c>
      <c r="AY566" s="30">
        <v>2</v>
      </c>
      <c r="AZ566" s="30">
        <v>1</v>
      </c>
      <c r="BA566">
        <v>4</v>
      </c>
      <c r="BB566" s="14">
        <f>IF(Table1[[#This Row],[FullBath]]+Table1[[#This Row],[HalfBath]]=Table1[[#This Row],[BedroomAbvGr]],1,0)</f>
        <v>0</v>
      </c>
      <c r="BC566">
        <v>1</v>
      </c>
      <c r="BD566" s="30" t="s">
        <v>97</v>
      </c>
      <c r="BE566">
        <v>9</v>
      </c>
      <c r="BF566" t="s">
        <v>107</v>
      </c>
      <c r="BG566">
        <v>1</v>
      </c>
      <c r="BH566" t="s">
        <v>98</v>
      </c>
      <c r="BI566" t="s">
        <v>108</v>
      </c>
      <c r="BJ566">
        <v>1992</v>
      </c>
      <c r="BK566" t="s">
        <v>109</v>
      </c>
      <c r="BL566">
        <v>2</v>
      </c>
      <c r="BM566">
        <v>590</v>
      </c>
      <c r="BN566" t="s">
        <v>98</v>
      </c>
      <c r="BO566" t="s">
        <v>98</v>
      </c>
      <c r="BP566" t="s">
        <v>105</v>
      </c>
      <c r="BQ566" s="30">
        <v>0</v>
      </c>
      <c r="BR566" s="14">
        <f>IF(Table1[[#This Row],[WoodDeckSF]]&gt;0,1,0)</f>
        <v>0</v>
      </c>
      <c r="BS566">
        <v>40</v>
      </c>
      <c r="BT566">
        <v>0</v>
      </c>
      <c r="BU566">
        <v>0</v>
      </c>
      <c r="BV566">
        <v>0</v>
      </c>
      <c r="BW566">
        <v>0</v>
      </c>
      <c r="BX566" s="28" t="s">
        <v>83</v>
      </c>
      <c r="BY566" s="14">
        <f>IF(Table1[[#This Row],[PoolQC]]="NA", 0, 1)</f>
        <v>0</v>
      </c>
      <c r="BZ566" s="30" t="s">
        <v>83</v>
      </c>
      <c r="CA566" s="14">
        <f>IF(Table1[[#This Row],[Fence]]="NA",0,1)</f>
        <v>0</v>
      </c>
      <c r="CB566" t="s">
        <v>83</v>
      </c>
      <c r="CC566">
        <v>0</v>
      </c>
      <c r="CD566" s="30">
        <v>7</v>
      </c>
      <c r="CE566">
        <v>2006</v>
      </c>
      <c r="CF566" t="s">
        <v>110</v>
      </c>
      <c r="CG566" t="s">
        <v>111</v>
      </c>
      <c r="CH566" s="14">
        <f>IF(Table1[[#This Row],[SaleCondition]]="Normal",1,0)</f>
        <v>1</v>
      </c>
      <c r="CI566" s="1">
        <v>268000</v>
      </c>
    </row>
    <row r="567" spans="1:87" x14ac:dyDescent="0.2">
      <c r="A567">
        <v>566</v>
      </c>
      <c r="B567">
        <v>70</v>
      </c>
      <c r="C567" s="28" t="s">
        <v>81</v>
      </c>
      <c r="D567">
        <v>66</v>
      </c>
      <c r="E567">
        <v>6858</v>
      </c>
      <c r="F567" s="28" t="s">
        <v>82</v>
      </c>
      <c r="G567" t="s">
        <v>83</v>
      </c>
      <c r="H567" t="s">
        <v>84</v>
      </c>
      <c r="I567" s="28" t="s">
        <v>175</v>
      </c>
      <c r="J567" t="s">
        <v>86</v>
      </c>
      <c r="K567" s="30" t="s">
        <v>122</v>
      </c>
      <c r="L567" t="s">
        <v>88</v>
      </c>
      <c r="M567" s="31" t="s">
        <v>232</v>
      </c>
      <c r="N567" s="31" t="s">
        <v>90</v>
      </c>
      <c r="O567" s="28" t="s">
        <v>90</v>
      </c>
      <c r="P567" t="s">
        <v>91</v>
      </c>
      <c r="Q567" s="30" t="s">
        <v>92</v>
      </c>
      <c r="R567" s="28">
        <v>6</v>
      </c>
      <c r="S567" s="28">
        <v>4</v>
      </c>
      <c r="T567">
        <v>1915</v>
      </c>
      <c r="U567">
        <v>1950</v>
      </c>
      <c r="V567" s="14">
        <f t="shared" si="8"/>
        <v>1</v>
      </c>
      <c r="W567" s="28" t="s">
        <v>93</v>
      </c>
      <c r="X567" s="28" t="s">
        <v>94</v>
      </c>
      <c r="Y567" s="30" t="s">
        <v>124</v>
      </c>
      <c r="Z567" s="28" t="s">
        <v>124</v>
      </c>
      <c r="AA567" t="s">
        <v>117</v>
      </c>
      <c r="AB567" s="28">
        <v>0</v>
      </c>
      <c r="AC567" s="28" t="s">
        <v>98</v>
      </c>
      <c r="AD567" s="28" t="s">
        <v>98</v>
      </c>
      <c r="AE567" s="30" t="s">
        <v>99</v>
      </c>
      <c r="AF567" t="s">
        <v>97</v>
      </c>
      <c r="AG567" t="s">
        <v>98</v>
      </c>
      <c r="AH567" t="s">
        <v>100</v>
      </c>
      <c r="AI567" t="s">
        <v>102</v>
      </c>
      <c r="AJ567">
        <v>0</v>
      </c>
      <c r="AK567" t="s">
        <v>102</v>
      </c>
      <c r="AL567">
        <v>0</v>
      </c>
      <c r="AM567">
        <v>806</v>
      </c>
      <c r="AN567">
        <v>806</v>
      </c>
      <c r="AO567" s="28" t="s">
        <v>103</v>
      </c>
      <c r="AP567" s="28" t="s">
        <v>98</v>
      </c>
      <c r="AQ567" t="s">
        <v>177</v>
      </c>
      <c r="AR567" t="s">
        <v>145</v>
      </c>
      <c r="AS567">
        <v>841</v>
      </c>
      <c r="AT567">
        <v>806</v>
      </c>
      <c r="AU567">
        <v>0</v>
      </c>
      <c r="AV567">
        <v>1647</v>
      </c>
      <c r="AW567" s="30">
        <v>1</v>
      </c>
      <c r="AX567">
        <v>0</v>
      </c>
      <c r="AY567" s="30">
        <v>1</v>
      </c>
      <c r="AZ567" s="30">
        <v>1</v>
      </c>
      <c r="BA567">
        <v>4</v>
      </c>
      <c r="BB567" s="14">
        <f>IF(Table1[[#This Row],[FullBath]]+Table1[[#This Row],[HalfBath]]=Table1[[#This Row],[BedroomAbvGr]],1,0)</f>
        <v>0</v>
      </c>
      <c r="BC567">
        <v>1</v>
      </c>
      <c r="BD567" s="30" t="s">
        <v>147</v>
      </c>
      <c r="BE567">
        <v>6</v>
      </c>
      <c r="BF567" t="s">
        <v>107</v>
      </c>
      <c r="BG567">
        <v>0</v>
      </c>
      <c r="BH567" t="s">
        <v>83</v>
      </c>
      <c r="BI567" t="s">
        <v>127</v>
      </c>
      <c r="BJ567">
        <v>1920</v>
      </c>
      <c r="BK567" t="s">
        <v>102</v>
      </c>
      <c r="BL567">
        <v>1</v>
      </c>
      <c r="BM567">
        <v>216</v>
      </c>
      <c r="BN567" t="s">
        <v>98</v>
      </c>
      <c r="BO567" t="s">
        <v>98</v>
      </c>
      <c r="BP567" t="s">
        <v>105</v>
      </c>
      <c r="BQ567" s="30">
        <v>0</v>
      </c>
      <c r="BR567" s="14">
        <f>IF(Table1[[#This Row],[WoodDeckSF]]&gt;0,1,0)</f>
        <v>0</v>
      </c>
      <c r="BS567">
        <v>66</v>
      </c>
      <c r="BT567">
        <v>136</v>
      </c>
      <c r="BU567">
        <v>0</v>
      </c>
      <c r="BV567">
        <v>0</v>
      </c>
      <c r="BW567">
        <v>0</v>
      </c>
      <c r="BX567" s="28" t="s">
        <v>83</v>
      </c>
      <c r="BY567" s="14">
        <f>IF(Table1[[#This Row],[PoolQC]]="NA", 0, 1)</f>
        <v>0</v>
      </c>
      <c r="BZ567" s="30" t="s">
        <v>83</v>
      </c>
      <c r="CA567" s="14">
        <f>IF(Table1[[#This Row],[Fence]]="NA",0,1)</f>
        <v>0</v>
      </c>
      <c r="CB567" t="s">
        <v>83</v>
      </c>
      <c r="CC567">
        <v>0</v>
      </c>
      <c r="CD567" s="30">
        <v>5</v>
      </c>
      <c r="CE567">
        <v>2010</v>
      </c>
      <c r="CF567" t="s">
        <v>110</v>
      </c>
      <c r="CG567" t="s">
        <v>111</v>
      </c>
      <c r="CH567" s="14">
        <f>IF(Table1[[#This Row],[SaleCondition]]="Normal",1,0)</f>
        <v>1</v>
      </c>
      <c r="CI567" s="1">
        <v>128000</v>
      </c>
    </row>
    <row r="568" spans="1:87" x14ac:dyDescent="0.2">
      <c r="A568">
        <v>567</v>
      </c>
      <c r="B568">
        <v>60</v>
      </c>
      <c r="C568" s="28" t="s">
        <v>81</v>
      </c>
      <c r="D568">
        <v>77</v>
      </c>
      <c r="E568">
        <v>11198</v>
      </c>
      <c r="F568" s="28" t="s">
        <v>82</v>
      </c>
      <c r="G568" t="s">
        <v>83</v>
      </c>
      <c r="H568" t="s">
        <v>120</v>
      </c>
      <c r="I568" s="28" t="s">
        <v>85</v>
      </c>
      <c r="J568" t="s">
        <v>86</v>
      </c>
      <c r="K568" s="30" t="s">
        <v>87</v>
      </c>
      <c r="L568" t="s">
        <v>88</v>
      </c>
      <c r="M568" s="31" t="s">
        <v>200</v>
      </c>
      <c r="N568" s="31" t="s">
        <v>90</v>
      </c>
      <c r="O568" s="28" t="s">
        <v>90</v>
      </c>
      <c r="P568" t="s">
        <v>91</v>
      </c>
      <c r="Q568" s="30" t="s">
        <v>92</v>
      </c>
      <c r="R568" s="28">
        <v>9</v>
      </c>
      <c r="S568" s="28">
        <v>5</v>
      </c>
      <c r="T568">
        <v>2005</v>
      </c>
      <c r="U568">
        <v>2007</v>
      </c>
      <c r="V568" s="14">
        <f t="shared" si="8"/>
        <v>1</v>
      </c>
      <c r="W568" s="28" t="s">
        <v>152</v>
      </c>
      <c r="X568" s="28" t="s">
        <v>94</v>
      </c>
      <c r="Y568" s="30" t="s">
        <v>95</v>
      </c>
      <c r="Z568" s="28" t="s">
        <v>95</v>
      </c>
      <c r="AA568" t="s">
        <v>96</v>
      </c>
      <c r="AB568" s="28">
        <v>245</v>
      </c>
      <c r="AC568" s="28" t="s">
        <v>97</v>
      </c>
      <c r="AD568" s="28" t="s">
        <v>98</v>
      </c>
      <c r="AE568" s="30" t="s">
        <v>99</v>
      </c>
      <c r="AF568" t="s">
        <v>97</v>
      </c>
      <c r="AG568" t="s">
        <v>97</v>
      </c>
      <c r="AH568" t="s">
        <v>100</v>
      </c>
      <c r="AI568" t="s">
        <v>102</v>
      </c>
      <c r="AJ568">
        <v>0</v>
      </c>
      <c r="AK568" t="s">
        <v>102</v>
      </c>
      <c r="AL568">
        <v>0</v>
      </c>
      <c r="AM568">
        <v>1122</v>
      </c>
      <c r="AN568">
        <v>1122</v>
      </c>
      <c r="AO568" s="28" t="s">
        <v>103</v>
      </c>
      <c r="AP568" s="28" t="s">
        <v>104</v>
      </c>
      <c r="AQ568" t="s">
        <v>105</v>
      </c>
      <c r="AR568" t="s">
        <v>106</v>
      </c>
      <c r="AS568">
        <v>1134</v>
      </c>
      <c r="AT568">
        <v>1370</v>
      </c>
      <c r="AU568">
        <v>0</v>
      </c>
      <c r="AV568">
        <v>2504</v>
      </c>
      <c r="AW568" s="30">
        <v>0</v>
      </c>
      <c r="AX568">
        <v>0</v>
      </c>
      <c r="AY568" s="30">
        <v>2</v>
      </c>
      <c r="AZ568" s="30">
        <v>1</v>
      </c>
      <c r="BA568">
        <v>4</v>
      </c>
      <c r="BB568" s="14">
        <f>IF(Table1[[#This Row],[FullBath]]+Table1[[#This Row],[HalfBath]]=Table1[[#This Row],[BedroomAbvGr]],1,0)</f>
        <v>0</v>
      </c>
      <c r="BC568">
        <v>1</v>
      </c>
      <c r="BD568" s="30" t="s">
        <v>104</v>
      </c>
      <c r="BE568">
        <v>11</v>
      </c>
      <c r="BF568" t="s">
        <v>107</v>
      </c>
      <c r="BG568">
        <v>1</v>
      </c>
      <c r="BH568" t="s">
        <v>97</v>
      </c>
      <c r="BI568" t="s">
        <v>156</v>
      </c>
      <c r="BJ568">
        <v>2005</v>
      </c>
      <c r="BK568" t="s">
        <v>157</v>
      </c>
      <c r="BL568">
        <v>3</v>
      </c>
      <c r="BM568">
        <v>656</v>
      </c>
      <c r="BN568" t="s">
        <v>98</v>
      </c>
      <c r="BO568" t="s">
        <v>98</v>
      </c>
      <c r="BP568" t="s">
        <v>105</v>
      </c>
      <c r="BQ568" s="30">
        <v>144</v>
      </c>
      <c r="BR568" s="14">
        <f>IF(Table1[[#This Row],[WoodDeckSF]]&gt;0,1,0)</f>
        <v>1</v>
      </c>
      <c r="BS568">
        <v>39</v>
      </c>
      <c r="BT568">
        <v>0</v>
      </c>
      <c r="BU568">
        <v>0</v>
      </c>
      <c r="BV568">
        <v>0</v>
      </c>
      <c r="BW568">
        <v>0</v>
      </c>
      <c r="BX568" s="28" t="s">
        <v>83</v>
      </c>
      <c r="BY568" s="14">
        <f>IF(Table1[[#This Row],[PoolQC]]="NA", 0, 1)</f>
        <v>0</v>
      </c>
      <c r="BZ568" s="30" t="s">
        <v>83</v>
      </c>
      <c r="CA568" s="14">
        <f>IF(Table1[[#This Row],[Fence]]="NA",0,1)</f>
        <v>0</v>
      </c>
      <c r="CB568" t="s">
        <v>83</v>
      </c>
      <c r="CC568">
        <v>0</v>
      </c>
      <c r="CD568" s="30">
        <v>6</v>
      </c>
      <c r="CE568">
        <v>2008</v>
      </c>
      <c r="CF568" t="s">
        <v>110</v>
      </c>
      <c r="CG568" t="s">
        <v>111</v>
      </c>
      <c r="CH568" s="14">
        <f>IF(Table1[[#This Row],[SaleCondition]]="Normal",1,0)</f>
        <v>1</v>
      </c>
      <c r="CI568" s="1">
        <v>325000</v>
      </c>
    </row>
    <row r="569" spans="1:87" x14ac:dyDescent="0.2">
      <c r="A569">
        <v>568</v>
      </c>
      <c r="B569">
        <v>20</v>
      </c>
      <c r="C569" s="28" t="s">
        <v>81</v>
      </c>
      <c r="D569">
        <v>70</v>
      </c>
      <c r="E569">
        <v>10171</v>
      </c>
      <c r="F569" s="28" t="s">
        <v>82</v>
      </c>
      <c r="G569" t="s">
        <v>83</v>
      </c>
      <c r="H569" t="s">
        <v>120</v>
      </c>
      <c r="I569" s="28" t="s">
        <v>85</v>
      </c>
      <c r="J569" t="s">
        <v>86</v>
      </c>
      <c r="K569" s="30" t="s">
        <v>87</v>
      </c>
      <c r="L569" t="s">
        <v>88</v>
      </c>
      <c r="M569" s="31" t="s">
        <v>154</v>
      </c>
      <c r="N569" s="31" t="s">
        <v>90</v>
      </c>
      <c r="O569" s="28" t="s">
        <v>90</v>
      </c>
      <c r="P569" t="s">
        <v>91</v>
      </c>
      <c r="Q569" s="30" t="s">
        <v>115</v>
      </c>
      <c r="R569" s="28">
        <v>7</v>
      </c>
      <c r="S569" s="28">
        <v>5</v>
      </c>
      <c r="T569">
        <v>2004</v>
      </c>
      <c r="U569">
        <v>2004</v>
      </c>
      <c r="V569" s="14">
        <f t="shared" si="8"/>
        <v>0</v>
      </c>
      <c r="W569" s="28" t="s">
        <v>93</v>
      </c>
      <c r="X569" s="28" t="s">
        <v>94</v>
      </c>
      <c r="Y569" s="30" t="s">
        <v>95</v>
      </c>
      <c r="Z569" s="28" t="s">
        <v>95</v>
      </c>
      <c r="AA569" t="s">
        <v>96</v>
      </c>
      <c r="AB569" s="28">
        <v>168</v>
      </c>
      <c r="AC569" s="28" t="s">
        <v>97</v>
      </c>
      <c r="AD569" s="28" t="s">
        <v>98</v>
      </c>
      <c r="AE569" s="30" t="s">
        <v>99</v>
      </c>
      <c r="AF569" t="s">
        <v>97</v>
      </c>
      <c r="AG569" t="s">
        <v>98</v>
      </c>
      <c r="AH569" t="s">
        <v>100</v>
      </c>
      <c r="AI569" t="s">
        <v>101</v>
      </c>
      <c r="AJ569">
        <v>2</v>
      </c>
      <c r="AK569" t="s">
        <v>102</v>
      </c>
      <c r="AL569">
        <v>0</v>
      </c>
      <c r="AM569">
        <v>1515</v>
      </c>
      <c r="AN569">
        <v>1517</v>
      </c>
      <c r="AO569" s="28" t="s">
        <v>103</v>
      </c>
      <c r="AP569" s="28" t="s">
        <v>104</v>
      </c>
      <c r="AQ569" t="s">
        <v>105</v>
      </c>
      <c r="AR569" t="s">
        <v>106</v>
      </c>
      <c r="AS569">
        <v>1535</v>
      </c>
      <c r="AT569">
        <v>0</v>
      </c>
      <c r="AU569">
        <v>0</v>
      </c>
      <c r="AV569">
        <v>1535</v>
      </c>
      <c r="AW569" s="30">
        <v>0</v>
      </c>
      <c r="AX569">
        <v>0</v>
      </c>
      <c r="AY569" s="30">
        <v>2</v>
      </c>
      <c r="AZ569" s="30">
        <v>0</v>
      </c>
      <c r="BA569">
        <v>3</v>
      </c>
      <c r="BB569" s="14">
        <f>IF(Table1[[#This Row],[FullBath]]+Table1[[#This Row],[HalfBath]]=Table1[[#This Row],[BedroomAbvGr]],1,0)</f>
        <v>0</v>
      </c>
      <c r="BC569">
        <v>1</v>
      </c>
      <c r="BD569" s="30" t="s">
        <v>97</v>
      </c>
      <c r="BE569">
        <v>7</v>
      </c>
      <c r="BF569" t="s">
        <v>107</v>
      </c>
      <c r="BG569">
        <v>0</v>
      </c>
      <c r="BH569" t="s">
        <v>83</v>
      </c>
      <c r="BI569" t="s">
        <v>108</v>
      </c>
      <c r="BJ569">
        <v>2004</v>
      </c>
      <c r="BK569" t="s">
        <v>109</v>
      </c>
      <c r="BL569">
        <v>2</v>
      </c>
      <c r="BM569">
        <v>532</v>
      </c>
      <c r="BN569" t="s">
        <v>98</v>
      </c>
      <c r="BO569" t="s">
        <v>98</v>
      </c>
      <c r="BP569" t="s">
        <v>105</v>
      </c>
      <c r="BQ569" s="30">
        <v>0</v>
      </c>
      <c r="BR569" s="14">
        <f>IF(Table1[[#This Row],[WoodDeckSF]]&gt;0,1,0)</f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 s="28" t="s">
        <v>83</v>
      </c>
      <c r="BY569" s="14">
        <f>IF(Table1[[#This Row],[PoolQC]]="NA", 0, 1)</f>
        <v>0</v>
      </c>
      <c r="BZ569" s="30" t="s">
        <v>83</v>
      </c>
      <c r="CA569" s="14">
        <f>IF(Table1[[#This Row],[Fence]]="NA",0,1)</f>
        <v>0</v>
      </c>
      <c r="CB569" t="s">
        <v>83</v>
      </c>
      <c r="CC569">
        <v>0</v>
      </c>
      <c r="CD569" s="30">
        <v>3</v>
      </c>
      <c r="CE569">
        <v>2010</v>
      </c>
      <c r="CF569" t="s">
        <v>110</v>
      </c>
      <c r="CG569" t="s">
        <v>111</v>
      </c>
      <c r="CH569" s="14">
        <f>IF(Table1[[#This Row],[SaleCondition]]="Normal",1,0)</f>
        <v>1</v>
      </c>
      <c r="CI569" s="1">
        <v>214000</v>
      </c>
    </row>
    <row r="570" spans="1:87" x14ac:dyDescent="0.2">
      <c r="A570">
        <v>569</v>
      </c>
      <c r="B570">
        <v>50</v>
      </c>
      <c r="C570" s="28" t="s">
        <v>81</v>
      </c>
      <c r="D570">
        <v>79</v>
      </c>
      <c r="E570">
        <v>12327</v>
      </c>
      <c r="F570" s="28" t="s">
        <v>82</v>
      </c>
      <c r="G570" t="s">
        <v>83</v>
      </c>
      <c r="H570" t="s">
        <v>120</v>
      </c>
      <c r="I570" s="28" t="s">
        <v>195</v>
      </c>
      <c r="J570" t="s">
        <v>86</v>
      </c>
      <c r="K570" s="30" t="s">
        <v>87</v>
      </c>
      <c r="L570" t="s">
        <v>194</v>
      </c>
      <c r="M570" s="31" t="s">
        <v>170</v>
      </c>
      <c r="N570" s="31" t="s">
        <v>90</v>
      </c>
      <c r="O570" s="28" t="s">
        <v>90</v>
      </c>
      <c r="P570" t="s">
        <v>91</v>
      </c>
      <c r="Q570" s="30" t="s">
        <v>132</v>
      </c>
      <c r="R570" s="28">
        <v>8</v>
      </c>
      <c r="S570" s="28">
        <v>8</v>
      </c>
      <c r="T570">
        <v>1983</v>
      </c>
      <c r="U570">
        <v>2009</v>
      </c>
      <c r="V570" s="14">
        <f t="shared" si="8"/>
        <v>1</v>
      </c>
      <c r="W570" s="28" t="s">
        <v>93</v>
      </c>
      <c r="X570" s="28" t="s">
        <v>94</v>
      </c>
      <c r="Y570" s="30" t="s">
        <v>124</v>
      </c>
      <c r="Z570" s="28" t="s">
        <v>124</v>
      </c>
      <c r="AA570" t="s">
        <v>117</v>
      </c>
      <c r="AB570" s="28">
        <v>0</v>
      </c>
      <c r="AC570" s="28" t="s">
        <v>97</v>
      </c>
      <c r="AD570" s="28" t="s">
        <v>98</v>
      </c>
      <c r="AE570" s="30" t="s">
        <v>118</v>
      </c>
      <c r="AF570" t="s">
        <v>97</v>
      </c>
      <c r="AG570" t="s">
        <v>98</v>
      </c>
      <c r="AH570" t="s">
        <v>97</v>
      </c>
      <c r="AI570" t="s">
        <v>101</v>
      </c>
      <c r="AJ570">
        <v>1441</v>
      </c>
      <c r="AK570" t="s">
        <v>102</v>
      </c>
      <c r="AL570">
        <v>0</v>
      </c>
      <c r="AM570">
        <v>55</v>
      </c>
      <c r="AN570">
        <v>1496</v>
      </c>
      <c r="AO570" s="28" t="s">
        <v>103</v>
      </c>
      <c r="AP570" s="28" t="s">
        <v>104</v>
      </c>
      <c r="AQ570" t="s">
        <v>105</v>
      </c>
      <c r="AR570" t="s">
        <v>106</v>
      </c>
      <c r="AS570">
        <v>1496</v>
      </c>
      <c r="AT570">
        <v>636</v>
      </c>
      <c r="AU570">
        <v>0</v>
      </c>
      <c r="AV570">
        <v>2132</v>
      </c>
      <c r="AW570" s="30">
        <v>1</v>
      </c>
      <c r="AX570">
        <v>0</v>
      </c>
      <c r="AY570" s="30">
        <v>1</v>
      </c>
      <c r="AZ570" s="30">
        <v>1</v>
      </c>
      <c r="BA570">
        <v>1</v>
      </c>
      <c r="BB570" s="14">
        <f>IF(Table1[[#This Row],[FullBath]]+Table1[[#This Row],[HalfBath]]=Table1[[#This Row],[BedroomAbvGr]],1,0)</f>
        <v>0</v>
      </c>
      <c r="BC570">
        <v>1</v>
      </c>
      <c r="BD570" s="30" t="s">
        <v>97</v>
      </c>
      <c r="BE570">
        <v>5</v>
      </c>
      <c r="BF570" t="s">
        <v>224</v>
      </c>
      <c r="BG570">
        <v>1</v>
      </c>
      <c r="BH570" t="s">
        <v>97</v>
      </c>
      <c r="BI570" t="s">
        <v>156</v>
      </c>
      <c r="BJ570">
        <v>1983</v>
      </c>
      <c r="BK570" t="s">
        <v>157</v>
      </c>
      <c r="BL570">
        <v>2</v>
      </c>
      <c r="BM570">
        <v>612</v>
      </c>
      <c r="BN570" t="s">
        <v>97</v>
      </c>
      <c r="BO570" t="s">
        <v>98</v>
      </c>
      <c r="BP570" t="s">
        <v>105</v>
      </c>
      <c r="BQ570" s="30">
        <v>349</v>
      </c>
      <c r="BR570" s="14">
        <f>IF(Table1[[#This Row],[WoodDeckSF]]&gt;0,1,0)</f>
        <v>1</v>
      </c>
      <c r="BS570">
        <v>40</v>
      </c>
      <c r="BT570">
        <v>0</v>
      </c>
      <c r="BU570">
        <v>0</v>
      </c>
      <c r="BV570">
        <v>0</v>
      </c>
      <c r="BW570">
        <v>0</v>
      </c>
      <c r="BX570" s="28" t="s">
        <v>83</v>
      </c>
      <c r="BY570" s="14">
        <f>IF(Table1[[#This Row],[PoolQC]]="NA", 0, 1)</f>
        <v>0</v>
      </c>
      <c r="BZ570" s="30" t="s">
        <v>83</v>
      </c>
      <c r="CA570" s="14">
        <f>IF(Table1[[#This Row],[Fence]]="NA",0,1)</f>
        <v>0</v>
      </c>
      <c r="CB570" t="s">
        <v>83</v>
      </c>
      <c r="CC570">
        <v>0</v>
      </c>
      <c r="CD570" s="30">
        <v>9</v>
      </c>
      <c r="CE570">
        <v>2009</v>
      </c>
      <c r="CF570" t="s">
        <v>110</v>
      </c>
      <c r="CG570" t="s">
        <v>111</v>
      </c>
      <c r="CH570" s="14">
        <f>IF(Table1[[#This Row],[SaleCondition]]="Normal",1,0)</f>
        <v>1</v>
      </c>
      <c r="CI570" s="1">
        <v>316600</v>
      </c>
    </row>
    <row r="571" spans="1:87" x14ac:dyDescent="0.2">
      <c r="A571">
        <v>570</v>
      </c>
      <c r="B571">
        <v>90</v>
      </c>
      <c r="C571" s="28" t="s">
        <v>81</v>
      </c>
      <c r="D571" t="s">
        <v>83</v>
      </c>
      <c r="E571">
        <v>7032</v>
      </c>
      <c r="F571" s="28" t="s">
        <v>82</v>
      </c>
      <c r="G571" t="s">
        <v>83</v>
      </c>
      <c r="H571" t="s">
        <v>120</v>
      </c>
      <c r="I571" s="28" t="s">
        <v>85</v>
      </c>
      <c r="J571" t="s">
        <v>86</v>
      </c>
      <c r="K571" s="30" t="s">
        <v>122</v>
      </c>
      <c r="L571" t="s">
        <v>88</v>
      </c>
      <c r="M571" s="31" t="s">
        <v>162</v>
      </c>
      <c r="N571" s="31" t="s">
        <v>90</v>
      </c>
      <c r="O571" s="28" t="s">
        <v>90</v>
      </c>
      <c r="P571" t="s">
        <v>167</v>
      </c>
      <c r="Q571" s="30" t="s">
        <v>191</v>
      </c>
      <c r="R571" s="28">
        <v>5</v>
      </c>
      <c r="S571" s="28">
        <v>5</v>
      </c>
      <c r="T571">
        <v>1979</v>
      </c>
      <c r="U571">
        <v>1979</v>
      </c>
      <c r="V571" s="14">
        <f t="shared" si="8"/>
        <v>0</v>
      </c>
      <c r="W571" s="28" t="s">
        <v>93</v>
      </c>
      <c r="X571" s="28" t="s">
        <v>94</v>
      </c>
      <c r="Y571" s="30" t="s">
        <v>116</v>
      </c>
      <c r="Z571" s="28" t="s">
        <v>116</v>
      </c>
      <c r="AA571" t="s">
        <v>117</v>
      </c>
      <c r="AB571" s="28">
        <v>0</v>
      </c>
      <c r="AC571" s="28" t="s">
        <v>98</v>
      </c>
      <c r="AD571" s="28" t="s">
        <v>98</v>
      </c>
      <c r="AE571" s="30" t="s">
        <v>118</v>
      </c>
      <c r="AF571" t="s">
        <v>97</v>
      </c>
      <c r="AG571" t="s">
        <v>98</v>
      </c>
      <c r="AH571" t="s">
        <v>97</v>
      </c>
      <c r="AI571" t="s">
        <v>101</v>
      </c>
      <c r="AJ571">
        <v>943</v>
      </c>
      <c r="AK571" t="s">
        <v>102</v>
      </c>
      <c r="AL571">
        <v>0</v>
      </c>
      <c r="AM571">
        <v>0</v>
      </c>
      <c r="AN571">
        <v>943</v>
      </c>
      <c r="AO571" s="28" t="s">
        <v>103</v>
      </c>
      <c r="AP571" s="28" t="s">
        <v>98</v>
      </c>
      <c r="AQ571" t="s">
        <v>105</v>
      </c>
      <c r="AR571" t="s">
        <v>106</v>
      </c>
      <c r="AS571">
        <v>943</v>
      </c>
      <c r="AT571">
        <v>0</v>
      </c>
      <c r="AU571">
        <v>0</v>
      </c>
      <c r="AV571">
        <v>943</v>
      </c>
      <c r="AW571" s="30">
        <v>1</v>
      </c>
      <c r="AX571">
        <v>0</v>
      </c>
      <c r="AY571" s="30">
        <v>1</v>
      </c>
      <c r="AZ571" s="30">
        <v>0</v>
      </c>
      <c r="BA571">
        <v>2</v>
      </c>
      <c r="BB571" s="14">
        <f>IF(Table1[[#This Row],[FullBath]]+Table1[[#This Row],[HalfBath]]=Table1[[#This Row],[BedroomAbvGr]],1,0)</f>
        <v>0</v>
      </c>
      <c r="BC571">
        <v>1</v>
      </c>
      <c r="BD571" s="30" t="s">
        <v>98</v>
      </c>
      <c r="BE571">
        <v>4</v>
      </c>
      <c r="BF571" t="s">
        <v>107</v>
      </c>
      <c r="BG571">
        <v>2</v>
      </c>
      <c r="BH571" t="s">
        <v>98</v>
      </c>
      <c r="BI571" t="s">
        <v>127</v>
      </c>
      <c r="BJ571">
        <v>1979</v>
      </c>
      <c r="BK571" t="s">
        <v>102</v>
      </c>
      <c r="BL571">
        <v>2</v>
      </c>
      <c r="BM571">
        <v>600</v>
      </c>
      <c r="BN571" t="s">
        <v>98</v>
      </c>
      <c r="BO571" t="s">
        <v>98</v>
      </c>
      <c r="BP571" t="s">
        <v>105</v>
      </c>
      <c r="BQ571" s="30">
        <v>42</v>
      </c>
      <c r="BR571" s="14">
        <f>IF(Table1[[#This Row],[WoodDeckSF]]&gt;0,1,0)</f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 s="28" t="s">
        <v>83</v>
      </c>
      <c r="BY571" s="14">
        <f>IF(Table1[[#This Row],[PoolQC]]="NA", 0, 1)</f>
        <v>0</v>
      </c>
      <c r="BZ571" s="30" t="s">
        <v>83</v>
      </c>
      <c r="CA571" s="14">
        <f>IF(Table1[[#This Row],[Fence]]="NA",0,1)</f>
        <v>0</v>
      </c>
      <c r="CB571" t="s">
        <v>83</v>
      </c>
      <c r="CC571">
        <v>0</v>
      </c>
      <c r="CD571" s="30">
        <v>12</v>
      </c>
      <c r="CE571">
        <v>2006</v>
      </c>
      <c r="CF571" t="s">
        <v>110</v>
      </c>
      <c r="CG571" t="s">
        <v>111</v>
      </c>
      <c r="CH571" s="14">
        <f>IF(Table1[[#This Row],[SaleCondition]]="Normal",1,0)</f>
        <v>1</v>
      </c>
      <c r="CI571" s="1">
        <v>135960</v>
      </c>
    </row>
    <row r="572" spans="1:87" x14ac:dyDescent="0.2">
      <c r="A572">
        <v>571</v>
      </c>
      <c r="B572">
        <v>90</v>
      </c>
      <c r="C572" s="28" t="s">
        <v>81</v>
      </c>
      <c r="D572">
        <v>74</v>
      </c>
      <c r="E572">
        <v>13101</v>
      </c>
      <c r="F572" s="28" t="s">
        <v>82</v>
      </c>
      <c r="G572" t="s">
        <v>83</v>
      </c>
      <c r="H572" t="s">
        <v>120</v>
      </c>
      <c r="I572" s="28" t="s">
        <v>85</v>
      </c>
      <c r="J572" t="s">
        <v>86</v>
      </c>
      <c r="K572" s="30" t="s">
        <v>87</v>
      </c>
      <c r="L572" t="s">
        <v>88</v>
      </c>
      <c r="M572" s="31" t="s">
        <v>162</v>
      </c>
      <c r="N572" s="31" t="s">
        <v>90</v>
      </c>
      <c r="O572" s="28" t="s">
        <v>90</v>
      </c>
      <c r="P572" t="s">
        <v>167</v>
      </c>
      <c r="Q572" s="30" t="s">
        <v>115</v>
      </c>
      <c r="R572" s="28">
        <v>5</v>
      </c>
      <c r="S572" s="28">
        <v>5</v>
      </c>
      <c r="T572">
        <v>1965</v>
      </c>
      <c r="U572">
        <v>1965</v>
      </c>
      <c r="V572" s="14">
        <f t="shared" si="8"/>
        <v>0</v>
      </c>
      <c r="W572" s="28" t="s">
        <v>93</v>
      </c>
      <c r="X572" s="28" t="s">
        <v>94</v>
      </c>
      <c r="Y572" s="30" t="s">
        <v>140</v>
      </c>
      <c r="Z572" s="28" t="s">
        <v>140</v>
      </c>
      <c r="AA572" t="s">
        <v>96</v>
      </c>
      <c r="AB572" s="28">
        <v>108</v>
      </c>
      <c r="AC572" s="28" t="s">
        <v>98</v>
      </c>
      <c r="AD572" s="28" t="s">
        <v>98</v>
      </c>
      <c r="AE572" s="30" t="s">
        <v>118</v>
      </c>
      <c r="AF572" t="s">
        <v>98</v>
      </c>
      <c r="AG572" t="s">
        <v>98</v>
      </c>
      <c r="AH572" t="s">
        <v>100</v>
      </c>
      <c r="AI572" t="s">
        <v>172</v>
      </c>
      <c r="AJ572">
        <v>231</v>
      </c>
      <c r="AK572" t="s">
        <v>102</v>
      </c>
      <c r="AL572">
        <v>0</v>
      </c>
      <c r="AM572">
        <v>1497</v>
      </c>
      <c r="AN572">
        <v>1728</v>
      </c>
      <c r="AO572" s="28" t="s">
        <v>103</v>
      </c>
      <c r="AP572" s="28" t="s">
        <v>98</v>
      </c>
      <c r="AQ572" t="s">
        <v>105</v>
      </c>
      <c r="AR572" t="s">
        <v>106</v>
      </c>
      <c r="AS572">
        <v>1728</v>
      </c>
      <c r="AT572">
        <v>0</v>
      </c>
      <c r="AU572">
        <v>0</v>
      </c>
      <c r="AV572">
        <v>1728</v>
      </c>
      <c r="AW572" s="30">
        <v>0</v>
      </c>
      <c r="AX572">
        <v>0</v>
      </c>
      <c r="AY572" s="30">
        <v>2</v>
      </c>
      <c r="AZ572" s="30">
        <v>0</v>
      </c>
      <c r="BA572">
        <v>6</v>
      </c>
      <c r="BB572" s="14">
        <f>IF(Table1[[#This Row],[FullBath]]+Table1[[#This Row],[HalfBath]]=Table1[[#This Row],[BedroomAbvGr]],1,0)</f>
        <v>0</v>
      </c>
      <c r="BC572">
        <v>2</v>
      </c>
      <c r="BD572" s="30" t="s">
        <v>98</v>
      </c>
      <c r="BE572">
        <v>10</v>
      </c>
      <c r="BF572" t="s">
        <v>107</v>
      </c>
      <c r="BG572">
        <v>0</v>
      </c>
      <c r="BH572" t="s">
        <v>83</v>
      </c>
      <c r="BI572" t="s">
        <v>127</v>
      </c>
      <c r="BJ572">
        <v>1987</v>
      </c>
      <c r="BK572" t="s">
        <v>102</v>
      </c>
      <c r="BL572">
        <v>2</v>
      </c>
      <c r="BM572">
        <v>576</v>
      </c>
      <c r="BN572" t="s">
        <v>98</v>
      </c>
      <c r="BO572" t="s">
        <v>98</v>
      </c>
      <c r="BP572" t="s">
        <v>105</v>
      </c>
      <c r="BQ572" s="30">
        <v>0</v>
      </c>
      <c r="BR572" s="14">
        <f>IF(Table1[[#This Row],[WoodDeckSF]]&gt;0,1,0)</f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 s="28" t="s">
        <v>83</v>
      </c>
      <c r="BY572" s="14">
        <f>IF(Table1[[#This Row],[PoolQC]]="NA", 0, 1)</f>
        <v>0</v>
      </c>
      <c r="BZ572" s="30" t="s">
        <v>83</v>
      </c>
      <c r="CA572" s="14">
        <f>IF(Table1[[#This Row],[Fence]]="NA",0,1)</f>
        <v>0</v>
      </c>
      <c r="CB572" t="s">
        <v>83</v>
      </c>
      <c r="CC572">
        <v>0</v>
      </c>
      <c r="CD572" s="30">
        <v>11</v>
      </c>
      <c r="CE572">
        <v>2008</v>
      </c>
      <c r="CF572" t="s">
        <v>110</v>
      </c>
      <c r="CG572" t="s">
        <v>111</v>
      </c>
      <c r="CH572" s="14">
        <f>IF(Table1[[#This Row],[SaleCondition]]="Normal",1,0)</f>
        <v>1</v>
      </c>
      <c r="CI572" s="1">
        <v>142600</v>
      </c>
    </row>
    <row r="573" spans="1:87" x14ac:dyDescent="0.2">
      <c r="A573">
        <v>572</v>
      </c>
      <c r="B573">
        <v>20</v>
      </c>
      <c r="C573" s="28" t="s">
        <v>81</v>
      </c>
      <c r="D573">
        <v>60</v>
      </c>
      <c r="E573">
        <v>7332</v>
      </c>
      <c r="F573" s="28" t="s">
        <v>82</v>
      </c>
      <c r="G573" t="s">
        <v>83</v>
      </c>
      <c r="H573" t="s">
        <v>84</v>
      </c>
      <c r="I573" s="28" t="s">
        <v>85</v>
      </c>
      <c r="J573" t="s">
        <v>86</v>
      </c>
      <c r="K573" s="30" t="s">
        <v>87</v>
      </c>
      <c r="L573" t="s">
        <v>88</v>
      </c>
      <c r="M573" s="31" t="s">
        <v>162</v>
      </c>
      <c r="N573" s="31" t="s">
        <v>90</v>
      </c>
      <c r="O573" s="28" t="s">
        <v>90</v>
      </c>
      <c r="P573" t="s">
        <v>91</v>
      </c>
      <c r="Q573" s="30" t="s">
        <v>115</v>
      </c>
      <c r="R573" s="28">
        <v>6</v>
      </c>
      <c r="S573" s="28">
        <v>6</v>
      </c>
      <c r="T573">
        <v>1959</v>
      </c>
      <c r="U573">
        <v>1959</v>
      </c>
      <c r="V573" s="14">
        <f t="shared" si="8"/>
        <v>0</v>
      </c>
      <c r="W573" s="28" t="s">
        <v>93</v>
      </c>
      <c r="X573" s="28" t="s">
        <v>94</v>
      </c>
      <c r="Y573" s="30" t="s">
        <v>155</v>
      </c>
      <c r="Z573" s="28" t="s">
        <v>125</v>
      </c>
      <c r="AA573" t="s">
        <v>96</v>
      </c>
      <c r="AB573" s="28">
        <v>207</v>
      </c>
      <c r="AC573" s="28" t="s">
        <v>98</v>
      </c>
      <c r="AD573" s="28" t="s">
        <v>98</v>
      </c>
      <c r="AE573" s="30" t="s">
        <v>118</v>
      </c>
      <c r="AF573" t="s">
        <v>98</v>
      </c>
      <c r="AG573" t="s">
        <v>98</v>
      </c>
      <c r="AH573" t="s">
        <v>100</v>
      </c>
      <c r="AI573" t="s">
        <v>141</v>
      </c>
      <c r="AJ573">
        <v>414</v>
      </c>
      <c r="AK573" t="s">
        <v>102</v>
      </c>
      <c r="AL573">
        <v>0</v>
      </c>
      <c r="AM573">
        <v>450</v>
      </c>
      <c r="AN573">
        <v>864</v>
      </c>
      <c r="AO573" s="28" t="s">
        <v>103</v>
      </c>
      <c r="AP573" s="28" t="s">
        <v>104</v>
      </c>
      <c r="AQ573" t="s">
        <v>105</v>
      </c>
      <c r="AR573" t="s">
        <v>106</v>
      </c>
      <c r="AS573">
        <v>864</v>
      </c>
      <c r="AT573">
        <v>0</v>
      </c>
      <c r="AU573">
        <v>0</v>
      </c>
      <c r="AV573">
        <v>864</v>
      </c>
      <c r="AW573" s="30">
        <v>1</v>
      </c>
      <c r="AX573">
        <v>0</v>
      </c>
      <c r="AY573" s="30">
        <v>1</v>
      </c>
      <c r="AZ573" s="30">
        <v>0</v>
      </c>
      <c r="BA573">
        <v>2</v>
      </c>
      <c r="BB573" s="14">
        <f>IF(Table1[[#This Row],[FullBath]]+Table1[[#This Row],[HalfBath]]=Table1[[#This Row],[BedroomAbvGr]],1,0)</f>
        <v>0</v>
      </c>
      <c r="BC573">
        <v>1</v>
      </c>
      <c r="BD573" s="30" t="s">
        <v>97</v>
      </c>
      <c r="BE573">
        <v>4</v>
      </c>
      <c r="BF573" t="s">
        <v>107</v>
      </c>
      <c r="BG573">
        <v>0</v>
      </c>
      <c r="BH573" t="s">
        <v>83</v>
      </c>
      <c r="BI573" t="s">
        <v>108</v>
      </c>
      <c r="BJ573">
        <v>1959</v>
      </c>
      <c r="BK573" t="s">
        <v>102</v>
      </c>
      <c r="BL573">
        <v>1</v>
      </c>
      <c r="BM573">
        <v>288</v>
      </c>
      <c r="BN573" t="s">
        <v>98</v>
      </c>
      <c r="BO573" t="s">
        <v>98</v>
      </c>
      <c r="BP573" t="s">
        <v>105</v>
      </c>
      <c r="BQ573" s="30">
        <v>168</v>
      </c>
      <c r="BR573" s="14">
        <f>IF(Table1[[#This Row],[WoodDeckSF]]&gt;0,1,0)</f>
        <v>1</v>
      </c>
      <c r="BS573">
        <v>0</v>
      </c>
      <c r="BT573">
        <v>0</v>
      </c>
      <c r="BU573">
        <v>0</v>
      </c>
      <c r="BV573">
        <v>0</v>
      </c>
      <c r="BW573">
        <v>0</v>
      </c>
      <c r="BX573" s="28" t="s">
        <v>83</v>
      </c>
      <c r="BY573" s="14">
        <f>IF(Table1[[#This Row],[PoolQC]]="NA", 0, 1)</f>
        <v>0</v>
      </c>
      <c r="BZ573" s="30" t="s">
        <v>83</v>
      </c>
      <c r="CA573" s="14">
        <f>IF(Table1[[#This Row],[Fence]]="NA",0,1)</f>
        <v>0</v>
      </c>
      <c r="CB573" t="s">
        <v>83</v>
      </c>
      <c r="CC573">
        <v>0</v>
      </c>
      <c r="CD573" s="30">
        <v>10</v>
      </c>
      <c r="CE573">
        <v>2006</v>
      </c>
      <c r="CF573" t="s">
        <v>110</v>
      </c>
      <c r="CG573" t="s">
        <v>128</v>
      </c>
      <c r="CH573" s="14">
        <f>IF(Table1[[#This Row],[SaleCondition]]="Normal",1,0)</f>
        <v>0</v>
      </c>
      <c r="CI573" s="1">
        <v>120000</v>
      </c>
    </row>
    <row r="574" spans="1:87" x14ac:dyDescent="0.2">
      <c r="A574">
        <v>573</v>
      </c>
      <c r="B574">
        <v>60</v>
      </c>
      <c r="C574" s="28" t="s">
        <v>81</v>
      </c>
      <c r="D574">
        <v>83</v>
      </c>
      <c r="E574">
        <v>13159</v>
      </c>
      <c r="F574" s="28" t="s">
        <v>82</v>
      </c>
      <c r="G574" t="s">
        <v>83</v>
      </c>
      <c r="H574" t="s">
        <v>120</v>
      </c>
      <c r="I574" s="28" t="s">
        <v>199</v>
      </c>
      <c r="J574" t="s">
        <v>86</v>
      </c>
      <c r="K574" s="30" t="s">
        <v>122</v>
      </c>
      <c r="L574" t="s">
        <v>88</v>
      </c>
      <c r="M574" s="31" t="s">
        <v>189</v>
      </c>
      <c r="N574" s="31" t="s">
        <v>90</v>
      </c>
      <c r="O574" s="28" t="s">
        <v>90</v>
      </c>
      <c r="P574" t="s">
        <v>91</v>
      </c>
      <c r="Q574" s="30" t="s">
        <v>92</v>
      </c>
      <c r="R574" s="28">
        <v>7</v>
      </c>
      <c r="S574" s="28">
        <v>5</v>
      </c>
      <c r="T574">
        <v>2009</v>
      </c>
      <c r="U574">
        <v>2009</v>
      </c>
      <c r="V574" s="14">
        <f t="shared" si="8"/>
        <v>0</v>
      </c>
      <c r="W574" s="28" t="s">
        <v>93</v>
      </c>
      <c r="X574" s="28" t="s">
        <v>94</v>
      </c>
      <c r="Y574" s="30" t="s">
        <v>95</v>
      </c>
      <c r="Z574" s="28" t="s">
        <v>95</v>
      </c>
      <c r="AA574" t="s">
        <v>117</v>
      </c>
      <c r="AB574" s="28">
        <v>0</v>
      </c>
      <c r="AC574" s="28" t="s">
        <v>98</v>
      </c>
      <c r="AD574" s="28" t="s">
        <v>98</v>
      </c>
      <c r="AE574" s="30" t="s">
        <v>99</v>
      </c>
      <c r="AF574" t="s">
        <v>104</v>
      </c>
      <c r="AG574" t="s">
        <v>98</v>
      </c>
      <c r="AH574" t="s">
        <v>130</v>
      </c>
      <c r="AI574" t="s">
        <v>102</v>
      </c>
      <c r="AJ574">
        <v>0</v>
      </c>
      <c r="AK574" t="s">
        <v>102</v>
      </c>
      <c r="AL574">
        <v>0</v>
      </c>
      <c r="AM574">
        <v>846</v>
      </c>
      <c r="AN574">
        <v>846</v>
      </c>
      <c r="AO574" s="28" t="s">
        <v>103</v>
      </c>
      <c r="AP574" s="28" t="s">
        <v>97</v>
      </c>
      <c r="AQ574" t="s">
        <v>105</v>
      </c>
      <c r="AR574" t="s">
        <v>106</v>
      </c>
      <c r="AS574">
        <v>846</v>
      </c>
      <c r="AT574">
        <v>846</v>
      </c>
      <c r="AU574">
        <v>0</v>
      </c>
      <c r="AV574">
        <v>1692</v>
      </c>
      <c r="AW574" s="30">
        <v>0</v>
      </c>
      <c r="AX574">
        <v>0</v>
      </c>
      <c r="AY574" s="30">
        <v>2</v>
      </c>
      <c r="AZ574" s="30">
        <v>1</v>
      </c>
      <c r="BA574">
        <v>3</v>
      </c>
      <c r="BB574" s="14">
        <f>IF(Table1[[#This Row],[FullBath]]+Table1[[#This Row],[HalfBath]]=Table1[[#This Row],[BedroomAbvGr]],1,0)</f>
        <v>1</v>
      </c>
      <c r="BC574">
        <v>1</v>
      </c>
      <c r="BD574" s="30" t="s">
        <v>97</v>
      </c>
      <c r="BE574">
        <v>6</v>
      </c>
      <c r="BF574" t="s">
        <v>107</v>
      </c>
      <c r="BG574">
        <v>0</v>
      </c>
      <c r="BH574" t="s">
        <v>83</v>
      </c>
      <c r="BI574" t="s">
        <v>108</v>
      </c>
      <c r="BJ574">
        <v>2009</v>
      </c>
      <c r="BK574" t="s">
        <v>109</v>
      </c>
      <c r="BL574">
        <v>2</v>
      </c>
      <c r="BM574">
        <v>650</v>
      </c>
      <c r="BN574" t="s">
        <v>98</v>
      </c>
      <c r="BO574" t="s">
        <v>98</v>
      </c>
      <c r="BP574" t="s">
        <v>105</v>
      </c>
      <c r="BQ574" s="30">
        <v>208</v>
      </c>
      <c r="BR574" s="14">
        <f>IF(Table1[[#This Row],[WoodDeckSF]]&gt;0,1,0)</f>
        <v>1</v>
      </c>
      <c r="BS574">
        <v>114</v>
      </c>
      <c r="BT574">
        <v>0</v>
      </c>
      <c r="BU574">
        <v>0</v>
      </c>
      <c r="BV574">
        <v>0</v>
      </c>
      <c r="BW574">
        <v>0</v>
      </c>
      <c r="BX574" s="28" t="s">
        <v>83</v>
      </c>
      <c r="BY574" s="14">
        <f>IF(Table1[[#This Row],[PoolQC]]="NA", 0, 1)</f>
        <v>0</v>
      </c>
      <c r="BZ574" s="30" t="s">
        <v>83</v>
      </c>
      <c r="CA574" s="14">
        <f>IF(Table1[[#This Row],[Fence]]="NA",0,1)</f>
        <v>0</v>
      </c>
      <c r="CB574" t="s">
        <v>83</v>
      </c>
      <c r="CC574">
        <v>0</v>
      </c>
      <c r="CD574" s="30">
        <v>7</v>
      </c>
      <c r="CE574">
        <v>2009</v>
      </c>
      <c r="CF574" t="s">
        <v>158</v>
      </c>
      <c r="CG574" t="s">
        <v>159</v>
      </c>
      <c r="CH574" s="14">
        <f>IF(Table1[[#This Row],[SaleCondition]]="Normal",1,0)</f>
        <v>0</v>
      </c>
      <c r="CI574" s="1">
        <v>224500</v>
      </c>
    </row>
    <row r="575" spans="1:87" x14ac:dyDescent="0.2">
      <c r="A575">
        <v>574</v>
      </c>
      <c r="B575">
        <v>80</v>
      </c>
      <c r="C575" s="28" t="s">
        <v>81</v>
      </c>
      <c r="D575">
        <v>76</v>
      </c>
      <c r="E575">
        <v>9967</v>
      </c>
      <c r="F575" s="28" t="s">
        <v>82</v>
      </c>
      <c r="G575" t="s">
        <v>83</v>
      </c>
      <c r="H575" t="s">
        <v>120</v>
      </c>
      <c r="I575" s="28" t="s">
        <v>85</v>
      </c>
      <c r="J575" t="s">
        <v>86</v>
      </c>
      <c r="K575" s="30" t="s">
        <v>87</v>
      </c>
      <c r="L575" t="s">
        <v>88</v>
      </c>
      <c r="M575" s="31" t="s">
        <v>193</v>
      </c>
      <c r="N575" s="31" t="s">
        <v>90</v>
      </c>
      <c r="O575" s="28" t="s">
        <v>90</v>
      </c>
      <c r="P575" t="s">
        <v>91</v>
      </c>
      <c r="Q575" s="30" t="s">
        <v>197</v>
      </c>
      <c r="R575" s="28">
        <v>7</v>
      </c>
      <c r="S575" s="28">
        <v>5</v>
      </c>
      <c r="T575">
        <v>2000</v>
      </c>
      <c r="U575">
        <v>2000</v>
      </c>
      <c r="V575" s="14">
        <f t="shared" si="8"/>
        <v>0</v>
      </c>
      <c r="W575" s="28" t="s">
        <v>93</v>
      </c>
      <c r="X575" s="28" t="s">
        <v>94</v>
      </c>
      <c r="Y575" s="30" t="s">
        <v>95</v>
      </c>
      <c r="Z575" s="28" t="s">
        <v>95</v>
      </c>
      <c r="AA575" t="s">
        <v>117</v>
      </c>
      <c r="AB575" s="28">
        <v>0</v>
      </c>
      <c r="AC575" s="28" t="s">
        <v>98</v>
      </c>
      <c r="AD575" s="28" t="s">
        <v>98</v>
      </c>
      <c r="AE575" s="30" t="s">
        <v>99</v>
      </c>
      <c r="AF575" t="s">
        <v>97</v>
      </c>
      <c r="AG575" t="s">
        <v>98</v>
      </c>
      <c r="AH575" t="s">
        <v>100</v>
      </c>
      <c r="AI575" t="s">
        <v>102</v>
      </c>
      <c r="AJ575">
        <v>0</v>
      </c>
      <c r="AK575" t="s">
        <v>102</v>
      </c>
      <c r="AL575">
        <v>0</v>
      </c>
      <c r="AM575">
        <v>384</v>
      </c>
      <c r="AN575">
        <v>384</v>
      </c>
      <c r="AO575" s="28" t="s">
        <v>103</v>
      </c>
      <c r="AP575" s="28" t="s">
        <v>104</v>
      </c>
      <c r="AQ575" t="s">
        <v>105</v>
      </c>
      <c r="AR575" t="s">
        <v>106</v>
      </c>
      <c r="AS575">
        <v>774</v>
      </c>
      <c r="AT575">
        <v>656</v>
      </c>
      <c r="AU575">
        <v>0</v>
      </c>
      <c r="AV575">
        <v>1430</v>
      </c>
      <c r="AW575" s="30">
        <v>0</v>
      </c>
      <c r="AX575">
        <v>0</v>
      </c>
      <c r="AY575" s="30">
        <v>2</v>
      </c>
      <c r="AZ575" s="30">
        <v>1</v>
      </c>
      <c r="BA575">
        <v>3</v>
      </c>
      <c r="BB575" s="14">
        <f>IF(Table1[[#This Row],[FullBath]]+Table1[[#This Row],[HalfBath]]=Table1[[#This Row],[BedroomAbvGr]],1,0)</f>
        <v>1</v>
      </c>
      <c r="BC575">
        <v>1</v>
      </c>
      <c r="BD575" s="30" t="s">
        <v>98</v>
      </c>
      <c r="BE575">
        <v>8</v>
      </c>
      <c r="BF575" t="s">
        <v>107</v>
      </c>
      <c r="BG575">
        <v>1</v>
      </c>
      <c r="BH575" t="s">
        <v>98</v>
      </c>
      <c r="BI575" t="s">
        <v>156</v>
      </c>
      <c r="BJ575">
        <v>2000</v>
      </c>
      <c r="BK575" t="s">
        <v>109</v>
      </c>
      <c r="BL575">
        <v>2</v>
      </c>
      <c r="BM575">
        <v>400</v>
      </c>
      <c r="BN575" t="s">
        <v>98</v>
      </c>
      <c r="BO575" t="s">
        <v>98</v>
      </c>
      <c r="BP575" t="s">
        <v>105</v>
      </c>
      <c r="BQ575" s="30">
        <v>100</v>
      </c>
      <c r="BR575" s="14">
        <f>IF(Table1[[#This Row],[WoodDeckSF]]&gt;0,1,0)</f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 s="28" t="s">
        <v>83</v>
      </c>
      <c r="BY575" s="14">
        <f>IF(Table1[[#This Row],[PoolQC]]="NA", 0, 1)</f>
        <v>0</v>
      </c>
      <c r="BZ575" s="30" t="s">
        <v>83</v>
      </c>
      <c r="CA575" s="14">
        <f>IF(Table1[[#This Row],[Fence]]="NA",0,1)</f>
        <v>0</v>
      </c>
      <c r="CB575" t="s">
        <v>83</v>
      </c>
      <c r="CC575">
        <v>0</v>
      </c>
      <c r="CD575" s="30">
        <v>12</v>
      </c>
      <c r="CE575">
        <v>2007</v>
      </c>
      <c r="CF575" t="s">
        <v>110</v>
      </c>
      <c r="CG575" t="s">
        <v>111</v>
      </c>
      <c r="CH575" s="14">
        <f>IF(Table1[[#This Row],[SaleCondition]]="Normal",1,0)</f>
        <v>1</v>
      </c>
      <c r="CI575" s="1">
        <v>170000</v>
      </c>
    </row>
    <row r="576" spans="1:87" x14ac:dyDescent="0.2">
      <c r="A576">
        <v>575</v>
      </c>
      <c r="B576">
        <v>80</v>
      </c>
      <c r="C576" s="28" t="s">
        <v>81</v>
      </c>
      <c r="D576">
        <v>70</v>
      </c>
      <c r="E576">
        <v>10500</v>
      </c>
      <c r="F576" s="28" t="s">
        <v>82</v>
      </c>
      <c r="G576" t="s">
        <v>83</v>
      </c>
      <c r="H576" t="s">
        <v>84</v>
      </c>
      <c r="I576" s="28" t="s">
        <v>85</v>
      </c>
      <c r="J576" t="s">
        <v>86</v>
      </c>
      <c r="K576" s="30" t="s">
        <v>112</v>
      </c>
      <c r="L576" t="s">
        <v>88</v>
      </c>
      <c r="M576" s="31" t="s">
        <v>162</v>
      </c>
      <c r="N576" s="31" t="s">
        <v>90</v>
      </c>
      <c r="O576" s="28" t="s">
        <v>90</v>
      </c>
      <c r="P576" t="s">
        <v>91</v>
      </c>
      <c r="Q576" s="30" t="s">
        <v>197</v>
      </c>
      <c r="R576" s="28">
        <v>5</v>
      </c>
      <c r="S576" s="28">
        <v>7</v>
      </c>
      <c r="T576">
        <v>1971</v>
      </c>
      <c r="U576">
        <v>2005</v>
      </c>
      <c r="V576" s="14">
        <f t="shared" si="8"/>
        <v>1</v>
      </c>
      <c r="W576" s="28" t="s">
        <v>184</v>
      </c>
      <c r="X576" s="28" t="s">
        <v>94</v>
      </c>
      <c r="Y576" s="30" t="s">
        <v>116</v>
      </c>
      <c r="Z576" s="28" t="s">
        <v>236</v>
      </c>
      <c r="AA576" t="s">
        <v>96</v>
      </c>
      <c r="AB576" s="28">
        <v>82</v>
      </c>
      <c r="AC576" s="28" t="s">
        <v>98</v>
      </c>
      <c r="AD576" s="28" t="s">
        <v>98</v>
      </c>
      <c r="AE576" s="30" t="s">
        <v>118</v>
      </c>
      <c r="AF576" t="s">
        <v>98</v>
      </c>
      <c r="AG576" t="s">
        <v>98</v>
      </c>
      <c r="AH576" t="s">
        <v>130</v>
      </c>
      <c r="AI576" t="s">
        <v>119</v>
      </c>
      <c r="AJ576">
        <v>349</v>
      </c>
      <c r="AK576" t="s">
        <v>102</v>
      </c>
      <c r="AL576">
        <v>0</v>
      </c>
      <c r="AM576">
        <v>23</v>
      </c>
      <c r="AN576">
        <v>372</v>
      </c>
      <c r="AO576" s="28" t="s">
        <v>103</v>
      </c>
      <c r="AP576" s="28" t="s">
        <v>98</v>
      </c>
      <c r="AQ576" t="s">
        <v>105</v>
      </c>
      <c r="AR576" t="s">
        <v>106</v>
      </c>
      <c r="AS576">
        <v>576</v>
      </c>
      <c r="AT576">
        <v>533</v>
      </c>
      <c r="AU576">
        <v>0</v>
      </c>
      <c r="AV576">
        <v>1109</v>
      </c>
      <c r="AW576" s="30">
        <v>0</v>
      </c>
      <c r="AX576">
        <v>1</v>
      </c>
      <c r="AY576" s="30">
        <v>1</v>
      </c>
      <c r="AZ576" s="30">
        <v>0</v>
      </c>
      <c r="BA576">
        <v>3</v>
      </c>
      <c r="BB576" s="14">
        <f>IF(Table1[[#This Row],[FullBath]]+Table1[[#This Row],[HalfBath]]=Table1[[#This Row],[BedroomAbvGr]],1,0)</f>
        <v>0</v>
      </c>
      <c r="BC576">
        <v>1</v>
      </c>
      <c r="BD576" s="30" t="s">
        <v>98</v>
      </c>
      <c r="BE576">
        <v>5</v>
      </c>
      <c r="BF576" t="s">
        <v>107</v>
      </c>
      <c r="BG576">
        <v>0</v>
      </c>
      <c r="BH576" t="s">
        <v>83</v>
      </c>
      <c r="BI576" t="s">
        <v>156</v>
      </c>
      <c r="BJ576">
        <v>1971</v>
      </c>
      <c r="BK576" t="s">
        <v>102</v>
      </c>
      <c r="BL576">
        <v>1</v>
      </c>
      <c r="BM576">
        <v>288</v>
      </c>
      <c r="BN576" t="s">
        <v>98</v>
      </c>
      <c r="BO576" t="s">
        <v>98</v>
      </c>
      <c r="BP576" t="s">
        <v>105</v>
      </c>
      <c r="BQ576" s="30">
        <v>35</v>
      </c>
      <c r="BR576" s="14">
        <f>IF(Table1[[#This Row],[WoodDeckSF]]&gt;0,1,0)</f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 s="28" t="s">
        <v>83</v>
      </c>
      <c r="BY576" s="14">
        <f>IF(Table1[[#This Row],[PoolQC]]="NA", 0, 1)</f>
        <v>0</v>
      </c>
      <c r="BZ576" s="30" t="s">
        <v>163</v>
      </c>
      <c r="CA576" s="14">
        <f>IF(Table1[[#This Row],[Fence]]="NA",0,1)</f>
        <v>1</v>
      </c>
      <c r="CB576" t="s">
        <v>83</v>
      </c>
      <c r="CC576">
        <v>0</v>
      </c>
      <c r="CD576" s="30">
        <v>12</v>
      </c>
      <c r="CE576">
        <v>2007</v>
      </c>
      <c r="CF576" t="s">
        <v>110</v>
      </c>
      <c r="CG576" t="s">
        <v>111</v>
      </c>
      <c r="CH576" s="14">
        <f>IF(Table1[[#This Row],[SaleCondition]]="Normal",1,0)</f>
        <v>1</v>
      </c>
      <c r="CI576" s="1">
        <v>139000</v>
      </c>
    </row>
    <row r="577" spans="1:87" x14ac:dyDescent="0.2">
      <c r="A577">
        <v>576</v>
      </c>
      <c r="B577">
        <v>50</v>
      </c>
      <c r="C577" s="28" t="s">
        <v>81</v>
      </c>
      <c r="D577">
        <v>80</v>
      </c>
      <c r="E577">
        <v>8480</v>
      </c>
      <c r="F577" s="28" t="s">
        <v>82</v>
      </c>
      <c r="G577" t="s">
        <v>83</v>
      </c>
      <c r="H577" t="s">
        <v>84</v>
      </c>
      <c r="I577" s="28" t="s">
        <v>85</v>
      </c>
      <c r="J577" t="s">
        <v>86</v>
      </c>
      <c r="K577" s="30" t="s">
        <v>87</v>
      </c>
      <c r="L577" t="s">
        <v>88</v>
      </c>
      <c r="M577" s="31" t="s">
        <v>162</v>
      </c>
      <c r="N577" s="31" t="s">
        <v>90</v>
      </c>
      <c r="O577" s="28" t="s">
        <v>90</v>
      </c>
      <c r="P577" t="s">
        <v>91</v>
      </c>
      <c r="Q577" s="30" t="s">
        <v>132</v>
      </c>
      <c r="R577" s="28">
        <v>5</v>
      </c>
      <c r="S577" s="28">
        <v>5</v>
      </c>
      <c r="T577">
        <v>1947</v>
      </c>
      <c r="U577">
        <v>1950</v>
      </c>
      <c r="V577" s="14">
        <f t="shared" si="8"/>
        <v>1</v>
      </c>
      <c r="W577" s="28" t="s">
        <v>93</v>
      </c>
      <c r="X577" s="28" t="s">
        <v>94</v>
      </c>
      <c r="Y577" s="30" t="s">
        <v>116</v>
      </c>
      <c r="Z577" s="28" t="s">
        <v>116</v>
      </c>
      <c r="AA577" t="s">
        <v>117</v>
      </c>
      <c r="AB577" s="28">
        <v>0</v>
      </c>
      <c r="AC577" s="28" t="s">
        <v>98</v>
      </c>
      <c r="AD577" s="28" t="s">
        <v>98</v>
      </c>
      <c r="AE577" s="30" t="s">
        <v>118</v>
      </c>
      <c r="AF577" t="s">
        <v>98</v>
      </c>
      <c r="AG577" t="s">
        <v>98</v>
      </c>
      <c r="AH577" t="s">
        <v>100</v>
      </c>
      <c r="AI577" t="s">
        <v>153</v>
      </c>
      <c r="AJ577">
        <v>442</v>
      </c>
      <c r="AK577" t="s">
        <v>102</v>
      </c>
      <c r="AL577">
        <v>0</v>
      </c>
      <c r="AM577">
        <v>390</v>
      </c>
      <c r="AN577">
        <v>832</v>
      </c>
      <c r="AO577" s="28" t="s">
        <v>103</v>
      </c>
      <c r="AP577" s="28" t="s">
        <v>98</v>
      </c>
      <c r="AQ577" t="s">
        <v>105</v>
      </c>
      <c r="AR577" t="s">
        <v>106</v>
      </c>
      <c r="AS577">
        <v>832</v>
      </c>
      <c r="AT577">
        <v>384</v>
      </c>
      <c r="AU577">
        <v>0</v>
      </c>
      <c r="AV577">
        <v>1216</v>
      </c>
      <c r="AW577" s="30">
        <v>0</v>
      </c>
      <c r="AX577">
        <v>0</v>
      </c>
      <c r="AY577" s="30">
        <v>1</v>
      </c>
      <c r="AZ577" s="30">
        <v>0</v>
      </c>
      <c r="BA577">
        <v>2</v>
      </c>
      <c r="BB577" s="14">
        <f>IF(Table1[[#This Row],[FullBath]]+Table1[[#This Row],[HalfBath]]=Table1[[#This Row],[BedroomAbvGr]],1,0)</f>
        <v>0</v>
      </c>
      <c r="BC577">
        <v>1</v>
      </c>
      <c r="BD577" s="30" t="s">
        <v>98</v>
      </c>
      <c r="BE577">
        <v>6</v>
      </c>
      <c r="BF577" t="s">
        <v>107</v>
      </c>
      <c r="BG577">
        <v>0</v>
      </c>
      <c r="BH577" t="s">
        <v>83</v>
      </c>
      <c r="BI577" t="s">
        <v>127</v>
      </c>
      <c r="BJ577">
        <v>1947</v>
      </c>
      <c r="BK577" t="s">
        <v>102</v>
      </c>
      <c r="BL577">
        <v>1</v>
      </c>
      <c r="BM577">
        <v>336</v>
      </c>
      <c r="BN577" t="s">
        <v>98</v>
      </c>
      <c r="BO577" t="s">
        <v>98</v>
      </c>
      <c r="BP577" t="s">
        <v>105</v>
      </c>
      <c r="BQ577" s="30">
        <v>158</v>
      </c>
      <c r="BR577" s="14">
        <f>IF(Table1[[#This Row],[WoodDeckSF]]&gt;0,1,0)</f>
        <v>1</v>
      </c>
      <c r="BS577">
        <v>0</v>
      </c>
      <c r="BT577">
        <v>102</v>
      </c>
      <c r="BU577">
        <v>0</v>
      </c>
      <c r="BV577">
        <v>0</v>
      </c>
      <c r="BW577">
        <v>0</v>
      </c>
      <c r="BX577" s="28" t="s">
        <v>83</v>
      </c>
      <c r="BY577" s="14">
        <f>IF(Table1[[#This Row],[PoolQC]]="NA", 0, 1)</f>
        <v>0</v>
      </c>
      <c r="BZ577" s="30" t="s">
        <v>83</v>
      </c>
      <c r="CA577" s="14">
        <f>IF(Table1[[#This Row],[Fence]]="NA",0,1)</f>
        <v>0</v>
      </c>
      <c r="CB577" t="s">
        <v>83</v>
      </c>
      <c r="CC577">
        <v>0</v>
      </c>
      <c r="CD577" s="30">
        <v>10</v>
      </c>
      <c r="CE577">
        <v>2008</v>
      </c>
      <c r="CF577" t="s">
        <v>173</v>
      </c>
      <c r="CG577" t="s">
        <v>128</v>
      </c>
      <c r="CH577" s="14">
        <f>IF(Table1[[#This Row],[SaleCondition]]="Normal",1,0)</f>
        <v>0</v>
      </c>
      <c r="CI577" s="1">
        <v>118500</v>
      </c>
    </row>
    <row r="578" spans="1:87" x14ac:dyDescent="0.2">
      <c r="A578">
        <v>577</v>
      </c>
      <c r="B578">
        <v>50</v>
      </c>
      <c r="C578" s="28" t="s">
        <v>81</v>
      </c>
      <c r="D578">
        <v>52</v>
      </c>
      <c r="E578">
        <v>6292</v>
      </c>
      <c r="F578" s="28" t="s">
        <v>82</v>
      </c>
      <c r="G578" t="s">
        <v>83</v>
      </c>
      <c r="H578" t="s">
        <v>84</v>
      </c>
      <c r="I578" s="28" t="s">
        <v>85</v>
      </c>
      <c r="J578" t="s">
        <v>86</v>
      </c>
      <c r="K578" s="30" t="s">
        <v>87</v>
      </c>
      <c r="L578" t="s">
        <v>88</v>
      </c>
      <c r="M578" s="31" t="s">
        <v>232</v>
      </c>
      <c r="N578" s="31" t="s">
        <v>90</v>
      </c>
      <c r="O578" s="28" t="s">
        <v>90</v>
      </c>
      <c r="P578" t="s">
        <v>91</v>
      </c>
      <c r="Q578" s="30" t="s">
        <v>132</v>
      </c>
      <c r="R578" s="28">
        <v>7</v>
      </c>
      <c r="S578" s="28">
        <v>7</v>
      </c>
      <c r="T578">
        <v>1928</v>
      </c>
      <c r="U578">
        <v>1950</v>
      </c>
      <c r="V578" s="14">
        <f t="shared" ref="V578:V641" si="9">IF(T578=U578, 0, 1)</f>
        <v>1</v>
      </c>
      <c r="W578" s="28" t="s">
        <v>93</v>
      </c>
      <c r="X578" s="28" t="s">
        <v>94</v>
      </c>
      <c r="Y578" s="30" t="s">
        <v>124</v>
      </c>
      <c r="Z578" s="28" t="s">
        <v>124</v>
      </c>
      <c r="AA578" t="s">
        <v>117</v>
      </c>
      <c r="AB578" s="28">
        <v>0</v>
      </c>
      <c r="AC578" s="28" t="s">
        <v>98</v>
      </c>
      <c r="AD578" s="28" t="s">
        <v>98</v>
      </c>
      <c r="AE578" s="30" t="s">
        <v>126</v>
      </c>
      <c r="AF578" t="s">
        <v>98</v>
      </c>
      <c r="AG578" t="s">
        <v>98</v>
      </c>
      <c r="AH578" t="s">
        <v>100</v>
      </c>
      <c r="AI578" t="s">
        <v>102</v>
      </c>
      <c r="AJ578">
        <v>0</v>
      </c>
      <c r="AK578" t="s">
        <v>102</v>
      </c>
      <c r="AL578">
        <v>0</v>
      </c>
      <c r="AM578">
        <v>861</v>
      </c>
      <c r="AN578">
        <v>861</v>
      </c>
      <c r="AO578" s="28" t="s">
        <v>103</v>
      </c>
      <c r="AP578" s="28" t="s">
        <v>97</v>
      </c>
      <c r="AQ578" t="s">
        <v>105</v>
      </c>
      <c r="AR578" t="s">
        <v>106</v>
      </c>
      <c r="AS578">
        <v>877</v>
      </c>
      <c r="AT578">
        <v>600</v>
      </c>
      <c r="AU578">
        <v>0</v>
      </c>
      <c r="AV578">
        <v>1477</v>
      </c>
      <c r="AW578" s="30">
        <v>0</v>
      </c>
      <c r="AX578">
        <v>1</v>
      </c>
      <c r="AY578" s="30">
        <v>2</v>
      </c>
      <c r="AZ578" s="30">
        <v>0</v>
      </c>
      <c r="BA578">
        <v>3</v>
      </c>
      <c r="BB578" s="14">
        <f>IF(Table1[[#This Row],[FullBath]]+Table1[[#This Row],[HalfBath]]=Table1[[#This Row],[BedroomAbvGr]],1,0)</f>
        <v>0</v>
      </c>
      <c r="BC578">
        <v>1</v>
      </c>
      <c r="BD578" s="30" t="s">
        <v>98</v>
      </c>
      <c r="BE578">
        <v>6</v>
      </c>
      <c r="BF578" t="s">
        <v>107</v>
      </c>
      <c r="BG578">
        <v>1</v>
      </c>
      <c r="BH578" t="s">
        <v>97</v>
      </c>
      <c r="BI578" t="s">
        <v>127</v>
      </c>
      <c r="BJ578">
        <v>1928</v>
      </c>
      <c r="BK578" t="s">
        <v>102</v>
      </c>
      <c r="BL578">
        <v>1</v>
      </c>
      <c r="BM578">
        <v>216</v>
      </c>
      <c r="BN578" t="s">
        <v>98</v>
      </c>
      <c r="BO578" t="s">
        <v>98</v>
      </c>
      <c r="BP578" t="s">
        <v>105</v>
      </c>
      <c r="BQ578" s="30">
        <v>0</v>
      </c>
      <c r="BR578" s="14">
        <f>IF(Table1[[#This Row],[WoodDeckSF]]&gt;0,1,0)</f>
        <v>0</v>
      </c>
      <c r="BS578">
        <v>50</v>
      </c>
      <c r="BT578">
        <v>0</v>
      </c>
      <c r="BU578">
        <v>0</v>
      </c>
      <c r="BV578">
        <v>0</v>
      </c>
      <c r="BW578">
        <v>0</v>
      </c>
      <c r="BX578" s="28" t="s">
        <v>83</v>
      </c>
      <c r="BY578" s="14">
        <f>IF(Table1[[#This Row],[PoolQC]]="NA", 0, 1)</f>
        <v>0</v>
      </c>
      <c r="BZ578" s="30" t="s">
        <v>83</v>
      </c>
      <c r="CA578" s="14">
        <f>IF(Table1[[#This Row],[Fence]]="NA",0,1)</f>
        <v>0</v>
      </c>
      <c r="CB578" t="s">
        <v>83</v>
      </c>
      <c r="CC578">
        <v>0</v>
      </c>
      <c r="CD578" s="30">
        <v>8</v>
      </c>
      <c r="CE578">
        <v>2009</v>
      </c>
      <c r="CF578" t="s">
        <v>110</v>
      </c>
      <c r="CG578" t="s">
        <v>111</v>
      </c>
      <c r="CH578" s="14">
        <f>IF(Table1[[#This Row],[SaleCondition]]="Normal",1,0)</f>
        <v>1</v>
      </c>
      <c r="CI578" s="1">
        <v>145000</v>
      </c>
    </row>
    <row r="579" spans="1:87" x14ac:dyDescent="0.2">
      <c r="A579">
        <v>578</v>
      </c>
      <c r="B579">
        <v>80</v>
      </c>
      <c r="C579" s="28" t="s">
        <v>81</v>
      </c>
      <c r="D579">
        <v>96</v>
      </c>
      <c r="E579">
        <v>11777</v>
      </c>
      <c r="F579" s="28" t="s">
        <v>82</v>
      </c>
      <c r="G579" t="s">
        <v>83</v>
      </c>
      <c r="H579" t="s">
        <v>120</v>
      </c>
      <c r="I579" s="28" t="s">
        <v>85</v>
      </c>
      <c r="J579" t="s">
        <v>86</v>
      </c>
      <c r="K579" s="30" t="s">
        <v>87</v>
      </c>
      <c r="L579" t="s">
        <v>88</v>
      </c>
      <c r="M579" s="31" t="s">
        <v>151</v>
      </c>
      <c r="N579" s="31" t="s">
        <v>90</v>
      </c>
      <c r="O579" s="28" t="s">
        <v>90</v>
      </c>
      <c r="P579" t="s">
        <v>91</v>
      </c>
      <c r="Q579" s="30" t="s">
        <v>197</v>
      </c>
      <c r="R579" s="28">
        <v>5</v>
      </c>
      <c r="S579" s="28">
        <v>6</v>
      </c>
      <c r="T579">
        <v>1966</v>
      </c>
      <c r="U579">
        <v>1966</v>
      </c>
      <c r="V579" s="14">
        <f t="shared" si="9"/>
        <v>0</v>
      </c>
      <c r="W579" s="28" t="s">
        <v>93</v>
      </c>
      <c r="X579" s="28" t="s">
        <v>94</v>
      </c>
      <c r="Y579" s="30" t="s">
        <v>95</v>
      </c>
      <c r="Z579" s="28" t="s">
        <v>95</v>
      </c>
      <c r="AA579" t="s">
        <v>96</v>
      </c>
      <c r="AB579" s="28">
        <v>97</v>
      </c>
      <c r="AC579" s="28" t="s">
        <v>98</v>
      </c>
      <c r="AD579" s="28" t="s">
        <v>98</v>
      </c>
      <c r="AE579" s="30" t="s">
        <v>118</v>
      </c>
      <c r="AF579" t="s">
        <v>98</v>
      </c>
      <c r="AG579" t="s">
        <v>98</v>
      </c>
      <c r="AH579" t="s">
        <v>130</v>
      </c>
      <c r="AI579" t="s">
        <v>172</v>
      </c>
      <c r="AJ579">
        <v>328</v>
      </c>
      <c r="AK579" t="s">
        <v>119</v>
      </c>
      <c r="AL579">
        <v>551</v>
      </c>
      <c r="AM579">
        <v>285</v>
      </c>
      <c r="AN579">
        <v>1164</v>
      </c>
      <c r="AO579" s="28" t="s">
        <v>103</v>
      </c>
      <c r="AP579" s="28" t="s">
        <v>104</v>
      </c>
      <c r="AQ579" t="s">
        <v>105</v>
      </c>
      <c r="AR579" t="s">
        <v>106</v>
      </c>
      <c r="AS579">
        <v>1320</v>
      </c>
      <c r="AT579">
        <v>0</v>
      </c>
      <c r="AU579">
        <v>0</v>
      </c>
      <c r="AV579">
        <v>1320</v>
      </c>
      <c r="AW579" s="30">
        <v>1</v>
      </c>
      <c r="AX579">
        <v>0</v>
      </c>
      <c r="AY579" s="30">
        <v>1</v>
      </c>
      <c r="AZ579" s="30">
        <v>0</v>
      </c>
      <c r="BA579">
        <v>3</v>
      </c>
      <c r="BB579" s="14">
        <f>IF(Table1[[#This Row],[FullBath]]+Table1[[#This Row],[HalfBath]]=Table1[[#This Row],[BedroomAbvGr]],1,0)</f>
        <v>0</v>
      </c>
      <c r="BC579">
        <v>1</v>
      </c>
      <c r="BD579" s="30" t="s">
        <v>98</v>
      </c>
      <c r="BE579">
        <v>6</v>
      </c>
      <c r="BF579" t="s">
        <v>107</v>
      </c>
      <c r="BG579">
        <v>2</v>
      </c>
      <c r="BH579" t="s">
        <v>147</v>
      </c>
      <c r="BI579" t="s">
        <v>108</v>
      </c>
      <c r="BJ579">
        <v>1966</v>
      </c>
      <c r="BK579" t="s">
        <v>109</v>
      </c>
      <c r="BL579">
        <v>2</v>
      </c>
      <c r="BM579">
        <v>564</v>
      </c>
      <c r="BN579" t="s">
        <v>98</v>
      </c>
      <c r="BO579" t="s">
        <v>98</v>
      </c>
      <c r="BP579" t="s">
        <v>105</v>
      </c>
      <c r="BQ579" s="30">
        <v>160</v>
      </c>
      <c r="BR579" s="14">
        <f>IF(Table1[[#This Row],[WoodDeckSF]]&gt;0,1,0)</f>
        <v>1</v>
      </c>
      <c r="BS579">
        <v>68</v>
      </c>
      <c r="BT579">
        <v>240</v>
      </c>
      <c r="BU579">
        <v>0</v>
      </c>
      <c r="BV579">
        <v>0</v>
      </c>
      <c r="BW579">
        <v>0</v>
      </c>
      <c r="BX579" s="28" t="s">
        <v>83</v>
      </c>
      <c r="BY579" s="14">
        <f>IF(Table1[[#This Row],[PoolQC]]="NA", 0, 1)</f>
        <v>0</v>
      </c>
      <c r="BZ579" s="30" t="s">
        <v>83</v>
      </c>
      <c r="CA579" s="14">
        <f>IF(Table1[[#This Row],[Fence]]="NA",0,1)</f>
        <v>0</v>
      </c>
      <c r="CB579" t="s">
        <v>83</v>
      </c>
      <c r="CC579">
        <v>0</v>
      </c>
      <c r="CD579" s="30">
        <v>5</v>
      </c>
      <c r="CE579">
        <v>2006</v>
      </c>
      <c r="CF579" t="s">
        <v>110</v>
      </c>
      <c r="CG579" t="s">
        <v>128</v>
      </c>
      <c r="CH579" s="14">
        <f>IF(Table1[[#This Row],[SaleCondition]]="Normal",1,0)</f>
        <v>0</v>
      </c>
      <c r="CI579" s="1">
        <v>164500</v>
      </c>
    </row>
    <row r="580" spans="1:87" x14ac:dyDescent="0.2">
      <c r="A580">
        <v>579</v>
      </c>
      <c r="B580">
        <v>160</v>
      </c>
      <c r="C580" s="28" t="s">
        <v>192</v>
      </c>
      <c r="D580">
        <v>34</v>
      </c>
      <c r="E580">
        <v>3604</v>
      </c>
      <c r="F580" s="28" t="s">
        <v>82</v>
      </c>
      <c r="G580" t="s">
        <v>82</v>
      </c>
      <c r="H580" t="s">
        <v>84</v>
      </c>
      <c r="I580" s="28" t="s">
        <v>85</v>
      </c>
      <c r="J580" t="s">
        <v>86</v>
      </c>
      <c r="K580" s="30" t="s">
        <v>122</v>
      </c>
      <c r="L580" t="s">
        <v>88</v>
      </c>
      <c r="M580" s="31" t="s">
        <v>136</v>
      </c>
      <c r="N580" s="31" t="s">
        <v>90</v>
      </c>
      <c r="O580" s="28" t="s">
        <v>90</v>
      </c>
      <c r="P580" t="s">
        <v>179</v>
      </c>
      <c r="Q580" s="30" t="s">
        <v>92</v>
      </c>
      <c r="R580" s="28">
        <v>7</v>
      </c>
      <c r="S580" s="28">
        <v>5</v>
      </c>
      <c r="T580">
        <v>2007</v>
      </c>
      <c r="U580">
        <v>2007</v>
      </c>
      <c r="V580" s="14">
        <f t="shared" si="9"/>
        <v>0</v>
      </c>
      <c r="W580" s="28" t="s">
        <v>93</v>
      </c>
      <c r="X580" s="28" t="s">
        <v>94</v>
      </c>
      <c r="Y580" s="30" t="s">
        <v>95</v>
      </c>
      <c r="Z580" s="28" t="s">
        <v>95</v>
      </c>
      <c r="AA580" t="s">
        <v>117</v>
      </c>
      <c r="AB580" s="28">
        <v>0</v>
      </c>
      <c r="AC580" s="28" t="s">
        <v>97</v>
      </c>
      <c r="AD580" s="28" t="s">
        <v>98</v>
      </c>
      <c r="AE580" s="30" t="s">
        <v>99</v>
      </c>
      <c r="AF580" t="s">
        <v>97</v>
      </c>
      <c r="AG580" t="s">
        <v>98</v>
      </c>
      <c r="AH580" t="s">
        <v>100</v>
      </c>
      <c r="AI580" t="s">
        <v>102</v>
      </c>
      <c r="AJ580">
        <v>0</v>
      </c>
      <c r="AK580" t="s">
        <v>102</v>
      </c>
      <c r="AL580">
        <v>0</v>
      </c>
      <c r="AM580">
        <v>689</v>
      </c>
      <c r="AN580">
        <v>689</v>
      </c>
      <c r="AO580" s="28" t="s">
        <v>103</v>
      </c>
      <c r="AP580" s="28" t="s">
        <v>104</v>
      </c>
      <c r="AQ580" t="s">
        <v>105</v>
      </c>
      <c r="AR580" t="s">
        <v>106</v>
      </c>
      <c r="AS580">
        <v>703</v>
      </c>
      <c r="AT580">
        <v>689</v>
      </c>
      <c r="AU580">
        <v>0</v>
      </c>
      <c r="AV580">
        <v>1392</v>
      </c>
      <c r="AW580" s="30">
        <v>0</v>
      </c>
      <c r="AX580">
        <v>0</v>
      </c>
      <c r="AY580" s="30">
        <v>2</v>
      </c>
      <c r="AZ580" s="30">
        <v>0</v>
      </c>
      <c r="BA580">
        <v>2</v>
      </c>
      <c r="BB580" s="14">
        <f>IF(Table1[[#This Row],[FullBath]]+Table1[[#This Row],[HalfBath]]=Table1[[#This Row],[BedroomAbvGr]],1,0)</f>
        <v>1</v>
      </c>
      <c r="BC580">
        <v>1</v>
      </c>
      <c r="BD580" s="30" t="s">
        <v>97</v>
      </c>
      <c r="BE580">
        <v>5</v>
      </c>
      <c r="BF580" t="s">
        <v>107</v>
      </c>
      <c r="BG580">
        <v>0</v>
      </c>
      <c r="BH580" t="s">
        <v>83</v>
      </c>
      <c r="BI580" t="s">
        <v>127</v>
      </c>
      <c r="BJ580">
        <v>2007</v>
      </c>
      <c r="BK580" t="s">
        <v>102</v>
      </c>
      <c r="BL580">
        <v>2</v>
      </c>
      <c r="BM580">
        <v>540</v>
      </c>
      <c r="BN580" t="s">
        <v>98</v>
      </c>
      <c r="BO580" t="s">
        <v>98</v>
      </c>
      <c r="BP580" t="s">
        <v>105</v>
      </c>
      <c r="BQ580" s="30">
        <v>0</v>
      </c>
      <c r="BR580" s="14">
        <f>IF(Table1[[#This Row],[WoodDeckSF]]&gt;0,1,0)</f>
        <v>0</v>
      </c>
      <c r="BS580">
        <v>102</v>
      </c>
      <c r="BT580">
        <v>0</v>
      </c>
      <c r="BU580">
        <v>0</v>
      </c>
      <c r="BV580">
        <v>0</v>
      </c>
      <c r="BW580">
        <v>0</v>
      </c>
      <c r="BX580" s="28" t="s">
        <v>83</v>
      </c>
      <c r="BY580" s="14">
        <f>IF(Table1[[#This Row],[PoolQC]]="NA", 0, 1)</f>
        <v>0</v>
      </c>
      <c r="BZ580" s="30" t="s">
        <v>83</v>
      </c>
      <c r="CA580" s="14">
        <f>IF(Table1[[#This Row],[Fence]]="NA",0,1)</f>
        <v>0</v>
      </c>
      <c r="CB580" t="s">
        <v>83</v>
      </c>
      <c r="CC580">
        <v>0</v>
      </c>
      <c r="CD580" s="30">
        <v>2</v>
      </c>
      <c r="CE580">
        <v>2008</v>
      </c>
      <c r="CF580" t="s">
        <v>110</v>
      </c>
      <c r="CG580" t="s">
        <v>128</v>
      </c>
      <c r="CH580" s="14">
        <f>IF(Table1[[#This Row],[SaleCondition]]="Normal",1,0)</f>
        <v>0</v>
      </c>
      <c r="CI580" s="1">
        <v>146000</v>
      </c>
    </row>
    <row r="581" spans="1:87" x14ac:dyDescent="0.2">
      <c r="A581">
        <v>580</v>
      </c>
      <c r="B581">
        <v>50</v>
      </c>
      <c r="C581" s="28" t="s">
        <v>142</v>
      </c>
      <c r="D581">
        <v>81</v>
      </c>
      <c r="E581">
        <v>12150</v>
      </c>
      <c r="F581" s="28" t="s">
        <v>82</v>
      </c>
      <c r="G581" t="s">
        <v>174</v>
      </c>
      <c r="H581" t="s">
        <v>84</v>
      </c>
      <c r="I581" s="28" t="s">
        <v>85</v>
      </c>
      <c r="J581" t="s">
        <v>86</v>
      </c>
      <c r="K581" s="30" t="s">
        <v>87</v>
      </c>
      <c r="L581" t="s">
        <v>88</v>
      </c>
      <c r="M581" s="31" t="s">
        <v>143</v>
      </c>
      <c r="N581" s="31" t="s">
        <v>90</v>
      </c>
      <c r="O581" s="28" t="s">
        <v>90</v>
      </c>
      <c r="P581" t="s">
        <v>91</v>
      </c>
      <c r="Q581" s="30" t="s">
        <v>132</v>
      </c>
      <c r="R581" s="28">
        <v>5</v>
      </c>
      <c r="S581" s="28">
        <v>5</v>
      </c>
      <c r="T581">
        <v>1954</v>
      </c>
      <c r="U581">
        <v>1954</v>
      </c>
      <c r="V581" s="14">
        <f t="shared" si="9"/>
        <v>0</v>
      </c>
      <c r="W581" s="28" t="s">
        <v>93</v>
      </c>
      <c r="X581" s="28" t="s">
        <v>94</v>
      </c>
      <c r="Y581" s="30" t="s">
        <v>116</v>
      </c>
      <c r="Z581" s="28" t="s">
        <v>116</v>
      </c>
      <c r="AA581" t="s">
        <v>96</v>
      </c>
      <c r="AB581" s="28">
        <v>335</v>
      </c>
      <c r="AC581" s="28" t="s">
        <v>98</v>
      </c>
      <c r="AD581" s="28" t="s">
        <v>98</v>
      </c>
      <c r="AE581" s="30" t="s">
        <v>126</v>
      </c>
      <c r="AF581" t="s">
        <v>98</v>
      </c>
      <c r="AG581" t="s">
        <v>98</v>
      </c>
      <c r="AH581" t="s">
        <v>100</v>
      </c>
      <c r="AI581" t="s">
        <v>102</v>
      </c>
      <c r="AJ581">
        <v>0</v>
      </c>
      <c r="AK581" t="s">
        <v>102</v>
      </c>
      <c r="AL581">
        <v>0</v>
      </c>
      <c r="AM581">
        <v>1050</v>
      </c>
      <c r="AN581">
        <v>1050</v>
      </c>
      <c r="AO581" s="28" t="s">
        <v>103</v>
      </c>
      <c r="AP581" s="28" t="s">
        <v>104</v>
      </c>
      <c r="AQ581" t="s">
        <v>177</v>
      </c>
      <c r="AR581" t="s">
        <v>145</v>
      </c>
      <c r="AS581">
        <v>1050</v>
      </c>
      <c r="AT581">
        <v>745</v>
      </c>
      <c r="AU581">
        <v>0</v>
      </c>
      <c r="AV581">
        <v>1795</v>
      </c>
      <c r="AW581" s="30">
        <v>0</v>
      </c>
      <c r="AX581">
        <v>0</v>
      </c>
      <c r="AY581" s="30">
        <v>2</v>
      </c>
      <c r="AZ581" s="30">
        <v>0</v>
      </c>
      <c r="BA581">
        <v>4</v>
      </c>
      <c r="BB581" s="14">
        <f>IF(Table1[[#This Row],[FullBath]]+Table1[[#This Row],[HalfBath]]=Table1[[#This Row],[BedroomAbvGr]],1,0)</f>
        <v>0</v>
      </c>
      <c r="BC581">
        <v>1</v>
      </c>
      <c r="BD581" s="30" t="s">
        <v>98</v>
      </c>
      <c r="BE581">
        <v>7</v>
      </c>
      <c r="BF581" t="s">
        <v>107</v>
      </c>
      <c r="BG581">
        <v>0</v>
      </c>
      <c r="BH581" t="s">
        <v>83</v>
      </c>
      <c r="BI581" t="s">
        <v>108</v>
      </c>
      <c r="BJ581">
        <v>1954</v>
      </c>
      <c r="BK581" t="s">
        <v>102</v>
      </c>
      <c r="BL581">
        <v>1</v>
      </c>
      <c r="BM581">
        <v>352</v>
      </c>
      <c r="BN581" t="s">
        <v>147</v>
      </c>
      <c r="BO581" t="s">
        <v>98</v>
      </c>
      <c r="BP581" t="s">
        <v>105</v>
      </c>
      <c r="BQ581" s="30">
        <v>0</v>
      </c>
      <c r="BR581" s="14">
        <f>IF(Table1[[#This Row],[WoodDeckSF]]&gt;0,1,0)</f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s="28" t="s">
        <v>83</v>
      </c>
      <c r="BY581" s="14">
        <f>IF(Table1[[#This Row],[PoolQC]]="NA", 0, 1)</f>
        <v>0</v>
      </c>
      <c r="BZ581" s="30" t="s">
        <v>83</v>
      </c>
      <c r="CA581" s="14">
        <f>IF(Table1[[#This Row],[Fence]]="NA",0,1)</f>
        <v>0</v>
      </c>
      <c r="CB581" t="s">
        <v>83</v>
      </c>
      <c r="CC581">
        <v>0</v>
      </c>
      <c r="CD581" s="30">
        <v>11</v>
      </c>
      <c r="CE581">
        <v>2008</v>
      </c>
      <c r="CF581" t="s">
        <v>110</v>
      </c>
      <c r="CG581" t="s">
        <v>111</v>
      </c>
      <c r="CH581" s="14">
        <f>IF(Table1[[#This Row],[SaleCondition]]="Normal",1,0)</f>
        <v>1</v>
      </c>
      <c r="CI581" s="1">
        <v>131500</v>
      </c>
    </row>
    <row r="582" spans="1:87" x14ac:dyDescent="0.2">
      <c r="A582">
        <v>581</v>
      </c>
      <c r="B582">
        <v>20</v>
      </c>
      <c r="C582" s="28" t="s">
        <v>81</v>
      </c>
      <c r="D582" t="s">
        <v>83</v>
      </c>
      <c r="E582">
        <v>14585</v>
      </c>
      <c r="F582" s="28" t="s">
        <v>82</v>
      </c>
      <c r="G582" t="s">
        <v>83</v>
      </c>
      <c r="H582" t="s">
        <v>120</v>
      </c>
      <c r="I582" s="28" t="s">
        <v>85</v>
      </c>
      <c r="J582" t="s">
        <v>86</v>
      </c>
      <c r="K582" s="30" t="s">
        <v>166</v>
      </c>
      <c r="L582" t="s">
        <v>88</v>
      </c>
      <c r="M582" s="31" t="s">
        <v>162</v>
      </c>
      <c r="N582" s="31" t="s">
        <v>90</v>
      </c>
      <c r="O582" s="28" t="s">
        <v>90</v>
      </c>
      <c r="P582" t="s">
        <v>91</v>
      </c>
      <c r="Q582" s="30" t="s">
        <v>115</v>
      </c>
      <c r="R582" s="28">
        <v>6</v>
      </c>
      <c r="S582" s="28">
        <v>6</v>
      </c>
      <c r="T582">
        <v>1960</v>
      </c>
      <c r="U582">
        <v>1987</v>
      </c>
      <c r="V582" s="14">
        <f t="shared" si="9"/>
        <v>1</v>
      </c>
      <c r="W582" s="28" t="s">
        <v>93</v>
      </c>
      <c r="X582" s="28" t="s">
        <v>94</v>
      </c>
      <c r="Y582" s="30" t="s">
        <v>124</v>
      </c>
      <c r="Z582" s="28" t="s">
        <v>124</v>
      </c>
      <c r="AA582" t="s">
        <v>96</v>
      </c>
      <c r="AB582" s="28">
        <v>85</v>
      </c>
      <c r="AC582" s="28" t="s">
        <v>98</v>
      </c>
      <c r="AD582" s="28" t="s">
        <v>98</v>
      </c>
      <c r="AE582" s="30" t="s">
        <v>118</v>
      </c>
      <c r="AF582" t="s">
        <v>98</v>
      </c>
      <c r="AG582" t="s">
        <v>98</v>
      </c>
      <c r="AH582" t="s">
        <v>100</v>
      </c>
      <c r="AI582" t="s">
        <v>141</v>
      </c>
      <c r="AJ582">
        <v>594</v>
      </c>
      <c r="AK582" t="s">
        <v>153</v>
      </c>
      <c r="AL582">
        <v>219</v>
      </c>
      <c r="AM582">
        <v>331</v>
      </c>
      <c r="AN582">
        <v>1144</v>
      </c>
      <c r="AO582" s="28" t="s">
        <v>103</v>
      </c>
      <c r="AP582" s="28" t="s">
        <v>104</v>
      </c>
      <c r="AQ582" t="s">
        <v>105</v>
      </c>
      <c r="AR582" t="s">
        <v>106</v>
      </c>
      <c r="AS582">
        <v>1429</v>
      </c>
      <c r="AT582">
        <v>0</v>
      </c>
      <c r="AU582">
        <v>0</v>
      </c>
      <c r="AV582">
        <v>1429</v>
      </c>
      <c r="AW582" s="30">
        <v>0</v>
      </c>
      <c r="AX582">
        <v>1</v>
      </c>
      <c r="AY582" s="30">
        <v>1</v>
      </c>
      <c r="AZ582" s="30">
        <v>0</v>
      </c>
      <c r="BA582">
        <v>3</v>
      </c>
      <c r="BB582" s="14">
        <f>IF(Table1[[#This Row],[FullBath]]+Table1[[#This Row],[HalfBath]]=Table1[[#This Row],[BedroomAbvGr]],1,0)</f>
        <v>0</v>
      </c>
      <c r="BC582">
        <v>1</v>
      </c>
      <c r="BD582" s="30" t="s">
        <v>97</v>
      </c>
      <c r="BE582">
        <v>7</v>
      </c>
      <c r="BF582" t="s">
        <v>107</v>
      </c>
      <c r="BG582">
        <v>2</v>
      </c>
      <c r="BH582" t="s">
        <v>97</v>
      </c>
      <c r="BI582" t="s">
        <v>108</v>
      </c>
      <c r="BJ582">
        <v>1960</v>
      </c>
      <c r="BK582" t="s">
        <v>102</v>
      </c>
      <c r="BL582">
        <v>2</v>
      </c>
      <c r="BM582">
        <v>572</v>
      </c>
      <c r="BN582" t="s">
        <v>98</v>
      </c>
      <c r="BO582" t="s">
        <v>98</v>
      </c>
      <c r="BP582" t="s">
        <v>105</v>
      </c>
      <c r="BQ582" s="30">
        <v>216</v>
      </c>
      <c r="BR582" s="14">
        <f>IF(Table1[[#This Row],[WoodDeckSF]]&gt;0,1,0)</f>
        <v>1</v>
      </c>
      <c r="BS582">
        <v>110</v>
      </c>
      <c r="BT582">
        <v>0</v>
      </c>
      <c r="BU582">
        <v>0</v>
      </c>
      <c r="BV582">
        <v>0</v>
      </c>
      <c r="BW582">
        <v>0</v>
      </c>
      <c r="BX582" s="28" t="s">
        <v>83</v>
      </c>
      <c r="BY582" s="14">
        <f>IF(Table1[[#This Row],[PoolQC]]="NA", 0, 1)</f>
        <v>0</v>
      </c>
      <c r="BZ582" s="30" t="s">
        <v>83</v>
      </c>
      <c r="CA582" s="14">
        <f>IF(Table1[[#This Row],[Fence]]="NA",0,1)</f>
        <v>0</v>
      </c>
      <c r="CB582" t="s">
        <v>83</v>
      </c>
      <c r="CC582">
        <v>0</v>
      </c>
      <c r="CD582" s="30">
        <v>6</v>
      </c>
      <c r="CE582">
        <v>2007</v>
      </c>
      <c r="CF582" t="s">
        <v>110</v>
      </c>
      <c r="CG582" t="s">
        <v>111</v>
      </c>
      <c r="CH582" s="14">
        <f>IF(Table1[[#This Row],[SaleCondition]]="Normal",1,0)</f>
        <v>1</v>
      </c>
      <c r="CI582" s="1">
        <v>181900</v>
      </c>
    </row>
    <row r="583" spans="1:87" x14ac:dyDescent="0.2">
      <c r="A583">
        <v>582</v>
      </c>
      <c r="B583">
        <v>20</v>
      </c>
      <c r="C583" s="28" t="s">
        <v>81</v>
      </c>
      <c r="D583">
        <v>98</v>
      </c>
      <c r="E583">
        <v>12704</v>
      </c>
      <c r="F583" s="28" t="s">
        <v>82</v>
      </c>
      <c r="G583" t="s">
        <v>83</v>
      </c>
      <c r="H583" t="s">
        <v>84</v>
      </c>
      <c r="I583" s="28" t="s">
        <v>85</v>
      </c>
      <c r="J583" t="s">
        <v>86</v>
      </c>
      <c r="K583" s="30" t="s">
        <v>87</v>
      </c>
      <c r="L583" t="s">
        <v>88</v>
      </c>
      <c r="M583" s="31" t="s">
        <v>154</v>
      </c>
      <c r="N583" s="31" t="s">
        <v>90</v>
      </c>
      <c r="O583" s="28" t="s">
        <v>90</v>
      </c>
      <c r="P583" t="s">
        <v>91</v>
      </c>
      <c r="Q583" s="30" t="s">
        <v>115</v>
      </c>
      <c r="R583" s="28">
        <v>8</v>
      </c>
      <c r="S583" s="28">
        <v>5</v>
      </c>
      <c r="T583">
        <v>2008</v>
      </c>
      <c r="U583">
        <v>2009</v>
      </c>
      <c r="V583" s="14">
        <f t="shared" si="9"/>
        <v>1</v>
      </c>
      <c r="W583" s="28" t="s">
        <v>152</v>
      </c>
      <c r="X583" s="28" t="s">
        <v>94</v>
      </c>
      <c r="Y583" s="30" t="s">
        <v>95</v>
      </c>
      <c r="Z583" s="28" t="s">
        <v>95</v>
      </c>
      <c r="AA583" t="s">
        <v>96</v>
      </c>
      <c r="AB583" s="28">
        <v>306</v>
      </c>
      <c r="AC583" s="28" t="s">
        <v>104</v>
      </c>
      <c r="AD583" s="28" t="s">
        <v>98</v>
      </c>
      <c r="AE583" s="30" t="s">
        <v>99</v>
      </c>
      <c r="AF583" t="s">
        <v>104</v>
      </c>
      <c r="AG583" t="s">
        <v>98</v>
      </c>
      <c r="AH583" t="s">
        <v>100</v>
      </c>
      <c r="AI583" t="s">
        <v>102</v>
      </c>
      <c r="AJ583">
        <v>0</v>
      </c>
      <c r="AK583" t="s">
        <v>102</v>
      </c>
      <c r="AL583">
        <v>0</v>
      </c>
      <c r="AM583">
        <v>2042</v>
      </c>
      <c r="AN583">
        <v>2042</v>
      </c>
      <c r="AO583" s="28" t="s">
        <v>103</v>
      </c>
      <c r="AP583" s="28" t="s">
        <v>104</v>
      </c>
      <c r="AQ583" t="s">
        <v>105</v>
      </c>
      <c r="AR583" t="s">
        <v>106</v>
      </c>
      <c r="AS583">
        <v>2042</v>
      </c>
      <c r="AT583">
        <v>0</v>
      </c>
      <c r="AU583">
        <v>0</v>
      </c>
      <c r="AV583">
        <v>2042</v>
      </c>
      <c r="AW583" s="30">
        <v>0</v>
      </c>
      <c r="AX583">
        <v>0</v>
      </c>
      <c r="AY583" s="30">
        <v>2</v>
      </c>
      <c r="AZ583" s="30">
        <v>1</v>
      </c>
      <c r="BA583">
        <v>3</v>
      </c>
      <c r="BB583" s="14">
        <f>IF(Table1[[#This Row],[FullBath]]+Table1[[#This Row],[HalfBath]]=Table1[[#This Row],[BedroomAbvGr]],1,0)</f>
        <v>1</v>
      </c>
      <c r="BC583">
        <v>1</v>
      </c>
      <c r="BD583" s="30" t="s">
        <v>104</v>
      </c>
      <c r="BE583">
        <v>8</v>
      </c>
      <c r="BF583" t="s">
        <v>107</v>
      </c>
      <c r="BG583">
        <v>1</v>
      </c>
      <c r="BH583" t="s">
        <v>97</v>
      </c>
      <c r="BI583" t="s">
        <v>108</v>
      </c>
      <c r="BJ583">
        <v>2009</v>
      </c>
      <c r="BK583" t="s">
        <v>109</v>
      </c>
      <c r="BL583">
        <v>3</v>
      </c>
      <c r="BM583">
        <v>1390</v>
      </c>
      <c r="BN583" t="s">
        <v>98</v>
      </c>
      <c r="BO583" t="s">
        <v>98</v>
      </c>
      <c r="BP583" t="s">
        <v>105</v>
      </c>
      <c r="BQ583" s="30">
        <v>0</v>
      </c>
      <c r="BR583" s="14">
        <f>IF(Table1[[#This Row],[WoodDeckSF]]&gt;0,1,0)</f>
        <v>0</v>
      </c>
      <c r="BS583">
        <v>90</v>
      </c>
      <c r="BT583">
        <v>0</v>
      </c>
      <c r="BU583">
        <v>0</v>
      </c>
      <c r="BV583">
        <v>0</v>
      </c>
      <c r="BW583">
        <v>0</v>
      </c>
      <c r="BX583" s="28" t="s">
        <v>83</v>
      </c>
      <c r="BY583" s="14">
        <f>IF(Table1[[#This Row],[PoolQC]]="NA", 0, 1)</f>
        <v>0</v>
      </c>
      <c r="BZ583" s="30" t="s">
        <v>83</v>
      </c>
      <c r="CA583" s="14">
        <f>IF(Table1[[#This Row],[Fence]]="NA",0,1)</f>
        <v>0</v>
      </c>
      <c r="CB583" t="s">
        <v>83</v>
      </c>
      <c r="CC583">
        <v>0</v>
      </c>
      <c r="CD583" s="30">
        <v>8</v>
      </c>
      <c r="CE583">
        <v>2009</v>
      </c>
      <c r="CF583" t="s">
        <v>158</v>
      </c>
      <c r="CG583" t="s">
        <v>159</v>
      </c>
      <c r="CH583" s="14">
        <f>IF(Table1[[#This Row],[SaleCondition]]="Normal",1,0)</f>
        <v>0</v>
      </c>
      <c r="CI583" s="1">
        <v>253293</v>
      </c>
    </row>
    <row r="584" spans="1:87" x14ac:dyDescent="0.2">
      <c r="A584">
        <v>583</v>
      </c>
      <c r="B584">
        <v>90</v>
      </c>
      <c r="C584" s="28" t="s">
        <v>81</v>
      </c>
      <c r="D584">
        <v>81</v>
      </c>
      <c r="E584">
        <v>11841</v>
      </c>
      <c r="F584" s="28" t="s">
        <v>174</v>
      </c>
      <c r="G584" t="s">
        <v>83</v>
      </c>
      <c r="H584" t="s">
        <v>84</v>
      </c>
      <c r="I584" s="28" t="s">
        <v>85</v>
      </c>
      <c r="J584" t="s">
        <v>86</v>
      </c>
      <c r="K584" s="30" t="s">
        <v>87</v>
      </c>
      <c r="L584" t="s">
        <v>88</v>
      </c>
      <c r="M584" s="31" t="s">
        <v>185</v>
      </c>
      <c r="N584" s="31" t="s">
        <v>90</v>
      </c>
      <c r="O584" s="28" t="s">
        <v>90</v>
      </c>
      <c r="P584" t="s">
        <v>167</v>
      </c>
      <c r="Q584" s="30" t="s">
        <v>191</v>
      </c>
      <c r="R584" s="28">
        <v>6</v>
      </c>
      <c r="S584" s="28">
        <v>5</v>
      </c>
      <c r="T584">
        <v>1990</v>
      </c>
      <c r="U584">
        <v>1990</v>
      </c>
      <c r="V584" s="14">
        <f t="shared" si="9"/>
        <v>0</v>
      </c>
      <c r="W584" s="28" t="s">
        <v>93</v>
      </c>
      <c r="X584" s="28" t="s">
        <v>94</v>
      </c>
      <c r="Y584" s="30" t="s">
        <v>140</v>
      </c>
      <c r="Z584" s="28" t="s">
        <v>140</v>
      </c>
      <c r="AA584" t="s">
        <v>96</v>
      </c>
      <c r="AB584" s="28">
        <v>104</v>
      </c>
      <c r="AC584" s="28" t="s">
        <v>98</v>
      </c>
      <c r="AD584" s="28" t="s">
        <v>97</v>
      </c>
      <c r="AE584" s="30" t="s">
        <v>118</v>
      </c>
      <c r="AF584" t="s">
        <v>97</v>
      </c>
      <c r="AG584" t="s">
        <v>98</v>
      </c>
      <c r="AH584" t="s">
        <v>130</v>
      </c>
      <c r="AI584" t="s">
        <v>101</v>
      </c>
      <c r="AJ584">
        <v>816</v>
      </c>
      <c r="AK584" t="s">
        <v>102</v>
      </c>
      <c r="AL584">
        <v>0</v>
      </c>
      <c r="AM584">
        <v>0</v>
      </c>
      <c r="AN584">
        <v>816</v>
      </c>
      <c r="AO584" s="28" t="s">
        <v>103</v>
      </c>
      <c r="AP584" s="28" t="s">
        <v>98</v>
      </c>
      <c r="AQ584" t="s">
        <v>105</v>
      </c>
      <c r="AR584" t="s">
        <v>106</v>
      </c>
      <c r="AS584">
        <v>816</v>
      </c>
      <c r="AT584">
        <v>0</v>
      </c>
      <c r="AU584">
        <v>0</v>
      </c>
      <c r="AV584">
        <v>816</v>
      </c>
      <c r="AW584" s="30">
        <v>1</v>
      </c>
      <c r="AX584">
        <v>0</v>
      </c>
      <c r="AY584" s="30">
        <v>1</v>
      </c>
      <c r="AZ584" s="30">
        <v>0</v>
      </c>
      <c r="BA584">
        <v>3</v>
      </c>
      <c r="BB584" s="14">
        <f>IF(Table1[[#This Row],[FullBath]]+Table1[[#This Row],[HalfBath]]=Table1[[#This Row],[BedroomAbvGr]],1,0)</f>
        <v>0</v>
      </c>
      <c r="BC584">
        <v>1</v>
      </c>
      <c r="BD584" s="30" t="s">
        <v>98</v>
      </c>
      <c r="BE584">
        <v>5</v>
      </c>
      <c r="BF584" t="s">
        <v>107</v>
      </c>
      <c r="BG584">
        <v>0</v>
      </c>
      <c r="BH584" t="s">
        <v>83</v>
      </c>
      <c r="BI584" t="s">
        <v>83</v>
      </c>
      <c r="BJ584" t="s">
        <v>83</v>
      </c>
      <c r="BK584" t="s">
        <v>83</v>
      </c>
      <c r="BL584">
        <v>0</v>
      </c>
      <c r="BM584">
        <v>0</v>
      </c>
      <c r="BN584" t="s">
        <v>83</v>
      </c>
      <c r="BO584" t="s">
        <v>83</v>
      </c>
      <c r="BP584" t="s">
        <v>105</v>
      </c>
      <c r="BQ584" s="30">
        <v>0</v>
      </c>
      <c r="BR584" s="14">
        <f>IF(Table1[[#This Row],[WoodDeckSF]]&gt;0,1,0)</f>
        <v>0</v>
      </c>
      <c r="BS584">
        <v>32</v>
      </c>
      <c r="BT584">
        <v>0</v>
      </c>
      <c r="BU584">
        <v>0</v>
      </c>
      <c r="BV584">
        <v>0</v>
      </c>
      <c r="BW584">
        <v>0</v>
      </c>
      <c r="BX584" s="28" t="s">
        <v>83</v>
      </c>
      <c r="BY584" s="14">
        <f>IF(Table1[[#This Row],[PoolQC]]="NA", 0, 1)</f>
        <v>0</v>
      </c>
      <c r="BZ584" s="30" t="s">
        <v>83</v>
      </c>
      <c r="CA584" s="14">
        <f>IF(Table1[[#This Row],[Fence]]="NA",0,1)</f>
        <v>0</v>
      </c>
      <c r="CB584" t="s">
        <v>83</v>
      </c>
      <c r="CC584">
        <v>0</v>
      </c>
      <c r="CD584" s="30">
        <v>5</v>
      </c>
      <c r="CE584">
        <v>2007</v>
      </c>
      <c r="CF584" t="s">
        <v>110</v>
      </c>
      <c r="CG584" t="s">
        <v>111</v>
      </c>
      <c r="CH584" s="14">
        <f>IF(Table1[[#This Row],[SaleCondition]]="Normal",1,0)</f>
        <v>1</v>
      </c>
      <c r="CI584" s="1">
        <v>118500</v>
      </c>
    </row>
    <row r="585" spans="1:87" x14ac:dyDescent="0.2">
      <c r="A585">
        <v>584</v>
      </c>
      <c r="B585">
        <v>75</v>
      </c>
      <c r="C585" s="28" t="s">
        <v>142</v>
      </c>
      <c r="D585">
        <v>75</v>
      </c>
      <c r="E585">
        <v>13500</v>
      </c>
      <c r="F585" s="28" t="s">
        <v>82</v>
      </c>
      <c r="G585" t="s">
        <v>83</v>
      </c>
      <c r="H585" t="s">
        <v>84</v>
      </c>
      <c r="I585" s="28" t="s">
        <v>85</v>
      </c>
      <c r="J585" t="s">
        <v>86</v>
      </c>
      <c r="K585" s="30" t="s">
        <v>87</v>
      </c>
      <c r="L585" t="s">
        <v>88</v>
      </c>
      <c r="M585" s="31" t="s">
        <v>143</v>
      </c>
      <c r="N585" s="31" t="s">
        <v>144</v>
      </c>
      <c r="O585" s="28" t="s">
        <v>204</v>
      </c>
      <c r="P585" t="s">
        <v>91</v>
      </c>
      <c r="Q585" s="30" t="s">
        <v>201</v>
      </c>
      <c r="R585" s="28">
        <v>10</v>
      </c>
      <c r="S585" s="28">
        <v>9</v>
      </c>
      <c r="T585">
        <v>1893</v>
      </c>
      <c r="U585">
        <v>2000</v>
      </c>
      <c r="V585" s="14">
        <f t="shared" si="9"/>
        <v>1</v>
      </c>
      <c r="W585" s="28" t="s">
        <v>93</v>
      </c>
      <c r="X585" s="28" t="s">
        <v>94</v>
      </c>
      <c r="Y585" s="30" t="s">
        <v>124</v>
      </c>
      <c r="Z585" s="28" t="s">
        <v>124</v>
      </c>
      <c r="AA585" t="s">
        <v>117</v>
      </c>
      <c r="AB585" s="28">
        <v>0</v>
      </c>
      <c r="AC585" s="28" t="s">
        <v>104</v>
      </c>
      <c r="AD585" s="28" t="s">
        <v>104</v>
      </c>
      <c r="AE585" s="30" t="s">
        <v>126</v>
      </c>
      <c r="AF585" t="s">
        <v>98</v>
      </c>
      <c r="AG585" t="s">
        <v>98</v>
      </c>
      <c r="AH585" t="s">
        <v>100</v>
      </c>
      <c r="AI585" t="s">
        <v>102</v>
      </c>
      <c r="AJ585">
        <v>0</v>
      </c>
      <c r="AK585" t="s">
        <v>102</v>
      </c>
      <c r="AL585">
        <v>0</v>
      </c>
      <c r="AM585">
        <v>1237</v>
      </c>
      <c r="AN585">
        <v>1237</v>
      </c>
      <c r="AO585" s="28" t="s">
        <v>103</v>
      </c>
      <c r="AP585" s="28" t="s">
        <v>97</v>
      </c>
      <c r="AQ585" t="s">
        <v>105</v>
      </c>
      <c r="AR585" t="s">
        <v>106</v>
      </c>
      <c r="AS585">
        <v>1521</v>
      </c>
      <c r="AT585">
        <v>1254</v>
      </c>
      <c r="AU585">
        <v>0</v>
      </c>
      <c r="AV585">
        <v>2775</v>
      </c>
      <c r="AW585" s="30">
        <v>0</v>
      </c>
      <c r="AX585">
        <v>0</v>
      </c>
      <c r="AY585" s="30">
        <v>3</v>
      </c>
      <c r="AZ585" s="30">
        <v>1</v>
      </c>
      <c r="BA585">
        <v>3</v>
      </c>
      <c r="BB585" s="14">
        <f>IF(Table1[[#This Row],[FullBath]]+Table1[[#This Row],[HalfBath]]=Table1[[#This Row],[BedroomAbvGr]],1,0)</f>
        <v>0</v>
      </c>
      <c r="BC585">
        <v>1</v>
      </c>
      <c r="BD585" s="30" t="s">
        <v>97</v>
      </c>
      <c r="BE585">
        <v>9</v>
      </c>
      <c r="BF585" t="s">
        <v>107</v>
      </c>
      <c r="BG585">
        <v>1</v>
      </c>
      <c r="BH585" t="s">
        <v>97</v>
      </c>
      <c r="BI585" t="s">
        <v>127</v>
      </c>
      <c r="BJ585">
        <v>1988</v>
      </c>
      <c r="BK585" t="s">
        <v>102</v>
      </c>
      <c r="BL585">
        <v>2</v>
      </c>
      <c r="BM585">
        <v>880</v>
      </c>
      <c r="BN585" t="s">
        <v>97</v>
      </c>
      <c r="BO585" t="s">
        <v>98</v>
      </c>
      <c r="BP585" t="s">
        <v>105</v>
      </c>
      <c r="BQ585" s="30">
        <v>105</v>
      </c>
      <c r="BR585" s="14">
        <f>IF(Table1[[#This Row],[WoodDeckSF]]&gt;0,1,0)</f>
        <v>1</v>
      </c>
      <c r="BS585">
        <v>502</v>
      </c>
      <c r="BT585">
        <v>0</v>
      </c>
      <c r="BU585">
        <v>0</v>
      </c>
      <c r="BV585">
        <v>0</v>
      </c>
      <c r="BW585">
        <v>0</v>
      </c>
      <c r="BX585" s="28" t="s">
        <v>83</v>
      </c>
      <c r="BY585" s="14">
        <f>IF(Table1[[#This Row],[PoolQC]]="NA", 0, 1)</f>
        <v>0</v>
      </c>
      <c r="BZ585" s="30" t="s">
        <v>83</v>
      </c>
      <c r="CA585" s="14">
        <f>IF(Table1[[#This Row],[Fence]]="NA",0,1)</f>
        <v>0</v>
      </c>
      <c r="CB585" t="s">
        <v>83</v>
      </c>
      <c r="CC585">
        <v>0</v>
      </c>
      <c r="CD585" s="30">
        <v>7</v>
      </c>
      <c r="CE585">
        <v>2008</v>
      </c>
      <c r="CF585" t="s">
        <v>110</v>
      </c>
      <c r="CG585" t="s">
        <v>111</v>
      </c>
      <c r="CH585" s="14">
        <f>IF(Table1[[#This Row],[SaleCondition]]="Normal",1,0)</f>
        <v>1</v>
      </c>
      <c r="CI585" s="1">
        <v>325000</v>
      </c>
    </row>
    <row r="586" spans="1:87" x14ac:dyDescent="0.2">
      <c r="A586">
        <v>585</v>
      </c>
      <c r="B586">
        <v>50</v>
      </c>
      <c r="C586" s="28" t="s">
        <v>142</v>
      </c>
      <c r="D586">
        <v>51</v>
      </c>
      <c r="E586">
        <v>6120</v>
      </c>
      <c r="F586" s="28" t="s">
        <v>82</v>
      </c>
      <c r="G586" t="s">
        <v>83</v>
      </c>
      <c r="H586" t="s">
        <v>84</v>
      </c>
      <c r="I586" s="28" t="s">
        <v>85</v>
      </c>
      <c r="J586" t="s">
        <v>86</v>
      </c>
      <c r="K586" s="30" t="s">
        <v>87</v>
      </c>
      <c r="L586" t="s">
        <v>88</v>
      </c>
      <c r="M586" s="31" t="s">
        <v>148</v>
      </c>
      <c r="N586" s="31" t="s">
        <v>90</v>
      </c>
      <c r="O586" s="28" t="s">
        <v>90</v>
      </c>
      <c r="P586" t="s">
        <v>91</v>
      </c>
      <c r="Q586" s="30" t="s">
        <v>132</v>
      </c>
      <c r="R586" s="28">
        <v>4</v>
      </c>
      <c r="S586" s="28">
        <v>7</v>
      </c>
      <c r="T586">
        <v>1935</v>
      </c>
      <c r="U586">
        <v>1995</v>
      </c>
      <c r="V586" s="14">
        <f t="shared" si="9"/>
        <v>1</v>
      </c>
      <c r="W586" s="28" t="s">
        <v>93</v>
      </c>
      <c r="X586" s="28" t="s">
        <v>94</v>
      </c>
      <c r="Y586" s="30" t="s">
        <v>186</v>
      </c>
      <c r="Z586" s="28" t="s">
        <v>186</v>
      </c>
      <c r="AA586" t="s">
        <v>117</v>
      </c>
      <c r="AB586" s="28">
        <v>0</v>
      </c>
      <c r="AC586" s="28" t="s">
        <v>98</v>
      </c>
      <c r="AD586" s="28" t="s">
        <v>98</v>
      </c>
      <c r="AE586" s="30" t="s">
        <v>126</v>
      </c>
      <c r="AF586" t="s">
        <v>98</v>
      </c>
      <c r="AG586" t="s">
        <v>98</v>
      </c>
      <c r="AH586" t="s">
        <v>100</v>
      </c>
      <c r="AI586" t="s">
        <v>102</v>
      </c>
      <c r="AJ586">
        <v>0</v>
      </c>
      <c r="AK586" t="s">
        <v>102</v>
      </c>
      <c r="AL586">
        <v>0</v>
      </c>
      <c r="AM586">
        <v>884</v>
      </c>
      <c r="AN586">
        <v>884</v>
      </c>
      <c r="AO586" s="28" t="s">
        <v>103</v>
      </c>
      <c r="AP586" s="28" t="s">
        <v>104</v>
      </c>
      <c r="AQ586" t="s">
        <v>105</v>
      </c>
      <c r="AR586" t="s">
        <v>106</v>
      </c>
      <c r="AS586">
        <v>989</v>
      </c>
      <c r="AT586">
        <v>584</v>
      </c>
      <c r="AU586">
        <v>0</v>
      </c>
      <c r="AV586">
        <v>1573</v>
      </c>
      <c r="AW586" s="30">
        <v>0</v>
      </c>
      <c r="AX586">
        <v>0</v>
      </c>
      <c r="AY586" s="30">
        <v>1</v>
      </c>
      <c r="AZ586" s="30">
        <v>0</v>
      </c>
      <c r="BA586">
        <v>3</v>
      </c>
      <c r="BB586" s="14">
        <f>IF(Table1[[#This Row],[FullBath]]+Table1[[#This Row],[HalfBath]]=Table1[[#This Row],[BedroomAbvGr]],1,0)</f>
        <v>0</v>
      </c>
      <c r="BC586">
        <v>1</v>
      </c>
      <c r="BD586" s="30" t="s">
        <v>97</v>
      </c>
      <c r="BE586">
        <v>6</v>
      </c>
      <c r="BF586" t="s">
        <v>107</v>
      </c>
      <c r="BG586">
        <v>0</v>
      </c>
      <c r="BH586" t="s">
        <v>83</v>
      </c>
      <c r="BI586" t="s">
        <v>127</v>
      </c>
      <c r="BJ586">
        <v>1935</v>
      </c>
      <c r="BK586" t="s">
        <v>102</v>
      </c>
      <c r="BL586">
        <v>1</v>
      </c>
      <c r="BM586">
        <v>240</v>
      </c>
      <c r="BN586" t="s">
        <v>98</v>
      </c>
      <c r="BO586" t="s">
        <v>98</v>
      </c>
      <c r="BP586" t="s">
        <v>105</v>
      </c>
      <c r="BQ586" s="30">
        <v>0</v>
      </c>
      <c r="BR586" s="14">
        <f>IF(Table1[[#This Row],[WoodDeckSF]]&gt;0,1,0)</f>
        <v>0</v>
      </c>
      <c r="BS586">
        <v>0</v>
      </c>
      <c r="BT586">
        <v>54</v>
      </c>
      <c r="BU586">
        <v>0</v>
      </c>
      <c r="BV586">
        <v>120</v>
      </c>
      <c r="BW586">
        <v>0</v>
      </c>
      <c r="BX586" s="28" t="s">
        <v>83</v>
      </c>
      <c r="BY586" s="14">
        <f>IF(Table1[[#This Row],[PoolQC]]="NA", 0, 1)</f>
        <v>0</v>
      </c>
      <c r="BZ586" s="30" t="s">
        <v>83</v>
      </c>
      <c r="CA586" s="14">
        <f>IF(Table1[[#This Row],[Fence]]="NA",0,1)</f>
        <v>0</v>
      </c>
      <c r="CB586" t="s">
        <v>83</v>
      </c>
      <c r="CC586">
        <v>0</v>
      </c>
      <c r="CD586" s="30">
        <v>7</v>
      </c>
      <c r="CE586">
        <v>2009</v>
      </c>
      <c r="CF586" t="s">
        <v>110</v>
      </c>
      <c r="CG586" t="s">
        <v>111</v>
      </c>
      <c r="CH586" s="14">
        <f>IF(Table1[[#This Row],[SaleCondition]]="Normal",1,0)</f>
        <v>1</v>
      </c>
      <c r="CI586" s="1">
        <v>133000</v>
      </c>
    </row>
    <row r="587" spans="1:87" x14ac:dyDescent="0.2">
      <c r="A587">
        <v>586</v>
      </c>
      <c r="B587">
        <v>20</v>
      </c>
      <c r="C587" s="28" t="s">
        <v>81</v>
      </c>
      <c r="D587">
        <v>88</v>
      </c>
      <c r="E587">
        <v>11443</v>
      </c>
      <c r="F587" s="28" t="s">
        <v>82</v>
      </c>
      <c r="G587" t="s">
        <v>83</v>
      </c>
      <c r="H587" t="s">
        <v>84</v>
      </c>
      <c r="I587" s="28" t="s">
        <v>85</v>
      </c>
      <c r="J587" t="s">
        <v>86</v>
      </c>
      <c r="K587" s="30" t="s">
        <v>87</v>
      </c>
      <c r="L587" t="s">
        <v>88</v>
      </c>
      <c r="M587" s="31" t="s">
        <v>189</v>
      </c>
      <c r="N587" s="31" t="s">
        <v>90</v>
      </c>
      <c r="O587" s="28" t="s">
        <v>90</v>
      </c>
      <c r="P587" t="s">
        <v>91</v>
      </c>
      <c r="Q587" s="30" t="s">
        <v>115</v>
      </c>
      <c r="R587" s="28">
        <v>8</v>
      </c>
      <c r="S587" s="28">
        <v>5</v>
      </c>
      <c r="T587">
        <v>2005</v>
      </c>
      <c r="U587">
        <v>2006</v>
      </c>
      <c r="V587" s="14">
        <f t="shared" si="9"/>
        <v>1</v>
      </c>
      <c r="W587" s="28" t="s">
        <v>152</v>
      </c>
      <c r="X587" s="28" t="s">
        <v>94</v>
      </c>
      <c r="Y587" s="30" t="s">
        <v>95</v>
      </c>
      <c r="Z587" s="28" t="s">
        <v>95</v>
      </c>
      <c r="AA587" t="s">
        <v>96</v>
      </c>
      <c r="AB587" s="28">
        <v>208</v>
      </c>
      <c r="AC587" s="28" t="s">
        <v>97</v>
      </c>
      <c r="AD587" s="28" t="s">
        <v>98</v>
      </c>
      <c r="AE587" s="30" t="s">
        <v>99</v>
      </c>
      <c r="AF587" t="s">
        <v>104</v>
      </c>
      <c r="AG587" t="s">
        <v>98</v>
      </c>
      <c r="AH587" t="s">
        <v>97</v>
      </c>
      <c r="AI587" t="s">
        <v>101</v>
      </c>
      <c r="AJ587">
        <v>1460</v>
      </c>
      <c r="AK587" t="s">
        <v>102</v>
      </c>
      <c r="AL587">
        <v>0</v>
      </c>
      <c r="AM587">
        <v>408</v>
      </c>
      <c r="AN587">
        <v>1868</v>
      </c>
      <c r="AO587" s="28" t="s">
        <v>103</v>
      </c>
      <c r="AP587" s="28" t="s">
        <v>104</v>
      </c>
      <c r="AQ587" t="s">
        <v>105</v>
      </c>
      <c r="AR587" t="s">
        <v>106</v>
      </c>
      <c r="AS587">
        <v>2028</v>
      </c>
      <c r="AT587">
        <v>0</v>
      </c>
      <c r="AU587">
        <v>0</v>
      </c>
      <c r="AV587">
        <v>2028</v>
      </c>
      <c r="AW587" s="30">
        <v>1</v>
      </c>
      <c r="AX587">
        <v>0</v>
      </c>
      <c r="AY587" s="30">
        <v>2</v>
      </c>
      <c r="AZ587" s="30">
        <v>0</v>
      </c>
      <c r="BA587">
        <v>2</v>
      </c>
      <c r="BB587" s="14">
        <f>IF(Table1[[#This Row],[FullBath]]+Table1[[#This Row],[HalfBath]]=Table1[[#This Row],[BedroomAbvGr]],1,0)</f>
        <v>1</v>
      </c>
      <c r="BC587">
        <v>1</v>
      </c>
      <c r="BD587" s="30" t="s">
        <v>97</v>
      </c>
      <c r="BE587">
        <v>7</v>
      </c>
      <c r="BF587" t="s">
        <v>107</v>
      </c>
      <c r="BG587">
        <v>2</v>
      </c>
      <c r="BH587" t="s">
        <v>97</v>
      </c>
      <c r="BI587" t="s">
        <v>108</v>
      </c>
      <c r="BJ587">
        <v>2005</v>
      </c>
      <c r="BK587" t="s">
        <v>109</v>
      </c>
      <c r="BL587">
        <v>3</v>
      </c>
      <c r="BM587">
        <v>880</v>
      </c>
      <c r="BN587" t="s">
        <v>98</v>
      </c>
      <c r="BO587" t="s">
        <v>98</v>
      </c>
      <c r="BP587" t="s">
        <v>105</v>
      </c>
      <c r="BQ587" s="30">
        <v>326</v>
      </c>
      <c r="BR587" s="14">
        <f>IF(Table1[[#This Row],[WoodDeckSF]]&gt;0,1,0)</f>
        <v>1</v>
      </c>
      <c r="BS587">
        <v>66</v>
      </c>
      <c r="BT587">
        <v>0</v>
      </c>
      <c r="BU587">
        <v>0</v>
      </c>
      <c r="BV587">
        <v>0</v>
      </c>
      <c r="BW587">
        <v>0</v>
      </c>
      <c r="BX587" s="28" t="s">
        <v>83</v>
      </c>
      <c r="BY587" s="14">
        <f>IF(Table1[[#This Row],[PoolQC]]="NA", 0, 1)</f>
        <v>0</v>
      </c>
      <c r="BZ587" s="30" t="s">
        <v>83</v>
      </c>
      <c r="CA587" s="14">
        <f>IF(Table1[[#This Row],[Fence]]="NA",0,1)</f>
        <v>0</v>
      </c>
      <c r="CB587" t="s">
        <v>83</v>
      </c>
      <c r="CC587">
        <v>0</v>
      </c>
      <c r="CD587" s="30">
        <v>3</v>
      </c>
      <c r="CE587">
        <v>2006</v>
      </c>
      <c r="CF587" t="s">
        <v>158</v>
      </c>
      <c r="CG587" t="s">
        <v>159</v>
      </c>
      <c r="CH587" s="14">
        <f>IF(Table1[[#This Row],[SaleCondition]]="Normal",1,0)</f>
        <v>0</v>
      </c>
      <c r="CI587" s="1">
        <v>369900</v>
      </c>
    </row>
    <row r="588" spans="1:87" x14ac:dyDescent="0.2">
      <c r="A588">
        <v>587</v>
      </c>
      <c r="B588">
        <v>30</v>
      </c>
      <c r="C588" s="28" t="s">
        <v>81</v>
      </c>
      <c r="D588">
        <v>55</v>
      </c>
      <c r="E588">
        <v>10267</v>
      </c>
      <c r="F588" s="28" t="s">
        <v>82</v>
      </c>
      <c r="G588" t="s">
        <v>83</v>
      </c>
      <c r="H588" t="s">
        <v>84</v>
      </c>
      <c r="I588" s="28" t="s">
        <v>85</v>
      </c>
      <c r="J588" t="s">
        <v>86</v>
      </c>
      <c r="K588" s="30" t="s">
        <v>87</v>
      </c>
      <c r="L588" t="s">
        <v>88</v>
      </c>
      <c r="M588" s="31" t="s">
        <v>148</v>
      </c>
      <c r="N588" s="31" t="s">
        <v>202</v>
      </c>
      <c r="O588" s="28" t="s">
        <v>90</v>
      </c>
      <c r="P588" t="s">
        <v>91</v>
      </c>
      <c r="Q588" s="30" t="s">
        <v>115</v>
      </c>
      <c r="R588" s="28">
        <v>6</v>
      </c>
      <c r="S588" s="28">
        <v>7</v>
      </c>
      <c r="T588">
        <v>1918</v>
      </c>
      <c r="U588">
        <v>2000</v>
      </c>
      <c r="V588" s="14">
        <f t="shared" si="9"/>
        <v>1</v>
      </c>
      <c r="W588" s="28" t="s">
        <v>93</v>
      </c>
      <c r="X588" s="28" t="s">
        <v>94</v>
      </c>
      <c r="Y588" s="30" t="s">
        <v>203</v>
      </c>
      <c r="Z588" s="28" t="s">
        <v>125</v>
      </c>
      <c r="AA588" t="s">
        <v>117</v>
      </c>
      <c r="AB588" s="28">
        <v>0</v>
      </c>
      <c r="AC588" s="28" t="s">
        <v>98</v>
      </c>
      <c r="AD588" s="28" t="s">
        <v>97</v>
      </c>
      <c r="AE588" s="30" t="s">
        <v>126</v>
      </c>
      <c r="AF588" t="s">
        <v>98</v>
      </c>
      <c r="AG588" t="s">
        <v>97</v>
      </c>
      <c r="AH588" t="s">
        <v>121</v>
      </c>
      <c r="AI588" t="s">
        <v>153</v>
      </c>
      <c r="AJ588">
        <v>210</v>
      </c>
      <c r="AK588" t="s">
        <v>119</v>
      </c>
      <c r="AL588">
        <v>606</v>
      </c>
      <c r="AM588">
        <v>0</v>
      </c>
      <c r="AN588">
        <v>816</v>
      </c>
      <c r="AO588" s="28" t="s">
        <v>103</v>
      </c>
      <c r="AP588" s="28" t="s">
        <v>104</v>
      </c>
      <c r="AQ588" t="s">
        <v>105</v>
      </c>
      <c r="AR588" t="s">
        <v>106</v>
      </c>
      <c r="AS588">
        <v>838</v>
      </c>
      <c r="AT588">
        <v>0</v>
      </c>
      <c r="AU588">
        <v>0</v>
      </c>
      <c r="AV588">
        <v>838</v>
      </c>
      <c r="AW588" s="30">
        <v>1</v>
      </c>
      <c r="AX588">
        <v>0</v>
      </c>
      <c r="AY588" s="30">
        <v>1</v>
      </c>
      <c r="AZ588" s="30">
        <v>0</v>
      </c>
      <c r="BA588">
        <v>2</v>
      </c>
      <c r="BB588" s="14">
        <f>IF(Table1[[#This Row],[FullBath]]+Table1[[#This Row],[HalfBath]]=Table1[[#This Row],[BedroomAbvGr]],1,0)</f>
        <v>0</v>
      </c>
      <c r="BC588">
        <v>1</v>
      </c>
      <c r="BD588" s="30" t="s">
        <v>147</v>
      </c>
      <c r="BE588">
        <v>5</v>
      </c>
      <c r="BF588" t="s">
        <v>107</v>
      </c>
      <c r="BG588">
        <v>0</v>
      </c>
      <c r="BH588" t="s">
        <v>83</v>
      </c>
      <c r="BI588" t="s">
        <v>127</v>
      </c>
      <c r="BJ588">
        <v>1961</v>
      </c>
      <c r="BK588" t="s">
        <v>157</v>
      </c>
      <c r="BL588">
        <v>1</v>
      </c>
      <c r="BM588">
        <v>275</v>
      </c>
      <c r="BN588" t="s">
        <v>98</v>
      </c>
      <c r="BO588" t="s">
        <v>98</v>
      </c>
      <c r="BP588" t="s">
        <v>177</v>
      </c>
      <c r="BQ588" s="30">
        <v>0</v>
      </c>
      <c r="BR588" s="14">
        <f>IF(Table1[[#This Row],[WoodDeckSF]]&gt;0,1,0)</f>
        <v>0</v>
      </c>
      <c r="BS588">
        <v>0</v>
      </c>
      <c r="BT588">
        <v>112</v>
      </c>
      <c r="BU588">
        <v>0</v>
      </c>
      <c r="BV588">
        <v>0</v>
      </c>
      <c r="BW588">
        <v>0</v>
      </c>
      <c r="BX588" s="28" t="s">
        <v>83</v>
      </c>
      <c r="BY588" s="14">
        <f>IF(Table1[[#This Row],[PoolQC]]="NA", 0, 1)</f>
        <v>0</v>
      </c>
      <c r="BZ588" s="30" t="s">
        <v>218</v>
      </c>
      <c r="CA588" s="14">
        <f>IF(Table1[[#This Row],[Fence]]="NA",0,1)</f>
        <v>1</v>
      </c>
      <c r="CB588" t="s">
        <v>83</v>
      </c>
      <c r="CC588">
        <v>0</v>
      </c>
      <c r="CD588" s="30">
        <v>5</v>
      </c>
      <c r="CE588">
        <v>2008</v>
      </c>
      <c r="CF588" t="s">
        <v>110</v>
      </c>
      <c r="CG588" t="s">
        <v>111</v>
      </c>
      <c r="CH588" s="14">
        <f>IF(Table1[[#This Row],[SaleCondition]]="Normal",1,0)</f>
        <v>1</v>
      </c>
      <c r="CI588" s="1">
        <v>130000</v>
      </c>
    </row>
    <row r="589" spans="1:87" x14ac:dyDescent="0.2">
      <c r="A589">
        <v>588</v>
      </c>
      <c r="B589">
        <v>85</v>
      </c>
      <c r="C589" s="28" t="s">
        <v>81</v>
      </c>
      <c r="D589">
        <v>74</v>
      </c>
      <c r="E589">
        <v>8740</v>
      </c>
      <c r="F589" s="28" t="s">
        <v>82</v>
      </c>
      <c r="G589" t="s">
        <v>83</v>
      </c>
      <c r="H589" t="s">
        <v>120</v>
      </c>
      <c r="I589" s="28" t="s">
        <v>85</v>
      </c>
      <c r="J589" t="s">
        <v>86</v>
      </c>
      <c r="K589" s="30" t="s">
        <v>87</v>
      </c>
      <c r="L589" t="s">
        <v>88</v>
      </c>
      <c r="M589" s="31" t="s">
        <v>151</v>
      </c>
      <c r="N589" s="31" t="s">
        <v>90</v>
      </c>
      <c r="O589" s="28" t="s">
        <v>90</v>
      </c>
      <c r="P589" t="s">
        <v>91</v>
      </c>
      <c r="Q589" s="30" t="s">
        <v>191</v>
      </c>
      <c r="R589" s="28">
        <v>5</v>
      </c>
      <c r="S589" s="28">
        <v>6</v>
      </c>
      <c r="T589">
        <v>1982</v>
      </c>
      <c r="U589">
        <v>1982</v>
      </c>
      <c r="V589" s="14">
        <f t="shared" si="9"/>
        <v>0</v>
      </c>
      <c r="W589" s="28" t="s">
        <v>152</v>
      </c>
      <c r="X589" s="28" t="s">
        <v>94</v>
      </c>
      <c r="Y589" s="30" t="s">
        <v>140</v>
      </c>
      <c r="Z589" s="28" t="s">
        <v>140</v>
      </c>
      <c r="AA589" t="s">
        <v>117</v>
      </c>
      <c r="AB589" s="28">
        <v>0</v>
      </c>
      <c r="AC589" s="28" t="s">
        <v>98</v>
      </c>
      <c r="AD589" s="28" t="s">
        <v>98</v>
      </c>
      <c r="AE589" s="30" t="s">
        <v>118</v>
      </c>
      <c r="AF589" t="s">
        <v>98</v>
      </c>
      <c r="AG589" t="s">
        <v>98</v>
      </c>
      <c r="AH589" t="s">
        <v>130</v>
      </c>
      <c r="AI589" t="s">
        <v>119</v>
      </c>
      <c r="AJ589">
        <v>672</v>
      </c>
      <c r="AK589" t="s">
        <v>102</v>
      </c>
      <c r="AL589">
        <v>0</v>
      </c>
      <c r="AM589">
        <v>168</v>
      </c>
      <c r="AN589">
        <v>840</v>
      </c>
      <c r="AO589" s="28" t="s">
        <v>103</v>
      </c>
      <c r="AP589" s="28" t="s">
        <v>98</v>
      </c>
      <c r="AQ589" t="s">
        <v>105</v>
      </c>
      <c r="AR589" t="s">
        <v>106</v>
      </c>
      <c r="AS589">
        <v>860</v>
      </c>
      <c r="AT589">
        <v>0</v>
      </c>
      <c r="AU589">
        <v>0</v>
      </c>
      <c r="AV589">
        <v>860</v>
      </c>
      <c r="AW589" s="30">
        <v>1</v>
      </c>
      <c r="AX589">
        <v>0</v>
      </c>
      <c r="AY589" s="30">
        <v>1</v>
      </c>
      <c r="AZ589" s="30">
        <v>0</v>
      </c>
      <c r="BA589">
        <v>2</v>
      </c>
      <c r="BB589" s="14">
        <f>IF(Table1[[#This Row],[FullBath]]+Table1[[#This Row],[HalfBath]]=Table1[[#This Row],[BedroomAbvGr]],1,0)</f>
        <v>0</v>
      </c>
      <c r="BC589">
        <v>1</v>
      </c>
      <c r="BD589" s="30" t="s">
        <v>98</v>
      </c>
      <c r="BE589">
        <v>4</v>
      </c>
      <c r="BF589" t="s">
        <v>107</v>
      </c>
      <c r="BG589">
        <v>0</v>
      </c>
      <c r="BH589" t="s">
        <v>83</v>
      </c>
      <c r="BI589" t="s">
        <v>127</v>
      </c>
      <c r="BJ589">
        <v>1996</v>
      </c>
      <c r="BK589" t="s">
        <v>102</v>
      </c>
      <c r="BL589">
        <v>2</v>
      </c>
      <c r="BM589">
        <v>528</v>
      </c>
      <c r="BN589" t="s">
        <v>98</v>
      </c>
      <c r="BO589" t="s">
        <v>98</v>
      </c>
      <c r="BP589" t="s">
        <v>105</v>
      </c>
      <c r="BQ589" s="30">
        <v>0</v>
      </c>
      <c r="BR589" s="14">
        <f>IF(Table1[[#This Row],[WoodDeckSF]]&gt;0,1,0)</f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 s="28" t="s">
        <v>83</v>
      </c>
      <c r="BY589" s="14">
        <f>IF(Table1[[#This Row],[PoolQC]]="NA", 0, 1)</f>
        <v>0</v>
      </c>
      <c r="BZ589" s="30" t="s">
        <v>83</v>
      </c>
      <c r="CA589" s="14">
        <f>IF(Table1[[#This Row],[Fence]]="NA",0,1)</f>
        <v>0</v>
      </c>
      <c r="CB589" t="s">
        <v>83</v>
      </c>
      <c r="CC589">
        <v>0</v>
      </c>
      <c r="CD589" s="30">
        <v>7</v>
      </c>
      <c r="CE589">
        <v>2009</v>
      </c>
      <c r="CF589" t="s">
        <v>110</v>
      </c>
      <c r="CG589" t="s">
        <v>111</v>
      </c>
      <c r="CH589" s="14">
        <f>IF(Table1[[#This Row],[SaleCondition]]="Normal",1,0)</f>
        <v>1</v>
      </c>
      <c r="CI589" s="1">
        <v>137000</v>
      </c>
    </row>
    <row r="590" spans="1:87" x14ac:dyDescent="0.2">
      <c r="A590">
        <v>589</v>
      </c>
      <c r="B590">
        <v>20</v>
      </c>
      <c r="C590" s="28" t="s">
        <v>81</v>
      </c>
      <c r="D590">
        <v>65</v>
      </c>
      <c r="E590">
        <v>25095</v>
      </c>
      <c r="F590" s="28" t="s">
        <v>82</v>
      </c>
      <c r="G590" t="s">
        <v>83</v>
      </c>
      <c r="H590" t="s">
        <v>120</v>
      </c>
      <c r="I590" s="28" t="s">
        <v>195</v>
      </c>
      <c r="J590" t="s">
        <v>86</v>
      </c>
      <c r="K590" s="30" t="s">
        <v>87</v>
      </c>
      <c r="L590" t="s">
        <v>213</v>
      </c>
      <c r="M590" s="31" t="s">
        <v>205</v>
      </c>
      <c r="N590" s="31" t="s">
        <v>90</v>
      </c>
      <c r="O590" s="28" t="s">
        <v>90</v>
      </c>
      <c r="P590" t="s">
        <v>91</v>
      </c>
      <c r="Q590" s="30" t="s">
        <v>115</v>
      </c>
      <c r="R590" s="28">
        <v>5</v>
      </c>
      <c r="S590" s="28">
        <v>8</v>
      </c>
      <c r="T590">
        <v>1968</v>
      </c>
      <c r="U590">
        <v>2003</v>
      </c>
      <c r="V590" s="14">
        <f t="shared" si="9"/>
        <v>1</v>
      </c>
      <c r="W590" s="28" t="s">
        <v>214</v>
      </c>
      <c r="X590" s="28" t="s">
        <v>242</v>
      </c>
      <c r="Y590" s="30" t="s">
        <v>124</v>
      </c>
      <c r="Z590" s="28" t="s">
        <v>124</v>
      </c>
      <c r="AA590" t="s">
        <v>117</v>
      </c>
      <c r="AB590" s="28">
        <v>0</v>
      </c>
      <c r="AC590" s="28" t="s">
        <v>98</v>
      </c>
      <c r="AD590" s="28" t="s">
        <v>98</v>
      </c>
      <c r="AE590" s="30" t="s">
        <v>118</v>
      </c>
      <c r="AF590" t="s">
        <v>98</v>
      </c>
      <c r="AG590" t="s">
        <v>98</v>
      </c>
      <c r="AH590" t="s">
        <v>97</v>
      </c>
      <c r="AI590" t="s">
        <v>101</v>
      </c>
      <c r="AJ590">
        <v>1324</v>
      </c>
      <c r="AK590" t="s">
        <v>102</v>
      </c>
      <c r="AL590">
        <v>0</v>
      </c>
      <c r="AM590">
        <v>113</v>
      </c>
      <c r="AN590">
        <v>1437</v>
      </c>
      <c r="AO590" s="28" t="s">
        <v>103</v>
      </c>
      <c r="AP590" s="28" t="s">
        <v>104</v>
      </c>
      <c r="AQ590" t="s">
        <v>105</v>
      </c>
      <c r="AR590" t="s">
        <v>106</v>
      </c>
      <c r="AS590">
        <v>1473</v>
      </c>
      <c r="AT590">
        <v>0</v>
      </c>
      <c r="AU590">
        <v>0</v>
      </c>
      <c r="AV590">
        <v>1473</v>
      </c>
      <c r="AW590" s="30">
        <v>2</v>
      </c>
      <c r="AX590">
        <v>0</v>
      </c>
      <c r="AY590" s="30">
        <v>1</v>
      </c>
      <c r="AZ590" s="30">
        <v>0</v>
      </c>
      <c r="BA590">
        <v>1</v>
      </c>
      <c r="BB590" s="14">
        <f>IF(Table1[[#This Row],[FullBath]]+Table1[[#This Row],[HalfBath]]=Table1[[#This Row],[BedroomAbvGr]],1,0)</f>
        <v>1</v>
      </c>
      <c r="BC590">
        <v>1</v>
      </c>
      <c r="BD590" s="30" t="s">
        <v>104</v>
      </c>
      <c r="BE590">
        <v>5</v>
      </c>
      <c r="BF590" t="s">
        <v>107</v>
      </c>
      <c r="BG590">
        <v>2</v>
      </c>
      <c r="BH590" t="s">
        <v>97</v>
      </c>
      <c r="BI590" t="s">
        <v>108</v>
      </c>
      <c r="BJ590">
        <v>1968</v>
      </c>
      <c r="BK590" t="s">
        <v>102</v>
      </c>
      <c r="BL590">
        <v>1</v>
      </c>
      <c r="BM590">
        <v>452</v>
      </c>
      <c r="BN590" t="s">
        <v>98</v>
      </c>
      <c r="BO590" t="s">
        <v>98</v>
      </c>
      <c r="BP590" t="s">
        <v>105</v>
      </c>
      <c r="BQ590" s="30">
        <v>0</v>
      </c>
      <c r="BR590" s="14">
        <f>IF(Table1[[#This Row],[WoodDeckSF]]&gt;0,1,0)</f>
        <v>0</v>
      </c>
      <c r="BS590">
        <v>48</v>
      </c>
      <c r="BT590">
        <v>0</v>
      </c>
      <c r="BU590">
        <v>0</v>
      </c>
      <c r="BV590">
        <v>60</v>
      </c>
      <c r="BW590">
        <v>0</v>
      </c>
      <c r="BX590" s="28" t="s">
        <v>83</v>
      </c>
      <c r="BY590" s="14">
        <f>IF(Table1[[#This Row],[PoolQC]]="NA", 0, 1)</f>
        <v>0</v>
      </c>
      <c r="BZ590" s="30" t="s">
        <v>83</v>
      </c>
      <c r="CA590" s="14">
        <f>IF(Table1[[#This Row],[Fence]]="NA",0,1)</f>
        <v>0</v>
      </c>
      <c r="CB590" t="s">
        <v>83</v>
      </c>
      <c r="CC590">
        <v>0</v>
      </c>
      <c r="CD590" s="30">
        <v>6</v>
      </c>
      <c r="CE590">
        <v>2009</v>
      </c>
      <c r="CF590" t="s">
        <v>110</v>
      </c>
      <c r="CG590" t="s">
        <v>159</v>
      </c>
      <c r="CH590" s="14">
        <f>IF(Table1[[#This Row],[SaleCondition]]="Normal",1,0)</f>
        <v>0</v>
      </c>
      <c r="CI590" s="1">
        <v>143000</v>
      </c>
    </row>
    <row r="591" spans="1:87" x14ac:dyDescent="0.2">
      <c r="A591">
        <v>590</v>
      </c>
      <c r="B591">
        <v>40</v>
      </c>
      <c r="C591" s="28" t="s">
        <v>142</v>
      </c>
      <c r="D591">
        <v>50</v>
      </c>
      <c r="E591">
        <v>9100</v>
      </c>
      <c r="F591" s="28" t="s">
        <v>82</v>
      </c>
      <c r="G591" t="s">
        <v>83</v>
      </c>
      <c r="H591" t="s">
        <v>84</v>
      </c>
      <c r="I591" s="28" t="s">
        <v>85</v>
      </c>
      <c r="J591" t="s">
        <v>86</v>
      </c>
      <c r="K591" s="30" t="s">
        <v>87</v>
      </c>
      <c r="L591" t="s">
        <v>88</v>
      </c>
      <c r="M591" s="31" t="s">
        <v>148</v>
      </c>
      <c r="N591" s="31" t="s">
        <v>202</v>
      </c>
      <c r="O591" s="28" t="s">
        <v>114</v>
      </c>
      <c r="P591" t="s">
        <v>91</v>
      </c>
      <c r="Q591" s="30" t="s">
        <v>115</v>
      </c>
      <c r="R591" s="28">
        <v>5</v>
      </c>
      <c r="S591" s="28">
        <v>6</v>
      </c>
      <c r="T591">
        <v>1930</v>
      </c>
      <c r="U591">
        <v>1960</v>
      </c>
      <c r="V591" s="14">
        <f t="shared" si="9"/>
        <v>1</v>
      </c>
      <c r="W591" s="28" t="s">
        <v>93</v>
      </c>
      <c r="X591" s="28" t="s">
        <v>94</v>
      </c>
      <c r="Y591" s="30" t="s">
        <v>95</v>
      </c>
      <c r="Z591" s="28" t="s">
        <v>95</v>
      </c>
      <c r="AA591" t="s">
        <v>117</v>
      </c>
      <c r="AB591" s="28">
        <v>0</v>
      </c>
      <c r="AC591" s="28" t="s">
        <v>98</v>
      </c>
      <c r="AD591" s="28" t="s">
        <v>98</v>
      </c>
      <c r="AE591" s="30" t="s">
        <v>126</v>
      </c>
      <c r="AF591" t="s">
        <v>98</v>
      </c>
      <c r="AG591" t="s">
        <v>98</v>
      </c>
      <c r="AH591" t="s">
        <v>100</v>
      </c>
      <c r="AI591" t="s">
        <v>102</v>
      </c>
      <c r="AJ591">
        <v>0</v>
      </c>
      <c r="AK591" t="s">
        <v>102</v>
      </c>
      <c r="AL591">
        <v>0</v>
      </c>
      <c r="AM591">
        <v>742</v>
      </c>
      <c r="AN591">
        <v>742</v>
      </c>
      <c r="AO591" s="28" t="s">
        <v>103</v>
      </c>
      <c r="AP591" s="28" t="s">
        <v>98</v>
      </c>
      <c r="AQ591" t="s">
        <v>105</v>
      </c>
      <c r="AR591" t="s">
        <v>164</v>
      </c>
      <c r="AS591">
        <v>779</v>
      </c>
      <c r="AT591">
        <v>0</v>
      </c>
      <c r="AU591">
        <v>156</v>
      </c>
      <c r="AV591">
        <v>935</v>
      </c>
      <c r="AW591" s="30">
        <v>0</v>
      </c>
      <c r="AX591">
        <v>0</v>
      </c>
      <c r="AY591" s="30">
        <v>1</v>
      </c>
      <c r="AZ591" s="30">
        <v>0</v>
      </c>
      <c r="BA591">
        <v>2</v>
      </c>
      <c r="BB591" s="14">
        <f>IF(Table1[[#This Row],[FullBath]]+Table1[[#This Row],[HalfBath]]=Table1[[#This Row],[BedroomAbvGr]],1,0)</f>
        <v>0</v>
      </c>
      <c r="BC591">
        <v>1</v>
      </c>
      <c r="BD591" s="30" t="s">
        <v>98</v>
      </c>
      <c r="BE591">
        <v>4</v>
      </c>
      <c r="BF591" t="s">
        <v>107</v>
      </c>
      <c r="BG591">
        <v>0</v>
      </c>
      <c r="BH591" t="s">
        <v>83</v>
      </c>
      <c r="BI591" t="s">
        <v>127</v>
      </c>
      <c r="BJ591">
        <v>1988</v>
      </c>
      <c r="BK591" t="s">
        <v>102</v>
      </c>
      <c r="BL591">
        <v>1</v>
      </c>
      <c r="BM591">
        <v>308</v>
      </c>
      <c r="BN591" t="s">
        <v>98</v>
      </c>
      <c r="BO591" t="s">
        <v>98</v>
      </c>
      <c r="BP591" t="s">
        <v>190</v>
      </c>
      <c r="BQ591" s="30">
        <v>0</v>
      </c>
      <c r="BR591" s="14">
        <f>IF(Table1[[#This Row],[WoodDeckSF]]&gt;0,1,0)</f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 s="28" t="s">
        <v>83</v>
      </c>
      <c r="BY591" s="14">
        <f>IF(Table1[[#This Row],[PoolQC]]="NA", 0, 1)</f>
        <v>0</v>
      </c>
      <c r="BZ591" s="30" t="s">
        <v>83</v>
      </c>
      <c r="CA591" s="14">
        <f>IF(Table1[[#This Row],[Fence]]="NA",0,1)</f>
        <v>0</v>
      </c>
      <c r="CB591" t="s">
        <v>135</v>
      </c>
      <c r="CC591">
        <v>600</v>
      </c>
      <c r="CD591" s="30">
        <v>8</v>
      </c>
      <c r="CE591">
        <v>2008</v>
      </c>
      <c r="CF591" t="s">
        <v>110</v>
      </c>
      <c r="CG591" t="s">
        <v>111</v>
      </c>
      <c r="CH591" s="14">
        <f>IF(Table1[[#This Row],[SaleCondition]]="Normal",1,0)</f>
        <v>1</v>
      </c>
      <c r="CI591" s="1">
        <v>79500</v>
      </c>
    </row>
    <row r="592" spans="1:87" x14ac:dyDescent="0.2">
      <c r="A592">
        <v>591</v>
      </c>
      <c r="B592">
        <v>60</v>
      </c>
      <c r="C592" s="28" t="s">
        <v>81</v>
      </c>
      <c r="D592">
        <v>64</v>
      </c>
      <c r="E592">
        <v>8320</v>
      </c>
      <c r="F592" s="28" t="s">
        <v>82</v>
      </c>
      <c r="G592" t="s">
        <v>83</v>
      </c>
      <c r="H592" t="s">
        <v>84</v>
      </c>
      <c r="I592" s="28" t="s">
        <v>85</v>
      </c>
      <c r="J592" t="s">
        <v>86</v>
      </c>
      <c r="K592" s="30" t="s">
        <v>87</v>
      </c>
      <c r="L592" t="s">
        <v>88</v>
      </c>
      <c r="M592" s="31" t="s">
        <v>89</v>
      </c>
      <c r="N592" s="31" t="s">
        <v>90</v>
      </c>
      <c r="O592" s="28" t="s">
        <v>90</v>
      </c>
      <c r="P592" t="s">
        <v>91</v>
      </c>
      <c r="Q592" s="30" t="s">
        <v>92</v>
      </c>
      <c r="R592" s="28">
        <v>7</v>
      </c>
      <c r="S592" s="28">
        <v>5</v>
      </c>
      <c r="T592">
        <v>2004</v>
      </c>
      <c r="U592">
        <v>2004</v>
      </c>
      <c r="V592" s="14">
        <f t="shared" si="9"/>
        <v>0</v>
      </c>
      <c r="W592" s="28" t="s">
        <v>93</v>
      </c>
      <c r="X592" s="28" t="s">
        <v>94</v>
      </c>
      <c r="Y592" s="30" t="s">
        <v>95</v>
      </c>
      <c r="Z592" s="28" t="s">
        <v>95</v>
      </c>
      <c r="AA592" t="s">
        <v>117</v>
      </c>
      <c r="AB592" s="28">
        <v>0</v>
      </c>
      <c r="AC592" s="28" t="s">
        <v>97</v>
      </c>
      <c r="AD592" s="28" t="s">
        <v>98</v>
      </c>
      <c r="AE592" s="30" t="s">
        <v>99</v>
      </c>
      <c r="AF592" t="s">
        <v>97</v>
      </c>
      <c r="AG592" t="s">
        <v>98</v>
      </c>
      <c r="AH592" t="s">
        <v>100</v>
      </c>
      <c r="AI592" t="s">
        <v>101</v>
      </c>
      <c r="AJ592">
        <v>490</v>
      </c>
      <c r="AK592" t="s">
        <v>102</v>
      </c>
      <c r="AL592">
        <v>0</v>
      </c>
      <c r="AM592">
        <v>280</v>
      </c>
      <c r="AN592">
        <v>770</v>
      </c>
      <c r="AO592" s="28" t="s">
        <v>103</v>
      </c>
      <c r="AP592" s="28" t="s">
        <v>104</v>
      </c>
      <c r="AQ592" t="s">
        <v>105</v>
      </c>
      <c r="AR592" t="s">
        <v>106</v>
      </c>
      <c r="AS592">
        <v>770</v>
      </c>
      <c r="AT592">
        <v>812</v>
      </c>
      <c r="AU592">
        <v>0</v>
      </c>
      <c r="AV592">
        <v>1582</v>
      </c>
      <c r="AW592" s="30">
        <v>0</v>
      </c>
      <c r="AX592">
        <v>0</v>
      </c>
      <c r="AY592" s="30">
        <v>2</v>
      </c>
      <c r="AZ592" s="30">
        <v>1</v>
      </c>
      <c r="BA592">
        <v>3</v>
      </c>
      <c r="BB592" s="14">
        <f>IF(Table1[[#This Row],[FullBath]]+Table1[[#This Row],[HalfBath]]=Table1[[#This Row],[BedroomAbvGr]],1,0)</f>
        <v>1</v>
      </c>
      <c r="BC592">
        <v>1</v>
      </c>
      <c r="BD592" s="30" t="s">
        <v>97</v>
      </c>
      <c r="BE592">
        <v>6</v>
      </c>
      <c r="BF592" t="s">
        <v>107</v>
      </c>
      <c r="BG592">
        <v>0</v>
      </c>
      <c r="BH592" t="s">
        <v>83</v>
      </c>
      <c r="BI592" t="s">
        <v>108</v>
      </c>
      <c r="BJ592">
        <v>2004</v>
      </c>
      <c r="BK592" t="s">
        <v>109</v>
      </c>
      <c r="BL592">
        <v>2</v>
      </c>
      <c r="BM592">
        <v>520</v>
      </c>
      <c r="BN592" t="s">
        <v>98</v>
      </c>
      <c r="BO592" t="s">
        <v>98</v>
      </c>
      <c r="BP592" t="s">
        <v>105</v>
      </c>
      <c r="BQ592" s="30">
        <v>0</v>
      </c>
      <c r="BR592" s="14">
        <f>IF(Table1[[#This Row],[WoodDeckSF]]&gt;0,1,0)</f>
        <v>0</v>
      </c>
      <c r="BS592">
        <v>45</v>
      </c>
      <c r="BT592">
        <v>0</v>
      </c>
      <c r="BU592">
        <v>0</v>
      </c>
      <c r="BV592">
        <v>0</v>
      </c>
      <c r="BW592">
        <v>0</v>
      </c>
      <c r="BX592" s="28" t="s">
        <v>83</v>
      </c>
      <c r="BY592" s="14">
        <f>IF(Table1[[#This Row],[PoolQC]]="NA", 0, 1)</f>
        <v>0</v>
      </c>
      <c r="BZ592" s="30" t="s">
        <v>83</v>
      </c>
      <c r="CA592" s="14">
        <f>IF(Table1[[#This Row],[Fence]]="NA",0,1)</f>
        <v>0</v>
      </c>
      <c r="CB592" t="s">
        <v>83</v>
      </c>
      <c r="CC592">
        <v>0</v>
      </c>
      <c r="CD592" s="30">
        <v>9</v>
      </c>
      <c r="CE592">
        <v>2008</v>
      </c>
      <c r="CF592" t="s">
        <v>110</v>
      </c>
      <c r="CG592" t="s">
        <v>111</v>
      </c>
      <c r="CH592" s="14">
        <f>IF(Table1[[#This Row],[SaleCondition]]="Normal",1,0)</f>
        <v>1</v>
      </c>
      <c r="CI592" s="1">
        <v>185900</v>
      </c>
    </row>
    <row r="593" spans="1:87" x14ac:dyDescent="0.2">
      <c r="A593">
        <v>592</v>
      </c>
      <c r="B593">
        <v>60</v>
      </c>
      <c r="C593" s="28" t="s">
        <v>81</v>
      </c>
      <c r="D593">
        <v>97</v>
      </c>
      <c r="E593">
        <v>13478</v>
      </c>
      <c r="F593" s="28" t="s">
        <v>82</v>
      </c>
      <c r="G593" t="s">
        <v>83</v>
      </c>
      <c r="H593" t="s">
        <v>120</v>
      </c>
      <c r="I593" s="28" t="s">
        <v>85</v>
      </c>
      <c r="J593" t="s">
        <v>86</v>
      </c>
      <c r="K593" s="30" t="s">
        <v>122</v>
      </c>
      <c r="L593" t="s">
        <v>88</v>
      </c>
      <c r="M593" s="31" t="s">
        <v>154</v>
      </c>
      <c r="N593" s="31" t="s">
        <v>90</v>
      </c>
      <c r="O593" s="28" t="s">
        <v>90</v>
      </c>
      <c r="P593" t="s">
        <v>91</v>
      </c>
      <c r="Q593" s="30" t="s">
        <v>92</v>
      </c>
      <c r="R593" s="28">
        <v>10</v>
      </c>
      <c r="S593" s="28">
        <v>5</v>
      </c>
      <c r="T593">
        <v>2008</v>
      </c>
      <c r="U593">
        <v>2008</v>
      </c>
      <c r="V593" s="14">
        <f t="shared" si="9"/>
        <v>0</v>
      </c>
      <c r="W593" s="28" t="s">
        <v>93</v>
      </c>
      <c r="X593" s="28" t="s">
        <v>94</v>
      </c>
      <c r="Y593" s="30" t="s">
        <v>180</v>
      </c>
      <c r="Z593" s="28" t="s">
        <v>181</v>
      </c>
      <c r="AA593" t="s">
        <v>137</v>
      </c>
      <c r="AB593" s="28">
        <v>420</v>
      </c>
      <c r="AC593" s="28" t="s">
        <v>104</v>
      </c>
      <c r="AD593" s="28" t="s">
        <v>98</v>
      </c>
      <c r="AE593" s="30" t="s">
        <v>99</v>
      </c>
      <c r="AF593" t="s">
        <v>104</v>
      </c>
      <c r="AG593" t="s">
        <v>98</v>
      </c>
      <c r="AH593" t="s">
        <v>97</v>
      </c>
      <c r="AI593" t="s">
        <v>101</v>
      </c>
      <c r="AJ593">
        <v>1338</v>
      </c>
      <c r="AK593" t="s">
        <v>102</v>
      </c>
      <c r="AL593">
        <v>0</v>
      </c>
      <c r="AM593">
        <v>384</v>
      </c>
      <c r="AN593">
        <v>1722</v>
      </c>
      <c r="AO593" s="28" t="s">
        <v>103</v>
      </c>
      <c r="AP593" s="28" t="s">
        <v>104</v>
      </c>
      <c r="AQ593" t="s">
        <v>105</v>
      </c>
      <c r="AR593" t="s">
        <v>106</v>
      </c>
      <c r="AS593">
        <v>1728</v>
      </c>
      <c r="AT593">
        <v>568</v>
      </c>
      <c r="AU593">
        <v>0</v>
      </c>
      <c r="AV593">
        <v>2296</v>
      </c>
      <c r="AW593" s="30">
        <v>1</v>
      </c>
      <c r="AX593">
        <v>0</v>
      </c>
      <c r="AY593" s="30">
        <v>2</v>
      </c>
      <c r="AZ593" s="30">
        <v>1</v>
      </c>
      <c r="BA593">
        <v>3</v>
      </c>
      <c r="BB593" s="14">
        <f>IF(Table1[[#This Row],[FullBath]]+Table1[[#This Row],[HalfBath]]=Table1[[#This Row],[BedroomAbvGr]],1,0)</f>
        <v>1</v>
      </c>
      <c r="BC593">
        <v>1</v>
      </c>
      <c r="BD593" s="30" t="s">
        <v>104</v>
      </c>
      <c r="BE593">
        <v>10</v>
      </c>
      <c r="BF593" t="s">
        <v>107</v>
      </c>
      <c r="BG593">
        <v>1</v>
      </c>
      <c r="BH593" t="s">
        <v>97</v>
      </c>
      <c r="BI593" t="s">
        <v>156</v>
      </c>
      <c r="BJ593">
        <v>2008</v>
      </c>
      <c r="BK593" t="s">
        <v>109</v>
      </c>
      <c r="BL593">
        <v>3</v>
      </c>
      <c r="BM593">
        <v>842</v>
      </c>
      <c r="BN593" t="s">
        <v>98</v>
      </c>
      <c r="BO593" t="s">
        <v>98</v>
      </c>
      <c r="BP593" t="s">
        <v>105</v>
      </c>
      <c r="BQ593" s="30">
        <v>382</v>
      </c>
      <c r="BR593" s="14">
        <f>IF(Table1[[#This Row],[WoodDeckSF]]&gt;0,1,0)</f>
        <v>1</v>
      </c>
      <c r="BS593">
        <v>274</v>
      </c>
      <c r="BT593">
        <v>0</v>
      </c>
      <c r="BU593">
        <v>0</v>
      </c>
      <c r="BV593">
        <v>0</v>
      </c>
      <c r="BW593">
        <v>0</v>
      </c>
      <c r="BX593" s="28" t="s">
        <v>83</v>
      </c>
      <c r="BY593" s="14">
        <f>IF(Table1[[#This Row],[PoolQC]]="NA", 0, 1)</f>
        <v>0</v>
      </c>
      <c r="BZ593" s="30" t="s">
        <v>83</v>
      </c>
      <c r="CA593" s="14">
        <f>IF(Table1[[#This Row],[Fence]]="NA",0,1)</f>
        <v>0</v>
      </c>
      <c r="CB593" t="s">
        <v>83</v>
      </c>
      <c r="CC593">
        <v>0</v>
      </c>
      <c r="CD593" s="30">
        <v>6</v>
      </c>
      <c r="CE593">
        <v>2009</v>
      </c>
      <c r="CF593" t="s">
        <v>220</v>
      </c>
      <c r="CG593" t="s">
        <v>111</v>
      </c>
      <c r="CH593" s="14">
        <f>IF(Table1[[#This Row],[SaleCondition]]="Normal",1,0)</f>
        <v>1</v>
      </c>
      <c r="CI593" s="1">
        <v>451950</v>
      </c>
    </row>
    <row r="594" spans="1:87" x14ac:dyDescent="0.2">
      <c r="A594">
        <v>593</v>
      </c>
      <c r="B594">
        <v>20</v>
      </c>
      <c r="C594" s="28" t="s">
        <v>81</v>
      </c>
      <c r="D594">
        <v>60</v>
      </c>
      <c r="E594">
        <v>6600</v>
      </c>
      <c r="F594" s="28" t="s">
        <v>82</v>
      </c>
      <c r="G594" t="s">
        <v>83</v>
      </c>
      <c r="H594" t="s">
        <v>84</v>
      </c>
      <c r="I594" s="28" t="s">
        <v>85</v>
      </c>
      <c r="J594" t="s">
        <v>86</v>
      </c>
      <c r="K594" s="30" t="s">
        <v>87</v>
      </c>
      <c r="L594" t="s">
        <v>88</v>
      </c>
      <c r="M594" s="31" t="s">
        <v>131</v>
      </c>
      <c r="N594" s="31" t="s">
        <v>90</v>
      </c>
      <c r="O594" s="28" t="s">
        <v>90</v>
      </c>
      <c r="P594" t="s">
        <v>91</v>
      </c>
      <c r="Q594" s="30" t="s">
        <v>115</v>
      </c>
      <c r="R594" s="28">
        <v>5</v>
      </c>
      <c r="S594" s="28">
        <v>8</v>
      </c>
      <c r="T594">
        <v>1982</v>
      </c>
      <c r="U594">
        <v>2003</v>
      </c>
      <c r="V594" s="14">
        <f t="shared" si="9"/>
        <v>1</v>
      </c>
      <c r="W594" s="28" t="s">
        <v>93</v>
      </c>
      <c r="X594" s="28" t="s">
        <v>94</v>
      </c>
      <c r="Y594" s="30" t="s">
        <v>140</v>
      </c>
      <c r="Z594" s="28" t="s">
        <v>140</v>
      </c>
      <c r="AA594" t="s">
        <v>117</v>
      </c>
      <c r="AB594" s="28">
        <v>0</v>
      </c>
      <c r="AC594" s="28" t="s">
        <v>98</v>
      </c>
      <c r="AD594" s="28" t="s">
        <v>97</v>
      </c>
      <c r="AE594" s="30" t="s">
        <v>99</v>
      </c>
      <c r="AF594" t="s">
        <v>98</v>
      </c>
      <c r="AG594" t="s">
        <v>97</v>
      </c>
      <c r="AH594" t="s">
        <v>100</v>
      </c>
      <c r="AI594" t="s">
        <v>101</v>
      </c>
      <c r="AJ594">
        <v>816</v>
      </c>
      <c r="AK594" t="s">
        <v>102</v>
      </c>
      <c r="AL594">
        <v>0</v>
      </c>
      <c r="AM594">
        <v>0</v>
      </c>
      <c r="AN594">
        <v>816</v>
      </c>
      <c r="AO594" s="28" t="s">
        <v>103</v>
      </c>
      <c r="AP594" s="28" t="s">
        <v>104</v>
      </c>
      <c r="AQ594" t="s">
        <v>105</v>
      </c>
      <c r="AR594" t="s">
        <v>106</v>
      </c>
      <c r="AS594">
        <v>816</v>
      </c>
      <c r="AT594">
        <v>0</v>
      </c>
      <c r="AU594">
        <v>0</v>
      </c>
      <c r="AV594">
        <v>816</v>
      </c>
      <c r="AW594" s="30">
        <v>1</v>
      </c>
      <c r="AX594">
        <v>0</v>
      </c>
      <c r="AY594" s="30">
        <v>1</v>
      </c>
      <c r="AZ594" s="30">
        <v>0</v>
      </c>
      <c r="BA594">
        <v>2</v>
      </c>
      <c r="BB594" s="14">
        <f>IF(Table1[[#This Row],[FullBath]]+Table1[[#This Row],[HalfBath]]=Table1[[#This Row],[BedroomAbvGr]],1,0)</f>
        <v>0</v>
      </c>
      <c r="BC594">
        <v>1</v>
      </c>
      <c r="BD594" s="30" t="s">
        <v>98</v>
      </c>
      <c r="BE594">
        <v>4</v>
      </c>
      <c r="BF594" t="s">
        <v>107</v>
      </c>
      <c r="BG594">
        <v>0</v>
      </c>
      <c r="BH594" t="s">
        <v>83</v>
      </c>
      <c r="BI594" t="s">
        <v>127</v>
      </c>
      <c r="BJ594">
        <v>1985</v>
      </c>
      <c r="BK594" t="s">
        <v>157</v>
      </c>
      <c r="BL594">
        <v>2</v>
      </c>
      <c r="BM594">
        <v>816</v>
      </c>
      <c r="BN594" t="s">
        <v>98</v>
      </c>
      <c r="BO594" t="s">
        <v>98</v>
      </c>
      <c r="BP594" t="s">
        <v>105</v>
      </c>
      <c r="BQ594" s="30">
        <v>0</v>
      </c>
      <c r="BR594" s="14">
        <f>IF(Table1[[#This Row],[WoodDeckSF]]&gt;0,1,0)</f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s="28" t="s">
        <v>83</v>
      </c>
      <c r="BY594" s="14">
        <f>IF(Table1[[#This Row],[PoolQC]]="NA", 0, 1)</f>
        <v>0</v>
      </c>
      <c r="BZ594" s="30" t="s">
        <v>83</v>
      </c>
      <c r="CA594" s="14">
        <f>IF(Table1[[#This Row],[Fence]]="NA",0,1)</f>
        <v>0</v>
      </c>
      <c r="CB594" t="s">
        <v>83</v>
      </c>
      <c r="CC594">
        <v>0</v>
      </c>
      <c r="CD594" s="30">
        <v>6</v>
      </c>
      <c r="CE594">
        <v>2008</v>
      </c>
      <c r="CF594" t="s">
        <v>110</v>
      </c>
      <c r="CG594" t="s">
        <v>111</v>
      </c>
      <c r="CH594" s="14">
        <f>IF(Table1[[#This Row],[SaleCondition]]="Normal",1,0)</f>
        <v>1</v>
      </c>
      <c r="CI594" s="1">
        <v>138000</v>
      </c>
    </row>
    <row r="595" spans="1:87" x14ac:dyDescent="0.2">
      <c r="A595">
        <v>594</v>
      </c>
      <c r="B595">
        <v>120</v>
      </c>
      <c r="C595" s="28" t="s">
        <v>142</v>
      </c>
      <c r="D595" t="s">
        <v>83</v>
      </c>
      <c r="E595">
        <v>4435</v>
      </c>
      <c r="F595" s="28" t="s">
        <v>82</v>
      </c>
      <c r="G595" t="s">
        <v>83</v>
      </c>
      <c r="H595" t="s">
        <v>84</v>
      </c>
      <c r="I595" s="28" t="s">
        <v>85</v>
      </c>
      <c r="J595" t="s">
        <v>86</v>
      </c>
      <c r="K595" s="30" t="s">
        <v>87</v>
      </c>
      <c r="L595" t="s">
        <v>88</v>
      </c>
      <c r="M595" s="31" t="s">
        <v>89</v>
      </c>
      <c r="N595" s="31" t="s">
        <v>90</v>
      </c>
      <c r="O595" s="28" t="s">
        <v>90</v>
      </c>
      <c r="P595" t="s">
        <v>179</v>
      </c>
      <c r="Q595" s="30" t="s">
        <v>115</v>
      </c>
      <c r="R595" s="28">
        <v>6</v>
      </c>
      <c r="S595" s="28">
        <v>5</v>
      </c>
      <c r="T595">
        <v>2003</v>
      </c>
      <c r="U595">
        <v>2003</v>
      </c>
      <c r="V595" s="14">
        <f t="shared" si="9"/>
        <v>0</v>
      </c>
      <c r="W595" s="28" t="s">
        <v>93</v>
      </c>
      <c r="X595" s="28" t="s">
        <v>94</v>
      </c>
      <c r="Y595" s="30" t="s">
        <v>95</v>
      </c>
      <c r="Z595" s="28" t="s">
        <v>95</v>
      </c>
      <c r="AA595" t="s">
        <v>96</v>
      </c>
      <c r="AB595" s="28">
        <v>170</v>
      </c>
      <c r="AC595" s="28" t="s">
        <v>97</v>
      </c>
      <c r="AD595" s="28" t="s">
        <v>98</v>
      </c>
      <c r="AE595" s="30" t="s">
        <v>99</v>
      </c>
      <c r="AF595" t="s">
        <v>97</v>
      </c>
      <c r="AG595" t="s">
        <v>98</v>
      </c>
      <c r="AH595" t="s">
        <v>130</v>
      </c>
      <c r="AI595" t="s">
        <v>101</v>
      </c>
      <c r="AJ595">
        <v>685</v>
      </c>
      <c r="AK595" t="s">
        <v>102</v>
      </c>
      <c r="AL595">
        <v>0</v>
      </c>
      <c r="AM595">
        <v>163</v>
      </c>
      <c r="AN595">
        <v>848</v>
      </c>
      <c r="AO595" s="28" t="s">
        <v>103</v>
      </c>
      <c r="AP595" s="28" t="s">
        <v>104</v>
      </c>
      <c r="AQ595" t="s">
        <v>105</v>
      </c>
      <c r="AR595" t="s">
        <v>106</v>
      </c>
      <c r="AS595">
        <v>848</v>
      </c>
      <c r="AT595">
        <v>0</v>
      </c>
      <c r="AU595">
        <v>0</v>
      </c>
      <c r="AV595">
        <v>848</v>
      </c>
      <c r="AW595" s="30">
        <v>1</v>
      </c>
      <c r="AX595">
        <v>0</v>
      </c>
      <c r="AY595" s="30">
        <v>1</v>
      </c>
      <c r="AZ595" s="30">
        <v>0</v>
      </c>
      <c r="BA595">
        <v>1</v>
      </c>
      <c r="BB595" s="14">
        <f>IF(Table1[[#This Row],[FullBath]]+Table1[[#This Row],[HalfBath]]=Table1[[#This Row],[BedroomAbvGr]],1,0)</f>
        <v>1</v>
      </c>
      <c r="BC595">
        <v>1</v>
      </c>
      <c r="BD595" s="30" t="s">
        <v>97</v>
      </c>
      <c r="BE595">
        <v>4</v>
      </c>
      <c r="BF595" t="s">
        <v>107</v>
      </c>
      <c r="BG595">
        <v>0</v>
      </c>
      <c r="BH595" t="s">
        <v>83</v>
      </c>
      <c r="BI595" t="s">
        <v>108</v>
      </c>
      <c r="BJ595">
        <v>2003</v>
      </c>
      <c r="BK595" t="s">
        <v>157</v>
      </c>
      <c r="BL595">
        <v>2</v>
      </c>
      <c r="BM595">
        <v>420</v>
      </c>
      <c r="BN595" t="s">
        <v>98</v>
      </c>
      <c r="BO595" t="s">
        <v>98</v>
      </c>
      <c r="BP595" t="s">
        <v>105</v>
      </c>
      <c r="BQ595" s="30">
        <v>140</v>
      </c>
      <c r="BR595" s="14">
        <f>IF(Table1[[#This Row],[WoodDeckSF]]&gt;0,1,0)</f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 s="28" t="s">
        <v>83</v>
      </c>
      <c r="BY595" s="14">
        <f>IF(Table1[[#This Row],[PoolQC]]="NA", 0, 1)</f>
        <v>0</v>
      </c>
      <c r="BZ595" s="30" t="s">
        <v>83</v>
      </c>
      <c r="CA595" s="14">
        <f>IF(Table1[[#This Row],[Fence]]="NA",0,1)</f>
        <v>0</v>
      </c>
      <c r="CB595" t="s">
        <v>83</v>
      </c>
      <c r="CC595">
        <v>0</v>
      </c>
      <c r="CD595" s="30">
        <v>5</v>
      </c>
      <c r="CE595">
        <v>2009</v>
      </c>
      <c r="CF595" t="s">
        <v>110</v>
      </c>
      <c r="CG595" t="s">
        <v>111</v>
      </c>
      <c r="CH595" s="14">
        <f>IF(Table1[[#This Row],[SaleCondition]]="Normal",1,0)</f>
        <v>1</v>
      </c>
      <c r="CI595" s="1">
        <v>140000</v>
      </c>
    </row>
    <row r="596" spans="1:87" x14ac:dyDescent="0.2">
      <c r="A596">
        <v>595</v>
      </c>
      <c r="B596">
        <v>20</v>
      </c>
      <c r="C596" s="28" t="s">
        <v>81</v>
      </c>
      <c r="D596">
        <v>88</v>
      </c>
      <c r="E596">
        <v>7990</v>
      </c>
      <c r="F596" s="28" t="s">
        <v>82</v>
      </c>
      <c r="G596" t="s">
        <v>83</v>
      </c>
      <c r="H596" t="s">
        <v>120</v>
      </c>
      <c r="I596" s="28" t="s">
        <v>85</v>
      </c>
      <c r="J596" t="s">
        <v>86</v>
      </c>
      <c r="K596" s="30" t="s">
        <v>87</v>
      </c>
      <c r="L596" t="s">
        <v>88</v>
      </c>
      <c r="M596" s="31" t="s">
        <v>89</v>
      </c>
      <c r="N596" s="31" t="s">
        <v>90</v>
      </c>
      <c r="O596" s="28" t="s">
        <v>90</v>
      </c>
      <c r="P596" t="s">
        <v>91</v>
      </c>
      <c r="Q596" s="30" t="s">
        <v>115</v>
      </c>
      <c r="R596" s="28">
        <v>5</v>
      </c>
      <c r="S596" s="28">
        <v>6</v>
      </c>
      <c r="T596">
        <v>1975</v>
      </c>
      <c r="U596">
        <v>1975</v>
      </c>
      <c r="V596" s="14">
        <f t="shared" si="9"/>
        <v>0</v>
      </c>
      <c r="W596" s="28" t="s">
        <v>152</v>
      </c>
      <c r="X596" s="28" t="s">
        <v>94</v>
      </c>
      <c r="Y596" s="30" t="s">
        <v>140</v>
      </c>
      <c r="Z596" s="28" t="s">
        <v>140</v>
      </c>
      <c r="AA596" t="s">
        <v>117</v>
      </c>
      <c r="AB596" s="28">
        <v>0</v>
      </c>
      <c r="AC596" s="28" t="s">
        <v>98</v>
      </c>
      <c r="AD596" s="28" t="s">
        <v>98</v>
      </c>
      <c r="AE596" s="30" t="s">
        <v>118</v>
      </c>
      <c r="AF596" t="s">
        <v>97</v>
      </c>
      <c r="AG596" t="s">
        <v>98</v>
      </c>
      <c r="AH596" t="s">
        <v>100</v>
      </c>
      <c r="AI596" t="s">
        <v>102</v>
      </c>
      <c r="AJ596">
        <v>0</v>
      </c>
      <c r="AK596" t="s">
        <v>102</v>
      </c>
      <c r="AL596">
        <v>0</v>
      </c>
      <c r="AM596">
        <v>924</v>
      </c>
      <c r="AN596">
        <v>924</v>
      </c>
      <c r="AO596" s="28" t="s">
        <v>103</v>
      </c>
      <c r="AP596" s="28" t="s">
        <v>98</v>
      </c>
      <c r="AQ596" t="s">
        <v>105</v>
      </c>
      <c r="AR596" t="s">
        <v>106</v>
      </c>
      <c r="AS596">
        <v>924</v>
      </c>
      <c r="AT596">
        <v>0</v>
      </c>
      <c r="AU596">
        <v>0</v>
      </c>
      <c r="AV596">
        <v>924</v>
      </c>
      <c r="AW596" s="30">
        <v>0</v>
      </c>
      <c r="AX596">
        <v>0</v>
      </c>
      <c r="AY596" s="30">
        <v>1</v>
      </c>
      <c r="AZ596" s="30">
        <v>0</v>
      </c>
      <c r="BA596">
        <v>3</v>
      </c>
      <c r="BB596" s="14">
        <f>IF(Table1[[#This Row],[FullBath]]+Table1[[#This Row],[HalfBath]]=Table1[[#This Row],[BedroomAbvGr]],1,0)</f>
        <v>0</v>
      </c>
      <c r="BC596">
        <v>1</v>
      </c>
      <c r="BD596" s="30" t="s">
        <v>98</v>
      </c>
      <c r="BE596">
        <v>5</v>
      </c>
      <c r="BF596" t="s">
        <v>107</v>
      </c>
      <c r="BG596">
        <v>0</v>
      </c>
      <c r="BH596" t="s">
        <v>83</v>
      </c>
      <c r="BI596" t="s">
        <v>127</v>
      </c>
      <c r="BJ596">
        <v>1981</v>
      </c>
      <c r="BK596" t="s">
        <v>102</v>
      </c>
      <c r="BL596">
        <v>1</v>
      </c>
      <c r="BM596">
        <v>280</v>
      </c>
      <c r="BN596" t="s">
        <v>98</v>
      </c>
      <c r="BO596" t="s">
        <v>98</v>
      </c>
      <c r="BP596" t="s">
        <v>105</v>
      </c>
      <c r="BQ596" s="30">
        <v>0</v>
      </c>
      <c r="BR596" s="14">
        <f>IF(Table1[[#This Row],[WoodDeckSF]]&gt;0,1,0)</f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s="28" t="s">
        <v>83</v>
      </c>
      <c r="BY596" s="14">
        <f>IF(Table1[[#This Row],[PoolQC]]="NA", 0, 1)</f>
        <v>0</v>
      </c>
      <c r="BZ596" s="30" t="s">
        <v>134</v>
      </c>
      <c r="CA596" s="14">
        <f>IF(Table1[[#This Row],[Fence]]="NA",0,1)</f>
        <v>1</v>
      </c>
      <c r="CB596" t="s">
        <v>83</v>
      </c>
      <c r="CC596">
        <v>0</v>
      </c>
      <c r="CD596" s="30">
        <v>4</v>
      </c>
      <c r="CE596">
        <v>2008</v>
      </c>
      <c r="CF596" t="s">
        <v>110</v>
      </c>
      <c r="CG596" t="s">
        <v>111</v>
      </c>
      <c r="CH596" s="14">
        <f>IF(Table1[[#This Row],[SaleCondition]]="Normal",1,0)</f>
        <v>1</v>
      </c>
      <c r="CI596" s="1">
        <v>110000</v>
      </c>
    </row>
    <row r="597" spans="1:87" x14ac:dyDescent="0.2">
      <c r="A597">
        <v>596</v>
      </c>
      <c r="B597">
        <v>20</v>
      </c>
      <c r="C597" s="28" t="s">
        <v>81</v>
      </c>
      <c r="D597">
        <v>69</v>
      </c>
      <c r="E597">
        <v>11302</v>
      </c>
      <c r="F597" s="28" t="s">
        <v>82</v>
      </c>
      <c r="G597" t="s">
        <v>83</v>
      </c>
      <c r="H597" t="s">
        <v>120</v>
      </c>
      <c r="I597" s="28" t="s">
        <v>85</v>
      </c>
      <c r="J597" t="s">
        <v>86</v>
      </c>
      <c r="K597" s="30" t="s">
        <v>87</v>
      </c>
      <c r="L597" t="s">
        <v>88</v>
      </c>
      <c r="M597" s="31" t="s">
        <v>200</v>
      </c>
      <c r="N597" s="31" t="s">
        <v>90</v>
      </c>
      <c r="O597" s="28" t="s">
        <v>90</v>
      </c>
      <c r="P597" t="s">
        <v>91</v>
      </c>
      <c r="Q597" s="30" t="s">
        <v>115</v>
      </c>
      <c r="R597" s="28">
        <v>8</v>
      </c>
      <c r="S597" s="28">
        <v>5</v>
      </c>
      <c r="T597">
        <v>2005</v>
      </c>
      <c r="U597">
        <v>2006</v>
      </c>
      <c r="V597" s="14">
        <f t="shared" si="9"/>
        <v>1</v>
      </c>
      <c r="W597" s="28" t="s">
        <v>93</v>
      </c>
      <c r="X597" s="28" t="s">
        <v>94</v>
      </c>
      <c r="Y597" s="30" t="s">
        <v>95</v>
      </c>
      <c r="Z597" s="28" t="s">
        <v>246</v>
      </c>
      <c r="AA597" t="s">
        <v>96</v>
      </c>
      <c r="AB597" s="28">
        <v>238</v>
      </c>
      <c r="AC597" s="28" t="s">
        <v>97</v>
      </c>
      <c r="AD597" s="28" t="s">
        <v>98</v>
      </c>
      <c r="AE597" s="30" t="s">
        <v>99</v>
      </c>
      <c r="AF597" t="s">
        <v>97</v>
      </c>
      <c r="AG597" t="s">
        <v>98</v>
      </c>
      <c r="AH597" t="s">
        <v>97</v>
      </c>
      <c r="AI597" t="s">
        <v>101</v>
      </c>
      <c r="AJ597">
        <v>1422</v>
      </c>
      <c r="AK597" t="s">
        <v>102</v>
      </c>
      <c r="AL597">
        <v>0</v>
      </c>
      <c r="AM597">
        <v>392</v>
      </c>
      <c r="AN597">
        <v>1814</v>
      </c>
      <c r="AO597" s="28" t="s">
        <v>103</v>
      </c>
      <c r="AP597" s="28" t="s">
        <v>104</v>
      </c>
      <c r="AQ597" t="s">
        <v>105</v>
      </c>
      <c r="AR597" t="s">
        <v>106</v>
      </c>
      <c r="AS597">
        <v>1826</v>
      </c>
      <c r="AT597">
        <v>0</v>
      </c>
      <c r="AU597">
        <v>0</v>
      </c>
      <c r="AV597">
        <v>1826</v>
      </c>
      <c r="AW597" s="30">
        <v>1</v>
      </c>
      <c r="AX597">
        <v>0</v>
      </c>
      <c r="AY597" s="30">
        <v>2</v>
      </c>
      <c r="AZ597" s="30">
        <v>0</v>
      </c>
      <c r="BA597">
        <v>3</v>
      </c>
      <c r="BB597" s="14">
        <f>IF(Table1[[#This Row],[FullBath]]+Table1[[#This Row],[HalfBath]]=Table1[[#This Row],[BedroomAbvGr]],1,0)</f>
        <v>0</v>
      </c>
      <c r="BC597">
        <v>1</v>
      </c>
      <c r="BD597" s="30" t="s">
        <v>97</v>
      </c>
      <c r="BE597">
        <v>7</v>
      </c>
      <c r="BF597" t="s">
        <v>107</v>
      </c>
      <c r="BG597">
        <v>1</v>
      </c>
      <c r="BH597" t="s">
        <v>98</v>
      </c>
      <c r="BI597" t="s">
        <v>108</v>
      </c>
      <c r="BJ597">
        <v>2005</v>
      </c>
      <c r="BK597" t="s">
        <v>157</v>
      </c>
      <c r="BL597">
        <v>3</v>
      </c>
      <c r="BM597">
        <v>758</v>
      </c>
      <c r="BN597" t="s">
        <v>98</v>
      </c>
      <c r="BO597" t="s">
        <v>98</v>
      </c>
      <c r="BP597" t="s">
        <v>105</v>
      </c>
      <c r="BQ597" s="30">
        <v>180</v>
      </c>
      <c r="BR597" s="14">
        <f>IF(Table1[[#This Row],[WoodDeckSF]]&gt;0,1,0)</f>
        <v>1</v>
      </c>
      <c r="BS597">
        <v>75</v>
      </c>
      <c r="BT597">
        <v>0</v>
      </c>
      <c r="BU597">
        <v>0</v>
      </c>
      <c r="BV597">
        <v>120</v>
      </c>
      <c r="BW597">
        <v>0</v>
      </c>
      <c r="BX597" s="28" t="s">
        <v>83</v>
      </c>
      <c r="BY597" s="14">
        <f>IF(Table1[[#This Row],[PoolQC]]="NA", 0, 1)</f>
        <v>0</v>
      </c>
      <c r="BZ597" s="30" t="s">
        <v>83</v>
      </c>
      <c r="CA597" s="14">
        <f>IF(Table1[[#This Row],[Fence]]="NA",0,1)</f>
        <v>0</v>
      </c>
      <c r="CB597" t="s">
        <v>83</v>
      </c>
      <c r="CC597">
        <v>0</v>
      </c>
      <c r="CD597" s="30">
        <v>8</v>
      </c>
      <c r="CE597">
        <v>2006</v>
      </c>
      <c r="CF597" t="s">
        <v>158</v>
      </c>
      <c r="CG597" t="s">
        <v>159</v>
      </c>
      <c r="CH597" s="14">
        <f>IF(Table1[[#This Row],[SaleCondition]]="Normal",1,0)</f>
        <v>0</v>
      </c>
      <c r="CI597" s="1">
        <v>319000</v>
      </c>
    </row>
    <row r="598" spans="1:87" x14ac:dyDescent="0.2">
      <c r="A598">
        <v>597</v>
      </c>
      <c r="B598">
        <v>70</v>
      </c>
      <c r="C598" s="28" t="s">
        <v>142</v>
      </c>
      <c r="D598">
        <v>60</v>
      </c>
      <c r="E598">
        <v>3600</v>
      </c>
      <c r="F598" s="28" t="s">
        <v>82</v>
      </c>
      <c r="G598" t="s">
        <v>174</v>
      </c>
      <c r="H598" t="s">
        <v>84</v>
      </c>
      <c r="I598" s="28" t="s">
        <v>85</v>
      </c>
      <c r="J598" t="s">
        <v>86</v>
      </c>
      <c r="K598" s="30" t="s">
        <v>87</v>
      </c>
      <c r="L598" t="s">
        <v>88</v>
      </c>
      <c r="M598" s="31" t="s">
        <v>143</v>
      </c>
      <c r="N598" s="31" t="s">
        <v>90</v>
      </c>
      <c r="O598" s="28" t="s">
        <v>90</v>
      </c>
      <c r="P598" t="s">
        <v>91</v>
      </c>
      <c r="Q598" s="30" t="s">
        <v>92</v>
      </c>
      <c r="R598" s="28">
        <v>6</v>
      </c>
      <c r="S598" s="28">
        <v>7</v>
      </c>
      <c r="T598">
        <v>1910</v>
      </c>
      <c r="U598">
        <v>1993</v>
      </c>
      <c r="V598" s="14">
        <f t="shared" si="9"/>
        <v>1</v>
      </c>
      <c r="W598" s="28" t="s">
        <v>93</v>
      </c>
      <c r="X598" s="28" t="s">
        <v>94</v>
      </c>
      <c r="Y598" s="30" t="s">
        <v>95</v>
      </c>
      <c r="Z598" s="28" t="s">
        <v>95</v>
      </c>
      <c r="AA598" t="s">
        <v>117</v>
      </c>
      <c r="AB598" s="28">
        <v>0</v>
      </c>
      <c r="AC598" s="28" t="s">
        <v>98</v>
      </c>
      <c r="AD598" s="28" t="s">
        <v>98</v>
      </c>
      <c r="AE598" s="30" t="s">
        <v>118</v>
      </c>
      <c r="AF598" t="s">
        <v>98</v>
      </c>
      <c r="AG598" t="s">
        <v>98</v>
      </c>
      <c r="AH598" t="s">
        <v>100</v>
      </c>
      <c r="AI598" t="s">
        <v>102</v>
      </c>
      <c r="AJ598">
        <v>0</v>
      </c>
      <c r="AK598" t="s">
        <v>102</v>
      </c>
      <c r="AL598">
        <v>0</v>
      </c>
      <c r="AM598">
        <v>684</v>
      </c>
      <c r="AN598">
        <v>684</v>
      </c>
      <c r="AO598" s="28" t="s">
        <v>103</v>
      </c>
      <c r="AP598" s="28" t="s">
        <v>104</v>
      </c>
      <c r="AQ598" t="s">
        <v>177</v>
      </c>
      <c r="AR598" t="s">
        <v>164</v>
      </c>
      <c r="AS598">
        <v>684</v>
      </c>
      <c r="AT598">
        <v>684</v>
      </c>
      <c r="AU598">
        <v>0</v>
      </c>
      <c r="AV598">
        <v>1368</v>
      </c>
      <c r="AW598" s="30">
        <v>0</v>
      </c>
      <c r="AX598">
        <v>0</v>
      </c>
      <c r="AY598" s="30">
        <v>1</v>
      </c>
      <c r="AZ598" s="30">
        <v>0</v>
      </c>
      <c r="BA598">
        <v>3</v>
      </c>
      <c r="BB598" s="14">
        <f>IF(Table1[[#This Row],[FullBath]]+Table1[[#This Row],[HalfBath]]=Table1[[#This Row],[BedroomAbvGr]],1,0)</f>
        <v>0</v>
      </c>
      <c r="BC598">
        <v>1</v>
      </c>
      <c r="BD598" s="30" t="s">
        <v>98</v>
      </c>
      <c r="BE598">
        <v>7</v>
      </c>
      <c r="BF598" t="s">
        <v>107</v>
      </c>
      <c r="BG598">
        <v>0</v>
      </c>
      <c r="BH598" t="s">
        <v>83</v>
      </c>
      <c r="BI598" t="s">
        <v>127</v>
      </c>
      <c r="BJ598">
        <v>1930</v>
      </c>
      <c r="BK598" t="s">
        <v>102</v>
      </c>
      <c r="BL598">
        <v>1</v>
      </c>
      <c r="BM598">
        <v>216</v>
      </c>
      <c r="BN598" t="s">
        <v>98</v>
      </c>
      <c r="BO598" t="s">
        <v>147</v>
      </c>
      <c r="BP598" t="s">
        <v>177</v>
      </c>
      <c r="BQ598" s="30">
        <v>0</v>
      </c>
      <c r="BR598" s="14">
        <f>IF(Table1[[#This Row],[WoodDeckSF]]&gt;0,1,0)</f>
        <v>0</v>
      </c>
      <c r="BS598">
        <v>158</v>
      </c>
      <c r="BT598">
        <v>0</v>
      </c>
      <c r="BU598">
        <v>0</v>
      </c>
      <c r="BV598">
        <v>0</v>
      </c>
      <c r="BW598">
        <v>0</v>
      </c>
      <c r="BX598" s="28" t="s">
        <v>83</v>
      </c>
      <c r="BY598" s="14">
        <f>IF(Table1[[#This Row],[PoolQC]]="NA", 0, 1)</f>
        <v>0</v>
      </c>
      <c r="BZ598" s="30" t="s">
        <v>83</v>
      </c>
      <c r="CA598" s="14">
        <f>IF(Table1[[#This Row],[Fence]]="NA",0,1)</f>
        <v>0</v>
      </c>
      <c r="CB598" t="s">
        <v>83</v>
      </c>
      <c r="CC598">
        <v>0</v>
      </c>
      <c r="CD598" s="30">
        <v>10</v>
      </c>
      <c r="CE598">
        <v>2006</v>
      </c>
      <c r="CF598" t="s">
        <v>110</v>
      </c>
      <c r="CG598" t="s">
        <v>111</v>
      </c>
      <c r="CH598" s="14">
        <f>IF(Table1[[#This Row],[SaleCondition]]="Normal",1,0)</f>
        <v>1</v>
      </c>
      <c r="CI598" s="1">
        <v>114504</v>
      </c>
    </row>
    <row r="599" spans="1:87" x14ac:dyDescent="0.2">
      <c r="A599">
        <v>598</v>
      </c>
      <c r="B599">
        <v>120</v>
      </c>
      <c r="C599" s="28" t="s">
        <v>81</v>
      </c>
      <c r="D599">
        <v>53</v>
      </c>
      <c r="E599">
        <v>3922</v>
      </c>
      <c r="F599" s="28" t="s">
        <v>82</v>
      </c>
      <c r="G599" t="s">
        <v>83</v>
      </c>
      <c r="H599" t="s">
        <v>84</v>
      </c>
      <c r="I599" s="28" t="s">
        <v>85</v>
      </c>
      <c r="J599" t="s">
        <v>86</v>
      </c>
      <c r="K599" s="30" t="s">
        <v>87</v>
      </c>
      <c r="L599" t="s">
        <v>88</v>
      </c>
      <c r="M599" s="31" t="s">
        <v>227</v>
      </c>
      <c r="N599" s="31" t="s">
        <v>90</v>
      </c>
      <c r="O599" s="28" t="s">
        <v>90</v>
      </c>
      <c r="P599" t="s">
        <v>179</v>
      </c>
      <c r="Q599" s="30" t="s">
        <v>115</v>
      </c>
      <c r="R599" s="28">
        <v>7</v>
      </c>
      <c r="S599" s="28">
        <v>5</v>
      </c>
      <c r="T599">
        <v>2006</v>
      </c>
      <c r="U599">
        <v>2007</v>
      </c>
      <c r="V599" s="14">
        <f t="shared" si="9"/>
        <v>1</v>
      </c>
      <c r="W599" s="28" t="s">
        <v>93</v>
      </c>
      <c r="X599" s="28" t="s">
        <v>94</v>
      </c>
      <c r="Y599" s="30" t="s">
        <v>95</v>
      </c>
      <c r="Z599" s="28" t="s">
        <v>95</v>
      </c>
      <c r="AA599" t="s">
        <v>96</v>
      </c>
      <c r="AB599" s="28">
        <v>72</v>
      </c>
      <c r="AC599" s="28" t="s">
        <v>97</v>
      </c>
      <c r="AD599" s="28" t="s">
        <v>98</v>
      </c>
      <c r="AE599" s="30" t="s">
        <v>99</v>
      </c>
      <c r="AF599" t="s">
        <v>104</v>
      </c>
      <c r="AG599" t="s">
        <v>98</v>
      </c>
      <c r="AH599" t="s">
        <v>130</v>
      </c>
      <c r="AI599" t="s">
        <v>102</v>
      </c>
      <c r="AJ599">
        <v>0</v>
      </c>
      <c r="AK599" t="s">
        <v>102</v>
      </c>
      <c r="AL599">
        <v>0</v>
      </c>
      <c r="AM599">
        <v>1258</v>
      </c>
      <c r="AN599">
        <v>1258</v>
      </c>
      <c r="AO599" s="28" t="s">
        <v>103</v>
      </c>
      <c r="AP599" s="28" t="s">
        <v>104</v>
      </c>
      <c r="AQ599" t="s">
        <v>105</v>
      </c>
      <c r="AR599" t="s">
        <v>106</v>
      </c>
      <c r="AS599">
        <v>1402</v>
      </c>
      <c r="AT599">
        <v>0</v>
      </c>
      <c r="AU599">
        <v>0</v>
      </c>
      <c r="AV599">
        <v>1402</v>
      </c>
      <c r="AW599" s="30">
        <v>0</v>
      </c>
      <c r="AX599">
        <v>2</v>
      </c>
      <c r="AY599" s="30">
        <v>0</v>
      </c>
      <c r="AZ599" s="30">
        <v>2</v>
      </c>
      <c r="BA599">
        <v>2</v>
      </c>
      <c r="BB599" s="14">
        <f>IF(Table1[[#This Row],[FullBath]]+Table1[[#This Row],[HalfBath]]=Table1[[#This Row],[BedroomAbvGr]],1,0)</f>
        <v>1</v>
      </c>
      <c r="BC599">
        <v>1</v>
      </c>
      <c r="BD599" s="30" t="s">
        <v>97</v>
      </c>
      <c r="BE599">
        <v>7</v>
      </c>
      <c r="BF599" t="s">
        <v>107</v>
      </c>
      <c r="BG599">
        <v>1</v>
      </c>
      <c r="BH599" t="s">
        <v>97</v>
      </c>
      <c r="BI599" t="s">
        <v>108</v>
      </c>
      <c r="BJ599">
        <v>2006</v>
      </c>
      <c r="BK599" t="s">
        <v>157</v>
      </c>
      <c r="BL599">
        <v>3</v>
      </c>
      <c r="BM599">
        <v>648</v>
      </c>
      <c r="BN599" t="s">
        <v>98</v>
      </c>
      <c r="BO599" t="s">
        <v>98</v>
      </c>
      <c r="BP599" t="s">
        <v>105</v>
      </c>
      <c r="BQ599" s="30">
        <v>120</v>
      </c>
      <c r="BR599" s="14">
        <f>IF(Table1[[#This Row],[WoodDeckSF]]&gt;0,1,0)</f>
        <v>1</v>
      </c>
      <c r="BS599">
        <v>16</v>
      </c>
      <c r="BT599">
        <v>0</v>
      </c>
      <c r="BU599">
        <v>0</v>
      </c>
      <c r="BV599">
        <v>0</v>
      </c>
      <c r="BW599">
        <v>0</v>
      </c>
      <c r="BX599" s="28" t="s">
        <v>83</v>
      </c>
      <c r="BY599" s="14">
        <f>IF(Table1[[#This Row],[PoolQC]]="NA", 0, 1)</f>
        <v>0</v>
      </c>
      <c r="BZ599" s="30" t="s">
        <v>83</v>
      </c>
      <c r="CA599" s="14">
        <f>IF(Table1[[#This Row],[Fence]]="NA",0,1)</f>
        <v>0</v>
      </c>
      <c r="CB599" t="s">
        <v>83</v>
      </c>
      <c r="CC599">
        <v>0</v>
      </c>
      <c r="CD599" s="30">
        <v>2</v>
      </c>
      <c r="CE599">
        <v>2007</v>
      </c>
      <c r="CF599" t="s">
        <v>158</v>
      </c>
      <c r="CG599" t="s">
        <v>159</v>
      </c>
      <c r="CH599" s="14">
        <f>IF(Table1[[#This Row],[SaleCondition]]="Normal",1,0)</f>
        <v>0</v>
      </c>
      <c r="CI599" s="1">
        <v>194201</v>
      </c>
    </row>
    <row r="600" spans="1:87" x14ac:dyDescent="0.2">
      <c r="A600">
        <v>599</v>
      </c>
      <c r="B600">
        <v>20</v>
      </c>
      <c r="C600" s="28" t="s">
        <v>81</v>
      </c>
      <c r="D600">
        <v>80</v>
      </c>
      <c r="E600">
        <v>12984</v>
      </c>
      <c r="F600" s="28" t="s">
        <v>82</v>
      </c>
      <c r="G600" t="s">
        <v>83</v>
      </c>
      <c r="H600" t="s">
        <v>84</v>
      </c>
      <c r="I600" s="28" t="s">
        <v>175</v>
      </c>
      <c r="J600" t="s">
        <v>86</v>
      </c>
      <c r="K600" s="30" t="s">
        <v>87</v>
      </c>
      <c r="L600" t="s">
        <v>88</v>
      </c>
      <c r="M600" s="31" t="s">
        <v>123</v>
      </c>
      <c r="N600" s="31" t="s">
        <v>90</v>
      </c>
      <c r="O600" s="28" t="s">
        <v>90</v>
      </c>
      <c r="P600" t="s">
        <v>91</v>
      </c>
      <c r="Q600" s="30" t="s">
        <v>115</v>
      </c>
      <c r="R600" s="28">
        <v>5</v>
      </c>
      <c r="S600" s="28">
        <v>6</v>
      </c>
      <c r="T600">
        <v>1977</v>
      </c>
      <c r="U600">
        <v>1977</v>
      </c>
      <c r="V600" s="14">
        <f t="shared" si="9"/>
        <v>0</v>
      </c>
      <c r="W600" s="28" t="s">
        <v>93</v>
      </c>
      <c r="X600" s="28" t="s">
        <v>94</v>
      </c>
      <c r="Y600" s="30" t="s">
        <v>161</v>
      </c>
      <c r="Z600" s="28" t="s">
        <v>161</v>
      </c>
      <c r="AA600" t="s">
        <v>96</v>
      </c>
      <c r="AB600" s="28">
        <v>459</v>
      </c>
      <c r="AC600" s="28" t="s">
        <v>98</v>
      </c>
      <c r="AD600" s="28" t="s">
        <v>98</v>
      </c>
      <c r="AE600" s="30" t="s">
        <v>118</v>
      </c>
      <c r="AF600" t="s">
        <v>97</v>
      </c>
      <c r="AG600" t="s">
        <v>98</v>
      </c>
      <c r="AH600" t="s">
        <v>121</v>
      </c>
      <c r="AI600" t="s">
        <v>119</v>
      </c>
      <c r="AJ600">
        <v>1283</v>
      </c>
      <c r="AK600" t="s">
        <v>172</v>
      </c>
      <c r="AL600">
        <v>147</v>
      </c>
      <c r="AM600">
        <v>0</v>
      </c>
      <c r="AN600">
        <v>1430</v>
      </c>
      <c r="AO600" s="28" t="s">
        <v>103</v>
      </c>
      <c r="AP600" s="28" t="s">
        <v>104</v>
      </c>
      <c r="AQ600" t="s">
        <v>105</v>
      </c>
      <c r="AR600" t="s">
        <v>106</v>
      </c>
      <c r="AS600">
        <v>1647</v>
      </c>
      <c r="AT600">
        <v>0</v>
      </c>
      <c r="AU600">
        <v>0</v>
      </c>
      <c r="AV600">
        <v>1647</v>
      </c>
      <c r="AW600" s="30">
        <v>1</v>
      </c>
      <c r="AX600">
        <v>0</v>
      </c>
      <c r="AY600" s="30">
        <v>2</v>
      </c>
      <c r="AZ600" s="30">
        <v>0</v>
      </c>
      <c r="BA600">
        <v>3</v>
      </c>
      <c r="BB600" s="14">
        <f>IF(Table1[[#This Row],[FullBath]]+Table1[[#This Row],[HalfBath]]=Table1[[#This Row],[BedroomAbvGr]],1,0)</f>
        <v>0</v>
      </c>
      <c r="BC600">
        <v>1</v>
      </c>
      <c r="BD600" s="30" t="s">
        <v>97</v>
      </c>
      <c r="BE600">
        <v>7</v>
      </c>
      <c r="BF600" t="s">
        <v>107</v>
      </c>
      <c r="BG600">
        <v>1</v>
      </c>
      <c r="BH600" t="s">
        <v>98</v>
      </c>
      <c r="BI600" t="s">
        <v>108</v>
      </c>
      <c r="BJ600">
        <v>1977</v>
      </c>
      <c r="BK600" t="s">
        <v>157</v>
      </c>
      <c r="BL600">
        <v>2</v>
      </c>
      <c r="BM600">
        <v>621</v>
      </c>
      <c r="BN600" t="s">
        <v>98</v>
      </c>
      <c r="BO600" t="s">
        <v>98</v>
      </c>
      <c r="BP600" t="s">
        <v>105</v>
      </c>
      <c r="BQ600" s="30">
        <v>0</v>
      </c>
      <c r="BR600" s="14">
        <f>IF(Table1[[#This Row],[WoodDeckSF]]&gt;0,1,0)</f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 s="28" t="s">
        <v>83</v>
      </c>
      <c r="BY600" s="14">
        <f>IF(Table1[[#This Row],[PoolQC]]="NA", 0, 1)</f>
        <v>0</v>
      </c>
      <c r="BZ600" s="30" t="s">
        <v>83</v>
      </c>
      <c r="CA600" s="14">
        <f>IF(Table1[[#This Row],[Fence]]="NA",0,1)</f>
        <v>0</v>
      </c>
      <c r="CB600" t="s">
        <v>83</v>
      </c>
      <c r="CC600">
        <v>0</v>
      </c>
      <c r="CD600" s="30">
        <v>3</v>
      </c>
      <c r="CE600">
        <v>2006</v>
      </c>
      <c r="CF600" t="s">
        <v>110</v>
      </c>
      <c r="CG600" t="s">
        <v>111</v>
      </c>
      <c r="CH600" s="14">
        <f>IF(Table1[[#This Row],[SaleCondition]]="Normal",1,0)</f>
        <v>1</v>
      </c>
      <c r="CI600" s="1">
        <v>217500</v>
      </c>
    </row>
    <row r="601" spans="1:87" x14ac:dyDescent="0.2">
      <c r="A601">
        <v>600</v>
      </c>
      <c r="B601">
        <v>160</v>
      </c>
      <c r="C601" s="28" t="s">
        <v>142</v>
      </c>
      <c r="D601">
        <v>24</v>
      </c>
      <c r="E601">
        <v>1950</v>
      </c>
      <c r="F601" s="28" t="s">
        <v>82</v>
      </c>
      <c r="G601" t="s">
        <v>83</v>
      </c>
      <c r="H601" t="s">
        <v>84</v>
      </c>
      <c r="I601" s="28" t="s">
        <v>85</v>
      </c>
      <c r="J601" t="s">
        <v>86</v>
      </c>
      <c r="K601" s="30" t="s">
        <v>87</v>
      </c>
      <c r="L601" t="s">
        <v>88</v>
      </c>
      <c r="M601" s="31" t="s">
        <v>247</v>
      </c>
      <c r="N601" s="31" t="s">
        <v>90</v>
      </c>
      <c r="O601" s="28" t="s">
        <v>90</v>
      </c>
      <c r="P601" t="s">
        <v>198</v>
      </c>
      <c r="Q601" s="30" t="s">
        <v>92</v>
      </c>
      <c r="R601" s="28">
        <v>6</v>
      </c>
      <c r="S601" s="28">
        <v>6</v>
      </c>
      <c r="T601">
        <v>1980</v>
      </c>
      <c r="U601">
        <v>1980</v>
      </c>
      <c r="V601" s="14">
        <f t="shared" si="9"/>
        <v>0</v>
      </c>
      <c r="W601" s="28" t="s">
        <v>93</v>
      </c>
      <c r="X601" s="28" t="s">
        <v>94</v>
      </c>
      <c r="Y601" s="30" t="s">
        <v>116</v>
      </c>
      <c r="Z601" s="28" t="s">
        <v>116</v>
      </c>
      <c r="AA601" t="s">
        <v>117</v>
      </c>
      <c r="AB601" s="28">
        <v>0</v>
      </c>
      <c r="AC601" s="28" t="s">
        <v>98</v>
      </c>
      <c r="AD601" s="28" t="s">
        <v>97</v>
      </c>
      <c r="AE601" s="30" t="s">
        <v>118</v>
      </c>
      <c r="AF601" t="s">
        <v>97</v>
      </c>
      <c r="AG601" t="s">
        <v>98</v>
      </c>
      <c r="AH601" t="s">
        <v>100</v>
      </c>
      <c r="AI601" t="s">
        <v>172</v>
      </c>
      <c r="AJ601">
        <v>81</v>
      </c>
      <c r="AK601" t="s">
        <v>101</v>
      </c>
      <c r="AL601">
        <v>612</v>
      </c>
      <c r="AM601">
        <v>23</v>
      </c>
      <c r="AN601">
        <v>716</v>
      </c>
      <c r="AO601" s="28" t="s">
        <v>103</v>
      </c>
      <c r="AP601" s="28" t="s">
        <v>98</v>
      </c>
      <c r="AQ601" t="s">
        <v>105</v>
      </c>
      <c r="AR601" t="s">
        <v>106</v>
      </c>
      <c r="AS601">
        <v>716</v>
      </c>
      <c r="AT601">
        <v>840</v>
      </c>
      <c r="AU601">
        <v>0</v>
      </c>
      <c r="AV601">
        <v>1556</v>
      </c>
      <c r="AW601" s="30">
        <v>1</v>
      </c>
      <c r="AX601">
        <v>0</v>
      </c>
      <c r="AY601" s="30">
        <v>2</v>
      </c>
      <c r="AZ601" s="30">
        <v>1</v>
      </c>
      <c r="BA601">
        <v>3</v>
      </c>
      <c r="BB601" s="14">
        <f>IF(Table1[[#This Row],[FullBath]]+Table1[[#This Row],[HalfBath]]=Table1[[#This Row],[BedroomAbvGr]],1,0)</f>
        <v>1</v>
      </c>
      <c r="BC601">
        <v>1</v>
      </c>
      <c r="BD601" s="30" t="s">
        <v>98</v>
      </c>
      <c r="BE601">
        <v>6</v>
      </c>
      <c r="BF601" t="s">
        <v>107</v>
      </c>
      <c r="BG601">
        <v>1</v>
      </c>
      <c r="BH601" t="s">
        <v>98</v>
      </c>
      <c r="BI601" t="s">
        <v>108</v>
      </c>
      <c r="BJ601">
        <v>1980</v>
      </c>
      <c r="BK601" t="s">
        <v>157</v>
      </c>
      <c r="BL601">
        <v>2</v>
      </c>
      <c r="BM601">
        <v>452</v>
      </c>
      <c r="BN601" t="s">
        <v>98</v>
      </c>
      <c r="BO601" t="s">
        <v>98</v>
      </c>
      <c r="BP601" t="s">
        <v>105</v>
      </c>
      <c r="BQ601" s="30">
        <v>161</v>
      </c>
      <c r="BR601" s="14">
        <f>IF(Table1[[#This Row],[WoodDeckSF]]&gt;0,1,0)</f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 s="28" t="s">
        <v>83</v>
      </c>
      <c r="BY601" s="14">
        <f>IF(Table1[[#This Row],[PoolQC]]="NA", 0, 1)</f>
        <v>0</v>
      </c>
      <c r="BZ601" s="30" t="s">
        <v>165</v>
      </c>
      <c r="CA601" s="14">
        <f>IF(Table1[[#This Row],[Fence]]="NA",0,1)</f>
        <v>1</v>
      </c>
      <c r="CB601" t="s">
        <v>83</v>
      </c>
      <c r="CC601">
        <v>0</v>
      </c>
      <c r="CD601" s="30">
        <v>7</v>
      </c>
      <c r="CE601">
        <v>2008</v>
      </c>
      <c r="CF601" t="s">
        <v>173</v>
      </c>
      <c r="CG601" t="s">
        <v>111</v>
      </c>
      <c r="CH601" s="14">
        <f>IF(Table1[[#This Row],[SaleCondition]]="Normal",1,0)</f>
        <v>1</v>
      </c>
      <c r="CI601" s="1">
        <v>151000</v>
      </c>
    </row>
    <row r="602" spans="1:87" x14ac:dyDescent="0.2">
      <c r="A602">
        <v>601</v>
      </c>
      <c r="B602">
        <v>60</v>
      </c>
      <c r="C602" s="28" t="s">
        <v>81</v>
      </c>
      <c r="D602">
        <v>74</v>
      </c>
      <c r="E602">
        <v>10927</v>
      </c>
      <c r="F602" s="28" t="s">
        <v>82</v>
      </c>
      <c r="G602" t="s">
        <v>83</v>
      </c>
      <c r="H602" t="s">
        <v>84</v>
      </c>
      <c r="I602" s="28" t="s">
        <v>85</v>
      </c>
      <c r="J602" t="s">
        <v>86</v>
      </c>
      <c r="K602" s="30" t="s">
        <v>87</v>
      </c>
      <c r="L602" t="s">
        <v>88</v>
      </c>
      <c r="M602" s="31" t="s">
        <v>154</v>
      </c>
      <c r="N602" s="31" t="s">
        <v>90</v>
      </c>
      <c r="O602" s="28" t="s">
        <v>90</v>
      </c>
      <c r="P602" t="s">
        <v>91</v>
      </c>
      <c r="Q602" s="30" t="s">
        <v>92</v>
      </c>
      <c r="R602" s="28">
        <v>8</v>
      </c>
      <c r="S602" s="28">
        <v>5</v>
      </c>
      <c r="T602">
        <v>2005</v>
      </c>
      <c r="U602">
        <v>2005</v>
      </c>
      <c r="V602" s="14">
        <f t="shared" si="9"/>
        <v>0</v>
      </c>
      <c r="W602" s="28" t="s">
        <v>93</v>
      </c>
      <c r="X602" s="28" t="s">
        <v>94</v>
      </c>
      <c r="Y602" s="30" t="s">
        <v>95</v>
      </c>
      <c r="Z602" s="28" t="s">
        <v>95</v>
      </c>
      <c r="AA602" t="s">
        <v>96</v>
      </c>
      <c r="AB602" s="28">
        <v>280</v>
      </c>
      <c r="AC602" s="28" t="s">
        <v>97</v>
      </c>
      <c r="AD602" s="28" t="s">
        <v>98</v>
      </c>
      <c r="AE602" s="30" t="s">
        <v>99</v>
      </c>
      <c r="AF602" t="s">
        <v>97</v>
      </c>
      <c r="AG602" t="s">
        <v>98</v>
      </c>
      <c r="AH602" t="s">
        <v>130</v>
      </c>
      <c r="AI602" t="s">
        <v>101</v>
      </c>
      <c r="AJ602">
        <v>546</v>
      </c>
      <c r="AK602" t="s">
        <v>102</v>
      </c>
      <c r="AL602">
        <v>0</v>
      </c>
      <c r="AM602">
        <v>512</v>
      </c>
      <c r="AN602">
        <v>1058</v>
      </c>
      <c r="AO602" s="28" t="s">
        <v>103</v>
      </c>
      <c r="AP602" s="28" t="s">
        <v>104</v>
      </c>
      <c r="AQ602" t="s">
        <v>105</v>
      </c>
      <c r="AR602" t="s">
        <v>106</v>
      </c>
      <c r="AS602">
        <v>1058</v>
      </c>
      <c r="AT602">
        <v>846</v>
      </c>
      <c r="AU602">
        <v>0</v>
      </c>
      <c r="AV602">
        <v>1904</v>
      </c>
      <c r="AW602" s="30">
        <v>1</v>
      </c>
      <c r="AX602">
        <v>0</v>
      </c>
      <c r="AY602" s="30">
        <v>2</v>
      </c>
      <c r="AZ602" s="30">
        <v>1</v>
      </c>
      <c r="BA602">
        <v>3</v>
      </c>
      <c r="BB602" s="14">
        <f>IF(Table1[[#This Row],[FullBath]]+Table1[[#This Row],[HalfBath]]=Table1[[#This Row],[BedroomAbvGr]],1,0)</f>
        <v>1</v>
      </c>
      <c r="BC602">
        <v>1</v>
      </c>
      <c r="BD602" s="30" t="s">
        <v>104</v>
      </c>
      <c r="BE602">
        <v>8</v>
      </c>
      <c r="BF602" t="s">
        <v>107</v>
      </c>
      <c r="BG602">
        <v>1</v>
      </c>
      <c r="BH602" t="s">
        <v>97</v>
      </c>
      <c r="BI602" t="s">
        <v>156</v>
      </c>
      <c r="BJ602">
        <v>2003</v>
      </c>
      <c r="BK602" t="s">
        <v>157</v>
      </c>
      <c r="BL602">
        <v>2</v>
      </c>
      <c r="BM602">
        <v>736</v>
      </c>
      <c r="BN602" t="s">
        <v>98</v>
      </c>
      <c r="BO602" t="s">
        <v>98</v>
      </c>
      <c r="BP602" t="s">
        <v>105</v>
      </c>
      <c r="BQ602" s="30">
        <v>179</v>
      </c>
      <c r="BR602" s="14">
        <f>IF(Table1[[#This Row],[WoodDeckSF]]&gt;0,1,0)</f>
        <v>1</v>
      </c>
      <c r="BS602">
        <v>60</v>
      </c>
      <c r="BT602">
        <v>0</v>
      </c>
      <c r="BU602">
        <v>0</v>
      </c>
      <c r="BV602">
        <v>0</v>
      </c>
      <c r="BW602">
        <v>0</v>
      </c>
      <c r="BX602" s="28" t="s">
        <v>83</v>
      </c>
      <c r="BY602" s="14">
        <f>IF(Table1[[#This Row],[PoolQC]]="NA", 0, 1)</f>
        <v>0</v>
      </c>
      <c r="BZ602" s="30" t="s">
        <v>83</v>
      </c>
      <c r="CA602" s="14">
        <f>IF(Table1[[#This Row],[Fence]]="NA",0,1)</f>
        <v>0</v>
      </c>
      <c r="CB602" t="s">
        <v>83</v>
      </c>
      <c r="CC602">
        <v>0</v>
      </c>
      <c r="CD602" s="30">
        <v>6</v>
      </c>
      <c r="CE602">
        <v>2006</v>
      </c>
      <c r="CF602" t="s">
        <v>110</v>
      </c>
      <c r="CG602" t="s">
        <v>111</v>
      </c>
      <c r="CH602" s="14">
        <f>IF(Table1[[#This Row],[SaleCondition]]="Normal",1,0)</f>
        <v>1</v>
      </c>
      <c r="CI602" s="1">
        <v>275000</v>
      </c>
    </row>
    <row r="603" spans="1:87" x14ac:dyDescent="0.2">
      <c r="A603">
        <v>602</v>
      </c>
      <c r="B603">
        <v>50</v>
      </c>
      <c r="C603" s="28" t="s">
        <v>142</v>
      </c>
      <c r="D603">
        <v>50</v>
      </c>
      <c r="E603">
        <v>9000</v>
      </c>
      <c r="F603" s="28" t="s">
        <v>82</v>
      </c>
      <c r="G603" t="s">
        <v>83</v>
      </c>
      <c r="H603" t="s">
        <v>84</v>
      </c>
      <c r="I603" s="28" t="s">
        <v>175</v>
      </c>
      <c r="J603" t="s">
        <v>86</v>
      </c>
      <c r="K603" s="30" t="s">
        <v>87</v>
      </c>
      <c r="L603" t="s">
        <v>88</v>
      </c>
      <c r="M603" s="31" t="s">
        <v>176</v>
      </c>
      <c r="N603" s="31" t="s">
        <v>90</v>
      </c>
      <c r="O603" s="28" t="s">
        <v>90</v>
      </c>
      <c r="P603" t="s">
        <v>91</v>
      </c>
      <c r="Q603" s="30" t="s">
        <v>132</v>
      </c>
      <c r="R603" s="28">
        <v>6</v>
      </c>
      <c r="S603" s="28">
        <v>6</v>
      </c>
      <c r="T603">
        <v>1937</v>
      </c>
      <c r="U603">
        <v>1950</v>
      </c>
      <c r="V603" s="14">
        <f t="shared" si="9"/>
        <v>1</v>
      </c>
      <c r="W603" s="28" t="s">
        <v>93</v>
      </c>
      <c r="X603" s="28" t="s">
        <v>94</v>
      </c>
      <c r="Y603" s="30" t="s">
        <v>124</v>
      </c>
      <c r="Z603" s="28" t="s">
        <v>124</v>
      </c>
      <c r="AA603" t="s">
        <v>117</v>
      </c>
      <c r="AB603" s="28">
        <v>0</v>
      </c>
      <c r="AC603" s="28" t="s">
        <v>98</v>
      </c>
      <c r="AD603" s="28" t="s">
        <v>97</v>
      </c>
      <c r="AE603" s="30" t="s">
        <v>99</v>
      </c>
      <c r="AF603" t="s">
        <v>98</v>
      </c>
      <c r="AG603" t="s">
        <v>98</v>
      </c>
      <c r="AH603" t="s">
        <v>100</v>
      </c>
      <c r="AI603" t="s">
        <v>102</v>
      </c>
      <c r="AJ603">
        <v>0</v>
      </c>
      <c r="AK603" t="s">
        <v>102</v>
      </c>
      <c r="AL603">
        <v>0</v>
      </c>
      <c r="AM603">
        <v>780</v>
      </c>
      <c r="AN603">
        <v>780</v>
      </c>
      <c r="AO603" s="28" t="s">
        <v>103</v>
      </c>
      <c r="AP603" s="28" t="s">
        <v>98</v>
      </c>
      <c r="AQ603" t="s">
        <v>105</v>
      </c>
      <c r="AR603" t="s">
        <v>106</v>
      </c>
      <c r="AS603">
        <v>780</v>
      </c>
      <c r="AT603">
        <v>595</v>
      </c>
      <c r="AU603">
        <v>0</v>
      </c>
      <c r="AV603">
        <v>1375</v>
      </c>
      <c r="AW603" s="30">
        <v>0</v>
      </c>
      <c r="AX603">
        <v>0</v>
      </c>
      <c r="AY603" s="30">
        <v>1</v>
      </c>
      <c r="AZ603" s="30">
        <v>1</v>
      </c>
      <c r="BA603">
        <v>3</v>
      </c>
      <c r="BB603" s="14">
        <f>IF(Table1[[#This Row],[FullBath]]+Table1[[#This Row],[HalfBath]]=Table1[[#This Row],[BedroomAbvGr]],1,0)</f>
        <v>0</v>
      </c>
      <c r="BC603">
        <v>1</v>
      </c>
      <c r="BD603" s="30" t="s">
        <v>97</v>
      </c>
      <c r="BE603">
        <v>6</v>
      </c>
      <c r="BF603" t="s">
        <v>107</v>
      </c>
      <c r="BG603">
        <v>1</v>
      </c>
      <c r="BH603" t="s">
        <v>97</v>
      </c>
      <c r="BI603" t="s">
        <v>127</v>
      </c>
      <c r="BJ603">
        <v>1979</v>
      </c>
      <c r="BK603" t="s">
        <v>102</v>
      </c>
      <c r="BL603">
        <v>1</v>
      </c>
      <c r="BM603">
        <v>544</v>
      </c>
      <c r="BN603" t="s">
        <v>98</v>
      </c>
      <c r="BO603" t="s">
        <v>98</v>
      </c>
      <c r="BP603" t="s">
        <v>190</v>
      </c>
      <c r="BQ603" s="30">
        <v>0</v>
      </c>
      <c r="BR603" s="14">
        <f>IF(Table1[[#This Row],[WoodDeckSF]]&gt;0,1,0)</f>
        <v>0</v>
      </c>
      <c r="BS603">
        <v>162</v>
      </c>
      <c r="BT603">
        <v>0</v>
      </c>
      <c r="BU603">
        <v>0</v>
      </c>
      <c r="BV603">
        <v>126</v>
      </c>
      <c r="BW603">
        <v>0</v>
      </c>
      <c r="BX603" s="28" t="s">
        <v>83</v>
      </c>
      <c r="BY603" s="14">
        <f>IF(Table1[[#This Row],[PoolQC]]="NA", 0, 1)</f>
        <v>0</v>
      </c>
      <c r="BZ603" s="30" t="s">
        <v>83</v>
      </c>
      <c r="CA603" s="14">
        <f>IF(Table1[[#This Row],[Fence]]="NA",0,1)</f>
        <v>0</v>
      </c>
      <c r="CB603" t="s">
        <v>83</v>
      </c>
      <c r="CC603">
        <v>0</v>
      </c>
      <c r="CD603" s="30">
        <v>12</v>
      </c>
      <c r="CE603">
        <v>2007</v>
      </c>
      <c r="CF603" t="s">
        <v>110</v>
      </c>
      <c r="CG603" t="s">
        <v>111</v>
      </c>
      <c r="CH603" s="14">
        <f>IF(Table1[[#This Row],[SaleCondition]]="Normal",1,0)</f>
        <v>1</v>
      </c>
      <c r="CI603" s="1">
        <v>141000</v>
      </c>
    </row>
    <row r="604" spans="1:87" x14ac:dyDescent="0.2">
      <c r="A604">
        <v>603</v>
      </c>
      <c r="B604">
        <v>60</v>
      </c>
      <c r="C604" s="28" t="s">
        <v>81</v>
      </c>
      <c r="D604">
        <v>80</v>
      </c>
      <c r="E604">
        <v>10041</v>
      </c>
      <c r="F604" s="28" t="s">
        <v>82</v>
      </c>
      <c r="G604" t="s">
        <v>83</v>
      </c>
      <c r="H604" t="s">
        <v>120</v>
      </c>
      <c r="I604" s="28" t="s">
        <v>85</v>
      </c>
      <c r="J604" t="s">
        <v>86</v>
      </c>
      <c r="K604" s="30" t="s">
        <v>87</v>
      </c>
      <c r="L604" t="s">
        <v>88</v>
      </c>
      <c r="M604" s="31" t="s">
        <v>170</v>
      </c>
      <c r="N604" s="31" t="s">
        <v>90</v>
      </c>
      <c r="O604" s="28" t="s">
        <v>90</v>
      </c>
      <c r="P604" t="s">
        <v>91</v>
      </c>
      <c r="Q604" s="30" t="s">
        <v>92</v>
      </c>
      <c r="R604" s="28">
        <v>8</v>
      </c>
      <c r="S604" s="28">
        <v>5</v>
      </c>
      <c r="T604">
        <v>1992</v>
      </c>
      <c r="U604">
        <v>1992</v>
      </c>
      <c r="V604" s="14">
        <f t="shared" si="9"/>
        <v>0</v>
      </c>
      <c r="W604" s="28" t="s">
        <v>93</v>
      </c>
      <c r="X604" s="28" t="s">
        <v>94</v>
      </c>
      <c r="Y604" s="30" t="s">
        <v>140</v>
      </c>
      <c r="Z604" s="28" t="s">
        <v>140</v>
      </c>
      <c r="AA604" t="s">
        <v>117</v>
      </c>
      <c r="AB604" s="28">
        <v>0</v>
      </c>
      <c r="AC604" s="28" t="s">
        <v>97</v>
      </c>
      <c r="AD604" s="28" t="s">
        <v>98</v>
      </c>
      <c r="AE604" s="30" t="s">
        <v>99</v>
      </c>
      <c r="AF604" t="s">
        <v>97</v>
      </c>
      <c r="AG604" t="s">
        <v>98</v>
      </c>
      <c r="AH604" t="s">
        <v>121</v>
      </c>
      <c r="AI604" t="s">
        <v>101</v>
      </c>
      <c r="AJ604">
        <v>789</v>
      </c>
      <c r="AK604" t="s">
        <v>102</v>
      </c>
      <c r="AL604">
        <v>0</v>
      </c>
      <c r="AM604">
        <v>119</v>
      </c>
      <c r="AN604">
        <v>908</v>
      </c>
      <c r="AO604" s="28" t="s">
        <v>103</v>
      </c>
      <c r="AP604" s="28" t="s">
        <v>104</v>
      </c>
      <c r="AQ604" t="s">
        <v>105</v>
      </c>
      <c r="AR604" t="s">
        <v>106</v>
      </c>
      <c r="AS604">
        <v>927</v>
      </c>
      <c r="AT604">
        <v>988</v>
      </c>
      <c r="AU604">
        <v>0</v>
      </c>
      <c r="AV604">
        <v>1915</v>
      </c>
      <c r="AW604" s="30">
        <v>1</v>
      </c>
      <c r="AX604">
        <v>0</v>
      </c>
      <c r="AY604" s="30">
        <v>2</v>
      </c>
      <c r="AZ604" s="30">
        <v>1</v>
      </c>
      <c r="BA604">
        <v>3</v>
      </c>
      <c r="BB604" s="14">
        <f>IF(Table1[[#This Row],[FullBath]]+Table1[[#This Row],[HalfBath]]=Table1[[#This Row],[BedroomAbvGr]],1,0)</f>
        <v>1</v>
      </c>
      <c r="BC604">
        <v>1</v>
      </c>
      <c r="BD604" s="30" t="s">
        <v>97</v>
      </c>
      <c r="BE604">
        <v>8</v>
      </c>
      <c r="BF604" t="s">
        <v>107</v>
      </c>
      <c r="BG604">
        <v>1</v>
      </c>
      <c r="BH604" t="s">
        <v>98</v>
      </c>
      <c r="BI604" t="s">
        <v>108</v>
      </c>
      <c r="BJ604">
        <v>1992</v>
      </c>
      <c r="BK604" t="s">
        <v>157</v>
      </c>
      <c r="BL604">
        <v>2</v>
      </c>
      <c r="BM604">
        <v>506</v>
      </c>
      <c r="BN604" t="s">
        <v>98</v>
      </c>
      <c r="BO604" t="s">
        <v>98</v>
      </c>
      <c r="BP604" t="s">
        <v>105</v>
      </c>
      <c r="BQ604" s="30">
        <v>120</v>
      </c>
      <c r="BR604" s="14">
        <f>IF(Table1[[#This Row],[WoodDeckSF]]&gt;0,1,0)</f>
        <v>1</v>
      </c>
      <c r="BS604">
        <v>150</v>
      </c>
      <c r="BT604">
        <v>0</v>
      </c>
      <c r="BU604">
        <v>0</v>
      </c>
      <c r="BV604">
        <v>0</v>
      </c>
      <c r="BW604">
        <v>0</v>
      </c>
      <c r="BX604" s="28" t="s">
        <v>83</v>
      </c>
      <c r="BY604" s="14">
        <f>IF(Table1[[#This Row],[PoolQC]]="NA", 0, 1)</f>
        <v>0</v>
      </c>
      <c r="BZ604" s="30" t="s">
        <v>83</v>
      </c>
      <c r="CA604" s="14">
        <f>IF(Table1[[#This Row],[Fence]]="NA",0,1)</f>
        <v>0</v>
      </c>
      <c r="CB604" t="s">
        <v>83</v>
      </c>
      <c r="CC604">
        <v>0</v>
      </c>
      <c r="CD604" s="30">
        <v>2</v>
      </c>
      <c r="CE604">
        <v>2006</v>
      </c>
      <c r="CF604" t="s">
        <v>110</v>
      </c>
      <c r="CG604" t="s">
        <v>128</v>
      </c>
      <c r="CH604" s="14">
        <f>IF(Table1[[#This Row],[SaleCondition]]="Normal",1,0)</f>
        <v>0</v>
      </c>
      <c r="CI604" s="1">
        <v>220000</v>
      </c>
    </row>
    <row r="605" spans="1:87" x14ac:dyDescent="0.2">
      <c r="A605">
        <v>604</v>
      </c>
      <c r="B605">
        <v>160</v>
      </c>
      <c r="C605" s="28" t="s">
        <v>192</v>
      </c>
      <c r="D605">
        <v>30</v>
      </c>
      <c r="E605">
        <v>3182</v>
      </c>
      <c r="F605" s="28" t="s">
        <v>82</v>
      </c>
      <c r="G605" t="s">
        <v>82</v>
      </c>
      <c r="H605" t="s">
        <v>84</v>
      </c>
      <c r="I605" s="28" t="s">
        <v>85</v>
      </c>
      <c r="J605" t="s">
        <v>86</v>
      </c>
      <c r="K605" s="30" t="s">
        <v>87</v>
      </c>
      <c r="L605" t="s">
        <v>88</v>
      </c>
      <c r="M605" s="31" t="s">
        <v>136</v>
      </c>
      <c r="N605" s="31" t="s">
        <v>90</v>
      </c>
      <c r="O605" s="28" t="s">
        <v>90</v>
      </c>
      <c r="P605" t="s">
        <v>179</v>
      </c>
      <c r="Q605" s="30" t="s">
        <v>92</v>
      </c>
      <c r="R605" s="28">
        <v>7</v>
      </c>
      <c r="S605" s="28">
        <v>5</v>
      </c>
      <c r="T605">
        <v>2004</v>
      </c>
      <c r="U605">
        <v>2005</v>
      </c>
      <c r="V605" s="14">
        <f t="shared" si="9"/>
        <v>1</v>
      </c>
      <c r="W605" s="28" t="s">
        <v>93</v>
      </c>
      <c r="X605" s="28" t="s">
        <v>94</v>
      </c>
      <c r="Y605" s="30" t="s">
        <v>116</v>
      </c>
      <c r="Z605" s="28" t="s">
        <v>116</v>
      </c>
      <c r="AA605" t="s">
        <v>117</v>
      </c>
      <c r="AB605" s="28">
        <v>0</v>
      </c>
      <c r="AC605" s="28" t="s">
        <v>97</v>
      </c>
      <c r="AD605" s="28" t="s">
        <v>98</v>
      </c>
      <c r="AE605" s="30" t="s">
        <v>99</v>
      </c>
      <c r="AF605" t="s">
        <v>97</v>
      </c>
      <c r="AG605" t="s">
        <v>98</v>
      </c>
      <c r="AH605" t="s">
        <v>100</v>
      </c>
      <c r="AI605" t="s">
        <v>102</v>
      </c>
      <c r="AJ605">
        <v>0</v>
      </c>
      <c r="AK605" t="s">
        <v>102</v>
      </c>
      <c r="AL605">
        <v>0</v>
      </c>
      <c r="AM605">
        <v>600</v>
      </c>
      <c r="AN605">
        <v>600</v>
      </c>
      <c r="AO605" s="28" t="s">
        <v>103</v>
      </c>
      <c r="AP605" s="28" t="s">
        <v>104</v>
      </c>
      <c r="AQ605" t="s">
        <v>105</v>
      </c>
      <c r="AR605" t="s">
        <v>106</v>
      </c>
      <c r="AS605">
        <v>600</v>
      </c>
      <c r="AT605">
        <v>600</v>
      </c>
      <c r="AU605">
        <v>0</v>
      </c>
      <c r="AV605">
        <v>1200</v>
      </c>
      <c r="AW605" s="30">
        <v>0</v>
      </c>
      <c r="AX605">
        <v>0</v>
      </c>
      <c r="AY605" s="30">
        <v>2</v>
      </c>
      <c r="AZ605" s="30">
        <v>1</v>
      </c>
      <c r="BA605">
        <v>2</v>
      </c>
      <c r="BB605" s="14">
        <f>IF(Table1[[#This Row],[FullBath]]+Table1[[#This Row],[HalfBath]]=Table1[[#This Row],[BedroomAbvGr]],1,0)</f>
        <v>0</v>
      </c>
      <c r="BC605">
        <v>1</v>
      </c>
      <c r="BD605" s="30" t="s">
        <v>97</v>
      </c>
      <c r="BE605">
        <v>4</v>
      </c>
      <c r="BF605" t="s">
        <v>107</v>
      </c>
      <c r="BG605">
        <v>0</v>
      </c>
      <c r="BH605" t="s">
        <v>83</v>
      </c>
      <c r="BI605" t="s">
        <v>127</v>
      </c>
      <c r="BJ605">
        <v>2004</v>
      </c>
      <c r="BK605" t="s">
        <v>109</v>
      </c>
      <c r="BL605">
        <v>2</v>
      </c>
      <c r="BM605">
        <v>480</v>
      </c>
      <c r="BN605" t="s">
        <v>98</v>
      </c>
      <c r="BO605" t="s">
        <v>98</v>
      </c>
      <c r="BP605" t="s">
        <v>105</v>
      </c>
      <c r="BQ605" s="30">
        <v>0</v>
      </c>
      <c r="BR605" s="14">
        <f>IF(Table1[[#This Row],[WoodDeckSF]]&gt;0,1,0)</f>
        <v>0</v>
      </c>
      <c r="BS605">
        <v>172</v>
      </c>
      <c r="BT605">
        <v>0</v>
      </c>
      <c r="BU605">
        <v>0</v>
      </c>
      <c r="BV605">
        <v>0</v>
      </c>
      <c r="BW605">
        <v>0</v>
      </c>
      <c r="BX605" s="28" t="s">
        <v>83</v>
      </c>
      <c r="BY605" s="14">
        <f>IF(Table1[[#This Row],[PoolQC]]="NA", 0, 1)</f>
        <v>0</v>
      </c>
      <c r="BZ605" s="30" t="s">
        <v>83</v>
      </c>
      <c r="CA605" s="14">
        <f>IF(Table1[[#This Row],[Fence]]="NA",0,1)</f>
        <v>0</v>
      </c>
      <c r="CB605" t="s">
        <v>83</v>
      </c>
      <c r="CC605">
        <v>0</v>
      </c>
      <c r="CD605" s="30">
        <v>6</v>
      </c>
      <c r="CE605">
        <v>2010</v>
      </c>
      <c r="CF605" t="s">
        <v>110</v>
      </c>
      <c r="CG605" t="s">
        <v>111</v>
      </c>
      <c r="CH605" s="14">
        <f>IF(Table1[[#This Row],[SaleCondition]]="Normal",1,0)</f>
        <v>1</v>
      </c>
      <c r="CI605" s="1">
        <v>151000</v>
      </c>
    </row>
    <row r="606" spans="1:87" x14ac:dyDescent="0.2">
      <c r="A606">
        <v>605</v>
      </c>
      <c r="B606">
        <v>20</v>
      </c>
      <c r="C606" s="28" t="s">
        <v>81</v>
      </c>
      <c r="D606">
        <v>88</v>
      </c>
      <c r="E606">
        <v>12803</v>
      </c>
      <c r="F606" s="28" t="s">
        <v>82</v>
      </c>
      <c r="G606" t="s">
        <v>83</v>
      </c>
      <c r="H606" t="s">
        <v>120</v>
      </c>
      <c r="I606" s="28" t="s">
        <v>85</v>
      </c>
      <c r="J606" t="s">
        <v>86</v>
      </c>
      <c r="K606" s="30" t="s">
        <v>87</v>
      </c>
      <c r="L606" t="s">
        <v>88</v>
      </c>
      <c r="M606" s="31" t="s">
        <v>89</v>
      </c>
      <c r="N606" s="31" t="s">
        <v>90</v>
      </c>
      <c r="O606" s="28" t="s">
        <v>90</v>
      </c>
      <c r="P606" t="s">
        <v>91</v>
      </c>
      <c r="Q606" s="30" t="s">
        <v>115</v>
      </c>
      <c r="R606" s="28">
        <v>7</v>
      </c>
      <c r="S606" s="28">
        <v>5</v>
      </c>
      <c r="T606">
        <v>2002</v>
      </c>
      <c r="U606">
        <v>2002</v>
      </c>
      <c r="V606" s="14">
        <f t="shared" si="9"/>
        <v>0</v>
      </c>
      <c r="W606" s="28" t="s">
        <v>93</v>
      </c>
      <c r="X606" s="28" t="s">
        <v>94</v>
      </c>
      <c r="Y606" s="30" t="s">
        <v>95</v>
      </c>
      <c r="Z606" s="28" t="s">
        <v>95</v>
      </c>
      <c r="AA606" t="s">
        <v>96</v>
      </c>
      <c r="AB606" s="28">
        <v>99</v>
      </c>
      <c r="AC606" s="28" t="s">
        <v>97</v>
      </c>
      <c r="AD606" s="28" t="s">
        <v>98</v>
      </c>
      <c r="AE606" s="30" t="s">
        <v>99</v>
      </c>
      <c r="AF606" t="s">
        <v>97</v>
      </c>
      <c r="AG606" t="s">
        <v>98</v>
      </c>
      <c r="AH606" t="s">
        <v>121</v>
      </c>
      <c r="AI606" t="s">
        <v>101</v>
      </c>
      <c r="AJ606">
        <v>922</v>
      </c>
      <c r="AK606" t="s">
        <v>102</v>
      </c>
      <c r="AL606">
        <v>0</v>
      </c>
      <c r="AM606">
        <v>572</v>
      </c>
      <c r="AN606">
        <v>1494</v>
      </c>
      <c r="AO606" s="28" t="s">
        <v>103</v>
      </c>
      <c r="AP606" s="28" t="s">
        <v>104</v>
      </c>
      <c r="AQ606" t="s">
        <v>105</v>
      </c>
      <c r="AR606" t="s">
        <v>106</v>
      </c>
      <c r="AS606">
        <v>1494</v>
      </c>
      <c r="AT606">
        <v>0</v>
      </c>
      <c r="AU606">
        <v>0</v>
      </c>
      <c r="AV606">
        <v>1494</v>
      </c>
      <c r="AW606" s="30">
        <v>1</v>
      </c>
      <c r="AX606">
        <v>0</v>
      </c>
      <c r="AY606" s="30">
        <v>2</v>
      </c>
      <c r="AZ606" s="30">
        <v>0</v>
      </c>
      <c r="BA606">
        <v>3</v>
      </c>
      <c r="BB606" s="14">
        <f>IF(Table1[[#This Row],[FullBath]]+Table1[[#This Row],[HalfBath]]=Table1[[#This Row],[BedroomAbvGr]],1,0)</f>
        <v>0</v>
      </c>
      <c r="BC606">
        <v>1</v>
      </c>
      <c r="BD606" s="30" t="s">
        <v>97</v>
      </c>
      <c r="BE606">
        <v>6</v>
      </c>
      <c r="BF606" t="s">
        <v>107</v>
      </c>
      <c r="BG606">
        <v>1</v>
      </c>
      <c r="BH606" t="s">
        <v>98</v>
      </c>
      <c r="BI606" t="s">
        <v>108</v>
      </c>
      <c r="BJ606">
        <v>2002</v>
      </c>
      <c r="BK606" t="s">
        <v>109</v>
      </c>
      <c r="BL606">
        <v>2</v>
      </c>
      <c r="BM606">
        <v>530</v>
      </c>
      <c r="BN606" t="s">
        <v>98</v>
      </c>
      <c r="BO606" t="s">
        <v>98</v>
      </c>
      <c r="BP606" t="s">
        <v>105</v>
      </c>
      <c r="BQ606" s="30">
        <v>192</v>
      </c>
      <c r="BR606" s="14">
        <f>IF(Table1[[#This Row],[WoodDeckSF]]&gt;0,1,0)</f>
        <v>1</v>
      </c>
      <c r="BS606">
        <v>36</v>
      </c>
      <c r="BT606">
        <v>0</v>
      </c>
      <c r="BU606">
        <v>0</v>
      </c>
      <c r="BV606">
        <v>0</v>
      </c>
      <c r="BW606">
        <v>0</v>
      </c>
      <c r="BX606" s="28" t="s">
        <v>83</v>
      </c>
      <c r="BY606" s="14">
        <f>IF(Table1[[#This Row],[PoolQC]]="NA", 0, 1)</f>
        <v>0</v>
      </c>
      <c r="BZ606" s="30" t="s">
        <v>83</v>
      </c>
      <c r="CA606" s="14">
        <f>IF(Table1[[#This Row],[Fence]]="NA",0,1)</f>
        <v>0</v>
      </c>
      <c r="CB606" t="s">
        <v>83</v>
      </c>
      <c r="CC606">
        <v>0</v>
      </c>
      <c r="CD606" s="30">
        <v>9</v>
      </c>
      <c r="CE606">
        <v>2008</v>
      </c>
      <c r="CF606" t="s">
        <v>110</v>
      </c>
      <c r="CG606" t="s">
        <v>111</v>
      </c>
      <c r="CH606" s="14">
        <f>IF(Table1[[#This Row],[SaleCondition]]="Normal",1,0)</f>
        <v>1</v>
      </c>
      <c r="CI606" s="1">
        <v>221000</v>
      </c>
    </row>
    <row r="607" spans="1:87" x14ac:dyDescent="0.2">
      <c r="A607">
        <v>606</v>
      </c>
      <c r="B607">
        <v>60</v>
      </c>
      <c r="C607" s="28" t="s">
        <v>81</v>
      </c>
      <c r="D607">
        <v>85</v>
      </c>
      <c r="E607">
        <v>13600</v>
      </c>
      <c r="F607" s="28" t="s">
        <v>82</v>
      </c>
      <c r="G607" t="s">
        <v>83</v>
      </c>
      <c r="H607" t="s">
        <v>84</v>
      </c>
      <c r="I607" s="28" t="s">
        <v>85</v>
      </c>
      <c r="J607" t="s">
        <v>86</v>
      </c>
      <c r="K607" s="30" t="s">
        <v>87</v>
      </c>
      <c r="L607" t="s">
        <v>88</v>
      </c>
      <c r="M607" s="31" t="s">
        <v>162</v>
      </c>
      <c r="N607" s="31" t="s">
        <v>90</v>
      </c>
      <c r="O607" s="28" t="s">
        <v>90</v>
      </c>
      <c r="P607" t="s">
        <v>91</v>
      </c>
      <c r="Q607" s="30" t="s">
        <v>92</v>
      </c>
      <c r="R607" s="28">
        <v>7</v>
      </c>
      <c r="S607" s="28">
        <v>6</v>
      </c>
      <c r="T607">
        <v>1965</v>
      </c>
      <c r="U607">
        <v>1990</v>
      </c>
      <c r="V607" s="14">
        <f t="shared" si="9"/>
        <v>1</v>
      </c>
      <c r="W607" s="28" t="s">
        <v>93</v>
      </c>
      <c r="X607" s="28" t="s">
        <v>94</v>
      </c>
      <c r="Y607" s="30" t="s">
        <v>140</v>
      </c>
      <c r="Z607" s="28" t="s">
        <v>140</v>
      </c>
      <c r="AA607" t="s">
        <v>96</v>
      </c>
      <c r="AB607" s="28">
        <v>176</v>
      </c>
      <c r="AC607" s="28" t="s">
        <v>98</v>
      </c>
      <c r="AD607" s="28" t="s">
        <v>98</v>
      </c>
      <c r="AE607" s="30" t="s">
        <v>118</v>
      </c>
      <c r="AF607" t="s">
        <v>98</v>
      </c>
      <c r="AG607" t="s">
        <v>98</v>
      </c>
      <c r="AH607" t="s">
        <v>100</v>
      </c>
      <c r="AI607" t="s">
        <v>141</v>
      </c>
      <c r="AJ607">
        <v>454</v>
      </c>
      <c r="AK607" t="s">
        <v>102</v>
      </c>
      <c r="AL607">
        <v>0</v>
      </c>
      <c r="AM607">
        <v>314</v>
      </c>
      <c r="AN607">
        <v>768</v>
      </c>
      <c r="AO607" s="28" t="s">
        <v>103</v>
      </c>
      <c r="AP607" s="28" t="s">
        <v>98</v>
      </c>
      <c r="AQ607" t="s">
        <v>105</v>
      </c>
      <c r="AR607" t="s">
        <v>106</v>
      </c>
      <c r="AS607">
        <v>1186</v>
      </c>
      <c r="AT607">
        <v>800</v>
      </c>
      <c r="AU607">
        <v>0</v>
      </c>
      <c r="AV607">
        <v>1986</v>
      </c>
      <c r="AW607" s="30">
        <v>0</v>
      </c>
      <c r="AX607">
        <v>0</v>
      </c>
      <c r="AY607" s="30">
        <v>2</v>
      </c>
      <c r="AZ607" s="30">
        <v>1</v>
      </c>
      <c r="BA607">
        <v>3</v>
      </c>
      <c r="BB607" s="14">
        <f>IF(Table1[[#This Row],[FullBath]]+Table1[[#This Row],[HalfBath]]=Table1[[#This Row],[BedroomAbvGr]],1,0)</f>
        <v>1</v>
      </c>
      <c r="BC607">
        <v>1</v>
      </c>
      <c r="BD607" s="30" t="s">
        <v>98</v>
      </c>
      <c r="BE607">
        <v>7</v>
      </c>
      <c r="BF607" t="s">
        <v>107</v>
      </c>
      <c r="BG607">
        <v>3</v>
      </c>
      <c r="BH607" t="s">
        <v>147</v>
      </c>
      <c r="BI607" t="s">
        <v>108</v>
      </c>
      <c r="BJ607">
        <v>1965</v>
      </c>
      <c r="BK607" t="s">
        <v>102</v>
      </c>
      <c r="BL607">
        <v>2</v>
      </c>
      <c r="BM607">
        <v>486</v>
      </c>
      <c r="BN607" t="s">
        <v>98</v>
      </c>
      <c r="BO607" t="s">
        <v>98</v>
      </c>
      <c r="BP607" t="s">
        <v>105</v>
      </c>
      <c r="BQ607" s="30">
        <v>0</v>
      </c>
      <c r="BR607" s="14">
        <f>IF(Table1[[#This Row],[WoodDeckSF]]&gt;0,1,0)</f>
        <v>0</v>
      </c>
      <c r="BS607">
        <v>42</v>
      </c>
      <c r="BT607">
        <v>0</v>
      </c>
      <c r="BU607">
        <v>0</v>
      </c>
      <c r="BV607">
        <v>189</v>
      </c>
      <c r="BW607">
        <v>0</v>
      </c>
      <c r="BX607" s="28" t="s">
        <v>83</v>
      </c>
      <c r="BY607" s="14">
        <f>IF(Table1[[#This Row],[PoolQC]]="NA", 0, 1)</f>
        <v>0</v>
      </c>
      <c r="BZ607" s="30" t="s">
        <v>83</v>
      </c>
      <c r="CA607" s="14">
        <f>IF(Table1[[#This Row],[Fence]]="NA",0,1)</f>
        <v>0</v>
      </c>
      <c r="CB607" t="s">
        <v>83</v>
      </c>
      <c r="CC607">
        <v>0</v>
      </c>
      <c r="CD607" s="30">
        <v>10</v>
      </c>
      <c r="CE607">
        <v>2009</v>
      </c>
      <c r="CF607" t="s">
        <v>110</v>
      </c>
      <c r="CG607" t="s">
        <v>111</v>
      </c>
      <c r="CH607" s="14">
        <f>IF(Table1[[#This Row],[SaleCondition]]="Normal",1,0)</f>
        <v>1</v>
      </c>
      <c r="CI607" s="1">
        <v>205000</v>
      </c>
    </row>
    <row r="608" spans="1:87" x14ac:dyDescent="0.2">
      <c r="A608">
        <v>607</v>
      </c>
      <c r="B608">
        <v>20</v>
      </c>
      <c r="C608" s="28" t="s">
        <v>81</v>
      </c>
      <c r="D608">
        <v>82</v>
      </c>
      <c r="E608">
        <v>12464</v>
      </c>
      <c r="F608" s="28" t="s">
        <v>82</v>
      </c>
      <c r="G608" t="s">
        <v>83</v>
      </c>
      <c r="H608" t="s">
        <v>160</v>
      </c>
      <c r="I608" s="28" t="s">
        <v>195</v>
      </c>
      <c r="J608" t="s">
        <v>86</v>
      </c>
      <c r="K608" s="30" t="s">
        <v>122</v>
      </c>
      <c r="L608" t="s">
        <v>194</v>
      </c>
      <c r="M608" s="31" t="s">
        <v>89</v>
      </c>
      <c r="N608" s="31" t="s">
        <v>90</v>
      </c>
      <c r="O608" s="28" t="s">
        <v>90</v>
      </c>
      <c r="P608" t="s">
        <v>91</v>
      </c>
      <c r="Q608" s="30" t="s">
        <v>115</v>
      </c>
      <c r="R608" s="28">
        <v>5</v>
      </c>
      <c r="S608" s="28">
        <v>5</v>
      </c>
      <c r="T608">
        <v>1996</v>
      </c>
      <c r="U608">
        <v>1996</v>
      </c>
      <c r="V608" s="14">
        <f t="shared" si="9"/>
        <v>0</v>
      </c>
      <c r="W608" s="28" t="s">
        <v>93</v>
      </c>
      <c r="X608" s="28" t="s">
        <v>94</v>
      </c>
      <c r="Y608" s="30" t="s">
        <v>95</v>
      </c>
      <c r="Z608" s="28" t="s">
        <v>95</v>
      </c>
      <c r="AA608" t="s">
        <v>117</v>
      </c>
      <c r="AB608" s="28">
        <v>0</v>
      </c>
      <c r="AC608" s="28" t="s">
        <v>98</v>
      </c>
      <c r="AD608" s="28" t="s">
        <v>97</v>
      </c>
      <c r="AE608" s="30" t="s">
        <v>99</v>
      </c>
      <c r="AF608" t="s">
        <v>97</v>
      </c>
      <c r="AG608" t="s">
        <v>98</v>
      </c>
      <c r="AH608" t="s">
        <v>100</v>
      </c>
      <c r="AI608" t="s">
        <v>101</v>
      </c>
      <c r="AJ608">
        <v>732</v>
      </c>
      <c r="AK608" t="s">
        <v>102</v>
      </c>
      <c r="AL608">
        <v>0</v>
      </c>
      <c r="AM608">
        <v>308</v>
      </c>
      <c r="AN608">
        <v>1040</v>
      </c>
      <c r="AO608" s="28" t="s">
        <v>103</v>
      </c>
      <c r="AP608" s="28" t="s">
        <v>97</v>
      </c>
      <c r="AQ608" t="s">
        <v>105</v>
      </c>
      <c r="AR608" t="s">
        <v>106</v>
      </c>
      <c r="AS608">
        <v>1040</v>
      </c>
      <c r="AT608">
        <v>0</v>
      </c>
      <c r="AU608">
        <v>0</v>
      </c>
      <c r="AV608">
        <v>1040</v>
      </c>
      <c r="AW608" s="30">
        <v>1</v>
      </c>
      <c r="AX608">
        <v>0</v>
      </c>
      <c r="AY608" s="30">
        <v>1</v>
      </c>
      <c r="AZ608" s="30">
        <v>0</v>
      </c>
      <c r="BA608">
        <v>3</v>
      </c>
      <c r="BB608" s="14">
        <f>IF(Table1[[#This Row],[FullBath]]+Table1[[#This Row],[HalfBath]]=Table1[[#This Row],[BedroomAbvGr]],1,0)</f>
        <v>0</v>
      </c>
      <c r="BC608">
        <v>1</v>
      </c>
      <c r="BD608" s="30" t="s">
        <v>97</v>
      </c>
      <c r="BE608">
        <v>6</v>
      </c>
      <c r="BF608" t="s">
        <v>107</v>
      </c>
      <c r="BG608">
        <v>0</v>
      </c>
      <c r="BH608" t="s">
        <v>83</v>
      </c>
      <c r="BI608" t="s">
        <v>127</v>
      </c>
      <c r="BJ608">
        <v>2000</v>
      </c>
      <c r="BK608" t="s">
        <v>102</v>
      </c>
      <c r="BL608">
        <v>2</v>
      </c>
      <c r="BM608">
        <v>576</v>
      </c>
      <c r="BN608" t="s">
        <v>98</v>
      </c>
      <c r="BO608" t="s">
        <v>98</v>
      </c>
      <c r="BP608" t="s">
        <v>105</v>
      </c>
      <c r="BQ608" s="30">
        <v>168</v>
      </c>
      <c r="BR608" s="14">
        <f>IF(Table1[[#This Row],[WoodDeckSF]]&gt;0,1,0)</f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 s="28" t="s">
        <v>83</v>
      </c>
      <c r="BY608" s="14">
        <f>IF(Table1[[#This Row],[PoolQC]]="NA", 0, 1)</f>
        <v>0</v>
      </c>
      <c r="BZ608" s="30" t="s">
        <v>165</v>
      </c>
      <c r="CA608" s="14">
        <f>IF(Table1[[#This Row],[Fence]]="NA",0,1)</f>
        <v>1</v>
      </c>
      <c r="CB608" t="s">
        <v>83</v>
      </c>
      <c r="CC608">
        <v>0</v>
      </c>
      <c r="CD608" s="30">
        <v>11</v>
      </c>
      <c r="CE608">
        <v>2009</v>
      </c>
      <c r="CF608" t="s">
        <v>110</v>
      </c>
      <c r="CG608" t="s">
        <v>111</v>
      </c>
      <c r="CH608" s="14">
        <f>IF(Table1[[#This Row],[SaleCondition]]="Normal",1,0)</f>
        <v>1</v>
      </c>
      <c r="CI608" s="1">
        <v>152000</v>
      </c>
    </row>
    <row r="609" spans="1:87" x14ac:dyDescent="0.2">
      <c r="A609">
        <v>608</v>
      </c>
      <c r="B609">
        <v>20</v>
      </c>
      <c r="C609" s="28" t="s">
        <v>81</v>
      </c>
      <c r="D609">
        <v>78</v>
      </c>
      <c r="E609">
        <v>7800</v>
      </c>
      <c r="F609" s="28" t="s">
        <v>82</v>
      </c>
      <c r="G609" t="s">
        <v>83</v>
      </c>
      <c r="H609" t="s">
        <v>84</v>
      </c>
      <c r="I609" s="28" t="s">
        <v>175</v>
      </c>
      <c r="J609" t="s">
        <v>86</v>
      </c>
      <c r="K609" s="30" t="s">
        <v>87</v>
      </c>
      <c r="L609" t="s">
        <v>194</v>
      </c>
      <c r="M609" s="31" t="s">
        <v>185</v>
      </c>
      <c r="N609" s="31" t="s">
        <v>90</v>
      </c>
      <c r="O609" s="28" t="s">
        <v>90</v>
      </c>
      <c r="P609" t="s">
        <v>91</v>
      </c>
      <c r="Q609" s="30" t="s">
        <v>92</v>
      </c>
      <c r="R609" s="28">
        <v>5</v>
      </c>
      <c r="S609" s="28">
        <v>8</v>
      </c>
      <c r="T609">
        <v>1948</v>
      </c>
      <c r="U609">
        <v>2002</v>
      </c>
      <c r="V609" s="14">
        <f t="shared" si="9"/>
        <v>1</v>
      </c>
      <c r="W609" s="28" t="s">
        <v>93</v>
      </c>
      <c r="X609" s="28" t="s">
        <v>94</v>
      </c>
      <c r="Y609" s="30" t="s">
        <v>116</v>
      </c>
      <c r="Z609" s="28" t="s">
        <v>116</v>
      </c>
      <c r="AA609" t="s">
        <v>117</v>
      </c>
      <c r="AB609" s="28">
        <v>0</v>
      </c>
      <c r="AC609" s="28" t="s">
        <v>98</v>
      </c>
      <c r="AD609" s="28" t="s">
        <v>97</v>
      </c>
      <c r="AE609" s="30" t="s">
        <v>118</v>
      </c>
      <c r="AF609" t="s">
        <v>98</v>
      </c>
      <c r="AG609" t="s">
        <v>97</v>
      </c>
      <c r="AH609" t="s">
        <v>100</v>
      </c>
      <c r="AI609" t="s">
        <v>101</v>
      </c>
      <c r="AJ609">
        <v>603</v>
      </c>
      <c r="AK609" t="s">
        <v>102</v>
      </c>
      <c r="AL609">
        <v>0</v>
      </c>
      <c r="AM609">
        <v>293</v>
      </c>
      <c r="AN609">
        <v>896</v>
      </c>
      <c r="AO609" s="28" t="s">
        <v>103</v>
      </c>
      <c r="AP609" s="28" t="s">
        <v>104</v>
      </c>
      <c r="AQ609" t="s">
        <v>105</v>
      </c>
      <c r="AR609" t="s">
        <v>106</v>
      </c>
      <c r="AS609">
        <v>1112</v>
      </c>
      <c r="AT609">
        <v>896</v>
      </c>
      <c r="AU609">
        <v>0</v>
      </c>
      <c r="AV609">
        <v>2008</v>
      </c>
      <c r="AW609" s="30">
        <v>1</v>
      </c>
      <c r="AX609">
        <v>0</v>
      </c>
      <c r="AY609" s="30">
        <v>3</v>
      </c>
      <c r="AZ609" s="30">
        <v>0</v>
      </c>
      <c r="BA609">
        <v>3</v>
      </c>
      <c r="BB609" s="14">
        <f>IF(Table1[[#This Row],[FullBath]]+Table1[[#This Row],[HalfBath]]=Table1[[#This Row],[BedroomAbvGr]],1,0)</f>
        <v>1</v>
      </c>
      <c r="BC609">
        <v>1</v>
      </c>
      <c r="BD609" s="30" t="s">
        <v>104</v>
      </c>
      <c r="BE609">
        <v>8</v>
      </c>
      <c r="BF609" t="s">
        <v>107</v>
      </c>
      <c r="BG609">
        <v>0</v>
      </c>
      <c r="BH609" t="s">
        <v>83</v>
      </c>
      <c r="BI609" t="s">
        <v>108</v>
      </c>
      <c r="BJ609">
        <v>1948</v>
      </c>
      <c r="BK609" t="s">
        <v>102</v>
      </c>
      <c r="BL609">
        <v>1</v>
      </c>
      <c r="BM609">
        <v>230</v>
      </c>
      <c r="BN609" t="s">
        <v>98</v>
      </c>
      <c r="BO609" t="s">
        <v>98</v>
      </c>
      <c r="BP609" t="s">
        <v>105</v>
      </c>
      <c r="BQ609" s="30">
        <v>103</v>
      </c>
      <c r="BR609" s="14">
        <f>IF(Table1[[#This Row],[WoodDeckSF]]&gt;0,1,0)</f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 s="28" t="s">
        <v>83</v>
      </c>
      <c r="BY609" s="14">
        <f>IF(Table1[[#This Row],[PoolQC]]="NA", 0, 1)</f>
        <v>0</v>
      </c>
      <c r="BZ609" s="30" t="s">
        <v>83</v>
      </c>
      <c r="CA609" s="14">
        <f>IF(Table1[[#This Row],[Fence]]="NA",0,1)</f>
        <v>0</v>
      </c>
      <c r="CB609" t="s">
        <v>83</v>
      </c>
      <c r="CC609">
        <v>0</v>
      </c>
      <c r="CD609" s="30">
        <v>8</v>
      </c>
      <c r="CE609">
        <v>2006</v>
      </c>
      <c r="CF609" t="s">
        <v>110</v>
      </c>
      <c r="CG609" t="s">
        <v>111</v>
      </c>
      <c r="CH609" s="14">
        <f>IF(Table1[[#This Row],[SaleCondition]]="Normal",1,0)</f>
        <v>1</v>
      </c>
      <c r="CI609" s="1">
        <v>225000</v>
      </c>
    </row>
    <row r="610" spans="1:87" x14ac:dyDescent="0.2">
      <c r="A610">
        <v>609</v>
      </c>
      <c r="B610">
        <v>70</v>
      </c>
      <c r="C610" s="28" t="s">
        <v>81</v>
      </c>
      <c r="D610">
        <v>78</v>
      </c>
      <c r="E610">
        <v>12168</v>
      </c>
      <c r="F610" s="28" t="s">
        <v>82</v>
      </c>
      <c r="G610" t="s">
        <v>83</v>
      </c>
      <c r="H610" t="s">
        <v>84</v>
      </c>
      <c r="I610" s="28" t="s">
        <v>199</v>
      </c>
      <c r="J610" t="s">
        <v>86</v>
      </c>
      <c r="K610" s="30" t="s">
        <v>87</v>
      </c>
      <c r="L610" t="s">
        <v>194</v>
      </c>
      <c r="M610" s="31" t="s">
        <v>123</v>
      </c>
      <c r="N610" s="31" t="s">
        <v>90</v>
      </c>
      <c r="O610" s="28" t="s">
        <v>90</v>
      </c>
      <c r="P610" t="s">
        <v>91</v>
      </c>
      <c r="Q610" s="30" t="s">
        <v>92</v>
      </c>
      <c r="R610" s="28">
        <v>8</v>
      </c>
      <c r="S610" s="28">
        <v>6</v>
      </c>
      <c r="T610">
        <v>1934</v>
      </c>
      <c r="U610">
        <v>1998</v>
      </c>
      <c r="V610" s="14">
        <f t="shared" si="9"/>
        <v>1</v>
      </c>
      <c r="W610" s="28" t="s">
        <v>93</v>
      </c>
      <c r="X610" s="28" t="s">
        <v>94</v>
      </c>
      <c r="Y610" s="30" t="s">
        <v>96</v>
      </c>
      <c r="Z610" s="28" t="s">
        <v>124</v>
      </c>
      <c r="AA610" t="s">
        <v>117</v>
      </c>
      <c r="AB610" s="28">
        <v>0</v>
      </c>
      <c r="AC610" s="28" t="s">
        <v>98</v>
      </c>
      <c r="AD610" s="28" t="s">
        <v>98</v>
      </c>
      <c r="AE610" s="30" t="s">
        <v>99</v>
      </c>
      <c r="AF610" t="s">
        <v>97</v>
      </c>
      <c r="AG610" t="s">
        <v>98</v>
      </c>
      <c r="AH610" t="s">
        <v>121</v>
      </c>
      <c r="AI610" t="s">
        <v>141</v>
      </c>
      <c r="AJ610">
        <v>428</v>
      </c>
      <c r="AK610" t="s">
        <v>102</v>
      </c>
      <c r="AL610">
        <v>0</v>
      </c>
      <c r="AM610">
        <v>537</v>
      </c>
      <c r="AN610">
        <v>965</v>
      </c>
      <c r="AO610" s="28" t="s">
        <v>103</v>
      </c>
      <c r="AP610" s="28" t="s">
        <v>98</v>
      </c>
      <c r="AQ610" t="s">
        <v>105</v>
      </c>
      <c r="AR610" t="s">
        <v>106</v>
      </c>
      <c r="AS610">
        <v>1940</v>
      </c>
      <c r="AT610">
        <v>1254</v>
      </c>
      <c r="AU610">
        <v>0</v>
      </c>
      <c r="AV610">
        <v>3194</v>
      </c>
      <c r="AW610" s="30">
        <v>0</v>
      </c>
      <c r="AX610">
        <v>0</v>
      </c>
      <c r="AY610" s="30">
        <v>2</v>
      </c>
      <c r="AZ610" s="30">
        <v>1</v>
      </c>
      <c r="BA610">
        <v>4</v>
      </c>
      <c r="BB610" s="14">
        <f>IF(Table1[[#This Row],[FullBath]]+Table1[[#This Row],[HalfBath]]=Table1[[#This Row],[BedroomAbvGr]],1,0)</f>
        <v>0</v>
      </c>
      <c r="BC610">
        <v>1</v>
      </c>
      <c r="BD610" s="30" t="s">
        <v>98</v>
      </c>
      <c r="BE610">
        <v>10</v>
      </c>
      <c r="BF610" t="s">
        <v>107</v>
      </c>
      <c r="BG610">
        <v>2</v>
      </c>
      <c r="BH610" t="s">
        <v>97</v>
      </c>
      <c r="BI610" t="s">
        <v>209</v>
      </c>
      <c r="BJ610">
        <v>1934</v>
      </c>
      <c r="BK610" t="s">
        <v>102</v>
      </c>
      <c r="BL610">
        <v>2</v>
      </c>
      <c r="BM610">
        <v>380</v>
      </c>
      <c r="BN610" t="s">
        <v>98</v>
      </c>
      <c r="BO610" t="s">
        <v>98</v>
      </c>
      <c r="BP610" t="s">
        <v>105</v>
      </c>
      <c r="BQ610" s="30">
        <v>0</v>
      </c>
      <c r="BR610" s="14">
        <f>IF(Table1[[#This Row],[WoodDeckSF]]&gt;0,1,0)</f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 s="28" t="s">
        <v>83</v>
      </c>
      <c r="BY610" s="14">
        <f>IF(Table1[[#This Row],[PoolQC]]="NA", 0, 1)</f>
        <v>0</v>
      </c>
      <c r="BZ610" s="30" t="s">
        <v>83</v>
      </c>
      <c r="CA610" s="14">
        <f>IF(Table1[[#This Row],[Fence]]="NA",0,1)</f>
        <v>0</v>
      </c>
      <c r="CB610" t="s">
        <v>83</v>
      </c>
      <c r="CC610">
        <v>0</v>
      </c>
      <c r="CD610" s="30">
        <v>9</v>
      </c>
      <c r="CE610">
        <v>2007</v>
      </c>
      <c r="CF610" t="s">
        <v>110</v>
      </c>
      <c r="CG610" t="s">
        <v>210</v>
      </c>
      <c r="CH610" s="14">
        <f>IF(Table1[[#This Row],[SaleCondition]]="Normal",1,0)</f>
        <v>0</v>
      </c>
      <c r="CI610" s="1">
        <v>359100</v>
      </c>
    </row>
    <row r="611" spans="1:87" x14ac:dyDescent="0.2">
      <c r="A611">
        <v>610</v>
      </c>
      <c r="B611">
        <v>20</v>
      </c>
      <c r="C611" s="28" t="s">
        <v>81</v>
      </c>
      <c r="D611">
        <v>61</v>
      </c>
      <c r="E611">
        <v>7943</v>
      </c>
      <c r="F611" s="28" t="s">
        <v>82</v>
      </c>
      <c r="G611" t="s">
        <v>83</v>
      </c>
      <c r="H611" t="s">
        <v>84</v>
      </c>
      <c r="I611" s="28" t="s">
        <v>85</v>
      </c>
      <c r="J611" t="s">
        <v>86</v>
      </c>
      <c r="K611" s="30" t="s">
        <v>87</v>
      </c>
      <c r="L611" t="s">
        <v>88</v>
      </c>
      <c r="M611" s="31" t="s">
        <v>151</v>
      </c>
      <c r="N611" s="31" t="s">
        <v>114</v>
      </c>
      <c r="O611" s="28" t="s">
        <v>90</v>
      </c>
      <c r="P611" t="s">
        <v>91</v>
      </c>
      <c r="Q611" s="30" t="s">
        <v>115</v>
      </c>
      <c r="R611" s="28">
        <v>4</v>
      </c>
      <c r="S611" s="28">
        <v>5</v>
      </c>
      <c r="T611">
        <v>1961</v>
      </c>
      <c r="U611">
        <v>1961</v>
      </c>
      <c r="V611" s="14">
        <f t="shared" si="9"/>
        <v>0</v>
      </c>
      <c r="W611" s="28" t="s">
        <v>93</v>
      </c>
      <c r="X611" s="28" t="s">
        <v>94</v>
      </c>
      <c r="Y611" s="30" t="s">
        <v>95</v>
      </c>
      <c r="Z611" s="28" t="s">
        <v>95</v>
      </c>
      <c r="AA611" t="s">
        <v>207</v>
      </c>
      <c r="AB611" s="28">
        <v>192</v>
      </c>
      <c r="AC611" s="28" t="s">
        <v>98</v>
      </c>
      <c r="AD611" s="28" t="s">
        <v>147</v>
      </c>
      <c r="AE611" s="30" t="s">
        <v>118</v>
      </c>
      <c r="AF611" t="s">
        <v>98</v>
      </c>
      <c r="AG611" t="s">
        <v>98</v>
      </c>
      <c r="AH611" t="s">
        <v>121</v>
      </c>
      <c r="AI611" t="s">
        <v>153</v>
      </c>
      <c r="AJ611">
        <v>903</v>
      </c>
      <c r="AK611" t="s">
        <v>102</v>
      </c>
      <c r="AL611">
        <v>0</v>
      </c>
      <c r="AM611">
        <v>126</v>
      </c>
      <c r="AN611">
        <v>1029</v>
      </c>
      <c r="AO611" s="28" t="s">
        <v>103</v>
      </c>
      <c r="AP611" s="28" t="s">
        <v>97</v>
      </c>
      <c r="AQ611" t="s">
        <v>105</v>
      </c>
      <c r="AR611" t="s">
        <v>106</v>
      </c>
      <c r="AS611">
        <v>1029</v>
      </c>
      <c r="AT611">
        <v>0</v>
      </c>
      <c r="AU611">
        <v>0</v>
      </c>
      <c r="AV611">
        <v>1029</v>
      </c>
      <c r="AW611" s="30">
        <v>1</v>
      </c>
      <c r="AX611">
        <v>0</v>
      </c>
      <c r="AY611" s="30">
        <v>1</v>
      </c>
      <c r="AZ611" s="30">
        <v>0</v>
      </c>
      <c r="BA611">
        <v>3</v>
      </c>
      <c r="BB611" s="14">
        <f>IF(Table1[[#This Row],[FullBath]]+Table1[[#This Row],[HalfBath]]=Table1[[#This Row],[BedroomAbvGr]],1,0)</f>
        <v>0</v>
      </c>
      <c r="BC611">
        <v>1</v>
      </c>
      <c r="BD611" s="30" t="s">
        <v>98</v>
      </c>
      <c r="BE611">
        <v>5</v>
      </c>
      <c r="BF611" t="s">
        <v>107</v>
      </c>
      <c r="BG611">
        <v>0</v>
      </c>
      <c r="BH611" t="s">
        <v>83</v>
      </c>
      <c r="BI611" t="s">
        <v>108</v>
      </c>
      <c r="BJ611">
        <v>1961</v>
      </c>
      <c r="BK611" t="s">
        <v>102</v>
      </c>
      <c r="BL611">
        <v>1</v>
      </c>
      <c r="BM611">
        <v>261</v>
      </c>
      <c r="BN611" t="s">
        <v>98</v>
      </c>
      <c r="BO611" t="s">
        <v>98</v>
      </c>
      <c r="BP611" t="s">
        <v>105</v>
      </c>
      <c r="BQ611" s="30">
        <v>64</v>
      </c>
      <c r="BR611" s="14">
        <f>IF(Table1[[#This Row],[WoodDeckSF]]&gt;0,1,0)</f>
        <v>1</v>
      </c>
      <c r="BS611">
        <v>0</v>
      </c>
      <c r="BT611">
        <v>39</v>
      </c>
      <c r="BU611">
        <v>0</v>
      </c>
      <c r="BV611">
        <v>0</v>
      </c>
      <c r="BW611">
        <v>0</v>
      </c>
      <c r="BX611" s="28" t="s">
        <v>83</v>
      </c>
      <c r="BY611" s="14">
        <f>IF(Table1[[#This Row],[PoolQC]]="NA", 0, 1)</f>
        <v>0</v>
      </c>
      <c r="BZ611" s="30" t="s">
        <v>83</v>
      </c>
      <c r="CA611" s="14">
        <f>IF(Table1[[#This Row],[Fence]]="NA",0,1)</f>
        <v>0</v>
      </c>
      <c r="CB611" t="s">
        <v>83</v>
      </c>
      <c r="CC611">
        <v>0</v>
      </c>
      <c r="CD611" s="30">
        <v>4</v>
      </c>
      <c r="CE611">
        <v>2007</v>
      </c>
      <c r="CF611" t="s">
        <v>110</v>
      </c>
      <c r="CG611" t="s">
        <v>111</v>
      </c>
      <c r="CH611" s="14">
        <f>IF(Table1[[#This Row],[SaleCondition]]="Normal",1,0)</f>
        <v>1</v>
      </c>
      <c r="CI611" s="1">
        <v>118500</v>
      </c>
    </row>
    <row r="612" spans="1:87" x14ac:dyDescent="0.2">
      <c r="A612">
        <v>611</v>
      </c>
      <c r="B612">
        <v>60</v>
      </c>
      <c r="C612" s="28" t="s">
        <v>81</v>
      </c>
      <c r="D612" t="s">
        <v>83</v>
      </c>
      <c r="E612">
        <v>11050</v>
      </c>
      <c r="F612" s="28" t="s">
        <v>82</v>
      </c>
      <c r="G612" t="s">
        <v>83</v>
      </c>
      <c r="H612" t="s">
        <v>84</v>
      </c>
      <c r="I612" s="28" t="s">
        <v>85</v>
      </c>
      <c r="J612" t="s">
        <v>86</v>
      </c>
      <c r="K612" s="30" t="s">
        <v>87</v>
      </c>
      <c r="L612" t="s">
        <v>88</v>
      </c>
      <c r="M612" s="31" t="s">
        <v>89</v>
      </c>
      <c r="N612" s="31" t="s">
        <v>139</v>
      </c>
      <c r="O612" s="28" t="s">
        <v>90</v>
      </c>
      <c r="P612" t="s">
        <v>91</v>
      </c>
      <c r="Q612" s="30" t="s">
        <v>92</v>
      </c>
      <c r="R612" s="28">
        <v>9</v>
      </c>
      <c r="S612" s="28">
        <v>5</v>
      </c>
      <c r="T612">
        <v>2000</v>
      </c>
      <c r="U612">
        <v>2000</v>
      </c>
      <c r="V612" s="14">
        <f t="shared" si="9"/>
        <v>0</v>
      </c>
      <c r="W612" s="28" t="s">
        <v>152</v>
      </c>
      <c r="X612" s="28" t="s">
        <v>94</v>
      </c>
      <c r="Y612" s="30" t="s">
        <v>95</v>
      </c>
      <c r="Z612" s="28" t="s">
        <v>95</v>
      </c>
      <c r="AA612" t="s">
        <v>96</v>
      </c>
      <c r="AB612" s="28">
        <v>204</v>
      </c>
      <c r="AC612" s="28" t="s">
        <v>97</v>
      </c>
      <c r="AD612" s="28" t="s">
        <v>98</v>
      </c>
      <c r="AE612" s="30" t="s">
        <v>99</v>
      </c>
      <c r="AF612" t="s">
        <v>104</v>
      </c>
      <c r="AG612" t="s">
        <v>98</v>
      </c>
      <c r="AH612" t="s">
        <v>121</v>
      </c>
      <c r="AI612" t="s">
        <v>101</v>
      </c>
      <c r="AJ612">
        <v>904</v>
      </c>
      <c r="AK612" t="s">
        <v>102</v>
      </c>
      <c r="AL612">
        <v>0</v>
      </c>
      <c r="AM612">
        <v>536</v>
      </c>
      <c r="AN612">
        <v>1440</v>
      </c>
      <c r="AO612" s="28" t="s">
        <v>103</v>
      </c>
      <c r="AP612" s="28" t="s">
        <v>104</v>
      </c>
      <c r="AQ612" t="s">
        <v>105</v>
      </c>
      <c r="AR612" t="s">
        <v>106</v>
      </c>
      <c r="AS612">
        <v>1476</v>
      </c>
      <c r="AT612">
        <v>677</v>
      </c>
      <c r="AU612">
        <v>0</v>
      </c>
      <c r="AV612">
        <v>2153</v>
      </c>
      <c r="AW612" s="30">
        <v>1</v>
      </c>
      <c r="AX612">
        <v>0</v>
      </c>
      <c r="AY612" s="30">
        <v>2</v>
      </c>
      <c r="AZ612" s="30">
        <v>1</v>
      </c>
      <c r="BA612">
        <v>3</v>
      </c>
      <c r="BB612" s="14">
        <f>IF(Table1[[#This Row],[FullBath]]+Table1[[#This Row],[HalfBath]]=Table1[[#This Row],[BedroomAbvGr]],1,0)</f>
        <v>1</v>
      </c>
      <c r="BC612">
        <v>1</v>
      </c>
      <c r="BD612" s="30" t="s">
        <v>104</v>
      </c>
      <c r="BE612">
        <v>8</v>
      </c>
      <c r="BF612" t="s">
        <v>107</v>
      </c>
      <c r="BG612">
        <v>2</v>
      </c>
      <c r="BH612" t="s">
        <v>104</v>
      </c>
      <c r="BI612" t="s">
        <v>108</v>
      </c>
      <c r="BJ612">
        <v>2000</v>
      </c>
      <c r="BK612" t="s">
        <v>157</v>
      </c>
      <c r="BL612">
        <v>3</v>
      </c>
      <c r="BM612">
        <v>736</v>
      </c>
      <c r="BN612" t="s">
        <v>98</v>
      </c>
      <c r="BO612" t="s">
        <v>98</v>
      </c>
      <c r="BP612" t="s">
        <v>105</v>
      </c>
      <c r="BQ612" s="30">
        <v>253</v>
      </c>
      <c r="BR612" s="14">
        <f>IF(Table1[[#This Row],[WoodDeckSF]]&gt;0,1,0)</f>
        <v>1</v>
      </c>
      <c r="BS612">
        <v>142</v>
      </c>
      <c r="BT612">
        <v>0</v>
      </c>
      <c r="BU612">
        <v>0</v>
      </c>
      <c r="BV612">
        <v>0</v>
      </c>
      <c r="BW612">
        <v>0</v>
      </c>
      <c r="BX612" s="28" t="s">
        <v>83</v>
      </c>
      <c r="BY612" s="14">
        <f>IF(Table1[[#This Row],[PoolQC]]="NA", 0, 1)</f>
        <v>0</v>
      </c>
      <c r="BZ612" s="30" t="s">
        <v>83</v>
      </c>
      <c r="CA612" s="14">
        <f>IF(Table1[[#This Row],[Fence]]="NA",0,1)</f>
        <v>0</v>
      </c>
      <c r="CB612" t="s">
        <v>83</v>
      </c>
      <c r="CC612">
        <v>0</v>
      </c>
      <c r="CD612" s="30">
        <v>5</v>
      </c>
      <c r="CE612">
        <v>2009</v>
      </c>
      <c r="CF612" t="s">
        <v>110</v>
      </c>
      <c r="CG612" t="s">
        <v>111</v>
      </c>
      <c r="CH612" s="14">
        <f>IF(Table1[[#This Row],[SaleCondition]]="Normal",1,0)</f>
        <v>1</v>
      </c>
      <c r="CI612" s="1">
        <v>313000</v>
      </c>
    </row>
    <row r="613" spans="1:87" x14ac:dyDescent="0.2">
      <c r="A613">
        <v>612</v>
      </c>
      <c r="B613">
        <v>80</v>
      </c>
      <c r="C613" s="28" t="s">
        <v>81</v>
      </c>
      <c r="D613" t="s">
        <v>83</v>
      </c>
      <c r="E613">
        <v>10395</v>
      </c>
      <c r="F613" s="28" t="s">
        <v>82</v>
      </c>
      <c r="G613" t="s">
        <v>83</v>
      </c>
      <c r="H613" t="s">
        <v>120</v>
      </c>
      <c r="I613" s="28" t="s">
        <v>85</v>
      </c>
      <c r="J613" t="s">
        <v>86</v>
      </c>
      <c r="K613" s="30" t="s">
        <v>112</v>
      </c>
      <c r="L613" t="s">
        <v>88</v>
      </c>
      <c r="M613" s="31" t="s">
        <v>138</v>
      </c>
      <c r="N613" s="31" t="s">
        <v>90</v>
      </c>
      <c r="O613" s="28" t="s">
        <v>90</v>
      </c>
      <c r="P613" t="s">
        <v>91</v>
      </c>
      <c r="Q613" s="30" t="s">
        <v>197</v>
      </c>
      <c r="R613" s="28">
        <v>6</v>
      </c>
      <c r="S613" s="28">
        <v>6</v>
      </c>
      <c r="T613">
        <v>1978</v>
      </c>
      <c r="U613">
        <v>1978</v>
      </c>
      <c r="V613" s="14">
        <f t="shared" si="9"/>
        <v>0</v>
      </c>
      <c r="W613" s="28" t="s">
        <v>93</v>
      </c>
      <c r="X613" s="28" t="s">
        <v>94</v>
      </c>
      <c r="Y613" s="30" t="s">
        <v>140</v>
      </c>
      <c r="Z613" s="28" t="s">
        <v>140</v>
      </c>
      <c r="AA613" t="s">
        <v>96</v>
      </c>
      <c r="AB613" s="28">
        <v>233</v>
      </c>
      <c r="AC613" s="28" t="s">
        <v>98</v>
      </c>
      <c r="AD613" s="28" t="s">
        <v>98</v>
      </c>
      <c r="AE613" s="30" t="s">
        <v>118</v>
      </c>
      <c r="AF613" t="s">
        <v>97</v>
      </c>
      <c r="AG613" t="s">
        <v>98</v>
      </c>
      <c r="AH613" t="s">
        <v>130</v>
      </c>
      <c r="AI613" t="s">
        <v>119</v>
      </c>
      <c r="AJ613">
        <v>605</v>
      </c>
      <c r="AK613" t="s">
        <v>102</v>
      </c>
      <c r="AL613">
        <v>0</v>
      </c>
      <c r="AM613">
        <v>427</v>
      </c>
      <c r="AN613">
        <v>1032</v>
      </c>
      <c r="AO613" s="28" t="s">
        <v>103</v>
      </c>
      <c r="AP613" s="28" t="s">
        <v>98</v>
      </c>
      <c r="AQ613" t="s">
        <v>105</v>
      </c>
      <c r="AR613" t="s">
        <v>106</v>
      </c>
      <c r="AS613">
        <v>1032</v>
      </c>
      <c r="AT613">
        <v>0</v>
      </c>
      <c r="AU613">
        <v>0</v>
      </c>
      <c r="AV613">
        <v>1032</v>
      </c>
      <c r="AW613" s="30">
        <v>0</v>
      </c>
      <c r="AX613">
        <v>1</v>
      </c>
      <c r="AY613" s="30">
        <v>2</v>
      </c>
      <c r="AZ613" s="30">
        <v>0</v>
      </c>
      <c r="BA613">
        <v>3</v>
      </c>
      <c r="BB613" s="14">
        <f>IF(Table1[[#This Row],[FullBath]]+Table1[[#This Row],[HalfBath]]=Table1[[#This Row],[BedroomAbvGr]],1,0)</f>
        <v>0</v>
      </c>
      <c r="BC613">
        <v>1</v>
      </c>
      <c r="BD613" s="30" t="s">
        <v>98</v>
      </c>
      <c r="BE613">
        <v>6</v>
      </c>
      <c r="BF613" t="s">
        <v>107</v>
      </c>
      <c r="BG613">
        <v>1</v>
      </c>
      <c r="BH613" t="s">
        <v>98</v>
      </c>
      <c r="BI613" t="s">
        <v>108</v>
      </c>
      <c r="BJ613">
        <v>1978</v>
      </c>
      <c r="BK613" t="s">
        <v>102</v>
      </c>
      <c r="BL613">
        <v>2</v>
      </c>
      <c r="BM613">
        <v>564</v>
      </c>
      <c r="BN613" t="s">
        <v>98</v>
      </c>
      <c r="BO613" t="s">
        <v>98</v>
      </c>
      <c r="BP613" t="s">
        <v>105</v>
      </c>
      <c r="BQ613" s="30">
        <v>0</v>
      </c>
      <c r="BR613" s="14">
        <f>IF(Table1[[#This Row],[WoodDeckSF]]&gt;0,1,0)</f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 s="28" t="s">
        <v>83</v>
      </c>
      <c r="BY613" s="14">
        <f>IF(Table1[[#This Row],[PoolQC]]="NA", 0, 1)</f>
        <v>0</v>
      </c>
      <c r="BZ613" s="30" t="s">
        <v>134</v>
      </c>
      <c r="CA613" s="14">
        <f>IF(Table1[[#This Row],[Fence]]="NA",0,1)</f>
        <v>1</v>
      </c>
      <c r="CB613" t="s">
        <v>135</v>
      </c>
      <c r="CC613">
        <v>500</v>
      </c>
      <c r="CD613" s="30">
        <v>7</v>
      </c>
      <c r="CE613">
        <v>2007</v>
      </c>
      <c r="CF613" t="s">
        <v>110</v>
      </c>
      <c r="CG613" t="s">
        <v>111</v>
      </c>
      <c r="CH613" s="14">
        <f>IF(Table1[[#This Row],[SaleCondition]]="Normal",1,0)</f>
        <v>1</v>
      </c>
      <c r="CI613" s="1">
        <v>148000</v>
      </c>
    </row>
    <row r="614" spans="1:87" x14ac:dyDescent="0.2">
      <c r="A614">
        <v>613</v>
      </c>
      <c r="B614">
        <v>60</v>
      </c>
      <c r="C614" s="28" t="s">
        <v>81</v>
      </c>
      <c r="D614" t="s">
        <v>83</v>
      </c>
      <c r="E614">
        <v>11885</v>
      </c>
      <c r="F614" s="28" t="s">
        <v>82</v>
      </c>
      <c r="G614" t="s">
        <v>83</v>
      </c>
      <c r="H614" t="s">
        <v>84</v>
      </c>
      <c r="I614" s="28" t="s">
        <v>85</v>
      </c>
      <c r="J614" t="s">
        <v>86</v>
      </c>
      <c r="K614" s="30" t="s">
        <v>87</v>
      </c>
      <c r="L614" t="s">
        <v>88</v>
      </c>
      <c r="M614" s="31" t="s">
        <v>89</v>
      </c>
      <c r="N614" s="31" t="s">
        <v>90</v>
      </c>
      <c r="O614" s="28" t="s">
        <v>90</v>
      </c>
      <c r="P614" t="s">
        <v>91</v>
      </c>
      <c r="Q614" s="30" t="s">
        <v>92</v>
      </c>
      <c r="R614" s="28">
        <v>8</v>
      </c>
      <c r="S614" s="28">
        <v>5</v>
      </c>
      <c r="T614">
        <v>2001</v>
      </c>
      <c r="U614">
        <v>2001</v>
      </c>
      <c r="V614" s="14">
        <f t="shared" si="9"/>
        <v>0</v>
      </c>
      <c r="W614" s="28" t="s">
        <v>93</v>
      </c>
      <c r="X614" s="28" t="s">
        <v>94</v>
      </c>
      <c r="Y614" s="30" t="s">
        <v>95</v>
      </c>
      <c r="Z614" s="28" t="s">
        <v>95</v>
      </c>
      <c r="AA614" t="s">
        <v>96</v>
      </c>
      <c r="AB614" s="28">
        <v>108</v>
      </c>
      <c r="AC614" s="28" t="s">
        <v>97</v>
      </c>
      <c r="AD614" s="28" t="s">
        <v>98</v>
      </c>
      <c r="AE614" s="30" t="s">
        <v>99</v>
      </c>
      <c r="AF614" t="s">
        <v>97</v>
      </c>
      <c r="AG614" t="s">
        <v>98</v>
      </c>
      <c r="AH614" t="s">
        <v>130</v>
      </c>
      <c r="AI614" t="s">
        <v>101</v>
      </c>
      <c r="AJ614">
        <v>990</v>
      </c>
      <c r="AK614" t="s">
        <v>102</v>
      </c>
      <c r="AL614">
        <v>0</v>
      </c>
      <c r="AM614">
        <v>309</v>
      </c>
      <c r="AN614">
        <v>1299</v>
      </c>
      <c r="AO614" s="28" t="s">
        <v>103</v>
      </c>
      <c r="AP614" s="28" t="s">
        <v>104</v>
      </c>
      <c r="AQ614" t="s">
        <v>105</v>
      </c>
      <c r="AR614" t="s">
        <v>106</v>
      </c>
      <c r="AS614">
        <v>1299</v>
      </c>
      <c r="AT614">
        <v>573</v>
      </c>
      <c r="AU614">
        <v>0</v>
      </c>
      <c r="AV614">
        <v>1872</v>
      </c>
      <c r="AW614" s="30">
        <v>1</v>
      </c>
      <c r="AX614">
        <v>0</v>
      </c>
      <c r="AY614" s="30">
        <v>2</v>
      </c>
      <c r="AZ614" s="30">
        <v>1</v>
      </c>
      <c r="BA614">
        <v>3</v>
      </c>
      <c r="BB614" s="14">
        <f>IF(Table1[[#This Row],[FullBath]]+Table1[[#This Row],[HalfBath]]=Table1[[#This Row],[BedroomAbvGr]],1,0)</f>
        <v>1</v>
      </c>
      <c r="BC614">
        <v>1</v>
      </c>
      <c r="BD614" s="30" t="s">
        <v>104</v>
      </c>
      <c r="BE614">
        <v>7</v>
      </c>
      <c r="BF614" t="s">
        <v>107</v>
      </c>
      <c r="BG614">
        <v>1</v>
      </c>
      <c r="BH614" t="s">
        <v>98</v>
      </c>
      <c r="BI614" t="s">
        <v>156</v>
      </c>
      <c r="BJ614">
        <v>2001</v>
      </c>
      <c r="BK614" t="s">
        <v>109</v>
      </c>
      <c r="BL614">
        <v>2</v>
      </c>
      <c r="BM614">
        <v>531</v>
      </c>
      <c r="BN614" t="s">
        <v>98</v>
      </c>
      <c r="BO614" t="s">
        <v>98</v>
      </c>
      <c r="BP614" t="s">
        <v>105</v>
      </c>
      <c r="BQ614" s="30">
        <v>160</v>
      </c>
      <c r="BR614" s="14">
        <f>IF(Table1[[#This Row],[WoodDeckSF]]&gt;0,1,0)</f>
        <v>1</v>
      </c>
      <c r="BS614">
        <v>122</v>
      </c>
      <c r="BT614">
        <v>0</v>
      </c>
      <c r="BU614">
        <v>0</v>
      </c>
      <c r="BV614">
        <v>0</v>
      </c>
      <c r="BW614">
        <v>0</v>
      </c>
      <c r="BX614" s="28" t="s">
        <v>83</v>
      </c>
      <c r="BY614" s="14">
        <f>IF(Table1[[#This Row],[PoolQC]]="NA", 0, 1)</f>
        <v>0</v>
      </c>
      <c r="BZ614" s="30" t="s">
        <v>83</v>
      </c>
      <c r="CA614" s="14">
        <f>IF(Table1[[#This Row],[Fence]]="NA",0,1)</f>
        <v>0</v>
      </c>
      <c r="CB614" t="s">
        <v>83</v>
      </c>
      <c r="CC614">
        <v>0</v>
      </c>
      <c r="CD614" s="30">
        <v>11</v>
      </c>
      <c r="CE614">
        <v>2009</v>
      </c>
      <c r="CF614" t="s">
        <v>110</v>
      </c>
      <c r="CG614" t="s">
        <v>111</v>
      </c>
      <c r="CH614" s="14">
        <f>IF(Table1[[#This Row],[SaleCondition]]="Normal",1,0)</f>
        <v>1</v>
      </c>
      <c r="CI614" s="1">
        <v>261500</v>
      </c>
    </row>
    <row r="615" spans="1:87" x14ac:dyDescent="0.2">
      <c r="A615">
        <v>614</v>
      </c>
      <c r="B615">
        <v>20</v>
      </c>
      <c r="C615" s="28" t="s">
        <v>81</v>
      </c>
      <c r="D615">
        <v>70</v>
      </c>
      <c r="E615">
        <v>8402</v>
      </c>
      <c r="F615" s="28" t="s">
        <v>82</v>
      </c>
      <c r="G615" t="s">
        <v>83</v>
      </c>
      <c r="H615" t="s">
        <v>84</v>
      </c>
      <c r="I615" s="28" t="s">
        <v>85</v>
      </c>
      <c r="J615" t="s">
        <v>86</v>
      </c>
      <c r="K615" s="30" t="s">
        <v>87</v>
      </c>
      <c r="L615" t="s">
        <v>88</v>
      </c>
      <c r="M615" s="31" t="s">
        <v>131</v>
      </c>
      <c r="N615" s="31" t="s">
        <v>114</v>
      </c>
      <c r="O615" s="28" t="s">
        <v>90</v>
      </c>
      <c r="P615" t="s">
        <v>91</v>
      </c>
      <c r="Q615" s="30" t="s">
        <v>115</v>
      </c>
      <c r="R615" s="28">
        <v>5</v>
      </c>
      <c r="S615" s="28">
        <v>5</v>
      </c>
      <c r="T615">
        <v>2007</v>
      </c>
      <c r="U615">
        <v>2007</v>
      </c>
      <c r="V615" s="14">
        <f t="shared" si="9"/>
        <v>0</v>
      </c>
      <c r="W615" s="28" t="s">
        <v>93</v>
      </c>
      <c r="X615" s="28" t="s">
        <v>94</v>
      </c>
      <c r="Y615" s="30" t="s">
        <v>95</v>
      </c>
      <c r="Z615" s="28" t="s">
        <v>95</v>
      </c>
      <c r="AA615" t="s">
        <v>117</v>
      </c>
      <c r="AB615" s="28">
        <v>0</v>
      </c>
      <c r="AC615" s="28" t="s">
        <v>98</v>
      </c>
      <c r="AD615" s="28" t="s">
        <v>98</v>
      </c>
      <c r="AE615" s="30" t="s">
        <v>99</v>
      </c>
      <c r="AF615" t="s">
        <v>97</v>
      </c>
      <c r="AG615" t="s">
        <v>98</v>
      </c>
      <c r="AH615" t="s">
        <v>100</v>
      </c>
      <c r="AI615" t="s">
        <v>119</v>
      </c>
      <c r="AJ615">
        <v>206</v>
      </c>
      <c r="AK615" t="s">
        <v>102</v>
      </c>
      <c r="AL615">
        <v>0</v>
      </c>
      <c r="AM615">
        <v>914</v>
      </c>
      <c r="AN615">
        <v>1120</v>
      </c>
      <c r="AO615" s="28" t="s">
        <v>103</v>
      </c>
      <c r="AP615" s="28" t="s">
        <v>104</v>
      </c>
      <c r="AQ615" t="s">
        <v>105</v>
      </c>
      <c r="AR615" t="s">
        <v>106</v>
      </c>
      <c r="AS615">
        <v>1120</v>
      </c>
      <c r="AT615">
        <v>0</v>
      </c>
      <c r="AU615">
        <v>0</v>
      </c>
      <c r="AV615">
        <v>1120</v>
      </c>
      <c r="AW615" s="30">
        <v>0</v>
      </c>
      <c r="AX615">
        <v>0</v>
      </c>
      <c r="AY615" s="30">
        <v>1</v>
      </c>
      <c r="AZ615" s="30">
        <v>0</v>
      </c>
      <c r="BA615">
        <v>3</v>
      </c>
      <c r="BB615" s="14">
        <f>IF(Table1[[#This Row],[FullBath]]+Table1[[#This Row],[HalfBath]]=Table1[[#This Row],[BedroomAbvGr]],1,0)</f>
        <v>0</v>
      </c>
      <c r="BC615">
        <v>1</v>
      </c>
      <c r="BD615" s="30" t="s">
        <v>98</v>
      </c>
      <c r="BE615">
        <v>6</v>
      </c>
      <c r="BF615" t="s">
        <v>107</v>
      </c>
      <c r="BG615">
        <v>0</v>
      </c>
      <c r="BH615" t="s">
        <v>83</v>
      </c>
      <c r="BI615" t="s">
        <v>83</v>
      </c>
      <c r="BJ615" t="s">
        <v>83</v>
      </c>
      <c r="BK615" t="s">
        <v>83</v>
      </c>
      <c r="BL615">
        <v>0</v>
      </c>
      <c r="BM615">
        <v>0</v>
      </c>
      <c r="BN615" t="s">
        <v>83</v>
      </c>
      <c r="BO615" t="s">
        <v>83</v>
      </c>
      <c r="BP615" t="s">
        <v>105</v>
      </c>
      <c r="BQ615" s="30">
        <v>0</v>
      </c>
      <c r="BR615" s="14">
        <f>IF(Table1[[#This Row],[WoodDeckSF]]&gt;0,1,0)</f>
        <v>0</v>
      </c>
      <c r="BS615">
        <v>30</v>
      </c>
      <c r="BT615">
        <v>0</v>
      </c>
      <c r="BU615">
        <v>0</v>
      </c>
      <c r="BV615">
        <v>0</v>
      </c>
      <c r="BW615">
        <v>0</v>
      </c>
      <c r="BX615" s="28" t="s">
        <v>83</v>
      </c>
      <c r="BY615" s="14">
        <f>IF(Table1[[#This Row],[PoolQC]]="NA", 0, 1)</f>
        <v>0</v>
      </c>
      <c r="BZ615" s="30" t="s">
        <v>83</v>
      </c>
      <c r="CA615" s="14">
        <f>IF(Table1[[#This Row],[Fence]]="NA",0,1)</f>
        <v>0</v>
      </c>
      <c r="CB615" t="s">
        <v>83</v>
      </c>
      <c r="CC615">
        <v>0</v>
      </c>
      <c r="CD615" s="30">
        <v>12</v>
      </c>
      <c r="CE615">
        <v>2007</v>
      </c>
      <c r="CF615" t="s">
        <v>158</v>
      </c>
      <c r="CG615" t="s">
        <v>159</v>
      </c>
      <c r="CH615" s="14">
        <f>IF(Table1[[#This Row],[SaleCondition]]="Normal",1,0)</f>
        <v>0</v>
      </c>
      <c r="CI615" s="1">
        <v>147000</v>
      </c>
    </row>
    <row r="616" spans="1:87" x14ac:dyDescent="0.2">
      <c r="A616">
        <v>615</v>
      </c>
      <c r="B616">
        <v>180</v>
      </c>
      <c r="C616" s="28" t="s">
        <v>142</v>
      </c>
      <c r="D616">
        <v>21</v>
      </c>
      <c r="E616">
        <v>1491</v>
      </c>
      <c r="F616" s="28" t="s">
        <v>82</v>
      </c>
      <c r="G616" t="s">
        <v>83</v>
      </c>
      <c r="H616" t="s">
        <v>84</v>
      </c>
      <c r="I616" s="28" t="s">
        <v>85</v>
      </c>
      <c r="J616" t="s">
        <v>86</v>
      </c>
      <c r="K616" s="30" t="s">
        <v>87</v>
      </c>
      <c r="L616" t="s">
        <v>88</v>
      </c>
      <c r="M616" s="31" t="s">
        <v>178</v>
      </c>
      <c r="N616" s="31" t="s">
        <v>90</v>
      </c>
      <c r="O616" s="28" t="s">
        <v>90</v>
      </c>
      <c r="P616" t="s">
        <v>179</v>
      </c>
      <c r="Q616" s="30" t="s">
        <v>191</v>
      </c>
      <c r="R616" s="28">
        <v>4</v>
      </c>
      <c r="S616" s="28">
        <v>6</v>
      </c>
      <c r="T616">
        <v>1972</v>
      </c>
      <c r="U616">
        <v>1972</v>
      </c>
      <c r="V616" s="14">
        <f t="shared" si="9"/>
        <v>0</v>
      </c>
      <c r="W616" s="28" t="s">
        <v>93</v>
      </c>
      <c r="X616" s="28" t="s">
        <v>94</v>
      </c>
      <c r="Y616" s="30" t="s">
        <v>180</v>
      </c>
      <c r="Z616" s="28" t="s">
        <v>181</v>
      </c>
      <c r="AA616" t="s">
        <v>117</v>
      </c>
      <c r="AB616" s="28">
        <v>0</v>
      </c>
      <c r="AC616" s="28" t="s">
        <v>98</v>
      </c>
      <c r="AD616" s="28" t="s">
        <v>98</v>
      </c>
      <c r="AE616" s="30" t="s">
        <v>118</v>
      </c>
      <c r="AF616" t="s">
        <v>97</v>
      </c>
      <c r="AG616" t="s">
        <v>98</v>
      </c>
      <c r="AH616" t="s">
        <v>130</v>
      </c>
      <c r="AI616" t="s">
        <v>172</v>
      </c>
      <c r="AJ616">
        <v>150</v>
      </c>
      <c r="AK616" t="s">
        <v>101</v>
      </c>
      <c r="AL616">
        <v>480</v>
      </c>
      <c r="AM616">
        <v>0</v>
      </c>
      <c r="AN616">
        <v>630</v>
      </c>
      <c r="AO616" s="28" t="s">
        <v>103</v>
      </c>
      <c r="AP616" s="28" t="s">
        <v>104</v>
      </c>
      <c r="AQ616" t="s">
        <v>105</v>
      </c>
      <c r="AR616" t="s">
        <v>106</v>
      </c>
      <c r="AS616">
        <v>630</v>
      </c>
      <c r="AT616">
        <v>0</v>
      </c>
      <c r="AU616">
        <v>0</v>
      </c>
      <c r="AV616">
        <v>630</v>
      </c>
      <c r="AW616" s="30">
        <v>1</v>
      </c>
      <c r="AX616">
        <v>0</v>
      </c>
      <c r="AY616" s="30">
        <v>1</v>
      </c>
      <c r="AZ616" s="30">
        <v>0</v>
      </c>
      <c r="BA616">
        <v>1</v>
      </c>
      <c r="BB616" s="14">
        <f>IF(Table1[[#This Row],[FullBath]]+Table1[[#This Row],[HalfBath]]=Table1[[#This Row],[BedroomAbvGr]],1,0)</f>
        <v>1</v>
      </c>
      <c r="BC616">
        <v>1</v>
      </c>
      <c r="BD616" s="30" t="s">
        <v>98</v>
      </c>
      <c r="BE616">
        <v>3</v>
      </c>
      <c r="BF616" t="s">
        <v>107</v>
      </c>
      <c r="BG616">
        <v>0</v>
      </c>
      <c r="BH616" t="s">
        <v>83</v>
      </c>
      <c r="BI616" t="s">
        <v>83</v>
      </c>
      <c r="BJ616" t="s">
        <v>83</v>
      </c>
      <c r="BK616" t="s">
        <v>83</v>
      </c>
      <c r="BL616">
        <v>0</v>
      </c>
      <c r="BM616">
        <v>0</v>
      </c>
      <c r="BN616" t="s">
        <v>83</v>
      </c>
      <c r="BO616" t="s">
        <v>83</v>
      </c>
      <c r="BP616" t="s">
        <v>105</v>
      </c>
      <c r="BQ616" s="30">
        <v>96</v>
      </c>
      <c r="BR616" s="14">
        <f>IF(Table1[[#This Row],[WoodDeckSF]]&gt;0,1,0)</f>
        <v>1</v>
      </c>
      <c r="BS616">
        <v>24</v>
      </c>
      <c r="BT616">
        <v>0</v>
      </c>
      <c r="BU616">
        <v>0</v>
      </c>
      <c r="BV616">
        <v>0</v>
      </c>
      <c r="BW616">
        <v>0</v>
      </c>
      <c r="BX616" s="28" t="s">
        <v>83</v>
      </c>
      <c r="BY616" s="14">
        <f>IF(Table1[[#This Row],[PoolQC]]="NA", 0, 1)</f>
        <v>0</v>
      </c>
      <c r="BZ616" s="30" t="s">
        <v>83</v>
      </c>
      <c r="CA616" s="14">
        <f>IF(Table1[[#This Row],[Fence]]="NA",0,1)</f>
        <v>0</v>
      </c>
      <c r="CB616" t="s">
        <v>83</v>
      </c>
      <c r="CC616">
        <v>0</v>
      </c>
      <c r="CD616" s="30">
        <v>5</v>
      </c>
      <c r="CE616">
        <v>2010</v>
      </c>
      <c r="CF616" t="s">
        <v>110</v>
      </c>
      <c r="CG616" t="s">
        <v>111</v>
      </c>
      <c r="CH616" s="14">
        <f>IF(Table1[[#This Row],[SaleCondition]]="Normal",1,0)</f>
        <v>1</v>
      </c>
      <c r="CI616" s="1">
        <v>75500</v>
      </c>
    </row>
    <row r="617" spans="1:87" x14ac:dyDescent="0.2">
      <c r="A617">
        <v>616</v>
      </c>
      <c r="B617">
        <v>85</v>
      </c>
      <c r="C617" s="28" t="s">
        <v>81</v>
      </c>
      <c r="D617">
        <v>80</v>
      </c>
      <c r="E617">
        <v>8800</v>
      </c>
      <c r="F617" s="28" t="s">
        <v>82</v>
      </c>
      <c r="G617" t="s">
        <v>83</v>
      </c>
      <c r="H617" t="s">
        <v>84</v>
      </c>
      <c r="I617" s="28" t="s">
        <v>85</v>
      </c>
      <c r="J617" t="s">
        <v>86</v>
      </c>
      <c r="K617" s="30" t="s">
        <v>87</v>
      </c>
      <c r="L617" t="s">
        <v>88</v>
      </c>
      <c r="M617" s="31" t="s">
        <v>162</v>
      </c>
      <c r="N617" s="31" t="s">
        <v>114</v>
      </c>
      <c r="O617" s="28" t="s">
        <v>90</v>
      </c>
      <c r="P617" t="s">
        <v>91</v>
      </c>
      <c r="Q617" s="30" t="s">
        <v>191</v>
      </c>
      <c r="R617" s="28">
        <v>6</v>
      </c>
      <c r="S617" s="28">
        <v>7</v>
      </c>
      <c r="T617">
        <v>1963</v>
      </c>
      <c r="U617">
        <v>1963</v>
      </c>
      <c r="V617" s="14">
        <f t="shared" si="9"/>
        <v>0</v>
      </c>
      <c r="W617" s="28" t="s">
        <v>93</v>
      </c>
      <c r="X617" s="28" t="s">
        <v>94</v>
      </c>
      <c r="Y617" s="30" t="s">
        <v>116</v>
      </c>
      <c r="Z617" s="28" t="s">
        <v>116</v>
      </c>
      <c r="AA617" t="s">
        <v>96</v>
      </c>
      <c r="AB617" s="28">
        <v>156</v>
      </c>
      <c r="AC617" s="28" t="s">
        <v>98</v>
      </c>
      <c r="AD617" s="28" t="s">
        <v>97</v>
      </c>
      <c r="AE617" s="30" t="s">
        <v>99</v>
      </c>
      <c r="AF617" t="s">
        <v>98</v>
      </c>
      <c r="AG617" t="s">
        <v>98</v>
      </c>
      <c r="AH617" t="s">
        <v>97</v>
      </c>
      <c r="AI617" t="s">
        <v>101</v>
      </c>
      <c r="AJ617">
        <v>763</v>
      </c>
      <c r="AK617" t="s">
        <v>102</v>
      </c>
      <c r="AL617">
        <v>0</v>
      </c>
      <c r="AM617">
        <v>173</v>
      </c>
      <c r="AN617">
        <v>936</v>
      </c>
      <c r="AO617" s="28" t="s">
        <v>103</v>
      </c>
      <c r="AP617" s="28" t="s">
        <v>104</v>
      </c>
      <c r="AQ617" t="s">
        <v>105</v>
      </c>
      <c r="AR617" t="s">
        <v>106</v>
      </c>
      <c r="AS617">
        <v>1054</v>
      </c>
      <c r="AT617">
        <v>0</v>
      </c>
      <c r="AU617">
        <v>0</v>
      </c>
      <c r="AV617">
        <v>1054</v>
      </c>
      <c r="AW617" s="30">
        <v>1</v>
      </c>
      <c r="AX617">
        <v>0</v>
      </c>
      <c r="AY617" s="30">
        <v>1</v>
      </c>
      <c r="AZ617" s="30">
        <v>0</v>
      </c>
      <c r="BA617">
        <v>3</v>
      </c>
      <c r="BB617" s="14">
        <f>IF(Table1[[#This Row],[FullBath]]+Table1[[#This Row],[HalfBath]]=Table1[[#This Row],[BedroomAbvGr]],1,0)</f>
        <v>0</v>
      </c>
      <c r="BC617">
        <v>1</v>
      </c>
      <c r="BD617" s="30" t="s">
        <v>97</v>
      </c>
      <c r="BE617">
        <v>6</v>
      </c>
      <c r="BF617" t="s">
        <v>107</v>
      </c>
      <c r="BG617">
        <v>0</v>
      </c>
      <c r="BH617" t="s">
        <v>83</v>
      </c>
      <c r="BI617" t="s">
        <v>108</v>
      </c>
      <c r="BJ617">
        <v>1963</v>
      </c>
      <c r="BK617" t="s">
        <v>109</v>
      </c>
      <c r="BL617">
        <v>2</v>
      </c>
      <c r="BM617">
        <v>480</v>
      </c>
      <c r="BN617" t="s">
        <v>98</v>
      </c>
      <c r="BO617" t="s">
        <v>98</v>
      </c>
      <c r="BP617" t="s">
        <v>105</v>
      </c>
      <c r="BQ617" s="30">
        <v>120</v>
      </c>
      <c r="BR617" s="14">
        <f>IF(Table1[[#This Row],[WoodDeckSF]]&gt;0,1,0)</f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 s="28" t="s">
        <v>83</v>
      </c>
      <c r="BY617" s="14">
        <f>IF(Table1[[#This Row],[PoolQC]]="NA", 0, 1)</f>
        <v>0</v>
      </c>
      <c r="BZ617" s="30" t="s">
        <v>134</v>
      </c>
      <c r="CA617" s="14">
        <f>IF(Table1[[#This Row],[Fence]]="NA",0,1)</f>
        <v>1</v>
      </c>
      <c r="CB617" t="s">
        <v>83</v>
      </c>
      <c r="CC617">
        <v>0</v>
      </c>
      <c r="CD617" s="30">
        <v>5</v>
      </c>
      <c r="CE617">
        <v>2010</v>
      </c>
      <c r="CF617" t="s">
        <v>110</v>
      </c>
      <c r="CG617" t="s">
        <v>128</v>
      </c>
      <c r="CH617" s="14">
        <f>IF(Table1[[#This Row],[SaleCondition]]="Normal",1,0)</f>
        <v>0</v>
      </c>
      <c r="CI617" s="1">
        <v>137500</v>
      </c>
    </row>
    <row r="618" spans="1:87" x14ac:dyDescent="0.2">
      <c r="A618">
        <v>617</v>
      </c>
      <c r="B618">
        <v>60</v>
      </c>
      <c r="C618" s="28" t="s">
        <v>81</v>
      </c>
      <c r="D618" t="s">
        <v>83</v>
      </c>
      <c r="E618">
        <v>7861</v>
      </c>
      <c r="F618" s="28" t="s">
        <v>82</v>
      </c>
      <c r="G618" t="s">
        <v>83</v>
      </c>
      <c r="H618" t="s">
        <v>120</v>
      </c>
      <c r="I618" s="28" t="s">
        <v>85</v>
      </c>
      <c r="J618" t="s">
        <v>86</v>
      </c>
      <c r="K618" s="30" t="s">
        <v>87</v>
      </c>
      <c r="L618" t="s">
        <v>88</v>
      </c>
      <c r="M618" s="31" t="s">
        <v>193</v>
      </c>
      <c r="N618" s="31" t="s">
        <v>90</v>
      </c>
      <c r="O618" s="28" t="s">
        <v>90</v>
      </c>
      <c r="P618" t="s">
        <v>91</v>
      </c>
      <c r="Q618" s="30" t="s">
        <v>92</v>
      </c>
      <c r="R618" s="28">
        <v>6</v>
      </c>
      <c r="S618" s="28">
        <v>5</v>
      </c>
      <c r="T618">
        <v>2002</v>
      </c>
      <c r="U618">
        <v>2003</v>
      </c>
      <c r="V618" s="14">
        <f t="shared" si="9"/>
        <v>1</v>
      </c>
      <c r="W618" s="28" t="s">
        <v>93</v>
      </c>
      <c r="X618" s="28" t="s">
        <v>94</v>
      </c>
      <c r="Y618" s="30" t="s">
        <v>95</v>
      </c>
      <c r="Z618" s="28" t="s">
        <v>95</v>
      </c>
      <c r="AA618" t="s">
        <v>117</v>
      </c>
      <c r="AB618" s="28">
        <v>0</v>
      </c>
      <c r="AC618" s="28" t="s">
        <v>97</v>
      </c>
      <c r="AD618" s="28" t="s">
        <v>98</v>
      </c>
      <c r="AE618" s="30" t="s">
        <v>99</v>
      </c>
      <c r="AF618" t="s">
        <v>97</v>
      </c>
      <c r="AG618" t="s">
        <v>98</v>
      </c>
      <c r="AH618" t="s">
        <v>100</v>
      </c>
      <c r="AI618" t="s">
        <v>101</v>
      </c>
      <c r="AJ618">
        <v>457</v>
      </c>
      <c r="AK618" t="s">
        <v>102</v>
      </c>
      <c r="AL618">
        <v>0</v>
      </c>
      <c r="AM618">
        <v>326</v>
      </c>
      <c r="AN618">
        <v>783</v>
      </c>
      <c r="AO618" s="28" t="s">
        <v>103</v>
      </c>
      <c r="AP618" s="28" t="s">
        <v>104</v>
      </c>
      <c r="AQ618" t="s">
        <v>105</v>
      </c>
      <c r="AR618" t="s">
        <v>106</v>
      </c>
      <c r="AS618">
        <v>807</v>
      </c>
      <c r="AT618">
        <v>702</v>
      </c>
      <c r="AU618">
        <v>0</v>
      </c>
      <c r="AV618">
        <v>1509</v>
      </c>
      <c r="AW618" s="30">
        <v>1</v>
      </c>
      <c r="AX618">
        <v>0</v>
      </c>
      <c r="AY618" s="30">
        <v>2</v>
      </c>
      <c r="AZ618" s="30">
        <v>1</v>
      </c>
      <c r="BA618">
        <v>3</v>
      </c>
      <c r="BB618" s="14">
        <f>IF(Table1[[#This Row],[FullBath]]+Table1[[#This Row],[HalfBath]]=Table1[[#This Row],[BedroomAbvGr]],1,0)</f>
        <v>1</v>
      </c>
      <c r="BC618">
        <v>1</v>
      </c>
      <c r="BD618" s="30" t="s">
        <v>97</v>
      </c>
      <c r="BE618">
        <v>7</v>
      </c>
      <c r="BF618" t="s">
        <v>107</v>
      </c>
      <c r="BG618">
        <v>1</v>
      </c>
      <c r="BH618" t="s">
        <v>97</v>
      </c>
      <c r="BI618" t="s">
        <v>108</v>
      </c>
      <c r="BJ618">
        <v>2002</v>
      </c>
      <c r="BK618" t="s">
        <v>157</v>
      </c>
      <c r="BL618">
        <v>2</v>
      </c>
      <c r="BM618">
        <v>393</v>
      </c>
      <c r="BN618" t="s">
        <v>98</v>
      </c>
      <c r="BO618" t="s">
        <v>98</v>
      </c>
      <c r="BP618" t="s">
        <v>105</v>
      </c>
      <c r="BQ618" s="30">
        <v>100</v>
      </c>
      <c r="BR618" s="14">
        <f>IF(Table1[[#This Row],[WoodDeckSF]]&gt;0,1,0)</f>
        <v>1</v>
      </c>
      <c r="BS618">
        <v>75</v>
      </c>
      <c r="BT618">
        <v>0</v>
      </c>
      <c r="BU618">
        <v>0</v>
      </c>
      <c r="BV618">
        <v>0</v>
      </c>
      <c r="BW618">
        <v>0</v>
      </c>
      <c r="BX618" s="28" t="s">
        <v>83</v>
      </c>
      <c r="BY618" s="14">
        <f>IF(Table1[[#This Row],[PoolQC]]="NA", 0, 1)</f>
        <v>0</v>
      </c>
      <c r="BZ618" s="30" t="s">
        <v>83</v>
      </c>
      <c r="CA618" s="14">
        <f>IF(Table1[[#This Row],[Fence]]="NA",0,1)</f>
        <v>0</v>
      </c>
      <c r="CB618" t="s">
        <v>83</v>
      </c>
      <c r="CC618">
        <v>0</v>
      </c>
      <c r="CD618" s="30">
        <v>6</v>
      </c>
      <c r="CE618">
        <v>2006</v>
      </c>
      <c r="CF618" t="s">
        <v>110</v>
      </c>
      <c r="CG618" t="s">
        <v>111</v>
      </c>
      <c r="CH618" s="14">
        <f>IF(Table1[[#This Row],[SaleCondition]]="Normal",1,0)</f>
        <v>1</v>
      </c>
      <c r="CI618" s="1">
        <v>183200</v>
      </c>
    </row>
    <row r="619" spans="1:87" x14ac:dyDescent="0.2">
      <c r="A619">
        <v>618</v>
      </c>
      <c r="B619">
        <v>45</v>
      </c>
      <c r="C619" s="28" t="s">
        <v>81</v>
      </c>
      <c r="D619">
        <v>59</v>
      </c>
      <c r="E619">
        <v>7227</v>
      </c>
      <c r="F619" s="28" t="s">
        <v>82</v>
      </c>
      <c r="G619" t="s">
        <v>83</v>
      </c>
      <c r="H619" t="s">
        <v>84</v>
      </c>
      <c r="I619" s="28" t="s">
        <v>199</v>
      </c>
      <c r="J619" t="s">
        <v>86</v>
      </c>
      <c r="K619" s="30" t="s">
        <v>122</v>
      </c>
      <c r="L619" t="s">
        <v>194</v>
      </c>
      <c r="M619" s="31" t="s">
        <v>162</v>
      </c>
      <c r="N619" s="31" t="s">
        <v>144</v>
      </c>
      <c r="O619" s="28" t="s">
        <v>90</v>
      </c>
      <c r="P619" t="s">
        <v>91</v>
      </c>
      <c r="Q619" s="30" t="s">
        <v>150</v>
      </c>
      <c r="R619" s="28">
        <v>6</v>
      </c>
      <c r="S619" s="28">
        <v>6</v>
      </c>
      <c r="T619">
        <v>1954</v>
      </c>
      <c r="U619">
        <v>1954</v>
      </c>
      <c r="V619" s="14">
        <f t="shared" si="9"/>
        <v>0</v>
      </c>
      <c r="W619" s="28" t="s">
        <v>93</v>
      </c>
      <c r="X619" s="28" t="s">
        <v>94</v>
      </c>
      <c r="Y619" s="30" t="s">
        <v>116</v>
      </c>
      <c r="Z619" s="28" t="s">
        <v>116</v>
      </c>
      <c r="AA619" t="s">
        <v>117</v>
      </c>
      <c r="AB619" s="28">
        <v>0</v>
      </c>
      <c r="AC619" s="28" t="s">
        <v>98</v>
      </c>
      <c r="AD619" s="28" t="s">
        <v>98</v>
      </c>
      <c r="AE619" s="30" t="s">
        <v>118</v>
      </c>
      <c r="AF619" t="s">
        <v>98</v>
      </c>
      <c r="AG619" t="s">
        <v>98</v>
      </c>
      <c r="AH619" t="s">
        <v>100</v>
      </c>
      <c r="AI619" t="s">
        <v>102</v>
      </c>
      <c r="AJ619">
        <v>0</v>
      </c>
      <c r="AK619" t="s">
        <v>102</v>
      </c>
      <c r="AL619">
        <v>0</v>
      </c>
      <c r="AM619">
        <v>832</v>
      </c>
      <c r="AN619">
        <v>832</v>
      </c>
      <c r="AO619" s="28" t="s">
        <v>103</v>
      </c>
      <c r="AP619" s="28" t="s">
        <v>97</v>
      </c>
      <c r="AQ619" t="s">
        <v>105</v>
      </c>
      <c r="AR619" t="s">
        <v>106</v>
      </c>
      <c r="AS619">
        <v>832</v>
      </c>
      <c r="AT619">
        <v>0</v>
      </c>
      <c r="AU619">
        <v>0</v>
      </c>
      <c r="AV619">
        <v>832</v>
      </c>
      <c r="AW619" s="30">
        <v>0</v>
      </c>
      <c r="AX619">
        <v>0</v>
      </c>
      <c r="AY619" s="30">
        <v>1</v>
      </c>
      <c r="AZ619" s="30">
        <v>0</v>
      </c>
      <c r="BA619">
        <v>2</v>
      </c>
      <c r="BB619" s="14">
        <f>IF(Table1[[#This Row],[FullBath]]+Table1[[#This Row],[HalfBath]]=Table1[[#This Row],[BedroomAbvGr]],1,0)</f>
        <v>0</v>
      </c>
      <c r="BC619">
        <v>1</v>
      </c>
      <c r="BD619" s="30" t="s">
        <v>97</v>
      </c>
      <c r="BE619">
        <v>4</v>
      </c>
      <c r="BF619" t="s">
        <v>107</v>
      </c>
      <c r="BG619">
        <v>0</v>
      </c>
      <c r="BH619" t="s">
        <v>83</v>
      </c>
      <c r="BI619" t="s">
        <v>127</v>
      </c>
      <c r="BJ619">
        <v>1962</v>
      </c>
      <c r="BK619" t="s">
        <v>102</v>
      </c>
      <c r="BL619">
        <v>2</v>
      </c>
      <c r="BM619">
        <v>528</v>
      </c>
      <c r="BN619" t="s">
        <v>98</v>
      </c>
      <c r="BO619" t="s">
        <v>98</v>
      </c>
      <c r="BP619" t="s">
        <v>105</v>
      </c>
      <c r="BQ619" s="30">
        <v>0</v>
      </c>
      <c r="BR619" s="14">
        <f>IF(Table1[[#This Row],[WoodDeckSF]]&gt;0,1,0)</f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s="28" t="s">
        <v>83</v>
      </c>
      <c r="BY619" s="14">
        <f>IF(Table1[[#This Row],[PoolQC]]="NA", 0, 1)</f>
        <v>0</v>
      </c>
      <c r="BZ619" s="30" t="s">
        <v>83</v>
      </c>
      <c r="CA619" s="14">
        <f>IF(Table1[[#This Row],[Fence]]="NA",0,1)</f>
        <v>0</v>
      </c>
      <c r="CB619" t="s">
        <v>83</v>
      </c>
      <c r="CC619">
        <v>0</v>
      </c>
      <c r="CD619" s="30">
        <v>6</v>
      </c>
      <c r="CE619">
        <v>2008</v>
      </c>
      <c r="CF619" t="s">
        <v>110</v>
      </c>
      <c r="CG619" t="s">
        <v>111</v>
      </c>
      <c r="CH619" s="14">
        <f>IF(Table1[[#This Row],[SaleCondition]]="Normal",1,0)</f>
        <v>1</v>
      </c>
      <c r="CI619" s="1">
        <v>105500</v>
      </c>
    </row>
    <row r="620" spans="1:87" x14ac:dyDescent="0.2">
      <c r="A620">
        <v>619</v>
      </c>
      <c r="B620">
        <v>20</v>
      </c>
      <c r="C620" s="28" t="s">
        <v>81</v>
      </c>
      <c r="D620">
        <v>90</v>
      </c>
      <c r="E620">
        <v>11694</v>
      </c>
      <c r="F620" s="28" t="s">
        <v>82</v>
      </c>
      <c r="G620" t="s">
        <v>83</v>
      </c>
      <c r="H620" t="s">
        <v>84</v>
      </c>
      <c r="I620" s="28" t="s">
        <v>85</v>
      </c>
      <c r="J620" t="s">
        <v>86</v>
      </c>
      <c r="K620" s="30" t="s">
        <v>87</v>
      </c>
      <c r="L620" t="s">
        <v>88</v>
      </c>
      <c r="M620" s="31" t="s">
        <v>154</v>
      </c>
      <c r="N620" s="31" t="s">
        <v>90</v>
      </c>
      <c r="O620" s="28" t="s">
        <v>90</v>
      </c>
      <c r="P620" t="s">
        <v>91</v>
      </c>
      <c r="Q620" s="30" t="s">
        <v>115</v>
      </c>
      <c r="R620" s="28">
        <v>9</v>
      </c>
      <c r="S620" s="28">
        <v>5</v>
      </c>
      <c r="T620">
        <v>2007</v>
      </c>
      <c r="U620">
        <v>2007</v>
      </c>
      <c r="V620" s="14">
        <f t="shared" si="9"/>
        <v>0</v>
      </c>
      <c r="W620" s="28" t="s">
        <v>152</v>
      </c>
      <c r="X620" s="28" t="s">
        <v>94</v>
      </c>
      <c r="Y620" s="30" t="s">
        <v>180</v>
      </c>
      <c r="Z620" s="28" t="s">
        <v>181</v>
      </c>
      <c r="AA620" t="s">
        <v>96</v>
      </c>
      <c r="AB620" s="28">
        <v>452</v>
      </c>
      <c r="AC620" s="28" t="s">
        <v>104</v>
      </c>
      <c r="AD620" s="28" t="s">
        <v>98</v>
      </c>
      <c r="AE620" s="30" t="s">
        <v>99</v>
      </c>
      <c r="AF620" t="s">
        <v>104</v>
      </c>
      <c r="AG620" t="s">
        <v>98</v>
      </c>
      <c r="AH620" t="s">
        <v>130</v>
      </c>
      <c r="AI620" t="s">
        <v>101</v>
      </c>
      <c r="AJ620">
        <v>48</v>
      </c>
      <c r="AK620" t="s">
        <v>102</v>
      </c>
      <c r="AL620">
        <v>0</v>
      </c>
      <c r="AM620">
        <v>1774</v>
      </c>
      <c r="AN620">
        <v>1822</v>
      </c>
      <c r="AO620" s="28" t="s">
        <v>103</v>
      </c>
      <c r="AP620" s="28" t="s">
        <v>104</v>
      </c>
      <c r="AQ620" t="s">
        <v>105</v>
      </c>
      <c r="AR620" t="s">
        <v>106</v>
      </c>
      <c r="AS620">
        <v>1828</v>
      </c>
      <c r="AT620">
        <v>0</v>
      </c>
      <c r="AU620">
        <v>0</v>
      </c>
      <c r="AV620">
        <v>1828</v>
      </c>
      <c r="AW620" s="30">
        <v>0</v>
      </c>
      <c r="AX620">
        <v>0</v>
      </c>
      <c r="AY620" s="30">
        <v>2</v>
      </c>
      <c r="AZ620" s="30">
        <v>0</v>
      </c>
      <c r="BA620">
        <v>3</v>
      </c>
      <c r="BB620" s="14">
        <f>IF(Table1[[#This Row],[FullBath]]+Table1[[#This Row],[HalfBath]]=Table1[[#This Row],[BedroomAbvGr]],1,0)</f>
        <v>0</v>
      </c>
      <c r="BC620">
        <v>1</v>
      </c>
      <c r="BD620" s="30" t="s">
        <v>97</v>
      </c>
      <c r="BE620">
        <v>9</v>
      </c>
      <c r="BF620" t="s">
        <v>107</v>
      </c>
      <c r="BG620">
        <v>1</v>
      </c>
      <c r="BH620" t="s">
        <v>97</v>
      </c>
      <c r="BI620" t="s">
        <v>108</v>
      </c>
      <c r="BJ620">
        <v>2007</v>
      </c>
      <c r="BK620" t="s">
        <v>102</v>
      </c>
      <c r="BL620">
        <v>3</v>
      </c>
      <c r="BM620">
        <v>774</v>
      </c>
      <c r="BN620" t="s">
        <v>98</v>
      </c>
      <c r="BO620" t="s">
        <v>98</v>
      </c>
      <c r="BP620" t="s">
        <v>105</v>
      </c>
      <c r="BQ620" s="30">
        <v>0</v>
      </c>
      <c r="BR620" s="14">
        <f>IF(Table1[[#This Row],[WoodDeckSF]]&gt;0,1,0)</f>
        <v>0</v>
      </c>
      <c r="BS620">
        <v>108</v>
      </c>
      <c r="BT620">
        <v>0</v>
      </c>
      <c r="BU620">
        <v>0</v>
      </c>
      <c r="BV620">
        <v>260</v>
      </c>
      <c r="BW620">
        <v>0</v>
      </c>
      <c r="BX620" s="28" t="s">
        <v>83</v>
      </c>
      <c r="BY620" s="14">
        <f>IF(Table1[[#This Row],[PoolQC]]="NA", 0, 1)</f>
        <v>0</v>
      </c>
      <c r="BZ620" s="30" t="s">
        <v>83</v>
      </c>
      <c r="CA620" s="14">
        <f>IF(Table1[[#This Row],[Fence]]="NA",0,1)</f>
        <v>0</v>
      </c>
      <c r="CB620" t="s">
        <v>83</v>
      </c>
      <c r="CC620">
        <v>0</v>
      </c>
      <c r="CD620" s="30">
        <v>7</v>
      </c>
      <c r="CE620">
        <v>2007</v>
      </c>
      <c r="CF620" t="s">
        <v>158</v>
      </c>
      <c r="CG620" t="s">
        <v>159</v>
      </c>
      <c r="CH620" s="14">
        <f>IF(Table1[[#This Row],[SaleCondition]]="Normal",1,0)</f>
        <v>0</v>
      </c>
      <c r="CI620" s="1">
        <v>314813</v>
      </c>
    </row>
    <row r="621" spans="1:87" x14ac:dyDescent="0.2">
      <c r="A621">
        <v>620</v>
      </c>
      <c r="B621">
        <v>60</v>
      </c>
      <c r="C621" s="28" t="s">
        <v>81</v>
      </c>
      <c r="D621">
        <v>85</v>
      </c>
      <c r="E621">
        <v>12244</v>
      </c>
      <c r="F621" s="28" t="s">
        <v>82</v>
      </c>
      <c r="G621" t="s">
        <v>83</v>
      </c>
      <c r="H621" t="s">
        <v>84</v>
      </c>
      <c r="I621" s="28" t="s">
        <v>85</v>
      </c>
      <c r="J621" t="s">
        <v>86</v>
      </c>
      <c r="K621" s="30" t="s">
        <v>87</v>
      </c>
      <c r="L621" t="s">
        <v>88</v>
      </c>
      <c r="M621" s="31" t="s">
        <v>189</v>
      </c>
      <c r="N621" s="31" t="s">
        <v>90</v>
      </c>
      <c r="O621" s="28" t="s">
        <v>90</v>
      </c>
      <c r="P621" t="s">
        <v>91</v>
      </c>
      <c r="Q621" s="30" t="s">
        <v>92</v>
      </c>
      <c r="R621" s="28">
        <v>8</v>
      </c>
      <c r="S621" s="28">
        <v>5</v>
      </c>
      <c r="T621">
        <v>2003</v>
      </c>
      <c r="U621">
        <v>2003</v>
      </c>
      <c r="V621" s="14">
        <f t="shared" si="9"/>
        <v>0</v>
      </c>
      <c r="W621" s="28" t="s">
        <v>152</v>
      </c>
      <c r="X621" s="28" t="s">
        <v>94</v>
      </c>
      <c r="Y621" s="30" t="s">
        <v>95</v>
      </c>
      <c r="Z621" s="28" t="s">
        <v>95</v>
      </c>
      <c r="AA621" t="s">
        <v>137</v>
      </c>
      <c r="AB621" s="28">
        <v>226</v>
      </c>
      <c r="AC621" s="28" t="s">
        <v>97</v>
      </c>
      <c r="AD621" s="28" t="s">
        <v>98</v>
      </c>
      <c r="AE621" s="30" t="s">
        <v>99</v>
      </c>
      <c r="AF621" t="s">
        <v>97</v>
      </c>
      <c r="AG621" t="s">
        <v>98</v>
      </c>
      <c r="AH621" t="s">
        <v>97</v>
      </c>
      <c r="AI621" t="s">
        <v>101</v>
      </c>
      <c r="AJ621">
        <v>871</v>
      </c>
      <c r="AK621" t="s">
        <v>102</v>
      </c>
      <c r="AL621">
        <v>0</v>
      </c>
      <c r="AM621">
        <v>611</v>
      </c>
      <c r="AN621">
        <v>1482</v>
      </c>
      <c r="AO621" s="28" t="s">
        <v>103</v>
      </c>
      <c r="AP621" s="28" t="s">
        <v>104</v>
      </c>
      <c r="AQ621" t="s">
        <v>105</v>
      </c>
      <c r="AR621" t="s">
        <v>106</v>
      </c>
      <c r="AS621">
        <v>1482</v>
      </c>
      <c r="AT621">
        <v>780</v>
      </c>
      <c r="AU621">
        <v>0</v>
      </c>
      <c r="AV621">
        <v>2262</v>
      </c>
      <c r="AW621" s="30">
        <v>1</v>
      </c>
      <c r="AX621">
        <v>0</v>
      </c>
      <c r="AY621" s="30">
        <v>2</v>
      </c>
      <c r="AZ621" s="30">
        <v>1</v>
      </c>
      <c r="BA621">
        <v>4</v>
      </c>
      <c r="BB621" s="14">
        <f>IF(Table1[[#This Row],[FullBath]]+Table1[[#This Row],[HalfBath]]=Table1[[#This Row],[BedroomAbvGr]],1,0)</f>
        <v>0</v>
      </c>
      <c r="BC621">
        <v>1</v>
      </c>
      <c r="BD621" s="30" t="s">
        <v>97</v>
      </c>
      <c r="BE621">
        <v>10</v>
      </c>
      <c r="BF621" t="s">
        <v>107</v>
      </c>
      <c r="BG621">
        <v>2</v>
      </c>
      <c r="BH621" t="s">
        <v>97</v>
      </c>
      <c r="BI621" t="s">
        <v>108</v>
      </c>
      <c r="BJ621">
        <v>2003</v>
      </c>
      <c r="BK621" t="s">
        <v>157</v>
      </c>
      <c r="BL621">
        <v>3</v>
      </c>
      <c r="BM621">
        <v>749</v>
      </c>
      <c r="BN621" t="s">
        <v>98</v>
      </c>
      <c r="BO621" t="s">
        <v>98</v>
      </c>
      <c r="BP621" t="s">
        <v>105</v>
      </c>
      <c r="BQ621" s="30">
        <v>168</v>
      </c>
      <c r="BR621" s="14">
        <f>IF(Table1[[#This Row],[WoodDeckSF]]&gt;0,1,0)</f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 s="28" t="s">
        <v>83</v>
      </c>
      <c r="BY621" s="14">
        <f>IF(Table1[[#This Row],[PoolQC]]="NA", 0, 1)</f>
        <v>0</v>
      </c>
      <c r="BZ621" s="30" t="s">
        <v>83</v>
      </c>
      <c r="CA621" s="14">
        <f>IF(Table1[[#This Row],[Fence]]="NA",0,1)</f>
        <v>0</v>
      </c>
      <c r="CB621" t="s">
        <v>83</v>
      </c>
      <c r="CC621">
        <v>0</v>
      </c>
      <c r="CD621" s="30">
        <v>8</v>
      </c>
      <c r="CE621">
        <v>2008</v>
      </c>
      <c r="CF621" t="s">
        <v>110</v>
      </c>
      <c r="CG621" t="s">
        <v>111</v>
      </c>
      <c r="CH621" s="14">
        <f>IF(Table1[[#This Row],[SaleCondition]]="Normal",1,0)</f>
        <v>1</v>
      </c>
      <c r="CI621" s="1">
        <v>305000</v>
      </c>
    </row>
    <row r="622" spans="1:87" x14ac:dyDescent="0.2">
      <c r="A622">
        <v>621</v>
      </c>
      <c r="B622">
        <v>30</v>
      </c>
      <c r="C622" s="28" t="s">
        <v>81</v>
      </c>
      <c r="D622">
        <v>45</v>
      </c>
      <c r="E622">
        <v>8248</v>
      </c>
      <c r="F622" s="28" t="s">
        <v>82</v>
      </c>
      <c r="G622" t="s">
        <v>174</v>
      </c>
      <c r="H622" t="s">
        <v>84</v>
      </c>
      <c r="I622" s="28" t="s">
        <v>85</v>
      </c>
      <c r="J622" t="s">
        <v>86</v>
      </c>
      <c r="K622" s="30" t="s">
        <v>87</v>
      </c>
      <c r="L622" t="s">
        <v>88</v>
      </c>
      <c r="M622" s="31" t="s">
        <v>185</v>
      </c>
      <c r="N622" s="31" t="s">
        <v>90</v>
      </c>
      <c r="O622" s="28" t="s">
        <v>90</v>
      </c>
      <c r="P622" t="s">
        <v>91</v>
      </c>
      <c r="Q622" s="30" t="s">
        <v>115</v>
      </c>
      <c r="R622" s="28">
        <v>3</v>
      </c>
      <c r="S622" s="28">
        <v>3</v>
      </c>
      <c r="T622">
        <v>1914</v>
      </c>
      <c r="U622">
        <v>1950</v>
      </c>
      <c r="V622" s="14">
        <f t="shared" si="9"/>
        <v>1</v>
      </c>
      <c r="W622" s="28" t="s">
        <v>93</v>
      </c>
      <c r="X622" s="28" t="s">
        <v>94</v>
      </c>
      <c r="Y622" s="30" t="s">
        <v>203</v>
      </c>
      <c r="Z622" s="28" t="s">
        <v>203</v>
      </c>
      <c r="AA622" t="s">
        <v>117</v>
      </c>
      <c r="AB622" s="28">
        <v>0</v>
      </c>
      <c r="AC622" s="28" t="s">
        <v>98</v>
      </c>
      <c r="AD622" s="28" t="s">
        <v>98</v>
      </c>
      <c r="AE622" s="30" t="s">
        <v>126</v>
      </c>
      <c r="AF622" t="s">
        <v>98</v>
      </c>
      <c r="AG622" t="s">
        <v>98</v>
      </c>
      <c r="AH622" t="s">
        <v>100</v>
      </c>
      <c r="AI622" t="s">
        <v>141</v>
      </c>
      <c r="AJ622">
        <v>41</v>
      </c>
      <c r="AK622" t="s">
        <v>102</v>
      </c>
      <c r="AL622">
        <v>0</v>
      </c>
      <c r="AM622">
        <v>823</v>
      </c>
      <c r="AN622">
        <v>864</v>
      </c>
      <c r="AO622" s="28" t="s">
        <v>103</v>
      </c>
      <c r="AP622" s="28" t="s">
        <v>98</v>
      </c>
      <c r="AQ622" t="s">
        <v>177</v>
      </c>
      <c r="AR622" t="s">
        <v>145</v>
      </c>
      <c r="AS622">
        <v>864</v>
      </c>
      <c r="AT622">
        <v>0</v>
      </c>
      <c r="AU622">
        <v>0</v>
      </c>
      <c r="AV622">
        <v>864</v>
      </c>
      <c r="AW622" s="30">
        <v>1</v>
      </c>
      <c r="AX622">
        <v>0</v>
      </c>
      <c r="AY622" s="30">
        <v>1</v>
      </c>
      <c r="AZ622" s="30">
        <v>0</v>
      </c>
      <c r="BA622">
        <v>2</v>
      </c>
      <c r="BB622" s="14">
        <f>IF(Table1[[#This Row],[FullBath]]+Table1[[#This Row],[HalfBath]]=Table1[[#This Row],[BedroomAbvGr]],1,0)</f>
        <v>0</v>
      </c>
      <c r="BC622">
        <v>1</v>
      </c>
      <c r="BD622" s="30" t="s">
        <v>98</v>
      </c>
      <c r="BE622">
        <v>5</v>
      </c>
      <c r="BF622" t="s">
        <v>107</v>
      </c>
      <c r="BG622">
        <v>0</v>
      </c>
      <c r="BH622" t="s">
        <v>83</v>
      </c>
      <c r="BI622" t="s">
        <v>83</v>
      </c>
      <c r="BJ622" t="s">
        <v>83</v>
      </c>
      <c r="BK622" t="s">
        <v>83</v>
      </c>
      <c r="BL622">
        <v>0</v>
      </c>
      <c r="BM622">
        <v>0</v>
      </c>
      <c r="BN622" t="s">
        <v>83</v>
      </c>
      <c r="BO622" t="s">
        <v>83</v>
      </c>
      <c r="BP622" t="s">
        <v>177</v>
      </c>
      <c r="BQ622" s="30">
        <v>0</v>
      </c>
      <c r="BR622" s="14">
        <f>IF(Table1[[#This Row],[WoodDeckSF]]&gt;0,1,0)</f>
        <v>0</v>
      </c>
      <c r="BS622">
        <v>0</v>
      </c>
      <c r="BT622">
        <v>100</v>
      </c>
      <c r="BU622">
        <v>0</v>
      </c>
      <c r="BV622">
        <v>0</v>
      </c>
      <c r="BW622">
        <v>0</v>
      </c>
      <c r="BX622" s="28" t="s">
        <v>83</v>
      </c>
      <c r="BY622" s="14">
        <f>IF(Table1[[#This Row],[PoolQC]]="NA", 0, 1)</f>
        <v>0</v>
      </c>
      <c r="BZ622" s="30" t="s">
        <v>83</v>
      </c>
      <c r="CA622" s="14">
        <f>IF(Table1[[#This Row],[Fence]]="NA",0,1)</f>
        <v>0</v>
      </c>
      <c r="CB622" t="s">
        <v>83</v>
      </c>
      <c r="CC622">
        <v>0</v>
      </c>
      <c r="CD622" s="30">
        <v>9</v>
      </c>
      <c r="CE622">
        <v>2008</v>
      </c>
      <c r="CF622" t="s">
        <v>110</v>
      </c>
      <c r="CG622" t="s">
        <v>111</v>
      </c>
      <c r="CH622" s="14">
        <f>IF(Table1[[#This Row],[SaleCondition]]="Normal",1,0)</f>
        <v>1</v>
      </c>
      <c r="CI622" s="1">
        <v>67000</v>
      </c>
    </row>
    <row r="623" spans="1:87" x14ac:dyDescent="0.2">
      <c r="A623">
        <v>622</v>
      </c>
      <c r="B623">
        <v>60</v>
      </c>
      <c r="C623" s="28" t="s">
        <v>81</v>
      </c>
      <c r="D623">
        <v>90</v>
      </c>
      <c r="E623">
        <v>10800</v>
      </c>
      <c r="F623" s="28" t="s">
        <v>82</v>
      </c>
      <c r="G623" t="s">
        <v>83</v>
      </c>
      <c r="H623" t="s">
        <v>84</v>
      </c>
      <c r="I623" s="28" t="s">
        <v>85</v>
      </c>
      <c r="J623" t="s">
        <v>86</v>
      </c>
      <c r="K623" s="30" t="s">
        <v>87</v>
      </c>
      <c r="L623" t="s">
        <v>88</v>
      </c>
      <c r="M623" s="31" t="s">
        <v>138</v>
      </c>
      <c r="N623" s="31" t="s">
        <v>90</v>
      </c>
      <c r="O623" s="28" t="s">
        <v>90</v>
      </c>
      <c r="P623" t="s">
        <v>91</v>
      </c>
      <c r="Q623" s="30" t="s">
        <v>92</v>
      </c>
      <c r="R623" s="28">
        <v>6</v>
      </c>
      <c r="S623" s="28">
        <v>7</v>
      </c>
      <c r="T623">
        <v>1974</v>
      </c>
      <c r="U623">
        <v>1997</v>
      </c>
      <c r="V623" s="14">
        <f t="shared" si="9"/>
        <v>1</v>
      </c>
      <c r="W623" s="28" t="s">
        <v>93</v>
      </c>
      <c r="X623" s="28" t="s">
        <v>94</v>
      </c>
      <c r="Y623" s="30" t="s">
        <v>140</v>
      </c>
      <c r="Z623" s="28" t="s">
        <v>140</v>
      </c>
      <c r="AA623" t="s">
        <v>117</v>
      </c>
      <c r="AB623" s="28">
        <v>0</v>
      </c>
      <c r="AC623" s="28" t="s">
        <v>98</v>
      </c>
      <c r="AD623" s="28" t="s">
        <v>98</v>
      </c>
      <c r="AE623" s="30" t="s">
        <v>118</v>
      </c>
      <c r="AF623" t="s">
        <v>98</v>
      </c>
      <c r="AG623" t="s">
        <v>98</v>
      </c>
      <c r="AH623" t="s">
        <v>100</v>
      </c>
      <c r="AI623" t="s">
        <v>119</v>
      </c>
      <c r="AJ623">
        <v>956</v>
      </c>
      <c r="AK623" t="s">
        <v>153</v>
      </c>
      <c r="AL623">
        <v>182</v>
      </c>
      <c r="AM623">
        <v>384</v>
      </c>
      <c r="AN623">
        <v>1522</v>
      </c>
      <c r="AO623" s="28" t="s">
        <v>103</v>
      </c>
      <c r="AP623" s="28" t="s">
        <v>98</v>
      </c>
      <c r="AQ623" t="s">
        <v>105</v>
      </c>
      <c r="AR623" t="s">
        <v>106</v>
      </c>
      <c r="AS623">
        <v>1548</v>
      </c>
      <c r="AT623">
        <v>1066</v>
      </c>
      <c r="AU623">
        <v>0</v>
      </c>
      <c r="AV623">
        <v>2614</v>
      </c>
      <c r="AW623" s="30">
        <v>0</v>
      </c>
      <c r="AX623">
        <v>0</v>
      </c>
      <c r="AY623" s="30">
        <v>2</v>
      </c>
      <c r="AZ623" s="30">
        <v>1</v>
      </c>
      <c r="BA623">
        <v>4</v>
      </c>
      <c r="BB623" s="14">
        <f>IF(Table1[[#This Row],[FullBath]]+Table1[[#This Row],[HalfBath]]=Table1[[#This Row],[BedroomAbvGr]],1,0)</f>
        <v>0</v>
      </c>
      <c r="BC623">
        <v>1</v>
      </c>
      <c r="BD623" s="30" t="s">
        <v>98</v>
      </c>
      <c r="BE623">
        <v>9</v>
      </c>
      <c r="BF623" t="s">
        <v>107</v>
      </c>
      <c r="BG623">
        <v>1</v>
      </c>
      <c r="BH623" t="s">
        <v>98</v>
      </c>
      <c r="BI623" t="s">
        <v>108</v>
      </c>
      <c r="BJ623">
        <v>1974</v>
      </c>
      <c r="BK623" t="s">
        <v>109</v>
      </c>
      <c r="BL623">
        <v>2</v>
      </c>
      <c r="BM623">
        <v>624</v>
      </c>
      <c r="BN623" t="s">
        <v>98</v>
      </c>
      <c r="BO623" t="s">
        <v>98</v>
      </c>
      <c r="BP623" t="s">
        <v>105</v>
      </c>
      <c r="BQ623" s="30">
        <v>38</v>
      </c>
      <c r="BR623" s="14">
        <f>IF(Table1[[#This Row],[WoodDeckSF]]&gt;0,1,0)</f>
        <v>1</v>
      </c>
      <c r="BS623">
        <v>243</v>
      </c>
      <c r="BT623">
        <v>0</v>
      </c>
      <c r="BU623">
        <v>0</v>
      </c>
      <c r="BV623">
        <v>0</v>
      </c>
      <c r="BW623">
        <v>0</v>
      </c>
      <c r="BX623" s="28" t="s">
        <v>83</v>
      </c>
      <c r="BY623" s="14">
        <f>IF(Table1[[#This Row],[PoolQC]]="NA", 0, 1)</f>
        <v>0</v>
      </c>
      <c r="BZ623" s="30" t="s">
        <v>83</v>
      </c>
      <c r="CA623" s="14">
        <f>IF(Table1[[#This Row],[Fence]]="NA",0,1)</f>
        <v>0</v>
      </c>
      <c r="CB623" t="s">
        <v>83</v>
      </c>
      <c r="CC623">
        <v>0</v>
      </c>
      <c r="CD623" s="30">
        <v>6</v>
      </c>
      <c r="CE623">
        <v>2008</v>
      </c>
      <c r="CF623" t="s">
        <v>110</v>
      </c>
      <c r="CG623" t="s">
        <v>111</v>
      </c>
      <c r="CH623" s="14">
        <f>IF(Table1[[#This Row],[SaleCondition]]="Normal",1,0)</f>
        <v>1</v>
      </c>
      <c r="CI623" s="1">
        <v>240000</v>
      </c>
    </row>
    <row r="624" spans="1:87" x14ac:dyDescent="0.2">
      <c r="A624">
        <v>623</v>
      </c>
      <c r="B624">
        <v>20</v>
      </c>
      <c r="C624" s="28" t="s">
        <v>81</v>
      </c>
      <c r="D624">
        <v>71</v>
      </c>
      <c r="E624">
        <v>7064</v>
      </c>
      <c r="F624" s="28" t="s">
        <v>82</v>
      </c>
      <c r="G624" t="s">
        <v>83</v>
      </c>
      <c r="H624" t="s">
        <v>84</v>
      </c>
      <c r="I624" s="28" t="s">
        <v>85</v>
      </c>
      <c r="J624" t="s">
        <v>86</v>
      </c>
      <c r="K624" s="30" t="s">
        <v>87</v>
      </c>
      <c r="L624" t="s">
        <v>88</v>
      </c>
      <c r="M624" s="31" t="s">
        <v>151</v>
      </c>
      <c r="N624" s="31" t="s">
        <v>90</v>
      </c>
      <c r="O624" s="28" t="s">
        <v>90</v>
      </c>
      <c r="P624" t="s">
        <v>91</v>
      </c>
      <c r="Q624" s="30" t="s">
        <v>115</v>
      </c>
      <c r="R624" s="28">
        <v>5</v>
      </c>
      <c r="S624" s="28">
        <v>6</v>
      </c>
      <c r="T624">
        <v>1977</v>
      </c>
      <c r="U624">
        <v>1977</v>
      </c>
      <c r="V624" s="14">
        <f t="shared" si="9"/>
        <v>0</v>
      </c>
      <c r="W624" s="28" t="s">
        <v>93</v>
      </c>
      <c r="X624" s="28" t="s">
        <v>94</v>
      </c>
      <c r="Y624" s="30" t="s">
        <v>161</v>
      </c>
      <c r="Z624" s="28" t="s">
        <v>161</v>
      </c>
      <c r="AA624" t="s">
        <v>96</v>
      </c>
      <c r="AB624" s="28">
        <v>153</v>
      </c>
      <c r="AC624" s="28" t="s">
        <v>98</v>
      </c>
      <c r="AD624" s="28" t="s">
        <v>98</v>
      </c>
      <c r="AE624" s="30" t="s">
        <v>118</v>
      </c>
      <c r="AF624" t="s">
        <v>98</v>
      </c>
      <c r="AG624" t="s">
        <v>98</v>
      </c>
      <c r="AH624" t="s">
        <v>100</v>
      </c>
      <c r="AI624" t="s">
        <v>141</v>
      </c>
      <c r="AJ624">
        <v>560</v>
      </c>
      <c r="AK624" t="s">
        <v>102</v>
      </c>
      <c r="AL624">
        <v>0</v>
      </c>
      <c r="AM624">
        <v>420</v>
      </c>
      <c r="AN624">
        <v>980</v>
      </c>
      <c r="AO624" s="28" t="s">
        <v>103</v>
      </c>
      <c r="AP624" s="28" t="s">
        <v>98</v>
      </c>
      <c r="AQ624" t="s">
        <v>105</v>
      </c>
      <c r="AR624" t="s">
        <v>106</v>
      </c>
      <c r="AS624">
        <v>980</v>
      </c>
      <c r="AT624">
        <v>0</v>
      </c>
      <c r="AU624">
        <v>0</v>
      </c>
      <c r="AV624">
        <v>980</v>
      </c>
      <c r="AW624" s="30">
        <v>0</v>
      </c>
      <c r="AX624">
        <v>0</v>
      </c>
      <c r="AY624" s="30">
        <v>1</v>
      </c>
      <c r="AZ624" s="30">
        <v>0</v>
      </c>
      <c r="BA624">
        <v>3</v>
      </c>
      <c r="BB624" s="14">
        <f>IF(Table1[[#This Row],[FullBath]]+Table1[[#This Row],[HalfBath]]=Table1[[#This Row],[BedroomAbvGr]],1,0)</f>
        <v>0</v>
      </c>
      <c r="BC624">
        <v>1</v>
      </c>
      <c r="BD624" s="30" t="s">
        <v>98</v>
      </c>
      <c r="BE624">
        <v>6</v>
      </c>
      <c r="BF624" t="s">
        <v>107</v>
      </c>
      <c r="BG624">
        <v>0</v>
      </c>
      <c r="BH624" t="s">
        <v>83</v>
      </c>
      <c r="BI624" t="s">
        <v>127</v>
      </c>
      <c r="BJ624">
        <v>1986</v>
      </c>
      <c r="BK624" t="s">
        <v>102</v>
      </c>
      <c r="BL624">
        <v>2</v>
      </c>
      <c r="BM624">
        <v>484</v>
      </c>
      <c r="BN624" t="s">
        <v>98</v>
      </c>
      <c r="BO624" t="s">
        <v>98</v>
      </c>
      <c r="BP624" t="s">
        <v>105</v>
      </c>
      <c r="BQ624" s="30">
        <v>192</v>
      </c>
      <c r="BR624" s="14">
        <f>IF(Table1[[#This Row],[WoodDeckSF]]&gt;0,1,0)</f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 s="28" t="s">
        <v>83</v>
      </c>
      <c r="BY624" s="14">
        <f>IF(Table1[[#This Row],[PoolQC]]="NA", 0, 1)</f>
        <v>0</v>
      </c>
      <c r="BZ624" s="30" t="s">
        <v>83</v>
      </c>
      <c r="CA624" s="14">
        <f>IF(Table1[[#This Row],[Fence]]="NA",0,1)</f>
        <v>0</v>
      </c>
      <c r="CB624" t="s">
        <v>83</v>
      </c>
      <c r="CC624">
        <v>0</v>
      </c>
      <c r="CD624" s="30">
        <v>7</v>
      </c>
      <c r="CE624">
        <v>2009</v>
      </c>
      <c r="CF624" t="s">
        <v>110</v>
      </c>
      <c r="CG624" t="s">
        <v>111</v>
      </c>
      <c r="CH624" s="14">
        <f>IF(Table1[[#This Row],[SaleCondition]]="Normal",1,0)</f>
        <v>1</v>
      </c>
      <c r="CI624" s="1">
        <v>135000</v>
      </c>
    </row>
    <row r="625" spans="1:87" x14ac:dyDescent="0.2">
      <c r="A625">
        <v>624</v>
      </c>
      <c r="B625">
        <v>160</v>
      </c>
      <c r="C625" s="28" t="s">
        <v>192</v>
      </c>
      <c r="D625" t="s">
        <v>83</v>
      </c>
      <c r="E625">
        <v>2117</v>
      </c>
      <c r="F625" s="28" t="s">
        <v>82</v>
      </c>
      <c r="G625" t="s">
        <v>83</v>
      </c>
      <c r="H625" t="s">
        <v>84</v>
      </c>
      <c r="I625" s="28" t="s">
        <v>85</v>
      </c>
      <c r="J625" t="s">
        <v>86</v>
      </c>
      <c r="K625" s="30" t="s">
        <v>87</v>
      </c>
      <c r="L625" t="s">
        <v>88</v>
      </c>
      <c r="M625" s="31" t="s">
        <v>136</v>
      </c>
      <c r="N625" s="31" t="s">
        <v>90</v>
      </c>
      <c r="O625" s="28" t="s">
        <v>90</v>
      </c>
      <c r="P625" t="s">
        <v>179</v>
      </c>
      <c r="Q625" s="30" t="s">
        <v>92</v>
      </c>
      <c r="R625" s="28">
        <v>6</v>
      </c>
      <c r="S625" s="28">
        <v>5</v>
      </c>
      <c r="T625">
        <v>2000</v>
      </c>
      <c r="U625">
        <v>2000</v>
      </c>
      <c r="V625" s="14">
        <f t="shared" si="9"/>
        <v>0</v>
      </c>
      <c r="W625" s="28" t="s">
        <v>93</v>
      </c>
      <c r="X625" s="28" t="s">
        <v>94</v>
      </c>
      <c r="Y625" s="30" t="s">
        <v>116</v>
      </c>
      <c r="Z625" s="28" t="s">
        <v>116</v>
      </c>
      <c r="AA625" t="s">
        <v>96</v>
      </c>
      <c r="AB625" s="28">
        <v>513</v>
      </c>
      <c r="AC625" s="28" t="s">
        <v>97</v>
      </c>
      <c r="AD625" s="28" t="s">
        <v>98</v>
      </c>
      <c r="AE625" s="30" t="s">
        <v>99</v>
      </c>
      <c r="AF625" t="s">
        <v>97</v>
      </c>
      <c r="AG625" t="s">
        <v>98</v>
      </c>
      <c r="AH625" t="s">
        <v>100</v>
      </c>
      <c r="AI625" t="s">
        <v>101</v>
      </c>
      <c r="AJ625">
        <v>420</v>
      </c>
      <c r="AK625" t="s">
        <v>102</v>
      </c>
      <c r="AL625">
        <v>0</v>
      </c>
      <c r="AM625">
        <v>336</v>
      </c>
      <c r="AN625">
        <v>756</v>
      </c>
      <c r="AO625" s="28" t="s">
        <v>103</v>
      </c>
      <c r="AP625" s="28" t="s">
        <v>104</v>
      </c>
      <c r="AQ625" t="s">
        <v>105</v>
      </c>
      <c r="AR625" t="s">
        <v>106</v>
      </c>
      <c r="AS625">
        <v>756</v>
      </c>
      <c r="AT625">
        <v>756</v>
      </c>
      <c r="AU625">
        <v>0</v>
      </c>
      <c r="AV625">
        <v>1512</v>
      </c>
      <c r="AW625" s="30">
        <v>0</v>
      </c>
      <c r="AX625">
        <v>0</v>
      </c>
      <c r="AY625" s="30">
        <v>2</v>
      </c>
      <c r="AZ625" s="30">
        <v>1</v>
      </c>
      <c r="BA625">
        <v>2</v>
      </c>
      <c r="BB625" s="14">
        <f>IF(Table1[[#This Row],[FullBath]]+Table1[[#This Row],[HalfBath]]=Table1[[#This Row],[BedroomAbvGr]],1,0)</f>
        <v>0</v>
      </c>
      <c r="BC625">
        <v>1</v>
      </c>
      <c r="BD625" s="30" t="s">
        <v>97</v>
      </c>
      <c r="BE625">
        <v>4</v>
      </c>
      <c r="BF625" t="s">
        <v>107</v>
      </c>
      <c r="BG625">
        <v>1</v>
      </c>
      <c r="BH625" t="s">
        <v>98</v>
      </c>
      <c r="BI625" t="s">
        <v>127</v>
      </c>
      <c r="BJ625">
        <v>2000</v>
      </c>
      <c r="BK625" t="s">
        <v>102</v>
      </c>
      <c r="BL625">
        <v>2</v>
      </c>
      <c r="BM625">
        <v>440</v>
      </c>
      <c r="BN625" t="s">
        <v>98</v>
      </c>
      <c r="BO625" t="s">
        <v>98</v>
      </c>
      <c r="BP625" t="s">
        <v>105</v>
      </c>
      <c r="BQ625" s="30">
        <v>0</v>
      </c>
      <c r="BR625" s="14">
        <f>IF(Table1[[#This Row],[WoodDeckSF]]&gt;0,1,0)</f>
        <v>0</v>
      </c>
      <c r="BS625">
        <v>32</v>
      </c>
      <c r="BT625">
        <v>0</v>
      </c>
      <c r="BU625">
        <v>0</v>
      </c>
      <c r="BV625">
        <v>0</v>
      </c>
      <c r="BW625">
        <v>0</v>
      </c>
      <c r="BX625" s="28" t="s">
        <v>83</v>
      </c>
      <c r="BY625" s="14">
        <f>IF(Table1[[#This Row],[PoolQC]]="NA", 0, 1)</f>
        <v>0</v>
      </c>
      <c r="BZ625" s="30" t="s">
        <v>83</v>
      </c>
      <c r="CA625" s="14">
        <f>IF(Table1[[#This Row],[Fence]]="NA",0,1)</f>
        <v>0</v>
      </c>
      <c r="CB625" t="s">
        <v>83</v>
      </c>
      <c r="CC625">
        <v>0</v>
      </c>
      <c r="CD625" s="30">
        <v>6</v>
      </c>
      <c r="CE625">
        <v>2007</v>
      </c>
      <c r="CF625" t="s">
        <v>110</v>
      </c>
      <c r="CG625" t="s">
        <v>111</v>
      </c>
      <c r="CH625" s="14">
        <f>IF(Table1[[#This Row],[SaleCondition]]="Normal",1,0)</f>
        <v>1</v>
      </c>
      <c r="CI625" s="1">
        <v>168500</v>
      </c>
    </row>
    <row r="626" spans="1:87" x14ac:dyDescent="0.2">
      <c r="A626">
        <v>625</v>
      </c>
      <c r="B626">
        <v>60</v>
      </c>
      <c r="C626" s="28" t="s">
        <v>81</v>
      </c>
      <c r="D626">
        <v>80</v>
      </c>
      <c r="E626">
        <v>10400</v>
      </c>
      <c r="F626" s="28" t="s">
        <v>82</v>
      </c>
      <c r="G626" t="s">
        <v>83</v>
      </c>
      <c r="H626" t="s">
        <v>84</v>
      </c>
      <c r="I626" s="28" t="s">
        <v>85</v>
      </c>
      <c r="J626" t="s">
        <v>86</v>
      </c>
      <c r="K626" s="30" t="s">
        <v>87</v>
      </c>
      <c r="L626" t="s">
        <v>88</v>
      </c>
      <c r="M626" s="31" t="s">
        <v>138</v>
      </c>
      <c r="N626" s="31" t="s">
        <v>90</v>
      </c>
      <c r="O626" s="28" t="s">
        <v>90</v>
      </c>
      <c r="P626" t="s">
        <v>91</v>
      </c>
      <c r="Q626" s="30" t="s">
        <v>92</v>
      </c>
      <c r="R626" s="28">
        <v>6</v>
      </c>
      <c r="S626" s="28">
        <v>5</v>
      </c>
      <c r="T626">
        <v>1972</v>
      </c>
      <c r="U626">
        <v>1972</v>
      </c>
      <c r="V626" s="14">
        <f t="shared" si="9"/>
        <v>0</v>
      </c>
      <c r="W626" s="28" t="s">
        <v>93</v>
      </c>
      <c r="X626" s="28" t="s">
        <v>94</v>
      </c>
      <c r="Y626" s="30" t="s">
        <v>95</v>
      </c>
      <c r="Z626" s="28" t="s">
        <v>95</v>
      </c>
      <c r="AA626" t="s">
        <v>117</v>
      </c>
      <c r="AB626" s="28">
        <v>288</v>
      </c>
      <c r="AC626" s="28" t="s">
        <v>98</v>
      </c>
      <c r="AD626" s="28" t="s">
        <v>98</v>
      </c>
      <c r="AE626" s="30" t="s">
        <v>118</v>
      </c>
      <c r="AF626" t="s">
        <v>98</v>
      </c>
      <c r="AG626" t="s">
        <v>98</v>
      </c>
      <c r="AH626" t="s">
        <v>100</v>
      </c>
      <c r="AI626" t="s">
        <v>153</v>
      </c>
      <c r="AJ626">
        <v>247</v>
      </c>
      <c r="AK626" t="s">
        <v>102</v>
      </c>
      <c r="AL626">
        <v>0</v>
      </c>
      <c r="AM626">
        <v>485</v>
      </c>
      <c r="AN626">
        <v>732</v>
      </c>
      <c r="AO626" s="28" t="s">
        <v>103</v>
      </c>
      <c r="AP626" s="28" t="s">
        <v>97</v>
      </c>
      <c r="AQ626" t="s">
        <v>105</v>
      </c>
      <c r="AR626" t="s">
        <v>106</v>
      </c>
      <c r="AS626">
        <v>1012</v>
      </c>
      <c r="AT626">
        <v>778</v>
      </c>
      <c r="AU626">
        <v>0</v>
      </c>
      <c r="AV626">
        <v>1790</v>
      </c>
      <c r="AW626" s="30">
        <v>1</v>
      </c>
      <c r="AX626">
        <v>0</v>
      </c>
      <c r="AY626" s="30">
        <v>1</v>
      </c>
      <c r="AZ626" s="30">
        <v>2</v>
      </c>
      <c r="BA626">
        <v>4</v>
      </c>
      <c r="BB626" s="14">
        <f>IF(Table1[[#This Row],[FullBath]]+Table1[[#This Row],[HalfBath]]=Table1[[#This Row],[BedroomAbvGr]],1,0)</f>
        <v>0</v>
      </c>
      <c r="BC626">
        <v>1</v>
      </c>
      <c r="BD626" s="30" t="s">
        <v>98</v>
      </c>
      <c r="BE626">
        <v>8</v>
      </c>
      <c r="BF626" t="s">
        <v>224</v>
      </c>
      <c r="BG626">
        <v>1</v>
      </c>
      <c r="BH626" t="s">
        <v>98</v>
      </c>
      <c r="BI626" t="s">
        <v>108</v>
      </c>
      <c r="BJ626">
        <v>1972</v>
      </c>
      <c r="BK626" t="s">
        <v>109</v>
      </c>
      <c r="BL626">
        <v>2</v>
      </c>
      <c r="BM626">
        <v>484</v>
      </c>
      <c r="BN626" t="s">
        <v>98</v>
      </c>
      <c r="BO626" t="s">
        <v>98</v>
      </c>
      <c r="BP626" t="s">
        <v>105</v>
      </c>
      <c r="BQ626" s="30">
        <v>148</v>
      </c>
      <c r="BR626" s="14">
        <f>IF(Table1[[#This Row],[WoodDeckSF]]&gt;0,1,0)</f>
        <v>1</v>
      </c>
      <c r="BS626">
        <v>0</v>
      </c>
      <c r="BT626">
        <v>0</v>
      </c>
      <c r="BU626">
        <v>0</v>
      </c>
      <c r="BV626">
        <v>147</v>
      </c>
      <c r="BW626">
        <v>0</v>
      </c>
      <c r="BX626" s="28" t="s">
        <v>83</v>
      </c>
      <c r="BY626" s="14">
        <f>IF(Table1[[#This Row],[PoolQC]]="NA", 0, 1)</f>
        <v>0</v>
      </c>
      <c r="BZ626" s="30" t="s">
        <v>83</v>
      </c>
      <c r="CA626" s="14">
        <f>IF(Table1[[#This Row],[Fence]]="NA",0,1)</f>
        <v>0</v>
      </c>
      <c r="CB626" t="s">
        <v>83</v>
      </c>
      <c r="CC626">
        <v>0</v>
      </c>
      <c r="CD626" s="30">
        <v>11</v>
      </c>
      <c r="CE626">
        <v>2006</v>
      </c>
      <c r="CF626" t="s">
        <v>110</v>
      </c>
      <c r="CG626" t="s">
        <v>111</v>
      </c>
      <c r="CH626" s="14">
        <f>IF(Table1[[#This Row],[SaleCondition]]="Normal",1,0)</f>
        <v>1</v>
      </c>
      <c r="CI626" s="1">
        <v>165150</v>
      </c>
    </row>
    <row r="627" spans="1:87" x14ac:dyDescent="0.2">
      <c r="A627">
        <v>626</v>
      </c>
      <c r="B627">
        <v>20</v>
      </c>
      <c r="C627" s="28" t="s">
        <v>81</v>
      </c>
      <c r="D627">
        <v>87</v>
      </c>
      <c r="E627">
        <v>10000</v>
      </c>
      <c r="F627" s="28" t="s">
        <v>82</v>
      </c>
      <c r="G627" t="s">
        <v>83</v>
      </c>
      <c r="H627" t="s">
        <v>120</v>
      </c>
      <c r="I627" s="28" t="s">
        <v>85</v>
      </c>
      <c r="J627" t="s">
        <v>86</v>
      </c>
      <c r="K627" s="30" t="s">
        <v>122</v>
      </c>
      <c r="L627" t="s">
        <v>88</v>
      </c>
      <c r="M627" s="31" t="s">
        <v>162</v>
      </c>
      <c r="N627" s="31" t="s">
        <v>90</v>
      </c>
      <c r="O627" s="28" t="s">
        <v>90</v>
      </c>
      <c r="P627" t="s">
        <v>91</v>
      </c>
      <c r="Q627" s="30" t="s">
        <v>115</v>
      </c>
      <c r="R627" s="28">
        <v>6</v>
      </c>
      <c r="S627" s="28">
        <v>6</v>
      </c>
      <c r="T627">
        <v>1962</v>
      </c>
      <c r="U627">
        <v>1962</v>
      </c>
      <c r="V627" s="14">
        <f t="shared" si="9"/>
        <v>0</v>
      </c>
      <c r="W627" s="28" t="s">
        <v>152</v>
      </c>
      <c r="X627" s="28" t="s">
        <v>94</v>
      </c>
      <c r="Y627" s="30" t="s">
        <v>124</v>
      </c>
      <c r="Z627" s="28" t="s">
        <v>124</v>
      </c>
      <c r="AA627" t="s">
        <v>96</v>
      </c>
      <c r="AB627" s="28">
        <v>261</v>
      </c>
      <c r="AC627" s="28" t="s">
        <v>98</v>
      </c>
      <c r="AD627" s="28" t="s">
        <v>98</v>
      </c>
      <c r="AE627" s="30" t="s">
        <v>118</v>
      </c>
      <c r="AF627" t="s">
        <v>98</v>
      </c>
      <c r="AG627" t="s">
        <v>98</v>
      </c>
      <c r="AH627" t="s">
        <v>100</v>
      </c>
      <c r="AI627" t="s">
        <v>102</v>
      </c>
      <c r="AJ627">
        <v>0</v>
      </c>
      <c r="AK627" t="s">
        <v>102</v>
      </c>
      <c r="AL627">
        <v>0</v>
      </c>
      <c r="AM627">
        <v>1116</v>
      </c>
      <c r="AN627">
        <v>1116</v>
      </c>
      <c r="AO627" s="28" t="s">
        <v>103</v>
      </c>
      <c r="AP627" s="28" t="s">
        <v>98</v>
      </c>
      <c r="AQ627" t="s">
        <v>105</v>
      </c>
      <c r="AR627" t="s">
        <v>106</v>
      </c>
      <c r="AS627">
        <v>1116</v>
      </c>
      <c r="AT627">
        <v>0</v>
      </c>
      <c r="AU627">
        <v>0</v>
      </c>
      <c r="AV627">
        <v>1116</v>
      </c>
      <c r="AW627" s="30">
        <v>0</v>
      </c>
      <c r="AX627">
        <v>0</v>
      </c>
      <c r="AY627" s="30">
        <v>1</v>
      </c>
      <c r="AZ627" s="30">
        <v>1</v>
      </c>
      <c r="BA627">
        <v>3</v>
      </c>
      <c r="BB627" s="14">
        <f>IF(Table1[[#This Row],[FullBath]]+Table1[[#This Row],[HalfBath]]=Table1[[#This Row],[BedroomAbvGr]],1,0)</f>
        <v>0</v>
      </c>
      <c r="BC627">
        <v>1</v>
      </c>
      <c r="BD627" s="30" t="s">
        <v>98</v>
      </c>
      <c r="BE627">
        <v>5</v>
      </c>
      <c r="BF627" t="s">
        <v>107</v>
      </c>
      <c r="BG627">
        <v>0</v>
      </c>
      <c r="BH627" t="s">
        <v>83</v>
      </c>
      <c r="BI627" t="s">
        <v>108</v>
      </c>
      <c r="BJ627">
        <v>1962</v>
      </c>
      <c r="BK627" t="s">
        <v>102</v>
      </c>
      <c r="BL627">
        <v>2</v>
      </c>
      <c r="BM627">
        <v>440</v>
      </c>
      <c r="BN627" t="s">
        <v>98</v>
      </c>
      <c r="BO627" t="s">
        <v>98</v>
      </c>
      <c r="BP627" t="s">
        <v>105</v>
      </c>
      <c r="BQ627" s="30">
        <v>0</v>
      </c>
      <c r="BR627" s="14">
        <f>IF(Table1[[#This Row],[WoodDeckSF]]&gt;0,1,0)</f>
        <v>0</v>
      </c>
      <c r="BS627">
        <v>0</v>
      </c>
      <c r="BT627">
        <v>0</v>
      </c>
      <c r="BU627">
        <v>0</v>
      </c>
      <c r="BV627">
        <v>385</v>
      </c>
      <c r="BW627">
        <v>0</v>
      </c>
      <c r="BX627" s="28" t="s">
        <v>83</v>
      </c>
      <c r="BY627" s="14">
        <f>IF(Table1[[#This Row],[PoolQC]]="NA", 0, 1)</f>
        <v>0</v>
      </c>
      <c r="BZ627" s="30" t="s">
        <v>83</v>
      </c>
      <c r="CA627" s="14">
        <f>IF(Table1[[#This Row],[Fence]]="NA",0,1)</f>
        <v>0</v>
      </c>
      <c r="CB627" t="s">
        <v>83</v>
      </c>
      <c r="CC627">
        <v>0</v>
      </c>
      <c r="CD627" s="30">
        <v>2</v>
      </c>
      <c r="CE627">
        <v>2010</v>
      </c>
      <c r="CF627" t="s">
        <v>110</v>
      </c>
      <c r="CG627" t="s">
        <v>111</v>
      </c>
      <c r="CH627" s="14">
        <f>IF(Table1[[#This Row],[SaleCondition]]="Normal",1,0)</f>
        <v>1</v>
      </c>
      <c r="CI627" s="1">
        <v>160000</v>
      </c>
    </row>
    <row r="628" spans="1:87" x14ac:dyDescent="0.2">
      <c r="A628">
        <v>627</v>
      </c>
      <c r="B628">
        <v>20</v>
      </c>
      <c r="C628" s="28" t="s">
        <v>81</v>
      </c>
      <c r="D628" t="s">
        <v>83</v>
      </c>
      <c r="E628">
        <v>12342</v>
      </c>
      <c r="F628" s="28" t="s">
        <v>82</v>
      </c>
      <c r="G628" t="s">
        <v>83</v>
      </c>
      <c r="H628" t="s">
        <v>120</v>
      </c>
      <c r="I628" s="28" t="s">
        <v>85</v>
      </c>
      <c r="J628" t="s">
        <v>86</v>
      </c>
      <c r="K628" s="30" t="s">
        <v>87</v>
      </c>
      <c r="L628" t="s">
        <v>88</v>
      </c>
      <c r="M628" s="31" t="s">
        <v>162</v>
      </c>
      <c r="N628" s="31" t="s">
        <v>90</v>
      </c>
      <c r="O628" s="28" t="s">
        <v>90</v>
      </c>
      <c r="P628" t="s">
        <v>91</v>
      </c>
      <c r="Q628" s="30" t="s">
        <v>115</v>
      </c>
      <c r="R628" s="28">
        <v>5</v>
      </c>
      <c r="S628" s="28">
        <v>5</v>
      </c>
      <c r="T628">
        <v>1960</v>
      </c>
      <c r="U628">
        <v>1978</v>
      </c>
      <c r="V628" s="14">
        <f t="shared" si="9"/>
        <v>1</v>
      </c>
      <c r="W628" s="28" t="s">
        <v>152</v>
      </c>
      <c r="X628" s="28" t="s">
        <v>94</v>
      </c>
      <c r="Y628" s="30" t="s">
        <v>124</v>
      </c>
      <c r="Z628" s="28" t="s">
        <v>124</v>
      </c>
      <c r="AA628" t="s">
        <v>117</v>
      </c>
      <c r="AB628" s="28">
        <v>0</v>
      </c>
      <c r="AC628" s="28" t="s">
        <v>98</v>
      </c>
      <c r="AD628" s="28" t="s">
        <v>98</v>
      </c>
      <c r="AE628" s="30" t="s">
        <v>118</v>
      </c>
      <c r="AF628" t="s">
        <v>98</v>
      </c>
      <c r="AG628" t="s">
        <v>98</v>
      </c>
      <c r="AH628" t="s">
        <v>100</v>
      </c>
      <c r="AI628" t="s">
        <v>102</v>
      </c>
      <c r="AJ628">
        <v>0</v>
      </c>
      <c r="AK628" t="s">
        <v>102</v>
      </c>
      <c r="AL628">
        <v>0</v>
      </c>
      <c r="AM628">
        <v>978</v>
      </c>
      <c r="AN628">
        <v>978</v>
      </c>
      <c r="AO628" s="28" t="s">
        <v>103</v>
      </c>
      <c r="AP628" s="28" t="s">
        <v>98</v>
      </c>
      <c r="AQ628" t="s">
        <v>105</v>
      </c>
      <c r="AR628" t="s">
        <v>106</v>
      </c>
      <c r="AS628">
        <v>1422</v>
      </c>
      <c r="AT628">
        <v>0</v>
      </c>
      <c r="AU628">
        <v>0</v>
      </c>
      <c r="AV628">
        <v>1422</v>
      </c>
      <c r="AW628" s="30">
        <v>0</v>
      </c>
      <c r="AX628">
        <v>0</v>
      </c>
      <c r="AY628" s="30">
        <v>1</v>
      </c>
      <c r="AZ628" s="30">
        <v>0</v>
      </c>
      <c r="BA628">
        <v>3</v>
      </c>
      <c r="BB628" s="14">
        <f>IF(Table1[[#This Row],[FullBath]]+Table1[[#This Row],[HalfBath]]=Table1[[#This Row],[BedroomAbvGr]],1,0)</f>
        <v>0</v>
      </c>
      <c r="BC628">
        <v>1</v>
      </c>
      <c r="BD628" s="30" t="s">
        <v>98</v>
      </c>
      <c r="BE628">
        <v>6</v>
      </c>
      <c r="BF628" t="s">
        <v>146</v>
      </c>
      <c r="BG628">
        <v>1</v>
      </c>
      <c r="BH628" t="s">
        <v>98</v>
      </c>
      <c r="BI628" t="s">
        <v>108</v>
      </c>
      <c r="BJ628">
        <v>1960</v>
      </c>
      <c r="BK628" t="s">
        <v>109</v>
      </c>
      <c r="BL628">
        <v>1</v>
      </c>
      <c r="BM628">
        <v>286</v>
      </c>
      <c r="BN628" t="s">
        <v>98</v>
      </c>
      <c r="BO628" t="s">
        <v>98</v>
      </c>
      <c r="BP628" t="s">
        <v>105</v>
      </c>
      <c r="BQ628" s="30">
        <v>0</v>
      </c>
      <c r="BR628" s="14">
        <f>IF(Table1[[#This Row],[WoodDeckSF]]&gt;0,1,0)</f>
        <v>0</v>
      </c>
      <c r="BS628">
        <v>0</v>
      </c>
      <c r="BT628">
        <v>36</v>
      </c>
      <c r="BU628">
        <v>0</v>
      </c>
      <c r="BV628">
        <v>0</v>
      </c>
      <c r="BW628">
        <v>0</v>
      </c>
      <c r="BX628" s="28" t="s">
        <v>83</v>
      </c>
      <c r="BY628" s="14">
        <f>IF(Table1[[#This Row],[PoolQC]]="NA", 0, 1)</f>
        <v>0</v>
      </c>
      <c r="BZ628" s="30" t="s">
        <v>163</v>
      </c>
      <c r="CA628" s="14">
        <f>IF(Table1[[#This Row],[Fence]]="NA",0,1)</f>
        <v>1</v>
      </c>
      <c r="CB628" t="s">
        <v>135</v>
      </c>
      <c r="CC628">
        <v>600</v>
      </c>
      <c r="CD628" s="30">
        <v>8</v>
      </c>
      <c r="CE628">
        <v>2007</v>
      </c>
      <c r="CF628" t="s">
        <v>110</v>
      </c>
      <c r="CG628" t="s">
        <v>111</v>
      </c>
      <c r="CH628" s="14">
        <f>IF(Table1[[#This Row],[SaleCondition]]="Normal",1,0)</f>
        <v>1</v>
      </c>
      <c r="CI628" s="1">
        <v>139900</v>
      </c>
    </row>
    <row r="629" spans="1:87" x14ac:dyDescent="0.2">
      <c r="A629">
        <v>628</v>
      </c>
      <c r="B629">
        <v>80</v>
      </c>
      <c r="C629" s="28" t="s">
        <v>81</v>
      </c>
      <c r="D629">
        <v>80</v>
      </c>
      <c r="E629">
        <v>9600</v>
      </c>
      <c r="F629" s="28" t="s">
        <v>82</v>
      </c>
      <c r="G629" t="s">
        <v>83</v>
      </c>
      <c r="H629" t="s">
        <v>84</v>
      </c>
      <c r="I629" s="28" t="s">
        <v>85</v>
      </c>
      <c r="J629" t="s">
        <v>86</v>
      </c>
      <c r="K629" s="30" t="s">
        <v>87</v>
      </c>
      <c r="L629" t="s">
        <v>88</v>
      </c>
      <c r="M629" s="31" t="s">
        <v>162</v>
      </c>
      <c r="N629" s="31" t="s">
        <v>90</v>
      </c>
      <c r="O629" s="28" t="s">
        <v>90</v>
      </c>
      <c r="P629" t="s">
        <v>91</v>
      </c>
      <c r="Q629" s="30" t="s">
        <v>197</v>
      </c>
      <c r="R629" s="28">
        <v>6</v>
      </c>
      <c r="S629" s="28">
        <v>6</v>
      </c>
      <c r="T629">
        <v>1955</v>
      </c>
      <c r="U629">
        <v>1972</v>
      </c>
      <c r="V629" s="14">
        <f t="shared" si="9"/>
        <v>1</v>
      </c>
      <c r="W629" s="28" t="s">
        <v>93</v>
      </c>
      <c r="X629" s="28" t="s">
        <v>94</v>
      </c>
      <c r="Y629" s="30" t="s">
        <v>186</v>
      </c>
      <c r="Z629" s="28" t="s">
        <v>186</v>
      </c>
      <c r="AA629" t="s">
        <v>96</v>
      </c>
      <c r="AB629" s="28">
        <v>164</v>
      </c>
      <c r="AC629" s="28" t="s">
        <v>98</v>
      </c>
      <c r="AD629" s="28" t="s">
        <v>98</v>
      </c>
      <c r="AE629" s="30" t="s">
        <v>118</v>
      </c>
      <c r="AF629" t="s">
        <v>98</v>
      </c>
      <c r="AG629" t="s">
        <v>98</v>
      </c>
      <c r="AH629" t="s">
        <v>130</v>
      </c>
      <c r="AI629" t="s">
        <v>141</v>
      </c>
      <c r="AJ629">
        <v>674</v>
      </c>
      <c r="AK629" t="s">
        <v>172</v>
      </c>
      <c r="AL629">
        <v>132</v>
      </c>
      <c r="AM629">
        <v>350</v>
      </c>
      <c r="AN629">
        <v>1156</v>
      </c>
      <c r="AO629" s="28" t="s">
        <v>103</v>
      </c>
      <c r="AP629" s="28" t="s">
        <v>104</v>
      </c>
      <c r="AQ629" t="s">
        <v>105</v>
      </c>
      <c r="AR629" t="s">
        <v>106</v>
      </c>
      <c r="AS629">
        <v>1520</v>
      </c>
      <c r="AT629">
        <v>0</v>
      </c>
      <c r="AU629">
        <v>0</v>
      </c>
      <c r="AV629">
        <v>1520</v>
      </c>
      <c r="AW629" s="30">
        <v>1</v>
      </c>
      <c r="AX629">
        <v>0</v>
      </c>
      <c r="AY629" s="30">
        <v>1</v>
      </c>
      <c r="AZ629" s="30">
        <v>0</v>
      </c>
      <c r="BA629">
        <v>3</v>
      </c>
      <c r="BB629" s="14">
        <f>IF(Table1[[#This Row],[FullBath]]+Table1[[#This Row],[HalfBath]]=Table1[[#This Row],[BedroomAbvGr]],1,0)</f>
        <v>0</v>
      </c>
      <c r="BC629">
        <v>1</v>
      </c>
      <c r="BD629" s="30" t="s">
        <v>98</v>
      </c>
      <c r="BE629">
        <v>7</v>
      </c>
      <c r="BF629" t="s">
        <v>107</v>
      </c>
      <c r="BG629">
        <v>2</v>
      </c>
      <c r="BH629" t="s">
        <v>97</v>
      </c>
      <c r="BI629" t="s">
        <v>209</v>
      </c>
      <c r="BJ629">
        <v>1955</v>
      </c>
      <c r="BK629" t="s">
        <v>109</v>
      </c>
      <c r="BL629">
        <v>1</v>
      </c>
      <c r="BM629">
        <v>364</v>
      </c>
      <c r="BN629" t="s">
        <v>98</v>
      </c>
      <c r="BO629" t="s">
        <v>98</v>
      </c>
      <c r="BP629" t="s">
        <v>105</v>
      </c>
      <c r="BQ629" s="30">
        <v>0</v>
      </c>
      <c r="BR629" s="14">
        <f>IF(Table1[[#This Row],[WoodDeckSF]]&gt;0,1,0)</f>
        <v>0</v>
      </c>
      <c r="BS629">
        <v>0</v>
      </c>
      <c r="BT629">
        <v>189</v>
      </c>
      <c r="BU629">
        <v>0</v>
      </c>
      <c r="BV629">
        <v>0</v>
      </c>
      <c r="BW629">
        <v>0</v>
      </c>
      <c r="BX629" s="28" t="s">
        <v>83</v>
      </c>
      <c r="BY629" s="14">
        <f>IF(Table1[[#This Row],[PoolQC]]="NA", 0, 1)</f>
        <v>0</v>
      </c>
      <c r="BZ629" s="30" t="s">
        <v>83</v>
      </c>
      <c r="CA629" s="14">
        <f>IF(Table1[[#This Row],[Fence]]="NA",0,1)</f>
        <v>0</v>
      </c>
      <c r="CB629" t="s">
        <v>83</v>
      </c>
      <c r="CC629">
        <v>0</v>
      </c>
      <c r="CD629" s="30">
        <v>3</v>
      </c>
      <c r="CE629">
        <v>2010</v>
      </c>
      <c r="CF629" t="s">
        <v>110</v>
      </c>
      <c r="CG629" t="s">
        <v>111</v>
      </c>
      <c r="CH629" s="14">
        <f>IF(Table1[[#This Row],[SaleCondition]]="Normal",1,0)</f>
        <v>1</v>
      </c>
      <c r="CI629" s="1">
        <v>153000</v>
      </c>
    </row>
    <row r="630" spans="1:87" x14ac:dyDescent="0.2">
      <c r="A630">
        <v>629</v>
      </c>
      <c r="B630">
        <v>60</v>
      </c>
      <c r="C630" s="28" t="s">
        <v>81</v>
      </c>
      <c r="D630">
        <v>70</v>
      </c>
      <c r="E630">
        <v>11606</v>
      </c>
      <c r="F630" s="28" t="s">
        <v>82</v>
      </c>
      <c r="G630" t="s">
        <v>83</v>
      </c>
      <c r="H630" t="s">
        <v>120</v>
      </c>
      <c r="I630" s="28" t="s">
        <v>199</v>
      </c>
      <c r="J630" t="s">
        <v>86</v>
      </c>
      <c r="K630" s="30" t="s">
        <v>87</v>
      </c>
      <c r="L630" t="s">
        <v>213</v>
      </c>
      <c r="M630" s="31" t="s">
        <v>162</v>
      </c>
      <c r="N630" s="31" t="s">
        <v>90</v>
      </c>
      <c r="O630" s="28" t="s">
        <v>90</v>
      </c>
      <c r="P630" t="s">
        <v>91</v>
      </c>
      <c r="Q630" s="30" t="s">
        <v>92</v>
      </c>
      <c r="R630" s="28">
        <v>5</v>
      </c>
      <c r="S630" s="28">
        <v>5</v>
      </c>
      <c r="T630">
        <v>1969</v>
      </c>
      <c r="U630">
        <v>1969</v>
      </c>
      <c r="V630" s="14">
        <f t="shared" si="9"/>
        <v>0</v>
      </c>
      <c r="W630" s="28" t="s">
        <v>93</v>
      </c>
      <c r="X630" s="28" t="s">
        <v>94</v>
      </c>
      <c r="Y630" s="30" t="s">
        <v>161</v>
      </c>
      <c r="Z630" s="28" t="s">
        <v>161</v>
      </c>
      <c r="AA630" t="s">
        <v>96</v>
      </c>
      <c r="AB630" s="28">
        <v>192</v>
      </c>
      <c r="AC630" s="28" t="s">
        <v>98</v>
      </c>
      <c r="AD630" s="28" t="s">
        <v>98</v>
      </c>
      <c r="AE630" s="30" t="s">
        <v>99</v>
      </c>
      <c r="AF630" t="s">
        <v>97</v>
      </c>
      <c r="AG630" t="s">
        <v>98</v>
      </c>
      <c r="AH630" t="s">
        <v>130</v>
      </c>
      <c r="AI630" t="s">
        <v>153</v>
      </c>
      <c r="AJ630">
        <v>650</v>
      </c>
      <c r="AK630" t="s">
        <v>102</v>
      </c>
      <c r="AL630">
        <v>0</v>
      </c>
      <c r="AM630">
        <v>390</v>
      </c>
      <c r="AN630">
        <v>1040</v>
      </c>
      <c r="AO630" s="28" t="s">
        <v>103</v>
      </c>
      <c r="AP630" s="28" t="s">
        <v>98</v>
      </c>
      <c r="AQ630" t="s">
        <v>105</v>
      </c>
      <c r="AR630" t="s">
        <v>106</v>
      </c>
      <c r="AS630">
        <v>1040</v>
      </c>
      <c r="AT630">
        <v>1040</v>
      </c>
      <c r="AU630">
        <v>0</v>
      </c>
      <c r="AV630">
        <v>2080</v>
      </c>
      <c r="AW630" s="30">
        <v>0</v>
      </c>
      <c r="AX630">
        <v>1</v>
      </c>
      <c r="AY630" s="30">
        <v>1</v>
      </c>
      <c r="AZ630" s="30">
        <v>2</v>
      </c>
      <c r="BA630">
        <v>5</v>
      </c>
      <c r="BB630" s="14">
        <f>IF(Table1[[#This Row],[FullBath]]+Table1[[#This Row],[HalfBath]]=Table1[[#This Row],[BedroomAbvGr]],1,0)</f>
        <v>0</v>
      </c>
      <c r="BC630">
        <v>1</v>
      </c>
      <c r="BD630" s="30" t="s">
        <v>147</v>
      </c>
      <c r="BE630">
        <v>9</v>
      </c>
      <c r="BF630" t="s">
        <v>107</v>
      </c>
      <c r="BG630">
        <v>2</v>
      </c>
      <c r="BH630" t="s">
        <v>98</v>
      </c>
      <c r="BI630" t="s">
        <v>108</v>
      </c>
      <c r="BJ630">
        <v>1969</v>
      </c>
      <c r="BK630" t="s">
        <v>102</v>
      </c>
      <c r="BL630">
        <v>2</v>
      </c>
      <c r="BM630">
        <v>504</v>
      </c>
      <c r="BN630" t="s">
        <v>98</v>
      </c>
      <c r="BO630" t="s">
        <v>98</v>
      </c>
      <c r="BP630" t="s">
        <v>105</v>
      </c>
      <c r="BQ630" s="30">
        <v>335</v>
      </c>
      <c r="BR630" s="14">
        <f>IF(Table1[[#This Row],[WoodDeckSF]]&gt;0,1,0)</f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 s="28" t="s">
        <v>83</v>
      </c>
      <c r="BY630" s="14">
        <f>IF(Table1[[#This Row],[PoolQC]]="NA", 0, 1)</f>
        <v>0</v>
      </c>
      <c r="BZ630" s="30" t="s">
        <v>83</v>
      </c>
      <c r="CA630" s="14">
        <f>IF(Table1[[#This Row],[Fence]]="NA",0,1)</f>
        <v>0</v>
      </c>
      <c r="CB630" t="s">
        <v>83</v>
      </c>
      <c r="CC630">
        <v>0</v>
      </c>
      <c r="CD630" s="30">
        <v>9</v>
      </c>
      <c r="CE630">
        <v>2007</v>
      </c>
      <c r="CF630" t="s">
        <v>110</v>
      </c>
      <c r="CG630" t="s">
        <v>219</v>
      </c>
      <c r="CH630" s="14">
        <f>IF(Table1[[#This Row],[SaleCondition]]="Normal",1,0)</f>
        <v>0</v>
      </c>
      <c r="CI630" s="1">
        <v>135000</v>
      </c>
    </row>
    <row r="631" spans="1:87" x14ac:dyDescent="0.2">
      <c r="A631">
        <v>630</v>
      </c>
      <c r="B631">
        <v>80</v>
      </c>
      <c r="C631" s="28" t="s">
        <v>81</v>
      </c>
      <c r="D631">
        <v>82</v>
      </c>
      <c r="E631">
        <v>9020</v>
      </c>
      <c r="F631" s="28" t="s">
        <v>82</v>
      </c>
      <c r="G631" t="s">
        <v>83</v>
      </c>
      <c r="H631" t="s">
        <v>84</v>
      </c>
      <c r="I631" s="28" t="s">
        <v>85</v>
      </c>
      <c r="J631" t="s">
        <v>86</v>
      </c>
      <c r="K631" s="30" t="s">
        <v>122</v>
      </c>
      <c r="L631" t="s">
        <v>88</v>
      </c>
      <c r="M631" s="31" t="s">
        <v>162</v>
      </c>
      <c r="N631" s="31" t="s">
        <v>114</v>
      </c>
      <c r="O631" s="28" t="s">
        <v>90</v>
      </c>
      <c r="P631" t="s">
        <v>91</v>
      </c>
      <c r="Q631" s="30" t="s">
        <v>197</v>
      </c>
      <c r="R631" s="28">
        <v>6</v>
      </c>
      <c r="S631" s="28">
        <v>5</v>
      </c>
      <c r="T631">
        <v>1964</v>
      </c>
      <c r="U631">
        <v>1964</v>
      </c>
      <c r="V631" s="14">
        <f t="shared" si="9"/>
        <v>0</v>
      </c>
      <c r="W631" s="28" t="s">
        <v>93</v>
      </c>
      <c r="X631" s="28" t="s">
        <v>196</v>
      </c>
      <c r="Y631" s="30" t="s">
        <v>161</v>
      </c>
      <c r="Z631" s="28" t="s">
        <v>124</v>
      </c>
      <c r="AA631" t="s">
        <v>96</v>
      </c>
      <c r="AB631" s="28">
        <v>259</v>
      </c>
      <c r="AC631" s="28" t="s">
        <v>98</v>
      </c>
      <c r="AD631" s="28" t="s">
        <v>98</v>
      </c>
      <c r="AE631" s="30" t="s">
        <v>118</v>
      </c>
      <c r="AF631" t="s">
        <v>98</v>
      </c>
      <c r="AG631" t="s">
        <v>98</v>
      </c>
      <c r="AH631" t="s">
        <v>97</v>
      </c>
      <c r="AI631" t="s">
        <v>101</v>
      </c>
      <c r="AJ631">
        <v>624</v>
      </c>
      <c r="AK631" t="s">
        <v>153</v>
      </c>
      <c r="AL631">
        <v>336</v>
      </c>
      <c r="AM631">
        <v>288</v>
      </c>
      <c r="AN631">
        <v>1248</v>
      </c>
      <c r="AO631" s="28" t="s">
        <v>103</v>
      </c>
      <c r="AP631" s="28" t="s">
        <v>98</v>
      </c>
      <c r="AQ631" t="s">
        <v>105</v>
      </c>
      <c r="AR631" t="s">
        <v>106</v>
      </c>
      <c r="AS631">
        <v>1350</v>
      </c>
      <c r="AT631">
        <v>0</v>
      </c>
      <c r="AU631">
        <v>0</v>
      </c>
      <c r="AV631">
        <v>1350</v>
      </c>
      <c r="AW631" s="30">
        <v>1</v>
      </c>
      <c r="AX631">
        <v>0</v>
      </c>
      <c r="AY631" s="30">
        <v>1</v>
      </c>
      <c r="AZ631" s="30">
        <v>1</v>
      </c>
      <c r="BA631">
        <v>3</v>
      </c>
      <c r="BB631" s="14">
        <f>IF(Table1[[#This Row],[FullBath]]+Table1[[#This Row],[HalfBath]]=Table1[[#This Row],[BedroomAbvGr]],1,0)</f>
        <v>0</v>
      </c>
      <c r="BC631">
        <v>1</v>
      </c>
      <c r="BD631" s="30" t="s">
        <v>98</v>
      </c>
      <c r="BE631">
        <v>6</v>
      </c>
      <c r="BF631" t="s">
        <v>107</v>
      </c>
      <c r="BG631">
        <v>0</v>
      </c>
      <c r="BH631" t="s">
        <v>83</v>
      </c>
      <c r="BI631" t="s">
        <v>108</v>
      </c>
      <c r="BJ631">
        <v>1964</v>
      </c>
      <c r="BK631" t="s">
        <v>109</v>
      </c>
      <c r="BL631">
        <v>2</v>
      </c>
      <c r="BM631">
        <v>520</v>
      </c>
      <c r="BN631" t="s">
        <v>98</v>
      </c>
      <c r="BO631" t="s">
        <v>98</v>
      </c>
      <c r="BP631" t="s">
        <v>105</v>
      </c>
      <c r="BQ631" s="30">
        <v>176</v>
      </c>
      <c r="BR631" s="14">
        <f>IF(Table1[[#This Row],[WoodDeckSF]]&gt;0,1,0)</f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 s="28" t="s">
        <v>83</v>
      </c>
      <c r="BY631" s="14">
        <f>IF(Table1[[#This Row],[PoolQC]]="NA", 0, 1)</f>
        <v>0</v>
      </c>
      <c r="BZ631" s="30" t="s">
        <v>165</v>
      </c>
      <c r="CA631" s="14">
        <f>IF(Table1[[#This Row],[Fence]]="NA",0,1)</f>
        <v>1</v>
      </c>
      <c r="CB631" t="s">
        <v>83</v>
      </c>
      <c r="CC631">
        <v>0</v>
      </c>
      <c r="CD631" s="30">
        <v>6</v>
      </c>
      <c r="CE631">
        <v>2008</v>
      </c>
      <c r="CF631" t="s">
        <v>110</v>
      </c>
      <c r="CG631" t="s">
        <v>111</v>
      </c>
      <c r="CH631" s="14">
        <f>IF(Table1[[#This Row],[SaleCondition]]="Normal",1,0)</f>
        <v>1</v>
      </c>
      <c r="CI631" s="1">
        <v>168500</v>
      </c>
    </row>
    <row r="632" spans="1:87" x14ac:dyDescent="0.2">
      <c r="A632">
        <v>631</v>
      </c>
      <c r="B632">
        <v>70</v>
      </c>
      <c r="C632" s="28" t="s">
        <v>142</v>
      </c>
      <c r="D632">
        <v>50</v>
      </c>
      <c r="E632">
        <v>9000</v>
      </c>
      <c r="F632" s="28" t="s">
        <v>82</v>
      </c>
      <c r="G632" t="s">
        <v>174</v>
      </c>
      <c r="H632" t="s">
        <v>84</v>
      </c>
      <c r="I632" s="28" t="s">
        <v>85</v>
      </c>
      <c r="J632" t="s">
        <v>86</v>
      </c>
      <c r="K632" s="30" t="s">
        <v>122</v>
      </c>
      <c r="L632" t="s">
        <v>88</v>
      </c>
      <c r="M632" s="31" t="s">
        <v>143</v>
      </c>
      <c r="N632" s="31" t="s">
        <v>144</v>
      </c>
      <c r="O632" s="28" t="s">
        <v>90</v>
      </c>
      <c r="P632" t="s">
        <v>91</v>
      </c>
      <c r="Q632" s="30" t="s">
        <v>92</v>
      </c>
      <c r="R632" s="28">
        <v>5</v>
      </c>
      <c r="S632" s="28">
        <v>6</v>
      </c>
      <c r="T632">
        <v>1880</v>
      </c>
      <c r="U632">
        <v>1991</v>
      </c>
      <c r="V632" s="14">
        <f t="shared" si="9"/>
        <v>1</v>
      </c>
      <c r="W632" s="28" t="s">
        <v>93</v>
      </c>
      <c r="X632" s="28" t="s">
        <v>94</v>
      </c>
      <c r="Y632" s="30" t="s">
        <v>95</v>
      </c>
      <c r="Z632" s="28" t="s">
        <v>95</v>
      </c>
      <c r="AA632" t="s">
        <v>117</v>
      </c>
      <c r="AB632" s="28">
        <v>0</v>
      </c>
      <c r="AC632" s="28" t="s">
        <v>98</v>
      </c>
      <c r="AD632" s="28" t="s">
        <v>98</v>
      </c>
      <c r="AE632" s="30" t="s">
        <v>126</v>
      </c>
      <c r="AF632" t="s">
        <v>147</v>
      </c>
      <c r="AG632" t="s">
        <v>147</v>
      </c>
      <c r="AH632" t="s">
        <v>100</v>
      </c>
      <c r="AI632" t="s">
        <v>102</v>
      </c>
      <c r="AJ632">
        <v>0</v>
      </c>
      <c r="AK632" t="s">
        <v>102</v>
      </c>
      <c r="AL632">
        <v>0</v>
      </c>
      <c r="AM632">
        <v>636</v>
      </c>
      <c r="AN632">
        <v>636</v>
      </c>
      <c r="AO632" s="28" t="s">
        <v>103</v>
      </c>
      <c r="AP632" s="28" t="s">
        <v>98</v>
      </c>
      <c r="AQ632" t="s">
        <v>105</v>
      </c>
      <c r="AR632" t="s">
        <v>164</v>
      </c>
      <c r="AS632">
        <v>1089</v>
      </c>
      <c r="AT632">
        <v>661</v>
      </c>
      <c r="AU632">
        <v>0</v>
      </c>
      <c r="AV632">
        <v>1750</v>
      </c>
      <c r="AW632" s="30">
        <v>0</v>
      </c>
      <c r="AX632">
        <v>0</v>
      </c>
      <c r="AY632" s="30">
        <v>1</v>
      </c>
      <c r="AZ632" s="30">
        <v>0</v>
      </c>
      <c r="BA632">
        <v>3</v>
      </c>
      <c r="BB632" s="14">
        <f>IF(Table1[[#This Row],[FullBath]]+Table1[[#This Row],[HalfBath]]=Table1[[#This Row],[BedroomAbvGr]],1,0)</f>
        <v>0</v>
      </c>
      <c r="BC632">
        <v>1</v>
      </c>
      <c r="BD632" s="30" t="s">
        <v>104</v>
      </c>
      <c r="BE632">
        <v>8</v>
      </c>
      <c r="BF632" t="s">
        <v>107</v>
      </c>
      <c r="BG632">
        <v>0</v>
      </c>
      <c r="BH632" t="s">
        <v>83</v>
      </c>
      <c r="BI632" t="s">
        <v>127</v>
      </c>
      <c r="BJ632">
        <v>1937</v>
      </c>
      <c r="BK632" t="s">
        <v>102</v>
      </c>
      <c r="BL632">
        <v>1</v>
      </c>
      <c r="BM632">
        <v>240</v>
      </c>
      <c r="BN632" t="s">
        <v>147</v>
      </c>
      <c r="BO632" t="s">
        <v>212</v>
      </c>
      <c r="BP632" t="s">
        <v>177</v>
      </c>
      <c r="BQ632" s="30">
        <v>0</v>
      </c>
      <c r="BR632" s="14">
        <f>IF(Table1[[#This Row],[WoodDeckSF]]&gt;0,1,0)</f>
        <v>0</v>
      </c>
      <c r="BS632">
        <v>0</v>
      </c>
      <c r="BT632">
        <v>293</v>
      </c>
      <c r="BU632">
        <v>0</v>
      </c>
      <c r="BV632">
        <v>0</v>
      </c>
      <c r="BW632">
        <v>0</v>
      </c>
      <c r="BX632" s="28" t="s">
        <v>83</v>
      </c>
      <c r="BY632" s="14">
        <f>IF(Table1[[#This Row],[PoolQC]]="NA", 0, 1)</f>
        <v>0</v>
      </c>
      <c r="BZ632" s="30" t="s">
        <v>134</v>
      </c>
      <c r="CA632" s="14">
        <f>IF(Table1[[#This Row],[Fence]]="NA",0,1)</f>
        <v>1</v>
      </c>
      <c r="CB632" t="s">
        <v>83</v>
      </c>
      <c r="CC632">
        <v>0</v>
      </c>
      <c r="CD632" s="30">
        <v>6</v>
      </c>
      <c r="CE632">
        <v>2006</v>
      </c>
      <c r="CF632" t="s">
        <v>110</v>
      </c>
      <c r="CG632" t="s">
        <v>128</v>
      </c>
      <c r="CH632" s="14">
        <f>IF(Table1[[#This Row],[SaleCondition]]="Normal",1,0)</f>
        <v>0</v>
      </c>
      <c r="CI632" s="1">
        <v>124000</v>
      </c>
    </row>
    <row r="633" spans="1:87" x14ac:dyDescent="0.2">
      <c r="A633">
        <v>632</v>
      </c>
      <c r="B633">
        <v>120</v>
      </c>
      <c r="C633" s="28" t="s">
        <v>81</v>
      </c>
      <c r="D633">
        <v>34</v>
      </c>
      <c r="E633">
        <v>4590</v>
      </c>
      <c r="F633" s="28" t="s">
        <v>82</v>
      </c>
      <c r="G633" t="s">
        <v>83</v>
      </c>
      <c r="H633" t="s">
        <v>84</v>
      </c>
      <c r="I633" s="28" t="s">
        <v>85</v>
      </c>
      <c r="J633" t="s">
        <v>86</v>
      </c>
      <c r="K633" s="30" t="s">
        <v>87</v>
      </c>
      <c r="L633" t="s">
        <v>88</v>
      </c>
      <c r="M633" s="31" t="s">
        <v>154</v>
      </c>
      <c r="N633" s="31" t="s">
        <v>90</v>
      </c>
      <c r="O633" s="28" t="s">
        <v>90</v>
      </c>
      <c r="P633" t="s">
        <v>198</v>
      </c>
      <c r="Q633" s="30" t="s">
        <v>115</v>
      </c>
      <c r="R633" s="28">
        <v>8</v>
      </c>
      <c r="S633" s="28">
        <v>5</v>
      </c>
      <c r="T633">
        <v>2006</v>
      </c>
      <c r="U633">
        <v>2006</v>
      </c>
      <c r="V633" s="14">
        <f t="shared" si="9"/>
        <v>0</v>
      </c>
      <c r="W633" s="28" t="s">
        <v>93</v>
      </c>
      <c r="X633" s="28" t="s">
        <v>94</v>
      </c>
      <c r="Y633" s="30" t="s">
        <v>95</v>
      </c>
      <c r="Z633" s="28" t="s">
        <v>95</v>
      </c>
      <c r="AA633" t="s">
        <v>137</v>
      </c>
      <c r="AB633" s="28">
        <v>108</v>
      </c>
      <c r="AC633" s="28" t="s">
        <v>97</v>
      </c>
      <c r="AD633" s="28" t="s">
        <v>98</v>
      </c>
      <c r="AE633" s="30" t="s">
        <v>99</v>
      </c>
      <c r="AF633" t="s">
        <v>97</v>
      </c>
      <c r="AG633" t="s">
        <v>97</v>
      </c>
      <c r="AH633" t="s">
        <v>121</v>
      </c>
      <c r="AI633" t="s">
        <v>101</v>
      </c>
      <c r="AJ633">
        <v>24</v>
      </c>
      <c r="AK633" t="s">
        <v>102</v>
      </c>
      <c r="AL633">
        <v>0</v>
      </c>
      <c r="AM633">
        <v>1530</v>
      </c>
      <c r="AN633">
        <v>1554</v>
      </c>
      <c r="AO633" s="28" t="s">
        <v>103</v>
      </c>
      <c r="AP633" s="28" t="s">
        <v>104</v>
      </c>
      <c r="AQ633" t="s">
        <v>105</v>
      </c>
      <c r="AR633" t="s">
        <v>106</v>
      </c>
      <c r="AS633">
        <v>1554</v>
      </c>
      <c r="AT633">
        <v>0</v>
      </c>
      <c r="AU633">
        <v>0</v>
      </c>
      <c r="AV633">
        <v>1554</v>
      </c>
      <c r="AW633" s="30">
        <v>0</v>
      </c>
      <c r="AX633">
        <v>0</v>
      </c>
      <c r="AY633" s="30">
        <v>2</v>
      </c>
      <c r="AZ633" s="30">
        <v>0</v>
      </c>
      <c r="BA633">
        <v>2</v>
      </c>
      <c r="BB633" s="14">
        <f>IF(Table1[[#This Row],[FullBath]]+Table1[[#This Row],[HalfBath]]=Table1[[#This Row],[BedroomAbvGr]],1,0)</f>
        <v>1</v>
      </c>
      <c r="BC633">
        <v>1</v>
      </c>
      <c r="BD633" s="30" t="s">
        <v>97</v>
      </c>
      <c r="BE633">
        <v>6</v>
      </c>
      <c r="BF633" t="s">
        <v>107</v>
      </c>
      <c r="BG633">
        <v>1</v>
      </c>
      <c r="BH633" t="s">
        <v>97</v>
      </c>
      <c r="BI633" t="s">
        <v>108</v>
      </c>
      <c r="BJ633">
        <v>2006</v>
      </c>
      <c r="BK633" t="s">
        <v>109</v>
      </c>
      <c r="BL633">
        <v>2</v>
      </c>
      <c r="BM633">
        <v>627</v>
      </c>
      <c r="BN633" t="s">
        <v>98</v>
      </c>
      <c r="BO633" t="s">
        <v>98</v>
      </c>
      <c r="BP633" t="s">
        <v>105</v>
      </c>
      <c r="BQ633" s="30">
        <v>156</v>
      </c>
      <c r="BR633" s="14">
        <f>IF(Table1[[#This Row],[WoodDeckSF]]&gt;0,1,0)</f>
        <v>1</v>
      </c>
      <c r="BS633">
        <v>73</v>
      </c>
      <c r="BT633">
        <v>0</v>
      </c>
      <c r="BU633">
        <v>0</v>
      </c>
      <c r="BV633">
        <v>0</v>
      </c>
      <c r="BW633">
        <v>0</v>
      </c>
      <c r="BX633" s="28" t="s">
        <v>83</v>
      </c>
      <c r="BY633" s="14">
        <f>IF(Table1[[#This Row],[PoolQC]]="NA", 0, 1)</f>
        <v>0</v>
      </c>
      <c r="BZ633" s="30" t="s">
        <v>83</v>
      </c>
      <c r="CA633" s="14">
        <f>IF(Table1[[#This Row],[Fence]]="NA",0,1)</f>
        <v>0</v>
      </c>
      <c r="CB633" t="s">
        <v>83</v>
      </c>
      <c r="CC633">
        <v>0</v>
      </c>
      <c r="CD633" s="30">
        <v>8</v>
      </c>
      <c r="CE633">
        <v>2007</v>
      </c>
      <c r="CF633" t="s">
        <v>110</v>
      </c>
      <c r="CG633" t="s">
        <v>111</v>
      </c>
      <c r="CH633" s="14">
        <f>IF(Table1[[#This Row],[SaleCondition]]="Normal",1,0)</f>
        <v>1</v>
      </c>
      <c r="CI633" s="1">
        <v>209500</v>
      </c>
    </row>
    <row r="634" spans="1:87" x14ac:dyDescent="0.2">
      <c r="A634">
        <v>633</v>
      </c>
      <c r="B634">
        <v>20</v>
      </c>
      <c r="C634" s="28" t="s">
        <v>81</v>
      </c>
      <c r="D634">
        <v>85</v>
      </c>
      <c r="E634">
        <v>11900</v>
      </c>
      <c r="F634" s="28" t="s">
        <v>82</v>
      </c>
      <c r="G634" t="s">
        <v>83</v>
      </c>
      <c r="H634" t="s">
        <v>84</v>
      </c>
      <c r="I634" s="28" t="s">
        <v>85</v>
      </c>
      <c r="J634" t="s">
        <v>86</v>
      </c>
      <c r="K634" s="30" t="s">
        <v>87</v>
      </c>
      <c r="L634" t="s">
        <v>88</v>
      </c>
      <c r="M634" s="31" t="s">
        <v>138</v>
      </c>
      <c r="N634" s="31" t="s">
        <v>90</v>
      </c>
      <c r="O634" s="28" t="s">
        <v>90</v>
      </c>
      <c r="P634" t="s">
        <v>91</v>
      </c>
      <c r="Q634" s="30" t="s">
        <v>115</v>
      </c>
      <c r="R634" s="28">
        <v>7</v>
      </c>
      <c r="S634" s="28">
        <v>5</v>
      </c>
      <c r="T634">
        <v>1977</v>
      </c>
      <c r="U634">
        <v>1977</v>
      </c>
      <c r="V634" s="14">
        <f t="shared" si="9"/>
        <v>0</v>
      </c>
      <c r="W634" s="28" t="s">
        <v>152</v>
      </c>
      <c r="X634" s="28" t="s">
        <v>94</v>
      </c>
      <c r="Y634" s="30" t="s">
        <v>161</v>
      </c>
      <c r="Z634" s="28" t="s">
        <v>161</v>
      </c>
      <c r="AA634" t="s">
        <v>96</v>
      </c>
      <c r="AB634" s="28">
        <v>209</v>
      </c>
      <c r="AC634" s="28" t="s">
        <v>98</v>
      </c>
      <c r="AD634" s="28" t="s">
        <v>97</v>
      </c>
      <c r="AE634" s="30" t="s">
        <v>118</v>
      </c>
      <c r="AF634" t="s">
        <v>98</v>
      </c>
      <c r="AG634" t="s">
        <v>98</v>
      </c>
      <c r="AH634" t="s">
        <v>100</v>
      </c>
      <c r="AI634" t="s">
        <v>119</v>
      </c>
      <c r="AJ634">
        <v>822</v>
      </c>
      <c r="AK634" t="s">
        <v>102</v>
      </c>
      <c r="AL634">
        <v>0</v>
      </c>
      <c r="AM634">
        <v>564</v>
      </c>
      <c r="AN634">
        <v>1386</v>
      </c>
      <c r="AO634" s="28" t="s">
        <v>103</v>
      </c>
      <c r="AP634" s="28" t="s">
        <v>98</v>
      </c>
      <c r="AQ634" t="s">
        <v>105</v>
      </c>
      <c r="AR634" t="s">
        <v>106</v>
      </c>
      <c r="AS634">
        <v>1411</v>
      </c>
      <c r="AT634">
        <v>0</v>
      </c>
      <c r="AU634">
        <v>0</v>
      </c>
      <c r="AV634">
        <v>1411</v>
      </c>
      <c r="AW634" s="30">
        <v>0</v>
      </c>
      <c r="AX634">
        <v>0</v>
      </c>
      <c r="AY634" s="30">
        <v>2</v>
      </c>
      <c r="AZ634" s="30">
        <v>0</v>
      </c>
      <c r="BA634">
        <v>3</v>
      </c>
      <c r="BB634" s="14">
        <f>IF(Table1[[#This Row],[FullBath]]+Table1[[#This Row],[HalfBath]]=Table1[[#This Row],[BedroomAbvGr]],1,0)</f>
        <v>0</v>
      </c>
      <c r="BC634">
        <v>1</v>
      </c>
      <c r="BD634" s="30" t="s">
        <v>98</v>
      </c>
      <c r="BE634">
        <v>6</v>
      </c>
      <c r="BF634" t="s">
        <v>107</v>
      </c>
      <c r="BG634">
        <v>1</v>
      </c>
      <c r="BH634" t="s">
        <v>98</v>
      </c>
      <c r="BI634" t="s">
        <v>108</v>
      </c>
      <c r="BJ634">
        <v>1977</v>
      </c>
      <c r="BK634" t="s">
        <v>157</v>
      </c>
      <c r="BL634">
        <v>2</v>
      </c>
      <c r="BM634">
        <v>544</v>
      </c>
      <c r="BN634" t="s">
        <v>98</v>
      </c>
      <c r="BO634" t="s">
        <v>98</v>
      </c>
      <c r="BP634" t="s">
        <v>105</v>
      </c>
      <c r="BQ634" s="30">
        <v>192</v>
      </c>
      <c r="BR634" s="14">
        <f>IF(Table1[[#This Row],[WoodDeckSF]]&gt;0,1,0)</f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 s="28" t="s">
        <v>83</v>
      </c>
      <c r="BY634" s="14">
        <f>IF(Table1[[#This Row],[PoolQC]]="NA", 0, 1)</f>
        <v>0</v>
      </c>
      <c r="BZ634" s="30" t="s">
        <v>83</v>
      </c>
      <c r="CA634" s="14">
        <f>IF(Table1[[#This Row],[Fence]]="NA",0,1)</f>
        <v>0</v>
      </c>
      <c r="CB634" t="s">
        <v>83</v>
      </c>
      <c r="CC634">
        <v>0</v>
      </c>
      <c r="CD634" s="30">
        <v>4</v>
      </c>
      <c r="CE634">
        <v>2009</v>
      </c>
      <c r="CF634" t="s">
        <v>110</v>
      </c>
      <c r="CG634" t="s">
        <v>219</v>
      </c>
      <c r="CH634" s="14">
        <f>IF(Table1[[#This Row],[SaleCondition]]="Normal",1,0)</f>
        <v>0</v>
      </c>
      <c r="CI634" s="1">
        <v>82500</v>
      </c>
    </row>
    <row r="635" spans="1:87" x14ac:dyDescent="0.2">
      <c r="A635">
        <v>634</v>
      </c>
      <c r="B635">
        <v>20</v>
      </c>
      <c r="C635" s="28" t="s">
        <v>81</v>
      </c>
      <c r="D635">
        <v>80</v>
      </c>
      <c r="E635">
        <v>9250</v>
      </c>
      <c r="F635" s="28" t="s">
        <v>82</v>
      </c>
      <c r="G635" t="s">
        <v>83</v>
      </c>
      <c r="H635" t="s">
        <v>84</v>
      </c>
      <c r="I635" s="28" t="s">
        <v>85</v>
      </c>
      <c r="J635" t="s">
        <v>86</v>
      </c>
      <c r="K635" s="30" t="s">
        <v>122</v>
      </c>
      <c r="L635" t="s">
        <v>88</v>
      </c>
      <c r="M635" s="31" t="s">
        <v>162</v>
      </c>
      <c r="N635" s="31" t="s">
        <v>90</v>
      </c>
      <c r="O635" s="28" t="s">
        <v>90</v>
      </c>
      <c r="P635" t="s">
        <v>91</v>
      </c>
      <c r="Q635" s="30" t="s">
        <v>115</v>
      </c>
      <c r="R635" s="28">
        <v>5</v>
      </c>
      <c r="S635" s="28">
        <v>7</v>
      </c>
      <c r="T635">
        <v>1954</v>
      </c>
      <c r="U635">
        <v>2005</v>
      </c>
      <c r="V635" s="14">
        <f t="shared" si="9"/>
        <v>1</v>
      </c>
      <c r="W635" s="28" t="s">
        <v>93</v>
      </c>
      <c r="X635" s="28" t="s">
        <v>94</v>
      </c>
      <c r="Y635" s="30" t="s">
        <v>124</v>
      </c>
      <c r="Z635" s="28" t="s">
        <v>124</v>
      </c>
      <c r="AA635" t="s">
        <v>117</v>
      </c>
      <c r="AB635" s="28">
        <v>0</v>
      </c>
      <c r="AC635" s="28" t="s">
        <v>98</v>
      </c>
      <c r="AD635" s="28" t="s">
        <v>98</v>
      </c>
      <c r="AE635" s="30" t="s">
        <v>118</v>
      </c>
      <c r="AF635" t="s">
        <v>98</v>
      </c>
      <c r="AG635" t="s">
        <v>98</v>
      </c>
      <c r="AH635" t="s">
        <v>100</v>
      </c>
      <c r="AI635" t="s">
        <v>141</v>
      </c>
      <c r="AJ635">
        <v>480</v>
      </c>
      <c r="AK635" t="s">
        <v>172</v>
      </c>
      <c r="AL635">
        <v>468</v>
      </c>
      <c r="AM635">
        <v>108</v>
      </c>
      <c r="AN635">
        <v>1056</v>
      </c>
      <c r="AO635" s="28" t="s">
        <v>103</v>
      </c>
      <c r="AP635" s="28" t="s">
        <v>98</v>
      </c>
      <c r="AQ635" t="s">
        <v>105</v>
      </c>
      <c r="AR635" t="s">
        <v>106</v>
      </c>
      <c r="AS635">
        <v>1056</v>
      </c>
      <c r="AT635">
        <v>0</v>
      </c>
      <c r="AU635">
        <v>0</v>
      </c>
      <c r="AV635">
        <v>1056</v>
      </c>
      <c r="AW635" s="30">
        <v>0</v>
      </c>
      <c r="AX635">
        <v>1</v>
      </c>
      <c r="AY635" s="30">
        <v>1</v>
      </c>
      <c r="AZ635" s="30">
        <v>0</v>
      </c>
      <c r="BA635">
        <v>3</v>
      </c>
      <c r="BB635" s="14">
        <f>IF(Table1[[#This Row],[FullBath]]+Table1[[#This Row],[HalfBath]]=Table1[[#This Row],[BedroomAbvGr]],1,0)</f>
        <v>0</v>
      </c>
      <c r="BC635">
        <v>1</v>
      </c>
      <c r="BD635" s="30" t="s">
        <v>98</v>
      </c>
      <c r="BE635">
        <v>6</v>
      </c>
      <c r="BF635" t="s">
        <v>107</v>
      </c>
      <c r="BG635">
        <v>0</v>
      </c>
      <c r="BH635" t="s">
        <v>83</v>
      </c>
      <c r="BI635" t="s">
        <v>108</v>
      </c>
      <c r="BJ635">
        <v>1954</v>
      </c>
      <c r="BK635" t="s">
        <v>102</v>
      </c>
      <c r="BL635">
        <v>1</v>
      </c>
      <c r="BM635">
        <v>260</v>
      </c>
      <c r="BN635" t="s">
        <v>98</v>
      </c>
      <c r="BO635" t="s">
        <v>98</v>
      </c>
      <c r="BP635" t="s">
        <v>105</v>
      </c>
      <c r="BQ635" s="30">
        <v>390</v>
      </c>
      <c r="BR635" s="14">
        <f>IF(Table1[[#This Row],[WoodDeckSF]]&gt;0,1,0)</f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 s="28" t="s">
        <v>83</v>
      </c>
      <c r="BY635" s="14">
        <f>IF(Table1[[#This Row],[PoolQC]]="NA", 0, 1)</f>
        <v>0</v>
      </c>
      <c r="BZ635" s="30" t="s">
        <v>83</v>
      </c>
      <c r="CA635" s="14">
        <f>IF(Table1[[#This Row],[Fence]]="NA",0,1)</f>
        <v>0</v>
      </c>
      <c r="CB635" t="s">
        <v>83</v>
      </c>
      <c r="CC635">
        <v>0</v>
      </c>
      <c r="CD635" s="30">
        <v>7</v>
      </c>
      <c r="CE635">
        <v>2007</v>
      </c>
      <c r="CF635" t="s">
        <v>110</v>
      </c>
      <c r="CG635" t="s">
        <v>111</v>
      </c>
      <c r="CH635" s="14">
        <f>IF(Table1[[#This Row],[SaleCondition]]="Normal",1,0)</f>
        <v>1</v>
      </c>
      <c r="CI635" s="1">
        <v>139400</v>
      </c>
    </row>
    <row r="636" spans="1:87" x14ac:dyDescent="0.2">
      <c r="A636">
        <v>635</v>
      </c>
      <c r="B636">
        <v>90</v>
      </c>
      <c r="C636" s="28" t="s">
        <v>81</v>
      </c>
      <c r="D636">
        <v>64</v>
      </c>
      <c r="E636">
        <v>6979</v>
      </c>
      <c r="F636" s="28" t="s">
        <v>82</v>
      </c>
      <c r="G636" t="s">
        <v>83</v>
      </c>
      <c r="H636" t="s">
        <v>84</v>
      </c>
      <c r="I636" s="28" t="s">
        <v>85</v>
      </c>
      <c r="J636" t="s">
        <v>86</v>
      </c>
      <c r="K636" s="30" t="s">
        <v>87</v>
      </c>
      <c r="L636" t="s">
        <v>88</v>
      </c>
      <c r="M636" s="31" t="s">
        <v>143</v>
      </c>
      <c r="N636" s="31" t="s">
        <v>90</v>
      </c>
      <c r="O636" s="28" t="s">
        <v>90</v>
      </c>
      <c r="P636" t="s">
        <v>167</v>
      </c>
      <c r="Q636" s="30" t="s">
        <v>191</v>
      </c>
      <c r="R636" s="28">
        <v>6</v>
      </c>
      <c r="S636" s="28">
        <v>5</v>
      </c>
      <c r="T636">
        <v>1980</v>
      </c>
      <c r="U636">
        <v>1980</v>
      </c>
      <c r="V636" s="14">
        <f t="shared" si="9"/>
        <v>0</v>
      </c>
      <c r="W636" s="28" t="s">
        <v>93</v>
      </c>
      <c r="X636" s="28" t="s">
        <v>94</v>
      </c>
      <c r="Y636" s="30" t="s">
        <v>161</v>
      </c>
      <c r="Z636" s="28" t="s">
        <v>161</v>
      </c>
      <c r="AA636" t="s">
        <v>117</v>
      </c>
      <c r="AB636" s="28">
        <v>0</v>
      </c>
      <c r="AC636" s="28" t="s">
        <v>98</v>
      </c>
      <c r="AD636" s="28" t="s">
        <v>98</v>
      </c>
      <c r="AE636" s="30" t="s">
        <v>118</v>
      </c>
      <c r="AF636" t="s">
        <v>98</v>
      </c>
      <c r="AG636" t="s">
        <v>98</v>
      </c>
      <c r="AH636" t="s">
        <v>100</v>
      </c>
      <c r="AI636" t="s">
        <v>101</v>
      </c>
      <c r="AJ636">
        <v>1056</v>
      </c>
      <c r="AK636" t="s">
        <v>102</v>
      </c>
      <c r="AL636">
        <v>0</v>
      </c>
      <c r="AM636">
        <v>0</v>
      </c>
      <c r="AN636">
        <v>1056</v>
      </c>
      <c r="AO636" s="28" t="s">
        <v>103</v>
      </c>
      <c r="AP636" s="28" t="s">
        <v>97</v>
      </c>
      <c r="AQ636" t="s">
        <v>105</v>
      </c>
      <c r="AR636" t="s">
        <v>106</v>
      </c>
      <c r="AS636">
        <v>1056</v>
      </c>
      <c r="AT636">
        <v>0</v>
      </c>
      <c r="AU636">
        <v>0</v>
      </c>
      <c r="AV636">
        <v>1056</v>
      </c>
      <c r="AW636" s="30">
        <v>2</v>
      </c>
      <c r="AX636">
        <v>0</v>
      </c>
      <c r="AY636" s="30">
        <v>0</v>
      </c>
      <c r="AZ636" s="30">
        <v>0</v>
      </c>
      <c r="BA636">
        <v>0</v>
      </c>
      <c r="BB636" s="14">
        <f>IF(Table1[[#This Row],[FullBath]]+Table1[[#This Row],[HalfBath]]=Table1[[#This Row],[BedroomAbvGr]],1,0)</f>
        <v>1</v>
      </c>
      <c r="BC636">
        <v>2</v>
      </c>
      <c r="BD636" s="30" t="s">
        <v>98</v>
      </c>
      <c r="BE636">
        <v>4</v>
      </c>
      <c r="BF636" t="s">
        <v>107</v>
      </c>
      <c r="BG636">
        <v>0</v>
      </c>
      <c r="BH636" t="s">
        <v>83</v>
      </c>
      <c r="BI636" t="s">
        <v>127</v>
      </c>
      <c r="BJ636">
        <v>1980</v>
      </c>
      <c r="BK636" t="s">
        <v>102</v>
      </c>
      <c r="BL636">
        <v>2</v>
      </c>
      <c r="BM636">
        <v>576</v>
      </c>
      <c r="BN636" t="s">
        <v>98</v>
      </c>
      <c r="BO636" t="s">
        <v>98</v>
      </c>
      <c r="BP636" t="s">
        <v>105</v>
      </c>
      <c r="BQ636" s="30">
        <v>264</v>
      </c>
      <c r="BR636" s="14">
        <f>IF(Table1[[#This Row],[WoodDeckSF]]&gt;0,1,0)</f>
        <v>1</v>
      </c>
      <c r="BS636">
        <v>56</v>
      </c>
      <c r="BT636">
        <v>0</v>
      </c>
      <c r="BU636">
        <v>0</v>
      </c>
      <c r="BV636">
        <v>0</v>
      </c>
      <c r="BW636">
        <v>0</v>
      </c>
      <c r="BX636" s="28" t="s">
        <v>83</v>
      </c>
      <c r="BY636" s="14">
        <f>IF(Table1[[#This Row],[PoolQC]]="NA", 0, 1)</f>
        <v>0</v>
      </c>
      <c r="BZ636" s="30" t="s">
        <v>165</v>
      </c>
      <c r="CA636" s="14">
        <f>IF(Table1[[#This Row],[Fence]]="NA",0,1)</f>
        <v>1</v>
      </c>
      <c r="CB636" t="s">
        <v>135</v>
      </c>
      <c r="CC636">
        <v>600</v>
      </c>
      <c r="CD636" s="30">
        <v>6</v>
      </c>
      <c r="CE636">
        <v>2010</v>
      </c>
      <c r="CF636" t="s">
        <v>110</v>
      </c>
      <c r="CG636" t="s">
        <v>111</v>
      </c>
      <c r="CH636" s="14">
        <f>IF(Table1[[#This Row],[SaleCondition]]="Normal",1,0)</f>
        <v>1</v>
      </c>
      <c r="CI636" s="1">
        <v>144000</v>
      </c>
    </row>
    <row r="637" spans="1:87" x14ac:dyDescent="0.2">
      <c r="A637">
        <v>636</v>
      </c>
      <c r="B637">
        <v>190</v>
      </c>
      <c r="C637" s="28" t="s">
        <v>239</v>
      </c>
      <c r="D637">
        <v>60</v>
      </c>
      <c r="E637">
        <v>10896</v>
      </c>
      <c r="F637" s="28" t="s">
        <v>82</v>
      </c>
      <c r="G637" t="s">
        <v>82</v>
      </c>
      <c r="H637" t="s">
        <v>84</v>
      </c>
      <c r="I637" s="28" t="s">
        <v>175</v>
      </c>
      <c r="J637" t="s">
        <v>86</v>
      </c>
      <c r="K637" s="30" t="s">
        <v>87</v>
      </c>
      <c r="L637" t="s">
        <v>88</v>
      </c>
      <c r="M637" s="31" t="s">
        <v>232</v>
      </c>
      <c r="N637" s="31" t="s">
        <v>114</v>
      </c>
      <c r="O637" s="28" t="s">
        <v>90</v>
      </c>
      <c r="P637" t="s">
        <v>149</v>
      </c>
      <c r="Q637" s="30" t="s">
        <v>225</v>
      </c>
      <c r="R637" s="28">
        <v>6</v>
      </c>
      <c r="S637" s="28">
        <v>7</v>
      </c>
      <c r="T637">
        <v>1914</v>
      </c>
      <c r="U637">
        <v>1995</v>
      </c>
      <c r="V637" s="14">
        <f t="shared" si="9"/>
        <v>1</v>
      </c>
      <c r="W637" s="28" t="s">
        <v>152</v>
      </c>
      <c r="X637" s="28" t="s">
        <v>94</v>
      </c>
      <c r="Y637" s="30" t="s">
        <v>95</v>
      </c>
      <c r="Z637" s="28" t="s">
        <v>95</v>
      </c>
      <c r="AA637" t="s">
        <v>117</v>
      </c>
      <c r="AB637" s="28">
        <v>0</v>
      </c>
      <c r="AC637" s="28" t="s">
        <v>147</v>
      </c>
      <c r="AD637" s="28" t="s">
        <v>98</v>
      </c>
      <c r="AE637" s="30" t="s">
        <v>118</v>
      </c>
      <c r="AF637" t="s">
        <v>98</v>
      </c>
      <c r="AG637" t="s">
        <v>147</v>
      </c>
      <c r="AH637" t="s">
        <v>100</v>
      </c>
      <c r="AI637" t="s">
        <v>172</v>
      </c>
      <c r="AJ637">
        <v>256</v>
      </c>
      <c r="AK637" t="s">
        <v>102</v>
      </c>
      <c r="AL637">
        <v>0</v>
      </c>
      <c r="AM637">
        <v>1184</v>
      </c>
      <c r="AN637">
        <v>1440</v>
      </c>
      <c r="AO637" s="28" t="s">
        <v>103</v>
      </c>
      <c r="AP637" s="28" t="s">
        <v>104</v>
      </c>
      <c r="AQ637" t="s">
        <v>105</v>
      </c>
      <c r="AR637" t="s">
        <v>164</v>
      </c>
      <c r="AS637">
        <v>1440</v>
      </c>
      <c r="AT637">
        <v>1440</v>
      </c>
      <c r="AU637">
        <v>515</v>
      </c>
      <c r="AV637">
        <v>3395</v>
      </c>
      <c r="AW637" s="30">
        <v>0</v>
      </c>
      <c r="AX637">
        <v>0</v>
      </c>
      <c r="AY637" s="30">
        <v>2</v>
      </c>
      <c r="AZ637" s="30">
        <v>0</v>
      </c>
      <c r="BA637">
        <v>8</v>
      </c>
      <c r="BB637" s="14">
        <f>IF(Table1[[#This Row],[FullBath]]+Table1[[#This Row],[HalfBath]]=Table1[[#This Row],[BedroomAbvGr]],1,0)</f>
        <v>0</v>
      </c>
      <c r="BC637">
        <v>2</v>
      </c>
      <c r="BD637" s="30" t="s">
        <v>147</v>
      </c>
      <c r="BE637">
        <v>14</v>
      </c>
      <c r="BF637" t="s">
        <v>107</v>
      </c>
      <c r="BG637">
        <v>0</v>
      </c>
      <c r="BH637" t="s">
        <v>83</v>
      </c>
      <c r="BI637" t="s">
        <v>83</v>
      </c>
      <c r="BJ637" t="s">
        <v>83</v>
      </c>
      <c r="BK637" t="s">
        <v>83</v>
      </c>
      <c r="BL637">
        <v>0</v>
      </c>
      <c r="BM637">
        <v>0</v>
      </c>
      <c r="BN637" t="s">
        <v>83</v>
      </c>
      <c r="BO637" t="s">
        <v>83</v>
      </c>
      <c r="BP637" t="s">
        <v>177</v>
      </c>
      <c r="BQ637" s="30">
        <v>0</v>
      </c>
      <c r="BR637" s="14">
        <f>IF(Table1[[#This Row],[WoodDeckSF]]&gt;0,1,0)</f>
        <v>0</v>
      </c>
      <c r="BS637">
        <v>110</v>
      </c>
      <c r="BT637">
        <v>0</v>
      </c>
      <c r="BU637">
        <v>0</v>
      </c>
      <c r="BV637">
        <v>0</v>
      </c>
      <c r="BW637">
        <v>0</v>
      </c>
      <c r="BX637" s="28" t="s">
        <v>83</v>
      </c>
      <c r="BY637" s="14">
        <f>IF(Table1[[#This Row],[PoolQC]]="NA", 0, 1)</f>
        <v>0</v>
      </c>
      <c r="BZ637" s="30" t="s">
        <v>83</v>
      </c>
      <c r="CA637" s="14">
        <f>IF(Table1[[#This Row],[Fence]]="NA",0,1)</f>
        <v>0</v>
      </c>
      <c r="CB637" t="s">
        <v>83</v>
      </c>
      <c r="CC637">
        <v>0</v>
      </c>
      <c r="CD637" s="30">
        <v>3</v>
      </c>
      <c r="CE637">
        <v>2007</v>
      </c>
      <c r="CF637" t="s">
        <v>110</v>
      </c>
      <c r="CG637" t="s">
        <v>128</v>
      </c>
      <c r="CH637" s="14">
        <f>IF(Table1[[#This Row],[SaleCondition]]="Normal",1,0)</f>
        <v>0</v>
      </c>
      <c r="CI637" s="1">
        <v>200000</v>
      </c>
    </row>
    <row r="638" spans="1:87" x14ac:dyDescent="0.2">
      <c r="A638">
        <v>637</v>
      </c>
      <c r="B638">
        <v>30</v>
      </c>
      <c r="C638" s="28" t="s">
        <v>142</v>
      </c>
      <c r="D638">
        <v>51</v>
      </c>
      <c r="E638">
        <v>6120</v>
      </c>
      <c r="F638" s="28" t="s">
        <v>82</v>
      </c>
      <c r="G638" t="s">
        <v>83</v>
      </c>
      <c r="H638" t="s">
        <v>84</v>
      </c>
      <c r="I638" s="28" t="s">
        <v>85</v>
      </c>
      <c r="J638" t="s">
        <v>86</v>
      </c>
      <c r="K638" s="30" t="s">
        <v>87</v>
      </c>
      <c r="L638" t="s">
        <v>88</v>
      </c>
      <c r="M638" s="31" t="s">
        <v>148</v>
      </c>
      <c r="N638" s="31" t="s">
        <v>90</v>
      </c>
      <c r="O638" s="28" t="s">
        <v>90</v>
      </c>
      <c r="P638" t="s">
        <v>91</v>
      </c>
      <c r="Q638" s="30" t="s">
        <v>115</v>
      </c>
      <c r="R638" s="28">
        <v>2</v>
      </c>
      <c r="S638" s="28">
        <v>3</v>
      </c>
      <c r="T638">
        <v>1936</v>
      </c>
      <c r="U638">
        <v>1950</v>
      </c>
      <c r="V638" s="14">
        <f t="shared" si="9"/>
        <v>1</v>
      </c>
      <c r="W638" s="28" t="s">
        <v>93</v>
      </c>
      <c r="X638" s="28" t="s">
        <v>94</v>
      </c>
      <c r="Y638" s="30" t="s">
        <v>186</v>
      </c>
      <c r="Z638" s="28" t="s">
        <v>186</v>
      </c>
      <c r="AA638" t="s">
        <v>117</v>
      </c>
      <c r="AB638" s="28">
        <v>0</v>
      </c>
      <c r="AC638" s="28" t="s">
        <v>147</v>
      </c>
      <c r="AD638" s="28" t="s">
        <v>147</v>
      </c>
      <c r="AE638" s="30" t="s">
        <v>126</v>
      </c>
      <c r="AF638" t="s">
        <v>98</v>
      </c>
      <c r="AG638" t="s">
        <v>147</v>
      </c>
      <c r="AH638" t="s">
        <v>100</v>
      </c>
      <c r="AI638" t="s">
        <v>102</v>
      </c>
      <c r="AJ638">
        <v>0</v>
      </c>
      <c r="AK638" t="s">
        <v>102</v>
      </c>
      <c r="AL638">
        <v>0</v>
      </c>
      <c r="AM638">
        <v>264</v>
      </c>
      <c r="AN638">
        <v>264</v>
      </c>
      <c r="AO638" s="28" t="s">
        <v>222</v>
      </c>
      <c r="AP638" s="28" t="s">
        <v>147</v>
      </c>
      <c r="AQ638" t="s">
        <v>177</v>
      </c>
      <c r="AR638" t="s">
        <v>164</v>
      </c>
      <c r="AS638">
        <v>800</v>
      </c>
      <c r="AT638">
        <v>0</v>
      </c>
      <c r="AU638">
        <v>0</v>
      </c>
      <c r="AV638">
        <v>800</v>
      </c>
      <c r="AW638" s="30">
        <v>0</v>
      </c>
      <c r="AX638">
        <v>0</v>
      </c>
      <c r="AY638" s="30">
        <v>1</v>
      </c>
      <c r="AZ638" s="30">
        <v>0</v>
      </c>
      <c r="BA638">
        <v>1</v>
      </c>
      <c r="BB638" s="14">
        <f>IF(Table1[[#This Row],[FullBath]]+Table1[[#This Row],[HalfBath]]=Table1[[#This Row],[BedroomAbvGr]],1,0)</f>
        <v>1</v>
      </c>
      <c r="BC638">
        <v>1</v>
      </c>
      <c r="BD638" s="30" t="s">
        <v>147</v>
      </c>
      <c r="BE638">
        <v>4</v>
      </c>
      <c r="BF638" t="s">
        <v>221</v>
      </c>
      <c r="BG638">
        <v>1</v>
      </c>
      <c r="BH638" t="s">
        <v>212</v>
      </c>
      <c r="BI638" t="s">
        <v>83</v>
      </c>
      <c r="BJ638" t="s">
        <v>83</v>
      </c>
      <c r="BK638" t="s">
        <v>83</v>
      </c>
      <c r="BL638">
        <v>0</v>
      </c>
      <c r="BM638">
        <v>0</v>
      </c>
      <c r="BN638" t="s">
        <v>83</v>
      </c>
      <c r="BO638" t="s">
        <v>83</v>
      </c>
      <c r="BP638" t="s">
        <v>177</v>
      </c>
      <c r="BQ638" s="30">
        <v>0</v>
      </c>
      <c r="BR638" s="14">
        <f>IF(Table1[[#This Row],[WoodDeckSF]]&gt;0,1,0)</f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s="28" t="s">
        <v>83</v>
      </c>
      <c r="BY638" s="14">
        <f>IF(Table1[[#This Row],[PoolQC]]="NA", 0, 1)</f>
        <v>0</v>
      </c>
      <c r="BZ638" s="30" t="s">
        <v>83</v>
      </c>
      <c r="CA638" s="14">
        <f>IF(Table1[[#This Row],[Fence]]="NA",0,1)</f>
        <v>0</v>
      </c>
      <c r="CB638" t="s">
        <v>83</v>
      </c>
      <c r="CC638">
        <v>0</v>
      </c>
      <c r="CD638" s="30">
        <v>1</v>
      </c>
      <c r="CE638">
        <v>2009</v>
      </c>
      <c r="CF638" t="s">
        <v>235</v>
      </c>
      <c r="CG638" t="s">
        <v>111</v>
      </c>
      <c r="CH638" s="14">
        <f>IF(Table1[[#This Row],[SaleCondition]]="Normal",1,0)</f>
        <v>1</v>
      </c>
      <c r="CI638" s="1">
        <v>60000</v>
      </c>
    </row>
    <row r="639" spans="1:87" x14ac:dyDescent="0.2">
      <c r="A639">
        <v>638</v>
      </c>
      <c r="B639">
        <v>190</v>
      </c>
      <c r="C639" s="28" t="s">
        <v>142</v>
      </c>
      <c r="D639">
        <v>50</v>
      </c>
      <c r="E639">
        <v>6000</v>
      </c>
      <c r="F639" s="28" t="s">
        <v>82</v>
      </c>
      <c r="G639" t="s">
        <v>83</v>
      </c>
      <c r="H639" t="s">
        <v>84</v>
      </c>
      <c r="I639" s="28" t="s">
        <v>85</v>
      </c>
      <c r="J639" t="s">
        <v>86</v>
      </c>
      <c r="K639" s="30" t="s">
        <v>87</v>
      </c>
      <c r="L639" t="s">
        <v>88</v>
      </c>
      <c r="M639" s="31" t="s">
        <v>143</v>
      </c>
      <c r="N639" s="31" t="s">
        <v>90</v>
      </c>
      <c r="O639" s="28" t="s">
        <v>90</v>
      </c>
      <c r="P639" t="s">
        <v>149</v>
      </c>
      <c r="Q639" s="30" t="s">
        <v>132</v>
      </c>
      <c r="R639" s="28">
        <v>5</v>
      </c>
      <c r="S639" s="28">
        <v>4</v>
      </c>
      <c r="T639">
        <v>1954</v>
      </c>
      <c r="U639">
        <v>1954</v>
      </c>
      <c r="V639" s="14">
        <f t="shared" si="9"/>
        <v>0</v>
      </c>
      <c r="W639" s="28" t="s">
        <v>93</v>
      </c>
      <c r="X639" s="28" t="s">
        <v>94</v>
      </c>
      <c r="Y639" s="30" t="s">
        <v>124</v>
      </c>
      <c r="Z639" s="28" t="s">
        <v>124</v>
      </c>
      <c r="AA639" t="s">
        <v>117</v>
      </c>
      <c r="AB639" s="28">
        <v>0</v>
      </c>
      <c r="AC639" s="28" t="s">
        <v>98</v>
      </c>
      <c r="AD639" s="28" t="s">
        <v>98</v>
      </c>
      <c r="AE639" s="30" t="s">
        <v>118</v>
      </c>
      <c r="AF639" t="s">
        <v>98</v>
      </c>
      <c r="AG639" t="s">
        <v>98</v>
      </c>
      <c r="AH639" t="s">
        <v>100</v>
      </c>
      <c r="AI639" t="s">
        <v>102</v>
      </c>
      <c r="AJ639">
        <v>0</v>
      </c>
      <c r="AK639" t="s">
        <v>102</v>
      </c>
      <c r="AL639">
        <v>0</v>
      </c>
      <c r="AM639">
        <v>811</v>
      </c>
      <c r="AN639">
        <v>811</v>
      </c>
      <c r="AO639" s="28" t="s">
        <v>103</v>
      </c>
      <c r="AP639" s="28" t="s">
        <v>98</v>
      </c>
      <c r="AQ639" t="s">
        <v>105</v>
      </c>
      <c r="AR639" t="s">
        <v>164</v>
      </c>
      <c r="AS639">
        <v>811</v>
      </c>
      <c r="AT639">
        <v>576</v>
      </c>
      <c r="AU639">
        <v>0</v>
      </c>
      <c r="AV639">
        <v>1387</v>
      </c>
      <c r="AW639" s="30">
        <v>0</v>
      </c>
      <c r="AX639">
        <v>0</v>
      </c>
      <c r="AY639" s="30">
        <v>2</v>
      </c>
      <c r="AZ639" s="30">
        <v>0</v>
      </c>
      <c r="BA639">
        <v>3</v>
      </c>
      <c r="BB639" s="14">
        <f>IF(Table1[[#This Row],[FullBath]]+Table1[[#This Row],[HalfBath]]=Table1[[#This Row],[BedroomAbvGr]],1,0)</f>
        <v>0</v>
      </c>
      <c r="BC639">
        <v>2</v>
      </c>
      <c r="BD639" s="30" t="s">
        <v>97</v>
      </c>
      <c r="BE639">
        <v>7</v>
      </c>
      <c r="BF639" t="s">
        <v>107</v>
      </c>
      <c r="BG639">
        <v>0</v>
      </c>
      <c r="BH639" t="s">
        <v>83</v>
      </c>
      <c r="BI639" t="s">
        <v>156</v>
      </c>
      <c r="BJ639">
        <v>1954</v>
      </c>
      <c r="BK639" t="s">
        <v>102</v>
      </c>
      <c r="BL639">
        <v>1</v>
      </c>
      <c r="BM639">
        <v>256</v>
      </c>
      <c r="BN639" t="s">
        <v>98</v>
      </c>
      <c r="BO639" t="s">
        <v>98</v>
      </c>
      <c r="BP639" t="s">
        <v>105</v>
      </c>
      <c r="BQ639" s="30">
        <v>0</v>
      </c>
      <c r="BR639" s="14">
        <f>IF(Table1[[#This Row],[WoodDeckSF]]&gt;0,1,0)</f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 s="28" t="s">
        <v>83</v>
      </c>
      <c r="BY639" s="14">
        <f>IF(Table1[[#This Row],[PoolQC]]="NA", 0, 1)</f>
        <v>0</v>
      </c>
      <c r="BZ639" s="30" t="s">
        <v>83</v>
      </c>
      <c r="CA639" s="14">
        <f>IF(Table1[[#This Row],[Fence]]="NA",0,1)</f>
        <v>0</v>
      </c>
      <c r="CB639" t="s">
        <v>83</v>
      </c>
      <c r="CC639">
        <v>0</v>
      </c>
      <c r="CD639" s="30">
        <v>11</v>
      </c>
      <c r="CE639">
        <v>2009</v>
      </c>
      <c r="CF639" t="s">
        <v>110</v>
      </c>
      <c r="CG639" t="s">
        <v>111</v>
      </c>
      <c r="CH639" s="14">
        <f>IF(Table1[[#This Row],[SaleCondition]]="Normal",1,0)</f>
        <v>1</v>
      </c>
      <c r="CI639" s="1">
        <v>93000</v>
      </c>
    </row>
    <row r="640" spans="1:87" x14ac:dyDescent="0.2">
      <c r="A640">
        <v>639</v>
      </c>
      <c r="B640">
        <v>30</v>
      </c>
      <c r="C640" s="28" t="s">
        <v>81</v>
      </c>
      <c r="D640">
        <v>67</v>
      </c>
      <c r="E640">
        <v>8777</v>
      </c>
      <c r="F640" s="28" t="s">
        <v>82</v>
      </c>
      <c r="G640" t="s">
        <v>83</v>
      </c>
      <c r="H640" t="s">
        <v>84</v>
      </c>
      <c r="I640" s="28" t="s">
        <v>85</v>
      </c>
      <c r="J640" t="s">
        <v>86</v>
      </c>
      <c r="K640" s="30" t="s">
        <v>87</v>
      </c>
      <c r="L640" t="s">
        <v>88</v>
      </c>
      <c r="M640" s="31" t="s">
        <v>185</v>
      </c>
      <c r="N640" s="31" t="s">
        <v>114</v>
      </c>
      <c r="O640" s="28" t="s">
        <v>90</v>
      </c>
      <c r="P640" t="s">
        <v>91</v>
      </c>
      <c r="Q640" s="30" t="s">
        <v>115</v>
      </c>
      <c r="R640" s="28">
        <v>5</v>
      </c>
      <c r="S640" s="28">
        <v>7</v>
      </c>
      <c r="T640">
        <v>1910</v>
      </c>
      <c r="U640">
        <v>1950</v>
      </c>
      <c r="V640" s="14">
        <f t="shared" si="9"/>
        <v>1</v>
      </c>
      <c r="W640" s="28" t="s">
        <v>93</v>
      </c>
      <c r="X640" s="28" t="s">
        <v>94</v>
      </c>
      <c r="Y640" s="30" t="s">
        <v>116</v>
      </c>
      <c r="Z640" s="28" t="s">
        <v>124</v>
      </c>
      <c r="AA640" t="s">
        <v>117</v>
      </c>
      <c r="AB640" s="28">
        <v>0</v>
      </c>
      <c r="AC640" s="28" t="s">
        <v>98</v>
      </c>
      <c r="AD640" s="28" t="s">
        <v>98</v>
      </c>
      <c r="AE640" s="30" t="s">
        <v>118</v>
      </c>
      <c r="AF640" t="s">
        <v>147</v>
      </c>
      <c r="AG640" t="s">
        <v>98</v>
      </c>
      <c r="AH640" t="s">
        <v>100</v>
      </c>
      <c r="AI640" t="s">
        <v>102</v>
      </c>
      <c r="AJ640">
        <v>0</v>
      </c>
      <c r="AK640" t="s">
        <v>102</v>
      </c>
      <c r="AL640">
        <v>0</v>
      </c>
      <c r="AM640">
        <v>796</v>
      </c>
      <c r="AN640">
        <v>796</v>
      </c>
      <c r="AO640" s="28" t="s">
        <v>103</v>
      </c>
      <c r="AP640" s="28" t="s">
        <v>97</v>
      </c>
      <c r="AQ640" t="s">
        <v>105</v>
      </c>
      <c r="AR640" t="s">
        <v>164</v>
      </c>
      <c r="AS640">
        <v>796</v>
      </c>
      <c r="AT640">
        <v>0</v>
      </c>
      <c r="AU640">
        <v>0</v>
      </c>
      <c r="AV640">
        <v>796</v>
      </c>
      <c r="AW640" s="30">
        <v>0</v>
      </c>
      <c r="AX640">
        <v>0</v>
      </c>
      <c r="AY640" s="30">
        <v>1</v>
      </c>
      <c r="AZ640" s="30">
        <v>0</v>
      </c>
      <c r="BA640">
        <v>2</v>
      </c>
      <c r="BB640" s="14">
        <f>IF(Table1[[#This Row],[FullBath]]+Table1[[#This Row],[HalfBath]]=Table1[[#This Row],[BedroomAbvGr]],1,0)</f>
        <v>0</v>
      </c>
      <c r="BC640">
        <v>1</v>
      </c>
      <c r="BD640" s="30" t="s">
        <v>98</v>
      </c>
      <c r="BE640">
        <v>4</v>
      </c>
      <c r="BF640" t="s">
        <v>107</v>
      </c>
      <c r="BG640">
        <v>0</v>
      </c>
      <c r="BH640" t="s">
        <v>83</v>
      </c>
      <c r="BI640" t="s">
        <v>83</v>
      </c>
      <c r="BJ640" t="s">
        <v>83</v>
      </c>
      <c r="BK640" t="s">
        <v>83</v>
      </c>
      <c r="BL640">
        <v>0</v>
      </c>
      <c r="BM640">
        <v>0</v>
      </c>
      <c r="BN640" t="s">
        <v>83</v>
      </c>
      <c r="BO640" t="s">
        <v>83</v>
      </c>
      <c r="BP640" t="s">
        <v>190</v>
      </c>
      <c r="BQ640" s="30">
        <v>328</v>
      </c>
      <c r="BR640" s="14">
        <f>IF(Table1[[#This Row],[WoodDeckSF]]&gt;0,1,0)</f>
        <v>1</v>
      </c>
      <c r="BS640">
        <v>0</v>
      </c>
      <c r="BT640">
        <v>164</v>
      </c>
      <c r="BU640">
        <v>0</v>
      </c>
      <c r="BV640">
        <v>0</v>
      </c>
      <c r="BW640">
        <v>0</v>
      </c>
      <c r="BX640" s="28" t="s">
        <v>83</v>
      </c>
      <c r="BY640" s="14">
        <f>IF(Table1[[#This Row],[PoolQC]]="NA", 0, 1)</f>
        <v>0</v>
      </c>
      <c r="BZ640" s="30" t="s">
        <v>134</v>
      </c>
      <c r="CA640" s="14">
        <f>IF(Table1[[#This Row],[Fence]]="NA",0,1)</f>
        <v>1</v>
      </c>
      <c r="CB640" t="s">
        <v>83</v>
      </c>
      <c r="CC640">
        <v>0</v>
      </c>
      <c r="CD640" s="30">
        <v>5</v>
      </c>
      <c r="CE640">
        <v>2008</v>
      </c>
      <c r="CF640" t="s">
        <v>110</v>
      </c>
      <c r="CG640" t="s">
        <v>111</v>
      </c>
      <c r="CH640" s="14">
        <f>IF(Table1[[#This Row],[SaleCondition]]="Normal",1,0)</f>
        <v>1</v>
      </c>
      <c r="CI640" s="1">
        <v>85000</v>
      </c>
    </row>
    <row r="641" spans="1:87" x14ac:dyDescent="0.2">
      <c r="A641">
        <v>640</v>
      </c>
      <c r="B641">
        <v>120</v>
      </c>
      <c r="C641" s="28" t="s">
        <v>81</v>
      </c>
      <c r="D641">
        <v>53</v>
      </c>
      <c r="E641">
        <v>3982</v>
      </c>
      <c r="F641" s="28" t="s">
        <v>82</v>
      </c>
      <c r="G641" t="s">
        <v>83</v>
      </c>
      <c r="H641" t="s">
        <v>84</v>
      </c>
      <c r="I641" s="28" t="s">
        <v>85</v>
      </c>
      <c r="J641" t="s">
        <v>86</v>
      </c>
      <c r="K641" s="30" t="s">
        <v>87</v>
      </c>
      <c r="L641" t="s">
        <v>88</v>
      </c>
      <c r="M641" s="31" t="s">
        <v>227</v>
      </c>
      <c r="N641" s="31" t="s">
        <v>90</v>
      </c>
      <c r="O641" s="28" t="s">
        <v>90</v>
      </c>
      <c r="P641" t="s">
        <v>179</v>
      </c>
      <c r="Q641" s="30" t="s">
        <v>115</v>
      </c>
      <c r="R641" s="28">
        <v>8</v>
      </c>
      <c r="S641" s="28">
        <v>5</v>
      </c>
      <c r="T641">
        <v>2006</v>
      </c>
      <c r="U641">
        <v>2006</v>
      </c>
      <c r="V641" s="14">
        <f t="shared" si="9"/>
        <v>0</v>
      </c>
      <c r="W641" s="28" t="s">
        <v>152</v>
      </c>
      <c r="X641" s="28" t="s">
        <v>94</v>
      </c>
      <c r="Y641" s="30" t="s">
        <v>95</v>
      </c>
      <c r="Z641" s="28" t="s">
        <v>95</v>
      </c>
      <c r="AA641" t="s">
        <v>117</v>
      </c>
      <c r="AB641" s="28">
        <v>0</v>
      </c>
      <c r="AC641" s="28" t="s">
        <v>97</v>
      </c>
      <c r="AD641" s="28" t="s">
        <v>98</v>
      </c>
      <c r="AE641" s="30" t="s">
        <v>99</v>
      </c>
      <c r="AF641" t="s">
        <v>97</v>
      </c>
      <c r="AG641" t="s">
        <v>97</v>
      </c>
      <c r="AH641" t="s">
        <v>130</v>
      </c>
      <c r="AI641" t="s">
        <v>101</v>
      </c>
      <c r="AJ641">
        <v>1154</v>
      </c>
      <c r="AK641" t="s">
        <v>102</v>
      </c>
      <c r="AL641">
        <v>0</v>
      </c>
      <c r="AM641">
        <v>366</v>
      </c>
      <c r="AN641">
        <v>1520</v>
      </c>
      <c r="AO641" s="28" t="s">
        <v>103</v>
      </c>
      <c r="AP641" s="28" t="s">
        <v>104</v>
      </c>
      <c r="AQ641" t="s">
        <v>105</v>
      </c>
      <c r="AR641" t="s">
        <v>106</v>
      </c>
      <c r="AS641">
        <v>1567</v>
      </c>
      <c r="AT641">
        <v>0</v>
      </c>
      <c r="AU641">
        <v>0</v>
      </c>
      <c r="AV641">
        <v>1567</v>
      </c>
      <c r="AW641" s="30">
        <v>1</v>
      </c>
      <c r="AX641">
        <v>0</v>
      </c>
      <c r="AY641" s="30">
        <v>2</v>
      </c>
      <c r="AZ641" s="30">
        <v>0</v>
      </c>
      <c r="BA641">
        <v>1</v>
      </c>
      <c r="BB641" s="14">
        <f>IF(Table1[[#This Row],[FullBath]]+Table1[[#This Row],[HalfBath]]=Table1[[#This Row],[BedroomAbvGr]],1,0)</f>
        <v>0</v>
      </c>
      <c r="BC641">
        <v>1</v>
      </c>
      <c r="BD641" s="30" t="s">
        <v>104</v>
      </c>
      <c r="BE641">
        <v>7</v>
      </c>
      <c r="BF641" t="s">
        <v>107</v>
      </c>
      <c r="BG641">
        <v>1</v>
      </c>
      <c r="BH641" t="s">
        <v>97</v>
      </c>
      <c r="BI641" t="s">
        <v>108</v>
      </c>
      <c r="BJ641">
        <v>2006</v>
      </c>
      <c r="BK641" t="s">
        <v>157</v>
      </c>
      <c r="BL641">
        <v>3</v>
      </c>
      <c r="BM641">
        <v>648</v>
      </c>
      <c r="BN641" t="s">
        <v>98</v>
      </c>
      <c r="BO641" t="s">
        <v>98</v>
      </c>
      <c r="BP641" t="s">
        <v>105</v>
      </c>
      <c r="BQ641" s="30">
        <v>312</v>
      </c>
      <c r="BR641" s="14">
        <f>IF(Table1[[#This Row],[WoodDeckSF]]&gt;0,1,0)</f>
        <v>1</v>
      </c>
      <c r="BS641">
        <v>0</v>
      </c>
      <c r="BT641">
        <v>0</v>
      </c>
      <c r="BU641">
        <v>0</v>
      </c>
      <c r="BV641">
        <v>0</v>
      </c>
      <c r="BW641">
        <v>0</v>
      </c>
      <c r="BX641" s="28" t="s">
        <v>83</v>
      </c>
      <c r="BY641" s="14">
        <f>IF(Table1[[#This Row],[PoolQC]]="NA", 0, 1)</f>
        <v>0</v>
      </c>
      <c r="BZ641" s="30" t="s">
        <v>83</v>
      </c>
      <c r="CA641" s="14">
        <f>IF(Table1[[#This Row],[Fence]]="NA",0,1)</f>
        <v>0</v>
      </c>
      <c r="CB641" t="s">
        <v>83</v>
      </c>
      <c r="CC641">
        <v>0</v>
      </c>
      <c r="CD641" s="30">
        <v>10</v>
      </c>
      <c r="CE641">
        <v>2006</v>
      </c>
      <c r="CF641" t="s">
        <v>158</v>
      </c>
      <c r="CG641" t="s">
        <v>159</v>
      </c>
      <c r="CH641" s="14">
        <f>IF(Table1[[#This Row],[SaleCondition]]="Normal",1,0)</f>
        <v>0</v>
      </c>
      <c r="CI641" s="1">
        <v>264561</v>
      </c>
    </row>
    <row r="642" spans="1:87" x14ac:dyDescent="0.2">
      <c r="A642">
        <v>641</v>
      </c>
      <c r="B642">
        <v>120</v>
      </c>
      <c r="C642" s="28" t="s">
        <v>81</v>
      </c>
      <c r="D642">
        <v>62</v>
      </c>
      <c r="E642">
        <v>12677</v>
      </c>
      <c r="F642" s="28" t="s">
        <v>82</v>
      </c>
      <c r="G642" t="s">
        <v>83</v>
      </c>
      <c r="H642" t="s">
        <v>120</v>
      </c>
      <c r="I642" s="28" t="s">
        <v>85</v>
      </c>
      <c r="J642" t="s">
        <v>86</v>
      </c>
      <c r="K642" s="30" t="s">
        <v>87</v>
      </c>
      <c r="L642" t="s">
        <v>88</v>
      </c>
      <c r="M642" s="31" t="s">
        <v>154</v>
      </c>
      <c r="N642" s="31" t="s">
        <v>90</v>
      </c>
      <c r="O642" s="28" t="s">
        <v>90</v>
      </c>
      <c r="P642" t="s">
        <v>179</v>
      </c>
      <c r="Q642" s="30" t="s">
        <v>115</v>
      </c>
      <c r="R642" s="28">
        <v>8</v>
      </c>
      <c r="S642" s="28">
        <v>5</v>
      </c>
      <c r="T642">
        <v>2003</v>
      </c>
      <c r="U642">
        <v>2004</v>
      </c>
      <c r="V642" s="14">
        <f t="shared" ref="V642:V705" si="10">IF(T642=U642, 0, 1)</f>
        <v>1</v>
      </c>
      <c r="W642" s="28" t="s">
        <v>152</v>
      </c>
      <c r="X642" s="28" t="s">
        <v>94</v>
      </c>
      <c r="Y642" s="30" t="s">
        <v>116</v>
      </c>
      <c r="Z642" s="28" t="s">
        <v>116</v>
      </c>
      <c r="AA642" t="s">
        <v>96</v>
      </c>
      <c r="AB642" s="28">
        <v>472</v>
      </c>
      <c r="AC642" s="28" t="s">
        <v>104</v>
      </c>
      <c r="AD642" s="28" t="s">
        <v>98</v>
      </c>
      <c r="AE642" s="30" t="s">
        <v>99</v>
      </c>
      <c r="AF642" t="s">
        <v>104</v>
      </c>
      <c r="AG642" t="s">
        <v>98</v>
      </c>
      <c r="AH642" t="s">
        <v>97</v>
      </c>
      <c r="AI642" t="s">
        <v>101</v>
      </c>
      <c r="AJ642">
        <v>1218</v>
      </c>
      <c r="AK642" t="s">
        <v>102</v>
      </c>
      <c r="AL642">
        <v>0</v>
      </c>
      <c r="AM642">
        <v>300</v>
      </c>
      <c r="AN642">
        <v>1518</v>
      </c>
      <c r="AO642" s="28" t="s">
        <v>103</v>
      </c>
      <c r="AP642" s="28" t="s">
        <v>104</v>
      </c>
      <c r="AQ642" t="s">
        <v>105</v>
      </c>
      <c r="AR642" t="s">
        <v>106</v>
      </c>
      <c r="AS642">
        <v>1518</v>
      </c>
      <c r="AT642">
        <v>0</v>
      </c>
      <c r="AU642">
        <v>0</v>
      </c>
      <c r="AV642">
        <v>1518</v>
      </c>
      <c r="AW642" s="30">
        <v>0</v>
      </c>
      <c r="AX642">
        <v>0</v>
      </c>
      <c r="AY642" s="30">
        <v>1</v>
      </c>
      <c r="AZ642" s="30">
        <v>1</v>
      </c>
      <c r="BA642">
        <v>1</v>
      </c>
      <c r="BB642" s="14">
        <f>IF(Table1[[#This Row],[FullBath]]+Table1[[#This Row],[HalfBath]]=Table1[[#This Row],[BedroomAbvGr]],1,0)</f>
        <v>0</v>
      </c>
      <c r="BC642">
        <v>1</v>
      </c>
      <c r="BD642" s="30" t="s">
        <v>104</v>
      </c>
      <c r="BE642">
        <v>6</v>
      </c>
      <c r="BF642" t="s">
        <v>107</v>
      </c>
      <c r="BG642">
        <v>1</v>
      </c>
      <c r="BH642" t="s">
        <v>97</v>
      </c>
      <c r="BI642" t="s">
        <v>108</v>
      </c>
      <c r="BJ642">
        <v>2003</v>
      </c>
      <c r="BK642" t="s">
        <v>109</v>
      </c>
      <c r="BL642">
        <v>2</v>
      </c>
      <c r="BM642">
        <v>588</v>
      </c>
      <c r="BN642" t="s">
        <v>98</v>
      </c>
      <c r="BO642" t="s">
        <v>98</v>
      </c>
      <c r="BP642" t="s">
        <v>105</v>
      </c>
      <c r="BQ642" s="30">
        <v>185</v>
      </c>
      <c r="BR642" s="14">
        <f>IF(Table1[[#This Row],[WoodDeckSF]]&gt;0,1,0)</f>
        <v>1</v>
      </c>
      <c r="BS642">
        <v>140</v>
      </c>
      <c r="BT642">
        <v>0</v>
      </c>
      <c r="BU642">
        <v>0</v>
      </c>
      <c r="BV642">
        <v>0</v>
      </c>
      <c r="BW642">
        <v>0</v>
      </c>
      <c r="BX642" s="28" t="s">
        <v>83</v>
      </c>
      <c r="BY642" s="14">
        <f>IF(Table1[[#This Row],[PoolQC]]="NA", 0, 1)</f>
        <v>0</v>
      </c>
      <c r="BZ642" s="30" t="s">
        <v>83</v>
      </c>
      <c r="CA642" s="14">
        <f>IF(Table1[[#This Row],[Fence]]="NA",0,1)</f>
        <v>0</v>
      </c>
      <c r="CB642" t="s">
        <v>83</v>
      </c>
      <c r="CC642">
        <v>0</v>
      </c>
      <c r="CD642" s="30">
        <v>4</v>
      </c>
      <c r="CE642">
        <v>2008</v>
      </c>
      <c r="CF642" t="s">
        <v>110</v>
      </c>
      <c r="CG642" t="s">
        <v>111</v>
      </c>
      <c r="CH642" s="14">
        <f>IF(Table1[[#This Row],[SaleCondition]]="Normal",1,0)</f>
        <v>1</v>
      </c>
      <c r="CI642" s="1">
        <v>274000</v>
      </c>
    </row>
    <row r="643" spans="1:87" x14ac:dyDescent="0.2">
      <c r="A643">
        <v>642</v>
      </c>
      <c r="B643">
        <v>60</v>
      </c>
      <c r="C643" s="28" t="s">
        <v>192</v>
      </c>
      <c r="D643" t="s">
        <v>83</v>
      </c>
      <c r="E643">
        <v>7050</v>
      </c>
      <c r="F643" s="28" t="s">
        <v>82</v>
      </c>
      <c r="G643" t="s">
        <v>83</v>
      </c>
      <c r="H643" t="s">
        <v>84</v>
      </c>
      <c r="I643" s="28" t="s">
        <v>85</v>
      </c>
      <c r="J643" t="s">
        <v>86</v>
      </c>
      <c r="K643" s="30" t="s">
        <v>87</v>
      </c>
      <c r="L643" t="s">
        <v>88</v>
      </c>
      <c r="M643" s="31" t="s">
        <v>136</v>
      </c>
      <c r="N643" s="31" t="s">
        <v>90</v>
      </c>
      <c r="O643" s="28" t="s">
        <v>90</v>
      </c>
      <c r="P643" t="s">
        <v>91</v>
      </c>
      <c r="Q643" s="30" t="s">
        <v>92</v>
      </c>
      <c r="R643" s="28">
        <v>7</v>
      </c>
      <c r="S643" s="28">
        <v>5</v>
      </c>
      <c r="T643">
        <v>2001</v>
      </c>
      <c r="U643">
        <v>2001</v>
      </c>
      <c r="V643" s="14">
        <f t="shared" si="10"/>
        <v>0</v>
      </c>
      <c r="W643" s="28" t="s">
        <v>93</v>
      </c>
      <c r="X643" s="28" t="s">
        <v>94</v>
      </c>
      <c r="Y643" s="30" t="s">
        <v>95</v>
      </c>
      <c r="Z643" s="28" t="s">
        <v>95</v>
      </c>
      <c r="AA643" t="s">
        <v>117</v>
      </c>
      <c r="AB643" s="28">
        <v>0</v>
      </c>
      <c r="AC643" s="28" t="s">
        <v>97</v>
      </c>
      <c r="AD643" s="28" t="s">
        <v>98</v>
      </c>
      <c r="AE643" s="30" t="s">
        <v>99</v>
      </c>
      <c r="AF643" t="s">
        <v>97</v>
      </c>
      <c r="AG643" t="s">
        <v>98</v>
      </c>
      <c r="AH643" t="s">
        <v>100</v>
      </c>
      <c r="AI643" t="s">
        <v>101</v>
      </c>
      <c r="AJ643">
        <v>738</v>
      </c>
      <c r="AK643" t="s">
        <v>102</v>
      </c>
      <c r="AL643">
        <v>0</v>
      </c>
      <c r="AM643">
        <v>319</v>
      </c>
      <c r="AN643">
        <v>1057</v>
      </c>
      <c r="AO643" s="28" t="s">
        <v>103</v>
      </c>
      <c r="AP643" s="28" t="s">
        <v>104</v>
      </c>
      <c r="AQ643" t="s">
        <v>105</v>
      </c>
      <c r="AR643" t="s">
        <v>106</v>
      </c>
      <c r="AS643">
        <v>1057</v>
      </c>
      <c r="AT643">
        <v>872</v>
      </c>
      <c r="AU643">
        <v>0</v>
      </c>
      <c r="AV643">
        <v>1929</v>
      </c>
      <c r="AW643" s="30">
        <v>1</v>
      </c>
      <c r="AX643">
        <v>0</v>
      </c>
      <c r="AY643" s="30">
        <v>2</v>
      </c>
      <c r="AZ643" s="30">
        <v>1</v>
      </c>
      <c r="BA643">
        <v>3</v>
      </c>
      <c r="BB643" s="14">
        <f>IF(Table1[[#This Row],[FullBath]]+Table1[[#This Row],[HalfBath]]=Table1[[#This Row],[BedroomAbvGr]],1,0)</f>
        <v>1</v>
      </c>
      <c r="BC643">
        <v>1</v>
      </c>
      <c r="BD643" s="30" t="s">
        <v>97</v>
      </c>
      <c r="BE643">
        <v>7</v>
      </c>
      <c r="BF643" t="s">
        <v>107</v>
      </c>
      <c r="BG643">
        <v>1</v>
      </c>
      <c r="BH643" t="s">
        <v>98</v>
      </c>
      <c r="BI643" t="s">
        <v>108</v>
      </c>
      <c r="BJ643">
        <v>2001</v>
      </c>
      <c r="BK643" t="s">
        <v>157</v>
      </c>
      <c r="BL643">
        <v>2</v>
      </c>
      <c r="BM643">
        <v>650</v>
      </c>
      <c r="BN643" t="s">
        <v>98</v>
      </c>
      <c r="BO643" t="s">
        <v>98</v>
      </c>
      <c r="BP643" t="s">
        <v>105</v>
      </c>
      <c r="BQ643" s="30">
        <v>0</v>
      </c>
      <c r="BR643" s="14">
        <f>IF(Table1[[#This Row],[WoodDeckSF]]&gt;0,1,0)</f>
        <v>0</v>
      </c>
      <c r="BS643">
        <v>235</v>
      </c>
      <c r="BT643">
        <v>0</v>
      </c>
      <c r="BU643">
        <v>0</v>
      </c>
      <c r="BV643">
        <v>0</v>
      </c>
      <c r="BW643">
        <v>0</v>
      </c>
      <c r="BX643" s="28" t="s">
        <v>83</v>
      </c>
      <c r="BY643" s="14">
        <f>IF(Table1[[#This Row],[PoolQC]]="NA", 0, 1)</f>
        <v>0</v>
      </c>
      <c r="BZ643" s="30" t="s">
        <v>83</v>
      </c>
      <c r="CA643" s="14">
        <f>IF(Table1[[#This Row],[Fence]]="NA",0,1)</f>
        <v>0</v>
      </c>
      <c r="CB643" t="s">
        <v>83</v>
      </c>
      <c r="CC643">
        <v>0</v>
      </c>
      <c r="CD643" s="30">
        <v>5</v>
      </c>
      <c r="CE643">
        <v>2007</v>
      </c>
      <c r="CF643" t="s">
        <v>110</v>
      </c>
      <c r="CG643" t="s">
        <v>111</v>
      </c>
      <c r="CH643" s="14">
        <f>IF(Table1[[#This Row],[SaleCondition]]="Normal",1,0)</f>
        <v>1</v>
      </c>
      <c r="CI643" s="1">
        <v>226000</v>
      </c>
    </row>
    <row r="644" spans="1:87" x14ac:dyDescent="0.2">
      <c r="A644">
        <v>643</v>
      </c>
      <c r="B644">
        <v>80</v>
      </c>
      <c r="C644" s="28" t="s">
        <v>81</v>
      </c>
      <c r="D644">
        <v>75</v>
      </c>
      <c r="E644">
        <v>13860</v>
      </c>
      <c r="F644" s="28" t="s">
        <v>82</v>
      </c>
      <c r="G644" t="s">
        <v>83</v>
      </c>
      <c r="H644" t="s">
        <v>84</v>
      </c>
      <c r="I644" s="28" t="s">
        <v>85</v>
      </c>
      <c r="J644" t="s">
        <v>86</v>
      </c>
      <c r="K644" s="30" t="s">
        <v>87</v>
      </c>
      <c r="L644" t="s">
        <v>88</v>
      </c>
      <c r="M644" s="31" t="s">
        <v>162</v>
      </c>
      <c r="N644" s="31" t="s">
        <v>90</v>
      </c>
      <c r="O644" s="28" t="s">
        <v>90</v>
      </c>
      <c r="P644" t="s">
        <v>91</v>
      </c>
      <c r="Q644" s="30" t="s">
        <v>197</v>
      </c>
      <c r="R644" s="28">
        <v>8</v>
      </c>
      <c r="S644" s="28">
        <v>7</v>
      </c>
      <c r="T644">
        <v>1972</v>
      </c>
      <c r="U644">
        <v>1995</v>
      </c>
      <c r="V644" s="14">
        <f t="shared" si="10"/>
        <v>1</v>
      </c>
      <c r="W644" s="28" t="s">
        <v>93</v>
      </c>
      <c r="X644" s="28" t="s">
        <v>94</v>
      </c>
      <c r="Y644" s="30" t="s">
        <v>161</v>
      </c>
      <c r="Z644" s="28" t="s">
        <v>124</v>
      </c>
      <c r="AA644" t="s">
        <v>117</v>
      </c>
      <c r="AB644" s="28">
        <v>0</v>
      </c>
      <c r="AC644" s="28" t="s">
        <v>97</v>
      </c>
      <c r="AD644" s="28" t="s">
        <v>98</v>
      </c>
      <c r="AE644" s="30" t="s">
        <v>118</v>
      </c>
      <c r="AF644" t="s">
        <v>97</v>
      </c>
      <c r="AG644" t="s">
        <v>98</v>
      </c>
      <c r="AH644" t="s">
        <v>97</v>
      </c>
      <c r="AI644" t="s">
        <v>101</v>
      </c>
      <c r="AJ644">
        <v>1410</v>
      </c>
      <c r="AK644" t="s">
        <v>102</v>
      </c>
      <c r="AL644">
        <v>0</v>
      </c>
      <c r="AM644">
        <v>542</v>
      </c>
      <c r="AN644">
        <v>1952</v>
      </c>
      <c r="AO644" s="28" t="s">
        <v>103</v>
      </c>
      <c r="AP644" s="28" t="s">
        <v>97</v>
      </c>
      <c r="AQ644" t="s">
        <v>105</v>
      </c>
      <c r="AR644" t="s">
        <v>106</v>
      </c>
      <c r="AS644">
        <v>2000</v>
      </c>
      <c r="AT644">
        <v>704</v>
      </c>
      <c r="AU644">
        <v>0</v>
      </c>
      <c r="AV644">
        <v>2704</v>
      </c>
      <c r="AW644" s="30">
        <v>1</v>
      </c>
      <c r="AX644">
        <v>0</v>
      </c>
      <c r="AY644" s="30">
        <v>2</v>
      </c>
      <c r="AZ644" s="30">
        <v>1</v>
      </c>
      <c r="BA644">
        <v>4</v>
      </c>
      <c r="BB644" s="14">
        <f>IF(Table1[[#This Row],[FullBath]]+Table1[[#This Row],[HalfBath]]=Table1[[#This Row],[BedroomAbvGr]],1,0)</f>
        <v>0</v>
      </c>
      <c r="BC644">
        <v>1</v>
      </c>
      <c r="BD644" s="30" t="s">
        <v>104</v>
      </c>
      <c r="BE644">
        <v>9</v>
      </c>
      <c r="BF644" t="s">
        <v>107</v>
      </c>
      <c r="BG644">
        <v>3</v>
      </c>
      <c r="BH644" t="s">
        <v>98</v>
      </c>
      <c r="BI644" t="s">
        <v>108</v>
      </c>
      <c r="BJ644">
        <v>1972</v>
      </c>
      <c r="BK644" t="s">
        <v>157</v>
      </c>
      <c r="BL644">
        <v>2</v>
      </c>
      <c r="BM644">
        <v>538</v>
      </c>
      <c r="BN644" t="s">
        <v>98</v>
      </c>
      <c r="BO644" t="s">
        <v>98</v>
      </c>
      <c r="BP644" t="s">
        <v>105</v>
      </c>
      <c r="BQ644" s="30">
        <v>269</v>
      </c>
      <c r="BR644" s="14">
        <f>IF(Table1[[#This Row],[WoodDeckSF]]&gt;0,1,0)</f>
        <v>1</v>
      </c>
      <c r="BS644">
        <v>111</v>
      </c>
      <c r="BT644">
        <v>0</v>
      </c>
      <c r="BU644">
        <v>0</v>
      </c>
      <c r="BV644">
        <v>0</v>
      </c>
      <c r="BW644">
        <v>0</v>
      </c>
      <c r="BX644" s="28" t="s">
        <v>83</v>
      </c>
      <c r="BY644" s="14">
        <f>IF(Table1[[#This Row],[PoolQC]]="NA", 0, 1)</f>
        <v>0</v>
      </c>
      <c r="BZ644" s="30" t="s">
        <v>134</v>
      </c>
      <c r="CA644" s="14">
        <f>IF(Table1[[#This Row],[Fence]]="NA",0,1)</f>
        <v>1</v>
      </c>
      <c r="CB644" t="s">
        <v>83</v>
      </c>
      <c r="CC644">
        <v>0</v>
      </c>
      <c r="CD644" s="30">
        <v>7</v>
      </c>
      <c r="CE644">
        <v>2009</v>
      </c>
      <c r="CF644" t="s">
        <v>110</v>
      </c>
      <c r="CG644" t="s">
        <v>111</v>
      </c>
      <c r="CH644" s="14">
        <f>IF(Table1[[#This Row],[SaleCondition]]="Normal",1,0)</f>
        <v>1</v>
      </c>
      <c r="CI644" s="1">
        <v>345000</v>
      </c>
    </row>
    <row r="645" spans="1:87" x14ac:dyDescent="0.2">
      <c r="A645">
        <v>644</v>
      </c>
      <c r="B645">
        <v>60</v>
      </c>
      <c r="C645" s="28" t="s">
        <v>81</v>
      </c>
      <c r="D645">
        <v>80</v>
      </c>
      <c r="E645">
        <v>10793</v>
      </c>
      <c r="F645" s="28" t="s">
        <v>82</v>
      </c>
      <c r="G645" t="s">
        <v>83</v>
      </c>
      <c r="H645" t="s">
        <v>84</v>
      </c>
      <c r="I645" s="28" t="s">
        <v>85</v>
      </c>
      <c r="J645" t="s">
        <v>86</v>
      </c>
      <c r="K645" s="30" t="s">
        <v>87</v>
      </c>
      <c r="L645" t="s">
        <v>88</v>
      </c>
      <c r="M645" s="31" t="s">
        <v>138</v>
      </c>
      <c r="N645" s="31" t="s">
        <v>202</v>
      </c>
      <c r="O645" s="28" t="s">
        <v>90</v>
      </c>
      <c r="P645" t="s">
        <v>91</v>
      </c>
      <c r="Q645" s="30" t="s">
        <v>92</v>
      </c>
      <c r="R645" s="28">
        <v>5</v>
      </c>
      <c r="S645" s="28">
        <v>5</v>
      </c>
      <c r="T645">
        <v>1969</v>
      </c>
      <c r="U645">
        <v>1969</v>
      </c>
      <c r="V645" s="14">
        <f t="shared" si="10"/>
        <v>0</v>
      </c>
      <c r="W645" s="28" t="s">
        <v>211</v>
      </c>
      <c r="X645" s="28" t="s">
        <v>94</v>
      </c>
      <c r="Y645" s="30" t="s">
        <v>155</v>
      </c>
      <c r="Z645" s="28" t="s">
        <v>140</v>
      </c>
      <c r="AA645" t="s">
        <v>96</v>
      </c>
      <c r="AB645" s="28">
        <v>263</v>
      </c>
      <c r="AC645" s="28" t="s">
        <v>98</v>
      </c>
      <c r="AD645" s="28" t="s">
        <v>98</v>
      </c>
      <c r="AE645" s="30" t="s">
        <v>118</v>
      </c>
      <c r="AF645" t="s">
        <v>98</v>
      </c>
      <c r="AG645" t="s">
        <v>98</v>
      </c>
      <c r="AH645" t="s">
        <v>100</v>
      </c>
      <c r="AI645" t="s">
        <v>153</v>
      </c>
      <c r="AJ645">
        <v>493</v>
      </c>
      <c r="AK645" t="s">
        <v>141</v>
      </c>
      <c r="AL645">
        <v>287</v>
      </c>
      <c r="AM645">
        <v>0</v>
      </c>
      <c r="AN645">
        <v>780</v>
      </c>
      <c r="AO645" s="28" t="s">
        <v>103</v>
      </c>
      <c r="AP645" s="28" t="s">
        <v>104</v>
      </c>
      <c r="AQ645" t="s">
        <v>105</v>
      </c>
      <c r="AR645" t="s">
        <v>106</v>
      </c>
      <c r="AS645">
        <v>780</v>
      </c>
      <c r="AT645">
        <v>840</v>
      </c>
      <c r="AU645">
        <v>0</v>
      </c>
      <c r="AV645">
        <v>1620</v>
      </c>
      <c r="AW645" s="30">
        <v>0</v>
      </c>
      <c r="AX645">
        <v>0</v>
      </c>
      <c r="AY645" s="30">
        <v>2</v>
      </c>
      <c r="AZ645" s="30">
        <v>1</v>
      </c>
      <c r="BA645">
        <v>4</v>
      </c>
      <c r="BB645" s="14">
        <f>IF(Table1[[#This Row],[FullBath]]+Table1[[#This Row],[HalfBath]]=Table1[[#This Row],[BedroomAbvGr]],1,0)</f>
        <v>0</v>
      </c>
      <c r="BC645">
        <v>1</v>
      </c>
      <c r="BD645" s="30" t="s">
        <v>98</v>
      </c>
      <c r="BE645">
        <v>7</v>
      </c>
      <c r="BF645" t="s">
        <v>146</v>
      </c>
      <c r="BG645">
        <v>0</v>
      </c>
      <c r="BH645" t="s">
        <v>83</v>
      </c>
      <c r="BI645" t="s">
        <v>108</v>
      </c>
      <c r="BJ645">
        <v>1969</v>
      </c>
      <c r="BK645" t="s">
        <v>157</v>
      </c>
      <c r="BL645">
        <v>2</v>
      </c>
      <c r="BM645">
        <v>462</v>
      </c>
      <c r="BN645" t="s">
        <v>98</v>
      </c>
      <c r="BO645" t="s">
        <v>98</v>
      </c>
      <c r="BP645" t="s">
        <v>105</v>
      </c>
      <c r="BQ645" s="30">
        <v>208</v>
      </c>
      <c r="BR645" s="14">
        <f>IF(Table1[[#This Row],[WoodDeckSF]]&gt;0,1,0)</f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 s="28" t="s">
        <v>83</v>
      </c>
      <c r="BY645" s="14">
        <f>IF(Table1[[#This Row],[PoolQC]]="NA", 0, 1)</f>
        <v>0</v>
      </c>
      <c r="BZ645" s="30" t="s">
        <v>163</v>
      </c>
      <c r="CA645" s="14">
        <f>IF(Table1[[#This Row],[Fence]]="NA",0,1)</f>
        <v>1</v>
      </c>
      <c r="CB645" t="s">
        <v>83</v>
      </c>
      <c r="CC645">
        <v>0</v>
      </c>
      <c r="CD645" s="30">
        <v>4</v>
      </c>
      <c r="CE645">
        <v>2007</v>
      </c>
      <c r="CF645" t="s">
        <v>110</v>
      </c>
      <c r="CG645" t="s">
        <v>111</v>
      </c>
      <c r="CH645" s="14">
        <f>IF(Table1[[#This Row],[SaleCondition]]="Normal",1,0)</f>
        <v>1</v>
      </c>
      <c r="CI645" s="1">
        <v>152000</v>
      </c>
    </row>
    <row r="646" spans="1:87" x14ac:dyDescent="0.2">
      <c r="A646">
        <v>645</v>
      </c>
      <c r="B646">
        <v>20</v>
      </c>
      <c r="C646" s="28" t="s">
        <v>192</v>
      </c>
      <c r="D646">
        <v>85</v>
      </c>
      <c r="E646">
        <v>9187</v>
      </c>
      <c r="F646" s="28" t="s">
        <v>82</v>
      </c>
      <c r="G646" t="s">
        <v>83</v>
      </c>
      <c r="H646" t="s">
        <v>84</v>
      </c>
      <c r="I646" s="28" t="s">
        <v>85</v>
      </c>
      <c r="J646" t="s">
        <v>86</v>
      </c>
      <c r="K646" s="30" t="s">
        <v>87</v>
      </c>
      <c r="L646" t="s">
        <v>88</v>
      </c>
      <c r="M646" s="31" t="s">
        <v>136</v>
      </c>
      <c r="N646" s="31" t="s">
        <v>90</v>
      </c>
      <c r="O646" s="28" t="s">
        <v>90</v>
      </c>
      <c r="P646" t="s">
        <v>91</v>
      </c>
      <c r="Q646" s="30" t="s">
        <v>115</v>
      </c>
      <c r="R646" s="28">
        <v>9</v>
      </c>
      <c r="S646" s="28">
        <v>5</v>
      </c>
      <c r="T646">
        <v>2009</v>
      </c>
      <c r="U646">
        <v>2009</v>
      </c>
      <c r="V646" s="14">
        <f t="shared" si="10"/>
        <v>0</v>
      </c>
      <c r="W646" s="28" t="s">
        <v>93</v>
      </c>
      <c r="X646" s="28" t="s">
        <v>94</v>
      </c>
      <c r="Y646" s="30" t="s">
        <v>180</v>
      </c>
      <c r="Z646" s="28" t="s">
        <v>181</v>
      </c>
      <c r="AA646" t="s">
        <v>137</v>
      </c>
      <c r="AB646" s="28">
        <v>162</v>
      </c>
      <c r="AC646" s="28" t="s">
        <v>104</v>
      </c>
      <c r="AD646" s="28" t="s">
        <v>98</v>
      </c>
      <c r="AE646" s="30" t="s">
        <v>99</v>
      </c>
      <c r="AF646" t="s">
        <v>104</v>
      </c>
      <c r="AG646" t="s">
        <v>98</v>
      </c>
      <c r="AH646" t="s">
        <v>121</v>
      </c>
      <c r="AI646" t="s">
        <v>101</v>
      </c>
      <c r="AJ646">
        <v>1121</v>
      </c>
      <c r="AK646" t="s">
        <v>102</v>
      </c>
      <c r="AL646">
        <v>0</v>
      </c>
      <c r="AM646">
        <v>645</v>
      </c>
      <c r="AN646">
        <v>1766</v>
      </c>
      <c r="AO646" s="28" t="s">
        <v>103</v>
      </c>
      <c r="AP646" s="28" t="s">
        <v>104</v>
      </c>
      <c r="AQ646" t="s">
        <v>105</v>
      </c>
      <c r="AR646" t="s">
        <v>106</v>
      </c>
      <c r="AS646">
        <v>1766</v>
      </c>
      <c r="AT646">
        <v>0</v>
      </c>
      <c r="AU646">
        <v>0</v>
      </c>
      <c r="AV646">
        <v>1766</v>
      </c>
      <c r="AW646" s="30">
        <v>1</v>
      </c>
      <c r="AX646">
        <v>0</v>
      </c>
      <c r="AY646" s="30">
        <v>2</v>
      </c>
      <c r="AZ646" s="30">
        <v>1</v>
      </c>
      <c r="BA646">
        <v>2</v>
      </c>
      <c r="BB646" s="14">
        <f>IF(Table1[[#This Row],[FullBath]]+Table1[[#This Row],[HalfBath]]=Table1[[#This Row],[BedroomAbvGr]],1,0)</f>
        <v>0</v>
      </c>
      <c r="BC646">
        <v>1</v>
      </c>
      <c r="BD646" s="30" t="s">
        <v>104</v>
      </c>
      <c r="BE646">
        <v>7</v>
      </c>
      <c r="BF646" t="s">
        <v>107</v>
      </c>
      <c r="BG646">
        <v>1</v>
      </c>
      <c r="BH646" t="s">
        <v>97</v>
      </c>
      <c r="BI646" t="s">
        <v>108</v>
      </c>
      <c r="BJ646">
        <v>2009</v>
      </c>
      <c r="BK646" t="s">
        <v>157</v>
      </c>
      <c r="BL646">
        <v>3</v>
      </c>
      <c r="BM646">
        <v>478</v>
      </c>
      <c r="BN646" t="s">
        <v>98</v>
      </c>
      <c r="BO646" t="s">
        <v>98</v>
      </c>
      <c r="BP646" t="s">
        <v>105</v>
      </c>
      <c r="BQ646" s="30">
        <v>195</v>
      </c>
      <c r="BR646" s="14">
        <f>IF(Table1[[#This Row],[WoodDeckSF]]&gt;0,1,0)</f>
        <v>1</v>
      </c>
      <c r="BS646">
        <v>130</v>
      </c>
      <c r="BT646">
        <v>0</v>
      </c>
      <c r="BU646">
        <v>0</v>
      </c>
      <c r="BV646">
        <v>0</v>
      </c>
      <c r="BW646">
        <v>0</v>
      </c>
      <c r="BX646" s="28" t="s">
        <v>83</v>
      </c>
      <c r="BY646" s="14">
        <f>IF(Table1[[#This Row],[PoolQC]]="NA", 0, 1)</f>
        <v>0</v>
      </c>
      <c r="BZ646" s="30" t="s">
        <v>83</v>
      </c>
      <c r="CA646" s="14">
        <f>IF(Table1[[#This Row],[Fence]]="NA",0,1)</f>
        <v>0</v>
      </c>
      <c r="CB646" t="s">
        <v>83</v>
      </c>
      <c r="CC646">
        <v>0</v>
      </c>
      <c r="CD646" s="30">
        <v>10</v>
      </c>
      <c r="CE646">
        <v>2009</v>
      </c>
      <c r="CF646" t="s">
        <v>158</v>
      </c>
      <c r="CG646" t="s">
        <v>159</v>
      </c>
      <c r="CH646" s="14">
        <f>IF(Table1[[#This Row],[SaleCondition]]="Normal",1,0)</f>
        <v>0</v>
      </c>
      <c r="CI646" s="1">
        <v>370878</v>
      </c>
    </row>
    <row r="647" spans="1:87" x14ac:dyDescent="0.2">
      <c r="A647">
        <v>646</v>
      </c>
      <c r="B647">
        <v>20</v>
      </c>
      <c r="C647" s="28" t="s">
        <v>81</v>
      </c>
      <c r="D647" t="s">
        <v>83</v>
      </c>
      <c r="E647">
        <v>10530</v>
      </c>
      <c r="F647" s="28" t="s">
        <v>82</v>
      </c>
      <c r="G647" t="s">
        <v>83</v>
      </c>
      <c r="H647" t="s">
        <v>120</v>
      </c>
      <c r="I647" s="28" t="s">
        <v>85</v>
      </c>
      <c r="J647" t="s">
        <v>86</v>
      </c>
      <c r="K647" s="30" t="s">
        <v>122</v>
      </c>
      <c r="L647" t="s">
        <v>88</v>
      </c>
      <c r="M647" s="31" t="s">
        <v>162</v>
      </c>
      <c r="N647" s="31" t="s">
        <v>90</v>
      </c>
      <c r="O647" s="28" t="s">
        <v>90</v>
      </c>
      <c r="P647" t="s">
        <v>91</v>
      </c>
      <c r="Q647" s="30" t="s">
        <v>115</v>
      </c>
      <c r="R647" s="28">
        <v>6</v>
      </c>
      <c r="S647" s="28">
        <v>5</v>
      </c>
      <c r="T647">
        <v>1971</v>
      </c>
      <c r="U647">
        <v>1971</v>
      </c>
      <c r="V647" s="14">
        <f t="shared" si="10"/>
        <v>0</v>
      </c>
      <c r="W647" s="28" t="s">
        <v>152</v>
      </c>
      <c r="X647" s="28" t="s">
        <v>94</v>
      </c>
      <c r="Y647" s="30" t="s">
        <v>161</v>
      </c>
      <c r="Z647" s="28" t="s">
        <v>161</v>
      </c>
      <c r="AA647" t="s">
        <v>117</v>
      </c>
      <c r="AB647" s="28">
        <v>0</v>
      </c>
      <c r="AC647" s="28" t="s">
        <v>98</v>
      </c>
      <c r="AD647" s="28" t="s">
        <v>98</v>
      </c>
      <c r="AE647" s="30" t="s">
        <v>118</v>
      </c>
      <c r="AF647" t="s">
        <v>98</v>
      </c>
      <c r="AG647" t="s">
        <v>98</v>
      </c>
      <c r="AH647" t="s">
        <v>100</v>
      </c>
      <c r="AI647" t="s">
        <v>119</v>
      </c>
      <c r="AJ647">
        <v>282</v>
      </c>
      <c r="AK647" t="s">
        <v>172</v>
      </c>
      <c r="AL647">
        <v>35</v>
      </c>
      <c r="AM647">
        <v>664</v>
      </c>
      <c r="AN647">
        <v>981</v>
      </c>
      <c r="AO647" s="28" t="s">
        <v>103</v>
      </c>
      <c r="AP647" s="28" t="s">
        <v>98</v>
      </c>
      <c r="AQ647" t="s">
        <v>105</v>
      </c>
      <c r="AR647" t="s">
        <v>106</v>
      </c>
      <c r="AS647">
        <v>981</v>
      </c>
      <c r="AT647">
        <v>0</v>
      </c>
      <c r="AU647">
        <v>0</v>
      </c>
      <c r="AV647">
        <v>981</v>
      </c>
      <c r="AW647" s="30">
        <v>1</v>
      </c>
      <c r="AX647">
        <v>0</v>
      </c>
      <c r="AY647" s="30">
        <v>1</v>
      </c>
      <c r="AZ647" s="30">
        <v>1</v>
      </c>
      <c r="BA647">
        <v>3</v>
      </c>
      <c r="BB647" s="14">
        <f>IF(Table1[[#This Row],[FullBath]]+Table1[[#This Row],[HalfBath]]=Table1[[#This Row],[BedroomAbvGr]],1,0)</f>
        <v>0</v>
      </c>
      <c r="BC647">
        <v>1</v>
      </c>
      <c r="BD647" s="30" t="s">
        <v>98</v>
      </c>
      <c r="BE647">
        <v>5</v>
      </c>
      <c r="BF647" t="s">
        <v>107</v>
      </c>
      <c r="BG647">
        <v>0</v>
      </c>
      <c r="BH647" t="s">
        <v>83</v>
      </c>
      <c r="BI647" t="s">
        <v>127</v>
      </c>
      <c r="BJ647">
        <v>1979</v>
      </c>
      <c r="BK647" t="s">
        <v>102</v>
      </c>
      <c r="BL647">
        <v>2</v>
      </c>
      <c r="BM647">
        <v>576</v>
      </c>
      <c r="BN647" t="s">
        <v>98</v>
      </c>
      <c r="BO647" t="s">
        <v>98</v>
      </c>
      <c r="BP647" t="s">
        <v>105</v>
      </c>
      <c r="BQ647" s="30">
        <v>0</v>
      </c>
      <c r="BR647" s="14">
        <f>IF(Table1[[#This Row],[WoodDeckSF]]&gt;0,1,0)</f>
        <v>0</v>
      </c>
      <c r="BS647">
        <v>312</v>
      </c>
      <c r="BT647">
        <v>40</v>
      </c>
      <c r="BU647">
        <v>0</v>
      </c>
      <c r="BV647">
        <v>0</v>
      </c>
      <c r="BW647">
        <v>0</v>
      </c>
      <c r="BX647" s="28" t="s">
        <v>83</v>
      </c>
      <c r="BY647" s="14">
        <f>IF(Table1[[#This Row],[PoolQC]]="NA", 0, 1)</f>
        <v>0</v>
      </c>
      <c r="BZ647" s="30" t="s">
        <v>83</v>
      </c>
      <c r="CA647" s="14">
        <f>IF(Table1[[#This Row],[Fence]]="NA",0,1)</f>
        <v>0</v>
      </c>
      <c r="CB647" t="s">
        <v>83</v>
      </c>
      <c r="CC647">
        <v>0</v>
      </c>
      <c r="CD647" s="30">
        <v>3</v>
      </c>
      <c r="CE647">
        <v>2007</v>
      </c>
      <c r="CF647" t="s">
        <v>110</v>
      </c>
      <c r="CG647" t="s">
        <v>111</v>
      </c>
      <c r="CH647" s="14">
        <f>IF(Table1[[#This Row],[SaleCondition]]="Normal",1,0)</f>
        <v>1</v>
      </c>
      <c r="CI647" s="1">
        <v>143250</v>
      </c>
    </row>
    <row r="648" spans="1:87" x14ac:dyDescent="0.2">
      <c r="A648">
        <v>647</v>
      </c>
      <c r="B648">
        <v>20</v>
      </c>
      <c r="C648" s="28" t="s">
        <v>81</v>
      </c>
      <c r="D648">
        <v>60</v>
      </c>
      <c r="E648">
        <v>7200</v>
      </c>
      <c r="F648" s="28" t="s">
        <v>82</v>
      </c>
      <c r="G648" t="s">
        <v>83</v>
      </c>
      <c r="H648" t="s">
        <v>84</v>
      </c>
      <c r="I648" s="28" t="s">
        <v>85</v>
      </c>
      <c r="J648" t="s">
        <v>86</v>
      </c>
      <c r="K648" s="30" t="s">
        <v>87</v>
      </c>
      <c r="L648" t="s">
        <v>88</v>
      </c>
      <c r="M648" s="31" t="s">
        <v>162</v>
      </c>
      <c r="N648" s="31" t="s">
        <v>90</v>
      </c>
      <c r="O648" s="28" t="s">
        <v>90</v>
      </c>
      <c r="P648" t="s">
        <v>91</v>
      </c>
      <c r="Q648" s="30" t="s">
        <v>115</v>
      </c>
      <c r="R648" s="28">
        <v>5</v>
      </c>
      <c r="S648" s="28">
        <v>5</v>
      </c>
      <c r="T648">
        <v>1950</v>
      </c>
      <c r="U648">
        <v>1950</v>
      </c>
      <c r="V648" s="14">
        <f t="shared" si="10"/>
        <v>0</v>
      </c>
      <c r="W648" s="28" t="s">
        <v>152</v>
      </c>
      <c r="X648" s="28" t="s">
        <v>94</v>
      </c>
      <c r="Y648" s="30" t="s">
        <v>116</v>
      </c>
      <c r="Z648" s="28" t="s">
        <v>116</v>
      </c>
      <c r="AA648" t="s">
        <v>117</v>
      </c>
      <c r="AB648" s="28">
        <v>0</v>
      </c>
      <c r="AC648" s="28" t="s">
        <v>98</v>
      </c>
      <c r="AD648" s="28" t="s">
        <v>98</v>
      </c>
      <c r="AE648" s="30" t="s">
        <v>118</v>
      </c>
      <c r="AF648" t="s">
        <v>83</v>
      </c>
      <c r="AG648" t="s">
        <v>83</v>
      </c>
      <c r="AH648" t="s">
        <v>83</v>
      </c>
      <c r="AI648" t="s">
        <v>83</v>
      </c>
      <c r="AJ648">
        <v>0</v>
      </c>
      <c r="AK648" t="s">
        <v>83</v>
      </c>
      <c r="AL648">
        <v>0</v>
      </c>
      <c r="AM648">
        <v>0</v>
      </c>
      <c r="AN648">
        <v>0</v>
      </c>
      <c r="AO648" s="28" t="s">
        <v>103</v>
      </c>
      <c r="AP648" s="28" t="s">
        <v>97</v>
      </c>
      <c r="AQ648" t="s">
        <v>105</v>
      </c>
      <c r="AR648" t="s">
        <v>106</v>
      </c>
      <c r="AS648">
        <v>1048</v>
      </c>
      <c r="AT648">
        <v>0</v>
      </c>
      <c r="AU648">
        <v>0</v>
      </c>
      <c r="AV648">
        <v>1048</v>
      </c>
      <c r="AW648" s="30">
        <v>0</v>
      </c>
      <c r="AX648">
        <v>0</v>
      </c>
      <c r="AY648" s="30">
        <v>1</v>
      </c>
      <c r="AZ648" s="30">
        <v>0</v>
      </c>
      <c r="BA648">
        <v>3</v>
      </c>
      <c r="BB648" s="14">
        <f>IF(Table1[[#This Row],[FullBath]]+Table1[[#This Row],[HalfBath]]=Table1[[#This Row],[BedroomAbvGr]],1,0)</f>
        <v>0</v>
      </c>
      <c r="BC648">
        <v>1</v>
      </c>
      <c r="BD648" s="30" t="s">
        <v>98</v>
      </c>
      <c r="BE648">
        <v>7</v>
      </c>
      <c r="BF648" t="s">
        <v>146</v>
      </c>
      <c r="BG648">
        <v>0</v>
      </c>
      <c r="BH648" t="s">
        <v>83</v>
      </c>
      <c r="BI648" t="s">
        <v>127</v>
      </c>
      <c r="BJ648">
        <v>1950</v>
      </c>
      <c r="BK648" t="s">
        <v>102</v>
      </c>
      <c r="BL648">
        <v>2</v>
      </c>
      <c r="BM648">
        <v>420</v>
      </c>
      <c r="BN648" t="s">
        <v>98</v>
      </c>
      <c r="BO648" t="s">
        <v>98</v>
      </c>
      <c r="BP648" t="s">
        <v>105</v>
      </c>
      <c r="BQ648" s="30">
        <v>0</v>
      </c>
      <c r="BR648" s="14">
        <f>IF(Table1[[#This Row],[WoodDeckSF]]&gt;0,1,0)</f>
        <v>0</v>
      </c>
      <c r="BS648">
        <v>27</v>
      </c>
      <c r="BT648">
        <v>0</v>
      </c>
      <c r="BU648">
        <v>0</v>
      </c>
      <c r="BV648">
        <v>0</v>
      </c>
      <c r="BW648">
        <v>0</v>
      </c>
      <c r="BX648" s="28" t="s">
        <v>83</v>
      </c>
      <c r="BY648" s="14">
        <f>IF(Table1[[#This Row],[PoolQC]]="NA", 0, 1)</f>
        <v>0</v>
      </c>
      <c r="BZ648" s="30" t="s">
        <v>83</v>
      </c>
      <c r="CA648" s="14">
        <f>IF(Table1[[#This Row],[Fence]]="NA",0,1)</f>
        <v>0</v>
      </c>
      <c r="CB648" t="s">
        <v>83</v>
      </c>
      <c r="CC648">
        <v>0</v>
      </c>
      <c r="CD648" s="30">
        <v>7</v>
      </c>
      <c r="CE648">
        <v>2008</v>
      </c>
      <c r="CF648" t="s">
        <v>110</v>
      </c>
      <c r="CG648" t="s">
        <v>111</v>
      </c>
      <c r="CH648" s="14">
        <f>IF(Table1[[#This Row],[SaleCondition]]="Normal",1,0)</f>
        <v>1</v>
      </c>
      <c r="CI648" s="1">
        <v>98300</v>
      </c>
    </row>
    <row r="649" spans="1:87" x14ac:dyDescent="0.2">
      <c r="A649">
        <v>648</v>
      </c>
      <c r="B649">
        <v>20</v>
      </c>
      <c r="C649" s="28" t="s">
        <v>81</v>
      </c>
      <c r="D649">
        <v>85</v>
      </c>
      <c r="E649">
        <v>10452</v>
      </c>
      <c r="F649" s="28" t="s">
        <v>82</v>
      </c>
      <c r="G649" t="s">
        <v>83</v>
      </c>
      <c r="H649" t="s">
        <v>120</v>
      </c>
      <c r="I649" s="28" t="s">
        <v>85</v>
      </c>
      <c r="J649" t="s">
        <v>86</v>
      </c>
      <c r="K649" s="30" t="s">
        <v>87</v>
      </c>
      <c r="L649" t="s">
        <v>88</v>
      </c>
      <c r="M649" s="31" t="s">
        <v>185</v>
      </c>
      <c r="N649" s="31" t="s">
        <v>90</v>
      </c>
      <c r="O649" s="28" t="s">
        <v>90</v>
      </c>
      <c r="P649" t="s">
        <v>91</v>
      </c>
      <c r="Q649" s="30" t="s">
        <v>115</v>
      </c>
      <c r="R649" s="28">
        <v>6</v>
      </c>
      <c r="S649" s="28">
        <v>5</v>
      </c>
      <c r="T649">
        <v>1953</v>
      </c>
      <c r="U649">
        <v>1953</v>
      </c>
      <c r="V649" s="14">
        <f t="shared" si="10"/>
        <v>0</v>
      </c>
      <c r="W649" s="28" t="s">
        <v>152</v>
      </c>
      <c r="X649" s="28" t="s">
        <v>94</v>
      </c>
      <c r="Y649" s="30" t="s">
        <v>124</v>
      </c>
      <c r="Z649" s="28" t="s">
        <v>124</v>
      </c>
      <c r="AA649" t="s">
        <v>137</v>
      </c>
      <c r="AB649" s="28">
        <v>216</v>
      </c>
      <c r="AC649" s="28" t="s">
        <v>98</v>
      </c>
      <c r="AD649" s="28" t="s">
        <v>98</v>
      </c>
      <c r="AE649" s="30" t="s">
        <v>118</v>
      </c>
      <c r="AF649" t="s">
        <v>98</v>
      </c>
      <c r="AG649" t="s">
        <v>98</v>
      </c>
      <c r="AH649" t="s">
        <v>121</v>
      </c>
      <c r="AI649" t="s">
        <v>153</v>
      </c>
      <c r="AJ649">
        <v>500</v>
      </c>
      <c r="AK649" t="s">
        <v>102</v>
      </c>
      <c r="AL649">
        <v>0</v>
      </c>
      <c r="AM649">
        <v>594</v>
      </c>
      <c r="AN649">
        <v>1094</v>
      </c>
      <c r="AO649" s="28" t="s">
        <v>103</v>
      </c>
      <c r="AP649" s="28" t="s">
        <v>104</v>
      </c>
      <c r="AQ649" t="s">
        <v>105</v>
      </c>
      <c r="AR649" t="s">
        <v>106</v>
      </c>
      <c r="AS649">
        <v>1094</v>
      </c>
      <c r="AT649">
        <v>0</v>
      </c>
      <c r="AU649">
        <v>0</v>
      </c>
      <c r="AV649">
        <v>1094</v>
      </c>
      <c r="AW649" s="30">
        <v>0</v>
      </c>
      <c r="AX649">
        <v>0</v>
      </c>
      <c r="AY649" s="30">
        <v>1</v>
      </c>
      <c r="AZ649" s="30">
        <v>0</v>
      </c>
      <c r="BA649">
        <v>3</v>
      </c>
      <c r="BB649" s="14">
        <f>IF(Table1[[#This Row],[FullBath]]+Table1[[#This Row],[HalfBath]]=Table1[[#This Row],[BedroomAbvGr]],1,0)</f>
        <v>0</v>
      </c>
      <c r="BC649">
        <v>1</v>
      </c>
      <c r="BD649" s="30" t="s">
        <v>98</v>
      </c>
      <c r="BE649">
        <v>5</v>
      </c>
      <c r="BF649" t="s">
        <v>107</v>
      </c>
      <c r="BG649">
        <v>2</v>
      </c>
      <c r="BH649" t="s">
        <v>97</v>
      </c>
      <c r="BI649" t="s">
        <v>108</v>
      </c>
      <c r="BJ649">
        <v>1953</v>
      </c>
      <c r="BK649" t="s">
        <v>109</v>
      </c>
      <c r="BL649">
        <v>2</v>
      </c>
      <c r="BM649">
        <v>495</v>
      </c>
      <c r="BN649" t="s">
        <v>98</v>
      </c>
      <c r="BO649" t="s">
        <v>98</v>
      </c>
      <c r="BP649" t="s">
        <v>105</v>
      </c>
      <c r="BQ649" s="30">
        <v>0</v>
      </c>
      <c r="BR649" s="14">
        <f>IF(Table1[[#This Row],[WoodDeckSF]]&gt;0,1,0)</f>
        <v>0</v>
      </c>
      <c r="BS649">
        <v>0</v>
      </c>
      <c r="BT649">
        <v>0</v>
      </c>
      <c r="BU649">
        <v>0</v>
      </c>
      <c r="BV649">
        <v>287</v>
      </c>
      <c r="BW649">
        <v>0</v>
      </c>
      <c r="BX649" s="28" t="s">
        <v>83</v>
      </c>
      <c r="BY649" s="14">
        <f>IF(Table1[[#This Row],[PoolQC]]="NA", 0, 1)</f>
        <v>0</v>
      </c>
      <c r="BZ649" s="30" t="s">
        <v>83</v>
      </c>
      <c r="CA649" s="14">
        <f>IF(Table1[[#This Row],[Fence]]="NA",0,1)</f>
        <v>0</v>
      </c>
      <c r="CB649" t="s">
        <v>83</v>
      </c>
      <c r="CC649">
        <v>0</v>
      </c>
      <c r="CD649" s="30">
        <v>6</v>
      </c>
      <c r="CE649">
        <v>2008</v>
      </c>
      <c r="CF649" t="s">
        <v>110</v>
      </c>
      <c r="CG649" t="s">
        <v>111</v>
      </c>
      <c r="CH649" s="14">
        <f>IF(Table1[[#This Row],[SaleCondition]]="Normal",1,0)</f>
        <v>1</v>
      </c>
      <c r="CI649" s="1">
        <v>155000</v>
      </c>
    </row>
    <row r="650" spans="1:87" x14ac:dyDescent="0.2">
      <c r="A650">
        <v>649</v>
      </c>
      <c r="B650">
        <v>60</v>
      </c>
      <c r="C650" s="28" t="s">
        <v>81</v>
      </c>
      <c r="D650">
        <v>70</v>
      </c>
      <c r="E650">
        <v>7700</v>
      </c>
      <c r="F650" s="28" t="s">
        <v>82</v>
      </c>
      <c r="G650" t="s">
        <v>83</v>
      </c>
      <c r="H650" t="s">
        <v>84</v>
      </c>
      <c r="I650" s="28" t="s">
        <v>85</v>
      </c>
      <c r="J650" t="s">
        <v>86</v>
      </c>
      <c r="K650" s="30" t="s">
        <v>87</v>
      </c>
      <c r="L650" t="s">
        <v>88</v>
      </c>
      <c r="M650" s="31" t="s">
        <v>162</v>
      </c>
      <c r="N650" s="31" t="s">
        <v>139</v>
      </c>
      <c r="O650" s="28" t="s">
        <v>90</v>
      </c>
      <c r="P650" t="s">
        <v>91</v>
      </c>
      <c r="Q650" s="30" t="s">
        <v>92</v>
      </c>
      <c r="R650" s="28">
        <v>6</v>
      </c>
      <c r="S650" s="28">
        <v>5</v>
      </c>
      <c r="T650">
        <v>1966</v>
      </c>
      <c r="U650">
        <v>1966</v>
      </c>
      <c r="V650" s="14">
        <f t="shared" si="10"/>
        <v>0</v>
      </c>
      <c r="W650" s="28" t="s">
        <v>93</v>
      </c>
      <c r="X650" s="28" t="s">
        <v>94</v>
      </c>
      <c r="Y650" s="30" t="s">
        <v>116</v>
      </c>
      <c r="Z650" s="28" t="s">
        <v>116</v>
      </c>
      <c r="AA650" t="s">
        <v>96</v>
      </c>
      <c r="AB650" s="28">
        <v>351</v>
      </c>
      <c r="AC650" s="28" t="s">
        <v>98</v>
      </c>
      <c r="AD650" s="28" t="s">
        <v>98</v>
      </c>
      <c r="AE650" s="30" t="s">
        <v>118</v>
      </c>
      <c r="AF650" t="s">
        <v>98</v>
      </c>
      <c r="AG650" t="s">
        <v>98</v>
      </c>
      <c r="AH650" t="s">
        <v>100</v>
      </c>
      <c r="AI650" t="s">
        <v>102</v>
      </c>
      <c r="AJ650">
        <v>0</v>
      </c>
      <c r="AK650" t="s">
        <v>102</v>
      </c>
      <c r="AL650">
        <v>0</v>
      </c>
      <c r="AM650">
        <v>756</v>
      </c>
      <c r="AN650">
        <v>756</v>
      </c>
      <c r="AO650" s="28" t="s">
        <v>103</v>
      </c>
      <c r="AP650" s="28" t="s">
        <v>98</v>
      </c>
      <c r="AQ650" t="s">
        <v>105</v>
      </c>
      <c r="AR650" t="s">
        <v>106</v>
      </c>
      <c r="AS650">
        <v>1051</v>
      </c>
      <c r="AT650">
        <v>788</v>
      </c>
      <c r="AU650">
        <v>0</v>
      </c>
      <c r="AV650">
        <v>1839</v>
      </c>
      <c r="AW650" s="30">
        <v>0</v>
      </c>
      <c r="AX650">
        <v>0</v>
      </c>
      <c r="AY650" s="30">
        <v>1</v>
      </c>
      <c r="AZ650" s="30">
        <v>1</v>
      </c>
      <c r="BA650">
        <v>4</v>
      </c>
      <c r="BB650" s="14">
        <f>IF(Table1[[#This Row],[FullBath]]+Table1[[#This Row],[HalfBath]]=Table1[[#This Row],[BedroomAbvGr]],1,0)</f>
        <v>0</v>
      </c>
      <c r="BC650">
        <v>1</v>
      </c>
      <c r="BD650" s="30" t="s">
        <v>98</v>
      </c>
      <c r="BE650">
        <v>7</v>
      </c>
      <c r="BF650" t="s">
        <v>107</v>
      </c>
      <c r="BG650">
        <v>1</v>
      </c>
      <c r="BH650" t="s">
        <v>98</v>
      </c>
      <c r="BI650" t="s">
        <v>108</v>
      </c>
      <c r="BJ650">
        <v>1966</v>
      </c>
      <c r="BK650" t="s">
        <v>102</v>
      </c>
      <c r="BL650">
        <v>2</v>
      </c>
      <c r="BM650">
        <v>442</v>
      </c>
      <c r="BN650" t="s">
        <v>98</v>
      </c>
      <c r="BO650" t="s">
        <v>98</v>
      </c>
      <c r="BP650" t="s">
        <v>105</v>
      </c>
      <c r="BQ650" s="30">
        <v>0</v>
      </c>
      <c r="BR650" s="14">
        <f>IF(Table1[[#This Row],[WoodDeckSF]]&gt;0,1,0)</f>
        <v>0</v>
      </c>
      <c r="BS650">
        <v>124</v>
      </c>
      <c r="BT650">
        <v>216</v>
      </c>
      <c r="BU650">
        <v>0</v>
      </c>
      <c r="BV650">
        <v>0</v>
      </c>
      <c r="BW650">
        <v>0</v>
      </c>
      <c r="BX650" s="28" t="s">
        <v>83</v>
      </c>
      <c r="BY650" s="14">
        <f>IF(Table1[[#This Row],[PoolQC]]="NA", 0, 1)</f>
        <v>0</v>
      </c>
      <c r="BZ650" s="30" t="s">
        <v>83</v>
      </c>
      <c r="CA650" s="14">
        <f>IF(Table1[[#This Row],[Fence]]="NA",0,1)</f>
        <v>0</v>
      </c>
      <c r="CB650" t="s">
        <v>83</v>
      </c>
      <c r="CC650">
        <v>0</v>
      </c>
      <c r="CD650" s="30">
        <v>6</v>
      </c>
      <c r="CE650">
        <v>2010</v>
      </c>
      <c r="CF650" t="s">
        <v>110</v>
      </c>
      <c r="CG650" t="s">
        <v>111</v>
      </c>
      <c r="CH650" s="14">
        <f>IF(Table1[[#This Row],[SaleCondition]]="Normal",1,0)</f>
        <v>1</v>
      </c>
      <c r="CI650" s="1">
        <v>155000</v>
      </c>
    </row>
    <row r="651" spans="1:87" x14ac:dyDescent="0.2">
      <c r="A651">
        <v>650</v>
      </c>
      <c r="B651">
        <v>180</v>
      </c>
      <c r="C651" s="28" t="s">
        <v>142</v>
      </c>
      <c r="D651">
        <v>21</v>
      </c>
      <c r="E651">
        <v>1936</v>
      </c>
      <c r="F651" s="28" t="s">
        <v>82</v>
      </c>
      <c r="G651" t="s">
        <v>83</v>
      </c>
      <c r="H651" t="s">
        <v>84</v>
      </c>
      <c r="I651" s="28" t="s">
        <v>85</v>
      </c>
      <c r="J651" t="s">
        <v>86</v>
      </c>
      <c r="K651" s="30" t="s">
        <v>87</v>
      </c>
      <c r="L651" t="s">
        <v>88</v>
      </c>
      <c r="M651" s="31" t="s">
        <v>178</v>
      </c>
      <c r="N651" s="31" t="s">
        <v>90</v>
      </c>
      <c r="O651" s="28" t="s">
        <v>90</v>
      </c>
      <c r="P651" t="s">
        <v>198</v>
      </c>
      <c r="Q651" s="30" t="s">
        <v>191</v>
      </c>
      <c r="R651" s="28">
        <v>4</v>
      </c>
      <c r="S651" s="28">
        <v>6</v>
      </c>
      <c r="T651">
        <v>1970</v>
      </c>
      <c r="U651">
        <v>1970</v>
      </c>
      <c r="V651" s="14">
        <f t="shared" si="10"/>
        <v>0</v>
      </c>
      <c r="W651" s="28" t="s">
        <v>93</v>
      </c>
      <c r="X651" s="28" t="s">
        <v>94</v>
      </c>
      <c r="Y651" s="30" t="s">
        <v>180</v>
      </c>
      <c r="Z651" s="28" t="s">
        <v>181</v>
      </c>
      <c r="AA651" t="s">
        <v>117</v>
      </c>
      <c r="AB651" s="28">
        <v>0</v>
      </c>
      <c r="AC651" s="28" t="s">
        <v>98</v>
      </c>
      <c r="AD651" s="28" t="s">
        <v>98</v>
      </c>
      <c r="AE651" s="30" t="s">
        <v>118</v>
      </c>
      <c r="AF651" t="s">
        <v>97</v>
      </c>
      <c r="AG651" t="s">
        <v>98</v>
      </c>
      <c r="AH651" t="s">
        <v>130</v>
      </c>
      <c r="AI651" t="s">
        <v>141</v>
      </c>
      <c r="AJ651">
        <v>131</v>
      </c>
      <c r="AK651" t="s">
        <v>101</v>
      </c>
      <c r="AL651">
        <v>499</v>
      </c>
      <c r="AM651">
        <v>0</v>
      </c>
      <c r="AN651">
        <v>630</v>
      </c>
      <c r="AO651" s="28" t="s">
        <v>103</v>
      </c>
      <c r="AP651" s="28" t="s">
        <v>97</v>
      </c>
      <c r="AQ651" t="s">
        <v>105</v>
      </c>
      <c r="AR651" t="s">
        <v>106</v>
      </c>
      <c r="AS651">
        <v>630</v>
      </c>
      <c r="AT651">
        <v>0</v>
      </c>
      <c r="AU651">
        <v>0</v>
      </c>
      <c r="AV651">
        <v>630</v>
      </c>
      <c r="AW651" s="30">
        <v>1</v>
      </c>
      <c r="AX651">
        <v>0</v>
      </c>
      <c r="AY651" s="30">
        <v>1</v>
      </c>
      <c r="AZ651" s="30">
        <v>0</v>
      </c>
      <c r="BA651">
        <v>1</v>
      </c>
      <c r="BB651" s="14">
        <f>IF(Table1[[#This Row],[FullBath]]+Table1[[#This Row],[HalfBath]]=Table1[[#This Row],[BedroomAbvGr]],1,0)</f>
        <v>1</v>
      </c>
      <c r="BC651">
        <v>1</v>
      </c>
      <c r="BD651" s="30" t="s">
        <v>98</v>
      </c>
      <c r="BE651">
        <v>3</v>
      </c>
      <c r="BF651" t="s">
        <v>107</v>
      </c>
      <c r="BG651">
        <v>0</v>
      </c>
      <c r="BH651" t="s">
        <v>83</v>
      </c>
      <c r="BI651" t="s">
        <v>83</v>
      </c>
      <c r="BJ651" t="s">
        <v>83</v>
      </c>
      <c r="BK651" t="s">
        <v>83</v>
      </c>
      <c r="BL651">
        <v>0</v>
      </c>
      <c r="BM651">
        <v>0</v>
      </c>
      <c r="BN651" t="s">
        <v>83</v>
      </c>
      <c r="BO651" t="s">
        <v>83</v>
      </c>
      <c r="BP651" t="s">
        <v>105</v>
      </c>
      <c r="BQ651" s="30">
        <v>0</v>
      </c>
      <c r="BR651" s="14">
        <f>IF(Table1[[#This Row],[WoodDeckSF]]&gt;0,1,0)</f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s="28" t="s">
        <v>83</v>
      </c>
      <c r="BY651" s="14">
        <f>IF(Table1[[#This Row],[PoolQC]]="NA", 0, 1)</f>
        <v>0</v>
      </c>
      <c r="BZ651" s="30" t="s">
        <v>134</v>
      </c>
      <c r="CA651" s="14">
        <f>IF(Table1[[#This Row],[Fence]]="NA",0,1)</f>
        <v>1</v>
      </c>
      <c r="CB651" t="s">
        <v>83</v>
      </c>
      <c r="CC651">
        <v>0</v>
      </c>
      <c r="CD651" s="30">
        <v>12</v>
      </c>
      <c r="CE651">
        <v>2007</v>
      </c>
      <c r="CF651" t="s">
        <v>110</v>
      </c>
      <c r="CG651" t="s">
        <v>111</v>
      </c>
      <c r="CH651" s="14">
        <f>IF(Table1[[#This Row],[SaleCondition]]="Normal",1,0)</f>
        <v>1</v>
      </c>
      <c r="CI651" s="1">
        <v>84500</v>
      </c>
    </row>
    <row r="652" spans="1:87" x14ac:dyDescent="0.2">
      <c r="A652">
        <v>651</v>
      </c>
      <c r="B652">
        <v>60</v>
      </c>
      <c r="C652" s="28" t="s">
        <v>192</v>
      </c>
      <c r="D652">
        <v>65</v>
      </c>
      <c r="E652">
        <v>8125</v>
      </c>
      <c r="F652" s="28" t="s">
        <v>82</v>
      </c>
      <c r="G652" t="s">
        <v>83</v>
      </c>
      <c r="H652" t="s">
        <v>84</v>
      </c>
      <c r="I652" s="28" t="s">
        <v>85</v>
      </c>
      <c r="J652" t="s">
        <v>86</v>
      </c>
      <c r="K652" s="30" t="s">
        <v>87</v>
      </c>
      <c r="L652" t="s">
        <v>88</v>
      </c>
      <c r="M652" s="31" t="s">
        <v>136</v>
      </c>
      <c r="N652" s="31" t="s">
        <v>90</v>
      </c>
      <c r="O652" s="28" t="s">
        <v>90</v>
      </c>
      <c r="P652" t="s">
        <v>91</v>
      </c>
      <c r="Q652" s="30" t="s">
        <v>92</v>
      </c>
      <c r="R652" s="28">
        <v>7</v>
      </c>
      <c r="S652" s="28">
        <v>6</v>
      </c>
      <c r="T652">
        <v>2007</v>
      </c>
      <c r="U652">
        <v>2007</v>
      </c>
      <c r="V652" s="14">
        <f t="shared" si="10"/>
        <v>0</v>
      </c>
      <c r="W652" s="28" t="s">
        <v>93</v>
      </c>
      <c r="X652" s="28" t="s">
        <v>94</v>
      </c>
      <c r="Y652" s="30" t="s">
        <v>180</v>
      </c>
      <c r="Z652" s="28" t="s">
        <v>181</v>
      </c>
      <c r="AA652" t="s">
        <v>83</v>
      </c>
      <c r="AB652" s="28" t="s">
        <v>83</v>
      </c>
      <c r="AC652" s="28" t="s">
        <v>97</v>
      </c>
      <c r="AD652" s="28" t="s">
        <v>98</v>
      </c>
      <c r="AE652" s="30" t="s">
        <v>99</v>
      </c>
      <c r="AF652" t="s">
        <v>97</v>
      </c>
      <c r="AG652" t="s">
        <v>98</v>
      </c>
      <c r="AH652" t="s">
        <v>100</v>
      </c>
      <c r="AI652" t="s">
        <v>102</v>
      </c>
      <c r="AJ652">
        <v>0</v>
      </c>
      <c r="AK652" t="s">
        <v>102</v>
      </c>
      <c r="AL652">
        <v>0</v>
      </c>
      <c r="AM652">
        <v>813</v>
      </c>
      <c r="AN652">
        <v>813</v>
      </c>
      <c r="AO652" s="28" t="s">
        <v>103</v>
      </c>
      <c r="AP652" s="28" t="s">
        <v>104</v>
      </c>
      <c r="AQ652" t="s">
        <v>105</v>
      </c>
      <c r="AR652" t="s">
        <v>106</v>
      </c>
      <c r="AS652">
        <v>822</v>
      </c>
      <c r="AT652">
        <v>843</v>
      </c>
      <c r="AU652">
        <v>0</v>
      </c>
      <c r="AV652">
        <v>1665</v>
      </c>
      <c r="AW652" s="30">
        <v>0</v>
      </c>
      <c r="AX652">
        <v>0</v>
      </c>
      <c r="AY652" s="30">
        <v>2</v>
      </c>
      <c r="AZ652" s="30">
        <v>1</v>
      </c>
      <c r="BA652">
        <v>3</v>
      </c>
      <c r="BB652" s="14">
        <f>IF(Table1[[#This Row],[FullBath]]+Table1[[#This Row],[HalfBath]]=Table1[[#This Row],[BedroomAbvGr]],1,0)</f>
        <v>1</v>
      </c>
      <c r="BC652">
        <v>1</v>
      </c>
      <c r="BD652" s="30" t="s">
        <v>97</v>
      </c>
      <c r="BE652">
        <v>7</v>
      </c>
      <c r="BF652" t="s">
        <v>107</v>
      </c>
      <c r="BG652">
        <v>0</v>
      </c>
      <c r="BH652" t="s">
        <v>83</v>
      </c>
      <c r="BI652" t="s">
        <v>108</v>
      </c>
      <c r="BJ652">
        <v>2007</v>
      </c>
      <c r="BK652" t="s">
        <v>109</v>
      </c>
      <c r="BL652">
        <v>2</v>
      </c>
      <c r="BM652">
        <v>562</v>
      </c>
      <c r="BN652" t="s">
        <v>98</v>
      </c>
      <c r="BO652" t="s">
        <v>98</v>
      </c>
      <c r="BP652" t="s">
        <v>105</v>
      </c>
      <c r="BQ652" s="30">
        <v>0</v>
      </c>
      <c r="BR652" s="14">
        <f>IF(Table1[[#This Row],[WoodDeckSF]]&gt;0,1,0)</f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 s="28" t="s">
        <v>83</v>
      </c>
      <c r="BY652" s="14">
        <f>IF(Table1[[#This Row],[PoolQC]]="NA", 0, 1)</f>
        <v>0</v>
      </c>
      <c r="BZ652" s="30" t="s">
        <v>83</v>
      </c>
      <c r="CA652" s="14">
        <f>IF(Table1[[#This Row],[Fence]]="NA",0,1)</f>
        <v>0</v>
      </c>
      <c r="CB652" t="s">
        <v>83</v>
      </c>
      <c r="CC652">
        <v>0</v>
      </c>
      <c r="CD652" s="30">
        <v>5</v>
      </c>
      <c r="CE652">
        <v>2008</v>
      </c>
      <c r="CF652" t="s">
        <v>110</v>
      </c>
      <c r="CG652" t="s">
        <v>111</v>
      </c>
      <c r="CH652" s="14">
        <f>IF(Table1[[#This Row],[SaleCondition]]="Normal",1,0)</f>
        <v>1</v>
      </c>
      <c r="CI652" s="1">
        <v>205950</v>
      </c>
    </row>
    <row r="653" spans="1:87" x14ac:dyDescent="0.2">
      <c r="A653">
        <v>652</v>
      </c>
      <c r="B653">
        <v>70</v>
      </c>
      <c r="C653" s="28" t="s">
        <v>81</v>
      </c>
      <c r="D653">
        <v>60</v>
      </c>
      <c r="E653">
        <v>9084</v>
      </c>
      <c r="F653" s="28" t="s">
        <v>82</v>
      </c>
      <c r="G653" t="s">
        <v>83</v>
      </c>
      <c r="H653" t="s">
        <v>84</v>
      </c>
      <c r="I653" s="28" t="s">
        <v>85</v>
      </c>
      <c r="J653" t="s">
        <v>86</v>
      </c>
      <c r="K653" s="30" t="s">
        <v>87</v>
      </c>
      <c r="L653" t="s">
        <v>88</v>
      </c>
      <c r="M653" s="31" t="s">
        <v>185</v>
      </c>
      <c r="N653" s="31" t="s">
        <v>144</v>
      </c>
      <c r="O653" s="28" t="s">
        <v>90</v>
      </c>
      <c r="P653" t="s">
        <v>91</v>
      </c>
      <c r="Q653" s="30" t="s">
        <v>92</v>
      </c>
      <c r="R653" s="28">
        <v>4</v>
      </c>
      <c r="S653" s="28">
        <v>5</v>
      </c>
      <c r="T653">
        <v>1940</v>
      </c>
      <c r="U653">
        <v>1950</v>
      </c>
      <c r="V653" s="14">
        <f t="shared" si="10"/>
        <v>1</v>
      </c>
      <c r="W653" s="28" t="s">
        <v>93</v>
      </c>
      <c r="X653" s="28" t="s">
        <v>94</v>
      </c>
      <c r="Y653" s="30" t="s">
        <v>116</v>
      </c>
      <c r="Z653" s="28" t="s">
        <v>116</v>
      </c>
      <c r="AA653" t="s">
        <v>117</v>
      </c>
      <c r="AB653" s="28">
        <v>0</v>
      </c>
      <c r="AC653" s="28" t="s">
        <v>98</v>
      </c>
      <c r="AD653" s="28" t="s">
        <v>98</v>
      </c>
      <c r="AE653" s="30" t="s">
        <v>118</v>
      </c>
      <c r="AF653" t="s">
        <v>98</v>
      </c>
      <c r="AG653" t="s">
        <v>98</v>
      </c>
      <c r="AH653" t="s">
        <v>121</v>
      </c>
      <c r="AI653" t="s">
        <v>102</v>
      </c>
      <c r="AJ653">
        <v>0</v>
      </c>
      <c r="AK653" t="s">
        <v>102</v>
      </c>
      <c r="AL653">
        <v>0</v>
      </c>
      <c r="AM653">
        <v>755</v>
      </c>
      <c r="AN653">
        <v>755</v>
      </c>
      <c r="AO653" s="28" t="s">
        <v>103</v>
      </c>
      <c r="AP653" s="28" t="s">
        <v>98</v>
      </c>
      <c r="AQ653" t="s">
        <v>105</v>
      </c>
      <c r="AR653" t="s">
        <v>106</v>
      </c>
      <c r="AS653">
        <v>755</v>
      </c>
      <c r="AT653">
        <v>755</v>
      </c>
      <c r="AU653">
        <v>0</v>
      </c>
      <c r="AV653">
        <v>1510</v>
      </c>
      <c r="AW653" s="30">
        <v>1</v>
      </c>
      <c r="AX653">
        <v>0</v>
      </c>
      <c r="AY653" s="30">
        <v>1</v>
      </c>
      <c r="AZ653" s="30">
        <v>0</v>
      </c>
      <c r="BA653">
        <v>4</v>
      </c>
      <c r="BB653" s="14">
        <f>IF(Table1[[#This Row],[FullBath]]+Table1[[#This Row],[HalfBath]]=Table1[[#This Row],[BedroomAbvGr]],1,0)</f>
        <v>0</v>
      </c>
      <c r="BC653">
        <v>1</v>
      </c>
      <c r="BD653" s="30" t="s">
        <v>98</v>
      </c>
      <c r="BE653">
        <v>7</v>
      </c>
      <c r="BF653" t="s">
        <v>107</v>
      </c>
      <c r="BG653">
        <v>1</v>
      </c>
      <c r="BH653" t="s">
        <v>97</v>
      </c>
      <c r="BI653" t="s">
        <v>127</v>
      </c>
      <c r="BJ653">
        <v>1940</v>
      </c>
      <c r="BK653" t="s">
        <v>102</v>
      </c>
      <c r="BL653">
        <v>1</v>
      </c>
      <c r="BM653">
        <v>296</v>
      </c>
      <c r="BN653" t="s">
        <v>147</v>
      </c>
      <c r="BO653" t="s">
        <v>212</v>
      </c>
      <c r="BP653" t="s">
        <v>190</v>
      </c>
      <c r="BQ653" s="30">
        <v>120</v>
      </c>
      <c r="BR653" s="14">
        <f>IF(Table1[[#This Row],[WoodDeckSF]]&gt;0,1,0)</f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 s="28" t="s">
        <v>83</v>
      </c>
      <c r="BY653" s="14">
        <f>IF(Table1[[#This Row],[PoolQC]]="NA", 0, 1)</f>
        <v>0</v>
      </c>
      <c r="BZ653" s="30" t="s">
        <v>134</v>
      </c>
      <c r="CA653" s="14">
        <f>IF(Table1[[#This Row],[Fence]]="NA",0,1)</f>
        <v>1</v>
      </c>
      <c r="CB653" t="s">
        <v>83</v>
      </c>
      <c r="CC653">
        <v>0</v>
      </c>
      <c r="CD653" s="30">
        <v>10</v>
      </c>
      <c r="CE653">
        <v>2009</v>
      </c>
      <c r="CF653" t="s">
        <v>110</v>
      </c>
      <c r="CG653" t="s">
        <v>111</v>
      </c>
      <c r="CH653" s="14">
        <f>IF(Table1[[#This Row],[SaleCondition]]="Normal",1,0)</f>
        <v>1</v>
      </c>
      <c r="CI653" s="1">
        <v>108000</v>
      </c>
    </row>
    <row r="654" spans="1:87" x14ac:dyDescent="0.2">
      <c r="A654">
        <v>653</v>
      </c>
      <c r="B654">
        <v>60</v>
      </c>
      <c r="C654" s="28" t="s">
        <v>81</v>
      </c>
      <c r="D654">
        <v>70</v>
      </c>
      <c r="E654">
        <v>8750</v>
      </c>
      <c r="F654" s="28" t="s">
        <v>82</v>
      </c>
      <c r="G654" t="s">
        <v>83</v>
      </c>
      <c r="H654" t="s">
        <v>84</v>
      </c>
      <c r="I654" s="28" t="s">
        <v>85</v>
      </c>
      <c r="J654" t="s">
        <v>86</v>
      </c>
      <c r="K654" s="30" t="s">
        <v>87</v>
      </c>
      <c r="L654" t="s">
        <v>88</v>
      </c>
      <c r="M654" s="31" t="s">
        <v>89</v>
      </c>
      <c r="N654" s="31" t="s">
        <v>90</v>
      </c>
      <c r="O654" s="28" t="s">
        <v>90</v>
      </c>
      <c r="P654" t="s">
        <v>91</v>
      </c>
      <c r="Q654" s="30" t="s">
        <v>92</v>
      </c>
      <c r="R654" s="28">
        <v>7</v>
      </c>
      <c r="S654" s="28">
        <v>5</v>
      </c>
      <c r="T654">
        <v>1996</v>
      </c>
      <c r="U654">
        <v>1996</v>
      </c>
      <c r="V654" s="14">
        <f t="shared" si="10"/>
        <v>0</v>
      </c>
      <c r="W654" s="28" t="s">
        <v>93</v>
      </c>
      <c r="X654" s="28" t="s">
        <v>94</v>
      </c>
      <c r="Y654" s="30" t="s">
        <v>95</v>
      </c>
      <c r="Z654" s="28" t="s">
        <v>95</v>
      </c>
      <c r="AA654" t="s">
        <v>117</v>
      </c>
      <c r="AB654" s="28">
        <v>0</v>
      </c>
      <c r="AC654" s="28" t="s">
        <v>97</v>
      </c>
      <c r="AD654" s="28" t="s">
        <v>98</v>
      </c>
      <c r="AE654" s="30" t="s">
        <v>99</v>
      </c>
      <c r="AF654" t="s">
        <v>97</v>
      </c>
      <c r="AG654" t="s">
        <v>98</v>
      </c>
      <c r="AH654" t="s">
        <v>100</v>
      </c>
      <c r="AI654" t="s">
        <v>102</v>
      </c>
      <c r="AJ654">
        <v>0</v>
      </c>
      <c r="AK654" t="s">
        <v>102</v>
      </c>
      <c r="AL654">
        <v>0</v>
      </c>
      <c r="AM654">
        <v>880</v>
      </c>
      <c r="AN654">
        <v>880</v>
      </c>
      <c r="AO654" s="28" t="s">
        <v>103</v>
      </c>
      <c r="AP654" s="28" t="s">
        <v>104</v>
      </c>
      <c r="AQ654" t="s">
        <v>105</v>
      </c>
      <c r="AR654" t="s">
        <v>106</v>
      </c>
      <c r="AS654">
        <v>909</v>
      </c>
      <c r="AT654">
        <v>807</v>
      </c>
      <c r="AU654">
        <v>0</v>
      </c>
      <c r="AV654">
        <v>1716</v>
      </c>
      <c r="AW654" s="30">
        <v>0</v>
      </c>
      <c r="AX654">
        <v>0</v>
      </c>
      <c r="AY654" s="30">
        <v>2</v>
      </c>
      <c r="AZ654" s="30">
        <v>1</v>
      </c>
      <c r="BA654">
        <v>2</v>
      </c>
      <c r="BB654" s="14">
        <f>IF(Table1[[#This Row],[FullBath]]+Table1[[#This Row],[HalfBath]]=Table1[[#This Row],[BedroomAbvGr]],1,0)</f>
        <v>0</v>
      </c>
      <c r="BC654">
        <v>1</v>
      </c>
      <c r="BD654" s="30" t="s">
        <v>97</v>
      </c>
      <c r="BE654">
        <v>7</v>
      </c>
      <c r="BF654" t="s">
        <v>107</v>
      </c>
      <c r="BG654">
        <v>1</v>
      </c>
      <c r="BH654" t="s">
        <v>98</v>
      </c>
      <c r="BI654" t="s">
        <v>108</v>
      </c>
      <c r="BJ654">
        <v>1996</v>
      </c>
      <c r="BK654" t="s">
        <v>109</v>
      </c>
      <c r="BL654">
        <v>2</v>
      </c>
      <c r="BM654">
        <v>512</v>
      </c>
      <c r="BN654" t="s">
        <v>98</v>
      </c>
      <c r="BO654" t="s">
        <v>98</v>
      </c>
      <c r="BP654" t="s">
        <v>105</v>
      </c>
      <c r="BQ654" s="30">
        <v>0</v>
      </c>
      <c r="BR654" s="14">
        <f>IF(Table1[[#This Row],[WoodDeckSF]]&gt;0,1,0)</f>
        <v>0</v>
      </c>
      <c r="BS654">
        <v>120</v>
      </c>
      <c r="BT654">
        <v>0</v>
      </c>
      <c r="BU654">
        <v>0</v>
      </c>
      <c r="BV654">
        <v>0</v>
      </c>
      <c r="BW654">
        <v>0</v>
      </c>
      <c r="BX654" s="28" t="s">
        <v>83</v>
      </c>
      <c r="BY654" s="14">
        <f>IF(Table1[[#This Row],[PoolQC]]="NA", 0, 1)</f>
        <v>0</v>
      </c>
      <c r="BZ654" s="30" t="s">
        <v>83</v>
      </c>
      <c r="CA654" s="14">
        <f>IF(Table1[[#This Row],[Fence]]="NA",0,1)</f>
        <v>0</v>
      </c>
      <c r="CB654" t="s">
        <v>83</v>
      </c>
      <c r="CC654">
        <v>0</v>
      </c>
      <c r="CD654" s="30">
        <v>7</v>
      </c>
      <c r="CE654">
        <v>2009</v>
      </c>
      <c r="CF654" t="s">
        <v>110</v>
      </c>
      <c r="CG654" t="s">
        <v>111</v>
      </c>
      <c r="CH654" s="14">
        <f>IF(Table1[[#This Row],[SaleCondition]]="Normal",1,0)</f>
        <v>1</v>
      </c>
      <c r="CI654" s="1">
        <v>191000</v>
      </c>
    </row>
    <row r="655" spans="1:87" x14ac:dyDescent="0.2">
      <c r="A655">
        <v>654</v>
      </c>
      <c r="B655">
        <v>50</v>
      </c>
      <c r="C655" s="28" t="s">
        <v>142</v>
      </c>
      <c r="D655">
        <v>60</v>
      </c>
      <c r="E655">
        <v>10320</v>
      </c>
      <c r="F655" s="28" t="s">
        <v>82</v>
      </c>
      <c r="G655" t="s">
        <v>174</v>
      </c>
      <c r="H655" t="s">
        <v>84</v>
      </c>
      <c r="I655" s="28" t="s">
        <v>85</v>
      </c>
      <c r="J655" t="s">
        <v>86</v>
      </c>
      <c r="K655" s="30" t="s">
        <v>87</v>
      </c>
      <c r="L655" t="s">
        <v>88</v>
      </c>
      <c r="M655" s="31" t="s">
        <v>176</v>
      </c>
      <c r="N655" s="31" t="s">
        <v>90</v>
      </c>
      <c r="O655" s="28" t="s">
        <v>90</v>
      </c>
      <c r="P655" t="s">
        <v>91</v>
      </c>
      <c r="Q655" s="30" t="s">
        <v>132</v>
      </c>
      <c r="R655" s="28">
        <v>6</v>
      </c>
      <c r="S655" s="28">
        <v>7</v>
      </c>
      <c r="T655">
        <v>1906</v>
      </c>
      <c r="U655">
        <v>1995</v>
      </c>
      <c r="V655" s="14">
        <f t="shared" si="10"/>
        <v>1</v>
      </c>
      <c r="W655" s="28" t="s">
        <v>93</v>
      </c>
      <c r="X655" s="28" t="s">
        <v>94</v>
      </c>
      <c r="Y655" s="30" t="s">
        <v>116</v>
      </c>
      <c r="Z655" s="28" t="s">
        <v>116</v>
      </c>
      <c r="AA655" t="s">
        <v>117</v>
      </c>
      <c r="AB655" s="28">
        <v>0</v>
      </c>
      <c r="AC655" s="28" t="s">
        <v>98</v>
      </c>
      <c r="AD655" s="28" t="s">
        <v>98</v>
      </c>
      <c r="AE655" s="30" t="s">
        <v>118</v>
      </c>
      <c r="AF655" t="s">
        <v>98</v>
      </c>
      <c r="AG655" t="s">
        <v>98</v>
      </c>
      <c r="AH655" t="s">
        <v>100</v>
      </c>
      <c r="AI655" t="s">
        <v>102</v>
      </c>
      <c r="AJ655">
        <v>0</v>
      </c>
      <c r="AK655" t="s">
        <v>102</v>
      </c>
      <c r="AL655">
        <v>0</v>
      </c>
      <c r="AM655">
        <v>756</v>
      </c>
      <c r="AN655">
        <v>756</v>
      </c>
      <c r="AO655" s="28" t="s">
        <v>103</v>
      </c>
      <c r="AP655" s="28" t="s">
        <v>104</v>
      </c>
      <c r="AQ655" t="s">
        <v>105</v>
      </c>
      <c r="AR655" t="s">
        <v>106</v>
      </c>
      <c r="AS655">
        <v>756</v>
      </c>
      <c r="AT655">
        <v>713</v>
      </c>
      <c r="AU655">
        <v>0</v>
      </c>
      <c r="AV655">
        <v>1469</v>
      </c>
      <c r="AW655" s="30">
        <v>0</v>
      </c>
      <c r="AX655">
        <v>0</v>
      </c>
      <c r="AY655" s="30">
        <v>1</v>
      </c>
      <c r="AZ655" s="30">
        <v>0</v>
      </c>
      <c r="BA655">
        <v>3</v>
      </c>
      <c r="BB655" s="14">
        <f>IF(Table1[[#This Row],[FullBath]]+Table1[[#This Row],[HalfBath]]=Table1[[#This Row],[BedroomAbvGr]],1,0)</f>
        <v>0</v>
      </c>
      <c r="BC655">
        <v>1</v>
      </c>
      <c r="BD655" s="30" t="s">
        <v>98</v>
      </c>
      <c r="BE655">
        <v>7</v>
      </c>
      <c r="BF655" t="s">
        <v>107</v>
      </c>
      <c r="BG655">
        <v>0</v>
      </c>
      <c r="BH655" t="s">
        <v>83</v>
      </c>
      <c r="BI655" t="s">
        <v>127</v>
      </c>
      <c r="BJ655">
        <v>1906</v>
      </c>
      <c r="BK655" t="s">
        <v>102</v>
      </c>
      <c r="BL655">
        <v>1</v>
      </c>
      <c r="BM655">
        <v>216</v>
      </c>
      <c r="BN655" t="s">
        <v>98</v>
      </c>
      <c r="BO655" t="s">
        <v>98</v>
      </c>
      <c r="BP655" t="s">
        <v>105</v>
      </c>
      <c r="BQ655" s="30">
        <v>57</v>
      </c>
      <c r="BR655" s="14">
        <f>IF(Table1[[#This Row],[WoodDeckSF]]&gt;0,1,0)</f>
        <v>1</v>
      </c>
      <c r="BS655">
        <v>0</v>
      </c>
      <c r="BT655">
        <v>239</v>
      </c>
      <c r="BU655">
        <v>0</v>
      </c>
      <c r="BV655">
        <v>0</v>
      </c>
      <c r="BW655">
        <v>0</v>
      </c>
      <c r="BX655" s="28" t="s">
        <v>83</v>
      </c>
      <c r="BY655" s="14">
        <f>IF(Table1[[#This Row],[PoolQC]]="NA", 0, 1)</f>
        <v>0</v>
      </c>
      <c r="BZ655" s="30" t="s">
        <v>134</v>
      </c>
      <c r="CA655" s="14">
        <f>IF(Table1[[#This Row],[Fence]]="NA",0,1)</f>
        <v>1</v>
      </c>
      <c r="CB655" t="s">
        <v>83</v>
      </c>
      <c r="CC655">
        <v>0</v>
      </c>
      <c r="CD655" s="30">
        <v>6</v>
      </c>
      <c r="CE655">
        <v>2008</v>
      </c>
      <c r="CF655" t="s">
        <v>110</v>
      </c>
      <c r="CG655" t="s">
        <v>111</v>
      </c>
      <c r="CH655" s="14">
        <f>IF(Table1[[#This Row],[SaleCondition]]="Normal",1,0)</f>
        <v>1</v>
      </c>
      <c r="CI655" s="1">
        <v>135000</v>
      </c>
    </row>
    <row r="656" spans="1:87" x14ac:dyDescent="0.2">
      <c r="A656">
        <v>655</v>
      </c>
      <c r="B656">
        <v>20</v>
      </c>
      <c r="C656" s="28" t="s">
        <v>81</v>
      </c>
      <c r="D656">
        <v>91</v>
      </c>
      <c r="E656">
        <v>10437</v>
      </c>
      <c r="F656" s="28" t="s">
        <v>82</v>
      </c>
      <c r="G656" t="s">
        <v>83</v>
      </c>
      <c r="H656" t="s">
        <v>120</v>
      </c>
      <c r="I656" s="28" t="s">
        <v>85</v>
      </c>
      <c r="J656" t="s">
        <v>86</v>
      </c>
      <c r="K656" s="30" t="s">
        <v>87</v>
      </c>
      <c r="L656" t="s">
        <v>88</v>
      </c>
      <c r="M656" s="31" t="s">
        <v>129</v>
      </c>
      <c r="N656" s="31" t="s">
        <v>90</v>
      </c>
      <c r="O656" s="28" t="s">
        <v>90</v>
      </c>
      <c r="P656" t="s">
        <v>91</v>
      </c>
      <c r="Q656" s="30" t="s">
        <v>115</v>
      </c>
      <c r="R656" s="28">
        <v>8</v>
      </c>
      <c r="S656" s="28">
        <v>6</v>
      </c>
      <c r="T656">
        <v>1995</v>
      </c>
      <c r="U656">
        <v>1995</v>
      </c>
      <c r="V656" s="14">
        <f t="shared" si="10"/>
        <v>0</v>
      </c>
      <c r="W656" s="28" t="s">
        <v>152</v>
      </c>
      <c r="X656" s="28" t="s">
        <v>94</v>
      </c>
      <c r="Y656" s="30" t="s">
        <v>116</v>
      </c>
      <c r="Z656" s="28" t="s">
        <v>116</v>
      </c>
      <c r="AA656" t="s">
        <v>96</v>
      </c>
      <c r="AB656" s="28">
        <v>660</v>
      </c>
      <c r="AC656" s="28" t="s">
        <v>97</v>
      </c>
      <c r="AD656" s="28" t="s">
        <v>97</v>
      </c>
      <c r="AE656" s="30" t="s">
        <v>99</v>
      </c>
      <c r="AF656" t="s">
        <v>97</v>
      </c>
      <c r="AG656" t="s">
        <v>98</v>
      </c>
      <c r="AH656" t="s">
        <v>97</v>
      </c>
      <c r="AI656" t="s">
        <v>101</v>
      </c>
      <c r="AJ656">
        <v>1696</v>
      </c>
      <c r="AK656" t="s">
        <v>102</v>
      </c>
      <c r="AL656">
        <v>0</v>
      </c>
      <c r="AM656">
        <v>413</v>
      </c>
      <c r="AN656">
        <v>2109</v>
      </c>
      <c r="AO656" s="28" t="s">
        <v>103</v>
      </c>
      <c r="AP656" s="28" t="s">
        <v>104</v>
      </c>
      <c r="AQ656" t="s">
        <v>105</v>
      </c>
      <c r="AR656" t="s">
        <v>106</v>
      </c>
      <c r="AS656">
        <v>2113</v>
      </c>
      <c r="AT656">
        <v>0</v>
      </c>
      <c r="AU656">
        <v>0</v>
      </c>
      <c r="AV656">
        <v>2113</v>
      </c>
      <c r="AW656" s="30">
        <v>1</v>
      </c>
      <c r="AX656">
        <v>0</v>
      </c>
      <c r="AY656" s="30">
        <v>2</v>
      </c>
      <c r="AZ656" s="30">
        <v>1</v>
      </c>
      <c r="BA656">
        <v>2</v>
      </c>
      <c r="BB656" s="14">
        <f>IF(Table1[[#This Row],[FullBath]]+Table1[[#This Row],[HalfBath]]=Table1[[#This Row],[BedroomAbvGr]],1,0)</f>
        <v>0</v>
      </c>
      <c r="BC656">
        <v>1</v>
      </c>
      <c r="BD656" s="30" t="s">
        <v>97</v>
      </c>
      <c r="BE656">
        <v>7</v>
      </c>
      <c r="BF656" t="s">
        <v>107</v>
      </c>
      <c r="BG656">
        <v>1</v>
      </c>
      <c r="BH656" t="s">
        <v>98</v>
      </c>
      <c r="BI656" t="s">
        <v>108</v>
      </c>
      <c r="BJ656">
        <v>1995</v>
      </c>
      <c r="BK656" t="s">
        <v>157</v>
      </c>
      <c r="BL656">
        <v>3</v>
      </c>
      <c r="BM656">
        <v>839</v>
      </c>
      <c r="BN656" t="s">
        <v>98</v>
      </c>
      <c r="BO656" t="s">
        <v>98</v>
      </c>
      <c r="BP656" t="s">
        <v>105</v>
      </c>
      <c r="BQ656" s="30">
        <v>236</v>
      </c>
      <c r="BR656" s="14">
        <f>IF(Table1[[#This Row],[WoodDeckSF]]&gt;0,1,0)</f>
        <v>1</v>
      </c>
      <c r="BS656">
        <v>46</v>
      </c>
      <c r="BT656">
        <v>0</v>
      </c>
      <c r="BU656">
        <v>0</v>
      </c>
      <c r="BV656">
        <v>0</v>
      </c>
      <c r="BW656">
        <v>0</v>
      </c>
      <c r="BX656" s="28" t="s">
        <v>83</v>
      </c>
      <c r="BY656" s="14">
        <f>IF(Table1[[#This Row],[PoolQC]]="NA", 0, 1)</f>
        <v>0</v>
      </c>
      <c r="BZ656" s="30" t="s">
        <v>83</v>
      </c>
      <c r="CA656" s="14">
        <f>IF(Table1[[#This Row],[Fence]]="NA",0,1)</f>
        <v>0</v>
      </c>
      <c r="CB656" t="s">
        <v>83</v>
      </c>
      <c r="CC656">
        <v>0</v>
      </c>
      <c r="CD656" s="30">
        <v>8</v>
      </c>
      <c r="CE656">
        <v>2008</v>
      </c>
      <c r="CF656" t="s">
        <v>110</v>
      </c>
      <c r="CG656" t="s">
        <v>111</v>
      </c>
      <c r="CH656" s="14">
        <f>IF(Table1[[#This Row],[SaleCondition]]="Normal",1,0)</f>
        <v>1</v>
      </c>
      <c r="CI656" s="1">
        <v>350000</v>
      </c>
    </row>
    <row r="657" spans="1:87" x14ac:dyDescent="0.2">
      <c r="A657">
        <v>656</v>
      </c>
      <c r="B657">
        <v>160</v>
      </c>
      <c r="C657" s="28" t="s">
        <v>142</v>
      </c>
      <c r="D657">
        <v>21</v>
      </c>
      <c r="E657">
        <v>1680</v>
      </c>
      <c r="F657" s="28" t="s">
        <v>82</v>
      </c>
      <c r="G657" t="s">
        <v>83</v>
      </c>
      <c r="H657" t="s">
        <v>84</v>
      </c>
      <c r="I657" s="28" t="s">
        <v>85</v>
      </c>
      <c r="J657" t="s">
        <v>86</v>
      </c>
      <c r="K657" s="30" t="s">
        <v>87</v>
      </c>
      <c r="L657" t="s">
        <v>88</v>
      </c>
      <c r="M657" s="31" t="s">
        <v>228</v>
      </c>
      <c r="N657" s="31" t="s">
        <v>90</v>
      </c>
      <c r="O657" s="28" t="s">
        <v>90</v>
      </c>
      <c r="P657" t="s">
        <v>198</v>
      </c>
      <c r="Q657" s="30" t="s">
        <v>92</v>
      </c>
      <c r="R657" s="28">
        <v>6</v>
      </c>
      <c r="S657" s="28">
        <v>5</v>
      </c>
      <c r="T657">
        <v>1971</v>
      </c>
      <c r="U657">
        <v>1971</v>
      </c>
      <c r="V657" s="14">
        <f t="shared" si="10"/>
        <v>0</v>
      </c>
      <c r="W657" s="28" t="s">
        <v>93</v>
      </c>
      <c r="X657" s="28" t="s">
        <v>94</v>
      </c>
      <c r="Y657" s="30" t="s">
        <v>140</v>
      </c>
      <c r="Z657" s="28" t="s">
        <v>234</v>
      </c>
      <c r="AA657" t="s">
        <v>96</v>
      </c>
      <c r="AB657" s="28">
        <v>381</v>
      </c>
      <c r="AC657" s="28" t="s">
        <v>98</v>
      </c>
      <c r="AD657" s="28" t="s">
        <v>98</v>
      </c>
      <c r="AE657" s="30" t="s">
        <v>118</v>
      </c>
      <c r="AF657" t="s">
        <v>98</v>
      </c>
      <c r="AG657" t="s">
        <v>98</v>
      </c>
      <c r="AH657" t="s">
        <v>100</v>
      </c>
      <c r="AI657" t="s">
        <v>102</v>
      </c>
      <c r="AJ657">
        <v>0</v>
      </c>
      <c r="AK657" t="s">
        <v>102</v>
      </c>
      <c r="AL657">
        <v>0</v>
      </c>
      <c r="AM657">
        <v>525</v>
      </c>
      <c r="AN657">
        <v>525</v>
      </c>
      <c r="AO657" s="28" t="s">
        <v>103</v>
      </c>
      <c r="AP657" s="28" t="s">
        <v>98</v>
      </c>
      <c r="AQ657" t="s">
        <v>105</v>
      </c>
      <c r="AR657" t="s">
        <v>106</v>
      </c>
      <c r="AS657">
        <v>525</v>
      </c>
      <c r="AT657">
        <v>567</v>
      </c>
      <c r="AU657">
        <v>0</v>
      </c>
      <c r="AV657">
        <v>1092</v>
      </c>
      <c r="AW657" s="30">
        <v>0</v>
      </c>
      <c r="AX657">
        <v>0</v>
      </c>
      <c r="AY657" s="30">
        <v>1</v>
      </c>
      <c r="AZ657" s="30">
        <v>1</v>
      </c>
      <c r="BA657">
        <v>3</v>
      </c>
      <c r="BB657" s="14">
        <f>IF(Table1[[#This Row],[FullBath]]+Table1[[#This Row],[HalfBath]]=Table1[[#This Row],[BedroomAbvGr]],1,0)</f>
        <v>0</v>
      </c>
      <c r="BC657">
        <v>1</v>
      </c>
      <c r="BD657" s="30" t="s">
        <v>98</v>
      </c>
      <c r="BE657">
        <v>6</v>
      </c>
      <c r="BF657" t="s">
        <v>107</v>
      </c>
      <c r="BG657">
        <v>0</v>
      </c>
      <c r="BH657" t="s">
        <v>83</v>
      </c>
      <c r="BI657" t="s">
        <v>127</v>
      </c>
      <c r="BJ657">
        <v>1971</v>
      </c>
      <c r="BK657" t="s">
        <v>102</v>
      </c>
      <c r="BL657">
        <v>1</v>
      </c>
      <c r="BM657">
        <v>264</v>
      </c>
      <c r="BN657" t="s">
        <v>98</v>
      </c>
      <c r="BO657" t="s">
        <v>98</v>
      </c>
      <c r="BP657" t="s">
        <v>105</v>
      </c>
      <c r="BQ657" s="30">
        <v>0</v>
      </c>
      <c r="BR657" s="14">
        <f>IF(Table1[[#This Row],[WoodDeckSF]]&gt;0,1,0)</f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 s="28" t="s">
        <v>83</v>
      </c>
      <c r="BY657" s="14">
        <f>IF(Table1[[#This Row],[PoolQC]]="NA", 0, 1)</f>
        <v>0</v>
      </c>
      <c r="BZ657" s="30" t="s">
        <v>83</v>
      </c>
      <c r="CA657" s="14">
        <f>IF(Table1[[#This Row],[Fence]]="NA",0,1)</f>
        <v>0</v>
      </c>
      <c r="CB657" t="s">
        <v>83</v>
      </c>
      <c r="CC657">
        <v>0</v>
      </c>
      <c r="CD657" s="30">
        <v>3</v>
      </c>
      <c r="CE657">
        <v>2010</v>
      </c>
      <c r="CF657" t="s">
        <v>110</v>
      </c>
      <c r="CG657" t="s">
        <v>219</v>
      </c>
      <c r="CH657" s="14">
        <f>IF(Table1[[#This Row],[SaleCondition]]="Normal",1,0)</f>
        <v>0</v>
      </c>
      <c r="CI657" s="1">
        <v>88000</v>
      </c>
    </row>
    <row r="658" spans="1:87" x14ac:dyDescent="0.2">
      <c r="A658">
        <v>657</v>
      </c>
      <c r="B658">
        <v>20</v>
      </c>
      <c r="C658" s="28" t="s">
        <v>81</v>
      </c>
      <c r="D658">
        <v>72</v>
      </c>
      <c r="E658">
        <v>10007</v>
      </c>
      <c r="F658" s="28" t="s">
        <v>82</v>
      </c>
      <c r="G658" t="s">
        <v>83</v>
      </c>
      <c r="H658" t="s">
        <v>120</v>
      </c>
      <c r="I658" s="28" t="s">
        <v>85</v>
      </c>
      <c r="J658" t="s">
        <v>86</v>
      </c>
      <c r="K658" s="30" t="s">
        <v>87</v>
      </c>
      <c r="L658" t="s">
        <v>88</v>
      </c>
      <c r="M658" s="31" t="s">
        <v>162</v>
      </c>
      <c r="N658" s="31" t="s">
        <v>90</v>
      </c>
      <c r="O658" s="28" t="s">
        <v>90</v>
      </c>
      <c r="P658" t="s">
        <v>91</v>
      </c>
      <c r="Q658" s="30" t="s">
        <v>115</v>
      </c>
      <c r="R658" s="28">
        <v>5</v>
      </c>
      <c r="S658" s="28">
        <v>7</v>
      </c>
      <c r="T658">
        <v>1959</v>
      </c>
      <c r="U658">
        <v>2006</v>
      </c>
      <c r="V658" s="14">
        <f t="shared" si="10"/>
        <v>1</v>
      </c>
      <c r="W658" s="28" t="s">
        <v>93</v>
      </c>
      <c r="X658" s="28" t="s">
        <v>94</v>
      </c>
      <c r="Y658" s="30" t="s">
        <v>140</v>
      </c>
      <c r="Z658" s="28" t="s">
        <v>140</v>
      </c>
      <c r="AA658" t="s">
        <v>96</v>
      </c>
      <c r="AB658" s="28">
        <v>54</v>
      </c>
      <c r="AC658" s="28" t="s">
        <v>97</v>
      </c>
      <c r="AD658" s="28" t="s">
        <v>98</v>
      </c>
      <c r="AE658" s="30" t="s">
        <v>118</v>
      </c>
      <c r="AF658" t="s">
        <v>98</v>
      </c>
      <c r="AG658" t="s">
        <v>98</v>
      </c>
      <c r="AH658" t="s">
        <v>100</v>
      </c>
      <c r="AI658" t="s">
        <v>119</v>
      </c>
      <c r="AJ658">
        <v>806</v>
      </c>
      <c r="AK658" t="s">
        <v>102</v>
      </c>
      <c r="AL658">
        <v>0</v>
      </c>
      <c r="AM658">
        <v>247</v>
      </c>
      <c r="AN658">
        <v>1053</v>
      </c>
      <c r="AO658" s="28" t="s">
        <v>103</v>
      </c>
      <c r="AP658" s="28" t="s">
        <v>104</v>
      </c>
      <c r="AQ658" t="s">
        <v>105</v>
      </c>
      <c r="AR658" t="s">
        <v>106</v>
      </c>
      <c r="AS658">
        <v>1053</v>
      </c>
      <c r="AT658">
        <v>0</v>
      </c>
      <c r="AU658">
        <v>0</v>
      </c>
      <c r="AV658">
        <v>1053</v>
      </c>
      <c r="AW658" s="30">
        <v>1</v>
      </c>
      <c r="AX658">
        <v>0</v>
      </c>
      <c r="AY658" s="30">
        <v>1</v>
      </c>
      <c r="AZ658" s="30">
        <v>1</v>
      </c>
      <c r="BA658">
        <v>3</v>
      </c>
      <c r="BB658" s="14">
        <f>IF(Table1[[#This Row],[FullBath]]+Table1[[#This Row],[HalfBath]]=Table1[[#This Row],[BedroomAbvGr]],1,0)</f>
        <v>0</v>
      </c>
      <c r="BC658">
        <v>1</v>
      </c>
      <c r="BD658" s="30" t="s">
        <v>97</v>
      </c>
      <c r="BE658">
        <v>5</v>
      </c>
      <c r="BF658" t="s">
        <v>107</v>
      </c>
      <c r="BG658">
        <v>0</v>
      </c>
      <c r="BH658" t="s">
        <v>83</v>
      </c>
      <c r="BI658" t="s">
        <v>108</v>
      </c>
      <c r="BJ658">
        <v>1959</v>
      </c>
      <c r="BK658" t="s">
        <v>109</v>
      </c>
      <c r="BL658">
        <v>1</v>
      </c>
      <c r="BM658">
        <v>312</v>
      </c>
      <c r="BN658" t="s">
        <v>98</v>
      </c>
      <c r="BO658" t="s">
        <v>98</v>
      </c>
      <c r="BP658" t="s">
        <v>105</v>
      </c>
      <c r="BQ658" s="30">
        <v>0</v>
      </c>
      <c r="BR658" s="14">
        <f>IF(Table1[[#This Row],[WoodDeckSF]]&gt;0,1,0)</f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 s="28" t="s">
        <v>83</v>
      </c>
      <c r="BY658" s="14">
        <f>IF(Table1[[#This Row],[PoolQC]]="NA", 0, 1)</f>
        <v>0</v>
      </c>
      <c r="BZ658" s="30" t="s">
        <v>134</v>
      </c>
      <c r="CA658" s="14">
        <f>IF(Table1[[#This Row],[Fence]]="NA",0,1)</f>
        <v>1</v>
      </c>
      <c r="CB658" t="s">
        <v>83</v>
      </c>
      <c r="CC658">
        <v>0</v>
      </c>
      <c r="CD658" s="30">
        <v>8</v>
      </c>
      <c r="CE658">
        <v>2008</v>
      </c>
      <c r="CF658" t="s">
        <v>110</v>
      </c>
      <c r="CG658" t="s">
        <v>111</v>
      </c>
      <c r="CH658" s="14">
        <f>IF(Table1[[#This Row],[SaleCondition]]="Normal",1,0)</f>
        <v>1</v>
      </c>
      <c r="CI658" s="1">
        <v>145500</v>
      </c>
    </row>
    <row r="659" spans="1:87" x14ac:dyDescent="0.2">
      <c r="A659">
        <v>658</v>
      </c>
      <c r="B659">
        <v>70</v>
      </c>
      <c r="C659" s="28" t="s">
        <v>81</v>
      </c>
      <c r="D659">
        <v>60</v>
      </c>
      <c r="E659">
        <v>7200</v>
      </c>
      <c r="F659" s="28" t="s">
        <v>82</v>
      </c>
      <c r="G659" t="s">
        <v>83</v>
      </c>
      <c r="H659" t="s">
        <v>84</v>
      </c>
      <c r="I659" s="28" t="s">
        <v>199</v>
      </c>
      <c r="J659" t="s">
        <v>86</v>
      </c>
      <c r="K659" s="30" t="s">
        <v>87</v>
      </c>
      <c r="L659" t="s">
        <v>194</v>
      </c>
      <c r="M659" s="31" t="s">
        <v>123</v>
      </c>
      <c r="N659" s="31" t="s">
        <v>90</v>
      </c>
      <c r="O659" s="28" t="s">
        <v>90</v>
      </c>
      <c r="P659" t="s">
        <v>91</v>
      </c>
      <c r="Q659" s="30" t="s">
        <v>92</v>
      </c>
      <c r="R659" s="28">
        <v>7</v>
      </c>
      <c r="S659" s="28">
        <v>6</v>
      </c>
      <c r="T659">
        <v>1931</v>
      </c>
      <c r="U659">
        <v>2000</v>
      </c>
      <c r="V659" s="14">
        <f t="shared" si="10"/>
        <v>1</v>
      </c>
      <c r="W659" s="28" t="s">
        <v>93</v>
      </c>
      <c r="X659" s="28" t="s">
        <v>94</v>
      </c>
      <c r="Y659" s="30" t="s">
        <v>203</v>
      </c>
      <c r="Z659" s="28" t="s">
        <v>125</v>
      </c>
      <c r="AA659" t="s">
        <v>117</v>
      </c>
      <c r="AB659" s="28">
        <v>0</v>
      </c>
      <c r="AC659" s="28" t="s">
        <v>98</v>
      </c>
      <c r="AD659" s="28" t="s">
        <v>147</v>
      </c>
      <c r="AE659" s="30" t="s">
        <v>126</v>
      </c>
      <c r="AF659" t="s">
        <v>97</v>
      </c>
      <c r="AG659" t="s">
        <v>98</v>
      </c>
      <c r="AH659" t="s">
        <v>100</v>
      </c>
      <c r="AI659" t="s">
        <v>102</v>
      </c>
      <c r="AJ659">
        <v>0</v>
      </c>
      <c r="AK659" t="s">
        <v>102</v>
      </c>
      <c r="AL659">
        <v>0</v>
      </c>
      <c r="AM659">
        <v>776</v>
      </c>
      <c r="AN659">
        <v>776</v>
      </c>
      <c r="AO659" s="28" t="s">
        <v>103</v>
      </c>
      <c r="AP659" s="28" t="s">
        <v>98</v>
      </c>
      <c r="AQ659" t="s">
        <v>105</v>
      </c>
      <c r="AR659" t="s">
        <v>106</v>
      </c>
      <c r="AS659">
        <v>851</v>
      </c>
      <c r="AT659">
        <v>651</v>
      </c>
      <c r="AU659">
        <v>0</v>
      </c>
      <c r="AV659">
        <v>1502</v>
      </c>
      <c r="AW659" s="30">
        <v>0</v>
      </c>
      <c r="AX659">
        <v>0</v>
      </c>
      <c r="AY659" s="30">
        <v>1</v>
      </c>
      <c r="AZ659" s="30">
        <v>1</v>
      </c>
      <c r="BA659">
        <v>3</v>
      </c>
      <c r="BB659" s="14">
        <f>IF(Table1[[#This Row],[FullBath]]+Table1[[#This Row],[HalfBath]]=Table1[[#This Row],[BedroomAbvGr]],1,0)</f>
        <v>0</v>
      </c>
      <c r="BC659">
        <v>1</v>
      </c>
      <c r="BD659" s="30" t="s">
        <v>98</v>
      </c>
      <c r="BE659">
        <v>6</v>
      </c>
      <c r="BF659" t="s">
        <v>107</v>
      </c>
      <c r="BG659">
        <v>1</v>
      </c>
      <c r="BH659" t="s">
        <v>97</v>
      </c>
      <c r="BI659" t="s">
        <v>108</v>
      </c>
      <c r="BJ659">
        <v>1931</v>
      </c>
      <c r="BK659" t="s">
        <v>109</v>
      </c>
      <c r="BL659">
        <v>1</v>
      </c>
      <c r="BM659">
        <v>270</v>
      </c>
      <c r="BN659" t="s">
        <v>98</v>
      </c>
      <c r="BO659" t="s">
        <v>98</v>
      </c>
      <c r="BP659" t="s">
        <v>190</v>
      </c>
      <c r="BQ659" s="30">
        <v>0</v>
      </c>
      <c r="BR659" s="14">
        <f>IF(Table1[[#This Row],[WoodDeckSF]]&gt;0,1,0)</f>
        <v>0</v>
      </c>
      <c r="BS659">
        <v>0</v>
      </c>
      <c r="BT659">
        <v>112</v>
      </c>
      <c r="BU659">
        <v>0</v>
      </c>
      <c r="BV659">
        <v>0</v>
      </c>
      <c r="BW659">
        <v>0</v>
      </c>
      <c r="BX659" s="28" t="s">
        <v>83</v>
      </c>
      <c r="BY659" s="14">
        <f>IF(Table1[[#This Row],[PoolQC]]="NA", 0, 1)</f>
        <v>0</v>
      </c>
      <c r="BZ659" s="30" t="s">
        <v>134</v>
      </c>
      <c r="CA659" s="14">
        <f>IF(Table1[[#This Row],[Fence]]="NA",0,1)</f>
        <v>1</v>
      </c>
      <c r="CB659" t="s">
        <v>83</v>
      </c>
      <c r="CC659">
        <v>0</v>
      </c>
      <c r="CD659" s="30">
        <v>2</v>
      </c>
      <c r="CE659">
        <v>2008</v>
      </c>
      <c r="CF659" t="s">
        <v>110</v>
      </c>
      <c r="CG659" t="s">
        <v>111</v>
      </c>
      <c r="CH659" s="14">
        <f>IF(Table1[[#This Row],[SaleCondition]]="Normal",1,0)</f>
        <v>1</v>
      </c>
      <c r="CI659" s="1">
        <v>149000</v>
      </c>
    </row>
    <row r="660" spans="1:87" x14ac:dyDescent="0.2">
      <c r="A660">
        <v>659</v>
      </c>
      <c r="B660">
        <v>50</v>
      </c>
      <c r="C660" s="28" t="s">
        <v>81</v>
      </c>
      <c r="D660">
        <v>78</v>
      </c>
      <c r="E660">
        <v>17503</v>
      </c>
      <c r="F660" s="28" t="s">
        <v>82</v>
      </c>
      <c r="G660" t="s">
        <v>83</v>
      </c>
      <c r="H660" t="s">
        <v>84</v>
      </c>
      <c r="I660" s="28" t="s">
        <v>85</v>
      </c>
      <c r="J660" t="s">
        <v>86</v>
      </c>
      <c r="K660" s="30" t="s">
        <v>87</v>
      </c>
      <c r="L660" t="s">
        <v>88</v>
      </c>
      <c r="M660" s="31" t="s">
        <v>162</v>
      </c>
      <c r="N660" s="31" t="s">
        <v>144</v>
      </c>
      <c r="O660" s="28" t="s">
        <v>90</v>
      </c>
      <c r="P660" t="s">
        <v>91</v>
      </c>
      <c r="Q660" s="30" t="s">
        <v>132</v>
      </c>
      <c r="R660" s="28">
        <v>6</v>
      </c>
      <c r="S660" s="28">
        <v>5</v>
      </c>
      <c r="T660">
        <v>1948</v>
      </c>
      <c r="U660">
        <v>1950</v>
      </c>
      <c r="V660" s="14">
        <f t="shared" si="10"/>
        <v>1</v>
      </c>
      <c r="W660" s="28" t="s">
        <v>93</v>
      </c>
      <c r="X660" s="28" t="s">
        <v>94</v>
      </c>
      <c r="Y660" s="30" t="s">
        <v>95</v>
      </c>
      <c r="Z660" s="28" t="s">
        <v>95</v>
      </c>
      <c r="AA660" t="s">
        <v>117</v>
      </c>
      <c r="AB660" s="28">
        <v>0</v>
      </c>
      <c r="AC660" s="28" t="s">
        <v>98</v>
      </c>
      <c r="AD660" s="28" t="s">
        <v>98</v>
      </c>
      <c r="AE660" s="30" t="s">
        <v>118</v>
      </c>
      <c r="AF660" t="s">
        <v>98</v>
      </c>
      <c r="AG660" t="s">
        <v>98</v>
      </c>
      <c r="AH660" t="s">
        <v>100</v>
      </c>
      <c r="AI660" t="s">
        <v>102</v>
      </c>
      <c r="AJ660">
        <v>0</v>
      </c>
      <c r="AK660" t="s">
        <v>102</v>
      </c>
      <c r="AL660">
        <v>0</v>
      </c>
      <c r="AM660">
        <v>912</v>
      </c>
      <c r="AN660">
        <v>912</v>
      </c>
      <c r="AO660" s="28" t="s">
        <v>103</v>
      </c>
      <c r="AP660" s="28" t="s">
        <v>98</v>
      </c>
      <c r="AQ660" t="s">
        <v>105</v>
      </c>
      <c r="AR660" t="s">
        <v>106</v>
      </c>
      <c r="AS660">
        <v>912</v>
      </c>
      <c r="AT660">
        <v>546</v>
      </c>
      <c r="AU660">
        <v>0</v>
      </c>
      <c r="AV660">
        <v>1458</v>
      </c>
      <c r="AW660" s="30">
        <v>0</v>
      </c>
      <c r="AX660">
        <v>1</v>
      </c>
      <c r="AY660" s="30">
        <v>1</v>
      </c>
      <c r="AZ660" s="30">
        <v>0</v>
      </c>
      <c r="BA660">
        <v>3</v>
      </c>
      <c r="BB660" s="14">
        <f>IF(Table1[[#This Row],[FullBath]]+Table1[[#This Row],[HalfBath]]=Table1[[#This Row],[BedroomAbvGr]],1,0)</f>
        <v>0</v>
      </c>
      <c r="BC660">
        <v>1</v>
      </c>
      <c r="BD660" s="30" t="s">
        <v>98</v>
      </c>
      <c r="BE660">
        <v>6</v>
      </c>
      <c r="BF660" t="s">
        <v>107</v>
      </c>
      <c r="BG660">
        <v>1</v>
      </c>
      <c r="BH660" t="s">
        <v>97</v>
      </c>
      <c r="BI660" t="s">
        <v>108</v>
      </c>
      <c r="BJ660">
        <v>1948</v>
      </c>
      <c r="BK660" t="s">
        <v>102</v>
      </c>
      <c r="BL660">
        <v>1</v>
      </c>
      <c r="BM660">
        <v>330</v>
      </c>
      <c r="BN660" t="s">
        <v>98</v>
      </c>
      <c r="BO660" t="s">
        <v>98</v>
      </c>
      <c r="BP660" t="s">
        <v>105</v>
      </c>
      <c r="BQ660" s="30">
        <v>192</v>
      </c>
      <c r="BR660" s="14">
        <f>IF(Table1[[#This Row],[WoodDeckSF]]&gt;0,1,0)</f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 s="28" t="s">
        <v>83</v>
      </c>
      <c r="BY660" s="14">
        <f>IF(Table1[[#This Row],[PoolQC]]="NA", 0, 1)</f>
        <v>0</v>
      </c>
      <c r="BZ660" s="30" t="s">
        <v>83</v>
      </c>
      <c r="CA660" s="14">
        <f>IF(Table1[[#This Row],[Fence]]="NA",0,1)</f>
        <v>0</v>
      </c>
      <c r="CB660" t="s">
        <v>83</v>
      </c>
      <c r="CC660">
        <v>0</v>
      </c>
      <c r="CD660" s="30">
        <v>1</v>
      </c>
      <c r="CE660">
        <v>2010</v>
      </c>
      <c r="CF660" t="s">
        <v>110</v>
      </c>
      <c r="CG660" t="s">
        <v>128</v>
      </c>
      <c r="CH660" s="14">
        <f>IF(Table1[[#This Row],[SaleCondition]]="Normal",1,0)</f>
        <v>0</v>
      </c>
      <c r="CI660" s="1">
        <v>97500</v>
      </c>
    </row>
    <row r="661" spans="1:87" x14ac:dyDescent="0.2">
      <c r="A661">
        <v>660</v>
      </c>
      <c r="B661">
        <v>20</v>
      </c>
      <c r="C661" s="28" t="s">
        <v>81</v>
      </c>
      <c r="D661">
        <v>75</v>
      </c>
      <c r="E661">
        <v>9937</v>
      </c>
      <c r="F661" s="28" t="s">
        <v>82</v>
      </c>
      <c r="G661" t="s">
        <v>83</v>
      </c>
      <c r="H661" t="s">
        <v>84</v>
      </c>
      <c r="I661" s="28" t="s">
        <v>85</v>
      </c>
      <c r="J661" t="s">
        <v>86</v>
      </c>
      <c r="K661" s="30" t="s">
        <v>122</v>
      </c>
      <c r="L661" t="s">
        <v>88</v>
      </c>
      <c r="M661" s="31" t="s">
        <v>185</v>
      </c>
      <c r="N661" s="31" t="s">
        <v>90</v>
      </c>
      <c r="O661" s="28" t="s">
        <v>90</v>
      </c>
      <c r="P661" t="s">
        <v>91</v>
      </c>
      <c r="Q661" s="30" t="s">
        <v>115</v>
      </c>
      <c r="R661" s="28">
        <v>5</v>
      </c>
      <c r="S661" s="28">
        <v>7</v>
      </c>
      <c r="T661">
        <v>1964</v>
      </c>
      <c r="U661">
        <v>1999</v>
      </c>
      <c r="V661" s="14">
        <f t="shared" si="10"/>
        <v>1</v>
      </c>
      <c r="W661" s="28" t="s">
        <v>152</v>
      </c>
      <c r="X661" s="28" t="s">
        <v>94</v>
      </c>
      <c r="Y661" s="30" t="s">
        <v>116</v>
      </c>
      <c r="Z661" s="28" t="s">
        <v>116</v>
      </c>
      <c r="AA661" t="s">
        <v>117</v>
      </c>
      <c r="AB661" s="28">
        <v>0</v>
      </c>
      <c r="AC661" s="28" t="s">
        <v>98</v>
      </c>
      <c r="AD661" s="28" t="s">
        <v>97</v>
      </c>
      <c r="AE661" s="30" t="s">
        <v>99</v>
      </c>
      <c r="AF661" t="s">
        <v>98</v>
      </c>
      <c r="AG661" t="s">
        <v>98</v>
      </c>
      <c r="AH661" t="s">
        <v>100</v>
      </c>
      <c r="AI661" t="s">
        <v>141</v>
      </c>
      <c r="AJ661">
        <v>637</v>
      </c>
      <c r="AK661" t="s">
        <v>102</v>
      </c>
      <c r="AL661">
        <v>0</v>
      </c>
      <c r="AM661">
        <v>849</v>
      </c>
      <c r="AN661">
        <v>1486</v>
      </c>
      <c r="AO661" s="28" t="s">
        <v>103</v>
      </c>
      <c r="AP661" s="28" t="s">
        <v>104</v>
      </c>
      <c r="AQ661" t="s">
        <v>105</v>
      </c>
      <c r="AR661" t="s">
        <v>106</v>
      </c>
      <c r="AS661">
        <v>1486</v>
      </c>
      <c r="AT661">
        <v>0</v>
      </c>
      <c r="AU661">
        <v>0</v>
      </c>
      <c r="AV661">
        <v>1486</v>
      </c>
      <c r="AW661" s="30">
        <v>1</v>
      </c>
      <c r="AX661">
        <v>0</v>
      </c>
      <c r="AY661" s="30">
        <v>1</v>
      </c>
      <c r="AZ661" s="30">
        <v>0</v>
      </c>
      <c r="BA661">
        <v>3</v>
      </c>
      <c r="BB661" s="14">
        <f>IF(Table1[[#This Row],[FullBath]]+Table1[[#This Row],[HalfBath]]=Table1[[#This Row],[BedroomAbvGr]],1,0)</f>
        <v>0</v>
      </c>
      <c r="BC661">
        <v>1</v>
      </c>
      <c r="BD661" s="30" t="s">
        <v>98</v>
      </c>
      <c r="BE661">
        <v>7</v>
      </c>
      <c r="BF661" t="s">
        <v>107</v>
      </c>
      <c r="BG661">
        <v>0</v>
      </c>
      <c r="BH661" t="s">
        <v>83</v>
      </c>
      <c r="BI661" t="s">
        <v>127</v>
      </c>
      <c r="BJ661">
        <v>1968</v>
      </c>
      <c r="BK661" t="s">
        <v>157</v>
      </c>
      <c r="BL661">
        <v>2</v>
      </c>
      <c r="BM661">
        <v>480</v>
      </c>
      <c r="BN661" t="s">
        <v>98</v>
      </c>
      <c r="BO661" t="s">
        <v>98</v>
      </c>
      <c r="BP661" t="s">
        <v>105</v>
      </c>
      <c r="BQ661" s="30">
        <v>0</v>
      </c>
      <c r="BR661" s="14">
        <f>IF(Table1[[#This Row],[WoodDeckSF]]&gt;0,1,0)</f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 s="28" t="s">
        <v>83</v>
      </c>
      <c r="BY661" s="14">
        <f>IF(Table1[[#This Row],[PoolQC]]="NA", 0, 1)</f>
        <v>0</v>
      </c>
      <c r="BZ661" s="30" t="s">
        <v>134</v>
      </c>
      <c r="CA661" s="14">
        <f>IF(Table1[[#This Row],[Fence]]="NA",0,1)</f>
        <v>1</v>
      </c>
      <c r="CB661" t="s">
        <v>83</v>
      </c>
      <c r="CC661">
        <v>0</v>
      </c>
      <c r="CD661" s="30">
        <v>3</v>
      </c>
      <c r="CE661">
        <v>2009</v>
      </c>
      <c r="CF661" t="s">
        <v>110</v>
      </c>
      <c r="CG661" t="s">
        <v>111</v>
      </c>
      <c r="CH661" s="14">
        <f>IF(Table1[[#This Row],[SaleCondition]]="Normal",1,0)</f>
        <v>1</v>
      </c>
      <c r="CI661" s="1">
        <v>167000</v>
      </c>
    </row>
    <row r="662" spans="1:87" x14ac:dyDescent="0.2">
      <c r="A662">
        <v>661</v>
      </c>
      <c r="B662">
        <v>60</v>
      </c>
      <c r="C662" s="28" t="s">
        <v>81</v>
      </c>
      <c r="D662" t="s">
        <v>83</v>
      </c>
      <c r="E662">
        <v>12384</v>
      </c>
      <c r="F662" s="28" t="s">
        <v>82</v>
      </c>
      <c r="G662" t="s">
        <v>83</v>
      </c>
      <c r="H662" t="s">
        <v>84</v>
      </c>
      <c r="I662" s="28" t="s">
        <v>85</v>
      </c>
      <c r="J662" t="s">
        <v>86</v>
      </c>
      <c r="K662" s="30" t="s">
        <v>166</v>
      </c>
      <c r="L662" t="s">
        <v>88</v>
      </c>
      <c r="M662" s="31" t="s">
        <v>138</v>
      </c>
      <c r="N662" s="31" t="s">
        <v>90</v>
      </c>
      <c r="O662" s="28" t="s">
        <v>90</v>
      </c>
      <c r="P662" t="s">
        <v>91</v>
      </c>
      <c r="Q662" s="30" t="s">
        <v>92</v>
      </c>
      <c r="R662" s="28">
        <v>7</v>
      </c>
      <c r="S662" s="28">
        <v>7</v>
      </c>
      <c r="T662">
        <v>1976</v>
      </c>
      <c r="U662">
        <v>1976</v>
      </c>
      <c r="V662" s="14">
        <f t="shared" si="10"/>
        <v>0</v>
      </c>
      <c r="W662" s="28" t="s">
        <v>93</v>
      </c>
      <c r="X662" s="28" t="s">
        <v>94</v>
      </c>
      <c r="Y662" s="30" t="s">
        <v>161</v>
      </c>
      <c r="Z662" s="28" t="s">
        <v>161</v>
      </c>
      <c r="AA662" t="s">
        <v>96</v>
      </c>
      <c r="AB662" s="28">
        <v>233</v>
      </c>
      <c r="AC662" s="28" t="s">
        <v>98</v>
      </c>
      <c r="AD662" s="28" t="s">
        <v>98</v>
      </c>
      <c r="AE662" s="30" t="s">
        <v>118</v>
      </c>
      <c r="AF662" t="s">
        <v>97</v>
      </c>
      <c r="AG662" t="s">
        <v>98</v>
      </c>
      <c r="AH662" t="s">
        <v>100</v>
      </c>
      <c r="AI662" t="s">
        <v>102</v>
      </c>
      <c r="AJ662">
        <v>0</v>
      </c>
      <c r="AK662" t="s">
        <v>102</v>
      </c>
      <c r="AL662">
        <v>0</v>
      </c>
      <c r="AM662">
        <v>793</v>
      </c>
      <c r="AN662">
        <v>793</v>
      </c>
      <c r="AO662" s="28" t="s">
        <v>103</v>
      </c>
      <c r="AP662" s="28" t="s">
        <v>98</v>
      </c>
      <c r="AQ662" t="s">
        <v>105</v>
      </c>
      <c r="AR662" t="s">
        <v>106</v>
      </c>
      <c r="AS662">
        <v>1142</v>
      </c>
      <c r="AT662">
        <v>793</v>
      </c>
      <c r="AU662">
        <v>0</v>
      </c>
      <c r="AV662">
        <v>1935</v>
      </c>
      <c r="AW662" s="30">
        <v>0</v>
      </c>
      <c r="AX662">
        <v>0</v>
      </c>
      <c r="AY662" s="30">
        <v>2</v>
      </c>
      <c r="AZ662" s="30">
        <v>1</v>
      </c>
      <c r="BA662">
        <v>3</v>
      </c>
      <c r="BB662" s="14">
        <f>IF(Table1[[#This Row],[FullBath]]+Table1[[#This Row],[HalfBath]]=Table1[[#This Row],[BedroomAbvGr]],1,0)</f>
        <v>1</v>
      </c>
      <c r="BC662">
        <v>1</v>
      </c>
      <c r="BD662" s="30" t="s">
        <v>98</v>
      </c>
      <c r="BE662">
        <v>7</v>
      </c>
      <c r="BF662" t="s">
        <v>107</v>
      </c>
      <c r="BG662">
        <v>1</v>
      </c>
      <c r="BH662" t="s">
        <v>98</v>
      </c>
      <c r="BI662" t="s">
        <v>108</v>
      </c>
      <c r="BJ662">
        <v>1976</v>
      </c>
      <c r="BK662" t="s">
        <v>109</v>
      </c>
      <c r="BL662">
        <v>2</v>
      </c>
      <c r="BM662">
        <v>550</v>
      </c>
      <c r="BN662" t="s">
        <v>98</v>
      </c>
      <c r="BO662" t="s">
        <v>98</v>
      </c>
      <c r="BP662" t="s">
        <v>105</v>
      </c>
      <c r="BQ662" s="30">
        <v>0</v>
      </c>
      <c r="BR662" s="14">
        <f>IF(Table1[[#This Row],[WoodDeckSF]]&gt;0,1,0)</f>
        <v>0</v>
      </c>
      <c r="BS662">
        <v>113</v>
      </c>
      <c r="BT662">
        <v>252</v>
      </c>
      <c r="BU662">
        <v>0</v>
      </c>
      <c r="BV662">
        <v>0</v>
      </c>
      <c r="BW662">
        <v>0</v>
      </c>
      <c r="BX662" s="28" t="s">
        <v>83</v>
      </c>
      <c r="BY662" s="14">
        <f>IF(Table1[[#This Row],[PoolQC]]="NA", 0, 1)</f>
        <v>0</v>
      </c>
      <c r="BZ662" s="30" t="s">
        <v>83</v>
      </c>
      <c r="CA662" s="14">
        <f>IF(Table1[[#This Row],[Fence]]="NA",0,1)</f>
        <v>0</v>
      </c>
      <c r="CB662" t="s">
        <v>83</v>
      </c>
      <c r="CC662">
        <v>0</v>
      </c>
      <c r="CD662" s="30">
        <v>11</v>
      </c>
      <c r="CE662">
        <v>2007</v>
      </c>
      <c r="CF662" t="s">
        <v>110</v>
      </c>
      <c r="CG662" t="s">
        <v>111</v>
      </c>
      <c r="CH662" s="14">
        <f>IF(Table1[[#This Row],[SaleCondition]]="Normal",1,0)</f>
        <v>1</v>
      </c>
      <c r="CI662" s="1">
        <v>197900</v>
      </c>
    </row>
    <row r="663" spans="1:87" x14ac:dyDescent="0.2">
      <c r="A663">
        <v>662</v>
      </c>
      <c r="B663">
        <v>60</v>
      </c>
      <c r="C663" s="28" t="s">
        <v>81</v>
      </c>
      <c r="D663">
        <v>52</v>
      </c>
      <c r="E663">
        <v>46589</v>
      </c>
      <c r="F663" s="28" t="s">
        <v>82</v>
      </c>
      <c r="G663" t="s">
        <v>83</v>
      </c>
      <c r="H663" t="s">
        <v>160</v>
      </c>
      <c r="I663" s="28" t="s">
        <v>85</v>
      </c>
      <c r="J663" t="s">
        <v>86</v>
      </c>
      <c r="K663" s="30" t="s">
        <v>166</v>
      </c>
      <c r="L663" t="s">
        <v>88</v>
      </c>
      <c r="M663" s="31" t="s">
        <v>129</v>
      </c>
      <c r="N663" s="31" t="s">
        <v>90</v>
      </c>
      <c r="O663" s="28" t="s">
        <v>90</v>
      </c>
      <c r="P663" t="s">
        <v>91</v>
      </c>
      <c r="Q663" s="30" t="s">
        <v>92</v>
      </c>
      <c r="R663" s="28">
        <v>8</v>
      </c>
      <c r="S663" s="28">
        <v>7</v>
      </c>
      <c r="T663">
        <v>1994</v>
      </c>
      <c r="U663">
        <v>2005</v>
      </c>
      <c r="V663" s="14">
        <f t="shared" si="10"/>
        <v>1</v>
      </c>
      <c r="W663" s="28" t="s">
        <v>152</v>
      </c>
      <c r="X663" s="28" t="s">
        <v>94</v>
      </c>
      <c r="Y663" s="30" t="s">
        <v>95</v>
      </c>
      <c r="Z663" s="28" t="s">
        <v>95</v>
      </c>
      <c r="AA663" t="s">
        <v>96</v>
      </c>
      <c r="AB663" s="28">
        <v>528</v>
      </c>
      <c r="AC663" s="28" t="s">
        <v>97</v>
      </c>
      <c r="AD663" s="28" t="s">
        <v>98</v>
      </c>
      <c r="AE663" s="30" t="s">
        <v>99</v>
      </c>
      <c r="AF663" t="s">
        <v>97</v>
      </c>
      <c r="AG663" t="s">
        <v>97</v>
      </c>
      <c r="AH663" t="s">
        <v>100</v>
      </c>
      <c r="AI663" t="s">
        <v>101</v>
      </c>
      <c r="AJ663">
        <v>1361</v>
      </c>
      <c r="AK663" t="s">
        <v>153</v>
      </c>
      <c r="AL663">
        <v>180</v>
      </c>
      <c r="AM663">
        <v>88</v>
      </c>
      <c r="AN663">
        <v>1629</v>
      </c>
      <c r="AO663" s="28" t="s">
        <v>103</v>
      </c>
      <c r="AP663" s="28" t="s">
        <v>104</v>
      </c>
      <c r="AQ663" t="s">
        <v>105</v>
      </c>
      <c r="AR663" t="s">
        <v>106</v>
      </c>
      <c r="AS663">
        <v>1686</v>
      </c>
      <c r="AT663">
        <v>762</v>
      </c>
      <c r="AU663">
        <v>0</v>
      </c>
      <c r="AV663">
        <v>2448</v>
      </c>
      <c r="AW663" s="30">
        <v>1</v>
      </c>
      <c r="AX663">
        <v>0</v>
      </c>
      <c r="AY663" s="30">
        <v>2</v>
      </c>
      <c r="AZ663" s="30">
        <v>1</v>
      </c>
      <c r="BA663">
        <v>4</v>
      </c>
      <c r="BB663" s="14">
        <f>IF(Table1[[#This Row],[FullBath]]+Table1[[#This Row],[HalfBath]]=Table1[[#This Row],[BedroomAbvGr]],1,0)</f>
        <v>0</v>
      </c>
      <c r="BC663">
        <v>1</v>
      </c>
      <c r="BD663" s="30" t="s">
        <v>97</v>
      </c>
      <c r="BE663">
        <v>8</v>
      </c>
      <c r="BF663" t="s">
        <v>107</v>
      </c>
      <c r="BG663">
        <v>1</v>
      </c>
      <c r="BH663" t="s">
        <v>98</v>
      </c>
      <c r="BI663" t="s">
        <v>108</v>
      </c>
      <c r="BJ663">
        <v>1994</v>
      </c>
      <c r="BK663" t="s">
        <v>109</v>
      </c>
      <c r="BL663">
        <v>3</v>
      </c>
      <c r="BM663">
        <v>711</v>
      </c>
      <c r="BN663" t="s">
        <v>98</v>
      </c>
      <c r="BO663" t="s">
        <v>98</v>
      </c>
      <c r="BP663" t="s">
        <v>105</v>
      </c>
      <c r="BQ663" s="30">
        <v>517</v>
      </c>
      <c r="BR663" s="14">
        <f>IF(Table1[[#This Row],[WoodDeckSF]]&gt;0,1,0)</f>
        <v>1</v>
      </c>
      <c r="BS663">
        <v>76</v>
      </c>
      <c r="BT663">
        <v>0</v>
      </c>
      <c r="BU663">
        <v>0</v>
      </c>
      <c r="BV663">
        <v>0</v>
      </c>
      <c r="BW663">
        <v>0</v>
      </c>
      <c r="BX663" s="28" t="s">
        <v>83</v>
      </c>
      <c r="BY663" s="14">
        <f>IF(Table1[[#This Row],[PoolQC]]="NA", 0, 1)</f>
        <v>0</v>
      </c>
      <c r="BZ663" s="30" t="s">
        <v>83</v>
      </c>
      <c r="CA663" s="14">
        <f>IF(Table1[[#This Row],[Fence]]="NA",0,1)</f>
        <v>0</v>
      </c>
      <c r="CB663" t="s">
        <v>83</v>
      </c>
      <c r="CC663">
        <v>0</v>
      </c>
      <c r="CD663" s="30">
        <v>7</v>
      </c>
      <c r="CE663">
        <v>2009</v>
      </c>
      <c r="CF663" t="s">
        <v>110</v>
      </c>
      <c r="CG663" t="s">
        <v>111</v>
      </c>
      <c r="CH663" s="14">
        <f>IF(Table1[[#This Row],[SaleCondition]]="Normal",1,0)</f>
        <v>1</v>
      </c>
      <c r="CI663" s="1">
        <v>402000</v>
      </c>
    </row>
    <row r="664" spans="1:87" x14ac:dyDescent="0.2">
      <c r="A664">
        <v>663</v>
      </c>
      <c r="B664">
        <v>20</v>
      </c>
      <c r="C664" s="28" t="s">
        <v>81</v>
      </c>
      <c r="D664">
        <v>120</v>
      </c>
      <c r="E664">
        <v>13560</v>
      </c>
      <c r="F664" s="28" t="s">
        <v>82</v>
      </c>
      <c r="G664" t="s">
        <v>83</v>
      </c>
      <c r="H664" t="s">
        <v>84</v>
      </c>
      <c r="I664" s="28" t="s">
        <v>85</v>
      </c>
      <c r="J664" t="s">
        <v>86</v>
      </c>
      <c r="K664" s="30" t="s">
        <v>122</v>
      </c>
      <c r="L664" t="s">
        <v>88</v>
      </c>
      <c r="M664" s="31" t="s">
        <v>162</v>
      </c>
      <c r="N664" s="31" t="s">
        <v>90</v>
      </c>
      <c r="O664" s="28" t="s">
        <v>90</v>
      </c>
      <c r="P664" t="s">
        <v>91</v>
      </c>
      <c r="Q664" s="30" t="s">
        <v>115</v>
      </c>
      <c r="R664" s="28">
        <v>6</v>
      </c>
      <c r="S664" s="28">
        <v>3</v>
      </c>
      <c r="T664">
        <v>1968</v>
      </c>
      <c r="U664">
        <v>1968</v>
      </c>
      <c r="V664" s="14">
        <f t="shared" si="10"/>
        <v>0</v>
      </c>
      <c r="W664" s="28" t="s">
        <v>152</v>
      </c>
      <c r="X664" s="28" t="s">
        <v>94</v>
      </c>
      <c r="Y664" s="30" t="s">
        <v>124</v>
      </c>
      <c r="Z664" s="28" t="s">
        <v>124</v>
      </c>
      <c r="AA664" t="s">
        <v>96</v>
      </c>
      <c r="AB664" s="28">
        <v>216</v>
      </c>
      <c r="AC664" s="28" t="s">
        <v>98</v>
      </c>
      <c r="AD664" s="28" t="s">
        <v>98</v>
      </c>
      <c r="AE664" s="30" t="s">
        <v>118</v>
      </c>
      <c r="AF664" t="s">
        <v>147</v>
      </c>
      <c r="AG664" t="s">
        <v>147</v>
      </c>
      <c r="AH664" t="s">
        <v>100</v>
      </c>
      <c r="AI664" t="s">
        <v>102</v>
      </c>
      <c r="AJ664">
        <v>0</v>
      </c>
      <c r="AK664" t="s">
        <v>102</v>
      </c>
      <c r="AL664">
        <v>0</v>
      </c>
      <c r="AM664">
        <v>1392</v>
      </c>
      <c r="AN664">
        <v>1392</v>
      </c>
      <c r="AO664" s="28" t="s">
        <v>103</v>
      </c>
      <c r="AP664" s="28" t="s">
        <v>97</v>
      </c>
      <c r="AQ664" t="s">
        <v>105</v>
      </c>
      <c r="AR664" t="s">
        <v>106</v>
      </c>
      <c r="AS664">
        <v>1392</v>
      </c>
      <c r="AT664">
        <v>0</v>
      </c>
      <c r="AU664">
        <v>0</v>
      </c>
      <c r="AV664">
        <v>1392</v>
      </c>
      <c r="AW664" s="30">
        <v>1</v>
      </c>
      <c r="AX664">
        <v>0</v>
      </c>
      <c r="AY664" s="30">
        <v>1</v>
      </c>
      <c r="AZ664" s="30">
        <v>0</v>
      </c>
      <c r="BA664">
        <v>2</v>
      </c>
      <c r="BB664" s="14">
        <f>IF(Table1[[#This Row],[FullBath]]+Table1[[#This Row],[HalfBath]]=Table1[[#This Row],[BedroomAbvGr]],1,0)</f>
        <v>0</v>
      </c>
      <c r="BC664">
        <v>1</v>
      </c>
      <c r="BD664" s="30" t="s">
        <v>98</v>
      </c>
      <c r="BE664">
        <v>5</v>
      </c>
      <c r="BF664" t="s">
        <v>244</v>
      </c>
      <c r="BG664">
        <v>2</v>
      </c>
      <c r="BH664" t="s">
        <v>98</v>
      </c>
      <c r="BI664" t="s">
        <v>108</v>
      </c>
      <c r="BJ664">
        <v>1968</v>
      </c>
      <c r="BK664" t="s">
        <v>109</v>
      </c>
      <c r="BL664">
        <v>2</v>
      </c>
      <c r="BM664">
        <v>576</v>
      </c>
      <c r="BN664" t="s">
        <v>98</v>
      </c>
      <c r="BO664" t="s">
        <v>98</v>
      </c>
      <c r="BP664" t="s">
        <v>105</v>
      </c>
      <c r="BQ664" s="30">
        <v>0</v>
      </c>
      <c r="BR664" s="14">
        <f>IF(Table1[[#This Row],[WoodDeckSF]]&gt;0,1,0)</f>
        <v>0</v>
      </c>
      <c r="BS664">
        <v>0</v>
      </c>
      <c r="BT664">
        <v>240</v>
      </c>
      <c r="BU664">
        <v>0</v>
      </c>
      <c r="BV664">
        <v>0</v>
      </c>
      <c r="BW664">
        <v>0</v>
      </c>
      <c r="BX664" s="28" t="s">
        <v>83</v>
      </c>
      <c r="BY664" s="14">
        <f>IF(Table1[[#This Row],[PoolQC]]="NA", 0, 1)</f>
        <v>0</v>
      </c>
      <c r="BZ664" s="30" t="s">
        <v>83</v>
      </c>
      <c r="CA664" s="14">
        <f>IF(Table1[[#This Row],[Fence]]="NA",0,1)</f>
        <v>0</v>
      </c>
      <c r="CB664" t="s">
        <v>83</v>
      </c>
      <c r="CC664">
        <v>0</v>
      </c>
      <c r="CD664" s="30">
        <v>7</v>
      </c>
      <c r="CE664">
        <v>2009</v>
      </c>
      <c r="CF664" t="s">
        <v>110</v>
      </c>
      <c r="CG664" t="s">
        <v>111</v>
      </c>
      <c r="CH664" s="14">
        <f>IF(Table1[[#This Row],[SaleCondition]]="Normal",1,0)</f>
        <v>1</v>
      </c>
      <c r="CI664" s="1">
        <v>110000</v>
      </c>
    </row>
    <row r="665" spans="1:87" x14ac:dyDescent="0.2">
      <c r="A665">
        <v>664</v>
      </c>
      <c r="B665">
        <v>85</v>
      </c>
      <c r="C665" s="28" t="s">
        <v>81</v>
      </c>
      <c r="D665">
        <v>90</v>
      </c>
      <c r="E665">
        <v>10012</v>
      </c>
      <c r="F665" s="28" t="s">
        <v>82</v>
      </c>
      <c r="G665" t="s">
        <v>83</v>
      </c>
      <c r="H665" t="s">
        <v>84</v>
      </c>
      <c r="I665" s="28" t="s">
        <v>85</v>
      </c>
      <c r="J665" t="s">
        <v>86</v>
      </c>
      <c r="K665" s="30" t="s">
        <v>87</v>
      </c>
      <c r="L665" t="s">
        <v>88</v>
      </c>
      <c r="M665" s="31" t="s">
        <v>185</v>
      </c>
      <c r="N665" s="31" t="s">
        <v>90</v>
      </c>
      <c r="O665" s="28" t="s">
        <v>90</v>
      </c>
      <c r="P665" t="s">
        <v>91</v>
      </c>
      <c r="Q665" s="30" t="s">
        <v>191</v>
      </c>
      <c r="R665" s="28">
        <v>4</v>
      </c>
      <c r="S665" s="28">
        <v>5</v>
      </c>
      <c r="T665">
        <v>1972</v>
      </c>
      <c r="U665">
        <v>1972</v>
      </c>
      <c r="V665" s="14">
        <f t="shared" si="10"/>
        <v>0</v>
      </c>
      <c r="W665" s="28" t="s">
        <v>93</v>
      </c>
      <c r="X665" s="28" t="s">
        <v>94</v>
      </c>
      <c r="Y665" s="30" t="s">
        <v>161</v>
      </c>
      <c r="Z665" s="28" t="s">
        <v>161</v>
      </c>
      <c r="AA665" t="s">
        <v>117</v>
      </c>
      <c r="AB665" s="28">
        <v>0</v>
      </c>
      <c r="AC665" s="28" t="s">
        <v>98</v>
      </c>
      <c r="AD665" s="28" t="s">
        <v>98</v>
      </c>
      <c r="AE665" s="30" t="s">
        <v>118</v>
      </c>
      <c r="AF665" t="s">
        <v>97</v>
      </c>
      <c r="AG665" t="s">
        <v>98</v>
      </c>
      <c r="AH665" t="s">
        <v>130</v>
      </c>
      <c r="AI665" t="s">
        <v>141</v>
      </c>
      <c r="AJ665">
        <v>920</v>
      </c>
      <c r="AK665" t="s">
        <v>153</v>
      </c>
      <c r="AL665">
        <v>180</v>
      </c>
      <c r="AM665">
        <v>38</v>
      </c>
      <c r="AN665">
        <v>1138</v>
      </c>
      <c r="AO665" s="28" t="s">
        <v>103</v>
      </c>
      <c r="AP665" s="28" t="s">
        <v>98</v>
      </c>
      <c r="AQ665" t="s">
        <v>105</v>
      </c>
      <c r="AR665" t="s">
        <v>106</v>
      </c>
      <c r="AS665">
        <v>1181</v>
      </c>
      <c r="AT665">
        <v>0</v>
      </c>
      <c r="AU665">
        <v>0</v>
      </c>
      <c r="AV665">
        <v>1181</v>
      </c>
      <c r="AW665" s="30">
        <v>1</v>
      </c>
      <c r="AX665">
        <v>0</v>
      </c>
      <c r="AY665" s="30">
        <v>2</v>
      </c>
      <c r="AZ665" s="30">
        <v>0</v>
      </c>
      <c r="BA665">
        <v>3</v>
      </c>
      <c r="BB665" s="14">
        <f>IF(Table1[[#This Row],[FullBath]]+Table1[[#This Row],[HalfBath]]=Table1[[#This Row],[BedroomAbvGr]],1,0)</f>
        <v>0</v>
      </c>
      <c r="BC665">
        <v>1</v>
      </c>
      <c r="BD665" s="30" t="s">
        <v>98</v>
      </c>
      <c r="BE665">
        <v>6</v>
      </c>
      <c r="BF665" t="s">
        <v>107</v>
      </c>
      <c r="BG665">
        <v>0</v>
      </c>
      <c r="BH665" t="s">
        <v>83</v>
      </c>
      <c r="BI665" t="s">
        <v>127</v>
      </c>
      <c r="BJ665">
        <v>1974</v>
      </c>
      <c r="BK665" t="s">
        <v>109</v>
      </c>
      <c r="BL665">
        <v>2</v>
      </c>
      <c r="BM665">
        <v>588</v>
      </c>
      <c r="BN665" t="s">
        <v>98</v>
      </c>
      <c r="BO665" t="s">
        <v>98</v>
      </c>
      <c r="BP665" t="s">
        <v>105</v>
      </c>
      <c r="BQ665" s="30">
        <v>0</v>
      </c>
      <c r="BR665" s="14">
        <f>IF(Table1[[#This Row],[WoodDeckSF]]&gt;0,1,0)</f>
        <v>0</v>
      </c>
      <c r="BS665">
        <v>0</v>
      </c>
      <c r="BT665">
        <v>180</v>
      </c>
      <c r="BU665">
        <v>0</v>
      </c>
      <c r="BV665">
        <v>0</v>
      </c>
      <c r="BW665">
        <v>0</v>
      </c>
      <c r="BX665" s="28" t="s">
        <v>83</v>
      </c>
      <c r="BY665" s="14">
        <f>IF(Table1[[#This Row],[PoolQC]]="NA", 0, 1)</f>
        <v>0</v>
      </c>
      <c r="BZ665" s="30" t="s">
        <v>134</v>
      </c>
      <c r="CA665" s="14">
        <f>IF(Table1[[#This Row],[Fence]]="NA",0,1)</f>
        <v>1</v>
      </c>
      <c r="CB665" t="s">
        <v>83</v>
      </c>
      <c r="CC665">
        <v>0</v>
      </c>
      <c r="CD665" s="30">
        <v>4</v>
      </c>
      <c r="CE665">
        <v>2008</v>
      </c>
      <c r="CF665" t="s">
        <v>110</v>
      </c>
      <c r="CG665" t="s">
        <v>111</v>
      </c>
      <c r="CH665" s="14">
        <f>IF(Table1[[#This Row],[SaleCondition]]="Normal",1,0)</f>
        <v>1</v>
      </c>
      <c r="CI665" s="1">
        <v>137500</v>
      </c>
    </row>
    <row r="666" spans="1:87" x14ac:dyDescent="0.2">
      <c r="A666">
        <v>665</v>
      </c>
      <c r="B666">
        <v>20</v>
      </c>
      <c r="C666" s="28" t="s">
        <v>81</v>
      </c>
      <c r="D666">
        <v>49</v>
      </c>
      <c r="E666">
        <v>20896</v>
      </c>
      <c r="F666" s="28" t="s">
        <v>82</v>
      </c>
      <c r="G666" t="s">
        <v>83</v>
      </c>
      <c r="H666" t="s">
        <v>160</v>
      </c>
      <c r="I666" s="28" t="s">
        <v>85</v>
      </c>
      <c r="J666" t="s">
        <v>86</v>
      </c>
      <c r="K666" s="30" t="s">
        <v>166</v>
      </c>
      <c r="L666" t="s">
        <v>88</v>
      </c>
      <c r="M666" s="31" t="s">
        <v>136</v>
      </c>
      <c r="N666" s="31" t="s">
        <v>202</v>
      </c>
      <c r="O666" s="28" t="s">
        <v>90</v>
      </c>
      <c r="P666" t="s">
        <v>91</v>
      </c>
      <c r="Q666" s="30" t="s">
        <v>115</v>
      </c>
      <c r="R666" s="28">
        <v>8</v>
      </c>
      <c r="S666" s="28">
        <v>5</v>
      </c>
      <c r="T666">
        <v>2005</v>
      </c>
      <c r="U666">
        <v>2006</v>
      </c>
      <c r="V666" s="14">
        <f t="shared" si="10"/>
        <v>1</v>
      </c>
      <c r="W666" s="28" t="s">
        <v>93</v>
      </c>
      <c r="X666" s="28" t="s">
        <v>94</v>
      </c>
      <c r="Y666" s="30" t="s">
        <v>95</v>
      </c>
      <c r="Z666" s="28" t="s">
        <v>95</v>
      </c>
      <c r="AA666" t="s">
        <v>117</v>
      </c>
      <c r="AB666" s="28">
        <v>0</v>
      </c>
      <c r="AC666" s="28" t="s">
        <v>97</v>
      </c>
      <c r="AD666" s="28" t="s">
        <v>98</v>
      </c>
      <c r="AE666" s="30" t="s">
        <v>99</v>
      </c>
      <c r="AF666" t="s">
        <v>104</v>
      </c>
      <c r="AG666" t="s">
        <v>98</v>
      </c>
      <c r="AH666" t="s">
        <v>121</v>
      </c>
      <c r="AI666" t="s">
        <v>101</v>
      </c>
      <c r="AJ666">
        <v>1721</v>
      </c>
      <c r="AK666" t="s">
        <v>102</v>
      </c>
      <c r="AL666">
        <v>0</v>
      </c>
      <c r="AM666">
        <v>356</v>
      </c>
      <c r="AN666">
        <v>2077</v>
      </c>
      <c r="AO666" s="28" t="s">
        <v>103</v>
      </c>
      <c r="AP666" s="28" t="s">
        <v>104</v>
      </c>
      <c r="AQ666" t="s">
        <v>105</v>
      </c>
      <c r="AR666" t="s">
        <v>106</v>
      </c>
      <c r="AS666">
        <v>2097</v>
      </c>
      <c r="AT666">
        <v>0</v>
      </c>
      <c r="AU666">
        <v>0</v>
      </c>
      <c r="AV666">
        <v>2097</v>
      </c>
      <c r="AW666" s="30">
        <v>1</v>
      </c>
      <c r="AX666">
        <v>0</v>
      </c>
      <c r="AY666" s="30">
        <v>1</v>
      </c>
      <c r="AZ666" s="30">
        <v>1</v>
      </c>
      <c r="BA666">
        <v>1</v>
      </c>
      <c r="BB666" s="14">
        <f>IF(Table1[[#This Row],[FullBath]]+Table1[[#This Row],[HalfBath]]=Table1[[#This Row],[BedroomAbvGr]],1,0)</f>
        <v>0</v>
      </c>
      <c r="BC666">
        <v>1</v>
      </c>
      <c r="BD666" s="30" t="s">
        <v>104</v>
      </c>
      <c r="BE666">
        <v>8</v>
      </c>
      <c r="BF666" t="s">
        <v>107</v>
      </c>
      <c r="BG666">
        <v>1</v>
      </c>
      <c r="BH666" t="s">
        <v>104</v>
      </c>
      <c r="BI666" t="s">
        <v>108</v>
      </c>
      <c r="BJ666">
        <v>2005</v>
      </c>
      <c r="BK666" t="s">
        <v>157</v>
      </c>
      <c r="BL666">
        <v>3</v>
      </c>
      <c r="BM666">
        <v>1134</v>
      </c>
      <c r="BN666" t="s">
        <v>98</v>
      </c>
      <c r="BO666" t="s">
        <v>98</v>
      </c>
      <c r="BP666" t="s">
        <v>105</v>
      </c>
      <c r="BQ666" s="30">
        <v>192</v>
      </c>
      <c r="BR666" s="14">
        <f>IF(Table1[[#This Row],[WoodDeckSF]]&gt;0,1,0)</f>
        <v>1</v>
      </c>
      <c r="BS666">
        <v>267</v>
      </c>
      <c r="BT666">
        <v>0</v>
      </c>
      <c r="BU666">
        <v>0</v>
      </c>
      <c r="BV666">
        <v>0</v>
      </c>
      <c r="BW666">
        <v>0</v>
      </c>
      <c r="BX666" s="28" t="s">
        <v>83</v>
      </c>
      <c r="BY666" s="14">
        <f>IF(Table1[[#This Row],[PoolQC]]="NA", 0, 1)</f>
        <v>0</v>
      </c>
      <c r="BZ666" s="30" t="s">
        <v>83</v>
      </c>
      <c r="CA666" s="14">
        <f>IF(Table1[[#This Row],[Fence]]="NA",0,1)</f>
        <v>0</v>
      </c>
      <c r="CB666" t="s">
        <v>83</v>
      </c>
      <c r="CC666">
        <v>0</v>
      </c>
      <c r="CD666" s="30">
        <v>1</v>
      </c>
      <c r="CE666">
        <v>2006</v>
      </c>
      <c r="CF666" t="s">
        <v>158</v>
      </c>
      <c r="CG666" t="s">
        <v>159</v>
      </c>
      <c r="CH666" s="14">
        <f>IF(Table1[[#This Row],[SaleCondition]]="Normal",1,0)</f>
        <v>0</v>
      </c>
      <c r="CI666" s="1">
        <v>423000</v>
      </c>
    </row>
    <row r="667" spans="1:87" x14ac:dyDescent="0.2">
      <c r="A667">
        <v>666</v>
      </c>
      <c r="B667">
        <v>60</v>
      </c>
      <c r="C667" s="28" t="s">
        <v>81</v>
      </c>
      <c r="D667">
        <v>106</v>
      </c>
      <c r="E667">
        <v>11194</v>
      </c>
      <c r="F667" s="28" t="s">
        <v>82</v>
      </c>
      <c r="G667" t="s">
        <v>83</v>
      </c>
      <c r="H667" t="s">
        <v>120</v>
      </c>
      <c r="I667" s="28" t="s">
        <v>85</v>
      </c>
      <c r="J667" t="s">
        <v>86</v>
      </c>
      <c r="K667" s="30" t="s">
        <v>122</v>
      </c>
      <c r="L667" t="s">
        <v>88</v>
      </c>
      <c r="M667" s="31" t="s">
        <v>193</v>
      </c>
      <c r="N667" s="31" t="s">
        <v>90</v>
      </c>
      <c r="O667" s="28" t="s">
        <v>90</v>
      </c>
      <c r="P667" t="s">
        <v>91</v>
      </c>
      <c r="Q667" s="30" t="s">
        <v>92</v>
      </c>
      <c r="R667" s="28">
        <v>8</v>
      </c>
      <c r="S667" s="28">
        <v>5</v>
      </c>
      <c r="T667">
        <v>2000</v>
      </c>
      <c r="U667">
        <v>2000</v>
      </c>
      <c r="V667" s="14">
        <f t="shared" si="10"/>
        <v>0</v>
      </c>
      <c r="W667" s="28" t="s">
        <v>93</v>
      </c>
      <c r="X667" s="28" t="s">
        <v>94</v>
      </c>
      <c r="Y667" s="30" t="s">
        <v>95</v>
      </c>
      <c r="Z667" s="28" t="s">
        <v>95</v>
      </c>
      <c r="AA667" t="s">
        <v>96</v>
      </c>
      <c r="AB667" s="28">
        <v>40</v>
      </c>
      <c r="AC667" s="28" t="s">
        <v>97</v>
      </c>
      <c r="AD667" s="28" t="s">
        <v>98</v>
      </c>
      <c r="AE667" s="30" t="s">
        <v>99</v>
      </c>
      <c r="AF667" t="s">
        <v>97</v>
      </c>
      <c r="AG667" t="s">
        <v>98</v>
      </c>
      <c r="AH667" t="s">
        <v>100</v>
      </c>
      <c r="AI667" t="s">
        <v>102</v>
      </c>
      <c r="AJ667">
        <v>0</v>
      </c>
      <c r="AK667" t="s">
        <v>102</v>
      </c>
      <c r="AL667">
        <v>0</v>
      </c>
      <c r="AM667">
        <v>1406</v>
      </c>
      <c r="AN667">
        <v>1406</v>
      </c>
      <c r="AO667" s="28" t="s">
        <v>103</v>
      </c>
      <c r="AP667" s="28" t="s">
        <v>104</v>
      </c>
      <c r="AQ667" t="s">
        <v>105</v>
      </c>
      <c r="AR667" t="s">
        <v>106</v>
      </c>
      <c r="AS667">
        <v>1454</v>
      </c>
      <c r="AT667">
        <v>482</v>
      </c>
      <c r="AU667">
        <v>0</v>
      </c>
      <c r="AV667">
        <v>1936</v>
      </c>
      <c r="AW667" s="30">
        <v>0</v>
      </c>
      <c r="AX667">
        <v>0</v>
      </c>
      <c r="AY667" s="30">
        <v>2</v>
      </c>
      <c r="AZ667" s="30">
        <v>1</v>
      </c>
      <c r="BA667">
        <v>3</v>
      </c>
      <c r="BB667" s="14">
        <f>IF(Table1[[#This Row],[FullBath]]+Table1[[#This Row],[HalfBath]]=Table1[[#This Row],[BedroomAbvGr]],1,0)</f>
        <v>1</v>
      </c>
      <c r="BC667">
        <v>1</v>
      </c>
      <c r="BD667" s="30" t="s">
        <v>97</v>
      </c>
      <c r="BE667">
        <v>7</v>
      </c>
      <c r="BF667" t="s">
        <v>107</v>
      </c>
      <c r="BG667">
        <v>1</v>
      </c>
      <c r="BH667" t="s">
        <v>98</v>
      </c>
      <c r="BI667" t="s">
        <v>108</v>
      </c>
      <c r="BJ667">
        <v>2000</v>
      </c>
      <c r="BK667" t="s">
        <v>109</v>
      </c>
      <c r="BL667">
        <v>2</v>
      </c>
      <c r="BM667">
        <v>504</v>
      </c>
      <c r="BN667" t="s">
        <v>98</v>
      </c>
      <c r="BO667" t="s">
        <v>98</v>
      </c>
      <c r="BP667" t="s">
        <v>105</v>
      </c>
      <c r="BQ667" s="30">
        <v>188</v>
      </c>
      <c r="BR667" s="14">
        <f>IF(Table1[[#This Row],[WoodDeckSF]]&gt;0,1,0)</f>
        <v>1</v>
      </c>
      <c r="BS667">
        <v>124</v>
      </c>
      <c r="BT667">
        <v>0</v>
      </c>
      <c r="BU667">
        <v>0</v>
      </c>
      <c r="BV667">
        <v>0</v>
      </c>
      <c r="BW667">
        <v>0</v>
      </c>
      <c r="BX667" s="28" t="s">
        <v>83</v>
      </c>
      <c r="BY667" s="14">
        <f>IF(Table1[[#This Row],[PoolQC]]="NA", 0, 1)</f>
        <v>0</v>
      </c>
      <c r="BZ667" s="30" t="s">
        <v>83</v>
      </c>
      <c r="CA667" s="14">
        <f>IF(Table1[[#This Row],[Fence]]="NA",0,1)</f>
        <v>0</v>
      </c>
      <c r="CB667" t="s">
        <v>83</v>
      </c>
      <c r="CC667">
        <v>0</v>
      </c>
      <c r="CD667" s="30">
        <v>11</v>
      </c>
      <c r="CE667">
        <v>2006</v>
      </c>
      <c r="CF667" t="s">
        <v>110</v>
      </c>
      <c r="CG667" t="s">
        <v>111</v>
      </c>
      <c r="CH667" s="14">
        <f>IF(Table1[[#This Row],[SaleCondition]]="Normal",1,0)</f>
        <v>1</v>
      </c>
      <c r="CI667" s="1">
        <v>230500</v>
      </c>
    </row>
    <row r="668" spans="1:87" x14ac:dyDescent="0.2">
      <c r="A668">
        <v>667</v>
      </c>
      <c r="B668">
        <v>60</v>
      </c>
      <c r="C668" s="28" t="s">
        <v>81</v>
      </c>
      <c r="D668" t="s">
        <v>83</v>
      </c>
      <c r="E668">
        <v>18450</v>
      </c>
      <c r="F668" s="28" t="s">
        <v>82</v>
      </c>
      <c r="G668" t="s">
        <v>83</v>
      </c>
      <c r="H668" t="s">
        <v>120</v>
      </c>
      <c r="I668" s="28" t="s">
        <v>85</v>
      </c>
      <c r="J668" t="s">
        <v>86</v>
      </c>
      <c r="K668" s="30" t="s">
        <v>87</v>
      </c>
      <c r="L668" t="s">
        <v>88</v>
      </c>
      <c r="M668" s="31" t="s">
        <v>162</v>
      </c>
      <c r="N668" s="31" t="s">
        <v>90</v>
      </c>
      <c r="O668" s="28" t="s">
        <v>90</v>
      </c>
      <c r="P668" t="s">
        <v>91</v>
      </c>
      <c r="Q668" s="30" t="s">
        <v>92</v>
      </c>
      <c r="R668" s="28">
        <v>6</v>
      </c>
      <c r="S668" s="28">
        <v>5</v>
      </c>
      <c r="T668">
        <v>1965</v>
      </c>
      <c r="U668">
        <v>1979</v>
      </c>
      <c r="V668" s="14">
        <f t="shared" si="10"/>
        <v>1</v>
      </c>
      <c r="W668" s="28" t="s">
        <v>214</v>
      </c>
      <c r="X668" s="28" t="s">
        <v>242</v>
      </c>
      <c r="Y668" s="30" t="s">
        <v>161</v>
      </c>
      <c r="Z668" s="28" t="s">
        <v>161</v>
      </c>
      <c r="AA668" t="s">
        <v>207</v>
      </c>
      <c r="AB668" s="28">
        <v>113</v>
      </c>
      <c r="AC668" s="28" t="s">
        <v>98</v>
      </c>
      <c r="AD668" s="28" t="s">
        <v>97</v>
      </c>
      <c r="AE668" s="30" t="s">
        <v>118</v>
      </c>
      <c r="AF668" t="s">
        <v>97</v>
      </c>
      <c r="AG668" t="s">
        <v>98</v>
      </c>
      <c r="AH668" t="s">
        <v>100</v>
      </c>
      <c r="AI668" t="s">
        <v>172</v>
      </c>
      <c r="AJ668">
        <v>187</v>
      </c>
      <c r="AK668" t="s">
        <v>153</v>
      </c>
      <c r="AL668">
        <v>723</v>
      </c>
      <c r="AM668">
        <v>111</v>
      </c>
      <c r="AN668">
        <v>1021</v>
      </c>
      <c r="AO668" s="28" t="s">
        <v>103</v>
      </c>
      <c r="AP668" s="28" t="s">
        <v>98</v>
      </c>
      <c r="AQ668" t="s">
        <v>105</v>
      </c>
      <c r="AR668" t="s">
        <v>106</v>
      </c>
      <c r="AS668">
        <v>1465</v>
      </c>
      <c r="AT668">
        <v>915</v>
      </c>
      <c r="AU668">
        <v>0</v>
      </c>
      <c r="AV668">
        <v>2380</v>
      </c>
      <c r="AW668" s="30">
        <v>0</v>
      </c>
      <c r="AX668">
        <v>0</v>
      </c>
      <c r="AY668" s="30">
        <v>2</v>
      </c>
      <c r="AZ668" s="30">
        <v>1</v>
      </c>
      <c r="BA668">
        <v>3</v>
      </c>
      <c r="BB668" s="14">
        <f>IF(Table1[[#This Row],[FullBath]]+Table1[[#This Row],[HalfBath]]=Table1[[#This Row],[BedroomAbvGr]],1,0)</f>
        <v>1</v>
      </c>
      <c r="BC668">
        <v>1</v>
      </c>
      <c r="BD668" s="30" t="s">
        <v>98</v>
      </c>
      <c r="BE668">
        <v>7</v>
      </c>
      <c r="BF668" t="s">
        <v>213</v>
      </c>
      <c r="BG668">
        <v>1</v>
      </c>
      <c r="BH668" t="s">
        <v>212</v>
      </c>
      <c r="BI668" t="s">
        <v>169</v>
      </c>
      <c r="BJ668">
        <v>1965</v>
      </c>
      <c r="BK668" t="s">
        <v>102</v>
      </c>
      <c r="BL668">
        <v>2</v>
      </c>
      <c r="BM668">
        <v>596</v>
      </c>
      <c r="BN668" t="s">
        <v>98</v>
      </c>
      <c r="BO668" t="s">
        <v>98</v>
      </c>
      <c r="BP668" t="s">
        <v>105</v>
      </c>
      <c r="BQ668" s="30">
        <v>0</v>
      </c>
      <c r="BR668" s="14">
        <f>IF(Table1[[#This Row],[WoodDeckSF]]&gt;0,1,0)</f>
        <v>0</v>
      </c>
      <c r="BS668">
        <v>265</v>
      </c>
      <c r="BT668">
        <v>0</v>
      </c>
      <c r="BU668">
        <v>0</v>
      </c>
      <c r="BV668">
        <v>0</v>
      </c>
      <c r="BW668">
        <v>0</v>
      </c>
      <c r="BX668" s="28" t="s">
        <v>83</v>
      </c>
      <c r="BY668" s="14">
        <f>IF(Table1[[#This Row],[PoolQC]]="NA", 0, 1)</f>
        <v>0</v>
      </c>
      <c r="BZ668" s="30" t="s">
        <v>83</v>
      </c>
      <c r="CA668" s="14">
        <f>IF(Table1[[#This Row],[Fence]]="NA",0,1)</f>
        <v>0</v>
      </c>
      <c r="CB668" t="s">
        <v>83</v>
      </c>
      <c r="CC668">
        <v>0</v>
      </c>
      <c r="CD668" s="30">
        <v>8</v>
      </c>
      <c r="CE668">
        <v>2007</v>
      </c>
      <c r="CF668" t="s">
        <v>110</v>
      </c>
      <c r="CG668" t="s">
        <v>128</v>
      </c>
      <c r="CH668" s="14">
        <f>IF(Table1[[#This Row],[SaleCondition]]="Normal",1,0)</f>
        <v>0</v>
      </c>
      <c r="CI668" s="1">
        <v>129000</v>
      </c>
    </row>
    <row r="669" spans="1:87" x14ac:dyDescent="0.2">
      <c r="A669">
        <v>668</v>
      </c>
      <c r="B669">
        <v>20</v>
      </c>
      <c r="C669" s="28" t="s">
        <v>81</v>
      </c>
      <c r="D669">
        <v>65</v>
      </c>
      <c r="E669">
        <v>8125</v>
      </c>
      <c r="F669" s="28" t="s">
        <v>82</v>
      </c>
      <c r="G669" t="s">
        <v>83</v>
      </c>
      <c r="H669" t="s">
        <v>84</v>
      </c>
      <c r="I669" s="28" t="s">
        <v>85</v>
      </c>
      <c r="J669" t="s">
        <v>86</v>
      </c>
      <c r="K669" s="30" t="s">
        <v>87</v>
      </c>
      <c r="L669" t="s">
        <v>88</v>
      </c>
      <c r="M669" s="31" t="s">
        <v>170</v>
      </c>
      <c r="N669" s="31" t="s">
        <v>90</v>
      </c>
      <c r="O669" s="28" t="s">
        <v>90</v>
      </c>
      <c r="P669" t="s">
        <v>91</v>
      </c>
      <c r="Q669" s="30" t="s">
        <v>115</v>
      </c>
      <c r="R669" s="28">
        <v>6</v>
      </c>
      <c r="S669" s="28">
        <v>5</v>
      </c>
      <c r="T669">
        <v>1994</v>
      </c>
      <c r="U669">
        <v>1998</v>
      </c>
      <c r="V669" s="14">
        <f t="shared" si="10"/>
        <v>1</v>
      </c>
      <c r="W669" s="28" t="s">
        <v>93</v>
      </c>
      <c r="X669" s="28" t="s">
        <v>94</v>
      </c>
      <c r="Y669" s="30" t="s">
        <v>140</v>
      </c>
      <c r="Z669" s="28" t="s">
        <v>140</v>
      </c>
      <c r="AA669" t="s">
        <v>96</v>
      </c>
      <c r="AB669" s="28">
        <v>258</v>
      </c>
      <c r="AC669" s="28" t="s">
        <v>98</v>
      </c>
      <c r="AD669" s="28" t="s">
        <v>98</v>
      </c>
      <c r="AE669" s="30" t="s">
        <v>99</v>
      </c>
      <c r="AF669" t="s">
        <v>97</v>
      </c>
      <c r="AG669" t="s">
        <v>98</v>
      </c>
      <c r="AH669" t="s">
        <v>100</v>
      </c>
      <c r="AI669" t="s">
        <v>101</v>
      </c>
      <c r="AJ669">
        <v>1138</v>
      </c>
      <c r="AK669" t="s">
        <v>102</v>
      </c>
      <c r="AL669">
        <v>0</v>
      </c>
      <c r="AM669">
        <v>270</v>
      </c>
      <c r="AN669">
        <v>1408</v>
      </c>
      <c r="AO669" s="28" t="s">
        <v>103</v>
      </c>
      <c r="AP669" s="28" t="s">
        <v>104</v>
      </c>
      <c r="AQ669" t="s">
        <v>105</v>
      </c>
      <c r="AR669" t="s">
        <v>106</v>
      </c>
      <c r="AS669">
        <v>1679</v>
      </c>
      <c r="AT669">
        <v>0</v>
      </c>
      <c r="AU669">
        <v>0</v>
      </c>
      <c r="AV669">
        <v>1679</v>
      </c>
      <c r="AW669" s="30">
        <v>1</v>
      </c>
      <c r="AX669">
        <v>0</v>
      </c>
      <c r="AY669" s="30">
        <v>2</v>
      </c>
      <c r="AZ669" s="30">
        <v>0</v>
      </c>
      <c r="BA669">
        <v>3</v>
      </c>
      <c r="BB669" s="14">
        <f>IF(Table1[[#This Row],[FullBath]]+Table1[[#This Row],[HalfBath]]=Table1[[#This Row],[BedroomAbvGr]],1,0)</f>
        <v>0</v>
      </c>
      <c r="BC669">
        <v>1</v>
      </c>
      <c r="BD669" s="30" t="s">
        <v>97</v>
      </c>
      <c r="BE669">
        <v>7</v>
      </c>
      <c r="BF669" t="s">
        <v>107</v>
      </c>
      <c r="BG669">
        <v>1</v>
      </c>
      <c r="BH669" t="s">
        <v>147</v>
      </c>
      <c r="BI669" t="s">
        <v>108</v>
      </c>
      <c r="BJ669">
        <v>1994</v>
      </c>
      <c r="BK669" t="s">
        <v>109</v>
      </c>
      <c r="BL669">
        <v>2</v>
      </c>
      <c r="BM669">
        <v>575</v>
      </c>
      <c r="BN669" t="s">
        <v>98</v>
      </c>
      <c r="BO669" t="s">
        <v>98</v>
      </c>
      <c r="BP669" t="s">
        <v>105</v>
      </c>
      <c r="BQ669" s="30">
        <v>224</v>
      </c>
      <c r="BR669" s="14">
        <f>IF(Table1[[#This Row],[WoodDeckSF]]&gt;0,1,0)</f>
        <v>1</v>
      </c>
      <c r="BS669">
        <v>42</v>
      </c>
      <c r="BT669">
        <v>0</v>
      </c>
      <c r="BU669">
        <v>0</v>
      </c>
      <c r="BV669">
        <v>0</v>
      </c>
      <c r="BW669">
        <v>0</v>
      </c>
      <c r="BX669" s="28" t="s">
        <v>83</v>
      </c>
      <c r="BY669" s="14">
        <f>IF(Table1[[#This Row],[PoolQC]]="NA", 0, 1)</f>
        <v>0</v>
      </c>
      <c r="BZ669" s="30" t="s">
        <v>83</v>
      </c>
      <c r="CA669" s="14">
        <f>IF(Table1[[#This Row],[Fence]]="NA",0,1)</f>
        <v>0</v>
      </c>
      <c r="CB669" t="s">
        <v>83</v>
      </c>
      <c r="CC669">
        <v>0</v>
      </c>
      <c r="CD669" s="30">
        <v>10</v>
      </c>
      <c r="CE669">
        <v>2008</v>
      </c>
      <c r="CF669" t="s">
        <v>110</v>
      </c>
      <c r="CG669" t="s">
        <v>111</v>
      </c>
      <c r="CH669" s="14">
        <f>IF(Table1[[#This Row],[SaleCondition]]="Normal",1,0)</f>
        <v>1</v>
      </c>
      <c r="CI669" s="1">
        <v>193500</v>
      </c>
    </row>
    <row r="670" spans="1:87" x14ac:dyDescent="0.2">
      <c r="A670">
        <v>669</v>
      </c>
      <c r="B670">
        <v>20</v>
      </c>
      <c r="C670" s="28" t="s">
        <v>81</v>
      </c>
      <c r="D670" t="s">
        <v>83</v>
      </c>
      <c r="E670">
        <v>14175</v>
      </c>
      <c r="F670" s="28" t="s">
        <v>82</v>
      </c>
      <c r="G670" t="s">
        <v>83</v>
      </c>
      <c r="H670" t="s">
        <v>84</v>
      </c>
      <c r="I670" s="28" t="s">
        <v>175</v>
      </c>
      <c r="J670" t="s">
        <v>86</v>
      </c>
      <c r="K670" s="30" t="s">
        <v>122</v>
      </c>
      <c r="L670" t="s">
        <v>194</v>
      </c>
      <c r="M670" s="31" t="s">
        <v>151</v>
      </c>
      <c r="N670" s="31" t="s">
        <v>90</v>
      </c>
      <c r="O670" s="28" t="s">
        <v>90</v>
      </c>
      <c r="P670" t="s">
        <v>91</v>
      </c>
      <c r="Q670" s="30" t="s">
        <v>115</v>
      </c>
      <c r="R670" s="28">
        <v>5</v>
      </c>
      <c r="S670" s="28">
        <v>6</v>
      </c>
      <c r="T670">
        <v>1956</v>
      </c>
      <c r="U670">
        <v>1987</v>
      </c>
      <c r="V670" s="14">
        <f t="shared" si="10"/>
        <v>1</v>
      </c>
      <c r="W670" s="28" t="s">
        <v>93</v>
      </c>
      <c r="X670" s="28" t="s">
        <v>94</v>
      </c>
      <c r="Y670" s="30" t="s">
        <v>180</v>
      </c>
      <c r="Z670" s="28" t="s">
        <v>124</v>
      </c>
      <c r="AA670" t="s">
        <v>117</v>
      </c>
      <c r="AB670" s="28">
        <v>0</v>
      </c>
      <c r="AC670" s="28" t="s">
        <v>98</v>
      </c>
      <c r="AD670" s="28" t="s">
        <v>98</v>
      </c>
      <c r="AE670" s="30" t="s">
        <v>118</v>
      </c>
      <c r="AF670" t="s">
        <v>98</v>
      </c>
      <c r="AG670" t="s">
        <v>98</v>
      </c>
      <c r="AH670" t="s">
        <v>100</v>
      </c>
      <c r="AI670" t="s">
        <v>153</v>
      </c>
      <c r="AJ670">
        <v>988</v>
      </c>
      <c r="AK670" t="s">
        <v>102</v>
      </c>
      <c r="AL670">
        <v>0</v>
      </c>
      <c r="AM670">
        <v>200</v>
      </c>
      <c r="AN670">
        <v>1188</v>
      </c>
      <c r="AO670" s="28" t="s">
        <v>103</v>
      </c>
      <c r="AP670" s="28" t="s">
        <v>97</v>
      </c>
      <c r="AQ670" t="s">
        <v>105</v>
      </c>
      <c r="AR670" t="s">
        <v>106</v>
      </c>
      <c r="AS670">
        <v>1437</v>
      </c>
      <c r="AT670">
        <v>0</v>
      </c>
      <c r="AU670">
        <v>0</v>
      </c>
      <c r="AV670">
        <v>1437</v>
      </c>
      <c r="AW670" s="30">
        <v>1</v>
      </c>
      <c r="AX670">
        <v>0</v>
      </c>
      <c r="AY670" s="30">
        <v>1</v>
      </c>
      <c r="AZ670" s="30">
        <v>1</v>
      </c>
      <c r="BA670">
        <v>3</v>
      </c>
      <c r="BB670" s="14">
        <f>IF(Table1[[#This Row],[FullBath]]+Table1[[#This Row],[HalfBath]]=Table1[[#This Row],[BedroomAbvGr]],1,0)</f>
        <v>0</v>
      </c>
      <c r="BC670">
        <v>1</v>
      </c>
      <c r="BD670" s="30" t="s">
        <v>98</v>
      </c>
      <c r="BE670">
        <v>6</v>
      </c>
      <c r="BF670" t="s">
        <v>224</v>
      </c>
      <c r="BG670">
        <v>1</v>
      </c>
      <c r="BH670" t="s">
        <v>98</v>
      </c>
      <c r="BI670" t="s">
        <v>127</v>
      </c>
      <c r="BJ670">
        <v>1999</v>
      </c>
      <c r="BK670" t="s">
        <v>102</v>
      </c>
      <c r="BL670">
        <v>2</v>
      </c>
      <c r="BM670">
        <v>576</v>
      </c>
      <c r="BN670" t="s">
        <v>98</v>
      </c>
      <c r="BO670" t="s">
        <v>98</v>
      </c>
      <c r="BP670" t="s">
        <v>105</v>
      </c>
      <c r="BQ670" s="30">
        <v>304</v>
      </c>
      <c r="BR670" s="14">
        <f>IF(Table1[[#This Row],[WoodDeckSF]]&gt;0,1,0)</f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 s="28" t="s">
        <v>83</v>
      </c>
      <c r="BY670" s="14">
        <f>IF(Table1[[#This Row],[PoolQC]]="NA", 0, 1)</f>
        <v>0</v>
      </c>
      <c r="BZ670" s="30" t="s">
        <v>83</v>
      </c>
      <c r="CA670" s="14">
        <f>IF(Table1[[#This Row],[Fence]]="NA",0,1)</f>
        <v>0</v>
      </c>
      <c r="CB670" t="s">
        <v>83</v>
      </c>
      <c r="CC670">
        <v>0</v>
      </c>
      <c r="CD670" s="30">
        <v>11</v>
      </c>
      <c r="CE670">
        <v>2006</v>
      </c>
      <c r="CF670" t="s">
        <v>110</v>
      </c>
      <c r="CG670" t="s">
        <v>111</v>
      </c>
      <c r="CH670" s="14">
        <f>IF(Table1[[#This Row],[SaleCondition]]="Normal",1,0)</f>
        <v>1</v>
      </c>
      <c r="CI670" s="1">
        <v>168000</v>
      </c>
    </row>
    <row r="671" spans="1:87" x14ac:dyDescent="0.2">
      <c r="A671">
        <v>670</v>
      </c>
      <c r="B671">
        <v>30</v>
      </c>
      <c r="C671" s="28" t="s">
        <v>81</v>
      </c>
      <c r="D671">
        <v>80</v>
      </c>
      <c r="E671">
        <v>11600</v>
      </c>
      <c r="F671" s="28" t="s">
        <v>82</v>
      </c>
      <c r="G671" t="s">
        <v>83</v>
      </c>
      <c r="H671" t="s">
        <v>84</v>
      </c>
      <c r="I671" s="28" t="s">
        <v>85</v>
      </c>
      <c r="J671" t="s">
        <v>86</v>
      </c>
      <c r="K671" s="30" t="s">
        <v>87</v>
      </c>
      <c r="L671" t="s">
        <v>88</v>
      </c>
      <c r="M671" s="31" t="s">
        <v>123</v>
      </c>
      <c r="N671" s="31" t="s">
        <v>90</v>
      </c>
      <c r="O671" s="28" t="s">
        <v>90</v>
      </c>
      <c r="P671" t="s">
        <v>91</v>
      </c>
      <c r="Q671" s="30" t="s">
        <v>115</v>
      </c>
      <c r="R671" s="28">
        <v>4</v>
      </c>
      <c r="S671" s="28">
        <v>5</v>
      </c>
      <c r="T671">
        <v>1922</v>
      </c>
      <c r="U671">
        <v>1950</v>
      </c>
      <c r="V671" s="14">
        <f t="shared" si="10"/>
        <v>1</v>
      </c>
      <c r="W671" s="28" t="s">
        <v>93</v>
      </c>
      <c r="X671" s="28" t="s">
        <v>94</v>
      </c>
      <c r="Y671" s="30" t="s">
        <v>116</v>
      </c>
      <c r="Z671" s="28" t="s">
        <v>116</v>
      </c>
      <c r="AA671" t="s">
        <v>117</v>
      </c>
      <c r="AB671" s="28">
        <v>0</v>
      </c>
      <c r="AC671" s="28" t="s">
        <v>98</v>
      </c>
      <c r="AD671" s="28" t="s">
        <v>98</v>
      </c>
      <c r="AE671" s="30" t="s">
        <v>126</v>
      </c>
      <c r="AF671" t="s">
        <v>147</v>
      </c>
      <c r="AG671" t="s">
        <v>98</v>
      </c>
      <c r="AH671" t="s">
        <v>100</v>
      </c>
      <c r="AI671" t="s">
        <v>102</v>
      </c>
      <c r="AJ671">
        <v>0</v>
      </c>
      <c r="AK671" t="s">
        <v>102</v>
      </c>
      <c r="AL671">
        <v>0</v>
      </c>
      <c r="AM671">
        <v>700</v>
      </c>
      <c r="AN671">
        <v>700</v>
      </c>
      <c r="AO671" s="28" t="s">
        <v>103</v>
      </c>
      <c r="AP671" s="28" t="s">
        <v>104</v>
      </c>
      <c r="AQ671" t="s">
        <v>105</v>
      </c>
      <c r="AR671" t="s">
        <v>106</v>
      </c>
      <c r="AS671">
        <v>1180</v>
      </c>
      <c r="AT671">
        <v>0</v>
      </c>
      <c r="AU671">
        <v>0</v>
      </c>
      <c r="AV671">
        <v>1180</v>
      </c>
      <c r="AW671" s="30">
        <v>0</v>
      </c>
      <c r="AX671">
        <v>0</v>
      </c>
      <c r="AY671" s="30">
        <v>1</v>
      </c>
      <c r="AZ671" s="30">
        <v>0</v>
      </c>
      <c r="BA671">
        <v>2</v>
      </c>
      <c r="BB671" s="14">
        <f>IF(Table1[[#This Row],[FullBath]]+Table1[[#This Row],[HalfBath]]=Table1[[#This Row],[BedroomAbvGr]],1,0)</f>
        <v>0</v>
      </c>
      <c r="BC671">
        <v>1</v>
      </c>
      <c r="BD671" s="30" t="s">
        <v>147</v>
      </c>
      <c r="BE671">
        <v>5</v>
      </c>
      <c r="BF671" t="s">
        <v>107</v>
      </c>
      <c r="BG671">
        <v>1</v>
      </c>
      <c r="BH671" t="s">
        <v>97</v>
      </c>
      <c r="BI671" t="s">
        <v>127</v>
      </c>
      <c r="BJ671">
        <v>1922</v>
      </c>
      <c r="BK671" t="s">
        <v>102</v>
      </c>
      <c r="BL671">
        <v>1</v>
      </c>
      <c r="BM671">
        <v>252</v>
      </c>
      <c r="BN671" t="s">
        <v>98</v>
      </c>
      <c r="BO671" t="s">
        <v>147</v>
      </c>
      <c r="BP671" t="s">
        <v>105</v>
      </c>
      <c r="BQ671" s="30">
        <v>0</v>
      </c>
      <c r="BR671" s="14">
        <f>IF(Table1[[#This Row],[WoodDeckSF]]&gt;0,1,0)</f>
        <v>0</v>
      </c>
      <c r="BS671">
        <v>0</v>
      </c>
      <c r="BT671">
        <v>67</v>
      </c>
      <c r="BU671">
        <v>0</v>
      </c>
      <c r="BV671">
        <v>0</v>
      </c>
      <c r="BW671">
        <v>0</v>
      </c>
      <c r="BX671" s="28" t="s">
        <v>83</v>
      </c>
      <c r="BY671" s="14">
        <f>IF(Table1[[#This Row],[PoolQC]]="NA", 0, 1)</f>
        <v>0</v>
      </c>
      <c r="BZ671" s="30" t="s">
        <v>83</v>
      </c>
      <c r="CA671" s="14">
        <f>IF(Table1[[#This Row],[Fence]]="NA",0,1)</f>
        <v>0</v>
      </c>
      <c r="CB671" t="s">
        <v>83</v>
      </c>
      <c r="CC671">
        <v>0</v>
      </c>
      <c r="CD671" s="30">
        <v>7</v>
      </c>
      <c r="CE671">
        <v>2006</v>
      </c>
      <c r="CF671" t="s">
        <v>110</v>
      </c>
      <c r="CG671" t="s">
        <v>111</v>
      </c>
      <c r="CH671" s="14">
        <f>IF(Table1[[#This Row],[SaleCondition]]="Normal",1,0)</f>
        <v>1</v>
      </c>
      <c r="CI671" s="1">
        <v>137500</v>
      </c>
    </row>
    <row r="672" spans="1:87" x14ac:dyDescent="0.2">
      <c r="A672">
        <v>671</v>
      </c>
      <c r="B672">
        <v>60</v>
      </c>
      <c r="C672" s="28" t="s">
        <v>81</v>
      </c>
      <c r="D672">
        <v>64</v>
      </c>
      <c r="E672">
        <v>8633</v>
      </c>
      <c r="F672" s="28" t="s">
        <v>82</v>
      </c>
      <c r="G672" t="s">
        <v>83</v>
      </c>
      <c r="H672" t="s">
        <v>84</v>
      </c>
      <c r="I672" s="28" t="s">
        <v>85</v>
      </c>
      <c r="J672" t="s">
        <v>86</v>
      </c>
      <c r="K672" s="30" t="s">
        <v>112</v>
      </c>
      <c r="L672" t="s">
        <v>88</v>
      </c>
      <c r="M672" s="31" t="s">
        <v>89</v>
      </c>
      <c r="N672" s="31" t="s">
        <v>90</v>
      </c>
      <c r="O672" s="28" t="s">
        <v>90</v>
      </c>
      <c r="P672" t="s">
        <v>91</v>
      </c>
      <c r="Q672" s="30" t="s">
        <v>92</v>
      </c>
      <c r="R672" s="28">
        <v>6</v>
      </c>
      <c r="S672" s="28">
        <v>5</v>
      </c>
      <c r="T672">
        <v>2005</v>
      </c>
      <c r="U672">
        <v>2005</v>
      </c>
      <c r="V672" s="14">
        <f t="shared" si="10"/>
        <v>0</v>
      </c>
      <c r="W672" s="28" t="s">
        <v>93</v>
      </c>
      <c r="X672" s="28" t="s">
        <v>94</v>
      </c>
      <c r="Y672" s="30" t="s">
        <v>95</v>
      </c>
      <c r="Z672" s="28" t="s">
        <v>95</v>
      </c>
      <c r="AA672" t="s">
        <v>117</v>
      </c>
      <c r="AB672" s="28">
        <v>0</v>
      </c>
      <c r="AC672" s="28" t="s">
        <v>97</v>
      </c>
      <c r="AD672" s="28" t="s">
        <v>98</v>
      </c>
      <c r="AE672" s="30" t="s">
        <v>99</v>
      </c>
      <c r="AF672" t="s">
        <v>97</v>
      </c>
      <c r="AG672" t="s">
        <v>98</v>
      </c>
      <c r="AH672" t="s">
        <v>100</v>
      </c>
      <c r="AI672" t="s">
        <v>101</v>
      </c>
      <c r="AJ672">
        <v>193</v>
      </c>
      <c r="AK672" t="s">
        <v>102</v>
      </c>
      <c r="AL672">
        <v>0</v>
      </c>
      <c r="AM672">
        <v>545</v>
      </c>
      <c r="AN672">
        <v>738</v>
      </c>
      <c r="AO672" s="28" t="s">
        <v>103</v>
      </c>
      <c r="AP672" s="28" t="s">
        <v>104</v>
      </c>
      <c r="AQ672" t="s">
        <v>105</v>
      </c>
      <c r="AR672" t="s">
        <v>106</v>
      </c>
      <c r="AS672">
        <v>738</v>
      </c>
      <c r="AT672">
        <v>738</v>
      </c>
      <c r="AU672">
        <v>0</v>
      </c>
      <c r="AV672">
        <v>1476</v>
      </c>
      <c r="AW672" s="30">
        <v>1</v>
      </c>
      <c r="AX672">
        <v>0</v>
      </c>
      <c r="AY672" s="30">
        <v>2</v>
      </c>
      <c r="AZ672" s="30">
        <v>1</v>
      </c>
      <c r="BA672">
        <v>3</v>
      </c>
      <c r="BB672" s="14">
        <f>IF(Table1[[#This Row],[FullBath]]+Table1[[#This Row],[HalfBath]]=Table1[[#This Row],[BedroomAbvGr]],1,0)</f>
        <v>1</v>
      </c>
      <c r="BC672">
        <v>1</v>
      </c>
      <c r="BD672" s="30" t="s">
        <v>97</v>
      </c>
      <c r="BE672">
        <v>7</v>
      </c>
      <c r="BF672" t="s">
        <v>107</v>
      </c>
      <c r="BG672">
        <v>0</v>
      </c>
      <c r="BH672" t="s">
        <v>83</v>
      </c>
      <c r="BI672" t="s">
        <v>108</v>
      </c>
      <c r="BJ672">
        <v>2005</v>
      </c>
      <c r="BK672" t="s">
        <v>157</v>
      </c>
      <c r="BL672">
        <v>2</v>
      </c>
      <c r="BM672">
        <v>540</v>
      </c>
      <c r="BN672" t="s">
        <v>98</v>
      </c>
      <c r="BO672" t="s">
        <v>98</v>
      </c>
      <c r="BP672" t="s">
        <v>105</v>
      </c>
      <c r="BQ672" s="30">
        <v>100</v>
      </c>
      <c r="BR672" s="14">
        <f>IF(Table1[[#This Row],[WoodDeckSF]]&gt;0,1,0)</f>
        <v>1</v>
      </c>
      <c r="BS672">
        <v>35</v>
      </c>
      <c r="BT672">
        <v>0</v>
      </c>
      <c r="BU672">
        <v>0</v>
      </c>
      <c r="BV672">
        <v>0</v>
      </c>
      <c r="BW672">
        <v>0</v>
      </c>
      <c r="BX672" s="28" t="s">
        <v>83</v>
      </c>
      <c r="BY672" s="14">
        <f>IF(Table1[[#This Row],[PoolQC]]="NA", 0, 1)</f>
        <v>0</v>
      </c>
      <c r="BZ672" s="30" t="s">
        <v>83</v>
      </c>
      <c r="CA672" s="14">
        <f>IF(Table1[[#This Row],[Fence]]="NA",0,1)</f>
        <v>0</v>
      </c>
      <c r="CB672" t="s">
        <v>83</v>
      </c>
      <c r="CC672">
        <v>0</v>
      </c>
      <c r="CD672" s="30">
        <v>2</v>
      </c>
      <c r="CE672">
        <v>2009</v>
      </c>
      <c r="CF672" t="s">
        <v>110</v>
      </c>
      <c r="CG672" t="s">
        <v>111</v>
      </c>
      <c r="CH672" s="14">
        <f>IF(Table1[[#This Row],[SaleCondition]]="Normal",1,0)</f>
        <v>1</v>
      </c>
      <c r="CI672" s="1">
        <v>173500</v>
      </c>
    </row>
    <row r="673" spans="1:87" x14ac:dyDescent="0.2">
      <c r="A673">
        <v>672</v>
      </c>
      <c r="B673">
        <v>70</v>
      </c>
      <c r="C673" s="28" t="s">
        <v>239</v>
      </c>
      <c r="D673">
        <v>54</v>
      </c>
      <c r="E673">
        <v>6629</v>
      </c>
      <c r="F673" s="28" t="s">
        <v>82</v>
      </c>
      <c r="G673" t="s">
        <v>83</v>
      </c>
      <c r="H673" t="s">
        <v>84</v>
      </c>
      <c r="I673" s="28" t="s">
        <v>85</v>
      </c>
      <c r="J673" t="s">
        <v>86</v>
      </c>
      <c r="K673" s="30" t="s">
        <v>87</v>
      </c>
      <c r="L673" t="s">
        <v>88</v>
      </c>
      <c r="M673" s="31" t="s">
        <v>185</v>
      </c>
      <c r="N673" s="31" t="s">
        <v>144</v>
      </c>
      <c r="O673" s="28" t="s">
        <v>90</v>
      </c>
      <c r="P673" t="s">
        <v>91</v>
      </c>
      <c r="Q673" s="30" t="s">
        <v>92</v>
      </c>
      <c r="R673" s="28">
        <v>6</v>
      </c>
      <c r="S673" s="28">
        <v>6</v>
      </c>
      <c r="T673">
        <v>1925</v>
      </c>
      <c r="U673">
        <v>1950</v>
      </c>
      <c r="V673" s="14">
        <f t="shared" si="10"/>
        <v>1</v>
      </c>
      <c r="W673" s="28" t="s">
        <v>184</v>
      </c>
      <c r="X673" s="28" t="s">
        <v>94</v>
      </c>
      <c r="Y673" s="30" t="s">
        <v>124</v>
      </c>
      <c r="Z673" s="28" t="s">
        <v>124</v>
      </c>
      <c r="AA673" t="s">
        <v>117</v>
      </c>
      <c r="AB673" s="28">
        <v>0</v>
      </c>
      <c r="AC673" s="28" t="s">
        <v>98</v>
      </c>
      <c r="AD673" s="28" t="s">
        <v>97</v>
      </c>
      <c r="AE673" s="30" t="s">
        <v>126</v>
      </c>
      <c r="AF673" t="s">
        <v>98</v>
      </c>
      <c r="AG673" t="s">
        <v>98</v>
      </c>
      <c r="AH673" t="s">
        <v>100</v>
      </c>
      <c r="AI673" t="s">
        <v>141</v>
      </c>
      <c r="AJ673">
        <v>551</v>
      </c>
      <c r="AK673" t="s">
        <v>102</v>
      </c>
      <c r="AL673">
        <v>0</v>
      </c>
      <c r="AM673">
        <v>121</v>
      </c>
      <c r="AN673">
        <v>672</v>
      </c>
      <c r="AO673" s="28" t="s">
        <v>103</v>
      </c>
      <c r="AP673" s="28" t="s">
        <v>98</v>
      </c>
      <c r="AQ673" t="s">
        <v>177</v>
      </c>
      <c r="AR673" t="s">
        <v>106</v>
      </c>
      <c r="AS673">
        <v>697</v>
      </c>
      <c r="AT673">
        <v>672</v>
      </c>
      <c r="AU673">
        <v>0</v>
      </c>
      <c r="AV673">
        <v>1369</v>
      </c>
      <c r="AW673" s="30">
        <v>1</v>
      </c>
      <c r="AX673">
        <v>0</v>
      </c>
      <c r="AY673" s="30">
        <v>2</v>
      </c>
      <c r="AZ673" s="30">
        <v>0</v>
      </c>
      <c r="BA673">
        <v>3</v>
      </c>
      <c r="BB673" s="14">
        <f>IF(Table1[[#This Row],[FullBath]]+Table1[[#This Row],[HalfBath]]=Table1[[#This Row],[BedroomAbvGr]],1,0)</f>
        <v>0</v>
      </c>
      <c r="BC673">
        <v>1</v>
      </c>
      <c r="BD673" s="30" t="s">
        <v>98</v>
      </c>
      <c r="BE673">
        <v>6</v>
      </c>
      <c r="BF673" t="s">
        <v>107</v>
      </c>
      <c r="BG673">
        <v>0</v>
      </c>
      <c r="BH673" t="s">
        <v>83</v>
      </c>
      <c r="BI673" t="s">
        <v>127</v>
      </c>
      <c r="BJ673">
        <v>1930</v>
      </c>
      <c r="BK673" t="s">
        <v>102</v>
      </c>
      <c r="BL673">
        <v>1</v>
      </c>
      <c r="BM673">
        <v>300</v>
      </c>
      <c r="BN673" t="s">
        <v>98</v>
      </c>
      <c r="BO673" t="s">
        <v>98</v>
      </c>
      <c r="BP673" t="s">
        <v>105</v>
      </c>
      <c r="BQ673" s="30">
        <v>147</v>
      </c>
      <c r="BR673" s="14">
        <f>IF(Table1[[#This Row],[WoodDeckSF]]&gt;0,1,0)</f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 s="28" t="s">
        <v>83</v>
      </c>
      <c r="BY673" s="14">
        <f>IF(Table1[[#This Row],[PoolQC]]="NA", 0, 1)</f>
        <v>0</v>
      </c>
      <c r="BZ673" s="30" t="s">
        <v>83</v>
      </c>
      <c r="CA673" s="14">
        <f>IF(Table1[[#This Row],[Fence]]="NA",0,1)</f>
        <v>0</v>
      </c>
      <c r="CB673" t="s">
        <v>83</v>
      </c>
      <c r="CC673">
        <v>0</v>
      </c>
      <c r="CD673" s="30">
        <v>7</v>
      </c>
      <c r="CE673">
        <v>2009</v>
      </c>
      <c r="CF673" t="s">
        <v>110</v>
      </c>
      <c r="CG673" t="s">
        <v>111</v>
      </c>
      <c r="CH673" s="14">
        <f>IF(Table1[[#This Row],[SaleCondition]]="Normal",1,0)</f>
        <v>1</v>
      </c>
      <c r="CI673" s="1">
        <v>103600</v>
      </c>
    </row>
    <row r="674" spans="1:87" x14ac:dyDescent="0.2">
      <c r="A674">
        <v>673</v>
      </c>
      <c r="B674">
        <v>20</v>
      </c>
      <c r="C674" s="28" t="s">
        <v>81</v>
      </c>
      <c r="D674" t="s">
        <v>83</v>
      </c>
      <c r="E674">
        <v>11250</v>
      </c>
      <c r="F674" s="28" t="s">
        <v>82</v>
      </c>
      <c r="G674" t="s">
        <v>83</v>
      </c>
      <c r="H674" t="s">
        <v>120</v>
      </c>
      <c r="I674" s="28" t="s">
        <v>85</v>
      </c>
      <c r="J674" t="s">
        <v>86</v>
      </c>
      <c r="K674" s="30" t="s">
        <v>87</v>
      </c>
      <c r="L674" t="s">
        <v>88</v>
      </c>
      <c r="M674" s="31" t="s">
        <v>113</v>
      </c>
      <c r="N674" s="31" t="s">
        <v>90</v>
      </c>
      <c r="O674" s="28" t="s">
        <v>90</v>
      </c>
      <c r="P674" t="s">
        <v>91</v>
      </c>
      <c r="Q674" s="30" t="s">
        <v>115</v>
      </c>
      <c r="R674" s="28">
        <v>6</v>
      </c>
      <c r="S674" s="28">
        <v>6</v>
      </c>
      <c r="T674">
        <v>1977</v>
      </c>
      <c r="U674">
        <v>1977</v>
      </c>
      <c r="V674" s="14">
        <f t="shared" si="10"/>
        <v>0</v>
      </c>
      <c r="W674" s="28" t="s">
        <v>93</v>
      </c>
      <c r="X674" s="28" t="s">
        <v>94</v>
      </c>
      <c r="Y674" s="30" t="s">
        <v>161</v>
      </c>
      <c r="Z674" s="28" t="s">
        <v>161</v>
      </c>
      <c r="AA674" t="s">
        <v>117</v>
      </c>
      <c r="AB674" s="28">
        <v>0</v>
      </c>
      <c r="AC674" s="28" t="s">
        <v>97</v>
      </c>
      <c r="AD674" s="28" t="s">
        <v>98</v>
      </c>
      <c r="AE674" s="30" t="s">
        <v>118</v>
      </c>
      <c r="AF674" t="s">
        <v>97</v>
      </c>
      <c r="AG674" t="s">
        <v>98</v>
      </c>
      <c r="AH674" t="s">
        <v>100</v>
      </c>
      <c r="AI674" t="s">
        <v>119</v>
      </c>
      <c r="AJ674">
        <v>767</v>
      </c>
      <c r="AK674" t="s">
        <v>102</v>
      </c>
      <c r="AL674">
        <v>0</v>
      </c>
      <c r="AM674">
        <v>441</v>
      </c>
      <c r="AN674">
        <v>1208</v>
      </c>
      <c r="AO674" s="28" t="s">
        <v>103</v>
      </c>
      <c r="AP674" s="28" t="s">
        <v>98</v>
      </c>
      <c r="AQ674" t="s">
        <v>105</v>
      </c>
      <c r="AR674" t="s">
        <v>106</v>
      </c>
      <c r="AS674">
        <v>1208</v>
      </c>
      <c r="AT674">
        <v>0</v>
      </c>
      <c r="AU674">
        <v>0</v>
      </c>
      <c r="AV674">
        <v>1208</v>
      </c>
      <c r="AW674" s="30">
        <v>1</v>
      </c>
      <c r="AX674">
        <v>0</v>
      </c>
      <c r="AY674" s="30">
        <v>1</v>
      </c>
      <c r="AZ674" s="30">
        <v>1</v>
      </c>
      <c r="BA674">
        <v>3</v>
      </c>
      <c r="BB674" s="14">
        <f>IF(Table1[[#This Row],[FullBath]]+Table1[[#This Row],[HalfBath]]=Table1[[#This Row],[BedroomAbvGr]],1,0)</f>
        <v>0</v>
      </c>
      <c r="BC674">
        <v>1</v>
      </c>
      <c r="BD674" s="30" t="s">
        <v>98</v>
      </c>
      <c r="BE674">
        <v>6</v>
      </c>
      <c r="BF674" t="s">
        <v>107</v>
      </c>
      <c r="BG674">
        <v>1</v>
      </c>
      <c r="BH674" t="s">
        <v>98</v>
      </c>
      <c r="BI674" t="s">
        <v>108</v>
      </c>
      <c r="BJ674">
        <v>1977</v>
      </c>
      <c r="BK674" t="s">
        <v>109</v>
      </c>
      <c r="BL674">
        <v>2</v>
      </c>
      <c r="BM674">
        <v>546</v>
      </c>
      <c r="BN674" t="s">
        <v>98</v>
      </c>
      <c r="BO674" t="s">
        <v>98</v>
      </c>
      <c r="BP674" t="s">
        <v>105</v>
      </c>
      <c r="BQ674" s="30">
        <v>198</v>
      </c>
      <c r="BR674" s="14">
        <f>IF(Table1[[#This Row],[WoodDeckSF]]&gt;0,1,0)</f>
        <v>1</v>
      </c>
      <c r="BS674">
        <v>42</v>
      </c>
      <c r="BT674">
        <v>0</v>
      </c>
      <c r="BU674">
        <v>0</v>
      </c>
      <c r="BV674">
        <v>0</v>
      </c>
      <c r="BW674">
        <v>0</v>
      </c>
      <c r="BX674" s="28" t="s">
        <v>83</v>
      </c>
      <c r="BY674" s="14">
        <f>IF(Table1[[#This Row],[PoolQC]]="NA", 0, 1)</f>
        <v>0</v>
      </c>
      <c r="BZ674" s="30" t="s">
        <v>83</v>
      </c>
      <c r="CA674" s="14">
        <f>IF(Table1[[#This Row],[Fence]]="NA",0,1)</f>
        <v>0</v>
      </c>
      <c r="CB674" t="s">
        <v>83</v>
      </c>
      <c r="CC674">
        <v>0</v>
      </c>
      <c r="CD674" s="30">
        <v>6</v>
      </c>
      <c r="CE674">
        <v>2006</v>
      </c>
      <c r="CF674" t="s">
        <v>110</v>
      </c>
      <c r="CG674" t="s">
        <v>111</v>
      </c>
      <c r="CH674" s="14">
        <f>IF(Table1[[#This Row],[SaleCondition]]="Normal",1,0)</f>
        <v>1</v>
      </c>
      <c r="CI674" s="1">
        <v>165000</v>
      </c>
    </row>
    <row r="675" spans="1:87" x14ac:dyDescent="0.2">
      <c r="A675">
        <v>674</v>
      </c>
      <c r="B675">
        <v>20</v>
      </c>
      <c r="C675" s="28" t="s">
        <v>81</v>
      </c>
      <c r="D675">
        <v>110</v>
      </c>
      <c r="E675">
        <v>14442</v>
      </c>
      <c r="F675" s="28" t="s">
        <v>82</v>
      </c>
      <c r="G675" t="s">
        <v>83</v>
      </c>
      <c r="H675" t="s">
        <v>84</v>
      </c>
      <c r="I675" s="28" t="s">
        <v>85</v>
      </c>
      <c r="J675" t="s">
        <v>86</v>
      </c>
      <c r="K675" s="30" t="s">
        <v>87</v>
      </c>
      <c r="L675" t="s">
        <v>88</v>
      </c>
      <c r="M675" s="31" t="s">
        <v>123</v>
      </c>
      <c r="N675" s="31" t="s">
        <v>90</v>
      </c>
      <c r="O675" s="28" t="s">
        <v>90</v>
      </c>
      <c r="P675" t="s">
        <v>91</v>
      </c>
      <c r="Q675" s="30" t="s">
        <v>115</v>
      </c>
      <c r="R675" s="28">
        <v>6</v>
      </c>
      <c r="S675" s="28">
        <v>7</v>
      </c>
      <c r="T675">
        <v>1957</v>
      </c>
      <c r="U675">
        <v>2004</v>
      </c>
      <c r="V675" s="14">
        <f t="shared" si="10"/>
        <v>1</v>
      </c>
      <c r="W675" s="28" t="s">
        <v>152</v>
      </c>
      <c r="X675" s="28" t="s">
        <v>94</v>
      </c>
      <c r="Y675" s="30" t="s">
        <v>180</v>
      </c>
      <c r="Z675" s="28" t="s">
        <v>181</v>
      </c>
      <c r="AA675" t="s">
        <v>96</v>
      </c>
      <c r="AB675" s="28">
        <v>106</v>
      </c>
      <c r="AC675" s="28" t="s">
        <v>98</v>
      </c>
      <c r="AD675" s="28" t="s">
        <v>98</v>
      </c>
      <c r="AE675" s="30" t="s">
        <v>99</v>
      </c>
      <c r="AF675" t="s">
        <v>98</v>
      </c>
      <c r="AG675" t="s">
        <v>98</v>
      </c>
      <c r="AH675" t="s">
        <v>100</v>
      </c>
      <c r="AI675" t="s">
        <v>101</v>
      </c>
      <c r="AJ675">
        <v>1186</v>
      </c>
      <c r="AK675" t="s">
        <v>102</v>
      </c>
      <c r="AL675">
        <v>0</v>
      </c>
      <c r="AM675">
        <v>291</v>
      </c>
      <c r="AN675">
        <v>1477</v>
      </c>
      <c r="AO675" s="28" t="s">
        <v>103</v>
      </c>
      <c r="AP675" s="28" t="s">
        <v>104</v>
      </c>
      <c r="AQ675" t="s">
        <v>105</v>
      </c>
      <c r="AR675" t="s">
        <v>106</v>
      </c>
      <c r="AS675">
        <v>1839</v>
      </c>
      <c r="AT675">
        <v>0</v>
      </c>
      <c r="AU675">
        <v>0</v>
      </c>
      <c r="AV675">
        <v>1839</v>
      </c>
      <c r="AW675" s="30">
        <v>1</v>
      </c>
      <c r="AX675">
        <v>0</v>
      </c>
      <c r="AY675" s="30">
        <v>2</v>
      </c>
      <c r="AZ675" s="30">
        <v>0</v>
      </c>
      <c r="BA675">
        <v>3</v>
      </c>
      <c r="BB675" s="14">
        <f>IF(Table1[[#This Row],[FullBath]]+Table1[[#This Row],[HalfBath]]=Table1[[#This Row],[BedroomAbvGr]],1,0)</f>
        <v>0</v>
      </c>
      <c r="BC675">
        <v>1</v>
      </c>
      <c r="BD675" s="30" t="s">
        <v>97</v>
      </c>
      <c r="BE675">
        <v>7</v>
      </c>
      <c r="BF675" t="s">
        <v>107</v>
      </c>
      <c r="BG675">
        <v>2</v>
      </c>
      <c r="BH675" t="s">
        <v>98</v>
      </c>
      <c r="BI675" t="s">
        <v>108</v>
      </c>
      <c r="BJ675">
        <v>1957</v>
      </c>
      <c r="BK675" t="s">
        <v>157</v>
      </c>
      <c r="BL675">
        <v>2</v>
      </c>
      <c r="BM675">
        <v>416</v>
      </c>
      <c r="BN675" t="s">
        <v>98</v>
      </c>
      <c r="BO675" t="s">
        <v>98</v>
      </c>
      <c r="BP675" t="s">
        <v>105</v>
      </c>
      <c r="BQ675" s="30">
        <v>0</v>
      </c>
      <c r="BR675" s="14">
        <f>IF(Table1[[#This Row],[WoodDeckSF]]&gt;0,1,0)</f>
        <v>0</v>
      </c>
      <c r="BS675">
        <v>87</v>
      </c>
      <c r="BT675">
        <v>0</v>
      </c>
      <c r="BU675">
        <v>0</v>
      </c>
      <c r="BV675">
        <v>200</v>
      </c>
      <c r="BW675">
        <v>0</v>
      </c>
      <c r="BX675" s="28" t="s">
        <v>83</v>
      </c>
      <c r="BY675" s="14">
        <f>IF(Table1[[#This Row],[PoolQC]]="NA", 0, 1)</f>
        <v>0</v>
      </c>
      <c r="BZ675" s="30" t="s">
        <v>83</v>
      </c>
      <c r="CA675" s="14">
        <f>IF(Table1[[#This Row],[Fence]]="NA",0,1)</f>
        <v>0</v>
      </c>
      <c r="CB675" t="s">
        <v>83</v>
      </c>
      <c r="CC675">
        <v>0</v>
      </c>
      <c r="CD675" s="30">
        <v>6</v>
      </c>
      <c r="CE675">
        <v>2007</v>
      </c>
      <c r="CF675" t="s">
        <v>110</v>
      </c>
      <c r="CG675" t="s">
        <v>111</v>
      </c>
      <c r="CH675" s="14">
        <f>IF(Table1[[#This Row],[SaleCondition]]="Normal",1,0)</f>
        <v>1</v>
      </c>
      <c r="CI675" s="1">
        <v>257500</v>
      </c>
    </row>
    <row r="676" spans="1:87" x14ac:dyDescent="0.2">
      <c r="A676">
        <v>675</v>
      </c>
      <c r="B676">
        <v>20</v>
      </c>
      <c r="C676" s="28" t="s">
        <v>81</v>
      </c>
      <c r="D676">
        <v>80</v>
      </c>
      <c r="E676">
        <v>9200</v>
      </c>
      <c r="F676" s="28" t="s">
        <v>82</v>
      </c>
      <c r="G676" t="s">
        <v>83</v>
      </c>
      <c r="H676" t="s">
        <v>84</v>
      </c>
      <c r="I676" s="28" t="s">
        <v>85</v>
      </c>
      <c r="J676" t="s">
        <v>86</v>
      </c>
      <c r="K676" s="30" t="s">
        <v>87</v>
      </c>
      <c r="L676" t="s">
        <v>88</v>
      </c>
      <c r="M676" s="31" t="s">
        <v>162</v>
      </c>
      <c r="N676" s="31" t="s">
        <v>90</v>
      </c>
      <c r="O676" s="28" t="s">
        <v>90</v>
      </c>
      <c r="P676" t="s">
        <v>91</v>
      </c>
      <c r="Q676" s="30" t="s">
        <v>115</v>
      </c>
      <c r="R676" s="28">
        <v>6</v>
      </c>
      <c r="S676" s="28">
        <v>6</v>
      </c>
      <c r="T676">
        <v>1965</v>
      </c>
      <c r="U676">
        <v>1965</v>
      </c>
      <c r="V676" s="14">
        <f t="shared" si="10"/>
        <v>0</v>
      </c>
      <c r="W676" s="28" t="s">
        <v>93</v>
      </c>
      <c r="X676" s="28" t="s">
        <v>94</v>
      </c>
      <c r="Y676" s="30" t="s">
        <v>140</v>
      </c>
      <c r="Z676" s="28" t="s">
        <v>140</v>
      </c>
      <c r="AA676" t="s">
        <v>117</v>
      </c>
      <c r="AB676" s="28">
        <v>0</v>
      </c>
      <c r="AC676" s="28" t="s">
        <v>98</v>
      </c>
      <c r="AD676" s="28" t="s">
        <v>98</v>
      </c>
      <c r="AE676" s="30" t="s">
        <v>118</v>
      </c>
      <c r="AF676" t="s">
        <v>98</v>
      </c>
      <c r="AG676" t="s">
        <v>98</v>
      </c>
      <c r="AH676" t="s">
        <v>100</v>
      </c>
      <c r="AI676" t="s">
        <v>153</v>
      </c>
      <c r="AJ676">
        <v>892</v>
      </c>
      <c r="AK676" t="s">
        <v>102</v>
      </c>
      <c r="AL676">
        <v>0</v>
      </c>
      <c r="AM676">
        <v>244</v>
      </c>
      <c r="AN676">
        <v>1136</v>
      </c>
      <c r="AO676" s="28" t="s">
        <v>103</v>
      </c>
      <c r="AP676" s="28" t="s">
        <v>98</v>
      </c>
      <c r="AQ676" t="s">
        <v>105</v>
      </c>
      <c r="AR676" t="s">
        <v>106</v>
      </c>
      <c r="AS676">
        <v>1136</v>
      </c>
      <c r="AT676">
        <v>0</v>
      </c>
      <c r="AU676">
        <v>0</v>
      </c>
      <c r="AV676">
        <v>1136</v>
      </c>
      <c r="AW676" s="30">
        <v>1</v>
      </c>
      <c r="AX676">
        <v>0</v>
      </c>
      <c r="AY676" s="30">
        <v>1</v>
      </c>
      <c r="AZ676" s="30">
        <v>0</v>
      </c>
      <c r="BA676">
        <v>3</v>
      </c>
      <c r="BB676" s="14">
        <f>IF(Table1[[#This Row],[FullBath]]+Table1[[#This Row],[HalfBath]]=Table1[[#This Row],[BedroomAbvGr]],1,0)</f>
        <v>0</v>
      </c>
      <c r="BC676">
        <v>1</v>
      </c>
      <c r="BD676" s="30" t="s">
        <v>98</v>
      </c>
      <c r="BE676">
        <v>5</v>
      </c>
      <c r="BF676" t="s">
        <v>107</v>
      </c>
      <c r="BG676">
        <v>1</v>
      </c>
      <c r="BH676" t="s">
        <v>97</v>
      </c>
      <c r="BI676" t="s">
        <v>108</v>
      </c>
      <c r="BJ676">
        <v>1965</v>
      </c>
      <c r="BK676" t="s">
        <v>109</v>
      </c>
      <c r="BL676">
        <v>1</v>
      </c>
      <c r="BM676">
        <v>384</v>
      </c>
      <c r="BN676" t="s">
        <v>98</v>
      </c>
      <c r="BO676" t="s">
        <v>98</v>
      </c>
      <c r="BP676" t="s">
        <v>105</v>
      </c>
      <c r="BQ676" s="30">
        <v>426</v>
      </c>
      <c r="BR676" s="14">
        <f>IF(Table1[[#This Row],[WoodDeckSF]]&gt;0,1,0)</f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 s="28" t="s">
        <v>83</v>
      </c>
      <c r="BY676" s="14">
        <f>IF(Table1[[#This Row],[PoolQC]]="NA", 0, 1)</f>
        <v>0</v>
      </c>
      <c r="BZ676" s="30" t="s">
        <v>83</v>
      </c>
      <c r="CA676" s="14">
        <f>IF(Table1[[#This Row],[Fence]]="NA",0,1)</f>
        <v>0</v>
      </c>
      <c r="CB676" t="s">
        <v>83</v>
      </c>
      <c r="CC676">
        <v>0</v>
      </c>
      <c r="CD676" s="30">
        <v>7</v>
      </c>
      <c r="CE676">
        <v>2008</v>
      </c>
      <c r="CF676" t="s">
        <v>110</v>
      </c>
      <c r="CG676" t="s">
        <v>111</v>
      </c>
      <c r="CH676" s="14">
        <f>IF(Table1[[#This Row],[SaleCondition]]="Normal",1,0)</f>
        <v>1</v>
      </c>
      <c r="CI676" s="1">
        <v>140000</v>
      </c>
    </row>
    <row r="677" spans="1:87" x14ac:dyDescent="0.2">
      <c r="A677">
        <v>676</v>
      </c>
      <c r="B677">
        <v>160</v>
      </c>
      <c r="C677" s="28" t="s">
        <v>81</v>
      </c>
      <c r="D677">
        <v>24</v>
      </c>
      <c r="E677">
        <v>2289</v>
      </c>
      <c r="F677" s="28" t="s">
        <v>82</v>
      </c>
      <c r="G677" t="s">
        <v>83</v>
      </c>
      <c r="H677" t="s">
        <v>84</v>
      </c>
      <c r="I677" s="28" t="s">
        <v>85</v>
      </c>
      <c r="J677" t="s">
        <v>86</v>
      </c>
      <c r="K677" s="30" t="s">
        <v>87</v>
      </c>
      <c r="L677" t="s">
        <v>88</v>
      </c>
      <c r="M677" s="31" t="s">
        <v>216</v>
      </c>
      <c r="N677" s="31" t="s">
        <v>90</v>
      </c>
      <c r="O677" s="28" t="s">
        <v>90</v>
      </c>
      <c r="P677" t="s">
        <v>198</v>
      </c>
      <c r="Q677" s="30" t="s">
        <v>92</v>
      </c>
      <c r="R677" s="28">
        <v>6</v>
      </c>
      <c r="S677" s="28">
        <v>6</v>
      </c>
      <c r="T677">
        <v>1978</v>
      </c>
      <c r="U677">
        <v>1978</v>
      </c>
      <c r="V677" s="14">
        <f t="shared" si="10"/>
        <v>0</v>
      </c>
      <c r="W677" s="28" t="s">
        <v>93</v>
      </c>
      <c r="X677" s="28" t="s">
        <v>94</v>
      </c>
      <c r="Y677" s="30" t="s">
        <v>161</v>
      </c>
      <c r="Z677" s="28" t="s">
        <v>226</v>
      </c>
      <c r="AA677" t="s">
        <v>117</v>
      </c>
      <c r="AB677" s="28">
        <v>0</v>
      </c>
      <c r="AC677" s="28" t="s">
        <v>98</v>
      </c>
      <c r="AD677" s="28" t="s">
        <v>98</v>
      </c>
      <c r="AE677" s="30" t="s">
        <v>118</v>
      </c>
      <c r="AF677" t="s">
        <v>98</v>
      </c>
      <c r="AG677" t="s">
        <v>98</v>
      </c>
      <c r="AH677" t="s">
        <v>100</v>
      </c>
      <c r="AI677" t="s">
        <v>119</v>
      </c>
      <c r="AJ677">
        <v>311</v>
      </c>
      <c r="AK677" t="s">
        <v>102</v>
      </c>
      <c r="AL677">
        <v>0</v>
      </c>
      <c r="AM677">
        <v>544</v>
      </c>
      <c r="AN677">
        <v>855</v>
      </c>
      <c r="AO677" s="28" t="s">
        <v>103</v>
      </c>
      <c r="AP677" s="28" t="s">
        <v>98</v>
      </c>
      <c r="AQ677" t="s">
        <v>105</v>
      </c>
      <c r="AR677" t="s">
        <v>106</v>
      </c>
      <c r="AS677">
        <v>855</v>
      </c>
      <c r="AT677">
        <v>586</v>
      </c>
      <c r="AU677">
        <v>0</v>
      </c>
      <c r="AV677">
        <v>1441</v>
      </c>
      <c r="AW677" s="30">
        <v>0</v>
      </c>
      <c r="AX677">
        <v>0</v>
      </c>
      <c r="AY677" s="30">
        <v>2</v>
      </c>
      <c r="AZ677" s="30">
        <v>1</v>
      </c>
      <c r="BA677">
        <v>3</v>
      </c>
      <c r="BB677" s="14">
        <f>IF(Table1[[#This Row],[FullBath]]+Table1[[#This Row],[HalfBath]]=Table1[[#This Row],[BedroomAbvGr]],1,0)</f>
        <v>1</v>
      </c>
      <c r="BC677">
        <v>1</v>
      </c>
      <c r="BD677" s="30" t="s">
        <v>98</v>
      </c>
      <c r="BE677">
        <v>7</v>
      </c>
      <c r="BF677" t="s">
        <v>107</v>
      </c>
      <c r="BG677">
        <v>1</v>
      </c>
      <c r="BH677" t="s">
        <v>98</v>
      </c>
      <c r="BI677" t="s">
        <v>108</v>
      </c>
      <c r="BJ677">
        <v>1978</v>
      </c>
      <c r="BK677" t="s">
        <v>102</v>
      </c>
      <c r="BL677">
        <v>2</v>
      </c>
      <c r="BM677">
        <v>440</v>
      </c>
      <c r="BN677" t="s">
        <v>98</v>
      </c>
      <c r="BO677" t="s">
        <v>98</v>
      </c>
      <c r="BP677" t="s">
        <v>105</v>
      </c>
      <c r="BQ677" s="30">
        <v>28</v>
      </c>
      <c r="BR677" s="14">
        <f>IF(Table1[[#This Row],[WoodDeckSF]]&gt;0,1,0)</f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 s="28" t="s">
        <v>83</v>
      </c>
      <c r="BY677" s="14">
        <f>IF(Table1[[#This Row],[PoolQC]]="NA", 0, 1)</f>
        <v>0</v>
      </c>
      <c r="BZ677" s="30" t="s">
        <v>83</v>
      </c>
      <c r="CA677" s="14">
        <f>IF(Table1[[#This Row],[Fence]]="NA",0,1)</f>
        <v>0</v>
      </c>
      <c r="CB677" t="s">
        <v>83</v>
      </c>
      <c r="CC677">
        <v>0</v>
      </c>
      <c r="CD677" s="30">
        <v>4</v>
      </c>
      <c r="CE677">
        <v>2009</v>
      </c>
      <c r="CF677" t="s">
        <v>110</v>
      </c>
      <c r="CG677" t="s">
        <v>111</v>
      </c>
      <c r="CH677" s="14">
        <f>IF(Table1[[#This Row],[SaleCondition]]="Normal",1,0)</f>
        <v>1</v>
      </c>
      <c r="CI677" s="1">
        <v>148500</v>
      </c>
    </row>
    <row r="678" spans="1:87" x14ac:dyDescent="0.2">
      <c r="A678">
        <v>677</v>
      </c>
      <c r="B678">
        <v>70</v>
      </c>
      <c r="C678" s="28" t="s">
        <v>142</v>
      </c>
      <c r="D678">
        <v>60</v>
      </c>
      <c r="E678">
        <v>9600</v>
      </c>
      <c r="F678" s="28" t="s">
        <v>82</v>
      </c>
      <c r="G678" t="s">
        <v>174</v>
      </c>
      <c r="H678" t="s">
        <v>84</v>
      </c>
      <c r="I678" s="28" t="s">
        <v>85</v>
      </c>
      <c r="J678" t="s">
        <v>86</v>
      </c>
      <c r="K678" s="30" t="s">
        <v>87</v>
      </c>
      <c r="L678" t="s">
        <v>88</v>
      </c>
      <c r="M678" s="31" t="s">
        <v>143</v>
      </c>
      <c r="N678" s="31" t="s">
        <v>90</v>
      </c>
      <c r="O678" s="28" t="s">
        <v>90</v>
      </c>
      <c r="P678" t="s">
        <v>91</v>
      </c>
      <c r="Q678" s="30" t="s">
        <v>92</v>
      </c>
      <c r="R678" s="28">
        <v>4</v>
      </c>
      <c r="S678" s="28">
        <v>2</v>
      </c>
      <c r="T678">
        <v>1900</v>
      </c>
      <c r="U678">
        <v>1950</v>
      </c>
      <c r="V678" s="14">
        <f t="shared" si="10"/>
        <v>1</v>
      </c>
      <c r="W678" s="28" t="s">
        <v>93</v>
      </c>
      <c r="X678" s="28" t="s">
        <v>94</v>
      </c>
      <c r="Y678" s="30" t="s">
        <v>186</v>
      </c>
      <c r="Z678" s="28" t="s">
        <v>203</v>
      </c>
      <c r="AA678" t="s">
        <v>117</v>
      </c>
      <c r="AB678" s="28">
        <v>0</v>
      </c>
      <c r="AC678" s="28" t="s">
        <v>98</v>
      </c>
      <c r="AD678" s="28" t="s">
        <v>98</v>
      </c>
      <c r="AE678" s="30" t="s">
        <v>126</v>
      </c>
      <c r="AF678" t="s">
        <v>98</v>
      </c>
      <c r="AG678" t="s">
        <v>147</v>
      </c>
      <c r="AH678" t="s">
        <v>100</v>
      </c>
      <c r="AI678" t="s">
        <v>102</v>
      </c>
      <c r="AJ678">
        <v>0</v>
      </c>
      <c r="AK678" t="s">
        <v>102</v>
      </c>
      <c r="AL678">
        <v>0</v>
      </c>
      <c r="AM678">
        <v>1095</v>
      </c>
      <c r="AN678">
        <v>1095</v>
      </c>
      <c r="AO678" s="28" t="s">
        <v>206</v>
      </c>
      <c r="AP678" s="28" t="s">
        <v>147</v>
      </c>
      <c r="AQ678" t="s">
        <v>177</v>
      </c>
      <c r="AR678" t="s">
        <v>106</v>
      </c>
      <c r="AS678">
        <v>1095</v>
      </c>
      <c r="AT678">
        <v>679</v>
      </c>
      <c r="AU678">
        <v>0</v>
      </c>
      <c r="AV678">
        <v>1774</v>
      </c>
      <c r="AW678" s="30">
        <v>1</v>
      </c>
      <c r="AX678">
        <v>0</v>
      </c>
      <c r="AY678" s="30">
        <v>2</v>
      </c>
      <c r="AZ678" s="30">
        <v>0</v>
      </c>
      <c r="BA678">
        <v>4</v>
      </c>
      <c r="BB678" s="14">
        <f>IF(Table1[[#This Row],[FullBath]]+Table1[[#This Row],[HalfBath]]=Table1[[#This Row],[BedroomAbvGr]],1,0)</f>
        <v>0</v>
      </c>
      <c r="BC678">
        <v>2</v>
      </c>
      <c r="BD678" s="30" t="s">
        <v>98</v>
      </c>
      <c r="BE678">
        <v>8</v>
      </c>
      <c r="BF678" t="s">
        <v>224</v>
      </c>
      <c r="BG678">
        <v>0</v>
      </c>
      <c r="BH678" t="s">
        <v>83</v>
      </c>
      <c r="BI678" t="s">
        <v>217</v>
      </c>
      <c r="BJ678">
        <v>1920</v>
      </c>
      <c r="BK678" t="s">
        <v>102</v>
      </c>
      <c r="BL678">
        <v>3</v>
      </c>
      <c r="BM678">
        <v>779</v>
      </c>
      <c r="BN678" t="s">
        <v>147</v>
      </c>
      <c r="BO678" t="s">
        <v>147</v>
      </c>
      <c r="BP678" t="s">
        <v>177</v>
      </c>
      <c r="BQ678" s="30">
        <v>0</v>
      </c>
      <c r="BR678" s="14">
        <f>IF(Table1[[#This Row],[WoodDeckSF]]&gt;0,1,0)</f>
        <v>0</v>
      </c>
      <c r="BS678">
        <v>0</v>
      </c>
      <c r="BT678">
        <v>90</v>
      </c>
      <c r="BU678">
        <v>0</v>
      </c>
      <c r="BV678">
        <v>0</v>
      </c>
      <c r="BW678">
        <v>0</v>
      </c>
      <c r="BX678" s="28" t="s">
        <v>83</v>
      </c>
      <c r="BY678" s="14">
        <f>IF(Table1[[#This Row],[PoolQC]]="NA", 0, 1)</f>
        <v>0</v>
      </c>
      <c r="BZ678" s="30" t="s">
        <v>83</v>
      </c>
      <c r="CA678" s="14">
        <f>IF(Table1[[#This Row],[Fence]]="NA",0,1)</f>
        <v>0</v>
      </c>
      <c r="CB678" t="s">
        <v>83</v>
      </c>
      <c r="CC678">
        <v>0</v>
      </c>
      <c r="CD678" s="30">
        <v>5</v>
      </c>
      <c r="CE678">
        <v>2006</v>
      </c>
      <c r="CF678" t="s">
        <v>110</v>
      </c>
      <c r="CG678" t="s">
        <v>111</v>
      </c>
      <c r="CH678" s="14">
        <f>IF(Table1[[#This Row],[SaleCondition]]="Normal",1,0)</f>
        <v>1</v>
      </c>
      <c r="CI678" s="1">
        <v>87000</v>
      </c>
    </row>
    <row r="679" spans="1:87" x14ac:dyDescent="0.2">
      <c r="A679">
        <v>678</v>
      </c>
      <c r="B679">
        <v>30</v>
      </c>
      <c r="C679" s="28" t="s">
        <v>81</v>
      </c>
      <c r="D679">
        <v>52</v>
      </c>
      <c r="E679">
        <v>9022</v>
      </c>
      <c r="F679" s="28" t="s">
        <v>82</v>
      </c>
      <c r="G679" t="s">
        <v>83</v>
      </c>
      <c r="H679" t="s">
        <v>84</v>
      </c>
      <c r="I679" s="28" t="s">
        <v>85</v>
      </c>
      <c r="J679" t="s">
        <v>86</v>
      </c>
      <c r="K679" s="30" t="s">
        <v>87</v>
      </c>
      <c r="L679" t="s">
        <v>88</v>
      </c>
      <c r="M679" s="31" t="s">
        <v>143</v>
      </c>
      <c r="N679" s="31" t="s">
        <v>90</v>
      </c>
      <c r="O679" s="28" t="s">
        <v>90</v>
      </c>
      <c r="P679" t="s">
        <v>91</v>
      </c>
      <c r="Q679" s="30" t="s">
        <v>115</v>
      </c>
      <c r="R679" s="28">
        <v>5</v>
      </c>
      <c r="S679" s="28">
        <v>8</v>
      </c>
      <c r="T679">
        <v>1924</v>
      </c>
      <c r="U679">
        <v>2006</v>
      </c>
      <c r="V679" s="14">
        <f t="shared" si="10"/>
        <v>1</v>
      </c>
      <c r="W679" s="28" t="s">
        <v>93</v>
      </c>
      <c r="X679" s="28" t="s">
        <v>94</v>
      </c>
      <c r="Y679" s="30" t="s">
        <v>95</v>
      </c>
      <c r="Z679" s="28" t="s">
        <v>95</v>
      </c>
      <c r="AA679" t="s">
        <v>117</v>
      </c>
      <c r="AB679" s="28">
        <v>0</v>
      </c>
      <c r="AC679" s="28" t="s">
        <v>97</v>
      </c>
      <c r="AD679" s="28" t="s">
        <v>98</v>
      </c>
      <c r="AE679" s="30" t="s">
        <v>126</v>
      </c>
      <c r="AF679" t="s">
        <v>98</v>
      </c>
      <c r="AG679" t="s">
        <v>98</v>
      </c>
      <c r="AH679" t="s">
        <v>100</v>
      </c>
      <c r="AI679" t="s">
        <v>102</v>
      </c>
      <c r="AJ679">
        <v>0</v>
      </c>
      <c r="AK679" t="s">
        <v>102</v>
      </c>
      <c r="AL679">
        <v>0</v>
      </c>
      <c r="AM679">
        <v>768</v>
      </c>
      <c r="AN679">
        <v>768</v>
      </c>
      <c r="AO679" s="28" t="s">
        <v>103</v>
      </c>
      <c r="AP679" s="28" t="s">
        <v>104</v>
      </c>
      <c r="AQ679" t="s">
        <v>105</v>
      </c>
      <c r="AR679" t="s">
        <v>106</v>
      </c>
      <c r="AS679">
        <v>792</v>
      </c>
      <c r="AT679">
        <v>0</v>
      </c>
      <c r="AU679">
        <v>0</v>
      </c>
      <c r="AV679">
        <v>792</v>
      </c>
      <c r="AW679" s="30">
        <v>0</v>
      </c>
      <c r="AX679">
        <v>0</v>
      </c>
      <c r="AY679" s="30">
        <v>1</v>
      </c>
      <c r="AZ679" s="30">
        <v>0</v>
      </c>
      <c r="BA679">
        <v>2</v>
      </c>
      <c r="BB679" s="14">
        <f>IF(Table1[[#This Row],[FullBath]]+Table1[[#This Row],[HalfBath]]=Table1[[#This Row],[BedroomAbvGr]],1,0)</f>
        <v>0</v>
      </c>
      <c r="BC679">
        <v>1</v>
      </c>
      <c r="BD679" s="30" t="s">
        <v>97</v>
      </c>
      <c r="BE679">
        <v>5</v>
      </c>
      <c r="BF679" t="s">
        <v>107</v>
      </c>
      <c r="BG679">
        <v>0</v>
      </c>
      <c r="BH679" t="s">
        <v>83</v>
      </c>
      <c r="BI679" t="s">
        <v>127</v>
      </c>
      <c r="BJ679">
        <v>1924</v>
      </c>
      <c r="BK679" t="s">
        <v>102</v>
      </c>
      <c r="BL679">
        <v>1</v>
      </c>
      <c r="BM679">
        <v>240</v>
      </c>
      <c r="BN679" t="s">
        <v>147</v>
      </c>
      <c r="BO679" t="s">
        <v>147</v>
      </c>
      <c r="BP679" t="s">
        <v>177</v>
      </c>
      <c r="BQ679" s="30">
        <v>316</v>
      </c>
      <c r="BR679" s="14">
        <f>IF(Table1[[#This Row],[WoodDeckSF]]&gt;0,1,0)</f>
        <v>1</v>
      </c>
      <c r="BS679">
        <v>0</v>
      </c>
      <c r="BT679">
        <v>120</v>
      </c>
      <c r="BU679">
        <v>0</v>
      </c>
      <c r="BV679">
        <v>0</v>
      </c>
      <c r="BW679">
        <v>0</v>
      </c>
      <c r="BX679" s="28" t="s">
        <v>83</v>
      </c>
      <c r="BY679" s="14">
        <f>IF(Table1[[#This Row],[PoolQC]]="NA", 0, 1)</f>
        <v>0</v>
      </c>
      <c r="BZ679" s="30" t="s">
        <v>83</v>
      </c>
      <c r="CA679" s="14">
        <f>IF(Table1[[#This Row],[Fence]]="NA",0,1)</f>
        <v>0</v>
      </c>
      <c r="CB679" t="s">
        <v>83</v>
      </c>
      <c r="CC679">
        <v>0</v>
      </c>
      <c r="CD679" s="30">
        <v>5</v>
      </c>
      <c r="CE679">
        <v>2009</v>
      </c>
      <c r="CF679" t="s">
        <v>110</v>
      </c>
      <c r="CG679" t="s">
        <v>111</v>
      </c>
      <c r="CH679" s="14">
        <f>IF(Table1[[#This Row],[SaleCondition]]="Normal",1,0)</f>
        <v>1</v>
      </c>
      <c r="CI679" s="1">
        <v>109500</v>
      </c>
    </row>
    <row r="680" spans="1:87" x14ac:dyDescent="0.2">
      <c r="A680">
        <v>679</v>
      </c>
      <c r="B680">
        <v>20</v>
      </c>
      <c r="C680" s="28" t="s">
        <v>81</v>
      </c>
      <c r="D680">
        <v>80</v>
      </c>
      <c r="E680">
        <v>11844</v>
      </c>
      <c r="F680" s="28" t="s">
        <v>82</v>
      </c>
      <c r="G680" t="s">
        <v>83</v>
      </c>
      <c r="H680" t="s">
        <v>120</v>
      </c>
      <c r="I680" s="28" t="s">
        <v>85</v>
      </c>
      <c r="J680" t="s">
        <v>86</v>
      </c>
      <c r="K680" s="30" t="s">
        <v>87</v>
      </c>
      <c r="L680" t="s">
        <v>88</v>
      </c>
      <c r="M680" s="31" t="s">
        <v>200</v>
      </c>
      <c r="N680" s="31" t="s">
        <v>90</v>
      </c>
      <c r="O680" s="28" t="s">
        <v>90</v>
      </c>
      <c r="P680" t="s">
        <v>91</v>
      </c>
      <c r="Q680" s="30" t="s">
        <v>115</v>
      </c>
      <c r="R680" s="28">
        <v>8</v>
      </c>
      <c r="S680" s="28">
        <v>5</v>
      </c>
      <c r="T680">
        <v>2008</v>
      </c>
      <c r="U680">
        <v>2008</v>
      </c>
      <c r="V680" s="14">
        <f t="shared" si="10"/>
        <v>0</v>
      </c>
      <c r="W680" s="28" t="s">
        <v>152</v>
      </c>
      <c r="X680" s="28" t="s">
        <v>94</v>
      </c>
      <c r="Y680" s="30" t="s">
        <v>95</v>
      </c>
      <c r="Z680" s="28" t="s">
        <v>95</v>
      </c>
      <c r="AA680" t="s">
        <v>137</v>
      </c>
      <c r="AB680" s="28">
        <v>464</v>
      </c>
      <c r="AC680" s="28" t="s">
        <v>97</v>
      </c>
      <c r="AD680" s="28" t="s">
        <v>98</v>
      </c>
      <c r="AE680" s="30" t="s">
        <v>99</v>
      </c>
      <c r="AF680" t="s">
        <v>104</v>
      </c>
      <c r="AG680" t="s">
        <v>98</v>
      </c>
      <c r="AH680" t="s">
        <v>121</v>
      </c>
      <c r="AI680" t="s">
        <v>102</v>
      </c>
      <c r="AJ680">
        <v>0</v>
      </c>
      <c r="AK680" t="s">
        <v>102</v>
      </c>
      <c r="AL680">
        <v>0</v>
      </c>
      <c r="AM680">
        <v>2046</v>
      </c>
      <c r="AN680">
        <v>2046</v>
      </c>
      <c r="AO680" s="28" t="s">
        <v>103</v>
      </c>
      <c r="AP680" s="28" t="s">
        <v>104</v>
      </c>
      <c r="AQ680" t="s">
        <v>105</v>
      </c>
      <c r="AR680" t="s">
        <v>106</v>
      </c>
      <c r="AS680">
        <v>2046</v>
      </c>
      <c r="AT680">
        <v>0</v>
      </c>
      <c r="AU680">
        <v>0</v>
      </c>
      <c r="AV680">
        <v>2046</v>
      </c>
      <c r="AW680" s="30">
        <v>0</v>
      </c>
      <c r="AX680">
        <v>0</v>
      </c>
      <c r="AY680" s="30">
        <v>2</v>
      </c>
      <c r="AZ680" s="30">
        <v>1</v>
      </c>
      <c r="BA680">
        <v>3</v>
      </c>
      <c r="BB680" s="14">
        <f>IF(Table1[[#This Row],[FullBath]]+Table1[[#This Row],[HalfBath]]=Table1[[#This Row],[BedroomAbvGr]],1,0)</f>
        <v>1</v>
      </c>
      <c r="BC680">
        <v>1</v>
      </c>
      <c r="BD680" s="30" t="s">
        <v>97</v>
      </c>
      <c r="BE680">
        <v>7</v>
      </c>
      <c r="BF680" t="s">
        <v>107</v>
      </c>
      <c r="BG680">
        <v>1</v>
      </c>
      <c r="BH680" t="s">
        <v>97</v>
      </c>
      <c r="BI680" t="s">
        <v>108</v>
      </c>
      <c r="BJ680">
        <v>2008</v>
      </c>
      <c r="BK680" t="s">
        <v>157</v>
      </c>
      <c r="BL680">
        <v>3</v>
      </c>
      <c r="BM680">
        <v>834</v>
      </c>
      <c r="BN680" t="s">
        <v>98</v>
      </c>
      <c r="BO680" t="s">
        <v>98</v>
      </c>
      <c r="BP680" t="s">
        <v>105</v>
      </c>
      <c r="BQ680" s="30">
        <v>322</v>
      </c>
      <c r="BR680" s="14">
        <f>IF(Table1[[#This Row],[WoodDeckSF]]&gt;0,1,0)</f>
        <v>1</v>
      </c>
      <c r="BS680">
        <v>82</v>
      </c>
      <c r="BT680">
        <v>0</v>
      </c>
      <c r="BU680">
        <v>0</v>
      </c>
      <c r="BV680">
        <v>0</v>
      </c>
      <c r="BW680">
        <v>0</v>
      </c>
      <c r="BX680" s="28" t="s">
        <v>83</v>
      </c>
      <c r="BY680" s="14">
        <f>IF(Table1[[#This Row],[PoolQC]]="NA", 0, 1)</f>
        <v>0</v>
      </c>
      <c r="BZ680" s="30" t="s">
        <v>83</v>
      </c>
      <c r="CA680" s="14">
        <f>IF(Table1[[#This Row],[Fence]]="NA",0,1)</f>
        <v>0</v>
      </c>
      <c r="CB680" t="s">
        <v>83</v>
      </c>
      <c r="CC680">
        <v>0</v>
      </c>
      <c r="CD680" s="30">
        <v>7</v>
      </c>
      <c r="CE680">
        <v>2009</v>
      </c>
      <c r="CF680" t="s">
        <v>158</v>
      </c>
      <c r="CG680" t="s">
        <v>159</v>
      </c>
      <c r="CH680" s="14">
        <f>IF(Table1[[#This Row],[SaleCondition]]="Normal",1,0)</f>
        <v>0</v>
      </c>
      <c r="CI680" s="1">
        <v>372500</v>
      </c>
    </row>
    <row r="681" spans="1:87" x14ac:dyDescent="0.2">
      <c r="A681">
        <v>680</v>
      </c>
      <c r="B681">
        <v>20</v>
      </c>
      <c r="C681" s="28" t="s">
        <v>81</v>
      </c>
      <c r="D681" t="s">
        <v>83</v>
      </c>
      <c r="E681">
        <v>9945</v>
      </c>
      <c r="F681" s="28" t="s">
        <v>82</v>
      </c>
      <c r="G681" t="s">
        <v>83</v>
      </c>
      <c r="H681" t="s">
        <v>120</v>
      </c>
      <c r="I681" s="28" t="s">
        <v>85</v>
      </c>
      <c r="J681" t="s">
        <v>86</v>
      </c>
      <c r="K681" s="30" t="s">
        <v>87</v>
      </c>
      <c r="L681" t="s">
        <v>88</v>
      </c>
      <c r="M681" s="31" t="s">
        <v>151</v>
      </c>
      <c r="N681" s="31" t="s">
        <v>90</v>
      </c>
      <c r="O681" s="28" t="s">
        <v>90</v>
      </c>
      <c r="P681" t="s">
        <v>91</v>
      </c>
      <c r="Q681" s="30" t="s">
        <v>115</v>
      </c>
      <c r="R681" s="28">
        <v>5</v>
      </c>
      <c r="S681" s="28">
        <v>5</v>
      </c>
      <c r="T681">
        <v>1961</v>
      </c>
      <c r="U681">
        <v>1961</v>
      </c>
      <c r="V681" s="14">
        <f t="shared" si="10"/>
        <v>0</v>
      </c>
      <c r="W681" s="28" t="s">
        <v>152</v>
      </c>
      <c r="X681" s="28" t="s">
        <v>94</v>
      </c>
      <c r="Y681" s="30" t="s">
        <v>124</v>
      </c>
      <c r="Z681" s="28" t="s">
        <v>124</v>
      </c>
      <c r="AA681" t="s">
        <v>96</v>
      </c>
      <c r="AB681" s="28">
        <v>57</v>
      </c>
      <c r="AC681" s="28" t="s">
        <v>98</v>
      </c>
      <c r="AD681" s="28" t="s">
        <v>98</v>
      </c>
      <c r="AE681" s="30" t="s">
        <v>118</v>
      </c>
      <c r="AF681" t="s">
        <v>98</v>
      </c>
      <c r="AG681" t="s">
        <v>98</v>
      </c>
      <c r="AH681" t="s">
        <v>100</v>
      </c>
      <c r="AI681" t="s">
        <v>153</v>
      </c>
      <c r="AJ681">
        <v>827</v>
      </c>
      <c r="AK681" t="s">
        <v>102</v>
      </c>
      <c r="AL681">
        <v>0</v>
      </c>
      <c r="AM681">
        <v>161</v>
      </c>
      <c r="AN681">
        <v>988</v>
      </c>
      <c r="AO681" s="28" t="s">
        <v>103</v>
      </c>
      <c r="AP681" s="28" t="s">
        <v>98</v>
      </c>
      <c r="AQ681" t="s">
        <v>105</v>
      </c>
      <c r="AR681" t="s">
        <v>106</v>
      </c>
      <c r="AS681">
        <v>988</v>
      </c>
      <c r="AT681">
        <v>0</v>
      </c>
      <c r="AU681">
        <v>0</v>
      </c>
      <c r="AV681">
        <v>988</v>
      </c>
      <c r="AW681" s="30">
        <v>1</v>
      </c>
      <c r="AX681">
        <v>0</v>
      </c>
      <c r="AY681" s="30">
        <v>1</v>
      </c>
      <c r="AZ681" s="30">
        <v>0</v>
      </c>
      <c r="BA681">
        <v>3</v>
      </c>
      <c r="BB681" s="14">
        <f>IF(Table1[[#This Row],[FullBath]]+Table1[[#This Row],[HalfBath]]=Table1[[#This Row],[BedroomAbvGr]],1,0)</f>
        <v>0</v>
      </c>
      <c r="BC681">
        <v>1</v>
      </c>
      <c r="BD681" s="30" t="s">
        <v>98</v>
      </c>
      <c r="BE681">
        <v>5</v>
      </c>
      <c r="BF681" t="s">
        <v>107</v>
      </c>
      <c r="BG681">
        <v>0</v>
      </c>
      <c r="BH681" t="s">
        <v>83</v>
      </c>
      <c r="BI681" t="s">
        <v>127</v>
      </c>
      <c r="BJ681">
        <v>1963</v>
      </c>
      <c r="BK681" t="s">
        <v>102</v>
      </c>
      <c r="BL681">
        <v>2</v>
      </c>
      <c r="BM681">
        <v>572</v>
      </c>
      <c r="BN681" t="s">
        <v>98</v>
      </c>
      <c r="BO681" t="s">
        <v>98</v>
      </c>
      <c r="BP681" t="s">
        <v>105</v>
      </c>
      <c r="BQ681" s="30">
        <v>0</v>
      </c>
      <c r="BR681" s="14">
        <f>IF(Table1[[#This Row],[WoodDeckSF]]&gt;0,1,0)</f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 s="28" t="s">
        <v>83</v>
      </c>
      <c r="BY681" s="14">
        <f>IF(Table1[[#This Row],[PoolQC]]="NA", 0, 1)</f>
        <v>0</v>
      </c>
      <c r="BZ681" s="30" t="s">
        <v>83</v>
      </c>
      <c r="CA681" s="14">
        <f>IF(Table1[[#This Row],[Fence]]="NA",0,1)</f>
        <v>0</v>
      </c>
      <c r="CB681" t="s">
        <v>83</v>
      </c>
      <c r="CC681">
        <v>0</v>
      </c>
      <c r="CD681" s="30">
        <v>10</v>
      </c>
      <c r="CE681">
        <v>2007</v>
      </c>
      <c r="CF681" t="s">
        <v>110</v>
      </c>
      <c r="CG681" t="s">
        <v>111</v>
      </c>
      <c r="CH681" s="14">
        <f>IF(Table1[[#This Row],[SaleCondition]]="Normal",1,0)</f>
        <v>1</v>
      </c>
      <c r="CI681" s="1">
        <v>128500</v>
      </c>
    </row>
    <row r="682" spans="1:87" x14ac:dyDescent="0.2">
      <c r="A682">
        <v>681</v>
      </c>
      <c r="B682">
        <v>120</v>
      </c>
      <c r="C682" s="28" t="s">
        <v>81</v>
      </c>
      <c r="D682">
        <v>50</v>
      </c>
      <c r="E682">
        <v>8012</v>
      </c>
      <c r="F682" s="28" t="s">
        <v>82</v>
      </c>
      <c r="G682" t="s">
        <v>83</v>
      </c>
      <c r="H682" t="s">
        <v>84</v>
      </c>
      <c r="I682" s="28" t="s">
        <v>85</v>
      </c>
      <c r="J682" t="s">
        <v>86</v>
      </c>
      <c r="K682" s="30" t="s">
        <v>87</v>
      </c>
      <c r="L682" t="s">
        <v>88</v>
      </c>
      <c r="M682" s="31" t="s">
        <v>170</v>
      </c>
      <c r="N682" s="31" t="s">
        <v>90</v>
      </c>
      <c r="O682" s="28" t="s">
        <v>90</v>
      </c>
      <c r="P682" t="s">
        <v>179</v>
      </c>
      <c r="Q682" s="30" t="s">
        <v>115</v>
      </c>
      <c r="R682" s="28">
        <v>6</v>
      </c>
      <c r="S682" s="28">
        <v>5</v>
      </c>
      <c r="T682">
        <v>1980</v>
      </c>
      <c r="U682">
        <v>1980</v>
      </c>
      <c r="V682" s="14">
        <f t="shared" si="10"/>
        <v>0</v>
      </c>
      <c r="W682" s="28" t="s">
        <v>93</v>
      </c>
      <c r="X682" s="28" t="s">
        <v>94</v>
      </c>
      <c r="Y682" s="30" t="s">
        <v>161</v>
      </c>
      <c r="Z682" s="28" t="s">
        <v>161</v>
      </c>
      <c r="AA682" t="s">
        <v>117</v>
      </c>
      <c r="AB682" s="28">
        <v>0</v>
      </c>
      <c r="AC682" s="28" t="s">
        <v>98</v>
      </c>
      <c r="AD682" s="28" t="s">
        <v>98</v>
      </c>
      <c r="AE682" s="30" t="s">
        <v>118</v>
      </c>
      <c r="AF682" t="s">
        <v>97</v>
      </c>
      <c r="AG682" t="s">
        <v>98</v>
      </c>
      <c r="AH682" t="s">
        <v>100</v>
      </c>
      <c r="AI682" t="s">
        <v>141</v>
      </c>
      <c r="AJ682">
        <v>543</v>
      </c>
      <c r="AK682" t="s">
        <v>141</v>
      </c>
      <c r="AL682">
        <v>119</v>
      </c>
      <c r="AM682">
        <v>261</v>
      </c>
      <c r="AN682">
        <v>923</v>
      </c>
      <c r="AO682" s="28" t="s">
        <v>103</v>
      </c>
      <c r="AP682" s="28" t="s">
        <v>98</v>
      </c>
      <c r="AQ682" t="s">
        <v>105</v>
      </c>
      <c r="AR682" t="s">
        <v>106</v>
      </c>
      <c r="AS682">
        <v>923</v>
      </c>
      <c r="AT682">
        <v>0</v>
      </c>
      <c r="AU682">
        <v>0</v>
      </c>
      <c r="AV682">
        <v>923</v>
      </c>
      <c r="AW682" s="30">
        <v>0</v>
      </c>
      <c r="AX682">
        <v>0</v>
      </c>
      <c r="AY682" s="30">
        <v>2</v>
      </c>
      <c r="AZ682" s="30">
        <v>0</v>
      </c>
      <c r="BA682">
        <v>2</v>
      </c>
      <c r="BB682" s="14">
        <f>IF(Table1[[#This Row],[FullBath]]+Table1[[#This Row],[HalfBath]]=Table1[[#This Row],[BedroomAbvGr]],1,0)</f>
        <v>1</v>
      </c>
      <c r="BC682">
        <v>1</v>
      </c>
      <c r="BD682" s="30" t="s">
        <v>98</v>
      </c>
      <c r="BE682">
        <v>5</v>
      </c>
      <c r="BF682" t="s">
        <v>107</v>
      </c>
      <c r="BG682">
        <v>1</v>
      </c>
      <c r="BH682" t="s">
        <v>98</v>
      </c>
      <c r="BI682" t="s">
        <v>108</v>
      </c>
      <c r="BJ682">
        <v>1980</v>
      </c>
      <c r="BK682" t="s">
        <v>109</v>
      </c>
      <c r="BL682">
        <v>1</v>
      </c>
      <c r="BM682">
        <v>264</v>
      </c>
      <c r="BN682" t="s">
        <v>98</v>
      </c>
      <c r="BO682" t="s">
        <v>98</v>
      </c>
      <c r="BP682" t="s">
        <v>105</v>
      </c>
      <c r="BQ682" s="30">
        <v>80</v>
      </c>
      <c r="BR682" s="14">
        <f>IF(Table1[[#This Row],[WoodDeckSF]]&gt;0,1,0)</f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 s="28" t="s">
        <v>83</v>
      </c>
      <c r="BY682" s="14">
        <f>IF(Table1[[#This Row],[PoolQC]]="NA", 0, 1)</f>
        <v>0</v>
      </c>
      <c r="BZ682" s="30" t="s">
        <v>83</v>
      </c>
      <c r="CA682" s="14">
        <f>IF(Table1[[#This Row],[Fence]]="NA",0,1)</f>
        <v>0</v>
      </c>
      <c r="CB682" t="s">
        <v>83</v>
      </c>
      <c r="CC682">
        <v>0</v>
      </c>
      <c r="CD682" s="30">
        <v>5</v>
      </c>
      <c r="CE682">
        <v>2010</v>
      </c>
      <c r="CF682" t="s">
        <v>110</v>
      </c>
      <c r="CG682" t="s">
        <v>111</v>
      </c>
      <c r="CH682" s="14">
        <f>IF(Table1[[#This Row],[SaleCondition]]="Normal",1,0)</f>
        <v>1</v>
      </c>
      <c r="CI682" s="1">
        <v>143000</v>
      </c>
    </row>
    <row r="683" spans="1:87" x14ac:dyDescent="0.2">
      <c r="A683">
        <v>682</v>
      </c>
      <c r="B683">
        <v>50</v>
      </c>
      <c r="C683" s="28" t="s">
        <v>239</v>
      </c>
      <c r="D683">
        <v>55</v>
      </c>
      <c r="E683">
        <v>4500</v>
      </c>
      <c r="F683" s="28" t="s">
        <v>82</v>
      </c>
      <c r="G683" t="s">
        <v>82</v>
      </c>
      <c r="H683" t="s">
        <v>160</v>
      </c>
      <c r="I683" s="28" t="s">
        <v>175</v>
      </c>
      <c r="J683" t="s">
        <v>86</v>
      </c>
      <c r="K683" s="30" t="s">
        <v>87</v>
      </c>
      <c r="L683" t="s">
        <v>88</v>
      </c>
      <c r="M683" s="31" t="s">
        <v>232</v>
      </c>
      <c r="N683" s="31" t="s">
        <v>90</v>
      </c>
      <c r="O683" s="28" t="s">
        <v>90</v>
      </c>
      <c r="P683" t="s">
        <v>91</v>
      </c>
      <c r="Q683" s="30" t="s">
        <v>132</v>
      </c>
      <c r="R683" s="28">
        <v>5</v>
      </c>
      <c r="S683" s="28">
        <v>5</v>
      </c>
      <c r="T683">
        <v>1932</v>
      </c>
      <c r="U683">
        <v>2000</v>
      </c>
      <c r="V683" s="14">
        <f t="shared" si="10"/>
        <v>1</v>
      </c>
      <c r="W683" s="28" t="s">
        <v>93</v>
      </c>
      <c r="X683" s="28" t="s">
        <v>94</v>
      </c>
      <c r="Y683" s="30" t="s">
        <v>95</v>
      </c>
      <c r="Z683" s="28" t="s">
        <v>203</v>
      </c>
      <c r="AA683" t="s">
        <v>117</v>
      </c>
      <c r="AB683" s="28">
        <v>0</v>
      </c>
      <c r="AC683" s="28" t="s">
        <v>98</v>
      </c>
      <c r="AD683" s="28" t="s">
        <v>98</v>
      </c>
      <c r="AE683" s="30" t="s">
        <v>126</v>
      </c>
      <c r="AF683" t="s">
        <v>98</v>
      </c>
      <c r="AG683" t="s">
        <v>98</v>
      </c>
      <c r="AH683" t="s">
        <v>100</v>
      </c>
      <c r="AI683" t="s">
        <v>153</v>
      </c>
      <c r="AJ683">
        <v>182</v>
      </c>
      <c r="AK683" t="s">
        <v>102</v>
      </c>
      <c r="AL683">
        <v>0</v>
      </c>
      <c r="AM683">
        <v>611</v>
      </c>
      <c r="AN683">
        <v>793</v>
      </c>
      <c r="AO683" s="28" t="s">
        <v>103</v>
      </c>
      <c r="AP683" s="28" t="s">
        <v>104</v>
      </c>
      <c r="AQ683" t="s">
        <v>105</v>
      </c>
      <c r="AR683" t="s">
        <v>106</v>
      </c>
      <c r="AS683">
        <v>848</v>
      </c>
      <c r="AT683">
        <v>672</v>
      </c>
      <c r="AU683">
        <v>0</v>
      </c>
      <c r="AV683">
        <v>1520</v>
      </c>
      <c r="AW683" s="30">
        <v>0</v>
      </c>
      <c r="AX683">
        <v>0</v>
      </c>
      <c r="AY683" s="30">
        <v>1</v>
      </c>
      <c r="AZ683" s="30">
        <v>0</v>
      </c>
      <c r="BA683">
        <v>3</v>
      </c>
      <c r="BB683" s="14">
        <f>IF(Table1[[#This Row],[FullBath]]+Table1[[#This Row],[HalfBath]]=Table1[[#This Row],[BedroomAbvGr]],1,0)</f>
        <v>0</v>
      </c>
      <c r="BC683">
        <v>1</v>
      </c>
      <c r="BD683" s="30" t="s">
        <v>98</v>
      </c>
      <c r="BE683">
        <v>6</v>
      </c>
      <c r="BF683" t="s">
        <v>107</v>
      </c>
      <c r="BG683">
        <v>0</v>
      </c>
      <c r="BH683" t="s">
        <v>83</v>
      </c>
      <c r="BI683" t="s">
        <v>127</v>
      </c>
      <c r="BJ683">
        <v>1968</v>
      </c>
      <c r="BK683" t="s">
        <v>102</v>
      </c>
      <c r="BL683">
        <v>1</v>
      </c>
      <c r="BM683">
        <v>281</v>
      </c>
      <c r="BN683" t="s">
        <v>98</v>
      </c>
      <c r="BO683" t="s">
        <v>98</v>
      </c>
      <c r="BP683" t="s">
        <v>105</v>
      </c>
      <c r="BQ683" s="30">
        <v>0</v>
      </c>
      <c r="BR683" s="14">
        <f>IF(Table1[[#This Row],[WoodDeckSF]]&gt;0,1,0)</f>
        <v>0</v>
      </c>
      <c r="BS683">
        <v>0</v>
      </c>
      <c r="BT683">
        <v>56</v>
      </c>
      <c r="BU683">
        <v>0</v>
      </c>
      <c r="BV683">
        <v>0</v>
      </c>
      <c r="BW683">
        <v>0</v>
      </c>
      <c r="BX683" s="28" t="s">
        <v>83</v>
      </c>
      <c r="BY683" s="14">
        <f>IF(Table1[[#This Row],[PoolQC]]="NA", 0, 1)</f>
        <v>0</v>
      </c>
      <c r="BZ683" s="30" t="s">
        <v>83</v>
      </c>
      <c r="CA683" s="14">
        <f>IF(Table1[[#This Row],[Fence]]="NA",0,1)</f>
        <v>0</v>
      </c>
      <c r="CB683" t="s">
        <v>83</v>
      </c>
      <c r="CC683">
        <v>0</v>
      </c>
      <c r="CD683" s="30">
        <v>7</v>
      </c>
      <c r="CE683">
        <v>2009</v>
      </c>
      <c r="CF683" t="s">
        <v>110</v>
      </c>
      <c r="CG683" t="s">
        <v>128</v>
      </c>
      <c r="CH683" s="14">
        <f>IF(Table1[[#This Row],[SaleCondition]]="Normal",1,0)</f>
        <v>0</v>
      </c>
      <c r="CI683" s="1">
        <v>159434</v>
      </c>
    </row>
    <row r="684" spans="1:87" x14ac:dyDescent="0.2">
      <c r="A684">
        <v>683</v>
      </c>
      <c r="B684">
        <v>120</v>
      </c>
      <c r="C684" s="28" t="s">
        <v>81</v>
      </c>
      <c r="D684" t="s">
        <v>83</v>
      </c>
      <c r="E684">
        <v>2887</v>
      </c>
      <c r="F684" s="28" t="s">
        <v>82</v>
      </c>
      <c r="G684" t="s">
        <v>83</v>
      </c>
      <c r="H684" t="s">
        <v>84</v>
      </c>
      <c r="I684" s="28" t="s">
        <v>199</v>
      </c>
      <c r="J684" t="s">
        <v>86</v>
      </c>
      <c r="K684" s="30" t="s">
        <v>87</v>
      </c>
      <c r="L684" t="s">
        <v>88</v>
      </c>
      <c r="M684" s="31" t="s">
        <v>205</v>
      </c>
      <c r="N684" s="31" t="s">
        <v>90</v>
      </c>
      <c r="O684" s="28" t="s">
        <v>90</v>
      </c>
      <c r="P684" t="s">
        <v>91</v>
      </c>
      <c r="Q684" s="30" t="s">
        <v>115</v>
      </c>
      <c r="R684" s="28">
        <v>6</v>
      </c>
      <c r="S684" s="28">
        <v>5</v>
      </c>
      <c r="T684">
        <v>1996</v>
      </c>
      <c r="U684">
        <v>1997</v>
      </c>
      <c r="V684" s="14">
        <f t="shared" si="10"/>
        <v>1</v>
      </c>
      <c r="W684" s="28" t="s">
        <v>93</v>
      </c>
      <c r="X684" s="28" t="s">
        <v>94</v>
      </c>
      <c r="Y684" s="30" t="s">
        <v>124</v>
      </c>
      <c r="Z684" s="28" t="s">
        <v>124</v>
      </c>
      <c r="AA684" t="s">
        <v>117</v>
      </c>
      <c r="AB684" s="28">
        <v>0</v>
      </c>
      <c r="AC684" s="28" t="s">
        <v>98</v>
      </c>
      <c r="AD684" s="28" t="s">
        <v>98</v>
      </c>
      <c r="AE684" s="30" t="s">
        <v>99</v>
      </c>
      <c r="AF684" t="s">
        <v>97</v>
      </c>
      <c r="AG684" t="s">
        <v>98</v>
      </c>
      <c r="AH684" t="s">
        <v>121</v>
      </c>
      <c r="AI684" t="s">
        <v>101</v>
      </c>
      <c r="AJ684">
        <v>1003</v>
      </c>
      <c r="AK684" t="s">
        <v>102</v>
      </c>
      <c r="AL684">
        <v>0</v>
      </c>
      <c r="AM684">
        <v>288</v>
      </c>
      <c r="AN684">
        <v>1291</v>
      </c>
      <c r="AO684" s="28" t="s">
        <v>103</v>
      </c>
      <c r="AP684" s="28" t="s">
        <v>104</v>
      </c>
      <c r="AQ684" t="s">
        <v>105</v>
      </c>
      <c r="AR684" t="s">
        <v>106</v>
      </c>
      <c r="AS684">
        <v>1291</v>
      </c>
      <c r="AT684">
        <v>0</v>
      </c>
      <c r="AU684">
        <v>0</v>
      </c>
      <c r="AV684">
        <v>1291</v>
      </c>
      <c r="AW684" s="30">
        <v>1</v>
      </c>
      <c r="AX684">
        <v>0</v>
      </c>
      <c r="AY684" s="30">
        <v>1</v>
      </c>
      <c r="AZ684" s="30">
        <v>0</v>
      </c>
      <c r="BA684">
        <v>2</v>
      </c>
      <c r="BB684" s="14">
        <f>IF(Table1[[#This Row],[FullBath]]+Table1[[#This Row],[HalfBath]]=Table1[[#This Row],[BedroomAbvGr]],1,0)</f>
        <v>0</v>
      </c>
      <c r="BC684">
        <v>1</v>
      </c>
      <c r="BD684" s="30" t="s">
        <v>97</v>
      </c>
      <c r="BE684">
        <v>6</v>
      </c>
      <c r="BF684" t="s">
        <v>107</v>
      </c>
      <c r="BG684">
        <v>1</v>
      </c>
      <c r="BH684" t="s">
        <v>97</v>
      </c>
      <c r="BI684" t="s">
        <v>108</v>
      </c>
      <c r="BJ684">
        <v>1996</v>
      </c>
      <c r="BK684" t="s">
        <v>102</v>
      </c>
      <c r="BL684">
        <v>2</v>
      </c>
      <c r="BM684">
        <v>431</v>
      </c>
      <c r="BN684" t="s">
        <v>98</v>
      </c>
      <c r="BO684" t="s">
        <v>98</v>
      </c>
      <c r="BP684" t="s">
        <v>105</v>
      </c>
      <c r="BQ684" s="30">
        <v>307</v>
      </c>
      <c r="BR684" s="14">
        <f>IF(Table1[[#This Row],[WoodDeckSF]]&gt;0,1,0)</f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 s="28" t="s">
        <v>83</v>
      </c>
      <c r="BY684" s="14">
        <f>IF(Table1[[#This Row],[PoolQC]]="NA", 0, 1)</f>
        <v>0</v>
      </c>
      <c r="BZ684" s="30" t="s">
        <v>83</v>
      </c>
      <c r="CA684" s="14">
        <f>IF(Table1[[#This Row],[Fence]]="NA",0,1)</f>
        <v>0</v>
      </c>
      <c r="CB684" t="s">
        <v>83</v>
      </c>
      <c r="CC684">
        <v>0</v>
      </c>
      <c r="CD684" s="30">
        <v>11</v>
      </c>
      <c r="CE684">
        <v>2008</v>
      </c>
      <c r="CF684" t="s">
        <v>110</v>
      </c>
      <c r="CG684" t="s">
        <v>111</v>
      </c>
      <c r="CH684" s="14">
        <f>IF(Table1[[#This Row],[SaleCondition]]="Normal",1,0)</f>
        <v>1</v>
      </c>
      <c r="CI684" s="1">
        <v>173000</v>
      </c>
    </row>
    <row r="685" spans="1:87" x14ac:dyDescent="0.2">
      <c r="A685">
        <v>684</v>
      </c>
      <c r="B685">
        <v>20</v>
      </c>
      <c r="C685" s="28" t="s">
        <v>81</v>
      </c>
      <c r="D685">
        <v>90</v>
      </c>
      <c r="E685">
        <v>11248</v>
      </c>
      <c r="F685" s="28" t="s">
        <v>82</v>
      </c>
      <c r="G685" t="s">
        <v>83</v>
      </c>
      <c r="H685" t="s">
        <v>120</v>
      </c>
      <c r="I685" s="28" t="s">
        <v>85</v>
      </c>
      <c r="J685" t="s">
        <v>86</v>
      </c>
      <c r="K685" s="30" t="s">
        <v>122</v>
      </c>
      <c r="L685" t="s">
        <v>88</v>
      </c>
      <c r="M685" s="31" t="s">
        <v>89</v>
      </c>
      <c r="N685" s="31" t="s">
        <v>90</v>
      </c>
      <c r="O685" s="28" t="s">
        <v>90</v>
      </c>
      <c r="P685" t="s">
        <v>91</v>
      </c>
      <c r="Q685" s="30" t="s">
        <v>115</v>
      </c>
      <c r="R685" s="28">
        <v>9</v>
      </c>
      <c r="S685" s="28">
        <v>5</v>
      </c>
      <c r="T685">
        <v>2002</v>
      </c>
      <c r="U685">
        <v>2002</v>
      </c>
      <c r="V685" s="14">
        <f t="shared" si="10"/>
        <v>0</v>
      </c>
      <c r="W685" s="28" t="s">
        <v>152</v>
      </c>
      <c r="X685" s="28" t="s">
        <v>94</v>
      </c>
      <c r="Y685" s="30" t="s">
        <v>95</v>
      </c>
      <c r="Z685" s="28" t="s">
        <v>95</v>
      </c>
      <c r="AA685" t="s">
        <v>137</v>
      </c>
      <c r="AB685" s="28">
        <v>215</v>
      </c>
      <c r="AC685" s="28" t="s">
        <v>97</v>
      </c>
      <c r="AD685" s="28" t="s">
        <v>98</v>
      </c>
      <c r="AE685" s="30" t="s">
        <v>99</v>
      </c>
      <c r="AF685" t="s">
        <v>97</v>
      </c>
      <c r="AG685" t="s">
        <v>98</v>
      </c>
      <c r="AH685" t="s">
        <v>130</v>
      </c>
      <c r="AI685" t="s">
        <v>101</v>
      </c>
      <c r="AJ685">
        <v>1059</v>
      </c>
      <c r="AK685" t="s">
        <v>102</v>
      </c>
      <c r="AL685">
        <v>0</v>
      </c>
      <c r="AM685">
        <v>567</v>
      </c>
      <c r="AN685">
        <v>1626</v>
      </c>
      <c r="AO685" s="28" t="s">
        <v>103</v>
      </c>
      <c r="AP685" s="28" t="s">
        <v>104</v>
      </c>
      <c r="AQ685" t="s">
        <v>105</v>
      </c>
      <c r="AR685" t="s">
        <v>106</v>
      </c>
      <c r="AS685">
        <v>1668</v>
      </c>
      <c r="AT685">
        <v>0</v>
      </c>
      <c r="AU685">
        <v>0</v>
      </c>
      <c r="AV685">
        <v>1668</v>
      </c>
      <c r="AW685" s="30">
        <v>1</v>
      </c>
      <c r="AX685">
        <v>0</v>
      </c>
      <c r="AY685" s="30">
        <v>2</v>
      </c>
      <c r="AZ685" s="30">
        <v>0</v>
      </c>
      <c r="BA685">
        <v>3</v>
      </c>
      <c r="BB685" s="14">
        <f>IF(Table1[[#This Row],[FullBath]]+Table1[[#This Row],[HalfBath]]=Table1[[#This Row],[BedroomAbvGr]],1,0)</f>
        <v>0</v>
      </c>
      <c r="BC685">
        <v>1</v>
      </c>
      <c r="BD685" s="30" t="s">
        <v>97</v>
      </c>
      <c r="BE685">
        <v>7</v>
      </c>
      <c r="BF685" t="s">
        <v>107</v>
      </c>
      <c r="BG685">
        <v>1</v>
      </c>
      <c r="BH685" t="s">
        <v>98</v>
      </c>
      <c r="BI685" t="s">
        <v>108</v>
      </c>
      <c r="BJ685">
        <v>2002</v>
      </c>
      <c r="BK685" t="s">
        <v>157</v>
      </c>
      <c r="BL685">
        <v>3</v>
      </c>
      <c r="BM685">
        <v>702</v>
      </c>
      <c r="BN685" t="s">
        <v>98</v>
      </c>
      <c r="BO685" t="s">
        <v>98</v>
      </c>
      <c r="BP685" t="s">
        <v>105</v>
      </c>
      <c r="BQ685" s="30">
        <v>257</v>
      </c>
      <c r="BR685" s="14">
        <f>IF(Table1[[#This Row],[WoodDeckSF]]&gt;0,1,0)</f>
        <v>1</v>
      </c>
      <c r="BS685">
        <v>45</v>
      </c>
      <c r="BT685">
        <v>0</v>
      </c>
      <c r="BU685">
        <v>0</v>
      </c>
      <c r="BV685">
        <v>0</v>
      </c>
      <c r="BW685">
        <v>0</v>
      </c>
      <c r="BX685" s="28" t="s">
        <v>83</v>
      </c>
      <c r="BY685" s="14">
        <f>IF(Table1[[#This Row],[PoolQC]]="NA", 0, 1)</f>
        <v>0</v>
      </c>
      <c r="BZ685" s="30" t="s">
        <v>83</v>
      </c>
      <c r="CA685" s="14">
        <f>IF(Table1[[#This Row],[Fence]]="NA",0,1)</f>
        <v>0</v>
      </c>
      <c r="CB685" t="s">
        <v>83</v>
      </c>
      <c r="CC685">
        <v>0</v>
      </c>
      <c r="CD685" s="30">
        <v>7</v>
      </c>
      <c r="CE685">
        <v>2007</v>
      </c>
      <c r="CF685" t="s">
        <v>110</v>
      </c>
      <c r="CG685" t="s">
        <v>111</v>
      </c>
      <c r="CH685" s="14">
        <f>IF(Table1[[#This Row],[SaleCondition]]="Normal",1,0)</f>
        <v>1</v>
      </c>
      <c r="CI685" s="1">
        <v>285000</v>
      </c>
    </row>
    <row r="686" spans="1:87" x14ac:dyDescent="0.2">
      <c r="A686">
        <v>685</v>
      </c>
      <c r="B686">
        <v>60</v>
      </c>
      <c r="C686" s="28" t="s">
        <v>81</v>
      </c>
      <c r="D686">
        <v>58</v>
      </c>
      <c r="E686">
        <v>16770</v>
      </c>
      <c r="F686" s="28" t="s">
        <v>82</v>
      </c>
      <c r="G686" t="s">
        <v>83</v>
      </c>
      <c r="H686" t="s">
        <v>160</v>
      </c>
      <c r="I686" s="28" t="s">
        <v>85</v>
      </c>
      <c r="J686" t="s">
        <v>86</v>
      </c>
      <c r="K686" s="30" t="s">
        <v>166</v>
      </c>
      <c r="L686" t="s">
        <v>88</v>
      </c>
      <c r="M686" s="31" t="s">
        <v>129</v>
      </c>
      <c r="N686" s="31" t="s">
        <v>90</v>
      </c>
      <c r="O686" s="28" t="s">
        <v>90</v>
      </c>
      <c r="P686" t="s">
        <v>91</v>
      </c>
      <c r="Q686" s="30" t="s">
        <v>92</v>
      </c>
      <c r="R686" s="28">
        <v>7</v>
      </c>
      <c r="S686" s="28">
        <v>5</v>
      </c>
      <c r="T686">
        <v>1998</v>
      </c>
      <c r="U686">
        <v>1998</v>
      </c>
      <c r="V686" s="14">
        <f t="shared" si="10"/>
        <v>0</v>
      </c>
      <c r="W686" s="28" t="s">
        <v>93</v>
      </c>
      <c r="X686" s="28" t="s">
        <v>94</v>
      </c>
      <c r="Y686" s="30" t="s">
        <v>95</v>
      </c>
      <c r="Z686" s="28" t="s">
        <v>95</v>
      </c>
      <c r="AA686" t="s">
        <v>96</v>
      </c>
      <c r="AB686" s="28">
        <v>30</v>
      </c>
      <c r="AC686" s="28" t="s">
        <v>97</v>
      </c>
      <c r="AD686" s="28" t="s">
        <v>98</v>
      </c>
      <c r="AE686" s="30" t="s">
        <v>99</v>
      </c>
      <c r="AF686" t="s">
        <v>97</v>
      </c>
      <c r="AG686" t="s">
        <v>98</v>
      </c>
      <c r="AH686" t="s">
        <v>100</v>
      </c>
      <c r="AI686" t="s">
        <v>102</v>
      </c>
      <c r="AJ686">
        <v>0</v>
      </c>
      <c r="AK686" t="s">
        <v>102</v>
      </c>
      <c r="AL686">
        <v>0</v>
      </c>
      <c r="AM686">
        <v>1195</v>
      </c>
      <c r="AN686">
        <v>1195</v>
      </c>
      <c r="AO686" s="28" t="s">
        <v>103</v>
      </c>
      <c r="AP686" s="28" t="s">
        <v>97</v>
      </c>
      <c r="AQ686" t="s">
        <v>105</v>
      </c>
      <c r="AR686" t="s">
        <v>106</v>
      </c>
      <c r="AS686">
        <v>1195</v>
      </c>
      <c r="AT686">
        <v>644</v>
      </c>
      <c r="AU686">
        <v>0</v>
      </c>
      <c r="AV686">
        <v>1839</v>
      </c>
      <c r="AW686" s="30">
        <v>0</v>
      </c>
      <c r="AX686">
        <v>0</v>
      </c>
      <c r="AY686" s="30">
        <v>2</v>
      </c>
      <c r="AZ686" s="30">
        <v>1</v>
      </c>
      <c r="BA686">
        <v>4</v>
      </c>
      <c r="BB686" s="14">
        <f>IF(Table1[[#This Row],[FullBath]]+Table1[[#This Row],[HalfBath]]=Table1[[#This Row],[BedroomAbvGr]],1,0)</f>
        <v>0</v>
      </c>
      <c r="BC686">
        <v>1</v>
      </c>
      <c r="BD686" s="30" t="s">
        <v>98</v>
      </c>
      <c r="BE686">
        <v>7</v>
      </c>
      <c r="BF686" t="s">
        <v>107</v>
      </c>
      <c r="BG686">
        <v>0</v>
      </c>
      <c r="BH686" t="s">
        <v>83</v>
      </c>
      <c r="BI686" t="s">
        <v>108</v>
      </c>
      <c r="BJ686">
        <v>1998</v>
      </c>
      <c r="BK686" t="s">
        <v>157</v>
      </c>
      <c r="BL686">
        <v>2</v>
      </c>
      <c r="BM686">
        <v>486</v>
      </c>
      <c r="BN686" t="s">
        <v>98</v>
      </c>
      <c r="BO686" t="s">
        <v>98</v>
      </c>
      <c r="BP686" t="s">
        <v>105</v>
      </c>
      <c r="BQ686" s="30">
        <v>0</v>
      </c>
      <c r="BR686" s="14">
        <f>IF(Table1[[#This Row],[WoodDeckSF]]&gt;0,1,0)</f>
        <v>0</v>
      </c>
      <c r="BS686">
        <v>81</v>
      </c>
      <c r="BT686">
        <v>0</v>
      </c>
      <c r="BU686">
        <v>0</v>
      </c>
      <c r="BV686">
        <v>0</v>
      </c>
      <c r="BW686">
        <v>0</v>
      </c>
      <c r="BX686" s="28" t="s">
        <v>83</v>
      </c>
      <c r="BY686" s="14">
        <f>IF(Table1[[#This Row],[PoolQC]]="NA", 0, 1)</f>
        <v>0</v>
      </c>
      <c r="BZ686" s="30" t="s">
        <v>83</v>
      </c>
      <c r="CA686" s="14">
        <f>IF(Table1[[#This Row],[Fence]]="NA",0,1)</f>
        <v>0</v>
      </c>
      <c r="CB686" t="s">
        <v>83</v>
      </c>
      <c r="CC686">
        <v>0</v>
      </c>
      <c r="CD686" s="30">
        <v>6</v>
      </c>
      <c r="CE686">
        <v>2010</v>
      </c>
      <c r="CF686" t="s">
        <v>110</v>
      </c>
      <c r="CG686" t="s">
        <v>111</v>
      </c>
      <c r="CH686" s="14">
        <f>IF(Table1[[#This Row],[SaleCondition]]="Normal",1,0)</f>
        <v>1</v>
      </c>
      <c r="CI686" s="1">
        <v>221000</v>
      </c>
    </row>
    <row r="687" spans="1:87" x14ac:dyDescent="0.2">
      <c r="A687">
        <v>686</v>
      </c>
      <c r="B687">
        <v>160</v>
      </c>
      <c r="C687" s="28" t="s">
        <v>81</v>
      </c>
      <c r="D687" t="s">
        <v>83</v>
      </c>
      <c r="E687">
        <v>5062</v>
      </c>
      <c r="F687" s="28" t="s">
        <v>82</v>
      </c>
      <c r="G687" t="s">
        <v>83</v>
      </c>
      <c r="H687" t="s">
        <v>120</v>
      </c>
      <c r="I687" s="28" t="s">
        <v>85</v>
      </c>
      <c r="J687" t="s">
        <v>86</v>
      </c>
      <c r="K687" s="30" t="s">
        <v>166</v>
      </c>
      <c r="L687" t="s">
        <v>88</v>
      </c>
      <c r="M687" s="31" t="s">
        <v>200</v>
      </c>
      <c r="N687" s="31" t="s">
        <v>90</v>
      </c>
      <c r="O687" s="28" t="s">
        <v>90</v>
      </c>
      <c r="P687" t="s">
        <v>179</v>
      </c>
      <c r="Q687" s="30" t="s">
        <v>92</v>
      </c>
      <c r="R687" s="28">
        <v>7</v>
      </c>
      <c r="S687" s="28">
        <v>5</v>
      </c>
      <c r="T687">
        <v>1984</v>
      </c>
      <c r="U687">
        <v>1984</v>
      </c>
      <c r="V687" s="14">
        <f t="shared" si="10"/>
        <v>0</v>
      </c>
      <c r="W687" s="28" t="s">
        <v>93</v>
      </c>
      <c r="X687" s="28" t="s">
        <v>94</v>
      </c>
      <c r="Y687" s="30" t="s">
        <v>140</v>
      </c>
      <c r="Z687" s="28" t="s">
        <v>140</v>
      </c>
      <c r="AA687" t="s">
        <v>117</v>
      </c>
      <c r="AB687" s="28">
        <v>0</v>
      </c>
      <c r="AC687" s="28" t="s">
        <v>97</v>
      </c>
      <c r="AD687" s="28" t="s">
        <v>98</v>
      </c>
      <c r="AE687" s="30" t="s">
        <v>118</v>
      </c>
      <c r="AF687" t="s">
        <v>97</v>
      </c>
      <c r="AG687" t="s">
        <v>98</v>
      </c>
      <c r="AH687" t="s">
        <v>121</v>
      </c>
      <c r="AI687" t="s">
        <v>101</v>
      </c>
      <c r="AJ687">
        <v>828</v>
      </c>
      <c r="AK687" t="s">
        <v>172</v>
      </c>
      <c r="AL687">
        <v>182</v>
      </c>
      <c r="AM687">
        <v>180</v>
      </c>
      <c r="AN687">
        <v>1190</v>
      </c>
      <c r="AO687" s="28" t="s">
        <v>103</v>
      </c>
      <c r="AP687" s="28" t="s">
        <v>97</v>
      </c>
      <c r="AQ687" t="s">
        <v>105</v>
      </c>
      <c r="AR687" t="s">
        <v>106</v>
      </c>
      <c r="AS687">
        <v>1190</v>
      </c>
      <c r="AT687">
        <v>900</v>
      </c>
      <c r="AU687">
        <v>0</v>
      </c>
      <c r="AV687">
        <v>2090</v>
      </c>
      <c r="AW687" s="30">
        <v>1</v>
      </c>
      <c r="AX687">
        <v>0</v>
      </c>
      <c r="AY687" s="30">
        <v>2</v>
      </c>
      <c r="AZ687" s="30">
        <v>0</v>
      </c>
      <c r="BA687">
        <v>3</v>
      </c>
      <c r="BB687" s="14">
        <f>IF(Table1[[#This Row],[FullBath]]+Table1[[#This Row],[HalfBath]]=Table1[[#This Row],[BedroomAbvGr]],1,0)</f>
        <v>0</v>
      </c>
      <c r="BC687">
        <v>1</v>
      </c>
      <c r="BD687" s="30" t="s">
        <v>97</v>
      </c>
      <c r="BE687">
        <v>6</v>
      </c>
      <c r="BF687" t="s">
        <v>146</v>
      </c>
      <c r="BG687">
        <v>1</v>
      </c>
      <c r="BH687" t="s">
        <v>98</v>
      </c>
      <c r="BI687" t="s">
        <v>108</v>
      </c>
      <c r="BJ687">
        <v>1984</v>
      </c>
      <c r="BK687" t="s">
        <v>157</v>
      </c>
      <c r="BL687">
        <v>2</v>
      </c>
      <c r="BM687">
        <v>577</v>
      </c>
      <c r="BN687" t="s">
        <v>98</v>
      </c>
      <c r="BO687" t="s">
        <v>98</v>
      </c>
      <c r="BP687" t="s">
        <v>105</v>
      </c>
      <c r="BQ687" s="30">
        <v>219</v>
      </c>
      <c r="BR687" s="14">
        <f>IF(Table1[[#This Row],[WoodDeckSF]]&gt;0,1,0)</f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 s="28" t="s">
        <v>83</v>
      </c>
      <c r="BY687" s="14">
        <f>IF(Table1[[#This Row],[PoolQC]]="NA", 0, 1)</f>
        <v>0</v>
      </c>
      <c r="BZ687" s="30" t="s">
        <v>83</v>
      </c>
      <c r="CA687" s="14">
        <f>IF(Table1[[#This Row],[Fence]]="NA",0,1)</f>
        <v>0</v>
      </c>
      <c r="CB687" t="s">
        <v>83</v>
      </c>
      <c r="CC687">
        <v>0</v>
      </c>
      <c r="CD687" s="30">
        <v>9</v>
      </c>
      <c r="CE687">
        <v>2007</v>
      </c>
      <c r="CF687" t="s">
        <v>110</v>
      </c>
      <c r="CG687" t="s">
        <v>111</v>
      </c>
      <c r="CH687" s="14">
        <f>IF(Table1[[#This Row],[SaleCondition]]="Normal",1,0)</f>
        <v>1</v>
      </c>
      <c r="CI687" s="1">
        <v>207500</v>
      </c>
    </row>
    <row r="688" spans="1:87" x14ac:dyDescent="0.2">
      <c r="A688">
        <v>687</v>
      </c>
      <c r="B688">
        <v>60</v>
      </c>
      <c r="C688" s="28" t="s">
        <v>192</v>
      </c>
      <c r="D688">
        <v>84</v>
      </c>
      <c r="E688">
        <v>10207</v>
      </c>
      <c r="F688" s="28" t="s">
        <v>82</v>
      </c>
      <c r="G688" t="s">
        <v>83</v>
      </c>
      <c r="H688" t="s">
        <v>84</v>
      </c>
      <c r="I688" s="28" t="s">
        <v>85</v>
      </c>
      <c r="J688" t="s">
        <v>86</v>
      </c>
      <c r="K688" s="30" t="s">
        <v>87</v>
      </c>
      <c r="L688" t="s">
        <v>88</v>
      </c>
      <c r="M688" s="31" t="s">
        <v>136</v>
      </c>
      <c r="N688" s="31" t="s">
        <v>90</v>
      </c>
      <c r="O688" s="28" t="s">
        <v>90</v>
      </c>
      <c r="P688" t="s">
        <v>91</v>
      </c>
      <c r="Q688" s="30" t="s">
        <v>92</v>
      </c>
      <c r="R688" s="28">
        <v>7</v>
      </c>
      <c r="S688" s="28">
        <v>6</v>
      </c>
      <c r="T688">
        <v>2007</v>
      </c>
      <c r="U688">
        <v>2007</v>
      </c>
      <c r="V688" s="14">
        <f t="shared" si="10"/>
        <v>0</v>
      </c>
      <c r="W688" s="28" t="s">
        <v>93</v>
      </c>
      <c r="X688" s="28" t="s">
        <v>94</v>
      </c>
      <c r="Y688" s="30" t="s">
        <v>95</v>
      </c>
      <c r="Z688" s="28" t="s">
        <v>95</v>
      </c>
      <c r="AA688" t="s">
        <v>117</v>
      </c>
      <c r="AB688" s="28">
        <v>0</v>
      </c>
      <c r="AC688" s="28" t="s">
        <v>97</v>
      </c>
      <c r="AD688" s="28" t="s">
        <v>98</v>
      </c>
      <c r="AE688" s="30" t="s">
        <v>99</v>
      </c>
      <c r="AF688" t="s">
        <v>97</v>
      </c>
      <c r="AG688" t="s">
        <v>98</v>
      </c>
      <c r="AH688" t="s">
        <v>100</v>
      </c>
      <c r="AI688" t="s">
        <v>102</v>
      </c>
      <c r="AJ688">
        <v>0</v>
      </c>
      <c r="AK688" t="s">
        <v>102</v>
      </c>
      <c r="AL688">
        <v>0</v>
      </c>
      <c r="AM688">
        <v>874</v>
      </c>
      <c r="AN688">
        <v>874</v>
      </c>
      <c r="AO688" s="28" t="s">
        <v>103</v>
      </c>
      <c r="AP688" s="28" t="s">
        <v>104</v>
      </c>
      <c r="AQ688" t="s">
        <v>105</v>
      </c>
      <c r="AR688" t="s">
        <v>106</v>
      </c>
      <c r="AS688">
        <v>874</v>
      </c>
      <c r="AT688">
        <v>887</v>
      </c>
      <c r="AU688">
        <v>0</v>
      </c>
      <c r="AV688">
        <v>1761</v>
      </c>
      <c r="AW688" s="30">
        <v>0</v>
      </c>
      <c r="AX688">
        <v>0</v>
      </c>
      <c r="AY688" s="30">
        <v>3</v>
      </c>
      <c r="AZ688" s="30">
        <v>0</v>
      </c>
      <c r="BA688">
        <v>3</v>
      </c>
      <c r="BB688" s="14">
        <f>IF(Table1[[#This Row],[FullBath]]+Table1[[#This Row],[HalfBath]]=Table1[[#This Row],[BedroomAbvGr]],1,0)</f>
        <v>1</v>
      </c>
      <c r="BC688">
        <v>1</v>
      </c>
      <c r="BD688" s="30" t="s">
        <v>97</v>
      </c>
      <c r="BE688">
        <v>7</v>
      </c>
      <c r="BF688" t="s">
        <v>107</v>
      </c>
      <c r="BG688">
        <v>0</v>
      </c>
      <c r="BH688" t="s">
        <v>83</v>
      </c>
      <c r="BI688" t="s">
        <v>108</v>
      </c>
      <c r="BJ688">
        <v>2007</v>
      </c>
      <c r="BK688" t="s">
        <v>157</v>
      </c>
      <c r="BL688">
        <v>2</v>
      </c>
      <c r="BM688">
        <v>578</v>
      </c>
      <c r="BN688" t="s">
        <v>98</v>
      </c>
      <c r="BO688" t="s">
        <v>98</v>
      </c>
      <c r="BP688" t="s">
        <v>105</v>
      </c>
      <c r="BQ688" s="30">
        <v>144</v>
      </c>
      <c r="BR688" s="14">
        <f>IF(Table1[[#This Row],[WoodDeckSF]]&gt;0,1,0)</f>
        <v>1</v>
      </c>
      <c r="BS688">
        <v>105</v>
      </c>
      <c r="BT688">
        <v>0</v>
      </c>
      <c r="BU688">
        <v>0</v>
      </c>
      <c r="BV688">
        <v>0</v>
      </c>
      <c r="BW688">
        <v>0</v>
      </c>
      <c r="BX688" s="28" t="s">
        <v>83</v>
      </c>
      <c r="BY688" s="14">
        <f>IF(Table1[[#This Row],[PoolQC]]="NA", 0, 1)</f>
        <v>0</v>
      </c>
      <c r="BZ688" s="30" t="s">
        <v>83</v>
      </c>
      <c r="CA688" s="14">
        <f>IF(Table1[[#This Row],[Fence]]="NA",0,1)</f>
        <v>0</v>
      </c>
      <c r="CB688" t="s">
        <v>83</v>
      </c>
      <c r="CC688">
        <v>0</v>
      </c>
      <c r="CD688" s="30">
        <v>8</v>
      </c>
      <c r="CE688">
        <v>2007</v>
      </c>
      <c r="CF688" t="s">
        <v>158</v>
      </c>
      <c r="CG688" t="s">
        <v>159</v>
      </c>
      <c r="CH688" s="14">
        <f>IF(Table1[[#This Row],[SaleCondition]]="Normal",1,0)</f>
        <v>0</v>
      </c>
      <c r="CI688" s="1">
        <v>227875</v>
      </c>
    </row>
    <row r="689" spans="1:87" x14ac:dyDescent="0.2">
      <c r="A689">
        <v>688</v>
      </c>
      <c r="B689">
        <v>160</v>
      </c>
      <c r="C689" s="28" t="s">
        <v>192</v>
      </c>
      <c r="D689" t="s">
        <v>83</v>
      </c>
      <c r="E689">
        <v>5105</v>
      </c>
      <c r="F689" s="28" t="s">
        <v>82</v>
      </c>
      <c r="G689" t="s">
        <v>83</v>
      </c>
      <c r="H689" t="s">
        <v>160</v>
      </c>
      <c r="I689" s="28" t="s">
        <v>85</v>
      </c>
      <c r="J689" t="s">
        <v>86</v>
      </c>
      <c r="K689" s="30" t="s">
        <v>112</v>
      </c>
      <c r="L689" t="s">
        <v>88</v>
      </c>
      <c r="M689" s="31" t="s">
        <v>136</v>
      </c>
      <c r="N689" s="31" t="s">
        <v>90</v>
      </c>
      <c r="O689" s="28" t="s">
        <v>90</v>
      </c>
      <c r="P689" t="s">
        <v>179</v>
      </c>
      <c r="Q689" s="30" t="s">
        <v>92</v>
      </c>
      <c r="R689" s="28">
        <v>7</v>
      </c>
      <c r="S689" s="28">
        <v>5</v>
      </c>
      <c r="T689">
        <v>2004</v>
      </c>
      <c r="U689">
        <v>2004</v>
      </c>
      <c r="V689" s="14">
        <f t="shared" si="10"/>
        <v>0</v>
      </c>
      <c r="W689" s="28" t="s">
        <v>93</v>
      </c>
      <c r="X689" s="28" t="s">
        <v>94</v>
      </c>
      <c r="Y689" s="30" t="s">
        <v>116</v>
      </c>
      <c r="Z689" s="28" t="s">
        <v>116</v>
      </c>
      <c r="AA689" t="s">
        <v>117</v>
      </c>
      <c r="AB689" s="28">
        <v>0</v>
      </c>
      <c r="AC689" s="28" t="s">
        <v>97</v>
      </c>
      <c r="AD689" s="28" t="s">
        <v>98</v>
      </c>
      <c r="AE689" s="30" t="s">
        <v>99</v>
      </c>
      <c r="AF689" t="s">
        <v>97</v>
      </c>
      <c r="AG689" t="s">
        <v>98</v>
      </c>
      <c r="AH689" t="s">
        <v>100</v>
      </c>
      <c r="AI689" t="s">
        <v>101</v>
      </c>
      <c r="AJ689">
        <v>239</v>
      </c>
      <c r="AK689" t="s">
        <v>102</v>
      </c>
      <c r="AL689">
        <v>0</v>
      </c>
      <c r="AM689">
        <v>312</v>
      </c>
      <c r="AN689">
        <v>551</v>
      </c>
      <c r="AO689" s="28" t="s">
        <v>103</v>
      </c>
      <c r="AP689" s="28" t="s">
        <v>104</v>
      </c>
      <c r="AQ689" t="s">
        <v>105</v>
      </c>
      <c r="AR689" t="s">
        <v>106</v>
      </c>
      <c r="AS689">
        <v>551</v>
      </c>
      <c r="AT689">
        <v>551</v>
      </c>
      <c r="AU689">
        <v>0</v>
      </c>
      <c r="AV689">
        <v>1102</v>
      </c>
      <c r="AW689" s="30">
        <v>0</v>
      </c>
      <c r="AX689">
        <v>0</v>
      </c>
      <c r="AY689" s="30">
        <v>2</v>
      </c>
      <c r="AZ689" s="30">
        <v>1</v>
      </c>
      <c r="BA689">
        <v>2</v>
      </c>
      <c r="BB689" s="14">
        <f>IF(Table1[[#This Row],[FullBath]]+Table1[[#This Row],[HalfBath]]=Table1[[#This Row],[BedroomAbvGr]],1,0)</f>
        <v>0</v>
      </c>
      <c r="BC689">
        <v>1</v>
      </c>
      <c r="BD689" s="30" t="s">
        <v>97</v>
      </c>
      <c r="BE689">
        <v>4</v>
      </c>
      <c r="BF689" t="s">
        <v>107</v>
      </c>
      <c r="BG689">
        <v>0</v>
      </c>
      <c r="BH689" t="s">
        <v>83</v>
      </c>
      <c r="BI689" t="s">
        <v>127</v>
      </c>
      <c r="BJ689">
        <v>2004</v>
      </c>
      <c r="BK689" t="s">
        <v>102</v>
      </c>
      <c r="BL689">
        <v>2</v>
      </c>
      <c r="BM689">
        <v>480</v>
      </c>
      <c r="BN689" t="s">
        <v>98</v>
      </c>
      <c r="BO689" t="s">
        <v>98</v>
      </c>
      <c r="BP689" t="s">
        <v>105</v>
      </c>
      <c r="BQ689" s="30">
        <v>0</v>
      </c>
      <c r="BR689" s="14">
        <f>IF(Table1[[#This Row],[WoodDeckSF]]&gt;0,1,0)</f>
        <v>0</v>
      </c>
      <c r="BS689">
        <v>60</v>
      </c>
      <c r="BT689">
        <v>0</v>
      </c>
      <c r="BU689">
        <v>0</v>
      </c>
      <c r="BV689">
        <v>0</v>
      </c>
      <c r="BW689">
        <v>0</v>
      </c>
      <c r="BX689" s="28" t="s">
        <v>83</v>
      </c>
      <c r="BY689" s="14">
        <f>IF(Table1[[#This Row],[PoolQC]]="NA", 0, 1)</f>
        <v>0</v>
      </c>
      <c r="BZ689" s="30" t="s">
        <v>83</v>
      </c>
      <c r="CA689" s="14">
        <f>IF(Table1[[#This Row],[Fence]]="NA",0,1)</f>
        <v>0</v>
      </c>
      <c r="CB689" t="s">
        <v>83</v>
      </c>
      <c r="CC689">
        <v>0</v>
      </c>
      <c r="CD689" s="30">
        <v>3</v>
      </c>
      <c r="CE689">
        <v>2007</v>
      </c>
      <c r="CF689" t="s">
        <v>110</v>
      </c>
      <c r="CG689" t="s">
        <v>111</v>
      </c>
      <c r="CH689" s="14">
        <f>IF(Table1[[#This Row],[SaleCondition]]="Normal",1,0)</f>
        <v>1</v>
      </c>
      <c r="CI689" s="1">
        <v>148800</v>
      </c>
    </row>
    <row r="690" spans="1:87" x14ac:dyDescent="0.2">
      <c r="A690">
        <v>689</v>
      </c>
      <c r="B690">
        <v>20</v>
      </c>
      <c r="C690" s="28" t="s">
        <v>81</v>
      </c>
      <c r="D690">
        <v>60</v>
      </c>
      <c r="E690">
        <v>8089</v>
      </c>
      <c r="F690" s="28" t="s">
        <v>82</v>
      </c>
      <c r="G690" t="s">
        <v>83</v>
      </c>
      <c r="H690" t="s">
        <v>84</v>
      </c>
      <c r="I690" s="28" t="s">
        <v>199</v>
      </c>
      <c r="J690" t="s">
        <v>86</v>
      </c>
      <c r="K690" s="30" t="s">
        <v>87</v>
      </c>
      <c r="L690" t="s">
        <v>88</v>
      </c>
      <c r="M690" s="31" t="s">
        <v>200</v>
      </c>
      <c r="N690" s="31" t="s">
        <v>90</v>
      </c>
      <c r="O690" s="28" t="s">
        <v>90</v>
      </c>
      <c r="P690" t="s">
        <v>91</v>
      </c>
      <c r="Q690" s="30" t="s">
        <v>115</v>
      </c>
      <c r="R690" s="28">
        <v>8</v>
      </c>
      <c r="S690" s="28">
        <v>6</v>
      </c>
      <c r="T690">
        <v>2007</v>
      </c>
      <c r="U690">
        <v>2007</v>
      </c>
      <c r="V690" s="14">
        <f t="shared" si="10"/>
        <v>0</v>
      </c>
      <c r="W690" s="28" t="s">
        <v>93</v>
      </c>
      <c r="X690" s="28" t="s">
        <v>94</v>
      </c>
      <c r="Y690" s="30" t="s">
        <v>116</v>
      </c>
      <c r="Z690" s="28" t="s">
        <v>116</v>
      </c>
      <c r="AA690" t="s">
        <v>96</v>
      </c>
      <c r="AB690" s="28">
        <v>0</v>
      </c>
      <c r="AC690" s="28" t="s">
        <v>97</v>
      </c>
      <c r="AD690" s="28" t="s">
        <v>98</v>
      </c>
      <c r="AE690" s="30" t="s">
        <v>99</v>
      </c>
      <c r="AF690" t="s">
        <v>97</v>
      </c>
      <c r="AG690" t="s">
        <v>98</v>
      </c>
      <c r="AH690" t="s">
        <v>130</v>
      </c>
      <c r="AI690" t="s">
        <v>101</v>
      </c>
      <c r="AJ690">
        <v>945</v>
      </c>
      <c r="AK690" t="s">
        <v>102</v>
      </c>
      <c r="AL690">
        <v>0</v>
      </c>
      <c r="AM690">
        <v>474</v>
      </c>
      <c r="AN690">
        <v>1419</v>
      </c>
      <c r="AO690" s="28" t="s">
        <v>103</v>
      </c>
      <c r="AP690" s="28" t="s">
        <v>104</v>
      </c>
      <c r="AQ690" t="s">
        <v>105</v>
      </c>
      <c r="AR690" t="s">
        <v>106</v>
      </c>
      <c r="AS690">
        <v>1419</v>
      </c>
      <c r="AT690">
        <v>0</v>
      </c>
      <c r="AU690">
        <v>0</v>
      </c>
      <c r="AV690">
        <v>1419</v>
      </c>
      <c r="AW690" s="30">
        <v>1</v>
      </c>
      <c r="AX690">
        <v>0</v>
      </c>
      <c r="AY690" s="30">
        <v>2</v>
      </c>
      <c r="AZ690" s="30">
        <v>0</v>
      </c>
      <c r="BA690">
        <v>2</v>
      </c>
      <c r="BB690" s="14">
        <f>IF(Table1[[#This Row],[FullBath]]+Table1[[#This Row],[HalfBath]]=Table1[[#This Row],[BedroomAbvGr]],1,0)</f>
        <v>1</v>
      </c>
      <c r="BC690">
        <v>1</v>
      </c>
      <c r="BD690" s="30" t="s">
        <v>97</v>
      </c>
      <c r="BE690">
        <v>7</v>
      </c>
      <c r="BF690" t="s">
        <v>107</v>
      </c>
      <c r="BG690">
        <v>1</v>
      </c>
      <c r="BH690" t="s">
        <v>97</v>
      </c>
      <c r="BI690" t="s">
        <v>108</v>
      </c>
      <c r="BJ690">
        <v>2007</v>
      </c>
      <c r="BK690" t="s">
        <v>109</v>
      </c>
      <c r="BL690">
        <v>2</v>
      </c>
      <c r="BM690">
        <v>567</v>
      </c>
      <c r="BN690" t="s">
        <v>98</v>
      </c>
      <c r="BO690" t="s">
        <v>98</v>
      </c>
      <c r="BP690" t="s">
        <v>105</v>
      </c>
      <c r="BQ690" s="30">
        <v>140</v>
      </c>
      <c r="BR690" s="14">
        <f>IF(Table1[[#This Row],[WoodDeckSF]]&gt;0,1,0)</f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 s="28" t="s">
        <v>83</v>
      </c>
      <c r="BY690" s="14">
        <f>IF(Table1[[#This Row],[PoolQC]]="NA", 0, 1)</f>
        <v>0</v>
      </c>
      <c r="BZ690" s="30" t="s">
        <v>83</v>
      </c>
      <c r="CA690" s="14">
        <f>IF(Table1[[#This Row],[Fence]]="NA",0,1)</f>
        <v>0</v>
      </c>
      <c r="CB690" t="s">
        <v>83</v>
      </c>
      <c r="CC690">
        <v>0</v>
      </c>
      <c r="CD690" s="30">
        <v>10</v>
      </c>
      <c r="CE690">
        <v>2007</v>
      </c>
      <c r="CF690" t="s">
        <v>158</v>
      </c>
      <c r="CG690" t="s">
        <v>159</v>
      </c>
      <c r="CH690" s="14">
        <f>IF(Table1[[#This Row],[SaleCondition]]="Normal",1,0)</f>
        <v>0</v>
      </c>
      <c r="CI690" s="1">
        <v>392000</v>
      </c>
    </row>
    <row r="691" spans="1:87" x14ac:dyDescent="0.2">
      <c r="A691">
        <v>690</v>
      </c>
      <c r="B691">
        <v>120</v>
      </c>
      <c r="C691" s="28" t="s">
        <v>81</v>
      </c>
      <c r="D691">
        <v>61</v>
      </c>
      <c r="E691">
        <v>7577</v>
      </c>
      <c r="F691" s="28" t="s">
        <v>82</v>
      </c>
      <c r="G691" t="s">
        <v>83</v>
      </c>
      <c r="H691" t="s">
        <v>120</v>
      </c>
      <c r="I691" s="28" t="s">
        <v>85</v>
      </c>
      <c r="J691" t="s">
        <v>86</v>
      </c>
      <c r="K691" s="30" t="s">
        <v>122</v>
      </c>
      <c r="L691" t="s">
        <v>88</v>
      </c>
      <c r="M691" s="31" t="s">
        <v>154</v>
      </c>
      <c r="N691" s="31" t="s">
        <v>90</v>
      </c>
      <c r="O691" s="28" t="s">
        <v>90</v>
      </c>
      <c r="P691" t="s">
        <v>179</v>
      </c>
      <c r="Q691" s="30" t="s">
        <v>115</v>
      </c>
      <c r="R691" s="28">
        <v>6</v>
      </c>
      <c r="S691" s="28">
        <v>5</v>
      </c>
      <c r="T691">
        <v>2005</v>
      </c>
      <c r="U691">
        <v>2006</v>
      </c>
      <c r="V691" s="14">
        <f t="shared" si="10"/>
        <v>1</v>
      </c>
      <c r="W691" s="28" t="s">
        <v>93</v>
      </c>
      <c r="X691" s="28" t="s">
        <v>94</v>
      </c>
      <c r="Y691" s="30" t="s">
        <v>95</v>
      </c>
      <c r="Z691" s="28" t="s">
        <v>95</v>
      </c>
      <c r="AA691" t="s">
        <v>137</v>
      </c>
      <c r="AB691" s="28">
        <v>256</v>
      </c>
      <c r="AC691" s="28" t="s">
        <v>97</v>
      </c>
      <c r="AD691" s="28" t="s">
        <v>98</v>
      </c>
      <c r="AE691" s="30" t="s">
        <v>99</v>
      </c>
      <c r="AF691" t="s">
        <v>97</v>
      </c>
      <c r="AG691" t="s">
        <v>98</v>
      </c>
      <c r="AH691" t="s">
        <v>130</v>
      </c>
      <c r="AI691" t="s">
        <v>119</v>
      </c>
      <c r="AJ691">
        <v>20</v>
      </c>
      <c r="AK691" t="s">
        <v>102</v>
      </c>
      <c r="AL691">
        <v>0</v>
      </c>
      <c r="AM691">
        <v>1342</v>
      </c>
      <c r="AN691">
        <v>1362</v>
      </c>
      <c r="AO691" s="28" t="s">
        <v>103</v>
      </c>
      <c r="AP691" s="28" t="s">
        <v>104</v>
      </c>
      <c r="AQ691" t="s">
        <v>105</v>
      </c>
      <c r="AR691" t="s">
        <v>106</v>
      </c>
      <c r="AS691">
        <v>1362</v>
      </c>
      <c r="AT691">
        <v>0</v>
      </c>
      <c r="AU691">
        <v>0</v>
      </c>
      <c r="AV691">
        <v>1362</v>
      </c>
      <c r="AW691" s="30">
        <v>0</v>
      </c>
      <c r="AX691">
        <v>0</v>
      </c>
      <c r="AY691" s="30">
        <v>2</v>
      </c>
      <c r="AZ691" s="30">
        <v>0</v>
      </c>
      <c r="BA691">
        <v>2</v>
      </c>
      <c r="BB691" s="14">
        <f>IF(Table1[[#This Row],[FullBath]]+Table1[[#This Row],[HalfBath]]=Table1[[#This Row],[BedroomAbvGr]],1,0)</f>
        <v>1</v>
      </c>
      <c r="BC691">
        <v>1</v>
      </c>
      <c r="BD691" s="30" t="s">
        <v>97</v>
      </c>
      <c r="BE691">
        <v>6</v>
      </c>
      <c r="BF691" t="s">
        <v>107</v>
      </c>
      <c r="BG691">
        <v>1</v>
      </c>
      <c r="BH691" t="s">
        <v>97</v>
      </c>
      <c r="BI691" t="s">
        <v>108</v>
      </c>
      <c r="BJ691">
        <v>2005</v>
      </c>
      <c r="BK691" t="s">
        <v>109</v>
      </c>
      <c r="BL691">
        <v>2</v>
      </c>
      <c r="BM691">
        <v>460</v>
      </c>
      <c r="BN691" t="s">
        <v>98</v>
      </c>
      <c r="BO691" t="s">
        <v>98</v>
      </c>
      <c r="BP691" t="s">
        <v>105</v>
      </c>
      <c r="BQ691" s="30">
        <v>192</v>
      </c>
      <c r="BR691" s="14">
        <f>IF(Table1[[#This Row],[WoodDeckSF]]&gt;0,1,0)</f>
        <v>1</v>
      </c>
      <c r="BS691">
        <v>28</v>
      </c>
      <c r="BT691">
        <v>0</v>
      </c>
      <c r="BU691">
        <v>0</v>
      </c>
      <c r="BV691">
        <v>0</v>
      </c>
      <c r="BW691">
        <v>0</v>
      </c>
      <c r="BX691" s="28" t="s">
        <v>83</v>
      </c>
      <c r="BY691" s="14">
        <f>IF(Table1[[#This Row],[PoolQC]]="NA", 0, 1)</f>
        <v>0</v>
      </c>
      <c r="BZ691" s="30" t="s">
        <v>83</v>
      </c>
      <c r="CA691" s="14">
        <f>IF(Table1[[#This Row],[Fence]]="NA",0,1)</f>
        <v>0</v>
      </c>
      <c r="CB691" t="s">
        <v>83</v>
      </c>
      <c r="CC691">
        <v>0</v>
      </c>
      <c r="CD691" s="30">
        <v>6</v>
      </c>
      <c r="CE691">
        <v>2007</v>
      </c>
      <c r="CF691" t="s">
        <v>110</v>
      </c>
      <c r="CG691" t="s">
        <v>111</v>
      </c>
      <c r="CH691" s="14">
        <f>IF(Table1[[#This Row],[SaleCondition]]="Normal",1,0)</f>
        <v>1</v>
      </c>
      <c r="CI691" s="1">
        <v>194700</v>
      </c>
    </row>
    <row r="692" spans="1:87" x14ac:dyDescent="0.2">
      <c r="A692">
        <v>691</v>
      </c>
      <c r="B692">
        <v>120</v>
      </c>
      <c r="C692" s="28" t="s">
        <v>142</v>
      </c>
      <c r="D692" t="s">
        <v>83</v>
      </c>
      <c r="E692">
        <v>4426</v>
      </c>
      <c r="F692" s="28" t="s">
        <v>82</v>
      </c>
      <c r="G692" t="s">
        <v>83</v>
      </c>
      <c r="H692" t="s">
        <v>84</v>
      </c>
      <c r="I692" s="28" t="s">
        <v>85</v>
      </c>
      <c r="J692" t="s">
        <v>86</v>
      </c>
      <c r="K692" s="30" t="s">
        <v>87</v>
      </c>
      <c r="L692" t="s">
        <v>88</v>
      </c>
      <c r="M692" s="31" t="s">
        <v>89</v>
      </c>
      <c r="N692" s="31" t="s">
        <v>90</v>
      </c>
      <c r="O692" s="28" t="s">
        <v>90</v>
      </c>
      <c r="P692" t="s">
        <v>179</v>
      </c>
      <c r="Q692" s="30" t="s">
        <v>115</v>
      </c>
      <c r="R692" s="28">
        <v>6</v>
      </c>
      <c r="S692" s="28">
        <v>5</v>
      </c>
      <c r="T692">
        <v>2004</v>
      </c>
      <c r="U692">
        <v>2004</v>
      </c>
      <c r="V692" s="14">
        <f t="shared" si="10"/>
        <v>0</v>
      </c>
      <c r="W692" s="28" t="s">
        <v>93</v>
      </c>
      <c r="X692" s="28" t="s">
        <v>94</v>
      </c>
      <c r="Y692" s="30" t="s">
        <v>95</v>
      </c>
      <c r="Z692" s="28" t="s">
        <v>95</v>
      </c>
      <c r="AA692" t="s">
        <v>96</v>
      </c>
      <c r="AB692" s="28">
        <v>147</v>
      </c>
      <c r="AC692" s="28" t="s">
        <v>97</v>
      </c>
      <c r="AD692" s="28" t="s">
        <v>98</v>
      </c>
      <c r="AE692" s="30" t="s">
        <v>99</v>
      </c>
      <c r="AF692" t="s">
        <v>97</v>
      </c>
      <c r="AG692" t="s">
        <v>98</v>
      </c>
      <c r="AH692" t="s">
        <v>97</v>
      </c>
      <c r="AI692" t="s">
        <v>101</v>
      </c>
      <c r="AJ692">
        <v>697</v>
      </c>
      <c r="AK692" t="s">
        <v>102</v>
      </c>
      <c r="AL692">
        <v>0</v>
      </c>
      <c r="AM692">
        <v>151</v>
      </c>
      <c r="AN692">
        <v>848</v>
      </c>
      <c r="AO692" s="28" t="s">
        <v>103</v>
      </c>
      <c r="AP692" s="28" t="s">
        <v>104</v>
      </c>
      <c r="AQ692" t="s">
        <v>105</v>
      </c>
      <c r="AR692" t="s">
        <v>106</v>
      </c>
      <c r="AS692">
        <v>848</v>
      </c>
      <c r="AT692">
        <v>0</v>
      </c>
      <c r="AU692">
        <v>0</v>
      </c>
      <c r="AV692">
        <v>848</v>
      </c>
      <c r="AW692" s="30">
        <v>1</v>
      </c>
      <c r="AX692">
        <v>0</v>
      </c>
      <c r="AY692" s="30">
        <v>1</v>
      </c>
      <c r="AZ692" s="30">
        <v>0</v>
      </c>
      <c r="BA692">
        <v>1</v>
      </c>
      <c r="BB692" s="14">
        <f>IF(Table1[[#This Row],[FullBath]]+Table1[[#This Row],[HalfBath]]=Table1[[#This Row],[BedroomAbvGr]],1,0)</f>
        <v>1</v>
      </c>
      <c r="BC692">
        <v>1</v>
      </c>
      <c r="BD692" s="30" t="s">
        <v>97</v>
      </c>
      <c r="BE692">
        <v>3</v>
      </c>
      <c r="BF692" t="s">
        <v>107</v>
      </c>
      <c r="BG692">
        <v>1</v>
      </c>
      <c r="BH692" t="s">
        <v>98</v>
      </c>
      <c r="BI692" t="s">
        <v>108</v>
      </c>
      <c r="BJ692">
        <v>2004</v>
      </c>
      <c r="BK692" t="s">
        <v>109</v>
      </c>
      <c r="BL692">
        <v>2</v>
      </c>
      <c r="BM692">
        <v>420</v>
      </c>
      <c r="BN692" t="s">
        <v>98</v>
      </c>
      <c r="BO692" t="s">
        <v>98</v>
      </c>
      <c r="BP692" t="s">
        <v>105</v>
      </c>
      <c r="BQ692" s="30">
        <v>149</v>
      </c>
      <c r="BR692" s="14">
        <f>IF(Table1[[#This Row],[WoodDeckSF]]&gt;0,1,0)</f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 s="28" t="s">
        <v>83</v>
      </c>
      <c r="BY692" s="14">
        <f>IF(Table1[[#This Row],[PoolQC]]="NA", 0, 1)</f>
        <v>0</v>
      </c>
      <c r="BZ692" s="30" t="s">
        <v>83</v>
      </c>
      <c r="CA692" s="14">
        <f>IF(Table1[[#This Row],[Fence]]="NA",0,1)</f>
        <v>0</v>
      </c>
      <c r="CB692" t="s">
        <v>83</v>
      </c>
      <c r="CC692">
        <v>0</v>
      </c>
      <c r="CD692" s="30">
        <v>5</v>
      </c>
      <c r="CE692">
        <v>2008</v>
      </c>
      <c r="CF692" t="s">
        <v>110</v>
      </c>
      <c r="CG692" t="s">
        <v>111</v>
      </c>
      <c r="CH692" s="14">
        <f>IF(Table1[[#This Row],[SaleCondition]]="Normal",1,0)</f>
        <v>1</v>
      </c>
      <c r="CI692" s="1">
        <v>141000</v>
      </c>
    </row>
    <row r="693" spans="1:87" x14ac:dyDescent="0.2">
      <c r="A693">
        <v>692</v>
      </c>
      <c r="B693">
        <v>60</v>
      </c>
      <c r="C693" s="28" t="s">
        <v>81</v>
      </c>
      <c r="D693">
        <v>104</v>
      </c>
      <c r="E693">
        <v>21535</v>
      </c>
      <c r="F693" s="28" t="s">
        <v>82</v>
      </c>
      <c r="G693" t="s">
        <v>83</v>
      </c>
      <c r="H693" t="s">
        <v>120</v>
      </c>
      <c r="I693" s="28" t="s">
        <v>85</v>
      </c>
      <c r="J693" t="s">
        <v>86</v>
      </c>
      <c r="K693" s="30" t="s">
        <v>122</v>
      </c>
      <c r="L693" t="s">
        <v>88</v>
      </c>
      <c r="M693" s="31" t="s">
        <v>129</v>
      </c>
      <c r="N693" s="31" t="s">
        <v>90</v>
      </c>
      <c r="O693" s="28" t="s">
        <v>90</v>
      </c>
      <c r="P693" t="s">
        <v>91</v>
      </c>
      <c r="Q693" s="30" t="s">
        <v>92</v>
      </c>
      <c r="R693" s="28">
        <v>10</v>
      </c>
      <c r="S693" s="28">
        <v>6</v>
      </c>
      <c r="T693">
        <v>1994</v>
      </c>
      <c r="U693">
        <v>1995</v>
      </c>
      <c r="V693" s="14">
        <f t="shared" si="10"/>
        <v>1</v>
      </c>
      <c r="W693" s="28" t="s">
        <v>93</v>
      </c>
      <c r="X693" s="28" t="s">
        <v>196</v>
      </c>
      <c r="Y693" s="30" t="s">
        <v>140</v>
      </c>
      <c r="Z693" s="28" t="s">
        <v>140</v>
      </c>
      <c r="AA693" t="s">
        <v>96</v>
      </c>
      <c r="AB693" s="28">
        <v>1170</v>
      </c>
      <c r="AC693" s="28" t="s">
        <v>104</v>
      </c>
      <c r="AD693" s="28" t="s">
        <v>98</v>
      </c>
      <c r="AE693" s="30" t="s">
        <v>99</v>
      </c>
      <c r="AF693" t="s">
        <v>104</v>
      </c>
      <c r="AG693" t="s">
        <v>98</v>
      </c>
      <c r="AH693" t="s">
        <v>97</v>
      </c>
      <c r="AI693" t="s">
        <v>101</v>
      </c>
      <c r="AJ693">
        <v>1455</v>
      </c>
      <c r="AK693" t="s">
        <v>102</v>
      </c>
      <c r="AL693">
        <v>0</v>
      </c>
      <c r="AM693">
        <v>989</v>
      </c>
      <c r="AN693">
        <v>2444</v>
      </c>
      <c r="AO693" s="28" t="s">
        <v>103</v>
      </c>
      <c r="AP693" s="28" t="s">
        <v>104</v>
      </c>
      <c r="AQ693" t="s">
        <v>105</v>
      </c>
      <c r="AR693" t="s">
        <v>106</v>
      </c>
      <c r="AS693">
        <v>2444</v>
      </c>
      <c r="AT693">
        <v>1872</v>
      </c>
      <c r="AU693">
        <v>0</v>
      </c>
      <c r="AV693">
        <v>4316</v>
      </c>
      <c r="AW693" s="30">
        <v>0</v>
      </c>
      <c r="AX693">
        <v>1</v>
      </c>
      <c r="AY693" s="30">
        <v>3</v>
      </c>
      <c r="AZ693" s="30">
        <v>1</v>
      </c>
      <c r="BA693">
        <v>4</v>
      </c>
      <c r="BB693" s="14">
        <f>IF(Table1[[#This Row],[FullBath]]+Table1[[#This Row],[HalfBath]]=Table1[[#This Row],[BedroomAbvGr]],1,0)</f>
        <v>1</v>
      </c>
      <c r="BC693">
        <v>1</v>
      </c>
      <c r="BD693" s="30" t="s">
        <v>104</v>
      </c>
      <c r="BE693">
        <v>10</v>
      </c>
      <c r="BF693" t="s">
        <v>107</v>
      </c>
      <c r="BG693">
        <v>2</v>
      </c>
      <c r="BH693" t="s">
        <v>104</v>
      </c>
      <c r="BI693" t="s">
        <v>108</v>
      </c>
      <c r="BJ693">
        <v>1994</v>
      </c>
      <c r="BK693" t="s">
        <v>157</v>
      </c>
      <c r="BL693">
        <v>3</v>
      </c>
      <c r="BM693">
        <v>832</v>
      </c>
      <c r="BN693" t="s">
        <v>98</v>
      </c>
      <c r="BO693" t="s">
        <v>98</v>
      </c>
      <c r="BP693" t="s">
        <v>105</v>
      </c>
      <c r="BQ693" s="30">
        <v>382</v>
      </c>
      <c r="BR693" s="14">
        <f>IF(Table1[[#This Row],[WoodDeckSF]]&gt;0,1,0)</f>
        <v>1</v>
      </c>
      <c r="BS693">
        <v>50</v>
      </c>
      <c r="BT693">
        <v>0</v>
      </c>
      <c r="BU693">
        <v>0</v>
      </c>
      <c r="BV693">
        <v>0</v>
      </c>
      <c r="BW693">
        <v>0</v>
      </c>
      <c r="BX693" s="28" t="s">
        <v>83</v>
      </c>
      <c r="BY693" s="14">
        <f>IF(Table1[[#This Row],[PoolQC]]="NA", 0, 1)</f>
        <v>0</v>
      </c>
      <c r="BZ693" s="30" t="s">
        <v>83</v>
      </c>
      <c r="CA693" s="14">
        <f>IF(Table1[[#This Row],[Fence]]="NA",0,1)</f>
        <v>0</v>
      </c>
      <c r="CB693" t="s">
        <v>83</v>
      </c>
      <c r="CC693">
        <v>0</v>
      </c>
      <c r="CD693" s="30">
        <v>1</v>
      </c>
      <c r="CE693">
        <v>2007</v>
      </c>
      <c r="CF693" t="s">
        <v>110</v>
      </c>
      <c r="CG693" t="s">
        <v>111</v>
      </c>
      <c r="CH693" s="14">
        <f>IF(Table1[[#This Row],[SaleCondition]]="Normal",1,0)</f>
        <v>1</v>
      </c>
      <c r="CI693" s="1">
        <v>755000</v>
      </c>
    </row>
    <row r="694" spans="1:87" x14ac:dyDescent="0.2">
      <c r="A694">
        <v>693</v>
      </c>
      <c r="B694">
        <v>60</v>
      </c>
      <c r="C694" s="28" t="s">
        <v>81</v>
      </c>
      <c r="D694">
        <v>42</v>
      </c>
      <c r="E694">
        <v>26178</v>
      </c>
      <c r="F694" s="28" t="s">
        <v>82</v>
      </c>
      <c r="G694" t="s">
        <v>83</v>
      </c>
      <c r="H694" t="s">
        <v>120</v>
      </c>
      <c r="I694" s="28" t="s">
        <v>85</v>
      </c>
      <c r="J694" t="s">
        <v>86</v>
      </c>
      <c r="K694" s="30" t="s">
        <v>87</v>
      </c>
      <c r="L694" t="s">
        <v>194</v>
      </c>
      <c r="M694" s="31" t="s">
        <v>189</v>
      </c>
      <c r="N694" s="31" t="s">
        <v>90</v>
      </c>
      <c r="O694" s="28" t="s">
        <v>90</v>
      </c>
      <c r="P694" t="s">
        <v>91</v>
      </c>
      <c r="Q694" s="30" t="s">
        <v>92</v>
      </c>
      <c r="R694" s="28">
        <v>7</v>
      </c>
      <c r="S694" s="28">
        <v>5</v>
      </c>
      <c r="T694">
        <v>1989</v>
      </c>
      <c r="U694">
        <v>1990</v>
      </c>
      <c r="V694" s="14">
        <f t="shared" si="10"/>
        <v>1</v>
      </c>
      <c r="W694" s="28" t="s">
        <v>152</v>
      </c>
      <c r="X694" s="28" t="s">
        <v>94</v>
      </c>
      <c r="Y694" s="30" t="s">
        <v>116</v>
      </c>
      <c r="Z694" s="28" t="s">
        <v>116</v>
      </c>
      <c r="AA694" t="s">
        <v>96</v>
      </c>
      <c r="AB694" s="28">
        <v>293</v>
      </c>
      <c r="AC694" s="28" t="s">
        <v>97</v>
      </c>
      <c r="AD694" s="28" t="s">
        <v>98</v>
      </c>
      <c r="AE694" s="30" t="s">
        <v>99</v>
      </c>
      <c r="AF694" t="s">
        <v>97</v>
      </c>
      <c r="AG694" t="s">
        <v>98</v>
      </c>
      <c r="AH694" t="s">
        <v>97</v>
      </c>
      <c r="AI694" t="s">
        <v>101</v>
      </c>
      <c r="AJ694">
        <v>965</v>
      </c>
      <c r="AK694" t="s">
        <v>102</v>
      </c>
      <c r="AL694">
        <v>0</v>
      </c>
      <c r="AM694">
        <v>245</v>
      </c>
      <c r="AN694">
        <v>1210</v>
      </c>
      <c r="AO694" s="28" t="s">
        <v>103</v>
      </c>
      <c r="AP694" s="28" t="s">
        <v>104</v>
      </c>
      <c r="AQ694" t="s">
        <v>105</v>
      </c>
      <c r="AR694" t="s">
        <v>106</v>
      </c>
      <c r="AS694">
        <v>1238</v>
      </c>
      <c r="AT694">
        <v>1281</v>
      </c>
      <c r="AU694">
        <v>0</v>
      </c>
      <c r="AV694">
        <v>2519</v>
      </c>
      <c r="AW694" s="30">
        <v>1</v>
      </c>
      <c r="AX694">
        <v>0</v>
      </c>
      <c r="AY694" s="30">
        <v>2</v>
      </c>
      <c r="AZ694" s="30">
        <v>1</v>
      </c>
      <c r="BA694">
        <v>4</v>
      </c>
      <c r="BB694" s="14">
        <f>IF(Table1[[#This Row],[FullBath]]+Table1[[#This Row],[HalfBath]]=Table1[[#This Row],[BedroomAbvGr]],1,0)</f>
        <v>0</v>
      </c>
      <c r="BC694">
        <v>1</v>
      </c>
      <c r="BD694" s="30" t="s">
        <v>97</v>
      </c>
      <c r="BE694">
        <v>9</v>
      </c>
      <c r="BF694" t="s">
        <v>107</v>
      </c>
      <c r="BG694">
        <v>2</v>
      </c>
      <c r="BH694" t="s">
        <v>97</v>
      </c>
      <c r="BI694" t="s">
        <v>108</v>
      </c>
      <c r="BJ694">
        <v>1989</v>
      </c>
      <c r="BK694" t="s">
        <v>109</v>
      </c>
      <c r="BL694">
        <v>2</v>
      </c>
      <c r="BM694">
        <v>628</v>
      </c>
      <c r="BN694" t="s">
        <v>98</v>
      </c>
      <c r="BO694" t="s">
        <v>98</v>
      </c>
      <c r="BP694" t="s">
        <v>105</v>
      </c>
      <c r="BQ694" s="30">
        <v>320</v>
      </c>
      <c r="BR694" s="14">
        <f>IF(Table1[[#This Row],[WoodDeckSF]]&gt;0,1,0)</f>
        <v>1</v>
      </c>
      <c r="BS694">
        <v>27</v>
      </c>
      <c r="BT694">
        <v>0</v>
      </c>
      <c r="BU694">
        <v>0</v>
      </c>
      <c r="BV694">
        <v>0</v>
      </c>
      <c r="BW694">
        <v>0</v>
      </c>
      <c r="BX694" s="28" t="s">
        <v>83</v>
      </c>
      <c r="BY694" s="14">
        <f>IF(Table1[[#This Row],[PoolQC]]="NA", 0, 1)</f>
        <v>0</v>
      </c>
      <c r="BZ694" s="30" t="s">
        <v>83</v>
      </c>
      <c r="CA694" s="14">
        <f>IF(Table1[[#This Row],[Fence]]="NA",0,1)</f>
        <v>0</v>
      </c>
      <c r="CB694" t="s">
        <v>83</v>
      </c>
      <c r="CC694">
        <v>0</v>
      </c>
      <c r="CD694" s="30">
        <v>4</v>
      </c>
      <c r="CE694">
        <v>2006</v>
      </c>
      <c r="CF694" t="s">
        <v>110</v>
      </c>
      <c r="CG694" t="s">
        <v>111</v>
      </c>
      <c r="CH694" s="14">
        <f>IF(Table1[[#This Row],[SaleCondition]]="Normal",1,0)</f>
        <v>1</v>
      </c>
      <c r="CI694" s="1">
        <v>335000</v>
      </c>
    </row>
    <row r="695" spans="1:87" x14ac:dyDescent="0.2">
      <c r="A695">
        <v>694</v>
      </c>
      <c r="B695">
        <v>30</v>
      </c>
      <c r="C695" s="28" t="s">
        <v>81</v>
      </c>
      <c r="D695">
        <v>60</v>
      </c>
      <c r="E695">
        <v>5400</v>
      </c>
      <c r="F695" s="28" t="s">
        <v>82</v>
      </c>
      <c r="G695" t="s">
        <v>83</v>
      </c>
      <c r="H695" t="s">
        <v>84</v>
      </c>
      <c r="I695" s="28" t="s">
        <v>85</v>
      </c>
      <c r="J695" t="s">
        <v>86</v>
      </c>
      <c r="K695" s="30" t="s">
        <v>122</v>
      </c>
      <c r="L695" t="s">
        <v>213</v>
      </c>
      <c r="M695" s="31" t="s">
        <v>143</v>
      </c>
      <c r="N695" s="31" t="s">
        <v>90</v>
      </c>
      <c r="O695" s="28" t="s">
        <v>90</v>
      </c>
      <c r="P695" t="s">
        <v>91</v>
      </c>
      <c r="Q695" s="30" t="s">
        <v>115</v>
      </c>
      <c r="R695" s="28">
        <v>5</v>
      </c>
      <c r="S695" s="28">
        <v>6</v>
      </c>
      <c r="T695">
        <v>1921</v>
      </c>
      <c r="U695">
        <v>1968</v>
      </c>
      <c r="V695" s="14">
        <f t="shared" si="10"/>
        <v>1</v>
      </c>
      <c r="W695" s="28" t="s">
        <v>93</v>
      </c>
      <c r="X695" s="28" t="s">
        <v>94</v>
      </c>
      <c r="Y695" s="30" t="s">
        <v>116</v>
      </c>
      <c r="Z695" s="28" t="s">
        <v>116</v>
      </c>
      <c r="AA695" t="s">
        <v>117</v>
      </c>
      <c r="AB695" s="28">
        <v>0</v>
      </c>
      <c r="AC695" s="28" t="s">
        <v>98</v>
      </c>
      <c r="AD695" s="28" t="s">
        <v>98</v>
      </c>
      <c r="AE695" s="30" t="s">
        <v>126</v>
      </c>
      <c r="AF695" t="s">
        <v>98</v>
      </c>
      <c r="AG695" t="s">
        <v>98</v>
      </c>
      <c r="AH695" t="s">
        <v>100</v>
      </c>
      <c r="AI695" t="s">
        <v>102</v>
      </c>
      <c r="AJ695">
        <v>0</v>
      </c>
      <c r="AK695" t="s">
        <v>102</v>
      </c>
      <c r="AL695">
        <v>0</v>
      </c>
      <c r="AM695">
        <v>1073</v>
      </c>
      <c r="AN695">
        <v>1073</v>
      </c>
      <c r="AO695" s="28" t="s">
        <v>103</v>
      </c>
      <c r="AP695" s="28" t="s">
        <v>104</v>
      </c>
      <c r="AQ695" t="s">
        <v>105</v>
      </c>
      <c r="AR695" t="s">
        <v>106</v>
      </c>
      <c r="AS695">
        <v>1073</v>
      </c>
      <c r="AT695">
        <v>0</v>
      </c>
      <c r="AU695">
        <v>0</v>
      </c>
      <c r="AV695">
        <v>1073</v>
      </c>
      <c r="AW695" s="30">
        <v>0</v>
      </c>
      <c r="AX695">
        <v>0</v>
      </c>
      <c r="AY695" s="30">
        <v>1</v>
      </c>
      <c r="AZ695" s="30">
        <v>0</v>
      </c>
      <c r="BA695">
        <v>2</v>
      </c>
      <c r="BB695" s="14">
        <f>IF(Table1[[#This Row],[FullBath]]+Table1[[#This Row],[HalfBath]]=Table1[[#This Row],[BedroomAbvGr]],1,0)</f>
        <v>0</v>
      </c>
      <c r="BC695">
        <v>1</v>
      </c>
      <c r="BD695" s="30" t="s">
        <v>98</v>
      </c>
      <c r="BE695">
        <v>4</v>
      </c>
      <c r="BF695" t="s">
        <v>107</v>
      </c>
      <c r="BG695">
        <v>0</v>
      </c>
      <c r="BH695" t="s">
        <v>83</v>
      </c>
      <c r="BI695" t="s">
        <v>127</v>
      </c>
      <c r="BJ695">
        <v>1968</v>
      </c>
      <c r="BK695" t="s">
        <v>102</v>
      </c>
      <c r="BL695">
        <v>1</v>
      </c>
      <c r="BM695">
        <v>326</v>
      </c>
      <c r="BN695" t="s">
        <v>98</v>
      </c>
      <c r="BO695" t="s">
        <v>98</v>
      </c>
      <c r="BP695" t="s">
        <v>105</v>
      </c>
      <c r="BQ695" s="30">
        <v>0</v>
      </c>
      <c r="BR695" s="14">
        <f>IF(Table1[[#This Row],[WoodDeckSF]]&gt;0,1,0)</f>
        <v>0</v>
      </c>
      <c r="BS695">
        <v>0</v>
      </c>
      <c r="BT695">
        <v>112</v>
      </c>
      <c r="BU695">
        <v>0</v>
      </c>
      <c r="BV695">
        <v>0</v>
      </c>
      <c r="BW695">
        <v>0</v>
      </c>
      <c r="BX695" s="28" t="s">
        <v>83</v>
      </c>
      <c r="BY695" s="14">
        <f>IF(Table1[[#This Row],[PoolQC]]="NA", 0, 1)</f>
        <v>0</v>
      </c>
      <c r="BZ695" s="30" t="s">
        <v>83</v>
      </c>
      <c r="CA695" s="14">
        <f>IF(Table1[[#This Row],[Fence]]="NA",0,1)</f>
        <v>0</v>
      </c>
      <c r="CB695" t="s">
        <v>83</v>
      </c>
      <c r="CC695">
        <v>0</v>
      </c>
      <c r="CD695" s="30">
        <v>12</v>
      </c>
      <c r="CE695">
        <v>2006</v>
      </c>
      <c r="CF695" t="s">
        <v>110</v>
      </c>
      <c r="CG695" t="s">
        <v>128</v>
      </c>
      <c r="CH695" s="14">
        <f>IF(Table1[[#This Row],[SaleCondition]]="Normal",1,0)</f>
        <v>0</v>
      </c>
      <c r="CI695" s="1">
        <v>108480</v>
      </c>
    </row>
    <row r="696" spans="1:87" x14ac:dyDescent="0.2">
      <c r="A696">
        <v>695</v>
      </c>
      <c r="B696">
        <v>50</v>
      </c>
      <c r="C696" s="28" t="s">
        <v>142</v>
      </c>
      <c r="D696">
        <v>51</v>
      </c>
      <c r="E696">
        <v>6120</v>
      </c>
      <c r="F696" s="28" t="s">
        <v>82</v>
      </c>
      <c r="G696" t="s">
        <v>83</v>
      </c>
      <c r="H696" t="s">
        <v>84</v>
      </c>
      <c r="I696" s="28" t="s">
        <v>85</v>
      </c>
      <c r="J696" t="s">
        <v>86</v>
      </c>
      <c r="K696" s="30" t="s">
        <v>122</v>
      </c>
      <c r="L696" t="s">
        <v>88</v>
      </c>
      <c r="M696" s="31" t="s">
        <v>148</v>
      </c>
      <c r="N696" s="31" t="s">
        <v>90</v>
      </c>
      <c r="O696" s="28" t="s">
        <v>90</v>
      </c>
      <c r="P696" t="s">
        <v>91</v>
      </c>
      <c r="Q696" s="30" t="s">
        <v>132</v>
      </c>
      <c r="R696" s="28">
        <v>5</v>
      </c>
      <c r="S696" s="28">
        <v>6</v>
      </c>
      <c r="T696">
        <v>1936</v>
      </c>
      <c r="U696">
        <v>1950</v>
      </c>
      <c r="V696" s="14">
        <f t="shared" si="10"/>
        <v>1</v>
      </c>
      <c r="W696" s="28" t="s">
        <v>93</v>
      </c>
      <c r="X696" s="28" t="s">
        <v>94</v>
      </c>
      <c r="Y696" s="30" t="s">
        <v>124</v>
      </c>
      <c r="Z696" s="28" t="s">
        <v>124</v>
      </c>
      <c r="AA696" t="s">
        <v>117</v>
      </c>
      <c r="AB696" s="28">
        <v>0</v>
      </c>
      <c r="AC696" s="28" t="s">
        <v>98</v>
      </c>
      <c r="AD696" s="28" t="s">
        <v>147</v>
      </c>
      <c r="AE696" s="30" t="s">
        <v>126</v>
      </c>
      <c r="AF696" t="s">
        <v>98</v>
      </c>
      <c r="AG696" t="s">
        <v>98</v>
      </c>
      <c r="AH696" t="s">
        <v>100</v>
      </c>
      <c r="AI696" t="s">
        <v>102</v>
      </c>
      <c r="AJ696">
        <v>0</v>
      </c>
      <c r="AK696" t="s">
        <v>102</v>
      </c>
      <c r="AL696">
        <v>0</v>
      </c>
      <c r="AM696">
        <v>927</v>
      </c>
      <c r="AN696">
        <v>927</v>
      </c>
      <c r="AO696" s="28" t="s">
        <v>103</v>
      </c>
      <c r="AP696" s="28" t="s">
        <v>98</v>
      </c>
      <c r="AQ696" t="s">
        <v>105</v>
      </c>
      <c r="AR696" t="s">
        <v>106</v>
      </c>
      <c r="AS696">
        <v>1067</v>
      </c>
      <c r="AT696">
        <v>472</v>
      </c>
      <c r="AU696">
        <v>0</v>
      </c>
      <c r="AV696">
        <v>1539</v>
      </c>
      <c r="AW696" s="30">
        <v>0</v>
      </c>
      <c r="AX696">
        <v>0</v>
      </c>
      <c r="AY696" s="30">
        <v>1</v>
      </c>
      <c r="AZ696" s="30">
        <v>1</v>
      </c>
      <c r="BA696">
        <v>3</v>
      </c>
      <c r="BB696" s="14">
        <f>IF(Table1[[#This Row],[FullBath]]+Table1[[#This Row],[HalfBath]]=Table1[[#This Row],[BedroomAbvGr]],1,0)</f>
        <v>0</v>
      </c>
      <c r="BC696">
        <v>1</v>
      </c>
      <c r="BD696" s="30" t="s">
        <v>98</v>
      </c>
      <c r="BE696">
        <v>5</v>
      </c>
      <c r="BF696" t="s">
        <v>107</v>
      </c>
      <c r="BG696">
        <v>0</v>
      </c>
      <c r="BH696" t="s">
        <v>83</v>
      </c>
      <c r="BI696" t="s">
        <v>127</v>
      </c>
      <c r="BJ696">
        <v>1995</v>
      </c>
      <c r="BK696" t="s">
        <v>102</v>
      </c>
      <c r="BL696">
        <v>2</v>
      </c>
      <c r="BM696">
        <v>576</v>
      </c>
      <c r="BN696" t="s">
        <v>98</v>
      </c>
      <c r="BO696" t="s">
        <v>98</v>
      </c>
      <c r="BP696" t="s">
        <v>105</v>
      </c>
      <c r="BQ696" s="30">
        <v>112</v>
      </c>
      <c r="BR696" s="14">
        <f>IF(Table1[[#This Row],[WoodDeckSF]]&gt;0,1,0)</f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 s="28" t="s">
        <v>83</v>
      </c>
      <c r="BY696" s="14">
        <f>IF(Table1[[#This Row],[PoolQC]]="NA", 0, 1)</f>
        <v>0</v>
      </c>
      <c r="BZ696" s="30" t="s">
        <v>134</v>
      </c>
      <c r="CA696" s="14">
        <f>IF(Table1[[#This Row],[Fence]]="NA",0,1)</f>
        <v>1</v>
      </c>
      <c r="CB696" t="s">
        <v>83</v>
      </c>
      <c r="CC696">
        <v>0</v>
      </c>
      <c r="CD696" s="30">
        <v>4</v>
      </c>
      <c r="CE696">
        <v>2009</v>
      </c>
      <c r="CF696" t="s">
        <v>110</v>
      </c>
      <c r="CG696" t="s">
        <v>111</v>
      </c>
      <c r="CH696" s="14">
        <f>IF(Table1[[#This Row],[SaleCondition]]="Normal",1,0)</f>
        <v>1</v>
      </c>
      <c r="CI696" s="1">
        <v>141500</v>
      </c>
    </row>
    <row r="697" spans="1:87" x14ac:dyDescent="0.2">
      <c r="A697">
        <v>696</v>
      </c>
      <c r="B697">
        <v>20</v>
      </c>
      <c r="C697" s="28" t="s">
        <v>81</v>
      </c>
      <c r="D697">
        <v>54</v>
      </c>
      <c r="E697">
        <v>13811</v>
      </c>
      <c r="F697" s="28" t="s">
        <v>82</v>
      </c>
      <c r="G697" t="s">
        <v>83</v>
      </c>
      <c r="H697" t="s">
        <v>120</v>
      </c>
      <c r="I697" s="28" t="s">
        <v>85</v>
      </c>
      <c r="J697" t="s">
        <v>86</v>
      </c>
      <c r="K697" s="30" t="s">
        <v>87</v>
      </c>
      <c r="L697" t="s">
        <v>88</v>
      </c>
      <c r="M697" s="31" t="s">
        <v>189</v>
      </c>
      <c r="N697" s="31" t="s">
        <v>90</v>
      </c>
      <c r="O697" s="28" t="s">
        <v>90</v>
      </c>
      <c r="P697" t="s">
        <v>91</v>
      </c>
      <c r="Q697" s="30" t="s">
        <v>115</v>
      </c>
      <c r="R697" s="28">
        <v>6</v>
      </c>
      <c r="S697" s="28">
        <v>6</v>
      </c>
      <c r="T697">
        <v>1987</v>
      </c>
      <c r="U697">
        <v>1987</v>
      </c>
      <c r="V697" s="14">
        <f t="shared" si="10"/>
        <v>0</v>
      </c>
      <c r="W697" s="28" t="s">
        <v>93</v>
      </c>
      <c r="X697" s="28" t="s">
        <v>94</v>
      </c>
      <c r="Y697" s="30" t="s">
        <v>140</v>
      </c>
      <c r="Z697" s="28" t="s">
        <v>140</v>
      </c>
      <c r="AA697" t="s">
        <v>96</v>
      </c>
      <c r="AB697" s="28">
        <v>72</v>
      </c>
      <c r="AC697" s="28" t="s">
        <v>98</v>
      </c>
      <c r="AD697" s="28" t="s">
        <v>98</v>
      </c>
      <c r="AE697" s="30" t="s">
        <v>118</v>
      </c>
      <c r="AF697" t="s">
        <v>97</v>
      </c>
      <c r="AG697" t="s">
        <v>97</v>
      </c>
      <c r="AH697" t="s">
        <v>100</v>
      </c>
      <c r="AI697" t="s">
        <v>101</v>
      </c>
      <c r="AJ697">
        <v>980</v>
      </c>
      <c r="AK697" t="s">
        <v>172</v>
      </c>
      <c r="AL697">
        <v>40</v>
      </c>
      <c r="AM697">
        <v>92</v>
      </c>
      <c r="AN697">
        <v>1112</v>
      </c>
      <c r="AO697" s="28" t="s">
        <v>103</v>
      </c>
      <c r="AP697" s="28" t="s">
        <v>97</v>
      </c>
      <c r="AQ697" t="s">
        <v>105</v>
      </c>
      <c r="AR697" t="s">
        <v>106</v>
      </c>
      <c r="AS697">
        <v>1137</v>
      </c>
      <c r="AT697">
        <v>0</v>
      </c>
      <c r="AU697">
        <v>0</v>
      </c>
      <c r="AV697">
        <v>1137</v>
      </c>
      <c r="AW697" s="30">
        <v>1</v>
      </c>
      <c r="AX697">
        <v>0</v>
      </c>
      <c r="AY697" s="30">
        <v>2</v>
      </c>
      <c r="AZ697" s="30">
        <v>0</v>
      </c>
      <c r="BA697">
        <v>2</v>
      </c>
      <c r="BB697" s="14">
        <f>IF(Table1[[#This Row],[FullBath]]+Table1[[#This Row],[HalfBath]]=Table1[[#This Row],[BedroomAbvGr]],1,0)</f>
        <v>1</v>
      </c>
      <c r="BC697">
        <v>1</v>
      </c>
      <c r="BD697" s="30" t="s">
        <v>97</v>
      </c>
      <c r="BE697">
        <v>5</v>
      </c>
      <c r="BF697" t="s">
        <v>107</v>
      </c>
      <c r="BG697">
        <v>1</v>
      </c>
      <c r="BH697" t="s">
        <v>98</v>
      </c>
      <c r="BI697" t="s">
        <v>108</v>
      </c>
      <c r="BJ697">
        <v>1987</v>
      </c>
      <c r="BK697" t="s">
        <v>102</v>
      </c>
      <c r="BL697">
        <v>2</v>
      </c>
      <c r="BM697">
        <v>551</v>
      </c>
      <c r="BN697" t="s">
        <v>98</v>
      </c>
      <c r="BO697" t="s">
        <v>98</v>
      </c>
      <c r="BP697" t="s">
        <v>105</v>
      </c>
      <c r="BQ697" s="30">
        <v>125</v>
      </c>
      <c r="BR697" s="14">
        <f>IF(Table1[[#This Row],[WoodDeckSF]]&gt;0,1,0)</f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 s="28" t="s">
        <v>83</v>
      </c>
      <c r="BY697" s="14">
        <f>IF(Table1[[#This Row],[PoolQC]]="NA", 0, 1)</f>
        <v>0</v>
      </c>
      <c r="BZ697" s="30" t="s">
        <v>83</v>
      </c>
      <c r="CA697" s="14">
        <f>IF(Table1[[#This Row],[Fence]]="NA",0,1)</f>
        <v>0</v>
      </c>
      <c r="CB697" t="s">
        <v>83</v>
      </c>
      <c r="CC697">
        <v>0</v>
      </c>
      <c r="CD697" s="30">
        <v>7</v>
      </c>
      <c r="CE697">
        <v>2006</v>
      </c>
      <c r="CF697" t="s">
        <v>110</v>
      </c>
      <c r="CG697" t="s">
        <v>111</v>
      </c>
      <c r="CH697" s="14">
        <f>IF(Table1[[#This Row],[SaleCondition]]="Normal",1,0)</f>
        <v>1</v>
      </c>
      <c r="CI697" s="1">
        <v>176000</v>
      </c>
    </row>
    <row r="698" spans="1:87" x14ac:dyDescent="0.2">
      <c r="A698">
        <v>697</v>
      </c>
      <c r="B698">
        <v>30</v>
      </c>
      <c r="C698" s="28" t="s">
        <v>142</v>
      </c>
      <c r="D698">
        <v>50</v>
      </c>
      <c r="E698">
        <v>6000</v>
      </c>
      <c r="F698" s="28" t="s">
        <v>82</v>
      </c>
      <c r="G698" t="s">
        <v>83</v>
      </c>
      <c r="H698" t="s">
        <v>84</v>
      </c>
      <c r="I698" s="28" t="s">
        <v>85</v>
      </c>
      <c r="J698" t="s">
        <v>86</v>
      </c>
      <c r="K698" s="30" t="s">
        <v>87</v>
      </c>
      <c r="L698" t="s">
        <v>88</v>
      </c>
      <c r="M698" s="31" t="s">
        <v>148</v>
      </c>
      <c r="N698" s="31" t="s">
        <v>90</v>
      </c>
      <c r="O698" s="28" t="s">
        <v>90</v>
      </c>
      <c r="P698" t="s">
        <v>91</v>
      </c>
      <c r="Q698" s="30" t="s">
        <v>115</v>
      </c>
      <c r="R698" s="28">
        <v>5</v>
      </c>
      <c r="S698" s="28">
        <v>7</v>
      </c>
      <c r="T698">
        <v>1921</v>
      </c>
      <c r="U698">
        <v>1950</v>
      </c>
      <c r="V698" s="14">
        <f t="shared" si="10"/>
        <v>1</v>
      </c>
      <c r="W698" s="28" t="s">
        <v>93</v>
      </c>
      <c r="X698" s="28" t="s">
        <v>94</v>
      </c>
      <c r="Y698" s="30" t="s">
        <v>124</v>
      </c>
      <c r="Z698" s="28" t="s">
        <v>125</v>
      </c>
      <c r="AA698" t="s">
        <v>117</v>
      </c>
      <c r="AB698" s="28">
        <v>0</v>
      </c>
      <c r="AC698" s="28" t="s">
        <v>98</v>
      </c>
      <c r="AD698" s="28" t="s">
        <v>98</v>
      </c>
      <c r="AE698" s="30" t="s">
        <v>118</v>
      </c>
      <c r="AF698" t="s">
        <v>98</v>
      </c>
      <c r="AG698" t="s">
        <v>98</v>
      </c>
      <c r="AH698" t="s">
        <v>100</v>
      </c>
      <c r="AI698" t="s">
        <v>172</v>
      </c>
      <c r="AJ698">
        <v>616</v>
      </c>
      <c r="AK698" t="s">
        <v>102</v>
      </c>
      <c r="AL698">
        <v>0</v>
      </c>
      <c r="AM698">
        <v>0</v>
      </c>
      <c r="AN698">
        <v>616</v>
      </c>
      <c r="AO698" s="28" t="s">
        <v>103</v>
      </c>
      <c r="AP698" s="28" t="s">
        <v>97</v>
      </c>
      <c r="AQ698" t="s">
        <v>105</v>
      </c>
      <c r="AR698" t="s">
        <v>106</v>
      </c>
      <c r="AS698">
        <v>616</v>
      </c>
      <c r="AT698">
        <v>0</v>
      </c>
      <c r="AU698">
        <v>0</v>
      </c>
      <c r="AV698">
        <v>616</v>
      </c>
      <c r="AW698" s="30">
        <v>0</v>
      </c>
      <c r="AX698">
        <v>0</v>
      </c>
      <c r="AY698" s="30">
        <v>1</v>
      </c>
      <c r="AZ698" s="30">
        <v>0</v>
      </c>
      <c r="BA698">
        <v>2</v>
      </c>
      <c r="BB698" s="14">
        <f>IF(Table1[[#This Row],[FullBath]]+Table1[[#This Row],[HalfBath]]=Table1[[#This Row],[BedroomAbvGr]],1,0)</f>
        <v>0</v>
      </c>
      <c r="BC698">
        <v>1</v>
      </c>
      <c r="BD698" s="30" t="s">
        <v>98</v>
      </c>
      <c r="BE698">
        <v>4</v>
      </c>
      <c r="BF698" t="s">
        <v>107</v>
      </c>
      <c r="BG698">
        <v>0</v>
      </c>
      <c r="BH698" t="s">
        <v>83</v>
      </c>
      <c r="BI698" t="s">
        <v>127</v>
      </c>
      <c r="BJ698">
        <v>1921</v>
      </c>
      <c r="BK698" t="s">
        <v>102</v>
      </c>
      <c r="BL698">
        <v>1</v>
      </c>
      <c r="BM698">
        <v>205</v>
      </c>
      <c r="BN698" t="s">
        <v>98</v>
      </c>
      <c r="BO698" t="s">
        <v>98</v>
      </c>
      <c r="BP698" t="s">
        <v>105</v>
      </c>
      <c r="BQ698" s="30">
        <v>0</v>
      </c>
      <c r="BR698" s="14">
        <f>IF(Table1[[#This Row],[WoodDeckSF]]&gt;0,1,0)</f>
        <v>0</v>
      </c>
      <c r="BS698">
        <v>0</v>
      </c>
      <c r="BT698">
        <v>129</v>
      </c>
      <c r="BU698">
        <v>0</v>
      </c>
      <c r="BV698">
        <v>0</v>
      </c>
      <c r="BW698">
        <v>0</v>
      </c>
      <c r="BX698" s="28" t="s">
        <v>83</v>
      </c>
      <c r="BY698" s="14">
        <f>IF(Table1[[#This Row],[PoolQC]]="NA", 0, 1)</f>
        <v>0</v>
      </c>
      <c r="BZ698" s="30" t="s">
        <v>83</v>
      </c>
      <c r="CA698" s="14">
        <f>IF(Table1[[#This Row],[Fence]]="NA",0,1)</f>
        <v>0</v>
      </c>
      <c r="CB698" t="s">
        <v>83</v>
      </c>
      <c r="CC698">
        <v>0</v>
      </c>
      <c r="CD698" s="30">
        <v>6</v>
      </c>
      <c r="CE698">
        <v>2006</v>
      </c>
      <c r="CF698" t="s">
        <v>110</v>
      </c>
      <c r="CG698" t="s">
        <v>111</v>
      </c>
      <c r="CH698" s="14">
        <f>IF(Table1[[#This Row],[SaleCondition]]="Normal",1,0)</f>
        <v>1</v>
      </c>
      <c r="CI698" s="1">
        <v>89000</v>
      </c>
    </row>
    <row r="699" spans="1:87" x14ac:dyDescent="0.2">
      <c r="A699">
        <v>698</v>
      </c>
      <c r="B699">
        <v>20</v>
      </c>
      <c r="C699" s="28" t="s">
        <v>81</v>
      </c>
      <c r="D699">
        <v>57</v>
      </c>
      <c r="E699">
        <v>6420</v>
      </c>
      <c r="F699" s="28" t="s">
        <v>82</v>
      </c>
      <c r="G699" t="s">
        <v>83</v>
      </c>
      <c r="H699" t="s">
        <v>120</v>
      </c>
      <c r="I699" s="28" t="s">
        <v>85</v>
      </c>
      <c r="J699" t="s">
        <v>86</v>
      </c>
      <c r="K699" s="30" t="s">
        <v>87</v>
      </c>
      <c r="L699" t="s">
        <v>88</v>
      </c>
      <c r="M699" s="31" t="s">
        <v>185</v>
      </c>
      <c r="N699" s="31" t="s">
        <v>90</v>
      </c>
      <c r="O699" s="28" t="s">
        <v>90</v>
      </c>
      <c r="P699" t="s">
        <v>91</v>
      </c>
      <c r="Q699" s="30" t="s">
        <v>115</v>
      </c>
      <c r="R699" s="28">
        <v>5</v>
      </c>
      <c r="S699" s="28">
        <v>7</v>
      </c>
      <c r="T699">
        <v>1952</v>
      </c>
      <c r="U699">
        <v>1952</v>
      </c>
      <c r="V699" s="14">
        <f t="shared" si="10"/>
        <v>0</v>
      </c>
      <c r="W699" s="28" t="s">
        <v>93</v>
      </c>
      <c r="X699" s="28" t="s">
        <v>94</v>
      </c>
      <c r="Y699" s="30" t="s">
        <v>124</v>
      </c>
      <c r="Z699" s="28" t="s">
        <v>124</v>
      </c>
      <c r="AA699" t="s">
        <v>117</v>
      </c>
      <c r="AB699" s="28">
        <v>0</v>
      </c>
      <c r="AC699" s="28" t="s">
        <v>98</v>
      </c>
      <c r="AD699" s="28" t="s">
        <v>98</v>
      </c>
      <c r="AE699" s="30" t="s">
        <v>99</v>
      </c>
      <c r="AF699" t="s">
        <v>104</v>
      </c>
      <c r="AG699" t="s">
        <v>97</v>
      </c>
      <c r="AH699" t="s">
        <v>121</v>
      </c>
      <c r="AI699" t="s">
        <v>172</v>
      </c>
      <c r="AJ699">
        <v>210</v>
      </c>
      <c r="AK699" t="s">
        <v>119</v>
      </c>
      <c r="AL699">
        <v>551</v>
      </c>
      <c r="AM699">
        <v>219</v>
      </c>
      <c r="AN699">
        <v>980</v>
      </c>
      <c r="AO699" s="28" t="s">
        <v>103</v>
      </c>
      <c r="AP699" s="28" t="s">
        <v>147</v>
      </c>
      <c r="AQ699" t="s">
        <v>105</v>
      </c>
      <c r="AR699" t="s">
        <v>164</v>
      </c>
      <c r="AS699">
        <v>1148</v>
      </c>
      <c r="AT699">
        <v>0</v>
      </c>
      <c r="AU699">
        <v>0</v>
      </c>
      <c r="AV699">
        <v>1148</v>
      </c>
      <c r="AW699" s="30">
        <v>0</v>
      </c>
      <c r="AX699">
        <v>1</v>
      </c>
      <c r="AY699" s="30">
        <v>1</v>
      </c>
      <c r="AZ699" s="30">
        <v>0</v>
      </c>
      <c r="BA699">
        <v>2</v>
      </c>
      <c r="BB699" s="14">
        <f>IF(Table1[[#This Row],[FullBath]]+Table1[[#This Row],[HalfBath]]=Table1[[#This Row],[BedroomAbvGr]],1,0)</f>
        <v>0</v>
      </c>
      <c r="BC699">
        <v>1</v>
      </c>
      <c r="BD699" s="30" t="s">
        <v>98</v>
      </c>
      <c r="BE699">
        <v>6</v>
      </c>
      <c r="BF699" t="s">
        <v>107</v>
      </c>
      <c r="BG699">
        <v>0</v>
      </c>
      <c r="BH699" t="s">
        <v>83</v>
      </c>
      <c r="BI699" t="s">
        <v>127</v>
      </c>
      <c r="BJ699">
        <v>1952</v>
      </c>
      <c r="BK699" t="s">
        <v>102</v>
      </c>
      <c r="BL699">
        <v>1</v>
      </c>
      <c r="BM699">
        <v>308</v>
      </c>
      <c r="BN699" t="s">
        <v>98</v>
      </c>
      <c r="BO699" t="s">
        <v>98</v>
      </c>
      <c r="BP699" t="s">
        <v>105</v>
      </c>
      <c r="BQ699" s="30">
        <v>0</v>
      </c>
      <c r="BR699" s="14">
        <f>IF(Table1[[#This Row],[WoodDeckSF]]&gt;0,1,0)</f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 s="28" t="s">
        <v>83</v>
      </c>
      <c r="BY699" s="14">
        <f>IF(Table1[[#This Row],[PoolQC]]="NA", 0, 1)</f>
        <v>0</v>
      </c>
      <c r="BZ699" s="30" t="s">
        <v>83</v>
      </c>
      <c r="CA699" s="14">
        <f>IF(Table1[[#This Row],[Fence]]="NA",0,1)</f>
        <v>0</v>
      </c>
      <c r="CB699" t="s">
        <v>83</v>
      </c>
      <c r="CC699">
        <v>0</v>
      </c>
      <c r="CD699" s="30">
        <v>9</v>
      </c>
      <c r="CE699">
        <v>2006</v>
      </c>
      <c r="CF699" t="s">
        <v>110</v>
      </c>
      <c r="CG699" t="s">
        <v>111</v>
      </c>
      <c r="CH699" s="14">
        <f>IF(Table1[[#This Row],[SaleCondition]]="Normal",1,0)</f>
        <v>1</v>
      </c>
      <c r="CI699" s="1">
        <v>123500</v>
      </c>
    </row>
    <row r="700" spans="1:87" x14ac:dyDescent="0.2">
      <c r="A700">
        <v>699</v>
      </c>
      <c r="B700">
        <v>20</v>
      </c>
      <c r="C700" s="28" t="s">
        <v>81</v>
      </c>
      <c r="D700">
        <v>65</v>
      </c>
      <c r="E700">
        <v>8450</v>
      </c>
      <c r="F700" s="28" t="s">
        <v>82</v>
      </c>
      <c r="G700" t="s">
        <v>83</v>
      </c>
      <c r="H700" t="s">
        <v>84</v>
      </c>
      <c r="I700" s="28" t="s">
        <v>85</v>
      </c>
      <c r="J700" t="s">
        <v>86</v>
      </c>
      <c r="K700" s="30" t="s">
        <v>87</v>
      </c>
      <c r="L700" t="s">
        <v>88</v>
      </c>
      <c r="M700" s="31" t="s">
        <v>151</v>
      </c>
      <c r="N700" s="31" t="s">
        <v>171</v>
      </c>
      <c r="O700" s="28" t="s">
        <v>90</v>
      </c>
      <c r="P700" t="s">
        <v>91</v>
      </c>
      <c r="Q700" s="30" t="s">
        <v>115</v>
      </c>
      <c r="R700" s="28">
        <v>5</v>
      </c>
      <c r="S700" s="28">
        <v>8</v>
      </c>
      <c r="T700">
        <v>1965</v>
      </c>
      <c r="U700">
        <v>2009</v>
      </c>
      <c r="V700" s="14">
        <f t="shared" si="10"/>
        <v>1</v>
      </c>
      <c r="W700" s="28" t="s">
        <v>93</v>
      </c>
      <c r="X700" s="28" t="s">
        <v>94</v>
      </c>
      <c r="Y700" s="30" t="s">
        <v>116</v>
      </c>
      <c r="Z700" s="28" t="s">
        <v>116</v>
      </c>
      <c r="AA700" t="s">
        <v>117</v>
      </c>
      <c r="AB700" s="28">
        <v>0</v>
      </c>
      <c r="AC700" s="28" t="s">
        <v>98</v>
      </c>
      <c r="AD700" s="28" t="s">
        <v>97</v>
      </c>
      <c r="AE700" s="30" t="s">
        <v>118</v>
      </c>
      <c r="AF700" t="s">
        <v>98</v>
      </c>
      <c r="AG700" t="s">
        <v>98</v>
      </c>
      <c r="AH700" t="s">
        <v>100</v>
      </c>
      <c r="AI700" t="s">
        <v>101</v>
      </c>
      <c r="AJ700">
        <v>553</v>
      </c>
      <c r="AK700" t="s">
        <v>141</v>
      </c>
      <c r="AL700">
        <v>117</v>
      </c>
      <c r="AM700">
        <v>224</v>
      </c>
      <c r="AN700">
        <v>894</v>
      </c>
      <c r="AO700" s="28" t="s">
        <v>103</v>
      </c>
      <c r="AP700" s="28" t="s">
        <v>104</v>
      </c>
      <c r="AQ700" t="s">
        <v>105</v>
      </c>
      <c r="AR700" t="s">
        <v>106</v>
      </c>
      <c r="AS700">
        <v>894</v>
      </c>
      <c r="AT700">
        <v>0</v>
      </c>
      <c r="AU700">
        <v>0</v>
      </c>
      <c r="AV700">
        <v>894</v>
      </c>
      <c r="AW700" s="30">
        <v>1</v>
      </c>
      <c r="AX700">
        <v>0</v>
      </c>
      <c r="AY700" s="30">
        <v>1</v>
      </c>
      <c r="AZ700" s="30">
        <v>0</v>
      </c>
      <c r="BA700">
        <v>3</v>
      </c>
      <c r="BB700" s="14">
        <f>IF(Table1[[#This Row],[FullBath]]+Table1[[#This Row],[HalfBath]]=Table1[[#This Row],[BedroomAbvGr]],1,0)</f>
        <v>0</v>
      </c>
      <c r="BC700">
        <v>1</v>
      </c>
      <c r="BD700" s="30" t="s">
        <v>98</v>
      </c>
      <c r="BE700">
        <v>5</v>
      </c>
      <c r="BF700" t="s">
        <v>107</v>
      </c>
      <c r="BG700">
        <v>1</v>
      </c>
      <c r="BH700" t="s">
        <v>97</v>
      </c>
      <c r="BI700" t="s">
        <v>127</v>
      </c>
      <c r="BJ700">
        <v>1973</v>
      </c>
      <c r="BK700" t="s">
        <v>102</v>
      </c>
      <c r="BL700">
        <v>1</v>
      </c>
      <c r="BM700">
        <v>336</v>
      </c>
      <c r="BN700" t="s">
        <v>98</v>
      </c>
      <c r="BO700" t="s">
        <v>98</v>
      </c>
      <c r="BP700" t="s">
        <v>105</v>
      </c>
      <c r="BQ700" s="30">
        <v>416</v>
      </c>
      <c r="BR700" s="14">
        <f>IF(Table1[[#This Row],[WoodDeckSF]]&gt;0,1,0)</f>
        <v>1</v>
      </c>
      <c r="BS700">
        <v>144</v>
      </c>
      <c r="BT700">
        <v>0</v>
      </c>
      <c r="BU700">
        <v>0</v>
      </c>
      <c r="BV700">
        <v>0</v>
      </c>
      <c r="BW700">
        <v>0</v>
      </c>
      <c r="BX700" s="28" t="s">
        <v>83</v>
      </c>
      <c r="BY700" s="14">
        <f>IF(Table1[[#This Row],[PoolQC]]="NA", 0, 1)</f>
        <v>0</v>
      </c>
      <c r="BZ700" s="30" t="s">
        <v>134</v>
      </c>
      <c r="CA700" s="14">
        <f>IF(Table1[[#This Row],[Fence]]="NA",0,1)</f>
        <v>1</v>
      </c>
      <c r="CB700" t="s">
        <v>83</v>
      </c>
      <c r="CC700">
        <v>0</v>
      </c>
      <c r="CD700" s="30">
        <v>4</v>
      </c>
      <c r="CE700">
        <v>2010</v>
      </c>
      <c r="CF700" t="s">
        <v>110</v>
      </c>
      <c r="CG700" t="s">
        <v>111</v>
      </c>
      <c r="CH700" s="14">
        <f>IF(Table1[[#This Row],[SaleCondition]]="Normal",1,0)</f>
        <v>1</v>
      </c>
      <c r="CI700" s="1">
        <v>138500</v>
      </c>
    </row>
    <row r="701" spans="1:87" x14ac:dyDescent="0.2">
      <c r="A701">
        <v>700</v>
      </c>
      <c r="B701">
        <v>120</v>
      </c>
      <c r="C701" s="28" t="s">
        <v>192</v>
      </c>
      <c r="D701">
        <v>59</v>
      </c>
      <c r="E701">
        <v>4282</v>
      </c>
      <c r="F701" s="28" t="s">
        <v>82</v>
      </c>
      <c r="G701" t="s">
        <v>82</v>
      </c>
      <c r="H701" t="s">
        <v>160</v>
      </c>
      <c r="I701" s="28" t="s">
        <v>85</v>
      </c>
      <c r="J701" t="s">
        <v>86</v>
      </c>
      <c r="K701" s="30" t="s">
        <v>87</v>
      </c>
      <c r="L701" t="s">
        <v>88</v>
      </c>
      <c r="M701" s="31" t="s">
        <v>136</v>
      </c>
      <c r="N701" s="31" t="s">
        <v>90</v>
      </c>
      <c r="O701" s="28" t="s">
        <v>90</v>
      </c>
      <c r="P701" t="s">
        <v>179</v>
      </c>
      <c r="Q701" s="30" t="s">
        <v>115</v>
      </c>
      <c r="R701" s="28">
        <v>7</v>
      </c>
      <c r="S701" s="28">
        <v>5</v>
      </c>
      <c r="T701">
        <v>2004</v>
      </c>
      <c r="U701">
        <v>2004</v>
      </c>
      <c r="V701" s="14">
        <f t="shared" si="10"/>
        <v>0</v>
      </c>
      <c r="W701" s="28" t="s">
        <v>93</v>
      </c>
      <c r="X701" s="28" t="s">
        <v>94</v>
      </c>
      <c r="Y701" s="30" t="s">
        <v>116</v>
      </c>
      <c r="Z701" s="28" t="s">
        <v>116</v>
      </c>
      <c r="AA701" t="s">
        <v>117</v>
      </c>
      <c r="AB701" s="28">
        <v>0</v>
      </c>
      <c r="AC701" s="28" t="s">
        <v>97</v>
      </c>
      <c r="AD701" s="28" t="s">
        <v>98</v>
      </c>
      <c r="AE701" s="30" t="s">
        <v>99</v>
      </c>
      <c r="AF701" t="s">
        <v>97</v>
      </c>
      <c r="AG701" t="s">
        <v>98</v>
      </c>
      <c r="AH701" t="s">
        <v>121</v>
      </c>
      <c r="AI701" t="s">
        <v>101</v>
      </c>
      <c r="AJ701">
        <v>16</v>
      </c>
      <c r="AK701" t="s">
        <v>102</v>
      </c>
      <c r="AL701">
        <v>0</v>
      </c>
      <c r="AM701">
        <v>1375</v>
      </c>
      <c r="AN701">
        <v>1391</v>
      </c>
      <c r="AO701" s="28" t="s">
        <v>103</v>
      </c>
      <c r="AP701" s="28" t="s">
        <v>104</v>
      </c>
      <c r="AQ701" t="s">
        <v>105</v>
      </c>
      <c r="AR701" t="s">
        <v>106</v>
      </c>
      <c r="AS701">
        <v>1391</v>
      </c>
      <c r="AT701">
        <v>0</v>
      </c>
      <c r="AU701">
        <v>0</v>
      </c>
      <c r="AV701">
        <v>1391</v>
      </c>
      <c r="AW701" s="30">
        <v>0</v>
      </c>
      <c r="AX701">
        <v>0</v>
      </c>
      <c r="AY701" s="30">
        <v>2</v>
      </c>
      <c r="AZ701" s="30">
        <v>0</v>
      </c>
      <c r="BA701">
        <v>2</v>
      </c>
      <c r="BB701" s="14">
        <f>IF(Table1[[#This Row],[FullBath]]+Table1[[#This Row],[HalfBath]]=Table1[[#This Row],[BedroomAbvGr]],1,0)</f>
        <v>1</v>
      </c>
      <c r="BC701">
        <v>1</v>
      </c>
      <c r="BD701" s="30" t="s">
        <v>97</v>
      </c>
      <c r="BE701">
        <v>5</v>
      </c>
      <c r="BF701" t="s">
        <v>107</v>
      </c>
      <c r="BG701">
        <v>0</v>
      </c>
      <c r="BH701" t="s">
        <v>83</v>
      </c>
      <c r="BI701" t="s">
        <v>108</v>
      </c>
      <c r="BJ701">
        <v>2004</v>
      </c>
      <c r="BK701" t="s">
        <v>109</v>
      </c>
      <c r="BL701">
        <v>2</v>
      </c>
      <c r="BM701">
        <v>530</v>
      </c>
      <c r="BN701" t="s">
        <v>98</v>
      </c>
      <c r="BO701" t="s">
        <v>98</v>
      </c>
      <c r="BP701" t="s">
        <v>105</v>
      </c>
      <c r="BQ701" s="30">
        <v>156</v>
      </c>
      <c r="BR701" s="14">
        <f>IF(Table1[[#This Row],[WoodDeckSF]]&gt;0,1,0)</f>
        <v>1</v>
      </c>
      <c r="BS701">
        <v>158</v>
      </c>
      <c r="BT701">
        <v>0</v>
      </c>
      <c r="BU701">
        <v>0</v>
      </c>
      <c r="BV701">
        <v>0</v>
      </c>
      <c r="BW701">
        <v>0</v>
      </c>
      <c r="BX701" s="28" t="s">
        <v>83</v>
      </c>
      <c r="BY701" s="14">
        <f>IF(Table1[[#This Row],[PoolQC]]="NA", 0, 1)</f>
        <v>0</v>
      </c>
      <c r="BZ701" s="30" t="s">
        <v>83</v>
      </c>
      <c r="CA701" s="14">
        <f>IF(Table1[[#This Row],[Fence]]="NA",0,1)</f>
        <v>0</v>
      </c>
      <c r="CB701" t="s">
        <v>83</v>
      </c>
      <c r="CC701">
        <v>0</v>
      </c>
      <c r="CD701" s="30">
        <v>7</v>
      </c>
      <c r="CE701">
        <v>2008</v>
      </c>
      <c r="CF701" t="s">
        <v>110</v>
      </c>
      <c r="CG701" t="s">
        <v>111</v>
      </c>
      <c r="CH701" s="14">
        <f>IF(Table1[[#This Row],[SaleCondition]]="Normal",1,0)</f>
        <v>1</v>
      </c>
      <c r="CI701" s="1">
        <v>196000</v>
      </c>
    </row>
    <row r="702" spans="1:87" x14ac:dyDescent="0.2">
      <c r="A702">
        <v>701</v>
      </c>
      <c r="B702">
        <v>20</v>
      </c>
      <c r="C702" s="28" t="s">
        <v>81</v>
      </c>
      <c r="D702">
        <v>85</v>
      </c>
      <c r="E702">
        <v>14331</v>
      </c>
      <c r="F702" s="28" t="s">
        <v>82</v>
      </c>
      <c r="G702" t="s">
        <v>83</v>
      </c>
      <c r="H702" t="s">
        <v>84</v>
      </c>
      <c r="I702" s="28" t="s">
        <v>85</v>
      </c>
      <c r="J702" t="s">
        <v>86</v>
      </c>
      <c r="K702" s="30" t="s">
        <v>87</v>
      </c>
      <c r="L702" t="s">
        <v>88</v>
      </c>
      <c r="M702" s="31" t="s">
        <v>189</v>
      </c>
      <c r="N702" s="31" t="s">
        <v>90</v>
      </c>
      <c r="O702" s="28" t="s">
        <v>90</v>
      </c>
      <c r="P702" t="s">
        <v>91</v>
      </c>
      <c r="Q702" s="30" t="s">
        <v>115</v>
      </c>
      <c r="R702" s="28">
        <v>8</v>
      </c>
      <c r="S702" s="28">
        <v>5</v>
      </c>
      <c r="T702">
        <v>2002</v>
      </c>
      <c r="U702">
        <v>2002</v>
      </c>
      <c r="V702" s="14">
        <f t="shared" si="10"/>
        <v>0</v>
      </c>
      <c r="W702" s="28" t="s">
        <v>152</v>
      </c>
      <c r="X702" s="28" t="s">
        <v>94</v>
      </c>
      <c r="Y702" s="30" t="s">
        <v>95</v>
      </c>
      <c r="Z702" s="28" t="s">
        <v>95</v>
      </c>
      <c r="AA702" t="s">
        <v>96</v>
      </c>
      <c r="AB702" s="28">
        <v>630</v>
      </c>
      <c r="AC702" s="28" t="s">
        <v>97</v>
      </c>
      <c r="AD702" s="28" t="s">
        <v>98</v>
      </c>
      <c r="AE702" s="30" t="s">
        <v>99</v>
      </c>
      <c r="AF702" t="s">
        <v>104</v>
      </c>
      <c r="AG702" t="s">
        <v>98</v>
      </c>
      <c r="AH702" t="s">
        <v>97</v>
      </c>
      <c r="AI702" t="s">
        <v>101</v>
      </c>
      <c r="AJ702">
        <v>1274</v>
      </c>
      <c r="AK702" t="s">
        <v>102</v>
      </c>
      <c r="AL702">
        <v>0</v>
      </c>
      <c r="AM702">
        <v>526</v>
      </c>
      <c r="AN702">
        <v>1800</v>
      </c>
      <c r="AO702" s="28" t="s">
        <v>103</v>
      </c>
      <c r="AP702" s="28" t="s">
        <v>104</v>
      </c>
      <c r="AQ702" t="s">
        <v>105</v>
      </c>
      <c r="AR702" t="s">
        <v>106</v>
      </c>
      <c r="AS702">
        <v>1800</v>
      </c>
      <c r="AT702">
        <v>0</v>
      </c>
      <c r="AU702">
        <v>0</v>
      </c>
      <c r="AV702">
        <v>1800</v>
      </c>
      <c r="AW702" s="30">
        <v>1</v>
      </c>
      <c r="AX702">
        <v>0</v>
      </c>
      <c r="AY702" s="30">
        <v>2</v>
      </c>
      <c r="AZ702" s="30">
        <v>0</v>
      </c>
      <c r="BA702">
        <v>3</v>
      </c>
      <c r="BB702" s="14">
        <f>IF(Table1[[#This Row],[FullBath]]+Table1[[#This Row],[HalfBath]]=Table1[[#This Row],[BedroomAbvGr]],1,0)</f>
        <v>0</v>
      </c>
      <c r="BC702">
        <v>1</v>
      </c>
      <c r="BD702" s="30" t="s">
        <v>97</v>
      </c>
      <c r="BE702">
        <v>7</v>
      </c>
      <c r="BF702" t="s">
        <v>107</v>
      </c>
      <c r="BG702">
        <v>1</v>
      </c>
      <c r="BH702" t="s">
        <v>97</v>
      </c>
      <c r="BI702" t="s">
        <v>108</v>
      </c>
      <c r="BJ702">
        <v>2002</v>
      </c>
      <c r="BK702" t="s">
        <v>157</v>
      </c>
      <c r="BL702">
        <v>3</v>
      </c>
      <c r="BM702">
        <v>765</v>
      </c>
      <c r="BN702" t="s">
        <v>98</v>
      </c>
      <c r="BO702" t="s">
        <v>98</v>
      </c>
      <c r="BP702" t="s">
        <v>105</v>
      </c>
      <c r="BQ702" s="30">
        <v>270</v>
      </c>
      <c r="BR702" s="14">
        <f>IF(Table1[[#This Row],[WoodDeckSF]]&gt;0,1,0)</f>
        <v>1</v>
      </c>
      <c r="BS702">
        <v>78</v>
      </c>
      <c r="BT702">
        <v>0</v>
      </c>
      <c r="BU702">
        <v>0</v>
      </c>
      <c r="BV702">
        <v>0</v>
      </c>
      <c r="BW702">
        <v>0</v>
      </c>
      <c r="BX702" s="28" t="s">
        <v>83</v>
      </c>
      <c r="BY702" s="14">
        <f>IF(Table1[[#This Row],[PoolQC]]="NA", 0, 1)</f>
        <v>0</v>
      </c>
      <c r="BZ702" s="30" t="s">
        <v>83</v>
      </c>
      <c r="CA702" s="14">
        <f>IF(Table1[[#This Row],[Fence]]="NA",0,1)</f>
        <v>0</v>
      </c>
      <c r="CB702" t="s">
        <v>83</v>
      </c>
      <c r="CC702">
        <v>0</v>
      </c>
      <c r="CD702" s="30">
        <v>5</v>
      </c>
      <c r="CE702">
        <v>2006</v>
      </c>
      <c r="CF702" t="s">
        <v>110</v>
      </c>
      <c r="CG702" t="s">
        <v>111</v>
      </c>
      <c r="CH702" s="14">
        <f>IF(Table1[[#This Row],[SaleCondition]]="Normal",1,0)</f>
        <v>1</v>
      </c>
      <c r="CI702" s="1">
        <v>312500</v>
      </c>
    </row>
    <row r="703" spans="1:87" x14ac:dyDescent="0.2">
      <c r="A703">
        <v>702</v>
      </c>
      <c r="B703">
        <v>20</v>
      </c>
      <c r="C703" s="28" t="s">
        <v>81</v>
      </c>
      <c r="D703">
        <v>80</v>
      </c>
      <c r="E703">
        <v>9600</v>
      </c>
      <c r="F703" s="28" t="s">
        <v>82</v>
      </c>
      <c r="G703" t="s">
        <v>83</v>
      </c>
      <c r="H703" t="s">
        <v>84</v>
      </c>
      <c r="I703" s="28" t="s">
        <v>85</v>
      </c>
      <c r="J703" t="s">
        <v>86</v>
      </c>
      <c r="K703" s="30" t="s">
        <v>87</v>
      </c>
      <c r="L703" t="s">
        <v>88</v>
      </c>
      <c r="M703" s="31" t="s">
        <v>138</v>
      </c>
      <c r="N703" s="31" t="s">
        <v>90</v>
      </c>
      <c r="O703" s="28" t="s">
        <v>90</v>
      </c>
      <c r="P703" t="s">
        <v>91</v>
      </c>
      <c r="Q703" s="30" t="s">
        <v>115</v>
      </c>
      <c r="R703" s="28">
        <v>7</v>
      </c>
      <c r="S703" s="28">
        <v>5</v>
      </c>
      <c r="T703">
        <v>1969</v>
      </c>
      <c r="U703">
        <v>1969</v>
      </c>
      <c r="V703" s="14">
        <f t="shared" si="10"/>
        <v>0</v>
      </c>
      <c r="W703" s="28" t="s">
        <v>152</v>
      </c>
      <c r="X703" s="28" t="s">
        <v>94</v>
      </c>
      <c r="Y703" s="30" t="s">
        <v>140</v>
      </c>
      <c r="Z703" s="28" t="s">
        <v>140</v>
      </c>
      <c r="AA703" t="s">
        <v>96</v>
      </c>
      <c r="AB703" s="28">
        <v>168</v>
      </c>
      <c r="AC703" s="28" t="s">
        <v>98</v>
      </c>
      <c r="AD703" s="28" t="s">
        <v>98</v>
      </c>
      <c r="AE703" s="30" t="s">
        <v>118</v>
      </c>
      <c r="AF703" t="s">
        <v>98</v>
      </c>
      <c r="AG703" t="s">
        <v>98</v>
      </c>
      <c r="AH703" t="s">
        <v>100</v>
      </c>
      <c r="AI703" t="s">
        <v>102</v>
      </c>
      <c r="AJ703">
        <v>0</v>
      </c>
      <c r="AK703" t="s">
        <v>102</v>
      </c>
      <c r="AL703">
        <v>0</v>
      </c>
      <c r="AM703">
        <v>1164</v>
      </c>
      <c r="AN703">
        <v>1164</v>
      </c>
      <c r="AO703" s="28" t="s">
        <v>103</v>
      </c>
      <c r="AP703" s="28" t="s">
        <v>98</v>
      </c>
      <c r="AQ703" t="s">
        <v>105</v>
      </c>
      <c r="AR703" t="s">
        <v>106</v>
      </c>
      <c r="AS703">
        <v>1164</v>
      </c>
      <c r="AT703">
        <v>0</v>
      </c>
      <c r="AU703">
        <v>0</v>
      </c>
      <c r="AV703">
        <v>1164</v>
      </c>
      <c r="AW703" s="30">
        <v>0</v>
      </c>
      <c r="AX703">
        <v>0</v>
      </c>
      <c r="AY703" s="30">
        <v>1</v>
      </c>
      <c r="AZ703" s="30">
        <v>1</v>
      </c>
      <c r="BA703">
        <v>3</v>
      </c>
      <c r="BB703" s="14">
        <f>IF(Table1[[#This Row],[FullBath]]+Table1[[#This Row],[HalfBath]]=Table1[[#This Row],[BedroomAbvGr]],1,0)</f>
        <v>0</v>
      </c>
      <c r="BC703">
        <v>1</v>
      </c>
      <c r="BD703" s="30" t="s">
        <v>98</v>
      </c>
      <c r="BE703">
        <v>6</v>
      </c>
      <c r="BF703" t="s">
        <v>107</v>
      </c>
      <c r="BG703">
        <v>0</v>
      </c>
      <c r="BH703" t="s">
        <v>83</v>
      </c>
      <c r="BI703" t="s">
        <v>108</v>
      </c>
      <c r="BJ703">
        <v>1969</v>
      </c>
      <c r="BK703" t="s">
        <v>102</v>
      </c>
      <c r="BL703">
        <v>2</v>
      </c>
      <c r="BM703">
        <v>528</v>
      </c>
      <c r="BN703" t="s">
        <v>98</v>
      </c>
      <c r="BO703" t="s">
        <v>98</v>
      </c>
      <c r="BP703" t="s">
        <v>105</v>
      </c>
      <c r="BQ703" s="30">
        <v>0</v>
      </c>
      <c r="BR703" s="14">
        <f>IF(Table1[[#This Row],[WoodDeckSF]]&gt;0,1,0)</f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s="28" t="s">
        <v>83</v>
      </c>
      <c r="BY703" s="14">
        <f>IF(Table1[[#This Row],[PoolQC]]="NA", 0, 1)</f>
        <v>0</v>
      </c>
      <c r="BZ703" s="30" t="s">
        <v>83</v>
      </c>
      <c r="CA703" s="14">
        <f>IF(Table1[[#This Row],[Fence]]="NA",0,1)</f>
        <v>0</v>
      </c>
      <c r="CB703" t="s">
        <v>83</v>
      </c>
      <c r="CC703">
        <v>0</v>
      </c>
      <c r="CD703" s="30">
        <v>7</v>
      </c>
      <c r="CE703">
        <v>2006</v>
      </c>
      <c r="CF703" t="s">
        <v>173</v>
      </c>
      <c r="CG703" t="s">
        <v>111</v>
      </c>
      <c r="CH703" s="14">
        <f>IF(Table1[[#This Row],[SaleCondition]]="Normal",1,0)</f>
        <v>1</v>
      </c>
      <c r="CI703" s="1">
        <v>140000</v>
      </c>
    </row>
    <row r="704" spans="1:87" x14ac:dyDescent="0.2">
      <c r="A704">
        <v>703</v>
      </c>
      <c r="B704">
        <v>60</v>
      </c>
      <c r="C704" s="28" t="s">
        <v>81</v>
      </c>
      <c r="D704">
        <v>82</v>
      </c>
      <c r="E704">
        <v>12438</v>
      </c>
      <c r="F704" s="28" t="s">
        <v>82</v>
      </c>
      <c r="G704" t="s">
        <v>83</v>
      </c>
      <c r="H704" t="s">
        <v>120</v>
      </c>
      <c r="I704" s="28" t="s">
        <v>85</v>
      </c>
      <c r="J704" t="s">
        <v>86</v>
      </c>
      <c r="K704" s="30" t="s">
        <v>87</v>
      </c>
      <c r="L704" t="s">
        <v>88</v>
      </c>
      <c r="M704" s="31" t="s">
        <v>200</v>
      </c>
      <c r="N704" s="31" t="s">
        <v>90</v>
      </c>
      <c r="O704" s="28" t="s">
        <v>90</v>
      </c>
      <c r="P704" t="s">
        <v>91</v>
      </c>
      <c r="Q704" s="30" t="s">
        <v>92</v>
      </c>
      <c r="R704" s="28">
        <v>8</v>
      </c>
      <c r="S704" s="28">
        <v>5</v>
      </c>
      <c r="T704">
        <v>2006</v>
      </c>
      <c r="U704">
        <v>2006</v>
      </c>
      <c r="V704" s="14">
        <f t="shared" si="10"/>
        <v>0</v>
      </c>
      <c r="W704" s="28" t="s">
        <v>152</v>
      </c>
      <c r="X704" s="28" t="s">
        <v>94</v>
      </c>
      <c r="Y704" s="30" t="s">
        <v>95</v>
      </c>
      <c r="Z704" s="28" t="s">
        <v>95</v>
      </c>
      <c r="AA704" t="s">
        <v>96</v>
      </c>
      <c r="AB704" s="28">
        <v>466</v>
      </c>
      <c r="AC704" s="28" t="s">
        <v>104</v>
      </c>
      <c r="AD704" s="28" t="s">
        <v>98</v>
      </c>
      <c r="AE704" s="30" t="s">
        <v>99</v>
      </c>
      <c r="AF704" t="s">
        <v>104</v>
      </c>
      <c r="AG704" t="s">
        <v>97</v>
      </c>
      <c r="AH704" t="s">
        <v>100</v>
      </c>
      <c r="AI704" t="s">
        <v>102</v>
      </c>
      <c r="AJ704">
        <v>0</v>
      </c>
      <c r="AK704" t="s">
        <v>102</v>
      </c>
      <c r="AL704">
        <v>0</v>
      </c>
      <c r="AM704">
        <v>1234</v>
      </c>
      <c r="AN704">
        <v>1234</v>
      </c>
      <c r="AO704" s="28" t="s">
        <v>103</v>
      </c>
      <c r="AP704" s="28" t="s">
        <v>104</v>
      </c>
      <c r="AQ704" t="s">
        <v>105</v>
      </c>
      <c r="AR704" t="s">
        <v>106</v>
      </c>
      <c r="AS704">
        <v>1264</v>
      </c>
      <c r="AT704">
        <v>1312</v>
      </c>
      <c r="AU704">
        <v>0</v>
      </c>
      <c r="AV704">
        <v>2576</v>
      </c>
      <c r="AW704" s="30">
        <v>0</v>
      </c>
      <c r="AX704">
        <v>0</v>
      </c>
      <c r="AY704" s="30">
        <v>2</v>
      </c>
      <c r="AZ704" s="30">
        <v>1</v>
      </c>
      <c r="BA704">
        <v>4</v>
      </c>
      <c r="BB704" s="14">
        <f>IF(Table1[[#This Row],[FullBath]]+Table1[[#This Row],[HalfBath]]=Table1[[#This Row],[BedroomAbvGr]],1,0)</f>
        <v>0</v>
      </c>
      <c r="BC704">
        <v>1</v>
      </c>
      <c r="BD704" s="30" t="s">
        <v>104</v>
      </c>
      <c r="BE704">
        <v>10</v>
      </c>
      <c r="BF704" t="s">
        <v>107</v>
      </c>
      <c r="BG704">
        <v>1</v>
      </c>
      <c r="BH704" t="s">
        <v>97</v>
      </c>
      <c r="BI704" t="s">
        <v>156</v>
      </c>
      <c r="BJ704">
        <v>2006</v>
      </c>
      <c r="BK704" t="s">
        <v>157</v>
      </c>
      <c r="BL704">
        <v>3</v>
      </c>
      <c r="BM704">
        <v>666</v>
      </c>
      <c r="BN704" t="s">
        <v>98</v>
      </c>
      <c r="BO704" t="s">
        <v>98</v>
      </c>
      <c r="BP704" t="s">
        <v>105</v>
      </c>
      <c r="BQ704" s="30">
        <v>324</v>
      </c>
      <c r="BR704" s="14">
        <f>IF(Table1[[#This Row],[WoodDeckSF]]&gt;0,1,0)</f>
        <v>1</v>
      </c>
      <c r="BS704">
        <v>100</v>
      </c>
      <c r="BT704">
        <v>0</v>
      </c>
      <c r="BU704">
        <v>0</v>
      </c>
      <c r="BV704">
        <v>0</v>
      </c>
      <c r="BW704">
        <v>0</v>
      </c>
      <c r="BX704" s="28" t="s">
        <v>83</v>
      </c>
      <c r="BY704" s="14">
        <f>IF(Table1[[#This Row],[PoolQC]]="NA", 0, 1)</f>
        <v>0</v>
      </c>
      <c r="BZ704" s="30" t="s">
        <v>83</v>
      </c>
      <c r="CA704" s="14">
        <f>IF(Table1[[#This Row],[Fence]]="NA",0,1)</f>
        <v>0</v>
      </c>
      <c r="CB704" t="s">
        <v>83</v>
      </c>
      <c r="CC704">
        <v>0</v>
      </c>
      <c r="CD704" s="30">
        <v>7</v>
      </c>
      <c r="CE704">
        <v>2006</v>
      </c>
      <c r="CF704" t="s">
        <v>158</v>
      </c>
      <c r="CG704" t="s">
        <v>159</v>
      </c>
      <c r="CH704" s="14">
        <f>IF(Table1[[#This Row],[SaleCondition]]="Normal",1,0)</f>
        <v>0</v>
      </c>
      <c r="CI704" s="1">
        <v>361919</v>
      </c>
    </row>
    <row r="705" spans="1:87" x14ac:dyDescent="0.2">
      <c r="A705">
        <v>704</v>
      </c>
      <c r="B705">
        <v>190</v>
      </c>
      <c r="C705" s="28" t="s">
        <v>142</v>
      </c>
      <c r="D705">
        <v>76</v>
      </c>
      <c r="E705">
        <v>7630</v>
      </c>
      <c r="F705" s="28" t="s">
        <v>82</v>
      </c>
      <c r="G705" t="s">
        <v>83</v>
      </c>
      <c r="H705" t="s">
        <v>84</v>
      </c>
      <c r="I705" s="28" t="s">
        <v>85</v>
      </c>
      <c r="J705" t="s">
        <v>86</v>
      </c>
      <c r="K705" s="30" t="s">
        <v>87</v>
      </c>
      <c r="L705" t="s">
        <v>88</v>
      </c>
      <c r="M705" s="31" t="s">
        <v>143</v>
      </c>
      <c r="N705" s="31" t="s">
        <v>114</v>
      </c>
      <c r="O705" s="28" t="s">
        <v>90</v>
      </c>
      <c r="P705" t="s">
        <v>149</v>
      </c>
      <c r="Q705" s="30" t="s">
        <v>92</v>
      </c>
      <c r="R705" s="28">
        <v>5</v>
      </c>
      <c r="S705" s="28">
        <v>9</v>
      </c>
      <c r="T705">
        <v>1900</v>
      </c>
      <c r="U705">
        <v>1996</v>
      </c>
      <c r="V705" s="14">
        <f t="shared" si="10"/>
        <v>1</v>
      </c>
      <c r="W705" s="28" t="s">
        <v>93</v>
      </c>
      <c r="X705" s="28" t="s">
        <v>94</v>
      </c>
      <c r="Y705" s="30" t="s">
        <v>124</v>
      </c>
      <c r="Z705" s="28" t="s">
        <v>124</v>
      </c>
      <c r="AA705" t="s">
        <v>117</v>
      </c>
      <c r="AB705" s="28">
        <v>0</v>
      </c>
      <c r="AC705" s="28" t="s">
        <v>98</v>
      </c>
      <c r="AD705" s="28" t="s">
        <v>97</v>
      </c>
      <c r="AE705" s="30" t="s">
        <v>126</v>
      </c>
      <c r="AF705" t="s">
        <v>97</v>
      </c>
      <c r="AG705" t="s">
        <v>98</v>
      </c>
      <c r="AH705" t="s">
        <v>100</v>
      </c>
      <c r="AI705" t="s">
        <v>102</v>
      </c>
      <c r="AJ705">
        <v>0</v>
      </c>
      <c r="AK705" t="s">
        <v>102</v>
      </c>
      <c r="AL705">
        <v>0</v>
      </c>
      <c r="AM705">
        <v>360</v>
      </c>
      <c r="AN705">
        <v>360</v>
      </c>
      <c r="AO705" s="28" t="s">
        <v>103</v>
      </c>
      <c r="AP705" s="28" t="s">
        <v>97</v>
      </c>
      <c r="AQ705" t="s">
        <v>105</v>
      </c>
      <c r="AR705" t="s">
        <v>106</v>
      </c>
      <c r="AS705">
        <v>1032</v>
      </c>
      <c r="AT705">
        <v>780</v>
      </c>
      <c r="AU705">
        <v>0</v>
      </c>
      <c r="AV705">
        <v>1812</v>
      </c>
      <c r="AW705" s="30">
        <v>0</v>
      </c>
      <c r="AX705">
        <v>0</v>
      </c>
      <c r="AY705" s="30">
        <v>2</v>
      </c>
      <c r="AZ705" s="30">
        <v>0</v>
      </c>
      <c r="BA705">
        <v>4</v>
      </c>
      <c r="BB705" s="14">
        <f>IF(Table1[[#This Row],[FullBath]]+Table1[[#This Row],[HalfBath]]=Table1[[#This Row],[BedroomAbvGr]],1,0)</f>
        <v>0</v>
      </c>
      <c r="BC705">
        <v>2</v>
      </c>
      <c r="BD705" s="30" t="s">
        <v>97</v>
      </c>
      <c r="BE705">
        <v>8</v>
      </c>
      <c r="BF705" t="s">
        <v>107</v>
      </c>
      <c r="BG705">
        <v>1</v>
      </c>
      <c r="BH705" t="s">
        <v>212</v>
      </c>
      <c r="BI705" t="s">
        <v>127</v>
      </c>
      <c r="BJ705">
        <v>1999</v>
      </c>
      <c r="BK705" t="s">
        <v>102</v>
      </c>
      <c r="BL705">
        <v>2</v>
      </c>
      <c r="BM705">
        <v>672</v>
      </c>
      <c r="BN705" t="s">
        <v>98</v>
      </c>
      <c r="BO705" t="s">
        <v>98</v>
      </c>
      <c r="BP705" t="s">
        <v>177</v>
      </c>
      <c r="BQ705" s="30">
        <v>344</v>
      </c>
      <c r="BR705" s="14">
        <f>IF(Table1[[#This Row],[WoodDeckSF]]&gt;0,1,0)</f>
        <v>1</v>
      </c>
      <c r="BS705">
        <v>0</v>
      </c>
      <c r="BT705">
        <v>40</v>
      </c>
      <c r="BU705">
        <v>0</v>
      </c>
      <c r="BV705">
        <v>0</v>
      </c>
      <c r="BW705">
        <v>0</v>
      </c>
      <c r="BX705" s="28" t="s">
        <v>83</v>
      </c>
      <c r="BY705" s="14">
        <f>IF(Table1[[#This Row],[PoolQC]]="NA", 0, 1)</f>
        <v>0</v>
      </c>
      <c r="BZ705" s="30" t="s">
        <v>134</v>
      </c>
      <c r="CA705" s="14">
        <f>IF(Table1[[#This Row],[Fence]]="NA",0,1)</f>
        <v>1</v>
      </c>
      <c r="CB705" t="s">
        <v>83</v>
      </c>
      <c r="CC705">
        <v>0</v>
      </c>
      <c r="CD705" s="30">
        <v>5</v>
      </c>
      <c r="CE705">
        <v>2010</v>
      </c>
      <c r="CF705" t="s">
        <v>110</v>
      </c>
      <c r="CG705" t="s">
        <v>111</v>
      </c>
      <c r="CH705" s="14">
        <f>IF(Table1[[#This Row],[SaleCondition]]="Normal",1,0)</f>
        <v>1</v>
      </c>
      <c r="CI705" s="1">
        <v>140000</v>
      </c>
    </row>
    <row r="706" spans="1:87" x14ac:dyDescent="0.2">
      <c r="A706">
        <v>705</v>
      </c>
      <c r="B706">
        <v>20</v>
      </c>
      <c r="C706" s="28" t="s">
        <v>81</v>
      </c>
      <c r="D706">
        <v>70</v>
      </c>
      <c r="E706">
        <v>8400</v>
      </c>
      <c r="F706" s="28" t="s">
        <v>82</v>
      </c>
      <c r="G706" t="s">
        <v>83</v>
      </c>
      <c r="H706" t="s">
        <v>84</v>
      </c>
      <c r="I706" s="28" t="s">
        <v>85</v>
      </c>
      <c r="J706" t="s">
        <v>86</v>
      </c>
      <c r="K706" s="30" t="s">
        <v>87</v>
      </c>
      <c r="L706" t="s">
        <v>88</v>
      </c>
      <c r="M706" s="31" t="s">
        <v>89</v>
      </c>
      <c r="N706" s="31" t="s">
        <v>90</v>
      </c>
      <c r="O706" s="28" t="s">
        <v>90</v>
      </c>
      <c r="P706" t="s">
        <v>91</v>
      </c>
      <c r="Q706" s="30" t="s">
        <v>115</v>
      </c>
      <c r="R706" s="28">
        <v>7</v>
      </c>
      <c r="S706" s="28">
        <v>5</v>
      </c>
      <c r="T706">
        <v>2004</v>
      </c>
      <c r="U706">
        <v>2005</v>
      </c>
      <c r="V706" s="14">
        <f t="shared" ref="V706:V769" si="11">IF(T706=U706, 0, 1)</f>
        <v>1</v>
      </c>
      <c r="W706" s="28" t="s">
        <v>93</v>
      </c>
      <c r="X706" s="28" t="s">
        <v>94</v>
      </c>
      <c r="Y706" s="30" t="s">
        <v>95</v>
      </c>
      <c r="Z706" s="28" t="s">
        <v>95</v>
      </c>
      <c r="AA706" t="s">
        <v>96</v>
      </c>
      <c r="AB706" s="28">
        <v>109</v>
      </c>
      <c r="AC706" s="28" t="s">
        <v>97</v>
      </c>
      <c r="AD706" s="28" t="s">
        <v>98</v>
      </c>
      <c r="AE706" s="30" t="s">
        <v>99</v>
      </c>
      <c r="AF706" t="s">
        <v>97</v>
      </c>
      <c r="AG706" t="s">
        <v>98</v>
      </c>
      <c r="AH706" t="s">
        <v>130</v>
      </c>
      <c r="AI706" t="s">
        <v>101</v>
      </c>
      <c r="AJ706">
        <v>712</v>
      </c>
      <c r="AK706" t="s">
        <v>102</v>
      </c>
      <c r="AL706">
        <v>0</v>
      </c>
      <c r="AM706">
        <v>761</v>
      </c>
      <c r="AN706">
        <v>1473</v>
      </c>
      <c r="AO706" s="28" t="s">
        <v>103</v>
      </c>
      <c r="AP706" s="28" t="s">
        <v>104</v>
      </c>
      <c r="AQ706" t="s">
        <v>105</v>
      </c>
      <c r="AR706" t="s">
        <v>106</v>
      </c>
      <c r="AS706">
        <v>1484</v>
      </c>
      <c r="AT706">
        <v>0</v>
      </c>
      <c r="AU706">
        <v>0</v>
      </c>
      <c r="AV706">
        <v>1484</v>
      </c>
      <c r="AW706" s="30">
        <v>1</v>
      </c>
      <c r="AX706">
        <v>0</v>
      </c>
      <c r="AY706" s="30">
        <v>2</v>
      </c>
      <c r="AZ706" s="30">
        <v>0</v>
      </c>
      <c r="BA706">
        <v>3</v>
      </c>
      <c r="BB706" s="14">
        <f>IF(Table1[[#This Row],[FullBath]]+Table1[[#This Row],[HalfBath]]=Table1[[#This Row],[BedroomAbvGr]],1,0)</f>
        <v>0</v>
      </c>
      <c r="BC706">
        <v>1</v>
      </c>
      <c r="BD706" s="30" t="s">
        <v>97</v>
      </c>
      <c r="BE706">
        <v>7</v>
      </c>
      <c r="BF706" t="s">
        <v>107</v>
      </c>
      <c r="BG706">
        <v>0</v>
      </c>
      <c r="BH706" t="s">
        <v>83</v>
      </c>
      <c r="BI706" t="s">
        <v>108</v>
      </c>
      <c r="BJ706">
        <v>2004</v>
      </c>
      <c r="BK706" t="s">
        <v>109</v>
      </c>
      <c r="BL706">
        <v>2</v>
      </c>
      <c r="BM706">
        <v>606</v>
      </c>
      <c r="BN706" t="s">
        <v>98</v>
      </c>
      <c r="BO706" t="s">
        <v>98</v>
      </c>
      <c r="BP706" t="s">
        <v>105</v>
      </c>
      <c r="BQ706" s="30">
        <v>0</v>
      </c>
      <c r="BR706" s="14">
        <f>IF(Table1[[#This Row],[WoodDeckSF]]&gt;0,1,0)</f>
        <v>0</v>
      </c>
      <c r="BS706">
        <v>35</v>
      </c>
      <c r="BT706">
        <v>0</v>
      </c>
      <c r="BU706">
        <v>144</v>
      </c>
      <c r="BV706">
        <v>0</v>
      </c>
      <c r="BW706">
        <v>0</v>
      </c>
      <c r="BX706" s="28" t="s">
        <v>83</v>
      </c>
      <c r="BY706" s="14">
        <f>IF(Table1[[#This Row],[PoolQC]]="NA", 0, 1)</f>
        <v>0</v>
      </c>
      <c r="BZ706" s="30" t="s">
        <v>83</v>
      </c>
      <c r="CA706" s="14">
        <f>IF(Table1[[#This Row],[Fence]]="NA",0,1)</f>
        <v>0</v>
      </c>
      <c r="CB706" t="s">
        <v>83</v>
      </c>
      <c r="CC706">
        <v>0</v>
      </c>
      <c r="CD706" s="30">
        <v>5</v>
      </c>
      <c r="CE706">
        <v>2010</v>
      </c>
      <c r="CF706" t="s">
        <v>110</v>
      </c>
      <c r="CG706" t="s">
        <v>111</v>
      </c>
      <c r="CH706" s="14">
        <f>IF(Table1[[#This Row],[SaleCondition]]="Normal",1,0)</f>
        <v>1</v>
      </c>
      <c r="CI706" s="1">
        <v>213000</v>
      </c>
    </row>
    <row r="707" spans="1:87" x14ac:dyDescent="0.2">
      <c r="A707">
        <v>706</v>
      </c>
      <c r="B707">
        <v>190</v>
      </c>
      <c r="C707" s="28" t="s">
        <v>142</v>
      </c>
      <c r="D707">
        <v>70</v>
      </c>
      <c r="E707">
        <v>5600</v>
      </c>
      <c r="F707" s="28" t="s">
        <v>82</v>
      </c>
      <c r="G707" t="s">
        <v>83</v>
      </c>
      <c r="H707" t="s">
        <v>84</v>
      </c>
      <c r="I707" s="28" t="s">
        <v>85</v>
      </c>
      <c r="J707" t="s">
        <v>86</v>
      </c>
      <c r="K707" s="30" t="s">
        <v>87</v>
      </c>
      <c r="L707" t="s">
        <v>88</v>
      </c>
      <c r="M707" s="31" t="s">
        <v>176</v>
      </c>
      <c r="N707" s="31" t="s">
        <v>90</v>
      </c>
      <c r="O707" s="28" t="s">
        <v>90</v>
      </c>
      <c r="P707" t="s">
        <v>149</v>
      </c>
      <c r="Q707" s="30" t="s">
        <v>92</v>
      </c>
      <c r="R707" s="28">
        <v>4</v>
      </c>
      <c r="S707" s="28">
        <v>5</v>
      </c>
      <c r="T707">
        <v>1930</v>
      </c>
      <c r="U707">
        <v>1950</v>
      </c>
      <c r="V707" s="14">
        <f t="shared" si="11"/>
        <v>1</v>
      </c>
      <c r="W707" s="28" t="s">
        <v>152</v>
      </c>
      <c r="X707" s="28" t="s">
        <v>94</v>
      </c>
      <c r="Y707" s="30" t="s">
        <v>95</v>
      </c>
      <c r="Z707" s="28" t="s">
        <v>125</v>
      </c>
      <c r="AA707" t="s">
        <v>117</v>
      </c>
      <c r="AB707" s="28">
        <v>0</v>
      </c>
      <c r="AC707" s="28" t="s">
        <v>147</v>
      </c>
      <c r="AD707" s="28" t="s">
        <v>147</v>
      </c>
      <c r="AE707" s="30" t="s">
        <v>168</v>
      </c>
      <c r="AF707" t="s">
        <v>83</v>
      </c>
      <c r="AG707" t="s">
        <v>83</v>
      </c>
      <c r="AH707" t="s">
        <v>83</v>
      </c>
      <c r="AI707" t="s">
        <v>83</v>
      </c>
      <c r="AJ707">
        <v>0</v>
      </c>
      <c r="AK707" t="s">
        <v>83</v>
      </c>
      <c r="AL707">
        <v>0</v>
      </c>
      <c r="AM707">
        <v>0</v>
      </c>
      <c r="AN707">
        <v>0</v>
      </c>
      <c r="AO707" s="28" t="s">
        <v>103</v>
      </c>
      <c r="AP707" s="28" t="s">
        <v>147</v>
      </c>
      <c r="AQ707" t="s">
        <v>177</v>
      </c>
      <c r="AR707" t="s">
        <v>106</v>
      </c>
      <c r="AS707">
        <v>372</v>
      </c>
      <c r="AT707">
        <v>720</v>
      </c>
      <c r="AU707">
        <v>0</v>
      </c>
      <c r="AV707">
        <v>1092</v>
      </c>
      <c r="AW707" s="30">
        <v>0</v>
      </c>
      <c r="AX707">
        <v>0</v>
      </c>
      <c r="AY707" s="30">
        <v>2</v>
      </c>
      <c r="AZ707" s="30">
        <v>0</v>
      </c>
      <c r="BA707">
        <v>3</v>
      </c>
      <c r="BB707" s="14">
        <f>IF(Table1[[#This Row],[FullBath]]+Table1[[#This Row],[HalfBath]]=Table1[[#This Row],[BedroomAbvGr]],1,0)</f>
        <v>0</v>
      </c>
      <c r="BC707">
        <v>2</v>
      </c>
      <c r="BD707" s="30" t="s">
        <v>147</v>
      </c>
      <c r="BE707">
        <v>7</v>
      </c>
      <c r="BF707" t="s">
        <v>194</v>
      </c>
      <c r="BG707">
        <v>0</v>
      </c>
      <c r="BH707" t="s">
        <v>83</v>
      </c>
      <c r="BI707" t="s">
        <v>83</v>
      </c>
      <c r="BJ707" t="s">
        <v>83</v>
      </c>
      <c r="BK707" t="s">
        <v>83</v>
      </c>
      <c r="BL707">
        <v>0</v>
      </c>
      <c r="BM707">
        <v>0</v>
      </c>
      <c r="BN707" t="s">
        <v>83</v>
      </c>
      <c r="BO707" t="s">
        <v>83</v>
      </c>
      <c r="BP707" t="s">
        <v>177</v>
      </c>
      <c r="BQ707" s="30">
        <v>0</v>
      </c>
      <c r="BR707" s="14">
        <f>IF(Table1[[#This Row],[WoodDeckSF]]&gt;0,1,0)</f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 s="28" t="s">
        <v>83</v>
      </c>
      <c r="BY707" s="14">
        <f>IF(Table1[[#This Row],[PoolQC]]="NA", 0, 1)</f>
        <v>0</v>
      </c>
      <c r="BZ707" s="30" t="s">
        <v>83</v>
      </c>
      <c r="CA707" s="14">
        <f>IF(Table1[[#This Row],[Fence]]="NA",0,1)</f>
        <v>0</v>
      </c>
      <c r="CB707" t="s">
        <v>248</v>
      </c>
      <c r="CC707">
        <v>3500</v>
      </c>
      <c r="CD707" s="30">
        <v>7</v>
      </c>
      <c r="CE707">
        <v>2010</v>
      </c>
      <c r="CF707" t="s">
        <v>110</v>
      </c>
      <c r="CG707" t="s">
        <v>111</v>
      </c>
      <c r="CH707" s="14">
        <f>IF(Table1[[#This Row],[SaleCondition]]="Normal",1,0)</f>
        <v>1</v>
      </c>
      <c r="CI707" s="1">
        <v>55000</v>
      </c>
    </row>
    <row r="708" spans="1:87" x14ac:dyDescent="0.2">
      <c r="A708">
        <v>707</v>
      </c>
      <c r="B708">
        <v>20</v>
      </c>
      <c r="C708" s="28" t="s">
        <v>81</v>
      </c>
      <c r="D708" t="s">
        <v>83</v>
      </c>
      <c r="E708">
        <v>115149</v>
      </c>
      <c r="F708" s="28" t="s">
        <v>82</v>
      </c>
      <c r="G708" t="s">
        <v>83</v>
      </c>
      <c r="H708" t="s">
        <v>160</v>
      </c>
      <c r="I708" s="28" t="s">
        <v>195</v>
      </c>
      <c r="J708" t="s">
        <v>86</v>
      </c>
      <c r="K708" s="30" t="s">
        <v>166</v>
      </c>
      <c r="L708" t="s">
        <v>213</v>
      </c>
      <c r="M708" s="31" t="s">
        <v>205</v>
      </c>
      <c r="N708" s="31" t="s">
        <v>90</v>
      </c>
      <c r="O708" s="28" t="s">
        <v>90</v>
      </c>
      <c r="P708" t="s">
        <v>91</v>
      </c>
      <c r="Q708" s="30" t="s">
        <v>115</v>
      </c>
      <c r="R708" s="28">
        <v>7</v>
      </c>
      <c r="S708" s="28">
        <v>5</v>
      </c>
      <c r="T708">
        <v>1971</v>
      </c>
      <c r="U708">
        <v>2002</v>
      </c>
      <c r="V708" s="14">
        <f t="shared" si="11"/>
        <v>1</v>
      </c>
      <c r="W708" s="28" t="s">
        <v>93</v>
      </c>
      <c r="X708" s="28" t="s">
        <v>94</v>
      </c>
      <c r="Y708" s="30" t="s">
        <v>161</v>
      </c>
      <c r="Z708" s="28" t="s">
        <v>161</v>
      </c>
      <c r="AA708" t="s">
        <v>137</v>
      </c>
      <c r="AB708" s="28">
        <v>351</v>
      </c>
      <c r="AC708" s="28" t="s">
        <v>98</v>
      </c>
      <c r="AD708" s="28" t="s">
        <v>98</v>
      </c>
      <c r="AE708" s="30" t="s">
        <v>118</v>
      </c>
      <c r="AF708" t="s">
        <v>97</v>
      </c>
      <c r="AG708" t="s">
        <v>98</v>
      </c>
      <c r="AH708" t="s">
        <v>97</v>
      </c>
      <c r="AI708" t="s">
        <v>101</v>
      </c>
      <c r="AJ708">
        <v>1219</v>
      </c>
      <c r="AK708" t="s">
        <v>102</v>
      </c>
      <c r="AL708">
        <v>0</v>
      </c>
      <c r="AM708">
        <v>424</v>
      </c>
      <c r="AN708">
        <v>1643</v>
      </c>
      <c r="AO708" s="28" t="s">
        <v>103</v>
      </c>
      <c r="AP708" s="28" t="s">
        <v>98</v>
      </c>
      <c r="AQ708" t="s">
        <v>105</v>
      </c>
      <c r="AR708" t="s">
        <v>106</v>
      </c>
      <c r="AS708">
        <v>1824</v>
      </c>
      <c r="AT708">
        <v>0</v>
      </c>
      <c r="AU708">
        <v>0</v>
      </c>
      <c r="AV708">
        <v>1824</v>
      </c>
      <c r="AW708" s="30">
        <v>1</v>
      </c>
      <c r="AX708">
        <v>0</v>
      </c>
      <c r="AY708" s="30">
        <v>2</v>
      </c>
      <c r="AZ708" s="30">
        <v>0</v>
      </c>
      <c r="BA708">
        <v>2</v>
      </c>
      <c r="BB708" s="14">
        <f>IF(Table1[[#This Row],[FullBath]]+Table1[[#This Row],[HalfBath]]=Table1[[#This Row],[BedroomAbvGr]],1,0)</f>
        <v>1</v>
      </c>
      <c r="BC708">
        <v>1</v>
      </c>
      <c r="BD708" s="30" t="s">
        <v>97</v>
      </c>
      <c r="BE708">
        <v>5</v>
      </c>
      <c r="BF708" t="s">
        <v>107</v>
      </c>
      <c r="BG708">
        <v>2</v>
      </c>
      <c r="BH708" t="s">
        <v>98</v>
      </c>
      <c r="BI708" t="s">
        <v>108</v>
      </c>
      <c r="BJ708">
        <v>1971</v>
      </c>
      <c r="BK708" t="s">
        <v>102</v>
      </c>
      <c r="BL708">
        <v>2</v>
      </c>
      <c r="BM708">
        <v>739</v>
      </c>
      <c r="BN708" t="s">
        <v>98</v>
      </c>
      <c r="BO708" t="s">
        <v>98</v>
      </c>
      <c r="BP708" t="s">
        <v>105</v>
      </c>
      <c r="BQ708" s="30">
        <v>380</v>
      </c>
      <c r="BR708" s="14">
        <f>IF(Table1[[#This Row],[WoodDeckSF]]&gt;0,1,0)</f>
        <v>1</v>
      </c>
      <c r="BS708">
        <v>48</v>
      </c>
      <c r="BT708">
        <v>0</v>
      </c>
      <c r="BU708">
        <v>0</v>
      </c>
      <c r="BV708">
        <v>0</v>
      </c>
      <c r="BW708">
        <v>0</v>
      </c>
      <c r="BX708" s="28" t="s">
        <v>83</v>
      </c>
      <c r="BY708" s="14">
        <f>IF(Table1[[#This Row],[PoolQC]]="NA", 0, 1)</f>
        <v>0</v>
      </c>
      <c r="BZ708" s="30" t="s">
        <v>83</v>
      </c>
      <c r="CA708" s="14">
        <f>IF(Table1[[#This Row],[Fence]]="NA",0,1)</f>
        <v>0</v>
      </c>
      <c r="CB708" t="s">
        <v>83</v>
      </c>
      <c r="CC708">
        <v>0</v>
      </c>
      <c r="CD708" s="30">
        <v>6</v>
      </c>
      <c r="CE708">
        <v>2007</v>
      </c>
      <c r="CF708" t="s">
        <v>110</v>
      </c>
      <c r="CG708" t="s">
        <v>111</v>
      </c>
      <c r="CH708" s="14">
        <f>IF(Table1[[#This Row],[SaleCondition]]="Normal",1,0)</f>
        <v>1</v>
      </c>
      <c r="CI708" s="1">
        <v>302000</v>
      </c>
    </row>
    <row r="709" spans="1:87" x14ac:dyDescent="0.2">
      <c r="A709">
        <v>708</v>
      </c>
      <c r="B709">
        <v>120</v>
      </c>
      <c r="C709" s="28" t="s">
        <v>81</v>
      </c>
      <c r="D709">
        <v>48</v>
      </c>
      <c r="E709">
        <v>6240</v>
      </c>
      <c r="F709" s="28" t="s">
        <v>82</v>
      </c>
      <c r="G709" t="s">
        <v>83</v>
      </c>
      <c r="H709" t="s">
        <v>84</v>
      </c>
      <c r="I709" s="28" t="s">
        <v>85</v>
      </c>
      <c r="J709" t="s">
        <v>86</v>
      </c>
      <c r="K709" s="30" t="s">
        <v>87</v>
      </c>
      <c r="L709" t="s">
        <v>88</v>
      </c>
      <c r="M709" s="31" t="s">
        <v>154</v>
      </c>
      <c r="N709" s="31" t="s">
        <v>90</v>
      </c>
      <c r="O709" s="28" t="s">
        <v>90</v>
      </c>
      <c r="P709" t="s">
        <v>179</v>
      </c>
      <c r="Q709" s="30" t="s">
        <v>115</v>
      </c>
      <c r="R709" s="28">
        <v>8</v>
      </c>
      <c r="S709" s="28">
        <v>5</v>
      </c>
      <c r="T709">
        <v>2006</v>
      </c>
      <c r="U709">
        <v>2006</v>
      </c>
      <c r="V709" s="14">
        <f t="shared" si="11"/>
        <v>0</v>
      </c>
      <c r="W709" s="28" t="s">
        <v>152</v>
      </c>
      <c r="X709" s="28" t="s">
        <v>94</v>
      </c>
      <c r="Y709" s="30" t="s">
        <v>116</v>
      </c>
      <c r="Z709" s="28" t="s">
        <v>116</v>
      </c>
      <c r="AA709" t="s">
        <v>96</v>
      </c>
      <c r="AB709" s="28">
        <v>176</v>
      </c>
      <c r="AC709" s="28" t="s">
        <v>97</v>
      </c>
      <c r="AD709" s="28" t="s">
        <v>98</v>
      </c>
      <c r="AE709" s="30" t="s">
        <v>99</v>
      </c>
      <c r="AF709" t="s">
        <v>97</v>
      </c>
      <c r="AG709" t="s">
        <v>98</v>
      </c>
      <c r="AH709" t="s">
        <v>100</v>
      </c>
      <c r="AI709" t="s">
        <v>101</v>
      </c>
      <c r="AJ709">
        <v>863</v>
      </c>
      <c r="AK709" t="s">
        <v>102</v>
      </c>
      <c r="AL709">
        <v>0</v>
      </c>
      <c r="AM709">
        <v>461</v>
      </c>
      <c r="AN709">
        <v>1324</v>
      </c>
      <c r="AO709" s="28" t="s">
        <v>103</v>
      </c>
      <c r="AP709" s="28" t="s">
        <v>104</v>
      </c>
      <c r="AQ709" t="s">
        <v>105</v>
      </c>
      <c r="AR709" t="s">
        <v>106</v>
      </c>
      <c r="AS709">
        <v>1324</v>
      </c>
      <c r="AT709">
        <v>0</v>
      </c>
      <c r="AU709">
        <v>0</v>
      </c>
      <c r="AV709">
        <v>1324</v>
      </c>
      <c r="AW709" s="30">
        <v>1</v>
      </c>
      <c r="AX709">
        <v>0</v>
      </c>
      <c r="AY709" s="30">
        <v>2</v>
      </c>
      <c r="AZ709" s="30">
        <v>0</v>
      </c>
      <c r="BA709">
        <v>2</v>
      </c>
      <c r="BB709" s="14">
        <f>IF(Table1[[#This Row],[FullBath]]+Table1[[#This Row],[HalfBath]]=Table1[[#This Row],[BedroomAbvGr]],1,0)</f>
        <v>1</v>
      </c>
      <c r="BC709">
        <v>1</v>
      </c>
      <c r="BD709" s="30" t="s">
        <v>97</v>
      </c>
      <c r="BE709">
        <v>6</v>
      </c>
      <c r="BF709" t="s">
        <v>107</v>
      </c>
      <c r="BG709">
        <v>1</v>
      </c>
      <c r="BH709" t="s">
        <v>97</v>
      </c>
      <c r="BI709" t="s">
        <v>108</v>
      </c>
      <c r="BJ709">
        <v>2006</v>
      </c>
      <c r="BK709" t="s">
        <v>157</v>
      </c>
      <c r="BL709">
        <v>2</v>
      </c>
      <c r="BM709">
        <v>550</v>
      </c>
      <c r="BN709" t="s">
        <v>98</v>
      </c>
      <c r="BO709" t="s">
        <v>98</v>
      </c>
      <c r="BP709" t="s">
        <v>105</v>
      </c>
      <c r="BQ709" s="30">
        <v>192</v>
      </c>
      <c r="BR709" s="14">
        <f>IF(Table1[[#This Row],[WoodDeckSF]]&gt;0,1,0)</f>
        <v>1</v>
      </c>
      <c r="BS709">
        <v>38</v>
      </c>
      <c r="BT709">
        <v>0</v>
      </c>
      <c r="BU709">
        <v>0</v>
      </c>
      <c r="BV709">
        <v>0</v>
      </c>
      <c r="BW709">
        <v>0</v>
      </c>
      <c r="BX709" s="28" t="s">
        <v>83</v>
      </c>
      <c r="BY709" s="14">
        <f>IF(Table1[[#This Row],[PoolQC]]="NA", 0, 1)</f>
        <v>0</v>
      </c>
      <c r="BZ709" s="30" t="s">
        <v>83</v>
      </c>
      <c r="CA709" s="14">
        <f>IF(Table1[[#This Row],[Fence]]="NA",0,1)</f>
        <v>0</v>
      </c>
      <c r="CB709" t="s">
        <v>83</v>
      </c>
      <c r="CC709">
        <v>0</v>
      </c>
      <c r="CD709" s="30">
        <v>12</v>
      </c>
      <c r="CE709">
        <v>2009</v>
      </c>
      <c r="CF709" t="s">
        <v>110</v>
      </c>
      <c r="CG709" t="s">
        <v>111</v>
      </c>
      <c r="CH709" s="14">
        <f>IF(Table1[[#This Row],[SaleCondition]]="Normal",1,0)</f>
        <v>1</v>
      </c>
      <c r="CI709" s="1">
        <v>254000</v>
      </c>
    </row>
    <row r="710" spans="1:87" x14ac:dyDescent="0.2">
      <c r="A710">
        <v>709</v>
      </c>
      <c r="B710">
        <v>60</v>
      </c>
      <c r="C710" s="28" t="s">
        <v>81</v>
      </c>
      <c r="D710">
        <v>65</v>
      </c>
      <c r="E710">
        <v>9018</v>
      </c>
      <c r="F710" s="28" t="s">
        <v>82</v>
      </c>
      <c r="G710" t="s">
        <v>83</v>
      </c>
      <c r="H710" t="s">
        <v>120</v>
      </c>
      <c r="I710" s="28" t="s">
        <v>85</v>
      </c>
      <c r="J710" t="s">
        <v>86</v>
      </c>
      <c r="K710" s="30" t="s">
        <v>87</v>
      </c>
      <c r="L710" t="s">
        <v>88</v>
      </c>
      <c r="M710" s="31" t="s">
        <v>193</v>
      </c>
      <c r="N710" s="31" t="s">
        <v>90</v>
      </c>
      <c r="O710" s="28" t="s">
        <v>90</v>
      </c>
      <c r="P710" t="s">
        <v>91</v>
      </c>
      <c r="Q710" s="30" t="s">
        <v>92</v>
      </c>
      <c r="R710" s="28">
        <v>7</v>
      </c>
      <c r="S710" s="28">
        <v>5</v>
      </c>
      <c r="T710">
        <v>2007</v>
      </c>
      <c r="U710">
        <v>2007</v>
      </c>
      <c r="V710" s="14">
        <f t="shared" si="11"/>
        <v>0</v>
      </c>
      <c r="W710" s="28" t="s">
        <v>152</v>
      </c>
      <c r="X710" s="28" t="s">
        <v>94</v>
      </c>
      <c r="Y710" s="30" t="s">
        <v>95</v>
      </c>
      <c r="Z710" s="28" t="s">
        <v>95</v>
      </c>
      <c r="AA710" t="s">
        <v>117</v>
      </c>
      <c r="AB710" s="28">
        <v>0</v>
      </c>
      <c r="AC710" s="28" t="s">
        <v>97</v>
      </c>
      <c r="AD710" s="28" t="s">
        <v>98</v>
      </c>
      <c r="AE710" s="30" t="s">
        <v>99</v>
      </c>
      <c r="AF710" t="s">
        <v>97</v>
      </c>
      <c r="AG710" t="s">
        <v>98</v>
      </c>
      <c r="AH710" t="s">
        <v>130</v>
      </c>
      <c r="AI710" t="s">
        <v>102</v>
      </c>
      <c r="AJ710">
        <v>0</v>
      </c>
      <c r="AK710" t="s">
        <v>102</v>
      </c>
      <c r="AL710">
        <v>0</v>
      </c>
      <c r="AM710">
        <v>728</v>
      </c>
      <c r="AN710">
        <v>728</v>
      </c>
      <c r="AO710" s="28" t="s">
        <v>103</v>
      </c>
      <c r="AP710" s="28" t="s">
        <v>104</v>
      </c>
      <c r="AQ710" t="s">
        <v>105</v>
      </c>
      <c r="AR710" t="s">
        <v>106</v>
      </c>
      <c r="AS710">
        <v>728</v>
      </c>
      <c r="AT710">
        <v>728</v>
      </c>
      <c r="AU710">
        <v>0</v>
      </c>
      <c r="AV710">
        <v>1456</v>
      </c>
      <c r="AW710" s="30">
        <v>0</v>
      </c>
      <c r="AX710">
        <v>0</v>
      </c>
      <c r="AY710" s="30">
        <v>2</v>
      </c>
      <c r="AZ710" s="30">
        <v>1</v>
      </c>
      <c r="BA710">
        <v>3</v>
      </c>
      <c r="BB710" s="14">
        <f>IF(Table1[[#This Row],[FullBath]]+Table1[[#This Row],[HalfBath]]=Table1[[#This Row],[BedroomAbvGr]],1,0)</f>
        <v>1</v>
      </c>
      <c r="BC710">
        <v>1</v>
      </c>
      <c r="BD710" s="30" t="s">
        <v>97</v>
      </c>
      <c r="BE710">
        <v>8</v>
      </c>
      <c r="BF710" t="s">
        <v>107</v>
      </c>
      <c r="BG710">
        <v>1</v>
      </c>
      <c r="BH710" t="s">
        <v>97</v>
      </c>
      <c r="BI710" t="s">
        <v>108</v>
      </c>
      <c r="BJ710">
        <v>2007</v>
      </c>
      <c r="BK710" t="s">
        <v>157</v>
      </c>
      <c r="BL710">
        <v>2</v>
      </c>
      <c r="BM710">
        <v>400</v>
      </c>
      <c r="BN710" t="s">
        <v>98</v>
      </c>
      <c r="BO710" t="s">
        <v>98</v>
      </c>
      <c r="BP710" t="s">
        <v>105</v>
      </c>
      <c r="BQ710" s="30">
        <v>100</v>
      </c>
      <c r="BR710" s="14">
        <f>IF(Table1[[#This Row],[WoodDeckSF]]&gt;0,1,0)</f>
        <v>1</v>
      </c>
      <c r="BS710">
        <v>24</v>
      </c>
      <c r="BT710">
        <v>0</v>
      </c>
      <c r="BU710">
        <v>0</v>
      </c>
      <c r="BV710">
        <v>0</v>
      </c>
      <c r="BW710">
        <v>0</v>
      </c>
      <c r="BX710" s="28" t="s">
        <v>83</v>
      </c>
      <c r="BY710" s="14">
        <f>IF(Table1[[#This Row],[PoolQC]]="NA", 0, 1)</f>
        <v>0</v>
      </c>
      <c r="BZ710" s="30" t="s">
        <v>83</v>
      </c>
      <c r="CA710" s="14">
        <f>IF(Table1[[#This Row],[Fence]]="NA",0,1)</f>
        <v>0</v>
      </c>
      <c r="CB710" t="s">
        <v>83</v>
      </c>
      <c r="CC710">
        <v>0</v>
      </c>
      <c r="CD710" s="30">
        <v>7</v>
      </c>
      <c r="CE710">
        <v>2007</v>
      </c>
      <c r="CF710" t="s">
        <v>158</v>
      </c>
      <c r="CG710" t="s">
        <v>159</v>
      </c>
      <c r="CH710" s="14">
        <f>IF(Table1[[#This Row],[SaleCondition]]="Normal",1,0)</f>
        <v>0</v>
      </c>
      <c r="CI710" s="1">
        <v>179540</v>
      </c>
    </row>
    <row r="711" spans="1:87" x14ac:dyDescent="0.2">
      <c r="A711">
        <v>710</v>
      </c>
      <c r="B711">
        <v>20</v>
      </c>
      <c r="C711" s="28" t="s">
        <v>81</v>
      </c>
      <c r="D711" t="s">
        <v>83</v>
      </c>
      <c r="E711">
        <v>7162</v>
      </c>
      <c r="F711" s="28" t="s">
        <v>82</v>
      </c>
      <c r="G711" t="s">
        <v>83</v>
      </c>
      <c r="H711" t="s">
        <v>120</v>
      </c>
      <c r="I711" s="28" t="s">
        <v>85</v>
      </c>
      <c r="J711" t="s">
        <v>86</v>
      </c>
      <c r="K711" s="30" t="s">
        <v>87</v>
      </c>
      <c r="L711" t="s">
        <v>88</v>
      </c>
      <c r="M711" s="31" t="s">
        <v>151</v>
      </c>
      <c r="N711" s="31" t="s">
        <v>90</v>
      </c>
      <c r="O711" s="28" t="s">
        <v>90</v>
      </c>
      <c r="P711" t="s">
        <v>91</v>
      </c>
      <c r="Q711" s="30" t="s">
        <v>115</v>
      </c>
      <c r="R711" s="28">
        <v>5</v>
      </c>
      <c r="S711" s="28">
        <v>7</v>
      </c>
      <c r="T711">
        <v>1966</v>
      </c>
      <c r="U711">
        <v>1966</v>
      </c>
      <c r="V711" s="14">
        <f t="shared" si="11"/>
        <v>0</v>
      </c>
      <c r="W711" s="28" t="s">
        <v>93</v>
      </c>
      <c r="X711" s="28" t="s">
        <v>94</v>
      </c>
      <c r="Y711" s="30" t="s">
        <v>140</v>
      </c>
      <c r="Z711" s="28" t="s">
        <v>140</v>
      </c>
      <c r="AA711" t="s">
        <v>207</v>
      </c>
      <c r="AB711" s="28">
        <v>41</v>
      </c>
      <c r="AC711" s="28" t="s">
        <v>98</v>
      </c>
      <c r="AD711" s="28" t="s">
        <v>98</v>
      </c>
      <c r="AE711" s="30" t="s">
        <v>99</v>
      </c>
      <c r="AF711" t="s">
        <v>98</v>
      </c>
      <c r="AG711" t="s">
        <v>98</v>
      </c>
      <c r="AH711" t="s">
        <v>100</v>
      </c>
      <c r="AI711" t="s">
        <v>102</v>
      </c>
      <c r="AJ711">
        <v>0</v>
      </c>
      <c r="AK711" t="s">
        <v>102</v>
      </c>
      <c r="AL711">
        <v>0</v>
      </c>
      <c r="AM711">
        <v>876</v>
      </c>
      <c r="AN711">
        <v>876</v>
      </c>
      <c r="AO711" s="28" t="s">
        <v>103</v>
      </c>
      <c r="AP711" s="28" t="s">
        <v>98</v>
      </c>
      <c r="AQ711" t="s">
        <v>105</v>
      </c>
      <c r="AR711" t="s">
        <v>106</v>
      </c>
      <c r="AS711">
        <v>904</v>
      </c>
      <c r="AT711">
        <v>0</v>
      </c>
      <c r="AU711">
        <v>0</v>
      </c>
      <c r="AV711">
        <v>904</v>
      </c>
      <c r="AW711" s="30">
        <v>0</v>
      </c>
      <c r="AX711">
        <v>0</v>
      </c>
      <c r="AY711" s="30">
        <v>1</v>
      </c>
      <c r="AZ711" s="30">
        <v>0</v>
      </c>
      <c r="BA711">
        <v>3</v>
      </c>
      <c r="BB711" s="14">
        <f>IF(Table1[[#This Row],[FullBath]]+Table1[[#This Row],[HalfBath]]=Table1[[#This Row],[BedroomAbvGr]],1,0)</f>
        <v>0</v>
      </c>
      <c r="BC711">
        <v>1</v>
      </c>
      <c r="BD711" s="30" t="s">
        <v>98</v>
      </c>
      <c r="BE711">
        <v>6</v>
      </c>
      <c r="BF711" t="s">
        <v>107</v>
      </c>
      <c r="BG711">
        <v>0</v>
      </c>
      <c r="BH711" t="s">
        <v>83</v>
      </c>
      <c r="BI711" t="s">
        <v>108</v>
      </c>
      <c r="BJ711">
        <v>1966</v>
      </c>
      <c r="BK711" t="s">
        <v>102</v>
      </c>
      <c r="BL711">
        <v>1</v>
      </c>
      <c r="BM711">
        <v>408</v>
      </c>
      <c r="BN711" t="s">
        <v>98</v>
      </c>
      <c r="BO711" t="s">
        <v>98</v>
      </c>
      <c r="BP711" t="s">
        <v>105</v>
      </c>
      <c r="BQ711" s="30">
        <v>0</v>
      </c>
      <c r="BR711" s="14">
        <f>IF(Table1[[#This Row],[WoodDeckSF]]&gt;0,1,0)</f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s="28" t="s">
        <v>83</v>
      </c>
      <c r="BY711" s="14">
        <f>IF(Table1[[#This Row],[PoolQC]]="NA", 0, 1)</f>
        <v>0</v>
      </c>
      <c r="BZ711" s="30" t="s">
        <v>134</v>
      </c>
      <c r="CA711" s="14">
        <f>IF(Table1[[#This Row],[Fence]]="NA",0,1)</f>
        <v>1</v>
      </c>
      <c r="CB711" t="s">
        <v>83</v>
      </c>
      <c r="CC711">
        <v>0</v>
      </c>
      <c r="CD711" s="30">
        <v>12</v>
      </c>
      <c r="CE711">
        <v>2008</v>
      </c>
      <c r="CF711" t="s">
        <v>110</v>
      </c>
      <c r="CG711" t="s">
        <v>128</v>
      </c>
      <c r="CH711" s="14">
        <f>IF(Table1[[#This Row],[SaleCondition]]="Normal",1,0)</f>
        <v>0</v>
      </c>
      <c r="CI711" s="1">
        <v>109900</v>
      </c>
    </row>
    <row r="712" spans="1:87" x14ac:dyDescent="0.2">
      <c r="A712">
        <v>711</v>
      </c>
      <c r="B712">
        <v>30</v>
      </c>
      <c r="C712" s="28" t="s">
        <v>81</v>
      </c>
      <c r="D712">
        <v>56</v>
      </c>
      <c r="E712">
        <v>4130</v>
      </c>
      <c r="F712" s="28" t="s">
        <v>82</v>
      </c>
      <c r="G712" t="s">
        <v>83</v>
      </c>
      <c r="H712" t="s">
        <v>120</v>
      </c>
      <c r="I712" s="28" t="s">
        <v>85</v>
      </c>
      <c r="J712" t="s">
        <v>86</v>
      </c>
      <c r="K712" s="30" t="s">
        <v>87</v>
      </c>
      <c r="L712" t="s">
        <v>88</v>
      </c>
      <c r="M712" s="31" t="s">
        <v>148</v>
      </c>
      <c r="N712" s="31" t="s">
        <v>90</v>
      </c>
      <c r="O712" s="28" t="s">
        <v>90</v>
      </c>
      <c r="P712" t="s">
        <v>91</v>
      </c>
      <c r="Q712" s="30" t="s">
        <v>115</v>
      </c>
      <c r="R712" s="28">
        <v>3</v>
      </c>
      <c r="S712" s="28">
        <v>6</v>
      </c>
      <c r="T712">
        <v>1935</v>
      </c>
      <c r="U712">
        <v>2003</v>
      </c>
      <c r="V712" s="14">
        <f t="shared" si="11"/>
        <v>1</v>
      </c>
      <c r="W712" s="28" t="s">
        <v>93</v>
      </c>
      <c r="X712" s="28" t="s">
        <v>94</v>
      </c>
      <c r="Y712" s="30" t="s">
        <v>95</v>
      </c>
      <c r="Z712" s="28" t="s">
        <v>95</v>
      </c>
      <c r="AA712" t="s">
        <v>117</v>
      </c>
      <c r="AB712" s="28">
        <v>0</v>
      </c>
      <c r="AC712" s="28" t="s">
        <v>97</v>
      </c>
      <c r="AD712" s="28" t="s">
        <v>98</v>
      </c>
      <c r="AE712" s="30" t="s">
        <v>118</v>
      </c>
      <c r="AF712" t="s">
        <v>98</v>
      </c>
      <c r="AG712" t="s">
        <v>98</v>
      </c>
      <c r="AH712" t="s">
        <v>100</v>
      </c>
      <c r="AI712" t="s">
        <v>102</v>
      </c>
      <c r="AJ712">
        <v>0</v>
      </c>
      <c r="AK712" t="s">
        <v>102</v>
      </c>
      <c r="AL712">
        <v>0</v>
      </c>
      <c r="AM712">
        <v>270</v>
      </c>
      <c r="AN712">
        <v>270</v>
      </c>
      <c r="AO712" s="28" t="s">
        <v>103</v>
      </c>
      <c r="AP712" s="28" t="s">
        <v>97</v>
      </c>
      <c r="AQ712" t="s">
        <v>105</v>
      </c>
      <c r="AR712" t="s">
        <v>106</v>
      </c>
      <c r="AS712">
        <v>729</v>
      </c>
      <c r="AT712">
        <v>0</v>
      </c>
      <c r="AU712">
        <v>0</v>
      </c>
      <c r="AV712">
        <v>729</v>
      </c>
      <c r="AW712" s="30">
        <v>0</v>
      </c>
      <c r="AX712">
        <v>0</v>
      </c>
      <c r="AY712" s="30">
        <v>1</v>
      </c>
      <c r="AZ712" s="30">
        <v>0</v>
      </c>
      <c r="BA712">
        <v>2</v>
      </c>
      <c r="BB712" s="14">
        <f>IF(Table1[[#This Row],[FullBath]]+Table1[[#This Row],[HalfBath]]=Table1[[#This Row],[BedroomAbvGr]],1,0)</f>
        <v>0</v>
      </c>
      <c r="BC712">
        <v>1</v>
      </c>
      <c r="BD712" s="30" t="s">
        <v>98</v>
      </c>
      <c r="BE712">
        <v>5</v>
      </c>
      <c r="BF712" t="s">
        <v>244</v>
      </c>
      <c r="BG712">
        <v>0</v>
      </c>
      <c r="BH712" t="s">
        <v>83</v>
      </c>
      <c r="BI712" t="s">
        <v>83</v>
      </c>
      <c r="BJ712" t="s">
        <v>83</v>
      </c>
      <c r="BK712" t="s">
        <v>83</v>
      </c>
      <c r="BL712">
        <v>0</v>
      </c>
      <c r="BM712">
        <v>0</v>
      </c>
      <c r="BN712" t="s">
        <v>83</v>
      </c>
      <c r="BO712" t="s">
        <v>83</v>
      </c>
      <c r="BP712" t="s">
        <v>177</v>
      </c>
      <c r="BQ712" s="30">
        <v>0</v>
      </c>
      <c r="BR712" s="14">
        <f>IF(Table1[[#This Row],[WoodDeckSF]]&gt;0,1,0)</f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 s="28" t="s">
        <v>83</v>
      </c>
      <c r="BY712" s="14">
        <f>IF(Table1[[#This Row],[PoolQC]]="NA", 0, 1)</f>
        <v>0</v>
      </c>
      <c r="BZ712" s="30" t="s">
        <v>83</v>
      </c>
      <c r="CA712" s="14">
        <f>IF(Table1[[#This Row],[Fence]]="NA",0,1)</f>
        <v>0</v>
      </c>
      <c r="CB712" t="s">
        <v>83</v>
      </c>
      <c r="CC712">
        <v>0</v>
      </c>
      <c r="CD712" s="30">
        <v>7</v>
      </c>
      <c r="CE712">
        <v>2008</v>
      </c>
      <c r="CF712" t="s">
        <v>110</v>
      </c>
      <c r="CG712" t="s">
        <v>111</v>
      </c>
      <c r="CH712" s="14">
        <f>IF(Table1[[#This Row],[SaleCondition]]="Normal",1,0)</f>
        <v>1</v>
      </c>
      <c r="CI712" s="1">
        <v>52000</v>
      </c>
    </row>
    <row r="713" spans="1:87" x14ac:dyDescent="0.2">
      <c r="A713">
        <v>712</v>
      </c>
      <c r="B713">
        <v>50</v>
      </c>
      <c r="C713" s="28" t="s">
        <v>183</v>
      </c>
      <c r="D713">
        <v>66</v>
      </c>
      <c r="E713">
        <v>8712</v>
      </c>
      <c r="F713" s="28" t="s">
        <v>82</v>
      </c>
      <c r="G713" t="s">
        <v>82</v>
      </c>
      <c r="H713" t="s">
        <v>84</v>
      </c>
      <c r="I713" s="28" t="s">
        <v>199</v>
      </c>
      <c r="J713" t="s">
        <v>86</v>
      </c>
      <c r="K713" s="30" t="s">
        <v>87</v>
      </c>
      <c r="L713" t="s">
        <v>194</v>
      </c>
      <c r="M713" s="31" t="s">
        <v>176</v>
      </c>
      <c r="N713" s="31" t="s">
        <v>90</v>
      </c>
      <c r="O713" s="28" t="s">
        <v>90</v>
      </c>
      <c r="P713" t="s">
        <v>91</v>
      </c>
      <c r="Q713" s="30" t="s">
        <v>132</v>
      </c>
      <c r="R713" s="28">
        <v>4</v>
      </c>
      <c r="S713" s="28">
        <v>7</v>
      </c>
      <c r="T713">
        <v>1900</v>
      </c>
      <c r="U713">
        <v>1950</v>
      </c>
      <c r="V713" s="14">
        <f t="shared" si="11"/>
        <v>1</v>
      </c>
      <c r="W713" s="28" t="s">
        <v>93</v>
      </c>
      <c r="X713" s="28" t="s">
        <v>94</v>
      </c>
      <c r="Y713" s="30" t="s">
        <v>116</v>
      </c>
      <c r="Z713" s="28" t="s">
        <v>116</v>
      </c>
      <c r="AA713" t="s">
        <v>117</v>
      </c>
      <c r="AB713" s="28">
        <v>0</v>
      </c>
      <c r="AC713" s="28" t="s">
        <v>98</v>
      </c>
      <c r="AD713" s="28" t="s">
        <v>98</v>
      </c>
      <c r="AE713" s="30" t="s">
        <v>137</v>
      </c>
      <c r="AF713" t="s">
        <v>98</v>
      </c>
      <c r="AG713" t="s">
        <v>98</v>
      </c>
      <c r="AH713" t="s">
        <v>121</v>
      </c>
      <c r="AI713" t="s">
        <v>102</v>
      </c>
      <c r="AJ713">
        <v>0</v>
      </c>
      <c r="AK713" t="s">
        <v>102</v>
      </c>
      <c r="AL713">
        <v>0</v>
      </c>
      <c r="AM713">
        <v>859</v>
      </c>
      <c r="AN713">
        <v>859</v>
      </c>
      <c r="AO713" s="28" t="s">
        <v>103</v>
      </c>
      <c r="AP713" s="28" t="s">
        <v>97</v>
      </c>
      <c r="AQ713" t="s">
        <v>105</v>
      </c>
      <c r="AR713" t="s">
        <v>106</v>
      </c>
      <c r="AS713">
        <v>859</v>
      </c>
      <c r="AT713">
        <v>319</v>
      </c>
      <c r="AU713">
        <v>0</v>
      </c>
      <c r="AV713">
        <v>1178</v>
      </c>
      <c r="AW713" s="30">
        <v>0</v>
      </c>
      <c r="AX713">
        <v>0</v>
      </c>
      <c r="AY713" s="30">
        <v>1</v>
      </c>
      <c r="AZ713" s="30">
        <v>0</v>
      </c>
      <c r="BA713">
        <v>2</v>
      </c>
      <c r="BB713" s="14">
        <f>IF(Table1[[#This Row],[FullBath]]+Table1[[#This Row],[HalfBath]]=Table1[[#This Row],[BedroomAbvGr]],1,0)</f>
        <v>0</v>
      </c>
      <c r="BC713">
        <v>1</v>
      </c>
      <c r="BD713" s="30" t="s">
        <v>98</v>
      </c>
      <c r="BE713">
        <v>7</v>
      </c>
      <c r="BF713" t="s">
        <v>107</v>
      </c>
      <c r="BG713">
        <v>0</v>
      </c>
      <c r="BH713" t="s">
        <v>83</v>
      </c>
      <c r="BI713" t="s">
        <v>127</v>
      </c>
      <c r="BJ713">
        <v>1964</v>
      </c>
      <c r="BK713" t="s">
        <v>109</v>
      </c>
      <c r="BL713">
        <v>1</v>
      </c>
      <c r="BM713">
        <v>384</v>
      </c>
      <c r="BN713" t="s">
        <v>98</v>
      </c>
      <c r="BO713" t="s">
        <v>98</v>
      </c>
      <c r="BP713" t="s">
        <v>177</v>
      </c>
      <c r="BQ713" s="30">
        <v>68</v>
      </c>
      <c r="BR713" s="14">
        <f>IF(Table1[[#This Row],[WoodDeckSF]]&gt;0,1,0)</f>
        <v>1</v>
      </c>
      <c r="BS713">
        <v>0</v>
      </c>
      <c r="BT713">
        <v>98</v>
      </c>
      <c r="BU713">
        <v>0</v>
      </c>
      <c r="BV713">
        <v>0</v>
      </c>
      <c r="BW713">
        <v>0</v>
      </c>
      <c r="BX713" s="28" t="s">
        <v>83</v>
      </c>
      <c r="BY713" s="14">
        <f>IF(Table1[[#This Row],[PoolQC]]="NA", 0, 1)</f>
        <v>0</v>
      </c>
      <c r="BZ713" s="30" t="s">
        <v>83</v>
      </c>
      <c r="CA713" s="14">
        <f>IF(Table1[[#This Row],[Fence]]="NA",0,1)</f>
        <v>0</v>
      </c>
      <c r="CB713" t="s">
        <v>83</v>
      </c>
      <c r="CC713">
        <v>0</v>
      </c>
      <c r="CD713" s="30">
        <v>1</v>
      </c>
      <c r="CE713">
        <v>2010</v>
      </c>
      <c r="CF713" t="s">
        <v>110</v>
      </c>
      <c r="CG713" t="s">
        <v>128</v>
      </c>
      <c r="CH713" s="14">
        <f>IF(Table1[[#This Row],[SaleCondition]]="Normal",1,0)</f>
        <v>0</v>
      </c>
      <c r="CI713" s="1">
        <v>102776</v>
      </c>
    </row>
    <row r="714" spans="1:87" x14ac:dyDescent="0.2">
      <c r="A714">
        <v>713</v>
      </c>
      <c r="B714">
        <v>120</v>
      </c>
      <c r="C714" s="28" t="s">
        <v>81</v>
      </c>
      <c r="D714">
        <v>40</v>
      </c>
      <c r="E714">
        <v>4671</v>
      </c>
      <c r="F714" s="28" t="s">
        <v>82</v>
      </c>
      <c r="G714" t="s">
        <v>83</v>
      </c>
      <c r="H714" t="s">
        <v>120</v>
      </c>
      <c r="I714" s="28" t="s">
        <v>199</v>
      </c>
      <c r="J714" t="s">
        <v>86</v>
      </c>
      <c r="K714" s="30" t="s">
        <v>87</v>
      </c>
      <c r="L714" t="s">
        <v>88</v>
      </c>
      <c r="M714" s="31" t="s">
        <v>200</v>
      </c>
      <c r="N714" s="31" t="s">
        <v>90</v>
      </c>
      <c r="O714" s="28" t="s">
        <v>90</v>
      </c>
      <c r="P714" t="s">
        <v>179</v>
      </c>
      <c r="Q714" s="30" t="s">
        <v>115</v>
      </c>
      <c r="R714" s="28">
        <v>8</v>
      </c>
      <c r="S714" s="28">
        <v>5</v>
      </c>
      <c r="T714">
        <v>1988</v>
      </c>
      <c r="U714">
        <v>1989</v>
      </c>
      <c r="V714" s="14">
        <f t="shared" si="11"/>
        <v>1</v>
      </c>
      <c r="W714" s="28" t="s">
        <v>93</v>
      </c>
      <c r="X714" s="28" t="s">
        <v>94</v>
      </c>
      <c r="Y714" s="30" t="s">
        <v>140</v>
      </c>
      <c r="Z714" s="28" t="s">
        <v>140</v>
      </c>
      <c r="AA714" t="s">
        <v>117</v>
      </c>
      <c r="AB714" s="28">
        <v>0</v>
      </c>
      <c r="AC714" s="28" t="s">
        <v>97</v>
      </c>
      <c r="AD714" s="28" t="s">
        <v>98</v>
      </c>
      <c r="AE714" s="30" t="s">
        <v>99</v>
      </c>
      <c r="AF714" t="s">
        <v>97</v>
      </c>
      <c r="AG714" t="s">
        <v>98</v>
      </c>
      <c r="AH714" t="s">
        <v>121</v>
      </c>
      <c r="AI714" t="s">
        <v>101</v>
      </c>
      <c r="AJ714">
        <v>767</v>
      </c>
      <c r="AK714" t="s">
        <v>102</v>
      </c>
      <c r="AL714">
        <v>0</v>
      </c>
      <c r="AM714">
        <v>461</v>
      </c>
      <c r="AN714">
        <v>1228</v>
      </c>
      <c r="AO714" s="28" t="s">
        <v>103</v>
      </c>
      <c r="AP714" s="28" t="s">
        <v>97</v>
      </c>
      <c r="AQ714" t="s">
        <v>105</v>
      </c>
      <c r="AR714" t="s">
        <v>106</v>
      </c>
      <c r="AS714">
        <v>1228</v>
      </c>
      <c r="AT714">
        <v>0</v>
      </c>
      <c r="AU714">
        <v>0</v>
      </c>
      <c r="AV714">
        <v>1228</v>
      </c>
      <c r="AW714" s="30">
        <v>1</v>
      </c>
      <c r="AX714">
        <v>0</v>
      </c>
      <c r="AY714" s="30">
        <v>2</v>
      </c>
      <c r="AZ714" s="30">
        <v>0</v>
      </c>
      <c r="BA714">
        <v>2</v>
      </c>
      <c r="BB714" s="14">
        <f>IF(Table1[[#This Row],[FullBath]]+Table1[[#This Row],[HalfBath]]=Table1[[#This Row],[BedroomAbvGr]],1,0)</f>
        <v>1</v>
      </c>
      <c r="BC714">
        <v>1</v>
      </c>
      <c r="BD714" s="30" t="s">
        <v>97</v>
      </c>
      <c r="BE714">
        <v>5</v>
      </c>
      <c r="BF714" t="s">
        <v>107</v>
      </c>
      <c r="BG714">
        <v>1</v>
      </c>
      <c r="BH714" t="s">
        <v>97</v>
      </c>
      <c r="BI714" t="s">
        <v>108</v>
      </c>
      <c r="BJ714">
        <v>1988</v>
      </c>
      <c r="BK714" t="s">
        <v>157</v>
      </c>
      <c r="BL714">
        <v>2</v>
      </c>
      <c r="BM714">
        <v>472</v>
      </c>
      <c r="BN714" t="s">
        <v>98</v>
      </c>
      <c r="BO714" t="s">
        <v>98</v>
      </c>
      <c r="BP714" t="s">
        <v>105</v>
      </c>
      <c r="BQ714" s="30">
        <v>168</v>
      </c>
      <c r="BR714" s="14">
        <f>IF(Table1[[#This Row],[WoodDeckSF]]&gt;0,1,0)</f>
        <v>1</v>
      </c>
      <c r="BS714">
        <v>120</v>
      </c>
      <c r="BT714">
        <v>0</v>
      </c>
      <c r="BU714">
        <v>0</v>
      </c>
      <c r="BV714">
        <v>0</v>
      </c>
      <c r="BW714">
        <v>0</v>
      </c>
      <c r="BX714" s="28" t="s">
        <v>83</v>
      </c>
      <c r="BY714" s="14">
        <f>IF(Table1[[#This Row],[PoolQC]]="NA", 0, 1)</f>
        <v>0</v>
      </c>
      <c r="BZ714" s="30" t="s">
        <v>83</v>
      </c>
      <c r="CA714" s="14">
        <f>IF(Table1[[#This Row],[Fence]]="NA",0,1)</f>
        <v>0</v>
      </c>
      <c r="CB714" t="s">
        <v>83</v>
      </c>
      <c r="CC714">
        <v>0</v>
      </c>
      <c r="CD714" s="30">
        <v>10</v>
      </c>
      <c r="CE714">
        <v>2008</v>
      </c>
      <c r="CF714" t="s">
        <v>110</v>
      </c>
      <c r="CG714" t="s">
        <v>111</v>
      </c>
      <c r="CH714" s="14">
        <f>IF(Table1[[#This Row],[SaleCondition]]="Normal",1,0)</f>
        <v>1</v>
      </c>
      <c r="CI714" s="1">
        <v>189000</v>
      </c>
    </row>
    <row r="715" spans="1:87" x14ac:dyDescent="0.2">
      <c r="A715">
        <v>714</v>
      </c>
      <c r="B715">
        <v>190</v>
      </c>
      <c r="C715" s="28" t="s">
        <v>81</v>
      </c>
      <c r="D715">
        <v>60</v>
      </c>
      <c r="E715">
        <v>9873</v>
      </c>
      <c r="F715" s="28" t="s">
        <v>82</v>
      </c>
      <c r="G715" t="s">
        <v>83</v>
      </c>
      <c r="H715" t="s">
        <v>84</v>
      </c>
      <c r="I715" s="28" t="s">
        <v>85</v>
      </c>
      <c r="J715" t="s">
        <v>86</v>
      </c>
      <c r="K715" s="30" t="s">
        <v>87</v>
      </c>
      <c r="L715" t="s">
        <v>88</v>
      </c>
      <c r="M715" s="31" t="s">
        <v>148</v>
      </c>
      <c r="N715" s="31" t="s">
        <v>202</v>
      </c>
      <c r="O715" s="28" t="s">
        <v>90</v>
      </c>
      <c r="P715" t="s">
        <v>149</v>
      </c>
      <c r="Q715" s="30" t="s">
        <v>115</v>
      </c>
      <c r="R715" s="28">
        <v>4</v>
      </c>
      <c r="S715" s="28">
        <v>5</v>
      </c>
      <c r="T715">
        <v>1970</v>
      </c>
      <c r="U715">
        <v>1970</v>
      </c>
      <c r="V715" s="14">
        <f t="shared" si="11"/>
        <v>0</v>
      </c>
      <c r="W715" s="28" t="s">
        <v>93</v>
      </c>
      <c r="X715" s="28" t="s">
        <v>94</v>
      </c>
      <c r="Y715" s="30" t="s">
        <v>140</v>
      </c>
      <c r="Z715" s="28" t="s">
        <v>140</v>
      </c>
      <c r="AA715" t="s">
        <v>96</v>
      </c>
      <c r="AB715" s="28">
        <v>160</v>
      </c>
      <c r="AC715" s="28" t="s">
        <v>98</v>
      </c>
      <c r="AD715" s="28" t="s">
        <v>98</v>
      </c>
      <c r="AE715" s="30" t="s">
        <v>118</v>
      </c>
      <c r="AF715" t="s">
        <v>98</v>
      </c>
      <c r="AG715" t="s">
        <v>98</v>
      </c>
      <c r="AH715" t="s">
        <v>130</v>
      </c>
      <c r="AI715" t="s">
        <v>119</v>
      </c>
      <c r="AJ715">
        <v>789</v>
      </c>
      <c r="AK715" t="s">
        <v>102</v>
      </c>
      <c r="AL715">
        <v>0</v>
      </c>
      <c r="AM715">
        <v>171</v>
      </c>
      <c r="AN715">
        <v>960</v>
      </c>
      <c r="AO715" s="28" t="s">
        <v>206</v>
      </c>
      <c r="AP715" s="28" t="s">
        <v>98</v>
      </c>
      <c r="AQ715" t="s">
        <v>177</v>
      </c>
      <c r="AR715" t="s">
        <v>106</v>
      </c>
      <c r="AS715">
        <v>960</v>
      </c>
      <c r="AT715">
        <v>0</v>
      </c>
      <c r="AU715">
        <v>0</v>
      </c>
      <c r="AV715">
        <v>960</v>
      </c>
      <c r="AW715" s="30">
        <v>1</v>
      </c>
      <c r="AX715">
        <v>0</v>
      </c>
      <c r="AY715" s="30">
        <v>1</v>
      </c>
      <c r="AZ715" s="30">
        <v>0</v>
      </c>
      <c r="BA715">
        <v>3</v>
      </c>
      <c r="BB715" s="14">
        <f>IF(Table1[[#This Row],[FullBath]]+Table1[[#This Row],[HalfBath]]=Table1[[#This Row],[BedroomAbvGr]],1,0)</f>
        <v>0</v>
      </c>
      <c r="BC715">
        <v>1</v>
      </c>
      <c r="BD715" s="30" t="s">
        <v>98</v>
      </c>
      <c r="BE715">
        <v>6</v>
      </c>
      <c r="BF715" t="s">
        <v>107</v>
      </c>
      <c r="BG715">
        <v>0</v>
      </c>
      <c r="BH715" t="s">
        <v>83</v>
      </c>
      <c r="BI715" t="s">
        <v>127</v>
      </c>
      <c r="BJ715">
        <v>1970</v>
      </c>
      <c r="BK715" t="s">
        <v>102</v>
      </c>
      <c r="BL715">
        <v>2</v>
      </c>
      <c r="BM715">
        <v>576</v>
      </c>
      <c r="BN715" t="s">
        <v>98</v>
      </c>
      <c r="BO715" t="s">
        <v>98</v>
      </c>
      <c r="BP715" t="s">
        <v>105</v>
      </c>
      <c r="BQ715" s="30">
        <v>0</v>
      </c>
      <c r="BR715" s="14">
        <f>IF(Table1[[#This Row],[WoodDeckSF]]&gt;0,1,0)</f>
        <v>0</v>
      </c>
      <c r="BS715">
        <v>288</v>
      </c>
      <c r="BT715">
        <v>0</v>
      </c>
      <c r="BU715">
        <v>0</v>
      </c>
      <c r="BV715">
        <v>0</v>
      </c>
      <c r="BW715">
        <v>0</v>
      </c>
      <c r="BX715" s="28" t="s">
        <v>83</v>
      </c>
      <c r="BY715" s="14">
        <f>IF(Table1[[#This Row],[PoolQC]]="NA", 0, 1)</f>
        <v>0</v>
      </c>
      <c r="BZ715" s="30" t="s">
        <v>83</v>
      </c>
      <c r="CA715" s="14">
        <f>IF(Table1[[#This Row],[Fence]]="NA",0,1)</f>
        <v>0</v>
      </c>
      <c r="CB715" t="s">
        <v>83</v>
      </c>
      <c r="CC715">
        <v>0</v>
      </c>
      <c r="CD715" s="30">
        <v>5</v>
      </c>
      <c r="CE715">
        <v>2006</v>
      </c>
      <c r="CF715" t="s">
        <v>110</v>
      </c>
      <c r="CG715" t="s">
        <v>111</v>
      </c>
      <c r="CH715" s="14">
        <f>IF(Table1[[#This Row],[SaleCondition]]="Normal",1,0)</f>
        <v>1</v>
      </c>
      <c r="CI715" s="1">
        <v>129000</v>
      </c>
    </row>
    <row r="716" spans="1:87" x14ac:dyDescent="0.2">
      <c r="A716">
        <v>715</v>
      </c>
      <c r="B716">
        <v>60</v>
      </c>
      <c r="C716" s="28" t="s">
        <v>81</v>
      </c>
      <c r="D716" t="s">
        <v>83</v>
      </c>
      <c r="E716">
        <v>13517</v>
      </c>
      <c r="F716" s="28" t="s">
        <v>82</v>
      </c>
      <c r="G716" t="s">
        <v>83</v>
      </c>
      <c r="H716" t="s">
        <v>120</v>
      </c>
      <c r="I716" s="28" t="s">
        <v>85</v>
      </c>
      <c r="J716" t="s">
        <v>86</v>
      </c>
      <c r="K716" s="30" t="s">
        <v>166</v>
      </c>
      <c r="L716" t="s">
        <v>88</v>
      </c>
      <c r="M716" s="31" t="s">
        <v>151</v>
      </c>
      <c r="N716" s="31" t="s">
        <v>171</v>
      </c>
      <c r="O716" s="28" t="s">
        <v>90</v>
      </c>
      <c r="P716" t="s">
        <v>91</v>
      </c>
      <c r="Q716" s="30" t="s">
        <v>92</v>
      </c>
      <c r="R716" s="28">
        <v>6</v>
      </c>
      <c r="S716" s="28">
        <v>8</v>
      </c>
      <c r="T716">
        <v>1976</v>
      </c>
      <c r="U716">
        <v>2005</v>
      </c>
      <c r="V716" s="14">
        <f t="shared" si="11"/>
        <v>1</v>
      </c>
      <c r="W716" s="28" t="s">
        <v>93</v>
      </c>
      <c r="X716" s="28" t="s">
        <v>94</v>
      </c>
      <c r="Y716" s="30" t="s">
        <v>140</v>
      </c>
      <c r="Z716" s="28" t="s">
        <v>161</v>
      </c>
      <c r="AA716" t="s">
        <v>96</v>
      </c>
      <c r="AB716" s="28">
        <v>289</v>
      </c>
      <c r="AC716" s="28" t="s">
        <v>97</v>
      </c>
      <c r="AD716" s="28" t="s">
        <v>98</v>
      </c>
      <c r="AE716" s="30" t="s">
        <v>118</v>
      </c>
      <c r="AF716" t="s">
        <v>98</v>
      </c>
      <c r="AG716" t="s">
        <v>98</v>
      </c>
      <c r="AH716" t="s">
        <v>100</v>
      </c>
      <c r="AI716" t="s">
        <v>101</v>
      </c>
      <c r="AJ716">
        <v>533</v>
      </c>
      <c r="AK716" t="s">
        <v>102</v>
      </c>
      <c r="AL716">
        <v>0</v>
      </c>
      <c r="AM716">
        <v>192</v>
      </c>
      <c r="AN716">
        <v>725</v>
      </c>
      <c r="AO716" s="28" t="s">
        <v>103</v>
      </c>
      <c r="AP716" s="28" t="s">
        <v>104</v>
      </c>
      <c r="AQ716" t="s">
        <v>105</v>
      </c>
      <c r="AR716" t="s">
        <v>106</v>
      </c>
      <c r="AS716">
        <v>725</v>
      </c>
      <c r="AT716">
        <v>754</v>
      </c>
      <c r="AU716">
        <v>0</v>
      </c>
      <c r="AV716">
        <v>1479</v>
      </c>
      <c r="AW716" s="30">
        <v>0</v>
      </c>
      <c r="AX716">
        <v>0</v>
      </c>
      <c r="AY716" s="30">
        <v>2</v>
      </c>
      <c r="AZ716" s="30">
        <v>1</v>
      </c>
      <c r="BA716">
        <v>3</v>
      </c>
      <c r="BB716" s="14">
        <f>IF(Table1[[#This Row],[FullBath]]+Table1[[#This Row],[HalfBath]]=Table1[[#This Row],[BedroomAbvGr]],1,0)</f>
        <v>1</v>
      </c>
      <c r="BC716">
        <v>1</v>
      </c>
      <c r="BD716" s="30" t="s">
        <v>97</v>
      </c>
      <c r="BE716">
        <v>6</v>
      </c>
      <c r="BF716" t="s">
        <v>107</v>
      </c>
      <c r="BG716">
        <v>0</v>
      </c>
      <c r="BH716" t="s">
        <v>83</v>
      </c>
      <c r="BI716" t="s">
        <v>108</v>
      </c>
      <c r="BJ716">
        <v>1976</v>
      </c>
      <c r="BK716" t="s">
        <v>109</v>
      </c>
      <c r="BL716">
        <v>2</v>
      </c>
      <c r="BM716">
        <v>475</v>
      </c>
      <c r="BN716" t="s">
        <v>98</v>
      </c>
      <c r="BO716" t="s">
        <v>98</v>
      </c>
      <c r="BP716" t="s">
        <v>105</v>
      </c>
      <c r="BQ716" s="30">
        <v>0</v>
      </c>
      <c r="BR716" s="14">
        <f>IF(Table1[[#This Row],[WoodDeckSF]]&gt;0,1,0)</f>
        <v>0</v>
      </c>
      <c r="BS716">
        <v>44</v>
      </c>
      <c r="BT716">
        <v>0</v>
      </c>
      <c r="BU716">
        <v>0</v>
      </c>
      <c r="BV716">
        <v>0</v>
      </c>
      <c r="BW716">
        <v>0</v>
      </c>
      <c r="BX716" s="28" t="s">
        <v>83</v>
      </c>
      <c r="BY716" s="14">
        <f>IF(Table1[[#This Row],[PoolQC]]="NA", 0, 1)</f>
        <v>0</v>
      </c>
      <c r="BZ716" s="30" t="s">
        <v>83</v>
      </c>
      <c r="CA716" s="14">
        <f>IF(Table1[[#This Row],[Fence]]="NA",0,1)</f>
        <v>0</v>
      </c>
      <c r="CB716" t="s">
        <v>83</v>
      </c>
      <c r="CC716">
        <v>0</v>
      </c>
      <c r="CD716" s="30">
        <v>3</v>
      </c>
      <c r="CE716">
        <v>2010</v>
      </c>
      <c r="CF716" t="s">
        <v>110</v>
      </c>
      <c r="CG716" t="s">
        <v>111</v>
      </c>
      <c r="CH716" s="14">
        <f>IF(Table1[[#This Row],[SaleCondition]]="Normal",1,0)</f>
        <v>1</v>
      </c>
      <c r="CI716" s="1">
        <v>130500</v>
      </c>
    </row>
    <row r="717" spans="1:87" x14ac:dyDescent="0.2">
      <c r="A717">
        <v>716</v>
      </c>
      <c r="B717">
        <v>20</v>
      </c>
      <c r="C717" s="28" t="s">
        <v>81</v>
      </c>
      <c r="D717">
        <v>78</v>
      </c>
      <c r="E717">
        <v>10140</v>
      </c>
      <c r="F717" s="28" t="s">
        <v>82</v>
      </c>
      <c r="G717" t="s">
        <v>83</v>
      </c>
      <c r="H717" t="s">
        <v>84</v>
      </c>
      <c r="I717" s="28" t="s">
        <v>85</v>
      </c>
      <c r="J717" t="s">
        <v>86</v>
      </c>
      <c r="K717" s="30" t="s">
        <v>87</v>
      </c>
      <c r="L717" t="s">
        <v>88</v>
      </c>
      <c r="M717" s="31" t="s">
        <v>138</v>
      </c>
      <c r="N717" s="31" t="s">
        <v>90</v>
      </c>
      <c r="O717" s="28" t="s">
        <v>90</v>
      </c>
      <c r="P717" t="s">
        <v>91</v>
      </c>
      <c r="Q717" s="30" t="s">
        <v>115</v>
      </c>
      <c r="R717" s="28">
        <v>6</v>
      </c>
      <c r="S717" s="28">
        <v>5</v>
      </c>
      <c r="T717">
        <v>1974</v>
      </c>
      <c r="U717">
        <v>1974</v>
      </c>
      <c r="V717" s="14">
        <f t="shared" si="11"/>
        <v>0</v>
      </c>
      <c r="W717" s="28" t="s">
        <v>152</v>
      </c>
      <c r="X717" s="28" t="s">
        <v>94</v>
      </c>
      <c r="Y717" s="30" t="s">
        <v>140</v>
      </c>
      <c r="Z717" s="28" t="s">
        <v>140</v>
      </c>
      <c r="AA717" t="s">
        <v>96</v>
      </c>
      <c r="AB717" s="28">
        <v>174</v>
      </c>
      <c r="AC717" s="28" t="s">
        <v>98</v>
      </c>
      <c r="AD717" s="28" t="s">
        <v>98</v>
      </c>
      <c r="AE717" s="30" t="s">
        <v>118</v>
      </c>
      <c r="AF717" t="s">
        <v>97</v>
      </c>
      <c r="AG717" t="s">
        <v>98</v>
      </c>
      <c r="AH717" t="s">
        <v>100</v>
      </c>
      <c r="AI717" t="s">
        <v>102</v>
      </c>
      <c r="AJ717">
        <v>0</v>
      </c>
      <c r="AK717" t="s">
        <v>102</v>
      </c>
      <c r="AL717">
        <v>0</v>
      </c>
      <c r="AM717">
        <v>1064</v>
      </c>
      <c r="AN717">
        <v>1064</v>
      </c>
      <c r="AO717" s="28" t="s">
        <v>103</v>
      </c>
      <c r="AP717" s="28" t="s">
        <v>98</v>
      </c>
      <c r="AQ717" t="s">
        <v>105</v>
      </c>
      <c r="AR717" t="s">
        <v>106</v>
      </c>
      <c r="AS717">
        <v>1350</v>
      </c>
      <c r="AT717">
        <v>0</v>
      </c>
      <c r="AU717">
        <v>0</v>
      </c>
      <c r="AV717">
        <v>1350</v>
      </c>
      <c r="AW717" s="30">
        <v>0</v>
      </c>
      <c r="AX717">
        <v>0</v>
      </c>
      <c r="AY717" s="30">
        <v>2</v>
      </c>
      <c r="AZ717" s="30">
        <v>0</v>
      </c>
      <c r="BA717">
        <v>3</v>
      </c>
      <c r="BB717" s="14">
        <f>IF(Table1[[#This Row],[FullBath]]+Table1[[#This Row],[HalfBath]]=Table1[[#This Row],[BedroomAbvGr]],1,0)</f>
        <v>0</v>
      </c>
      <c r="BC717">
        <v>1</v>
      </c>
      <c r="BD717" s="30" t="s">
        <v>98</v>
      </c>
      <c r="BE717">
        <v>7</v>
      </c>
      <c r="BF717" t="s">
        <v>107</v>
      </c>
      <c r="BG717">
        <v>1</v>
      </c>
      <c r="BH717" t="s">
        <v>98</v>
      </c>
      <c r="BI717" t="s">
        <v>108</v>
      </c>
      <c r="BJ717">
        <v>1974</v>
      </c>
      <c r="BK717" t="s">
        <v>109</v>
      </c>
      <c r="BL717">
        <v>2</v>
      </c>
      <c r="BM717">
        <v>478</v>
      </c>
      <c r="BN717" t="s">
        <v>98</v>
      </c>
      <c r="BO717" t="s">
        <v>98</v>
      </c>
      <c r="BP717" t="s">
        <v>105</v>
      </c>
      <c r="BQ717" s="30">
        <v>0</v>
      </c>
      <c r="BR717" s="14">
        <f>IF(Table1[[#This Row],[WoodDeckSF]]&gt;0,1,0)</f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s="28" t="s">
        <v>83</v>
      </c>
      <c r="BY717" s="14">
        <f>IF(Table1[[#This Row],[PoolQC]]="NA", 0, 1)</f>
        <v>0</v>
      </c>
      <c r="BZ717" s="30" t="s">
        <v>134</v>
      </c>
      <c r="CA717" s="14">
        <f>IF(Table1[[#This Row],[Fence]]="NA",0,1)</f>
        <v>1</v>
      </c>
      <c r="CB717" t="s">
        <v>83</v>
      </c>
      <c r="CC717">
        <v>0</v>
      </c>
      <c r="CD717" s="30">
        <v>8</v>
      </c>
      <c r="CE717">
        <v>2009</v>
      </c>
      <c r="CF717" t="s">
        <v>110</v>
      </c>
      <c r="CG717" t="s">
        <v>111</v>
      </c>
      <c r="CH717" s="14">
        <f>IF(Table1[[#This Row],[SaleCondition]]="Normal",1,0)</f>
        <v>1</v>
      </c>
      <c r="CI717" s="1">
        <v>165000</v>
      </c>
    </row>
    <row r="718" spans="1:87" x14ac:dyDescent="0.2">
      <c r="A718">
        <v>717</v>
      </c>
      <c r="B718">
        <v>70</v>
      </c>
      <c r="C718" s="28" t="s">
        <v>142</v>
      </c>
      <c r="D718">
        <v>60</v>
      </c>
      <c r="E718">
        <v>10800</v>
      </c>
      <c r="F718" s="28" t="s">
        <v>82</v>
      </c>
      <c r="G718" t="s">
        <v>174</v>
      </c>
      <c r="H718" t="s">
        <v>84</v>
      </c>
      <c r="I718" s="28" t="s">
        <v>175</v>
      </c>
      <c r="J718" t="s">
        <v>86</v>
      </c>
      <c r="K718" s="30" t="s">
        <v>87</v>
      </c>
      <c r="L718" t="s">
        <v>88</v>
      </c>
      <c r="M718" s="31" t="s">
        <v>143</v>
      </c>
      <c r="N718" s="31" t="s">
        <v>90</v>
      </c>
      <c r="O718" s="28" t="s">
        <v>90</v>
      </c>
      <c r="P718" t="s">
        <v>91</v>
      </c>
      <c r="Q718" s="30" t="s">
        <v>92</v>
      </c>
      <c r="R718" s="28">
        <v>7</v>
      </c>
      <c r="S718" s="28">
        <v>8</v>
      </c>
      <c r="T718">
        <v>1890</v>
      </c>
      <c r="U718">
        <v>1998</v>
      </c>
      <c r="V718" s="14">
        <f t="shared" si="11"/>
        <v>1</v>
      </c>
      <c r="W718" s="28" t="s">
        <v>93</v>
      </c>
      <c r="X718" s="28" t="s">
        <v>94</v>
      </c>
      <c r="Y718" s="30" t="s">
        <v>124</v>
      </c>
      <c r="Z718" s="28" t="s">
        <v>95</v>
      </c>
      <c r="AA718" t="s">
        <v>117</v>
      </c>
      <c r="AB718" s="28">
        <v>0</v>
      </c>
      <c r="AC718" s="28" t="s">
        <v>98</v>
      </c>
      <c r="AD718" s="28" t="s">
        <v>97</v>
      </c>
      <c r="AE718" s="30" t="s">
        <v>126</v>
      </c>
      <c r="AF718" t="s">
        <v>98</v>
      </c>
      <c r="AG718" t="s">
        <v>98</v>
      </c>
      <c r="AH718" t="s">
        <v>100</v>
      </c>
      <c r="AI718" t="s">
        <v>102</v>
      </c>
      <c r="AJ718">
        <v>0</v>
      </c>
      <c r="AK718" t="s">
        <v>102</v>
      </c>
      <c r="AL718">
        <v>0</v>
      </c>
      <c r="AM718">
        <v>718</v>
      </c>
      <c r="AN718">
        <v>718</v>
      </c>
      <c r="AO718" s="28" t="s">
        <v>103</v>
      </c>
      <c r="AP718" s="28" t="s">
        <v>104</v>
      </c>
      <c r="AQ718" t="s">
        <v>105</v>
      </c>
      <c r="AR718" t="s">
        <v>106</v>
      </c>
      <c r="AS718">
        <v>1576</v>
      </c>
      <c r="AT718">
        <v>978</v>
      </c>
      <c r="AU718">
        <v>0</v>
      </c>
      <c r="AV718">
        <v>2554</v>
      </c>
      <c r="AW718" s="30">
        <v>0</v>
      </c>
      <c r="AX718">
        <v>0</v>
      </c>
      <c r="AY718" s="30">
        <v>1</v>
      </c>
      <c r="AZ718" s="30">
        <v>1</v>
      </c>
      <c r="BA718">
        <v>3</v>
      </c>
      <c r="BB718" s="14">
        <f>IF(Table1[[#This Row],[FullBath]]+Table1[[#This Row],[HalfBath]]=Table1[[#This Row],[BedroomAbvGr]],1,0)</f>
        <v>0</v>
      </c>
      <c r="BC718">
        <v>1</v>
      </c>
      <c r="BD718" s="30" t="s">
        <v>98</v>
      </c>
      <c r="BE718">
        <v>8</v>
      </c>
      <c r="BF718" t="s">
        <v>107</v>
      </c>
      <c r="BG718">
        <v>0</v>
      </c>
      <c r="BH718" t="s">
        <v>83</v>
      </c>
      <c r="BI718" t="s">
        <v>127</v>
      </c>
      <c r="BJ718">
        <v>1996</v>
      </c>
      <c r="BK718" t="s">
        <v>102</v>
      </c>
      <c r="BL718">
        <v>2</v>
      </c>
      <c r="BM718">
        <v>704</v>
      </c>
      <c r="BN718" t="s">
        <v>98</v>
      </c>
      <c r="BO718" t="s">
        <v>98</v>
      </c>
      <c r="BP718" t="s">
        <v>190</v>
      </c>
      <c r="BQ718" s="30">
        <v>0</v>
      </c>
      <c r="BR718" s="14">
        <f>IF(Table1[[#This Row],[WoodDeckSF]]&gt;0,1,0)</f>
        <v>0</v>
      </c>
      <c r="BS718">
        <v>48</v>
      </c>
      <c r="BT718">
        <v>143</v>
      </c>
      <c r="BU718">
        <v>0</v>
      </c>
      <c r="BV718">
        <v>0</v>
      </c>
      <c r="BW718">
        <v>0</v>
      </c>
      <c r="BX718" s="28" t="s">
        <v>83</v>
      </c>
      <c r="BY718" s="14">
        <f>IF(Table1[[#This Row],[PoolQC]]="NA", 0, 1)</f>
        <v>0</v>
      </c>
      <c r="BZ718" s="30" t="s">
        <v>83</v>
      </c>
      <c r="CA718" s="14">
        <f>IF(Table1[[#This Row],[Fence]]="NA",0,1)</f>
        <v>0</v>
      </c>
      <c r="CB718" t="s">
        <v>83</v>
      </c>
      <c r="CC718">
        <v>0</v>
      </c>
      <c r="CD718" s="30">
        <v>7</v>
      </c>
      <c r="CE718">
        <v>2007</v>
      </c>
      <c r="CF718" t="s">
        <v>110</v>
      </c>
      <c r="CG718" t="s">
        <v>111</v>
      </c>
      <c r="CH718" s="14">
        <f>IF(Table1[[#This Row],[SaleCondition]]="Normal",1,0)</f>
        <v>1</v>
      </c>
      <c r="CI718" s="1">
        <v>159500</v>
      </c>
    </row>
    <row r="719" spans="1:87" x14ac:dyDescent="0.2">
      <c r="A719">
        <v>718</v>
      </c>
      <c r="B719">
        <v>20</v>
      </c>
      <c r="C719" s="28" t="s">
        <v>81</v>
      </c>
      <c r="D719">
        <v>80</v>
      </c>
      <c r="E719">
        <v>10000</v>
      </c>
      <c r="F719" s="28" t="s">
        <v>82</v>
      </c>
      <c r="G719" t="s">
        <v>83</v>
      </c>
      <c r="H719" t="s">
        <v>84</v>
      </c>
      <c r="I719" s="28" t="s">
        <v>85</v>
      </c>
      <c r="J719" t="s">
        <v>86</v>
      </c>
      <c r="K719" s="30" t="s">
        <v>87</v>
      </c>
      <c r="L719" t="s">
        <v>88</v>
      </c>
      <c r="M719" s="31" t="s">
        <v>138</v>
      </c>
      <c r="N719" s="31" t="s">
        <v>90</v>
      </c>
      <c r="O719" s="28" t="s">
        <v>90</v>
      </c>
      <c r="P719" t="s">
        <v>91</v>
      </c>
      <c r="Q719" s="30" t="s">
        <v>115</v>
      </c>
      <c r="R719" s="28">
        <v>5</v>
      </c>
      <c r="S719" s="28">
        <v>6</v>
      </c>
      <c r="T719">
        <v>1973</v>
      </c>
      <c r="U719">
        <v>2000</v>
      </c>
      <c r="V719" s="14">
        <f t="shared" si="11"/>
        <v>1</v>
      </c>
      <c r="W719" s="28" t="s">
        <v>93</v>
      </c>
      <c r="X719" s="28" t="s">
        <v>94</v>
      </c>
      <c r="Y719" s="30" t="s">
        <v>140</v>
      </c>
      <c r="Z719" s="28" t="s">
        <v>140</v>
      </c>
      <c r="AA719" t="s">
        <v>117</v>
      </c>
      <c r="AB719" s="28">
        <v>0</v>
      </c>
      <c r="AC719" s="28" t="s">
        <v>98</v>
      </c>
      <c r="AD719" s="28" t="s">
        <v>98</v>
      </c>
      <c r="AE719" s="30" t="s">
        <v>118</v>
      </c>
      <c r="AF719" t="s">
        <v>97</v>
      </c>
      <c r="AG719" t="s">
        <v>98</v>
      </c>
      <c r="AH719" t="s">
        <v>100</v>
      </c>
      <c r="AI719" t="s">
        <v>141</v>
      </c>
      <c r="AJ719">
        <v>1084</v>
      </c>
      <c r="AK719" t="s">
        <v>102</v>
      </c>
      <c r="AL719">
        <v>0</v>
      </c>
      <c r="AM719">
        <v>92</v>
      </c>
      <c r="AN719">
        <v>1176</v>
      </c>
      <c r="AO719" s="28" t="s">
        <v>103</v>
      </c>
      <c r="AP719" s="28" t="s">
        <v>97</v>
      </c>
      <c r="AQ719" t="s">
        <v>105</v>
      </c>
      <c r="AR719" t="s">
        <v>106</v>
      </c>
      <c r="AS719">
        <v>1178</v>
      </c>
      <c r="AT719">
        <v>0</v>
      </c>
      <c r="AU719">
        <v>0</v>
      </c>
      <c r="AV719">
        <v>1178</v>
      </c>
      <c r="AW719" s="30">
        <v>0</v>
      </c>
      <c r="AX719">
        <v>1</v>
      </c>
      <c r="AY719" s="30">
        <v>1</v>
      </c>
      <c r="AZ719" s="30">
        <v>1</v>
      </c>
      <c r="BA719">
        <v>3</v>
      </c>
      <c r="BB719" s="14">
        <f>IF(Table1[[#This Row],[FullBath]]+Table1[[#This Row],[HalfBath]]=Table1[[#This Row],[BedroomAbvGr]],1,0)</f>
        <v>0</v>
      </c>
      <c r="BC719">
        <v>1</v>
      </c>
      <c r="BD719" s="30" t="s">
        <v>97</v>
      </c>
      <c r="BE719">
        <v>5</v>
      </c>
      <c r="BF719" t="s">
        <v>107</v>
      </c>
      <c r="BG719">
        <v>1</v>
      </c>
      <c r="BH719" t="s">
        <v>147</v>
      </c>
      <c r="BI719" t="s">
        <v>108</v>
      </c>
      <c r="BJ719">
        <v>1973</v>
      </c>
      <c r="BK719" t="s">
        <v>102</v>
      </c>
      <c r="BL719">
        <v>2</v>
      </c>
      <c r="BM719">
        <v>439</v>
      </c>
      <c r="BN719" t="s">
        <v>98</v>
      </c>
      <c r="BO719" t="s">
        <v>98</v>
      </c>
      <c r="BP719" t="s">
        <v>105</v>
      </c>
      <c r="BQ719" s="30">
        <v>224</v>
      </c>
      <c r="BR719" s="14">
        <f>IF(Table1[[#This Row],[WoodDeckSF]]&gt;0,1,0)</f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 s="28" t="s">
        <v>83</v>
      </c>
      <c r="BY719" s="14">
        <f>IF(Table1[[#This Row],[PoolQC]]="NA", 0, 1)</f>
        <v>0</v>
      </c>
      <c r="BZ719" s="30" t="s">
        <v>134</v>
      </c>
      <c r="CA719" s="14">
        <f>IF(Table1[[#This Row],[Fence]]="NA",0,1)</f>
        <v>1</v>
      </c>
      <c r="CB719" t="s">
        <v>83</v>
      </c>
      <c r="CC719">
        <v>0</v>
      </c>
      <c r="CD719" s="30">
        <v>11</v>
      </c>
      <c r="CE719">
        <v>2008</v>
      </c>
      <c r="CF719" t="s">
        <v>110</v>
      </c>
      <c r="CG719" t="s">
        <v>111</v>
      </c>
      <c r="CH719" s="14">
        <f>IF(Table1[[#This Row],[SaleCondition]]="Normal",1,0)</f>
        <v>1</v>
      </c>
      <c r="CI719" s="1">
        <v>157000</v>
      </c>
    </row>
    <row r="720" spans="1:87" x14ac:dyDescent="0.2">
      <c r="A720">
        <v>719</v>
      </c>
      <c r="B720">
        <v>60</v>
      </c>
      <c r="C720" s="28" t="s">
        <v>81</v>
      </c>
      <c r="D720">
        <v>96</v>
      </c>
      <c r="E720">
        <v>10542</v>
      </c>
      <c r="F720" s="28" t="s">
        <v>82</v>
      </c>
      <c r="G720" t="s">
        <v>83</v>
      </c>
      <c r="H720" t="s">
        <v>84</v>
      </c>
      <c r="I720" s="28" t="s">
        <v>85</v>
      </c>
      <c r="J720" t="s">
        <v>86</v>
      </c>
      <c r="K720" s="30" t="s">
        <v>87</v>
      </c>
      <c r="L720" t="s">
        <v>88</v>
      </c>
      <c r="M720" s="31" t="s">
        <v>129</v>
      </c>
      <c r="N720" s="31" t="s">
        <v>90</v>
      </c>
      <c r="O720" s="28" t="s">
        <v>90</v>
      </c>
      <c r="P720" t="s">
        <v>91</v>
      </c>
      <c r="Q720" s="30" t="s">
        <v>92</v>
      </c>
      <c r="R720" s="28">
        <v>7</v>
      </c>
      <c r="S720" s="28">
        <v>5</v>
      </c>
      <c r="T720">
        <v>1993</v>
      </c>
      <c r="U720">
        <v>1994</v>
      </c>
      <c r="V720" s="14">
        <f t="shared" si="11"/>
        <v>1</v>
      </c>
      <c r="W720" s="28" t="s">
        <v>152</v>
      </c>
      <c r="X720" s="28" t="s">
        <v>94</v>
      </c>
      <c r="Y720" s="30" t="s">
        <v>124</v>
      </c>
      <c r="Z720" s="28" t="s">
        <v>234</v>
      </c>
      <c r="AA720" t="s">
        <v>96</v>
      </c>
      <c r="AB720" s="28">
        <v>651</v>
      </c>
      <c r="AC720" s="28" t="s">
        <v>97</v>
      </c>
      <c r="AD720" s="28" t="s">
        <v>98</v>
      </c>
      <c r="AE720" s="30" t="s">
        <v>99</v>
      </c>
      <c r="AF720" t="s">
        <v>97</v>
      </c>
      <c r="AG720" t="s">
        <v>98</v>
      </c>
      <c r="AH720" t="s">
        <v>97</v>
      </c>
      <c r="AI720" t="s">
        <v>101</v>
      </c>
      <c r="AJ720">
        <v>1173</v>
      </c>
      <c r="AK720" t="s">
        <v>102</v>
      </c>
      <c r="AL720">
        <v>0</v>
      </c>
      <c r="AM720">
        <v>138</v>
      </c>
      <c r="AN720">
        <v>1311</v>
      </c>
      <c r="AO720" s="28" t="s">
        <v>103</v>
      </c>
      <c r="AP720" s="28" t="s">
        <v>104</v>
      </c>
      <c r="AQ720" t="s">
        <v>105</v>
      </c>
      <c r="AR720" t="s">
        <v>106</v>
      </c>
      <c r="AS720">
        <v>1325</v>
      </c>
      <c r="AT720">
        <v>1093</v>
      </c>
      <c r="AU720">
        <v>0</v>
      </c>
      <c r="AV720">
        <v>2418</v>
      </c>
      <c r="AW720" s="30">
        <v>1</v>
      </c>
      <c r="AX720">
        <v>0</v>
      </c>
      <c r="AY720" s="30">
        <v>2</v>
      </c>
      <c r="AZ720" s="30">
        <v>1</v>
      </c>
      <c r="BA720">
        <v>3</v>
      </c>
      <c r="BB720" s="14">
        <f>IF(Table1[[#This Row],[FullBath]]+Table1[[#This Row],[HalfBath]]=Table1[[#This Row],[BedroomAbvGr]],1,0)</f>
        <v>1</v>
      </c>
      <c r="BC720">
        <v>1</v>
      </c>
      <c r="BD720" s="30" t="s">
        <v>97</v>
      </c>
      <c r="BE720">
        <v>9</v>
      </c>
      <c r="BF720" t="s">
        <v>107</v>
      </c>
      <c r="BG720">
        <v>1</v>
      </c>
      <c r="BH720" t="s">
        <v>98</v>
      </c>
      <c r="BI720" t="s">
        <v>108</v>
      </c>
      <c r="BJ720">
        <v>1993</v>
      </c>
      <c r="BK720" t="s">
        <v>109</v>
      </c>
      <c r="BL720">
        <v>3</v>
      </c>
      <c r="BM720">
        <v>983</v>
      </c>
      <c r="BN720" t="s">
        <v>98</v>
      </c>
      <c r="BO720" t="s">
        <v>98</v>
      </c>
      <c r="BP720" t="s">
        <v>105</v>
      </c>
      <c r="BQ720" s="30">
        <v>250</v>
      </c>
      <c r="BR720" s="14">
        <f>IF(Table1[[#This Row],[WoodDeckSF]]&gt;0,1,0)</f>
        <v>1</v>
      </c>
      <c r="BS720">
        <v>154</v>
      </c>
      <c r="BT720">
        <v>216</v>
      </c>
      <c r="BU720">
        <v>0</v>
      </c>
      <c r="BV720">
        <v>0</v>
      </c>
      <c r="BW720">
        <v>0</v>
      </c>
      <c r="BX720" s="28" t="s">
        <v>83</v>
      </c>
      <c r="BY720" s="14">
        <f>IF(Table1[[#This Row],[PoolQC]]="NA", 0, 1)</f>
        <v>0</v>
      </c>
      <c r="BZ720" s="30" t="s">
        <v>83</v>
      </c>
      <c r="CA720" s="14">
        <f>IF(Table1[[#This Row],[Fence]]="NA",0,1)</f>
        <v>0</v>
      </c>
      <c r="CB720" t="s">
        <v>83</v>
      </c>
      <c r="CC720">
        <v>0</v>
      </c>
      <c r="CD720" s="30">
        <v>8</v>
      </c>
      <c r="CE720">
        <v>2008</v>
      </c>
      <c r="CF720" t="s">
        <v>110</v>
      </c>
      <c r="CG720" t="s">
        <v>111</v>
      </c>
      <c r="CH720" s="14">
        <f>IF(Table1[[#This Row],[SaleCondition]]="Normal",1,0)</f>
        <v>1</v>
      </c>
      <c r="CI720" s="1">
        <v>341000</v>
      </c>
    </row>
    <row r="721" spans="1:87" x14ac:dyDescent="0.2">
      <c r="A721">
        <v>720</v>
      </c>
      <c r="B721">
        <v>20</v>
      </c>
      <c r="C721" s="28" t="s">
        <v>81</v>
      </c>
      <c r="D721">
        <v>69</v>
      </c>
      <c r="E721">
        <v>9920</v>
      </c>
      <c r="F721" s="28" t="s">
        <v>82</v>
      </c>
      <c r="G721" t="s">
        <v>83</v>
      </c>
      <c r="H721" t="s">
        <v>120</v>
      </c>
      <c r="I721" s="28" t="s">
        <v>85</v>
      </c>
      <c r="J721" t="s">
        <v>86</v>
      </c>
      <c r="K721" s="30" t="s">
        <v>87</v>
      </c>
      <c r="L721" t="s">
        <v>88</v>
      </c>
      <c r="M721" s="31" t="s">
        <v>89</v>
      </c>
      <c r="N721" s="31" t="s">
        <v>90</v>
      </c>
      <c r="O721" s="28" t="s">
        <v>90</v>
      </c>
      <c r="P721" t="s">
        <v>91</v>
      </c>
      <c r="Q721" s="30" t="s">
        <v>115</v>
      </c>
      <c r="R721" s="28">
        <v>5</v>
      </c>
      <c r="S721" s="28">
        <v>6</v>
      </c>
      <c r="T721">
        <v>1969</v>
      </c>
      <c r="U721">
        <v>1969</v>
      </c>
      <c r="V721" s="14">
        <f t="shared" si="11"/>
        <v>0</v>
      </c>
      <c r="W721" s="28" t="s">
        <v>93</v>
      </c>
      <c r="X721" s="28" t="s">
        <v>94</v>
      </c>
      <c r="Y721" s="30" t="s">
        <v>140</v>
      </c>
      <c r="Z721" s="28" t="s">
        <v>161</v>
      </c>
      <c r="AA721" t="s">
        <v>117</v>
      </c>
      <c r="AB721" s="28">
        <v>0</v>
      </c>
      <c r="AC721" s="28" t="s">
        <v>98</v>
      </c>
      <c r="AD721" s="28" t="s">
        <v>98</v>
      </c>
      <c r="AE721" s="30" t="s">
        <v>118</v>
      </c>
      <c r="AF721" t="s">
        <v>97</v>
      </c>
      <c r="AG721" t="s">
        <v>98</v>
      </c>
      <c r="AH721" t="s">
        <v>97</v>
      </c>
      <c r="AI721" t="s">
        <v>119</v>
      </c>
      <c r="AJ721">
        <v>523</v>
      </c>
      <c r="AK721" t="s">
        <v>102</v>
      </c>
      <c r="AL721">
        <v>0</v>
      </c>
      <c r="AM721">
        <v>448</v>
      </c>
      <c r="AN721">
        <v>971</v>
      </c>
      <c r="AO721" s="28" t="s">
        <v>103</v>
      </c>
      <c r="AP721" s="28" t="s">
        <v>98</v>
      </c>
      <c r="AQ721" t="s">
        <v>105</v>
      </c>
      <c r="AR721" t="s">
        <v>106</v>
      </c>
      <c r="AS721">
        <v>971</v>
      </c>
      <c r="AT721">
        <v>0</v>
      </c>
      <c r="AU721">
        <v>0</v>
      </c>
      <c r="AV721">
        <v>971</v>
      </c>
      <c r="AW721" s="30">
        <v>0</v>
      </c>
      <c r="AX721">
        <v>0</v>
      </c>
      <c r="AY721" s="30">
        <v>1</v>
      </c>
      <c r="AZ721" s="30">
        <v>1</v>
      </c>
      <c r="BA721">
        <v>3</v>
      </c>
      <c r="BB721" s="14">
        <f>IF(Table1[[#This Row],[FullBath]]+Table1[[#This Row],[HalfBath]]=Table1[[#This Row],[BedroomAbvGr]],1,0)</f>
        <v>0</v>
      </c>
      <c r="BC721">
        <v>1</v>
      </c>
      <c r="BD721" s="30" t="s">
        <v>98</v>
      </c>
      <c r="BE721">
        <v>5</v>
      </c>
      <c r="BF721" t="s">
        <v>107</v>
      </c>
      <c r="BG721">
        <v>1</v>
      </c>
      <c r="BH721" t="s">
        <v>212</v>
      </c>
      <c r="BI721" t="s">
        <v>108</v>
      </c>
      <c r="BJ721">
        <v>1969</v>
      </c>
      <c r="BK721" t="s">
        <v>102</v>
      </c>
      <c r="BL721">
        <v>1</v>
      </c>
      <c r="BM721">
        <v>300</v>
      </c>
      <c r="BN721" t="s">
        <v>98</v>
      </c>
      <c r="BO721" t="s">
        <v>98</v>
      </c>
      <c r="BP721" t="s">
        <v>105</v>
      </c>
      <c r="BQ721" s="30">
        <v>0</v>
      </c>
      <c r="BR721" s="14">
        <f>IF(Table1[[#This Row],[WoodDeckSF]]&gt;0,1,0)</f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s="28" t="s">
        <v>83</v>
      </c>
      <c r="BY721" s="14">
        <f>IF(Table1[[#This Row],[PoolQC]]="NA", 0, 1)</f>
        <v>0</v>
      </c>
      <c r="BZ721" s="30" t="s">
        <v>83</v>
      </c>
      <c r="CA721" s="14">
        <f>IF(Table1[[#This Row],[Fence]]="NA",0,1)</f>
        <v>0</v>
      </c>
      <c r="CB721" t="s">
        <v>83</v>
      </c>
      <c r="CC721">
        <v>0</v>
      </c>
      <c r="CD721" s="30">
        <v>5</v>
      </c>
      <c r="CE721">
        <v>2006</v>
      </c>
      <c r="CF721" t="s">
        <v>110</v>
      </c>
      <c r="CG721" t="s">
        <v>111</v>
      </c>
      <c r="CH721" s="14">
        <f>IF(Table1[[#This Row],[SaleCondition]]="Normal",1,0)</f>
        <v>1</v>
      </c>
      <c r="CI721" s="1">
        <v>128500</v>
      </c>
    </row>
    <row r="722" spans="1:87" x14ac:dyDescent="0.2">
      <c r="A722">
        <v>721</v>
      </c>
      <c r="B722">
        <v>120</v>
      </c>
      <c r="C722" s="28" t="s">
        <v>81</v>
      </c>
      <c r="D722" t="s">
        <v>83</v>
      </c>
      <c r="E722">
        <v>6563</v>
      </c>
      <c r="F722" s="28" t="s">
        <v>82</v>
      </c>
      <c r="G722" t="s">
        <v>83</v>
      </c>
      <c r="H722" t="s">
        <v>120</v>
      </c>
      <c r="I722" s="28" t="s">
        <v>195</v>
      </c>
      <c r="J722" t="s">
        <v>86</v>
      </c>
      <c r="K722" s="30" t="s">
        <v>166</v>
      </c>
      <c r="L722" t="s">
        <v>194</v>
      </c>
      <c r="M722" s="31" t="s">
        <v>200</v>
      </c>
      <c r="N722" s="31" t="s">
        <v>90</v>
      </c>
      <c r="O722" s="28" t="s">
        <v>90</v>
      </c>
      <c r="P722" t="s">
        <v>91</v>
      </c>
      <c r="Q722" s="30" t="s">
        <v>115</v>
      </c>
      <c r="R722" s="28">
        <v>8</v>
      </c>
      <c r="S722" s="28">
        <v>5</v>
      </c>
      <c r="T722">
        <v>1985</v>
      </c>
      <c r="U722">
        <v>1985</v>
      </c>
      <c r="V722" s="14">
        <f t="shared" si="11"/>
        <v>0</v>
      </c>
      <c r="W722" s="28" t="s">
        <v>93</v>
      </c>
      <c r="X722" s="28" t="s">
        <v>94</v>
      </c>
      <c r="Y722" s="30" t="s">
        <v>140</v>
      </c>
      <c r="Z722" s="28" t="s">
        <v>140</v>
      </c>
      <c r="AA722" t="s">
        <v>117</v>
      </c>
      <c r="AB722" s="28">
        <v>0</v>
      </c>
      <c r="AC722" s="28" t="s">
        <v>97</v>
      </c>
      <c r="AD722" s="28" t="s">
        <v>98</v>
      </c>
      <c r="AE722" s="30" t="s">
        <v>99</v>
      </c>
      <c r="AF722" t="s">
        <v>97</v>
      </c>
      <c r="AG722" t="s">
        <v>98</v>
      </c>
      <c r="AH722" t="s">
        <v>97</v>
      </c>
      <c r="AI722" t="s">
        <v>101</v>
      </c>
      <c r="AJ722">
        <v>1148</v>
      </c>
      <c r="AK722" t="s">
        <v>102</v>
      </c>
      <c r="AL722">
        <v>0</v>
      </c>
      <c r="AM722">
        <v>594</v>
      </c>
      <c r="AN722">
        <v>1742</v>
      </c>
      <c r="AO722" s="28" t="s">
        <v>103</v>
      </c>
      <c r="AP722" s="28" t="s">
        <v>98</v>
      </c>
      <c r="AQ722" t="s">
        <v>105</v>
      </c>
      <c r="AR722" t="s">
        <v>106</v>
      </c>
      <c r="AS722">
        <v>1742</v>
      </c>
      <c r="AT722">
        <v>0</v>
      </c>
      <c r="AU722">
        <v>0</v>
      </c>
      <c r="AV722">
        <v>1742</v>
      </c>
      <c r="AW722" s="30">
        <v>1</v>
      </c>
      <c r="AX722">
        <v>0</v>
      </c>
      <c r="AY722" s="30">
        <v>2</v>
      </c>
      <c r="AZ722" s="30">
        <v>0</v>
      </c>
      <c r="BA722">
        <v>2</v>
      </c>
      <c r="BB722" s="14">
        <f>IF(Table1[[#This Row],[FullBath]]+Table1[[#This Row],[HalfBath]]=Table1[[#This Row],[BedroomAbvGr]],1,0)</f>
        <v>1</v>
      </c>
      <c r="BC722">
        <v>1</v>
      </c>
      <c r="BD722" s="30" t="s">
        <v>97</v>
      </c>
      <c r="BE722">
        <v>5</v>
      </c>
      <c r="BF722" t="s">
        <v>107</v>
      </c>
      <c r="BG722">
        <v>1</v>
      </c>
      <c r="BH722" t="s">
        <v>98</v>
      </c>
      <c r="BI722" t="s">
        <v>108</v>
      </c>
      <c r="BJ722">
        <v>1985</v>
      </c>
      <c r="BK722" t="s">
        <v>109</v>
      </c>
      <c r="BL722">
        <v>2</v>
      </c>
      <c r="BM722">
        <v>564</v>
      </c>
      <c r="BN722" t="s">
        <v>98</v>
      </c>
      <c r="BO722" t="s">
        <v>98</v>
      </c>
      <c r="BP722" t="s">
        <v>105</v>
      </c>
      <c r="BQ722" s="30">
        <v>114</v>
      </c>
      <c r="BR722" s="14">
        <f>IF(Table1[[#This Row],[WoodDeckSF]]&gt;0,1,0)</f>
        <v>1</v>
      </c>
      <c r="BS722">
        <v>28</v>
      </c>
      <c r="BT722">
        <v>234</v>
      </c>
      <c r="BU722">
        <v>0</v>
      </c>
      <c r="BV722">
        <v>0</v>
      </c>
      <c r="BW722">
        <v>0</v>
      </c>
      <c r="BX722" s="28" t="s">
        <v>83</v>
      </c>
      <c r="BY722" s="14">
        <f>IF(Table1[[#This Row],[PoolQC]]="NA", 0, 1)</f>
        <v>0</v>
      </c>
      <c r="BZ722" s="30" t="s">
        <v>83</v>
      </c>
      <c r="CA722" s="14">
        <f>IF(Table1[[#This Row],[Fence]]="NA",0,1)</f>
        <v>0</v>
      </c>
      <c r="CB722" t="s">
        <v>83</v>
      </c>
      <c r="CC722">
        <v>0</v>
      </c>
      <c r="CD722" s="30">
        <v>12</v>
      </c>
      <c r="CE722">
        <v>2006</v>
      </c>
      <c r="CF722" t="s">
        <v>110</v>
      </c>
      <c r="CG722" t="s">
        <v>111</v>
      </c>
      <c r="CH722" s="14">
        <f>IF(Table1[[#This Row],[SaleCondition]]="Normal",1,0)</f>
        <v>1</v>
      </c>
      <c r="CI722" s="1">
        <v>275000</v>
      </c>
    </row>
    <row r="723" spans="1:87" x14ac:dyDescent="0.2">
      <c r="A723">
        <v>722</v>
      </c>
      <c r="B723">
        <v>120</v>
      </c>
      <c r="C723" s="28" t="s">
        <v>142</v>
      </c>
      <c r="D723" t="s">
        <v>83</v>
      </c>
      <c r="E723">
        <v>4426</v>
      </c>
      <c r="F723" s="28" t="s">
        <v>82</v>
      </c>
      <c r="G723" t="s">
        <v>83</v>
      </c>
      <c r="H723" t="s">
        <v>84</v>
      </c>
      <c r="I723" s="28" t="s">
        <v>85</v>
      </c>
      <c r="J723" t="s">
        <v>86</v>
      </c>
      <c r="K723" s="30" t="s">
        <v>87</v>
      </c>
      <c r="L723" t="s">
        <v>88</v>
      </c>
      <c r="M723" s="31" t="s">
        <v>89</v>
      </c>
      <c r="N723" s="31" t="s">
        <v>90</v>
      </c>
      <c r="O723" s="28" t="s">
        <v>90</v>
      </c>
      <c r="P723" t="s">
        <v>179</v>
      </c>
      <c r="Q723" s="30" t="s">
        <v>115</v>
      </c>
      <c r="R723" s="28">
        <v>6</v>
      </c>
      <c r="S723" s="28">
        <v>5</v>
      </c>
      <c r="T723">
        <v>2004</v>
      </c>
      <c r="U723">
        <v>2004</v>
      </c>
      <c r="V723" s="14">
        <f t="shared" si="11"/>
        <v>0</v>
      </c>
      <c r="W723" s="28" t="s">
        <v>93</v>
      </c>
      <c r="X723" s="28" t="s">
        <v>94</v>
      </c>
      <c r="Y723" s="30" t="s">
        <v>95</v>
      </c>
      <c r="Z723" s="28" t="s">
        <v>95</v>
      </c>
      <c r="AA723" t="s">
        <v>96</v>
      </c>
      <c r="AB723" s="28">
        <v>169</v>
      </c>
      <c r="AC723" s="28" t="s">
        <v>97</v>
      </c>
      <c r="AD723" s="28" t="s">
        <v>98</v>
      </c>
      <c r="AE723" s="30" t="s">
        <v>99</v>
      </c>
      <c r="AF723" t="s">
        <v>97</v>
      </c>
      <c r="AG723" t="s">
        <v>98</v>
      </c>
      <c r="AH723" t="s">
        <v>130</v>
      </c>
      <c r="AI723" t="s">
        <v>101</v>
      </c>
      <c r="AJ723">
        <v>662</v>
      </c>
      <c r="AK723" t="s">
        <v>102</v>
      </c>
      <c r="AL723">
        <v>0</v>
      </c>
      <c r="AM723">
        <v>186</v>
      </c>
      <c r="AN723">
        <v>848</v>
      </c>
      <c r="AO723" s="28" t="s">
        <v>103</v>
      </c>
      <c r="AP723" s="28" t="s">
        <v>104</v>
      </c>
      <c r="AQ723" t="s">
        <v>105</v>
      </c>
      <c r="AR723" t="s">
        <v>106</v>
      </c>
      <c r="AS723">
        <v>848</v>
      </c>
      <c r="AT723">
        <v>0</v>
      </c>
      <c r="AU723">
        <v>0</v>
      </c>
      <c r="AV723">
        <v>848</v>
      </c>
      <c r="AW723" s="30">
        <v>1</v>
      </c>
      <c r="AX723">
        <v>0</v>
      </c>
      <c r="AY723" s="30">
        <v>1</v>
      </c>
      <c r="AZ723" s="30">
        <v>0</v>
      </c>
      <c r="BA723">
        <v>1</v>
      </c>
      <c r="BB723" s="14">
        <f>IF(Table1[[#This Row],[FullBath]]+Table1[[#This Row],[HalfBath]]=Table1[[#This Row],[BedroomAbvGr]],1,0)</f>
        <v>1</v>
      </c>
      <c r="BC723">
        <v>1</v>
      </c>
      <c r="BD723" s="30" t="s">
        <v>97</v>
      </c>
      <c r="BE723">
        <v>3</v>
      </c>
      <c r="BF723" t="s">
        <v>107</v>
      </c>
      <c r="BG723">
        <v>0</v>
      </c>
      <c r="BH723" t="s">
        <v>83</v>
      </c>
      <c r="BI723" t="s">
        <v>108</v>
      </c>
      <c r="BJ723">
        <v>2004</v>
      </c>
      <c r="BK723" t="s">
        <v>109</v>
      </c>
      <c r="BL723">
        <v>2</v>
      </c>
      <c r="BM723">
        <v>420</v>
      </c>
      <c r="BN723" t="s">
        <v>98</v>
      </c>
      <c r="BO723" t="s">
        <v>98</v>
      </c>
      <c r="BP723" t="s">
        <v>105</v>
      </c>
      <c r="BQ723" s="30">
        <v>160</v>
      </c>
      <c r="BR723" s="14">
        <f>IF(Table1[[#This Row],[WoodDeckSF]]&gt;0,1,0)</f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 s="28" t="s">
        <v>83</v>
      </c>
      <c r="BY723" s="14">
        <f>IF(Table1[[#This Row],[PoolQC]]="NA", 0, 1)</f>
        <v>0</v>
      </c>
      <c r="BZ723" s="30" t="s">
        <v>83</v>
      </c>
      <c r="CA723" s="14">
        <f>IF(Table1[[#This Row],[Fence]]="NA",0,1)</f>
        <v>0</v>
      </c>
      <c r="CB723" t="s">
        <v>83</v>
      </c>
      <c r="CC723">
        <v>0</v>
      </c>
      <c r="CD723" s="30">
        <v>5</v>
      </c>
      <c r="CE723">
        <v>2010</v>
      </c>
      <c r="CF723" t="s">
        <v>110</v>
      </c>
      <c r="CG723" t="s">
        <v>111</v>
      </c>
      <c r="CH723" s="14">
        <f>IF(Table1[[#This Row],[SaleCondition]]="Normal",1,0)</f>
        <v>1</v>
      </c>
      <c r="CI723" s="1">
        <v>143000</v>
      </c>
    </row>
    <row r="724" spans="1:87" x14ac:dyDescent="0.2">
      <c r="A724">
        <v>723</v>
      </c>
      <c r="B724">
        <v>20</v>
      </c>
      <c r="C724" s="28" t="s">
        <v>81</v>
      </c>
      <c r="D724">
        <v>70</v>
      </c>
      <c r="E724">
        <v>8120</v>
      </c>
      <c r="F724" s="28" t="s">
        <v>82</v>
      </c>
      <c r="G724" t="s">
        <v>83</v>
      </c>
      <c r="H724" t="s">
        <v>84</v>
      </c>
      <c r="I724" s="28" t="s">
        <v>85</v>
      </c>
      <c r="J724" t="s">
        <v>86</v>
      </c>
      <c r="K724" s="30" t="s">
        <v>87</v>
      </c>
      <c r="L724" t="s">
        <v>88</v>
      </c>
      <c r="M724" s="31" t="s">
        <v>162</v>
      </c>
      <c r="N724" s="31" t="s">
        <v>90</v>
      </c>
      <c r="O724" s="28" t="s">
        <v>90</v>
      </c>
      <c r="P724" t="s">
        <v>91</v>
      </c>
      <c r="Q724" s="30" t="s">
        <v>115</v>
      </c>
      <c r="R724" s="28">
        <v>4</v>
      </c>
      <c r="S724" s="28">
        <v>7</v>
      </c>
      <c r="T724">
        <v>1970</v>
      </c>
      <c r="U724">
        <v>1970</v>
      </c>
      <c r="V724" s="14">
        <f t="shared" si="11"/>
        <v>0</v>
      </c>
      <c r="W724" s="28" t="s">
        <v>93</v>
      </c>
      <c r="X724" s="28" t="s">
        <v>94</v>
      </c>
      <c r="Y724" s="30" t="s">
        <v>116</v>
      </c>
      <c r="Z724" s="28" t="s">
        <v>116</v>
      </c>
      <c r="AA724" t="s">
        <v>117</v>
      </c>
      <c r="AB724" s="28">
        <v>0</v>
      </c>
      <c r="AC724" s="28" t="s">
        <v>98</v>
      </c>
      <c r="AD724" s="28" t="s">
        <v>97</v>
      </c>
      <c r="AE724" s="30" t="s">
        <v>118</v>
      </c>
      <c r="AF724" t="s">
        <v>98</v>
      </c>
      <c r="AG724" t="s">
        <v>98</v>
      </c>
      <c r="AH724" t="s">
        <v>100</v>
      </c>
      <c r="AI724" t="s">
        <v>119</v>
      </c>
      <c r="AJ724">
        <v>191</v>
      </c>
      <c r="AK724" t="s">
        <v>102</v>
      </c>
      <c r="AL724">
        <v>0</v>
      </c>
      <c r="AM724">
        <v>673</v>
      </c>
      <c r="AN724">
        <v>864</v>
      </c>
      <c r="AO724" s="28" t="s">
        <v>103</v>
      </c>
      <c r="AP724" s="28" t="s">
        <v>104</v>
      </c>
      <c r="AQ724" t="s">
        <v>105</v>
      </c>
      <c r="AR724" t="s">
        <v>106</v>
      </c>
      <c r="AS724">
        <v>864</v>
      </c>
      <c r="AT724">
        <v>0</v>
      </c>
      <c r="AU724">
        <v>0</v>
      </c>
      <c r="AV724">
        <v>864</v>
      </c>
      <c r="AW724" s="30">
        <v>0</v>
      </c>
      <c r="AX724">
        <v>0</v>
      </c>
      <c r="AY724" s="30">
        <v>1</v>
      </c>
      <c r="AZ724" s="30">
        <v>0</v>
      </c>
      <c r="BA724">
        <v>3</v>
      </c>
      <c r="BB724" s="14">
        <f>IF(Table1[[#This Row],[FullBath]]+Table1[[#This Row],[HalfBath]]=Table1[[#This Row],[BedroomAbvGr]],1,0)</f>
        <v>0</v>
      </c>
      <c r="BC724">
        <v>1</v>
      </c>
      <c r="BD724" s="30" t="s">
        <v>98</v>
      </c>
      <c r="BE724">
        <v>5</v>
      </c>
      <c r="BF724" t="s">
        <v>107</v>
      </c>
      <c r="BG724">
        <v>0</v>
      </c>
      <c r="BH724" t="s">
        <v>83</v>
      </c>
      <c r="BI724" t="s">
        <v>127</v>
      </c>
      <c r="BJ724">
        <v>1994</v>
      </c>
      <c r="BK724" t="s">
        <v>102</v>
      </c>
      <c r="BL724">
        <v>2</v>
      </c>
      <c r="BM724">
        <v>463</v>
      </c>
      <c r="BN724" t="s">
        <v>98</v>
      </c>
      <c r="BO724" t="s">
        <v>98</v>
      </c>
      <c r="BP724" t="s">
        <v>105</v>
      </c>
      <c r="BQ724" s="30">
        <v>0</v>
      </c>
      <c r="BR724" s="14">
        <f>IF(Table1[[#This Row],[WoodDeckSF]]&gt;0,1,0)</f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s="28" t="s">
        <v>83</v>
      </c>
      <c r="BY724" s="14">
        <f>IF(Table1[[#This Row],[PoolQC]]="NA", 0, 1)</f>
        <v>0</v>
      </c>
      <c r="BZ724" s="30" t="s">
        <v>83</v>
      </c>
      <c r="CA724" s="14">
        <f>IF(Table1[[#This Row],[Fence]]="NA",0,1)</f>
        <v>0</v>
      </c>
      <c r="CB724" t="s">
        <v>83</v>
      </c>
      <c r="CC724">
        <v>0</v>
      </c>
      <c r="CD724" s="30">
        <v>7</v>
      </c>
      <c r="CE724">
        <v>2009</v>
      </c>
      <c r="CF724" t="s">
        <v>110</v>
      </c>
      <c r="CG724" t="s">
        <v>111</v>
      </c>
      <c r="CH724" s="14">
        <f>IF(Table1[[#This Row],[SaleCondition]]="Normal",1,0)</f>
        <v>1</v>
      </c>
      <c r="CI724" s="1">
        <v>124500</v>
      </c>
    </row>
    <row r="725" spans="1:87" x14ac:dyDescent="0.2">
      <c r="A725">
        <v>724</v>
      </c>
      <c r="B725">
        <v>50</v>
      </c>
      <c r="C725" s="28" t="s">
        <v>81</v>
      </c>
      <c r="D725">
        <v>60</v>
      </c>
      <c r="E725">
        <v>8172</v>
      </c>
      <c r="F725" s="28" t="s">
        <v>82</v>
      </c>
      <c r="G725" t="s">
        <v>83</v>
      </c>
      <c r="H725" t="s">
        <v>84</v>
      </c>
      <c r="I725" s="28" t="s">
        <v>85</v>
      </c>
      <c r="J725" t="s">
        <v>86</v>
      </c>
      <c r="K725" s="30" t="s">
        <v>87</v>
      </c>
      <c r="L725" t="s">
        <v>88</v>
      </c>
      <c r="M725" s="31" t="s">
        <v>185</v>
      </c>
      <c r="N725" s="31" t="s">
        <v>90</v>
      </c>
      <c r="O725" s="28" t="s">
        <v>90</v>
      </c>
      <c r="P725" t="s">
        <v>91</v>
      </c>
      <c r="Q725" s="30" t="s">
        <v>132</v>
      </c>
      <c r="R725" s="28">
        <v>4</v>
      </c>
      <c r="S725" s="28">
        <v>6</v>
      </c>
      <c r="T725">
        <v>1954</v>
      </c>
      <c r="U725">
        <v>1972</v>
      </c>
      <c r="V725" s="14">
        <f t="shared" si="11"/>
        <v>1</v>
      </c>
      <c r="W725" s="28" t="s">
        <v>93</v>
      </c>
      <c r="X725" s="28" t="s">
        <v>94</v>
      </c>
      <c r="Y725" s="30" t="s">
        <v>116</v>
      </c>
      <c r="Z725" s="28" t="s">
        <v>116</v>
      </c>
      <c r="AA725" t="s">
        <v>117</v>
      </c>
      <c r="AB725" s="28">
        <v>0</v>
      </c>
      <c r="AC725" s="28" t="s">
        <v>98</v>
      </c>
      <c r="AD725" s="28" t="s">
        <v>98</v>
      </c>
      <c r="AE725" s="30" t="s">
        <v>99</v>
      </c>
      <c r="AF725" t="s">
        <v>98</v>
      </c>
      <c r="AG725" t="s">
        <v>98</v>
      </c>
      <c r="AH725" t="s">
        <v>100</v>
      </c>
      <c r="AI725" t="s">
        <v>102</v>
      </c>
      <c r="AJ725">
        <v>0</v>
      </c>
      <c r="AK725" t="s">
        <v>102</v>
      </c>
      <c r="AL725">
        <v>0</v>
      </c>
      <c r="AM725">
        <v>941</v>
      </c>
      <c r="AN725">
        <v>941</v>
      </c>
      <c r="AO725" s="28" t="s">
        <v>103</v>
      </c>
      <c r="AP725" s="28" t="s">
        <v>104</v>
      </c>
      <c r="AQ725" t="s">
        <v>105</v>
      </c>
      <c r="AR725" t="s">
        <v>106</v>
      </c>
      <c r="AS725">
        <v>997</v>
      </c>
      <c r="AT725">
        <v>473</v>
      </c>
      <c r="AU725">
        <v>0</v>
      </c>
      <c r="AV725">
        <v>1470</v>
      </c>
      <c r="AW725" s="30">
        <v>0</v>
      </c>
      <c r="AX725">
        <v>0</v>
      </c>
      <c r="AY725" s="30">
        <v>2</v>
      </c>
      <c r="AZ725" s="30">
        <v>0</v>
      </c>
      <c r="BA725">
        <v>4</v>
      </c>
      <c r="BB725" s="14">
        <f>IF(Table1[[#This Row],[FullBath]]+Table1[[#This Row],[HalfBath]]=Table1[[#This Row],[BedroomAbvGr]],1,0)</f>
        <v>0</v>
      </c>
      <c r="BC725">
        <v>1</v>
      </c>
      <c r="BD725" s="30" t="s">
        <v>98</v>
      </c>
      <c r="BE725">
        <v>7</v>
      </c>
      <c r="BF725" t="s">
        <v>107</v>
      </c>
      <c r="BG725">
        <v>0</v>
      </c>
      <c r="BH725" t="s">
        <v>83</v>
      </c>
      <c r="BI725" t="s">
        <v>127</v>
      </c>
      <c r="BJ725">
        <v>1958</v>
      </c>
      <c r="BK725" t="s">
        <v>102</v>
      </c>
      <c r="BL725">
        <v>1</v>
      </c>
      <c r="BM725">
        <v>548</v>
      </c>
      <c r="BN725" t="s">
        <v>98</v>
      </c>
      <c r="BO725" t="s">
        <v>98</v>
      </c>
      <c r="BP725" t="s">
        <v>105</v>
      </c>
      <c r="BQ725" s="30">
        <v>0</v>
      </c>
      <c r="BR725" s="14">
        <f>IF(Table1[[#This Row],[WoodDeckSF]]&gt;0,1,0)</f>
        <v>0</v>
      </c>
      <c r="BS725">
        <v>0</v>
      </c>
      <c r="BT725">
        <v>0</v>
      </c>
      <c r="BU725">
        <v>0</v>
      </c>
      <c r="BV725">
        <v>156</v>
      </c>
      <c r="BW725">
        <v>0</v>
      </c>
      <c r="BX725" s="28" t="s">
        <v>83</v>
      </c>
      <c r="BY725" s="14">
        <f>IF(Table1[[#This Row],[PoolQC]]="NA", 0, 1)</f>
        <v>0</v>
      </c>
      <c r="BZ725" s="30" t="s">
        <v>83</v>
      </c>
      <c r="CA725" s="14">
        <f>IF(Table1[[#This Row],[Fence]]="NA",0,1)</f>
        <v>0</v>
      </c>
      <c r="CB725" t="s">
        <v>83</v>
      </c>
      <c r="CC725">
        <v>0</v>
      </c>
      <c r="CD725" s="30">
        <v>5</v>
      </c>
      <c r="CE725">
        <v>2008</v>
      </c>
      <c r="CF725" t="s">
        <v>110</v>
      </c>
      <c r="CG725" t="s">
        <v>111</v>
      </c>
      <c r="CH725" s="14">
        <f>IF(Table1[[#This Row],[SaleCondition]]="Normal",1,0)</f>
        <v>1</v>
      </c>
      <c r="CI725" s="1">
        <v>135000</v>
      </c>
    </row>
    <row r="726" spans="1:87" x14ac:dyDescent="0.2">
      <c r="A726">
        <v>725</v>
      </c>
      <c r="B726">
        <v>20</v>
      </c>
      <c r="C726" s="28" t="s">
        <v>81</v>
      </c>
      <c r="D726">
        <v>86</v>
      </c>
      <c r="E726">
        <v>13286</v>
      </c>
      <c r="F726" s="28" t="s">
        <v>82</v>
      </c>
      <c r="G726" t="s">
        <v>83</v>
      </c>
      <c r="H726" t="s">
        <v>120</v>
      </c>
      <c r="I726" s="28" t="s">
        <v>85</v>
      </c>
      <c r="J726" t="s">
        <v>86</v>
      </c>
      <c r="K726" s="30" t="s">
        <v>87</v>
      </c>
      <c r="L726" t="s">
        <v>88</v>
      </c>
      <c r="M726" s="31" t="s">
        <v>185</v>
      </c>
      <c r="N726" s="31" t="s">
        <v>90</v>
      </c>
      <c r="O726" s="28" t="s">
        <v>90</v>
      </c>
      <c r="P726" t="s">
        <v>91</v>
      </c>
      <c r="Q726" s="30" t="s">
        <v>115</v>
      </c>
      <c r="R726" s="28">
        <v>9</v>
      </c>
      <c r="S726" s="28">
        <v>5</v>
      </c>
      <c r="T726">
        <v>2007</v>
      </c>
      <c r="U726">
        <v>2008</v>
      </c>
      <c r="V726" s="14">
        <f t="shared" si="11"/>
        <v>1</v>
      </c>
      <c r="W726" s="28" t="s">
        <v>152</v>
      </c>
      <c r="X726" s="28" t="s">
        <v>94</v>
      </c>
      <c r="Y726" s="30" t="s">
        <v>180</v>
      </c>
      <c r="Z726" s="28" t="s">
        <v>181</v>
      </c>
      <c r="AA726" t="s">
        <v>137</v>
      </c>
      <c r="AB726" s="28">
        <v>340</v>
      </c>
      <c r="AC726" s="28" t="s">
        <v>104</v>
      </c>
      <c r="AD726" s="28" t="s">
        <v>98</v>
      </c>
      <c r="AE726" s="30" t="s">
        <v>99</v>
      </c>
      <c r="AF726" t="s">
        <v>104</v>
      </c>
      <c r="AG726" t="s">
        <v>98</v>
      </c>
      <c r="AH726" t="s">
        <v>100</v>
      </c>
      <c r="AI726" t="s">
        <v>101</v>
      </c>
      <c r="AJ726">
        <v>1234</v>
      </c>
      <c r="AK726" t="s">
        <v>102</v>
      </c>
      <c r="AL726">
        <v>0</v>
      </c>
      <c r="AM726">
        <v>464</v>
      </c>
      <c r="AN726">
        <v>1698</v>
      </c>
      <c r="AO726" s="28" t="s">
        <v>103</v>
      </c>
      <c r="AP726" s="28" t="s">
        <v>104</v>
      </c>
      <c r="AQ726" t="s">
        <v>105</v>
      </c>
      <c r="AR726" t="s">
        <v>106</v>
      </c>
      <c r="AS726">
        <v>1698</v>
      </c>
      <c r="AT726">
        <v>0</v>
      </c>
      <c r="AU726">
        <v>0</v>
      </c>
      <c r="AV726">
        <v>1698</v>
      </c>
      <c r="AW726" s="30">
        <v>1</v>
      </c>
      <c r="AX726">
        <v>0</v>
      </c>
      <c r="AY726" s="30">
        <v>2</v>
      </c>
      <c r="AZ726" s="30">
        <v>0</v>
      </c>
      <c r="BA726">
        <v>3</v>
      </c>
      <c r="BB726" s="14">
        <f>IF(Table1[[#This Row],[FullBath]]+Table1[[#This Row],[HalfBath]]=Table1[[#This Row],[BedroomAbvGr]],1,0)</f>
        <v>0</v>
      </c>
      <c r="BC726">
        <v>1</v>
      </c>
      <c r="BD726" s="30" t="s">
        <v>104</v>
      </c>
      <c r="BE726">
        <v>8</v>
      </c>
      <c r="BF726" t="s">
        <v>107</v>
      </c>
      <c r="BG726">
        <v>1</v>
      </c>
      <c r="BH726" t="s">
        <v>97</v>
      </c>
      <c r="BI726" t="s">
        <v>108</v>
      </c>
      <c r="BJ726">
        <v>2007</v>
      </c>
      <c r="BK726" t="s">
        <v>157</v>
      </c>
      <c r="BL726">
        <v>3</v>
      </c>
      <c r="BM726">
        <v>768</v>
      </c>
      <c r="BN726" t="s">
        <v>98</v>
      </c>
      <c r="BO726" t="s">
        <v>98</v>
      </c>
      <c r="BP726" t="s">
        <v>105</v>
      </c>
      <c r="BQ726" s="30">
        <v>327</v>
      </c>
      <c r="BR726" s="14">
        <f>IF(Table1[[#This Row],[WoodDeckSF]]&gt;0,1,0)</f>
        <v>1</v>
      </c>
      <c r="BS726">
        <v>64</v>
      </c>
      <c r="BT726">
        <v>0</v>
      </c>
      <c r="BU726">
        <v>0</v>
      </c>
      <c r="BV726">
        <v>0</v>
      </c>
      <c r="BW726">
        <v>0</v>
      </c>
      <c r="BX726" s="28" t="s">
        <v>83</v>
      </c>
      <c r="BY726" s="14">
        <f>IF(Table1[[#This Row],[PoolQC]]="NA", 0, 1)</f>
        <v>0</v>
      </c>
      <c r="BZ726" s="30" t="s">
        <v>83</v>
      </c>
      <c r="CA726" s="14">
        <f>IF(Table1[[#This Row],[Fence]]="NA",0,1)</f>
        <v>0</v>
      </c>
      <c r="CB726" t="s">
        <v>83</v>
      </c>
      <c r="CC726">
        <v>0</v>
      </c>
      <c r="CD726" s="30">
        <v>2</v>
      </c>
      <c r="CE726">
        <v>2009</v>
      </c>
      <c r="CF726" t="s">
        <v>110</v>
      </c>
      <c r="CG726" t="s">
        <v>111</v>
      </c>
      <c r="CH726" s="14">
        <f>IF(Table1[[#This Row],[SaleCondition]]="Normal",1,0)</f>
        <v>1</v>
      </c>
      <c r="CI726" s="1">
        <v>320000</v>
      </c>
    </row>
    <row r="727" spans="1:87" x14ac:dyDescent="0.2">
      <c r="A727">
        <v>726</v>
      </c>
      <c r="B727">
        <v>20</v>
      </c>
      <c r="C727" s="28" t="s">
        <v>81</v>
      </c>
      <c r="D727">
        <v>60</v>
      </c>
      <c r="E727">
        <v>6960</v>
      </c>
      <c r="F727" s="28" t="s">
        <v>82</v>
      </c>
      <c r="G727" t="s">
        <v>83</v>
      </c>
      <c r="H727" t="s">
        <v>84</v>
      </c>
      <c r="I727" s="28" t="s">
        <v>85</v>
      </c>
      <c r="J727" t="s">
        <v>86</v>
      </c>
      <c r="K727" s="30" t="s">
        <v>87</v>
      </c>
      <c r="L727" t="s">
        <v>88</v>
      </c>
      <c r="M727" s="31" t="s">
        <v>162</v>
      </c>
      <c r="N727" s="31" t="s">
        <v>90</v>
      </c>
      <c r="O727" s="28" t="s">
        <v>90</v>
      </c>
      <c r="P727" t="s">
        <v>91</v>
      </c>
      <c r="Q727" s="30" t="s">
        <v>115</v>
      </c>
      <c r="R727" s="28">
        <v>4</v>
      </c>
      <c r="S727" s="28">
        <v>6</v>
      </c>
      <c r="T727">
        <v>1970</v>
      </c>
      <c r="U727">
        <v>1970</v>
      </c>
      <c r="V727" s="14">
        <f t="shared" si="11"/>
        <v>0</v>
      </c>
      <c r="W727" s="28" t="s">
        <v>93</v>
      </c>
      <c r="X727" s="28" t="s">
        <v>94</v>
      </c>
      <c r="Y727" s="30" t="s">
        <v>140</v>
      </c>
      <c r="Z727" s="28" t="s">
        <v>161</v>
      </c>
      <c r="AA727" t="s">
        <v>117</v>
      </c>
      <c r="AB727" s="28">
        <v>0</v>
      </c>
      <c r="AC727" s="28" t="s">
        <v>98</v>
      </c>
      <c r="AD727" s="28" t="s">
        <v>98</v>
      </c>
      <c r="AE727" s="30" t="s">
        <v>118</v>
      </c>
      <c r="AF727" t="s">
        <v>98</v>
      </c>
      <c r="AG727" t="s">
        <v>98</v>
      </c>
      <c r="AH727" t="s">
        <v>100</v>
      </c>
      <c r="AI727" t="s">
        <v>119</v>
      </c>
      <c r="AJ727">
        <v>375</v>
      </c>
      <c r="AK727" t="s">
        <v>141</v>
      </c>
      <c r="AL727">
        <v>239</v>
      </c>
      <c r="AM727">
        <v>250</v>
      </c>
      <c r="AN727">
        <v>864</v>
      </c>
      <c r="AO727" s="28" t="s">
        <v>103</v>
      </c>
      <c r="AP727" s="28" t="s">
        <v>98</v>
      </c>
      <c r="AQ727" t="s">
        <v>105</v>
      </c>
      <c r="AR727" t="s">
        <v>106</v>
      </c>
      <c r="AS727">
        <v>864</v>
      </c>
      <c r="AT727">
        <v>0</v>
      </c>
      <c r="AU727">
        <v>0</v>
      </c>
      <c r="AV727">
        <v>864</v>
      </c>
      <c r="AW727" s="30">
        <v>0</v>
      </c>
      <c r="AX727">
        <v>0</v>
      </c>
      <c r="AY727" s="30">
        <v>1</v>
      </c>
      <c r="AZ727" s="30">
        <v>0</v>
      </c>
      <c r="BA727">
        <v>3</v>
      </c>
      <c r="BB727" s="14">
        <f>IF(Table1[[#This Row],[FullBath]]+Table1[[#This Row],[HalfBath]]=Table1[[#This Row],[BedroomAbvGr]],1,0)</f>
        <v>0</v>
      </c>
      <c r="BC727">
        <v>1</v>
      </c>
      <c r="BD727" s="30" t="s">
        <v>97</v>
      </c>
      <c r="BE727">
        <v>5</v>
      </c>
      <c r="BF727" t="s">
        <v>107</v>
      </c>
      <c r="BG727">
        <v>0</v>
      </c>
      <c r="BH727" t="s">
        <v>83</v>
      </c>
      <c r="BI727" t="s">
        <v>127</v>
      </c>
      <c r="BJ727">
        <v>1989</v>
      </c>
      <c r="BK727" t="s">
        <v>102</v>
      </c>
      <c r="BL727">
        <v>2</v>
      </c>
      <c r="BM727">
        <v>660</v>
      </c>
      <c r="BN727" t="s">
        <v>98</v>
      </c>
      <c r="BO727" t="s">
        <v>98</v>
      </c>
      <c r="BP727" t="s">
        <v>105</v>
      </c>
      <c r="BQ727" s="30">
        <v>96</v>
      </c>
      <c r="BR727" s="14">
        <f>IF(Table1[[#This Row],[WoodDeckSF]]&gt;0,1,0)</f>
        <v>1</v>
      </c>
      <c r="BS727">
        <v>0</v>
      </c>
      <c r="BT727">
        <v>0</v>
      </c>
      <c r="BU727">
        <v>0</v>
      </c>
      <c r="BV727">
        <v>0</v>
      </c>
      <c r="BW727">
        <v>0</v>
      </c>
      <c r="BX727" s="28" t="s">
        <v>83</v>
      </c>
      <c r="BY727" s="14">
        <f>IF(Table1[[#This Row],[PoolQC]]="NA", 0, 1)</f>
        <v>0</v>
      </c>
      <c r="BZ727" s="30" t="s">
        <v>83</v>
      </c>
      <c r="CA727" s="14">
        <f>IF(Table1[[#This Row],[Fence]]="NA",0,1)</f>
        <v>0</v>
      </c>
      <c r="CB727" t="s">
        <v>135</v>
      </c>
      <c r="CC727">
        <v>500</v>
      </c>
      <c r="CD727" s="30">
        <v>11</v>
      </c>
      <c r="CE727">
        <v>2009</v>
      </c>
      <c r="CF727" t="s">
        <v>110</v>
      </c>
      <c r="CG727" t="s">
        <v>111</v>
      </c>
      <c r="CH727" s="14">
        <f>IF(Table1[[#This Row],[SaleCondition]]="Normal",1,0)</f>
        <v>1</v>
      </c>
      <c r="CI727" s="1">
        <v>120500</v>
      </c>
    </row>
    <row r="728" spans="1:87" x14ac:dyDescent="0.2">
      <c r="A728">
        <v>727</v>
      </c>
      <c r="B728">
        <v>20</v>
      </c>
      <c r="C728" s="28" t="s">
        <v>81</v>
      </c>
      <c r="D728" t="s">
        <v>83</v>
      </c>
      <c r="E728">
        <v>21695</v>
      </c>
      <c r="F728" s="28" t="s">
        <v>82</v>
      </c>
      <c r="G728" t="s">
        <v>83</v>
      </c>
      <c r="H728" t="s">
        <v>120</v>
      </c>
      <c r="I728" s="28" t="s">
        <v>85</v>
      </c>
      <c r="J728" t="s">
        <v>86</v>
      </c>
      <c r="K728" s="30" t="s">
        <v>122</v>
      </c>
      <c r="L728" t="s">
        <v>88</v>
      </c>
      <c r="M728" s="31" t="s">
        <v>123</v>
      </c>
      <c r="N728" s="31" t="s">
        <v>90</v>
      </c>
      <c r="O728" s="28" t="s">
        <v>90</v>
      </c>
      <c r="P728" t="s">
        <v>91</v>
      </c>
      <c r="Q728" s="30" t="s">
        <v>115</v>
      </c>
      <c r="R728" s="28">
        <v>6</v>
      </c>
      <c r="S728" s="28">
        <v>9</v>
      </c>
      <c r="T728">
        <v>1988</v>
      </c>
      <c r="U728">
        <v>2007</v>
      </c>
      <c r="V728" s="14">
        <f t="shared" si="11"/>
        <v>1</v>
      </c>
      <c r="W728" s="28" t="s">
        <v>152</v>
      </c>
      <c r="X728" s="28" t="s">
        <v>94</v>
      </c>
      <c r="Y728" s="30" t="s">
        <v>124</v>
      </c>
      <c r="Z728" s="28" t="s">
        <v>161</v>
      </c>
      <c r="AA728" t="s">
        <v>96</v>
      </c>
      <c r="AB728" s="28">
        <v>260</v>
      </c>
      <c r="AC728" s="28" t="s">
        <v>97</v>
      </c>
      <c r="AD728" s="28" t="s">
        <v>97</v>
      </c>
      <c r="AE728" s="30" t="s">
        <v>118</v>
      </c>
      <c r="AF728" t="s">
        <v>97</v>
      </c>
      <c r="AG728" t="s">
        <v>98</v>
      </c>
      <c r="AH728" t="s">
        <v>100</v>
      </c>
      <c r="AI728" t="s">
        <v>101</v>
      </c>
      <c r="AJ728">
        <v>808</v>
      </c>
      <c r="AK728" t="s">
        <v>102</v>
      </c>
      <c r="AL728">
        <v>0</v>
      </c>
      <c r="AM728">
        <v>72</v>
      </c>
      <c r="AN728">
        <v>880</v>
      </c>
      <c r="AO728" s="28" t="s">
        <v>103</v>
      </c>
      <c r="AP728" s="28" t="s">
        <v>104</v>
      </c>
      <c r="AQ728" t="s">
        <v>105</v>
      </c>
      <c r="AR728" t="s">
        <v>106</v>
      </c>
      <c r="AS728">
        <v>1680</v>
      </c>
      <c r="AT728">
        <v>0</v>
      </c>
      <c r="AU728">
        <v>0</v>
      </c>
      <c r="AV728">
        <v>1680</v>
      </c>
      <c r="AW728" s="30">
        <v>1</v>
      </c>
      <c r="AX728">
        <v>0</v>
      </c>
      <c r="AY728" s="30">
        <v>2</v>
      </c>
      <c r="AZ728" s="30">
        <v>0</v>
      </c>
      <c r="BA728">
        <v>3</v>
      </c>
      <c r="BB728" s="14">
        <f>IF(Table1[[#This Row],[FullBath]]+Table1[[#This Row],[HalfBath]]=Table1[[#This Row],[BedroomAbvGr]],1,0)</f>
        <v>0</v>
      </c>
      <c r="BC728">
        <v>1</v>
      </c>
      <c r="BD728" s="30" t="s">
        <v>97</v>
      </c>
      <c r="BE728">
        <v>5</v>
      </c>
      <c r="BF728" t="s">
        <v>107</v>
      </c>
      <c r="BG728">
        <v>1</v>
      </c>
      <c r="BH728" t="s">
        <v>97</v>
      </c>
      <c r="BI728" t="s">
        <v>108</v>
      </c>
      <c r="BJ728">
        <v>1988</v>
      </c>
      <c r="BK728" t="s">
        <v>157</v>
      </c>
      <c r="BL728">
        <v>2</v>
      </c>
      <c r="BM728">
        <v>540</v>
      </c>
      <c r="BN728" t="s">
        <v>98</v>
      </c>
      <c r="BO728" t="s">
        <v>98</v>
      </c>
      <c r="BP728" t="s">
        <v>105</v>
      </c>
      <c r="BQ728" s="30">
        <v>292</v>
      </c>
      <c r="BR728" s="14">
        <f>IF(Table1[[#This Row],[WoodDeckSF]]&gt;0,1,0)</f>
        <v>1</v>
      </c>
      <c r="BS728">
        <v>44</v>
      </c>
      <c r="BT728">
        <v>0</v>
      </c>
      <c r="BU728">
        <v>182</v>
      </c>
      <c r="BV728">
        <v>0</v>
      </c>
      <c r="BW728">
        <v>0</v>
      </c>
      <c r="BX728" s="28" t="s">
        <v>83</v>
      </c>
      <c r="BY728" s="14">
        <f>IF(Table1[[#This Row],[PoolQC]]="NA", 0, 1)</f>
        <v>0</v>
      </c>
      <c r="BZ728" s="30" t="s">
        <v>83</v>
      </c>
      <c r="CA728" s="14">
        <f>IF(Table1[[#This Row],[Fence]]="NA",0,1)</f>
        <v>0</v>
      </c>
      <c r="CB728" t="s">
        <v>83</v>
      </c>
      <c r="CC728">
        <v>0</v>
      </c>
      <c r="CD728" s="30">
        <v>12</v>
      </c>
      <c r="CE728">
        <v>2009</v>
      </c>
      <c r="CF728" t="s">
        <v>110</v>
      </c>
      <c r="CG728" t="s">
        <v>111</v>
      </c>
      <c r="CH728" s="14">
        <f>IF(Table1[[#This Row],[SaleCondition]]="Normal",1,0)</f>
        <v>1</v>
      </c>
      <c r="CI728" s="1">
        <v>222000</v>
      </c>
    </row>
    <row r="729" spans="1:87" x14ac:dyDescent="0.2">
      <c r="A729">
        <v>728</v>
      </c>
      <c r="B729">
        <v>20</v>
      </c>
      <c r="C729" s="28" t="s">
        <v>81</v>
      </c>
      <c r="D729">
        <v>64</v>
      </c>
      <c r="E729">
        <v>7314</v>
      </c>
      <c r="F729" s="28" t="s">
        <v>82</v>
      </c>
      <c r="G729" t="s">
        <v>83</v>
      </c>
      <c r="H729" t="s">
        <v>84</v>
      </c>
      <c r="I729" s="28" t="s">
        <v>85</v>
      </c>
      <c r="J729" t="s">
        <v>86</v>
      </c>
      <c r="K729" s="30" t="s">
        <v>87</v>
      </c>
      <c r="L729" t="s">
        <v>88</v>
      </c>
      <c r="M729" s="31" t="s">
        <v>89</v>
      </c>
      <c r="N729" s="31" t="s">
        <v>90</v>
      </c>
      <c r="O729" s="28" t="s">
        <v>90</v>
      </c>
      <c r="P729" t="s">
        <v>91</v>
      </c>
      <c r="Q729" s="30" t="s">
        <v>115</v>
      </c>
      <c r="R729" s="28">
        <v>7</v>
      </c>
      <c r="S729" s="28">
        <v>5</v>
      </c>
      <c r="T729">
        <v>2007</v>
      </c>
      <c r="U729">
        <v>2007</v>
      </c>
      <c r="V729" s="14">
        <f t="shared" si="11"/>
        <v>0</v>
      </c>
      <c r="W729" s="28" t="s">
        <v>93</v>
      </c>
      <c r="X729" s="28" t="s">
        <v>94</v>
      </c>
      <c r="Y729" s="30" t="s">
        <v>95</v>
      </c>
      <c r="Z729" s="28" t="s">
        <v>95</v>
      </c>
      <c r="AA729" t="s">
        <v>137</v>
      </c>
      <c r="AB729" s="28">
        <v>82</v>
      </c>
      <c r="AC729" s="28" t="s">
        <v>97</v>
      </c>
      <c r="AD729" s="28" t="s">
        <v>98</v>
      </c>
      <c r="AE729" s="30" t="s">
        <v>99</v>
      </c>
      <c r="AF729" t="s">
        <v>97</v>
      </c>
      <c r="AG729" t="s">
        <v>98</v>
      </c>
      <c r="AH729" t="s">
        <v>130</v>
      </c>
      <c r="AI729" t="s">
        <v>101</v>
      </c>
      <c r="AJ729">
        <v>724</v>
      </c>
      <c r="AK729" t="s">
        <v>102</v>
      </c>
      <c r="AL729">
        <v>0</v>
      </c>
      <c r="AM729">
        <v>508</v>
      </c>
      <c r="AN729">
        <v>1232</v>
      </c>
      <c r="AO729" s="28" t="s">
        <v>103</v>
      </c>
      <c r="AP729" s="28" t="s">
        <v>104</v>
      </c>
      <c r="AQ729" t="s">
        <v>105</v>
      </c>
      <c r="AR729" t="s">
        <v>106</v>
      </c>
      <c r="AS729">
        <v>1232</v>
      </c>
      <c r="AT729">
        <v>0</v>
      </c>
      <c r="AU729">
        <v>0</v>
      </c>
      <c r="AV729">
        <v>1232</v>
      </c>
      <c r="AW729" s="30">
        <v>1</v>
      </c>
      <c r="AX729">
        <v>0</v>
      </c>
      <c r="AY729" s="30">
        <v>2</v>
      </c>
      <c r="AZ729" s="30">
        <v>0</v>
      </c>
      <c r="BA729">
        <v>2</v>
      </c>
      <c r="BB729" s="14">
        <f>IF(Table1[[#This Row],[FullBath]]+Table1[[#This Row],[HalfBath]]=Table1[[#This Row],[BedroomAbvGr]],1,0)</f>
        <v>1</v>
      </c>
      <c r="BC729">
        <v>1</v>
      </c>
      <c r="BD729" s="30" t="s">
        <v>97</v>
      </c>
      <c r="BE729">
        <v>6</v>
      </c>
      <c r="BF729" t="s">
        <v>107</v>
      </c>
      <c r="BG729">
        <v>0</v>
      </c>
      <c r="BH729" t="s">
        <v>83</v>
      </c>
      <c r="BI729" t="s">
        <v>108</v>
      </c>
      <c r="BJ729">
        <v>2007</v>
      </c>
      <c r="BK729" t="s">
        <v>109</v>
      </c>
      <c r="BL729">
        <v>2</v>
      </c>
      <c r="BM729">
        <v>632</v>
      </c>
      <c r="BN729" t="s">
        <v>98</v>
      </c>
      <c r="BO729" t="s">
        <v>98</v>
      </c>
      <c r="BP729" t="s">
        <v>105</v>
      </c>
      <c r="BQ729" s="30">
        <v>132</v>
      </c>
      <c r="BR729" s="14">
        <f>IF(Table1[[#This Row],[WoodDeckSF]]&gt;0,1,0)</f>
        <v>1</v>
      </c>
      <c r="BS729">
        <v>0</v>
      </c>
      <c r="BT729">
        <v>0</v>
      </c>
      <c r="BU729">
        <v>0</v>
      </c>
      <c r="BV729">
        <v>0</v>
      </c>
      <c r="BW729">
        <v>0</v>
      </c>
      <c r="BX729" s="28" t="s">
        <v>83</v>
      </c>
      <c r="BY729" s="14">
        <f>IF(Table1[[#This Row],[PoolQC]]="NA", 0, 1)</f>
        <v>0</v>
      </c>
      <c r="BZ729" s="30" t="s">
        <v>83</v>
      </c>
      <c r="CA729" s="14">
        <f>IF(Table1[[#This Row],[Fence]]="NA",0,1)</f>
        <v>0</v>
      </c>
      <c r="CB729" t="s">
        <v>83</v>
      </c>
      <c r="CC729">
        <v>0</v>
      </c>
      <c r="CD729" s="30">
        <v>2</v>
      </c>
      <c r="CE729">
        <v>2009</v>
      </c>
      <c r="CF729" t="s">
        <v>110</v>
      </c>
      <c r="CG729" t="s">
        <v>111</v>
      </c>
      <c r="CH729" s="14">
        <f>IF(Table1[[#This Row],[SaleCondition]]="Normal",1,0)</f>
        <v>1</v>
      </c>
      <c r="CI729" s="1">
        <v>194500</v>
      </c>
    </row>
    <row r="730" spans="1:87" x14ac:dyDescent="0.2">
      <c r="A730">
        <v>729</v>
      </c>
      <c r="B730">
        <v>90</v>
      </c>
      <c r="C730" s="28" t="s">
        <v>81</v>
      </c>
      <c r="D730">
        <v>85</v>
      </c>
      <c r="E730">
        <v>11475</v>
      </c>
      <c r="F730" s="28" t="s">
        <v>82</v>
      </c>
      <c r="G730" t="s">
        <v>83</v>
      </c>
      <c r="H730" t="s">
        <v>84</v>
      </c>
      <c r="I730" s="28" t="s">
        <v>85</v>
      </c>
      <c r="J730" t="s">
        <v>86</v>
      </c>
      <c r="K730" s="30" t="s">
        <v>122</v>
      </c>
      <c r="L730" t="s">
        <v>88</v>
      </c>
      <c r="M730" s="31" t="s">
        <v>162</v>
      </c>
      <c r="N730" s="31" t="s">
        <v>90</v>
      </c>
      <c r="O730" s="28" t="s">
        <v>90</v>
      </c>
      <c r="P730" t="s">
        <v>167</v>
      </c>
      <c r="Q730" s="30" t="s">
        <v>115</v>
      </c>
      <c r="R730" s="28">
        <v>5</v>
      </c>
      <c r="S730" s="28">
        <v>5</v>
      </c>
      <c r="T730">
        <v>1958</v>
      </c>
      <c r="U730">
        <v>1958</v>
      </c>
      <c r="V730" s="14">
        <f t="shared" si="11"/>
        <v>0</v>
      </c>
      <c r="W730" s="28" t="s">
        <v>93</v>
      </c>
      <c r="X730" s="28" t="s">
        <v>94</v>
      </c>
      <c r="Y730" s="30" t="s">
        <v>95</v>
      </c>
      <c r="Z730" s="28" t="s">
        <v>95</v>
      </c>
      <c r="AA730" t="s">
        <v>96</v>
      </c>
      <c r="AB730" s="28">
        <v>95</v>
      </c>
      <c r="AC730" s="28" t="s">
        <v>98</v>
      </c>
      <c r="AD730" s="28" t="s">
        <v>98</v>
      </c>
      <c r="AE730" s="30" t="s">
        <v>118</v>
      </c>
      <c r="AF730" t="s">
        <v>98</v>
      </c>
      <c r="AG730" t="s">
        <v>98</v>
      </c>
      <c r="AH730" t="s">
        <v>100</v>
      </c>
      <c r="AI730" t="s">
        <v>102</v>
      </c>
      <c r="AJ730">
        <v>0</v>
      </c>
      <c r="AK730" t="s">
        <v>102</v>
      </c>
      <c r="AL730">
        <v>0</v>
      </c>
      <c r="AM730">
        <v>1584</v>
      </c>
      <c r="AN730">
        <v>1584</v>
      </c>
      <c r="AO730" s="28" t="s">
        <v>103</v>
      </c>
      <c r="AP730" s="28" t="s">
        <v>98</v>
      </c>
      <c r="AQ730" t="s">
        <v>105</v>
      </c>
      <c r="AR730" t="s">
        <v>106</v>
      </c>
      <c r="AS730">
        <v>1776</v>
      </c>
      <c r="AT730">
        <v>0</v>
      </c>
      <c r="AU730">
        <v>0</v>
      </c>
      <c r="AV730">
        <v>1776</v>
      </c>
      <c r="AW730" s="30">
        <v>1</v>
      </c>
      <c r="AX730">
        <v>0</v>
      </c>
      <c r="AY730" s="30">
        <v>2</v>
      </c>
      <c r="AZ730" s="30">
        <v>0</v>
      </c>
      <c r="BA730">
        <v>4</v>
      </c>
      <c r="BB730" s="14">
        <f>IF(Table1[[#This Row],[FullBath]]+Table1[[#This Row],[HalfBath]]=Table1[[#This Row],[BedroomAbvGr]],1,0)</f>
        <v>0</v>
      </c>
      <c r="BC730">
        <v>2</v>
      </c>
      <c r="BD730" s="30" t="s">
        <v>98</v>
      </c>
      <c r="BE730">
        <v>9</v>
      </c>
      <c r="BF730" t="s">
        <v>107</v>
      </c>
      <c r="BG730">
        <v>0</v>
      </c>
      <c r="BH730" t="s">
        <v>83</v>
      </c>
      <c r="BI730" t="s">
        <v>127</v>
      </c>
      <c r="BJ730">
        <v>1968</v>
      </c>
      <c r="BK730" t="s">
        <v>102</v>
      </c>
      <c r="BL730">
        <v>3</v>
      </c>
      <c r="BM730">
        <v>888</v>
      </c>
      <c r="BN730" t="s">
        <v>98</v>
      </c>
      <c r="BO730" t="s">
        <v>98</v>
      </c>
      <c r="BP730" t="s">
        <v>105</v>
      </c>
      <c r="BQ730" s="30">
        <v>0</v>
      </c>
      <c r="BR730" s="14">
        <f>IF(Table1[[#This Row],[WoodDeckSF]]&gt;0,1,0)</f>
        <v>0</v>
      </c>
      <c r="BS730">
        <v>25</v>
      </c>
      <c r="BT730">
        <v>0</v>
      </c>
      <c r="BU730">
        <v>0</v>
      </c>
      <c r="BV730">
        <v>0</v>
      </c>
      <c r="BW730">
        <v>0</v>
      </c>
      <c r="BX730" s="28" t="s">
        <v>83</v>
      </c>
      <c r="BY730" s="14">
        <f>IF(Table1[[#This Row],[PoolQC]]="NA", 0, 1)</f>
        <v>0</v>
      </c>
      <c r="BZ730" s="30" t="s">
        <v>83</v>
      </c>
      <c r="CA730" s="14">
        <f>IF(Table1[[#This Row],[Fence]]="NA",0,1)</f>
        <v>0</v>
      </c>
      <c r="CB730" t="s">
        <v>83</v>
      </c>
      <c r="CC730">
        <v>0</v>
      </c>
      <c r="CD730" s="30">
        <v>7</v>
      </c>
      <c r="CE730">
        <v>2009</v>
      </c>
      <c r="CF730" t="s">
        <v>173</v>
      </c>
      <c r="CG730" t="s">
        <v>128</v>
      </c>
      <c r="CH730" s="14">
        <f>IF(Table1[[#This Row],[SaleCondition]]="Normal",1,0)</f>
        <v>0</v>
      </c>
      <c r="CI730" s="1">
        <v>110000</v>
      </c>
    </row>
    <row r="731" spans="1:87" x14ac:dyDescent="0.2">
      <c r="A731">
        <v>730</v>
      </c>
      <c r="B731">
        <v>30</v>
      </c>
      <c r="C731" s="28" t="s">
        <v>142</v>
      </c>
      <c r="D731">
        <v>52</v>
      </c>
      <c r="E731">
        <v>6240</v>
      </c>
      <c r="F731" s="28" t="s">
        <v>82</v>
      </c>
      <c r="G731" t="s">
        <v>174</v>
      </c>
      <c r="H731" t="s">
        <v>84</v>
      </c>
      <c r="I731" s="28" t="s">
        <v>85</v>
      </c>
      <c r="J731" t="s">
        <v>86</v>
      </c>
      <c r="K731" s="30" t="s">
        <v>87</v>
      </c>
      <c r="L731" t="s">
        <v>88</v>
      </c>
      <c r="M731" s="31" t="s">
        <v>176</v>
      </c>
      <c r="N731" s="31" t="s">
        <v>90</v>
      </c>
      <c r="O731" s="28" t="s">
        <v>90</v>
      </c>
      <c r="P731" t="s">
        <v>91</v>
      </c>
      <c r="Q731" s="30" t="s">
        <v>132</v>
      </c>
      <c r="R731" s="28">
        <v>4</v>
      </c>
      <c r="S731" s="28">
        <v>5</v>
      </c>
      <c r="T731">
        <v>1925</v>
      </c>
      <c r="U731">
        <v>1950</v>
      </c>
      <c r="V731" s="14">
        <f t="shared" si="11"/>
        <v>1</v>
      </c>
      <c r="W731" s="28" t="s">
        <v>93</v>
      </c>
      <c r="X731" s="28" t="s">
        <v>94</v>
      </c>
      <c r="Y731" s="30" t="s">
        <v>116</v>
      </c>
      <c r="Z731" s="28" t="s">
        <v>116</v>
      </c>
      <c r="AA731" t="s">
        <v>117</v>
      </c>
      <c r="AB731" s="28">
        <v>0</v>
      </c>
      <c r="AC731" s="28" t="s">
        <v>98</v>
      </c>
      <c r="AD731" s="28" t="s">
        <v>98</v>
      </c>
      <c r="AE731" s="30" t="s">
        <v>118</v>
      </c>
      <c r="AF731" t="s">
        <v>98</v>
      </c>
      <c r="AG731" t="s">
        <v>98</v>
      </c>
      <c r="AH731" t="s">
        <v>100</v>
      </c>
      <c r="AI731" t="s">
        <v>141</v>
      </c>
      <c r="AJ731">
        <v>152</v>
      </c>
      <c r="AK731" t="s">
        <v>102</v>
      </c>
      <c r="AL731">
        <v>0</v>
      </c>
      <c r="AM731">
        <v>628</v>
      </c>
      <c r="AN731">
        <v>780</v>
      </c>
      <c r="AO731" s="28" t="s">
        <v>103</v>
      </c>
      <c r="AP731" s="28" t="s">
        <v>98</v>
      </c>
      <c r="AQ731" t="s">
        <v>105</v>
      </c>
      <c r="AR731" t="s">
        <v>164</v>
      </c>
      <c r="AS731">
        <v>848</v>
      </c>
      <c r="AT731">
        <v>0</v>
      </c>
      <c r="AU731">
        <v>360</v>
      </c>
      <c r="AV731">
        <v>1208</v>
      </c>
      <c r="AW731" s="30">
        <v>0</v>
      </c>
      <c r="AX731">
        <v>0</v>
      </c>
      <c r="AY731" s="30">
        <v>1</v>
      </c>
      <c r="AZ731" s="30">
        <v>0</v>
      </c>
      <c r="BA731">
        <v>2</v>
      </c>
      <c r="BB731" s="14">
        <f>IF(Table1[[#This Row],[FullBath]]+Table1[[#This Row],[HalfBath]]=Table1[[#This Row],[BedroomAbvGr]],1,0)</f>
        <v>0</v>
      </c>
      <c r="BC731">
        <v>1</v>
      </c>
      <c r="BD731" s="30" t="s">
        <v>98</v>
      </c>
      <c r="BE731">
        <v>5</v>
      </c>
      <c r="BF731" t="s">
        <v>107</v>
      </c>
      <c r="BG731">
        <v>0</v>
      </c>
      <c r="BH731" t="s">
        <v>83</v>
      </c>
      <c r="BI731" t="s">
        <v>127</v>
      </c>
      <c r="BJ731">
        <v>1962</v>
      </c>
      <c r="BK731" t="s">
        <v>102</v>
      </c>
      <c r="BL731">
        <v>2</v>
      </c>
      <c r="BM731">
        <v>539</v>
      </c>
      <c r="BN731" t="s">
        <v>98</v>
      </c>
      <c r="BO731" t="s">
        <v>98</v>
      </c>
      <c r="BP731" t="s">
        <v>105</v>
      </c>
      <c r="BQ731" s="30">
        <v>0</v>
      </c>
      <c r="BR731" s="14">
        <f>IF(Table1[[#This Row],[WoodDeckSF]]&gt;0,1,0)</f>
        <v>0</v>
      </c>
      <c r="BS731">
        <v>23</v>
      </c>
      <c r="BT731">
        <v>112</v>
      </c>
      <c r="BU731">
        <v>0</v>
      </c>
      <c r="BV731">
        <v>0</v>
      </c>
      <c r="BW731">
        <v>0</v>
      </c>
      <c r="BX731" s="28" t="s">
        <v>83</v>
      </c>
      <c r="BY731" s="14">
        <f>IF(Table1[[#This Row],[PoolQC]]="NA", 0, 1)</f>
        <v>0</v>
      </c>
      <c r="BZ731" s="30" t="s">
        <v>83</v>
      </c>
      <c r="CA731" s="14">
        <f>IF(Table1[[#This Row],[Fence]]="NA",0,1)</f>
        <v>0</v>
      </c>
      <c r="CB731" t="s">
        <v>83</v>
      </c>
      <c r="CC731">
        <v>0</v>
      </c>
      <c r="CD731" s="30">
        <v>1</v>
      </c>
      <c r="CE731">
        <v>2009</v>
      </c>
      <c r="CF731" t="s">
        <v>110</v>
      </c>
      <c r="CG731" t="s">
        <v>111</v>
      </c>
      <c r="CH731" s="14">
        <f>IF(Table1[[#This Row],[SaleCondition]]="Normal",1,0)</f>
        <v>1</v>
      </c>
      <c r="CI731" s="1">
        <v>103000</v>
      </c>
    </row>
    <row r="732" spans="1:87" x14ac:dyDescent="0.2">
      <c r="A732">
        <v>731</v>
      </c>
      <c r="B732">
        <v>120</v>
      </c>
      <c r="C732" s="28" t="s">
        <v>81</v>
      </c>
      <c r="D732">
        <v>39</v>
      </c>
      <c r="E732">
        <v>5389</v>
      </c>
      <c r="F732" s="28" t="s">
        <v>82</v>
      </c>
      <c r="G732" t="s">
        <v>83</v>
      </c>
      <c r="H732" t="s">
        <v>120</v>
      </c>
      <c r="I732" s="28" t="s">
        <v>85</v>
      </c>
      <c r="J732" t="s">
        <v>86</v>
      </c>
      <c r="K732" s="30" t="s">
        <v>87</v>
      </c>
      <c r="L732" t="s">
        <v>88</v>
      </c>
      <c r="M732" s="31" t="s">
        <v>200</v>
      </c>
      <c r="N732" s="31" t="s">
        <v>90</v>
      </c>
      <c r="O732" s="28" t="s">
        <v>90</v>
      </c>
      <c r="P732" t="s">
        <v>179</v>
      </c>
      <c r="Q732" s="30" t="s">
        <v>115</v>
      </c>
      <c r="R732" s="28">
        <v>8</v>
      </c>
      <c r="S732" s="28">
        <v>5</v>
      </c>
      <c r="T732">
        <v>1995</v>
      </c>
      <c r="U732">
        <v>1996</v>
      </c>
      <c r="V732" s="14">
        <f t="shared" si="11"/>
        <v>1</v>
      </c>
      <c r="W732" s="28" t="s">
        <v>93</v>
      </c>
      <c r="X732" s="28" t="s">
        <v>94</v>
      </c>
      <c r="Y732" s="30" t="s">
        <v>180</v>
      </c>
      <c r="Z732" s="28" t="s">
        <v>181</v>
      </c>
      <c r="AA732" t="s">
        <v>117</v>
      </c>
      <c r="AB732" s="28">
        <v>0</v>
      </c>
      <c r="AC732" s="28" t="s">
        <v>97</v>
      </c>
      <c r="AD732" s="28" t="s">
        <v>98</v>
      </c>
      <c r="AE732" s="30" t="s">
        <v>99</v>
      </c>
      <c r="AF732" t="s">
        <v>97</v>
      </c>
      <c r="AG732" t="s">
        <v>98</v>
      </c>
      <c r="AH732" t="s">
        <v>100</v>
      </c>
      <c r="AI732" t="s">
        <v>101</v>
      </c>
      <c r="AJ732">
        <v>1180</v>
      </c>
      <c r="AK732" t="s">
        <v>102</v>
      </c>
      <c r="AL732">
        <v>0</v>
      </c>
      <c r="AM732">
        <v>415</v>
      </c>
      <c r="AN732">
        <v>1595</v>
      </c>
      <c r="AO732" s="28" t="s">
        <v>103</v>
      </c>
      <c r="AP732" s="28" t="s">
        <v>104</v>
      </c>
      <c r="AQ732" t="s">
        <v>105</v>
      </c>
      <c r="AR732" t="s">
        <v>106</v>
      </c>
      <c r="AS732">
        <v>1616</v>
      </c>
      <c r="AT732">
        <v>0</v>
      </c>
      <c r="AU732">
        <v>0</v>
      </c>
      <c r="AV732">
        <v>1616</v>
      </c>
      <c r="AW732" s="30">
        <v>1</v>
      </c>
      <c r="AX732">
        <v>0</v>
      </c>
      <c r="AY732" s="30">
        <v>2</v>
      </c>
      <c r="AZ732" s="30">
        <v>0</v>
      </c>
      <c r="BA732">
        <v>2</v>
      </c>
      <c r="BB732" s="14">
        <f>IF(Table1[[#This Row],[FullBath]]+Table1[[#This Row],[HalfBath]]=Table1[[#This Row],[BedroomAbvGr]],1,0)</f>
        <v>1</v>
      </c>
      <c r="BC732">
        <v>1</v>
      </c>
      <c r="BD732" s="30" t="s">
        <v>97</v>
      </c>
      <c r="BE732">
        <v>5</v>
      </c>
      <c r="BF732" t="s">
        <v>107</v>
      </c>
      <c r="BG732">
        <v>1</v>
      </c>
      <c r="BH732" t="s">
        <v>98</v>
      </c>
      <c r="BI732" t="s">
        <v>108</v>
      </c>
      <c r="BJ732">
        <v>1995</v>
      </c>
      <c r="BK732" t="s">
        <v>109</v>
      </c>
      <c r="BL732">
        <v>2</v>
      </c>
      <c r="BM732">
        <v>608</v>
      </c>
      <c r="BN732" t="s">
        <v>98</v>
      </c>
      <c r="BO732" t="s">
        <v>98</v>
      </c>
      <c r="BP732" t="s">
        <v>105</v>
      </c>
      <c r="BQ732" s="30">
        <v>237</v>
      </c>
      <c r="BR732" s="14">
        <f>IF(Table1[[#This Row],[WoodDeckSF]]&gt;0,1,0)</f>
        <v>1</v>
      </c>
      <c r="BS732">
        <v>152</v>
      </c>
      <c r="BT732">
        <v>0</v>
      </c>
      <c r="BU732">
        <v>0</v>
      </c>
      <c r="BV732">
        <v>0</v>
      </c>
      <c r="BW732">
        <v>0</v>
      </c>
      <c r="BX732" s="28" t="s">
        <v>83</v>
      </c>
      <c r="BY732" s="14">
        <f>IF(Table1[[#This Row],[PoolQC]]="NA", 0, 1)</f>
        <v>0</v>
      </c>
      <c r="BZ732" s="30" t="s">
        <v>83</v>
      </c>
      <c r="CA732" s="14">
        <f>IF(Table1[[#This Row],[Fence]]="NA",0,1)</f>
        <v>0</v>
      </c>
      <c r="CB732" t="s">
        <v>83</v>
      </c>
      <c r="CC732">
        <v>0</v>
      </c>
      <c r="CD732" s="30">
        <v>3</v>
      </c>
      <c r="CE732">
        <v>2010</v>
      </c>
      <c r="CF732" t="s">
        <v>110</v>
      </c>
      <c r="CG732" t="s">
        <v>111</v>
      </c>
      <c r="CH732" s="14">
        <f>IF(Table1[[#This Row],[SaleCondition]]="Normal",1,0)</f>
        <v>1</v>
      </c>
      <c r="CI732" s="1">
        <v>236500</v>
      </c>
    </row>
    <row r="733" spans="1:87" x14ac:dyDescent="0.2">
      <c r="A733">
        <v>732</v>
      </c>
      <c r="B733">
        <v>80</v>
      </c>
      <c r="C733" s="28" t="s">
        <v>81</v>
      </c>
      <c r="D733">
        <v>73</v>
      </c>
      <c r="E733">
        <v>9590</v>
      </c>
      <c r="F733" s="28" t="s">
        <v>82</v>
      </c>
      <c r="G733" t="s">
        <v>83</v>
      </c>
      <c r="H733" t="s">
        <v>120</v>
      </c>
      <c r="I733" s="28" t="s">
        <v>85</v>
      </c>
      <c r="J733" t="s">
        <v>86</v>
      </c>
      <c r="K733" s="30" t="s">
        <v>122</v>
      </c>
      <c r="L733" t="s">
        <v>88</v>
      </c>
      <c r="M733" s="31" t="s">
        <v>189</v>
      </c>
      <c r="N733" s="31" t="s">
        <v>90</v>
      </c>
      <c r="O733" s="28" t="s">
        <v>90</v>
      </c>
      <c r="P733" t="s">
        <v>91</v>
      </c>
      <c r="Q733" s="30" t="s">
        <v>197</v>
      </c>
      <c r="R733" s="28">
        <v>7</v>
      </c>
      <c r="S733" s="28">
        <v>5</v>
      </c>
      <c r="T733">
        <v>2003</v>
      </c>
      <c r="U733">
        <v>2003</v>
      </c>
      <c r="V733" s="14">
        <f t="shared" si="11"/>
        <v>0</v>
      </c>
      <c r="W733" s="28" t="s">
        <v>93</v>
      </c>
      <c r="X733" s="28" t="s">
        <v>94</v>
      </c>
      <c r="Y733" s="30" t="s">
        <v>95</v>
      </c>
      <c r="Z733" s="28" t="s">
        <v>95</v>
      </c>
      <c r="AA733" t="s">
        <v>96</v>
      </c>
      <c r="AB733" s="28">
        <v>442</v>
      </c>
      <c r="AC733" s="28" t="s">
        <v>97</v>
      </c>
      <c r="AD733" s="28" t="s">
        <v>98</v>
      </c>
      <c r="AE733" s="30" t="s">
        <v>99</v>
      </c>
      <c r="AF733" t="s">
        <v>104</v>
      </c>
      <c r="AG733" t="s">
        <v>98</v>
      </c>
      <c r="AH733" t="s">
        <v>130</v>
      </c>
      <c r="AI733" t="s">
        <v>101</v>
      </c>
      <c r="AJ733">
        <v>786</v>
      </c>
      <c r="AK733" t="s">
        <v>102</v>
      </c>
      <c r="AL733">
        <v>0</v>
      </c>
      <c r="AM733">
        <v>82</v>
      </c>
      <c r="AN733">
        <v>868</v>
      </c>
      <c r="AO733" s="28" t="s">
        <v>103</v>
      </c>
      <c r="AP733" s="28" t="s">
        <v>104</v>
      </c>
      <c r="AQ733" t="s">
        <v>105</v>
      </c>
      <c r="AR733" t="s">
        <v>106</v>
      </c>
      <c r="AS733">
        <v>1146</v>
      </c>
      <c r="AT733">
        <v>0</v>
      </c>
      <c r="AU733">
        <v>0</v>
      </c>
      <c r="AV733">
        <v>1146</v>
      </c>
      <c r="AW733" s="30">
        <v>1</v>
      </c>
      <c r="AX733">
        <v>0</v>
      </c>
      <c r="AY733" s="30">
        <v>2</v>
      </c>
      <c r="AZ733" s="30">
        <v>0</v>
      </c>
      <c r="BA733">
        <v>3</v>
      </c>
      <c r="BB733" s="14">
        <f>IF(Table1[[#This Row],[FullBath]]+Table1[[#This Row],[HalfBath]]=Table1[[#This Row],[BedroomAbvGr]],1,0)</f>
        <v>0</v>
      </c>
      <c r="BC733">
        <v>1</v>
      </c>
      <c r="BD733" s="30" t="s">
        <v>97</v>
      </c>
      <c r="BE733">
        <v>6</v>
      </c>
      <c r="BF733" t="s">
        <v>107</v>
      </c>
      <c r="BG733">
        <v>1</v>
      </c>
      <c r="BH733" t="s">
        <v>97</v>
      </c>
      <c r="BI733" t="s">
        <v>108</v>
      </c>
      <c r="BJ733">
        <v>2003</v>
      </c>
      <c r="BK733" t="s">
        <v>157</v>
      </c>
      <c r="BL733">
        <v>2</v>
      </c>
      <c r="BM733">
        <v>438</v>
      </c>
      <c r="BN733" t="s">
        <v>98</v>
      </c>
      <c r="BO733" t="s">
        <v>98</v>
      </c>
      <c r="BP733" t="s">
        <v>105</v>
      </c>
      <c r="BQ733" s="30">
        <v>160</v>
      </c>
      <c r="BR733" s="14">
        <f>IF(Table1[[#This Row],[WoodDeckSF]]&gt;0,1,0)</f>
        <v>1</v>
      </c>
      <c r="BS733">
        <v>22</v>
      </c>
      <c r="BT733">
        <v>0</v>
      </c>
      <c r="BU733">
        <v>0</v>
      </c>
      <c r="BV733">
        <v>0</v>
      </c>
      <c r="BW733">
        <v>0</v>
      </c>
      <c r="BX733" s="28" t="s">
        <v>83</v>
      </c>
      <c r="BY733" s="14">
        <f>IF(Table1[[#This Row],[PoolQC]]="NA", 0, 1)</f>
        <v>0</v>
      </c>
      <c r="BZ733" s="30" t="s">
        <v>83</v>
      </c>
      <c r="CA733" s="14">
        <f>IF(Table1[[#This Row],[Fence]]="NA",0,1)</f>
        <v>0</v>
      </c>
      <c r="CB733" t="s">
        <v>83</v>
      </c>
      <c r="CC733">
        <v>0</v>
      </c>
      <c r="CD733" s="30">
        <v>5</v>
      </c>
      <c r="CE733">
        <v>2007</v>
      </c>
      <c r="CF733" t="s">
        <v>110</v>
      </c>
      <c r="CG733" t="s">
        <v>111</v>
      </c>
      <c r="CH733" s="14">
        <f>IF(Table1[[#This Row],[SaleCondition]]="Normal",1,0)</f>
        <v>1</v>
      </c>
      <c r="CI733" s="1">
        <v>187500</v>
      </c>
    </row>
    <row r="734" spans="1:87" x14ac:dyDescent="0.2">
      <c r="A734">
        <v>733</v>
      </c>
      <c r="B734">
        <v>60</v>
      </c>
      <c r="C734" s="28" t="s">
        <v>81</v>
      </c>
      <c r="D734">
        <v>75</v>
      </c>
      <c r="E734">
        <v>11404</v>
      </c>
      <c r="F734" s="28" t="s">
        <v>82</v>
      </c>
      <c r="G734" t="s">
        <v>83</v>
      </c>
      <c r="H734" t="s">
        <v>120</v>
      </c>
      <c r="I734" s="28" t="s">
        <v>85</v>
      </c>
      <c r="J734" t="s">
        <v>86</v>
      </c>
      <c r="K734" s="30" t="s">
        <v>87</v>
      </c>
      <c r="L734" t="s">
        <v>88</v>
      </c>
      <c r="M734" s="31" t="s">
        <v>89</v>
      </c>
      <c r="N734" s="31" t="s">
        <v>90</v>
      </c>
      <c r="O734" s="28" t="s">
        <v>90</v>
      </c>
      <c r="P734" t="s">
        <v>91</v>
      </c>
      <c r="Q734" s="30" t="s">
        <v>92</v>
      </c>
      <c r="R734" s="28">
        <v>7</v>
      </c>
      <c r="S734" s="28">
        <v>5</v>
      </c>
      <c r="T734">
        <v>1998</v>
      </c>
      <c r="U734">
        <v>1999</v>
      </c>
      <c r="V734" s="14">
        <f t="shared" si="11"/>
        <v>1</v>
      </c>
      <c r="W734" s="28" t="s">
        <v>93</v>
      </c>
      <c r="X734" s="28" t="s">
        <v>94</v>
      </c>
      <c r="Y734" s="30" t="s">
        <v>95</v>
      </c>
      <c r="Z734" s="28" t="s">
        <v>95</v>
      </c>
      <c r="AA734" t="s">
        <v>96</v>
      </c>
      <c r="AB734" s="28">
        <v>202</v>
      </c>
      <c r="AC734" s="28" t="s">
        <v>97</v>
      </c>
      <c r="AD734" s="28" t="s">
        <v>98</v>
      </c>
      <c r="AE734" s="30" t="s">
        <v>99</v>
      </c>
      <c r="AF734" t="s">
        <v>97</v>
      </c>
      <c r="AG734" t="s">
        <v>98</v>
      </c>
      <c r="AH734" t="s">
        <v>130</v>
      </c>
      <c r="AI734" t="s">
        <v>119</v>
      </c>
      <c r="AJ734">
        <v>252</v>
      </c>
      <c r="AK734" t="s">
        <v>102</v>
      </c>
      <c r="AL734">
        <v>0</v>
      </c>
      <c r="AM734">
        <v>901</v>
      </c>
      <c r="AN734">
        <v>1153</v>
      </c>
      <c r="AO734" s="28" t="s">
        <v>103</v>
      </c>
      <c r="AP734" s="28" t="s">
        <v>104</v>
      </c>
      <c r="AQ734" t="s">
        <v>105</v>
      </c>
      <c r="AR734" t="s">
        <v>106</v>
      </c>
      <c r="AS734">
        <v>1153</v>
      </c>
      <c r="AT734">
        <v>878</v>
      </c>
      <c r="AU734">
        <v>0</v>
      </c>
      <c r="AV734">
        <v>2031</v>
      </c>
      <c r="AW734" s="30">
        <v>0</v>
      </c>
      <c r="AX734">
        <v>0</v>
      </c>
      <c r="AY734" s="30">
        <v>2</v>
      </c>
      <c r="AZ734" s="30">
        <v>1</v>
      </c>
      <c r="BA734">
        <v>3</v>
      </c>
      <c r="BB734" s="14">
        <f>IF(Table1[[#This Row],[FullBath]]+Table1[[#This Row],[HalfBath]]=Table1[[#This Row],[BedroomAbvGr]],1,0)</f>
        <v>1</v>
      </c>
      <c r="BC734">
        <v>1</v>
      </c>
      <c r="BD734" s="30" t="s">
        <v>97</v>
      </c>
      <c r="BE734">
        <v>8</v>
      </c>
      <c r="BF734" t="s">
        <v>107</v>
      </c>
      <c r="BG734">
        <v>1</v>
      </c>
      <c r="BH734" t="s">
        <v>98</v>
      </c>
      <c r="BI734" t="s">
        <v>108</v>
      </c>
      <c r="BJ734">
        <v>1998</v>
      </c>
      <c r="BK734" t="s">
        <v>157</v>
      </c>
      <c r="BL734">
        <v>2</v>
      </c>
      <c r="BM734">
        <v>541</v>
      </c>
      <c r="BN734" t="s">
        <v>98</v>
      </c>
      <c r="BO734" t="s">
        <v>98</v>
      </c>
      <c r="BP734" t="s">
        <v>105</v>
      </c>
      <c r="BQ734" s="30">
        <v>192</v>
      </c>
      <c r="BR734" s="14">
        <f>IF(Table1[[#This Row],[WoodDeckSF]]&gt;0,1,0)</f>
        <v>1</v>
      </c>
      <c r="BS734">
        <v>84</v>
      </c>
      <c r="BT734">
        <v>0</v>
      </c>
      <c r="BU734">
        <v>0</v>
      </c>
      <c r="BV734">
        <v>0</v>
      </c>
      <c r="BW734">
        <v>0</v>
      </c>
      <c r="BX734" s="28" t="s">
        <v>83</v>
      </c>
      <c r="BY734" s="14">
        <f>IF(Table1[[#This Row],[PoolQC]]="NA", 0, 1)</f>
        <v>0</v>
      </c>
      <c r="BZ734" s="30" t="s">
        <v>83</v>
      </c>
      <c r="CA734" s="14">
        <f>IF(Table1[[#This Row],[Fence]]="NA",0,1)</f>
        <v>0</v>
      </c>
      <c r="CB734" t="s">
        <v>83</v>
      </c>
      <c r="CC734">
        <v>0</v>
      </c>
      <c r="CD734" s="30">
        <v>7</v>
      </c>
      <c r="CE734">
        <v>2008</v>
      </c>
      <c r="CF734" t="s">
        <v>110</v>
      </c>
      <c r="CG734" t="s">
        <v>111</v>
      </c>
      <c r="CH734" s="14">
        <f>IF(Table1[[#This Row],[SaleCondition]]="Normal",1,0)</f>
        <v>1</v>
      </c>
      <c r="CI734" s="1">
        <v>222500</v>
      </c>
    </row>
    <row r="735" spans="1:87" x14ac:dyDescent="0.2">
      <c r="A735">
        <v>734</v>
      </c>
      <c r="B735">
        <v>20</v>
      </c>
      <c r="C735" s="28" t="s">
        <v>81</v>
      </c>
      <c r="D735">
        <v>80</v>
      </c>
      <c r="E735">
        <v>10000</v>
      </c>
      <c r="F735" s="28" t="s">
        <v>82</v>
      </c>
      <c r="G735" t="s">
        <v>83</v>
      </c>
      <c r="H735" t="s">
        <v>84</v>
      </c>
      <c r="I735" s="28" t="s">
        <v>85</v>
      </c>
      <c r="J735" t="s">
        <v>86</v>
      </c>
      <c r="K735" s="30" t="s">
        <v>122</v>
      </c>
      <c r="L735" t="s">
        <v>88</v>
      </c>
      <c r="M735" s="31" t="s">
        <v>151</v>
      </c>
      <c r="N735" s="31" t="s">
        <v>114</v>
      </c>
      <c r="O735" s="28" t="s">
        <v>90</v>
      </c>
      <c r="P735" t="s">
        <v>91</v>
      </c>
      <c r="Q735" s="30" t="s">
        <v>115</v>
      </c>
      <c r="R735" s="28">
        <v>5</v>
      </c>
      <c r="S735" s="28">
        <v>6</v>
      </c>
      <c r="T735">
        <v>1961</v>
      </c>
      <c r="U735">
        <v>1983</v>
      </c>
      <c r="V735" s="14">
        <f t="shared" si="11"/>
        <v>1</v>
      </c>
      <c r="W735" s="28" t="s">
        <v>152</v>
      </c>
      <c r="X735" s="28" t="s">
        <v>94</v>
      </c>
      <c r="Y735" s="30" t="s">
        <v>140</v>
      </c>
      <c r="Z735" s="28" t="s">
        <v>140</v>
      </c>
      <c r="AA735" t="s">
        <v>117</v>
      </c>
      <c r="AB735" s="28">
        <v>0</v>
      </c>
      <c r="AC735" s="28" t="s">
        <v>98</v>
      </c>
      <c r="AD735" s="28" t="s">
        <v>98</v>
      </c>
      <c r="AE735" s="30" t="s">
        <v>118</v>
      </c>
      <c r="AF735" t="s">
        <v>98</v>
      </c>
      <c r="AG735" t="s">
        <v>98</v>
      </c>
      <c r="AH735" t="s">
        <v>100</v>
      </c>
      <c r="AI735" t="s">
        <v>141</v>
      </c>
      <c r="AJ735">
        <v>594</v>
      </c>
      <c r="AK735" t="s">
        <v>102</v>
      </c>
      <c r="AL735">
        <v>0</v>
      </c>
      <c r="AM735">
        <v>270</v>
      </c>
      <c r="AN735">
        <v>864</v>
      </c>
      <c r="AO735" s="28" t="s">
        <v>103</v>
      </c>
      <c r="AP735" s="28" t="s">
        <v>104</v>
      </c>
      <c r="AQ735" t="s">
        <v>105</v>
      </c>
      <c r="AR735" t="s">
        <v>106</v>
      </c>
      <c r="AS735">
        <v>1144</v>
      </c>
      <c r="AT735">
        <v>0</v>
      </c>
      <c r="AU735">
        <v>0</v>
      </c>
      <c r="AV735">
        <v>1144</v>
      </c>
      <c r="AW735" s="30">
        <v>1</v>
      </c>
      <c r="AX735">
        <v>0</v>
      </c>
      <c r="AY735" s="30">
        <v>1</v>
      </c>
      <c r="AZ735" s="30">
        <v>0</v>
      </c>
      <c r="BA735">
        <v>3</v>
      </c>
      <c r="BB735" s="14">
        <f>IF(Table1[[#This Row],[FullBath]]+Table1[[#This Row],[HalfBath]]=Table1[[#This Row],[BedroomAbvGr]],1,0)</f>
        <v>0</v>
      </c>
      <c r="BC735">
        <v>1</v>
      </c>
      <c r="BD735" s="30" t="s">
        <v>98</v>
      </c>
      <c r="BE735">
        <v>6</v>
      </c>
      <c r="BF735" t="s">
        <v>107</v>
      </c>
      <c r="BG735">
        <v>1</v>
      </c>
      <c r="BH735" t="s">
        <v>98</v>
      </c>
      <c r="BI735" t="s">
        <v>108</v>
      </c>
      <c r="BJ735">
        <v>1961</v>
      </c>
      <c r="BK735" t="s">
        <v>109</v>
      </c>
      <c r="BL735">
        <v>1</v>
      </c>
      <c r="BM735">
        <v>264</v>
      </c>
      <c r="BN735" t="s">
        <v>98</v>
      </c>
      <c r="BO735" t="s">
        <v>98</v>
      </c>
      <c r="BP735" t="s">
        <v>105</v>
      </c>
      <c r="BQ735" s="30">
        <v>165</v>
      </c>
      <c r="BR735" s="14">
        <f>IF(Table1[[#This Row],[WoodDeckSF]]&gt;0,1,0)</f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 s="28" t="s">
        <v>83</v>
      </c>
      <c r="BY735" s="14">
        <f>IF(Table1[[#This Row],[PoolQC]]="NA", 0, 1)</f>
        <v>0</v>
      </c>
      <c r="BZ735" s="30" t="s">
        <v>163</v>
      </c>
      <c r="CA735" s="14">
        <f>IF(Table1[[#This Row],[Fence]]="NA",0,1)</f>
        <v>1</v>
      </c>
      <c r="CB735" t="s">
        <v>135</v>
      </c>
      <c r="CC735">
        <v>400</v>
      </c>
      <c r="CD735" s="30">
        <v>3</v>
      </c>
      <c r="CE735">
        <v>2009</v>
      </c>
      <c r="CF735" t="s">
        <v>110</v>
      </c>
      <c r="CG735" t="s">
        <v>111</v>
      </c>
      <c r="CH735" s="14">
        <f>IF(Table1[[#This Row],[SaleCondition]]="Normal",1,0)</f>
        <v>1</v>
      </c>
      <c r="CI735" s="1">
        <v>131400</v>
      </c>
    </row>
    <row r="736" spans="1:87" x14ac:dyDescent="0.2">
      <c r="A736">
        <v>735</v>
      </c>
      <c r="B736">
        <v>20</v>
      </c>
      <c r="C736" s="28" t="s">
        <v>81</v>
      </c>
      <c r="D736" t="s">
        <v>83</v>
      </c>
      <c r="E736">
        <v>8978</v>
      </c>
      <c r="F736" s="28" t="s">
        <v>82</v>
      </c>
      <c r="G736" t="s">
        <v>83</v>
      </c>
      <c r="H736" t="s">
        <v>120</v>
      </c>
      <c r="I736" s="28" t="s">
        <v>85</v>
      </c>
      <c r="J736" t="s">
        <v>86</v>
      </c>
      <c r="K736" s="30" t="s">
        <v>122</v>
      </c>
      <c r="L736" t="s">
        <v>88</v>
      </c>
      <c r="M736" s="31" t="s">
        <v>151</v>
      </c>
      <c r="N736" s="31" t="s">
        <v>90</v>
      </c>
      <c r="O736" s="28" t="s">
        <v>90</v>
      </c>
      <c r="P736" t="s">
        <v>91</v>
      </c>
      <c r="Q736" s="30" t="s">
        <v>115</v>
      </c>
      <c r="R736" s="28">
        <v>5</v>
      </c>
      <c r="S736" s="28">
        <v>5</v>
      </c>
      <c r="T736">
        <v>1968</v>
      </c>
      <c r="U736">
        <v>1968</v>
      </c>
      <c r="V736" s="14">
        <f t="shared" si="11"/>
        <v>0</v>
      </c>
      <c r="W736" s="28" t="s">
        <v>93</v>
      </c>
      <c r="X736" s="28" t="s">
        <v>94</v>
      </c>
      <c r="Y736" s="30" t="s">
        <v>161</v>
      </c>
      <c r="Z736" s="28" t="s">
        <v>161</v>
      </c>
      <c r="AA736" t="s">
        <v>117</v>
      </c>
      <c r="AB736" s="28">
        <v>0</v>
      </c>
      <c r="AC736" s="28" t="s">
        <v>98</v>
      </c>
      <c r="AD736" s="28" t="s">
        <v>98</v>
      </c>
      <c r="AE736" s="30" t="s">
        <v>99</v>
      </c>
      <c r="AF736" t="s">
        <v>98</v>
      </c>
      <c r="AG736" t="s">
        <v>98</v>
      </c>
      <c r="AH736" t="s">
        <v>100</v>
      </c>
      <c r="AI736" t="s">
        <v>102</v>
      </c>
      <c r="AJ736">
        <v>0</v>
      </c>
      <c r="AK736" t="s">
        <v>102</v>
      </c>
      <c r="AL736">
        <v>0</v>
      </c>
      <c r="AM736">
        <v>948</v>
      </c>
      <c r="AN736">
        <v>948</v>
      </c>
      <c r="AO736" s="28" t="s">
        <v>103</v>
      </c>
      <c r="AP736" s="28" t="s">
        <v>98</v>
      </c>
      <c r="AQ736" t="s">
        <v>105</v>
      </c>
      <c r="AR736" t="s">
        <v>106</v>
      </c>
      <c r="AS736">
        <v>948</v>
      </c>
      <c r="AT736">
        <v>0</v>
      </c>
      <c r="AU736">
        <v>0</v>
      </c>
      <c r="AV736">
        <v>948</v>
      </c>
      <c r="AW736" s="30">
        <v>0</v>
      </c>
      <c r="AX736">
        <v>0</v>
      </c>
      <c r="AY736" s="30">
        <v>1</v>
      </c>
      <c r="AZ736" s="30">
        <v>0</v>
      </c>
      <c r="BA736">
        <v>3</v>
      </c>
      <c r="BB736" s="14">
        <f>IF(Table1[[#This Row],[FullBath]]+Table1[[#This Row],[HalfBath]]=Table1[[#This Row],[BedroomAbvGr]],1,0)</f>
        <v>0</v>
      </c>
      <c r="BC736">
        <v>1</v>
      </c>
      <c r="BD736" s="30" t="s">
        <v>98</v>
      </c>
      <c r="BE736">
        <v>6</v>
      </c>
      <c r="BF736" t="s">
        <v>107</v>
      </c>
      <c r="BG736">
        <v>0</v>
      </c>
      <c r="BH736" t="s">
        <v>83</v>
      </c>
      <c r="BI736" t="s">
        <v>108</v>
      </c>
      <c r="BJ736">
        <v>1968</v>
      </c>
      <c r="BK736" t="s">
        <v>102</v>
      </c>
      <c r="BL736">
        <v>1</v>
      </c>
      <c r="BM736">
        <v>300</v>
      </c>
      <c r="BN736" t="s">
        <v>98</v>
      </c>
      <c r="BO736" t="s">
        <v>98</v>
      </c>
      <c r="BP736" t="s">
        <v>105</v>
      </c>
      <c r="BQ736" s="30">
        <v>147</v>
      </c>
      <c r="BR736" s="14">
        <f>IF(Table1[[#This Row],[WoodDeckSF]]&gt;0,1,0)</f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 s="28" t="s">
        <v>83</v>
      </c>
      <c r="BY736" s="14">
        <f>IF(Table1[[#This Row],[PoolQC]]="NA", 0, 1)</f>
        <v>0</v>
      </c>
      <c r="BZ736" s="30" t="s">
        <v>83</v>
      </c>
      <c r="CA736" s="14">
        <f>IF(Table1[[#This Row],[Fence]]="NA",0,1)</f>
        <v>0</v>
      </c>
      <c r="CB736" t="s">
        <v>83</v>
      </c>
      <c r="CC736">
        <v>0</v>
      </c>
      <c r="CD736" s="30">
        <v>5</v>
      </c>
      <c r="CE736">
        <v>2007</v>
      </c>
      <c r="CF736" t="s">
        <v>110</v>
      </c>
      <c r="CG736" t="s">
        <v>219</v>
      </c>
      <c r="CH736" s="14">
        <f>IF(Table1[[#This Row],[SaleCondition]]="Normal",1,0)</f>
        <v>0</v>
      </c>
      <c r="CI736" s="1">
        <v>108000</v>
      </c>
    </row>
    <row r="737" spans="1:87" x14ac:dyDescent="0.2">
      <c r="A737">
        <v>736</v>
      </c>
      <c r="B737">
        <v>75</v>
      </c>
      <c r="C737" s="28" t="s">
        <v>142</v>
      </c>
      <c r="D737">
        <v>60</v>
      </c>
      <c r="E737">
        <v>10800</v>
      </c>
      <c r="F737" s="28" t="s">
        <v>82</v>
      </c>
      <c r="G737" t="s">
        <v>83</v>
      </c>
      <c r="H737" t="s">
        <v>84</v>
      </c>
      <c r="I737" s="28" t="s">
        <v>85</v>
      </c>
      <c r="J737" t="s">
        <v>86</v>
      </c>
      <c r="K737" s="30" t="s">
        <v>87</v>
      </c>
      <c r="L737" t="s">
        <v>88</v>
      </c>
      <c r="M737" s="31" t="s">
        <v>143</v>
      </c>
      <c r="N737" s="31" t="s">
        <v>90</v>
      </c>
      <c r="O737" s="28" t="s">
        <v>90</v>
      </c>
      <c r="P737" t="s">
        <v>91</v>
      </c>
      <c r="Q737" s="30" t="s">
        <v>201</v>
      </c>
      <c r="R737" s="28">
        <v>7</v>
      </c>
      <c r="S737" s="28">
        <v>7</v>
      </c>
      <c r="T737">
        <v>1914</v>
      </c>
      <c r="U737">
        <v>1970</v>
      </c>
      <c r="V737" s="14">
        <f t="shared" si="11"/>
        <v>1</v>
      </c>
      <c r="W737" s="28" t="s">
        <v>93</v>
      </c>
      <c r="X737" s="28" t="s">
        <v>94</v>
      </c>
      <c r="Y737" s="30" t="s">
        <v>124</v>
      </c>
      <c r="Z737" s="28" t="s">
        <v>124</v>
      </c>
      <c r="AA737" t="s">
        <v>117</v>
      </c>
      <c r="AB737" s="28">
        <v>0</v>
      </c>
      <c r="AC737" s="28" t="s">
        <v>98</v>
      </c>
      <c r="AD737" s="28" t="s">
        <v>98</v>
      </c>
      <c r="AE737" s="30" t="s">
        <v>126</v>
      </c>
      <c r="AF737" t="s">
        <v>97</v>
      </c>
      <c r="AG737" t="s">
        <v>98</v>
      </c>
      <c r="AH737" t="s">
        <v>121</v>
      </c>
      <c r="AI737" t="s">
        <v>153</v>
      </c>
      <c r="AJ737">
        <v>390</v>
      </c>
      <c r="AK737" t="s">
        <v>102</v>
      </c>
      <c r="AL737">
        <v>0</v>
      </c>
      <c r="AM737">
        <v>490</v>
      </c>
      <c r="AN737">
        <v>880</v>
      </c>
      <c r="AO737" s="28" t="s">
        <v>206</v>
      </c>
      <c r="AP737" s="28" t="s">
        <v>147</v>
      </c>
      <c r="AQ737" t="s">
        <v>177</v>
      </c>
      <c r="AR737" t="s">
        <v>106</v>
      </c>
      <c r="AS737">
        <v>880</v>
      </c>
      <c r="AT737">
        <v>888</v>
      </c>
      <c r="AU737">
        <v>0</v>
      </c>
      <c r="AV737">
        <v>1768</v>
      </c>
      <c r="AW737" s="30">
        <v>0</v>
      </c>
      <c r="AX737">
        <v>0</v>
      </c>
      <c r="AY737" s="30">
        <v>1</v>
      </c>
      <c r="AZ737" s="30">
        <v>1</v>
      </c>
      <c r="BA737">
        <v>2</v>
      </c>
      <c r="BB737" s="14">
        <f>IF(Table1[[#This Row],[FullBath]]+Table1[[#This Row],[HalfBath]]=Table1[[#This Row],[BedroomAbvGr]],1,0)</f>
        <v>1</v>
      </c>
      <c r="BC737">
        <v>1</v>
      </c>
      <c r="BD737" s="30" t="s">
        <v>98</v>
      </c>
      <c r="BE737">
        <v>6</v>
      </c>
      <c r="BF737" t="s">
        <v>107</v>
      </c>
      <c r="BG737">
        <v>2</v>
      </c>
      <c r="BH737" t="s">
        <v>98</v>
      </c>
      <c r="BI737" t="s">
        <v>127</v>
      </c>
      <c r="BJ737">
        <v>1914</v>
      </c>
      <c r="BK737" t="s">
        <v>102</v>
      </c>
      <c r="BL737">
        <v>2</v>
      </c>
      <c r="BM737">
        <v>320</v>
      </c>
      <c r="BN737" t="s">
        <v>98</v>
      </c>
      <c r="BO737" t="s">
        <v>98</v>
      </c>
      <c r="BP737" t="s">
        <v>177</v>
      </c>
      <c r="BQ737" s="30">
        <v>0</v>
      </c>
      <c r="BR737" s="14">
        <f>IF(Table1[[#This Row],[WoodDeckSF]]&gt;0,1,0)</f>
        <v>0</v>
      </c>
      <c r="BS737">
        <v>341</v>
      </c>
      <c r="BT737">
        <v>0</v>
      </c>
      <c r="BU737">
        <v>0</v>
      </c>
      <c r="BV737">
        <v>0</v>
      </c>
      <c r="BW737">
        <v>0</v>
      </c>
      <c r="BX737" s="28" t="s">
        <v>83</v>
      </c>
      <c r="BY737" s="14">
        <f>IF(Table1[[#This Row],[PoolQC]]="NA", 0, 1)</f>
        <v>0</v>
      </c>
      <c r="BZ737" s="30" t="s">
        <v>83</v>
      </c>
      <c r="CA737" s="14">
        <f>IF(Table1[[#This Row],[Fence]]="NA",0,1)</f>
        <v>0</v>
      </c>
      <c r="CB737" t="s">
        <v>83</v>
      </c>
      <c r="CC737">
        <v>0</v>
      </c>
      <c r="CD737" s="30">
        <v>10</v>
      </c>
      <c r="CE737">
        <v>2006</v>
      </c>
      <c r="CF737" t="s">
        <v>110</v>
      </c>
      <c r="CG737" t="s">
        <v>111</v>
      </c>
      <c r="CH737" s="14">
        <f>IF(Table1[[#This Row],[SaleCondition]]="Normal",1,0)</f>
        <v>1</v>
      </c>
      <c r="CI737" s="1">
        <v>163000</v>
      </c>
    </row>
    <row r="738" spans="1:87" x14ac:dyDescent="0.2">
      <c r="A738">
        <v>737</v>
      </c>
      <c r="B738">
        <v>90</v>
      </c>
      <c r="C738" s="28" t="s">
        <v>81</v>
      </c>
      <c r="D738">
        <v>60</v>
      </c>
      <c r="E738">
        <v>8544</v>
      </c>
      <c r="F738" s="28" t="s">
        <v>82</v>
      </c>
      <c r="G738" t="s">
        <v>83</v>
      </c>
      <c r="H738" t="s">
        <v>84</v>
      </c>
      <c r="I738" s="28" t="s">
        <v>85</v>
      </c>
      <c r="J738" t="s">
        <v>86</v>
      </c>
      <c r="K738" s="30" t="s">
        <v>87</v>
      </c>
      <c r="L738" t="s">
        <v>88</v>
      </c>
      <c r="M738" s="31" t="s">
        <v>162</v>
      </c>
      <c r="N738" s="31" t="s">
        <v>90</v>
      </c>
      <c r="O738" s="28" t="s">
        <v>90</v>
      </c>
      <c r="P738" t="s">
        <v>167</v>
      </c>
      <c r="Q738" s="30" t="s">
        <v>115</v>
      </c>
      <c r="R738" s="28">
        <v>3</v>
      </c>
      <c r="S738" s="28">
        <v>4</v>
      </c>
      <c r="T738">
        <v>1950</v>
      </c>
      <c r="U738">
        <v>1950</v>
      </c>
      <c r="V738" s="14">
        <f t="shared" si="11"/>
        <v>0</v>
      </c>
      <c r="W738" s="28" t="s">
        <v>93</v>
      </c>
      <c r="X738" s="28" t="s">
        <v>94</v>
      </c>
      <c r="Y738" s="30" t="s">
        <v>203</v>
      </c>
      <c r="Z738" s="28" t="s">
        <v>137</v>
      </c>
      <c r="AA738" t="s">
        <v>117</v>
      </c>
      <c r="AB738" s="28">
        <v>0</v>
      </c>
      <c r="AC738" s="28" t="s">
        <v>98</v>
      </c>
      <c r="AD738" s="28" t="s">
        <v>98</v>
      </c>
      <c r="AE738" s="30" t="s">
        <v>118</v>
      </c>
      <c r="AF738" t="s">
        <v>83</v>
      </c>
      <c r="AG738" t="s">
        <v>83</v>
      </c>
      <c r="AH738" t="s">
        <v>83</v>
      </c>
      <c r="AI738" t="s">
        <v>83</v>
      </c>
      <c r="AJ738">
        <v>0</v>
      </c>
      <c r="AK738" t="s">
        <v>83</v>
      </c>
      <c r="AL738">
        <v>0</v>
      </c>
      <c r="AM738">
        <v>0</v>
      </c>
      <c r="AN738">
        <v>0</v>
      </c>
      <c r="AO738" s="28" t="s">
        <v>103</v>
      </c>
      <c r="AP738" s="28" t="s">
        <v>97</v>
      </c>
      <c r="AQ738" t="s">
        <v>177</v>
      </c>
      <c r="AR738" t="s">
        <v>145</v>
      </c>
      <c r="AS738">
        <v>1040</v>
      </c>
      <c r="AT738">
        <v>0</v>
      </c>
      <c r="AU738">
        <v>0</v>
      </c>
      <c r="AV738">
        <v>1040</v>
      </c>
      <c r="AW738" s="30">
        <v>0</v>
      </c>
      <c r="AX738">
        <v>0</v>
      </c>
      <c r="AY738" s="30">
        <v>2</v>
      </c>
      <c r="AZ738" s="30">
        <v>0</v>
      </c>
      <c r="BA738">
        <v>2</v>
      </c>
      <c r="BB738" s="14">
        <f>IF(Table1[[#This Row],[FullBath]]+Table1[[#This Row],[HalfBath]]=Table1[[#This Row],[BedroomAbvGr]],1,0)</f>
        <v>1</v>
      </c>
      <c r="BC738">
        <v>2</v>
      </c>
      <c r="BD738" s="30" t="s">
        <v>98</v>
      </c>
      <c r="BE738">
        <v>6</v>
      </c>
      <c r="BF738" t="s">
        <v>107</v>
      </c>
      <c r="BG738">
        <v>0</v>
      </c>
      <c r="BH738" t="s">
        <v>83</v>
      </c>
      <c r="BI738" t="s">
        <v>127</v>
      </c>
      <c r="BJ738">
        <v>1949</v>
      </c>
      <c r="BK738" t="s">
        <v>102</v>
      </c>
      <c r="BL738">
        <v>2</v>
      </c>
      <c r="BM738">
        <v>400</v>
      </c>
      <c r="BN738" t="s">
        <v>98</v>
      </c>
      <c r="BO738" t="s">
        <v>98</v>
      </c>
      <c r="BP738" t="s">
        <v>105</v>
      </c>
      <c r="BQ738" s="30">
        <v>0</v>
      </c>
      <c r="BR738" s="14">
        <f>IF(Table1[[#This Row],[WoodDeckSF]]&gt;0,1,0)</f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s="28" t="s">
        <v>83</v>
      </c>
      <c r="BY738" s="14">
        <f>IF(Table1[[#This Row],[PoolQC]]="NA", 0, 1)</f>
        <v>0</v>
      </c>
      <c r="BZ738" s="30" t="s">
        <v>83</v>
      </c>
      <c r="CA738" s="14">
        <f>IF(Table1[[#This Row],[Fence]]="NA",0,1)</f>
        <v>0</v>
      </c>
      <c r="CB738" t="s">
        <v>83</v>
      </c>
      <c r="CC738">
        <v>0</v>
      </c>
      <c r="CD738" s="30">
        <v>7</v>
      </c>
      <c r="CE738">
        <v>2006</v>
      </c>
      <c r="CF738" t="s">
        <v>110</v>
      </c>
      <c r="CG738" t="s">
        <v>111</v>
      </c>
      <c r="CH738" s="14">
        <f>IF(Table1[[#This Row],[SaleCondition]]="Normal",1,0)</f>
        <v>1</v>
      </c>
      <c r="CI738" s="1">
        <v>93500</v>
      </c>
    </row>
    <row r="739" spans="1:87" x14ac:dyDescent="0.2">
      <c r="A739">
        <v>738</v>
      </c>
      <c r="B739">
        <v>60</v>
      </c>
      <c r="C739" s="28" t="s">
        <v>81</v>
      </c>
      <c r="D739">
        <v>72</v>
      </c>
      <c r="E739">
        <v>10463</v>
      </c>
      <c r="F739" s="28" t="s">
        <v>82</v>
      </c>
      <c r="G739" t="s">
        <v>83</v>
      </c>
      <c r="H739" t="s">
        <v>120</v>
      </c>
      <c r="I739" s="28" t="s">
        <v>199</v>
      </c>
      <c r="J739" t="s">
        <v>86</v>
      </c>
      <c r="K739" s="30" t="s">
        <v>166</v>
      </c>
      <c r="L739" t="s">
        <v>88</v>
      </c>
      <c r="M739" s="31" t="s">
        <v>193</v>
      </c>
      <c r="N739" s="31" t="s">
        <v>90</v>
      </c>
      <c r="O739" s="28" t="s">
        <v>90</v>
      </c>
      <c r="P739" t="s">
        <v>91</v>
      </c>
      <c r="Q739" s="30" t="s">
        <v>92</v>
      </c>
      <c r="R739" s="28">
        <v>8</v>
      </c>
      <c r="S739" s="28">
        <v>5</v>
      </c>
      <c r="T739">
        <v>2005</v>
      </c>
      <c r="U739">
        <v>2005</v>
      </c>
      <c r="V739" s="14">
        <f t="shared" si="11"/>
        <v>0</v>
      </c>
      <c r="W739" s="28" t="s">
        <v>93</v>
      </c>
      <c r="X739" s="28" t="s">
        <v>94</v>
      </c>
      <c r="Y739" s="30" t="s">
        <v>95</v>
      </c>
      <c r="Z739" s="28" t="s">
        <v>95</v>
      </c>
      <c r="AA739" t="s">
        <v>117</v>
      </c>
      <c r="AB739" s="28">
        <v>0</v>
      </c>
      <c r="AC739" s="28" t="s">
        <v>97</v>
      </c>
      <c r="AD739" s="28" t="s">
        <v>98</v>
      </c>
      <c r="AE739" s="30" t="s">
        <v>99</v>
      </c>
      <c r="AF739" t="s">
        <v>97</v>
      </c>
      <c r="AG739" t="s">
        <v>98</v>
      </c>
      <c r="AH739" t="s">
        <v>100</v>
      </c>
      <c r="AI739" t="s">
        <v>102</v>
      </c>
      <c r="AJ739">
        <v>0</v>
      </c>
      <c r="AK739" t="s">
        <v>102</v>
      </c>
      <c r="AL739">
        <v>0</v>
      </c>
      <c r="AM739">
        <v>893</v>
      </c>
      <c r="AN739">
        <v>893</v>
      </c>
      <c r="AO739" s="28" t="s">
        <v>103</v>
      </c>
      <c r="AP739" s="28" t="s">
        <v>104</v>
      </c>
      <c r="AQ739" t="s">
        <v>105</v>
      </c>
      <c r="AR739" t="s">
        <v>106</v>
      </c>
      <c r="AS739">
        <v>901</v>
      </c>
      <c r="AT739">
        <v>900</v>
      </c>
      <c r="AU739">
        <v>0</v>
      </c>
      <c r="AV739">
        <v>1801</v>
      </c>
      <c r="AW739" s="30">
        <v>0</v>
      </c>
      <c r="AX739">
        <v>0</v>
      </c>
      <c r="AY739" s="30">
        <v>2</v>
      </c>
      <c r="AZ739" s="30">
        <v>1</v>
      </c>
      <c r="BA739">
        <v>3</v>
      </c>
      <c r="BB739" s="14">
        <f>IF(Table1[[#This Row],[FullBath]]+Table1[[#This Row],[HalfBath]]=Table1[[#This Row],[BedroomAbvGr]],1,0)</f>
        <v>1</v>
      </c>
      <c r="BC739">
        <v>1</v>
      </c>
      <c r="BD739" s="30" t="s">
        <v>97</v>
      </c>
      <c r="BE739">
        <v>8</v>
      </c>
      <c r="BF739" t="s">
        <v>107</v>
      </c>
      <c r="BG739">
        <v>1</v>
      </c>
      <c r="BH739" t="s">
        <v>97</v>
      </c>
      <c r="BI739" t="s">
        <v>108</v>
      </c>
      <c r="BJ739">
        <v>2005</v>
      </c>
      <c r="BK739" t="s">
        <v>157</v>
      </c>
      <c r="BL739">
        <v>3</v>
      </c>
      <c r="BM739">
        <v>800</v>
      </c>
      <c r="BN739" t="s">
        <v>98</v>
      </c>
      <c r="BO739" t="s">
        <v>98</v>
      </c>
      <c r="BP739" t="s">
        <v>105</v>
      </c>
      <c r="BQ739" s="30">
        <v>0</v>
      </c>
      <c r="BR739" s="14">
        <f>IF(Table1[[#This Row],[WoodDeckSF]]&gt;0,1,0)</f>
        <v>0</v>
      </c>
      <c r="BS739">
        <v>116</v>
      </c>
      <c r="BT739">
        <v>0</v>
      </c>
      <c r="BU739">
        <v>0</v>
      </c>
      <c r="BV739">
        <v>0</v>
      </c>
      <c r="BW739">
        <v>0</v>
      </c>
      <c r="BX739" s="28" t="s">
        <v>83</v>
      </c>
      <c r="BY739" s="14">
        <f>IF(Table1[[#This Row],[PoolQC]]="NA", 0, 1)</f>
        <v>0</v>
      </c>
      <c r="BZ739" s="30" t="s">
        <v>83</v>
      </c>
      <c r="CA739" s="14">
        <f>IF(Table1[[#This Row],[Fence]]="NA",0,1)</f>
        <v>0</v>
      </c>
      <c r="CB739" t="s">
        <v>83</v>
      </c>
      <c r="CC739">
        <v>0</v>
      </c>
      <c r="CD739" s="30">
        <v>6</v>
      </c>
      <c r="CE739">
        <v>2006</v>
      </c>
      <c r="CF739" t="s">
        <v>110</v>
      </c>
      <c r="CG739" t="s">
        <v>111</v>
      </c>
      <c r="CH739" s="14">
        <f>IF(Table1[[#This Row],[SaleCondition]]="Normal",1,0)</f>
        <v>1</v>
      </c>
      <c r="CI739" s="1">
        <v>239900</v>
      </c>
    </row>
    <row r="740" spans="1:87" x14ac:dyDescent="0.2">
      <c r="A740">
        <v>739</v>
      </c>
      <c r="B740">
        <v>90</v>
      </c>
      <c r="C740" s="28" t="s">
        <v>81</v>
      </c>
      <c r="D740">
        <v>60</v>
      </c>
      <c r="E740">
        <v>10800</v>
      </c>
      <c r="F740" s="28" t="s">
        <v>82</v>
      </c>
      <c r="G740" t="s">
        <v>83</v>
      </c>
      <c r="H740" t="s">
        <v>84</v>
      </c>
      <c r="I740" s="28" t="s">
        <v>85</v>
      </c>
      <c r="J740" t="s">
        <v>86</v>
      </c>
      <c r="K740" s="30" t="s">
        <v>87</v>
      </c>
      <c r="L740" t="s">
        <v>88</v>
      </c>
      <c r="M740" s="31" t="s">
        <v>185</v>
      </c>
      <c r="N740" s="31" t="s">
        <v>90</v>
      </c>
      <c r="O740" s="28" t="s">
        <v>90</v>
      </c>
      <c r="P740" t="s">
        <v>167</v>
      </c>
      <c r="Q740" s="30" t="s">
        <v>115</v>
      </c>
      <c r="R740" s="28">
        <v>5</v>
      </c>
      <c r="S740" s="28">
        <v>5</v>
      </c>
      <c r="T740">
        <v>1987</v>
      </c>
      <c r="U740">
        <v>1988</v>
      </c>
      <c r="V740" s="14">
        <f t="shared" si="11"/>
        <v>1</v>
      </c>
      <c r="W740" s="28" t="s">
        <v>93</v>
      </c>
      <c r="X740" s="28" t="s">
        <v>94</v>
      </c>
      <c r="Y740" s="30" t="s">
        <v>161</v>
      </c>
      <c r="Z740" s="28" t="s">
        <v>161</v>
      </c>
      <c r="AA740" t="s">
        <v>117</v>
      </c>
      <c r="AB740" s="28">
        <v>0</v>
      </c>
      <c r="AC740" s="28" t="s">
        <v>98</v>
      </c>
      <c r="AD740" s="28" t="s">
        <v>98</v>
      </c>
      <c r="AE740" s="30" t="s">
        <v>118</v>
      </c>
      <c r="AF740" t="s">
        <v>97</v>
      </c>
      <c r="AG740" t="s">
        <v>97</v>
      </c>
      <c r="AH740" t="s">
        <v>97</v>
      </c>
      <c r="AI740" t="s">
        <v>101</v>
      </c>
      <c r="AJ740">
        <v>1200</v>
      </c>
      <c r="AK740" t="s">
        <v>102</v>
      </c>
      <c r="AL740">
        <v>0</v>
      </c>
      <c r="AM740">
        <v>0</v>
      </c>
      <c r="AN740">
        <v>1200</v>
      </c>
      <c r="AO740" s="28" t="s">
        <v>103</v>
      </c>
      <c r="AP740" s="28" t="s">
        <v>98</v>
      </c>
      <c r="AQ740" t="s">
        <v>105</v>
      </c>
      <c r="AR740" t="s">
        <v>106</v>
      </c>
      <c r="AS740">
        <v>1200</v>
      </c>
      <c r="AT740">
        <v>0</v>
      </c>
      <c r="AU740">
        <v>0</v>
      </c>
      <c r="AV740">
        <v>1200</v>
      </c>
      <c r="AW740" s="30">
        <v>3</v>
      </c>
      <c r="AX740">
        <v>0</v>
      </c>
      <c r="AY740" s="30">
        <v>3</v>
      </c>
      <c r="AZ740" s="30">
        <v>0</v>
      </c>
      <c r="BA740">
        <v>3</v>
      </c>
      <c r="BB740" s="14">
        <f>IF(Table1[[#This Row],[FullBath]]+Table1[[#This Row],[HalfBath]]=Table1[[#This Row],[BedroomAbvGr]],1,0)</f>
        <v>1</v>
      </c>
      <c r="BC740">
        <v>1</v>
      </c>
      <c r="BD740" s="30" t="s">
        <v>98</v>
      </c>
      <c r="BE740">
        <v>5</v>
      </c>
      <c r="BF740" t="s">
        <v>107</v>
      </c>
      <c r="BG740">
        <v>0</v>
      </c>
      <c r="BH740" t="s">
        <v>83</v>
      </c>
      <c r="BI740" t="s">
        <v>83</v>
      </c>
      <c r="BJ740" t="s">
        <v>83</v>
      </c>
      <c r="BK740" t="s">
        <v>83</v>
      </c>
      <c r="BL740">
        <v>0</v>
      </c>
      <c r="BM740">
        <v>0</v>
      </c>
      <c r="BN740" t="s">
        <v>83</v>
      </c>
      <c r="BO740" t="s">
        <v>83</v>
      </c>
      <c r="BP740" t="s">
        <v>105</v>
      </c>
      <c r="BQ740" s="30">
        <v>120</v>
      </c>
      <c r="BR740" s="14">
        <f>IF(Table1[[#This Row],[WoodDeckSF]]&gt;0,1,0)</f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 s="28" t="s">
        <v>83</v>
      </c>
      <c r="BY740" s="14">
        <f>IF(Table1[[#This Row],[PoolQC]]="NA", 0, 1)</f>
        <v>0</v>
      </c>
      <c r="BZ740" s="30" t="s">
        <v>83</v>
      </c>
      <c r="CA740" s="14">
        <f>IF(Table1[[#This Row],[Fence]]="NA",0,1)</f>
        <v>0</v>
      </c>
      <c r="CB740" t="s">
        <v>83</v>
      </c>
      <c r="CC740">
        <v>0</v>
      </c>
      <c r="CD740" s="30">
        <v>3</v>
      </c>
      <c r="CE740">
        <v>2009</v>
      </c>
      <c r="CF740" t="s">
        <v>110</v>
      </c>
      <c r="CG740" t="s">
        <v>210</v>
      </c>
      <c r="CH740" s="14">
        <f>IF(Table1[[#This Row],[SaleCondition]]="Normal",1,0)</f>
        <v>0</v>
      </c>
      <c r="CI740" s="1">
        <v>179000</v>
      </c>
    </row>
    <row r="741" spans="1:87" x14ac:dyDescent="0.2">
      <c r="A741">
        <v>740</v>
      </c>
      <c r="B741">
        <v>60</v>
      </c>
      <c r="C741" s="28" t="s">
        <v>81</v>
      </c>
      <c r="D741">
        <v>65</v>
      </c>
      <c r="E741">
        <v>9313</v>
      </c>
      <c r="F741" s="28" t="s">
        <v>82</v>
      </c>
      <c r="G741" t="s">
        <v>83</v>
      </c>
      <c r="H741" t="s">
        <v>120</v>
      </c>
      <c r="I741" s="28" t="s">
        <v>85</v>
      </c>
      <c r="J741" t="s">
        <v>86</v>
      </c>
      <c r="K741" s="30" t="s">
        <v>87</v>
      </c>
      <c r="L741" t="s">
        <v>88</v>
      </c>
      <c r="M741" s="31" t="s">
        <v>89</v>
      </c>
      <c r="N741" s="31" t="s">
        <v>90</v>
      </c>
      <c r="O741" s="28" t="s">
        <v>90</v>
      </c>
      <c r="P741" t="s">
        <v>91</v>
      </c>
      <c r="Q741" s="30" t="s">
        <v>92</v>
      </c>
      <c r="R741" s="28">
        <v>7</v>
      </c>
      <c r="S741" s="28">
        <v>5</v>
      </c>
      <c r="T741">
        <v>2004</v>
      </c>
      <c r="U741">
        <v>2004</v>
      </c>
      <c r="V741" s="14">
        <f t="shared" si="11"/>
        <v>0</v>
      </c>
      <c r="W741" s="28" t="s">
        <v>93</v>
      </c>
      <c r="X741" s="28" t="s">
        <v>94</v>
      </c>
      <c r="Y741" s="30" t="s">
        <v>95</v>
      </c>
      <c r="Z741" s="28" t="s">
        <v>95</v>
      </c>
      <c r="AA741" t="s">
        <v>117</v>
      </c>
      <c r="AB741" s="28">
        <v>0</v>
      </c>
      <c r="AC741" s="28" t="s">
        <v>97</v>
      </c>
      <c r="AD741" s="28" t="s">
        <v>98</v>
      </c>
      <c r="AE741" s="30" t="s">
        <v>99</v>
      </c>
      <c r="AF741" t="s">
        <v>97</v>
      </c>
      <c r="AG741" t="s">
        <v>98</v>
      </c>
      <c r="AH741" t="s">
        <v>100</v>
      </c>
      <c r="AI741" t="s">
        <v>102</v>
      </c>
      <c r="AJ741">
        <v>0</v>
      </c>
      <c r="AK741" t="s">
        <v>102</v>
      </c>
      <c r="AL741">
        <v>0</v>
      </c>
      <c r="AM741">
        <v>864</v>
      </c>
      <c r="AN741">
        <v>864</v>
      </c>
      <c r="AO741" s="28" t="s">
        <v>103</v>
      </c>
      <c r="AP741" s="28" t="s">
        <v>104</v>
      </c>
      <c r="AQ741" t="s">
        <v>105</v>
      </c>
      <c r="AR741" t="s">
        <v>106</v>
      </c>
      <c r="AS741">
        <v>864</v>
      </c>
      <c r="AT741">
        <v>864</v>
      </c>
      <c r="AU741">
        <v>0</v>
      </c>
      <c r="AV741">
        <v>1728</v>
      </c>
      <c r="AW741" s="30">
        <v>0</v>
      </c>
      <c r="AX741">
        <v>0</v>
      </c>
      <c r="AY741" s="30">
        <v>2</v>
      </c>
      <c r="AZ741" s="30">
        <v>1</v>
      </c>
      <c r="BA741">
        <v>3</v>
      </c>
      <c r="BB741" s="14">
        <f>IF(Table1[[#This Row],[FullBath]]+Table1[[#This Row],[HalfBath]]=Table1[[#This Row],[BedroomAbvGr]],1,0)</f>
        <v>1</v>
      </c>
      <c r="BC741">
        <v>1</v>
      </c>
      <c r="BD741" s="30" t="s">
        <v>97</v>
      </c>
      <c r="BE741">
        <v>7</v>
      </c>
      <c r="BF741" t="s">
        <v>107</v>
      </c>
      <c r="BG741">
        <v>0</v>
      </c>
      <c r="BH741" t="s">
        <v>83</v>
      </c>
      <c r="BI741" t="s">
        <v>108</v>
      </c>
      <c r="BJ741">
        <v>2004</v>
      </c>
      <c r="BK741" t="s">
        <v>109</v>
      </c>
      <c r="BL741">
        <v>2</v>
      </c>
      <c r="BM741">
        <v>572</v>
      </c>
      <c r="BN741" t="s">
        <v>98</v>
      </c>
      <c r="BO741" t="s">
        <v>98</v>
      </c>
      <c r="BP741" t="s">
        <v>105</v>
      </c>
      <c r="BQ741" s="30">
        <v>187</v>
      </c>
      <c r="BR741" s="14">
        <f>IF(Table1[[#This Row],[WoodDeckSF]]&gt;0,1,0)</f>
        <v>1</v>
      </c>
      <c r="BS741">
        <v>56</v>
      </c>
      <c r="BT741">
        <v>0</v>
      </c>
      <c r="BU741">
        <v>0</v>
      </c>
      <c r="BV741">
        <v>0</v>
      </c>
      <c r="BW741">
        <v>0</v>
      </c>
      <c r="BX741" s="28" t="s">
        <v>83</v>
      </c>
      <c r="BY741" s="14">
        <f>IF(Table1[[#This Row],[PoolQC]]="NA", 0, 1)</f>
        <v>0</v>
      </c>
      <c r="BZ741" s="30" t="s">
        <v>83</v>
      </c>
      <c r="CA741" s="14">
        <f>IF(Table1[[#This Row],[Fence]]="NA",0,1)</f>
        <v>0</v>
      </c>
      <c r="CB741" t="s">
        <v>83</v>
      </c>
      <c r="CC741">
        <v>0</v>
      </c>
      <c r="CD741" s="30">
        <v>4</v>
      </c>
      <c r="CE741">
        <v>2009</v>
      </c>
      <c r="CF741" t="s">
        <v>110</v>
      </c>
      <c r="CG741" t="s">
        <v>111</v>
      </c>
      <c r="CH741" s="14">
        <f>IF(Table1[[#This Row],[SaleCondition]]="Normal",1,0)</f>
        <v>1</v>
      </c>
      <c r="CI741" s="1">
        <v>190000</v>
      </c>
    </row>
    <row r="742" spans="1:87" x14ac:dyDescent="0.2">
      <c r="A742">
        <v>741</v>
      </c>
      <c r="B742">
        <v>70</v>
      </c>
      <c r="C742" s="28" t="s">
        <v>142</v>
      </c>
      <c r="D742">
        <v>60</v>
      </c>
      <c r="E742">
        <v>9600</v>
      </c>
      <c r="F742" s="28" t="s">
        <v>82</v>
      </c>
      <c r="G742" t="s">
        <v>174</v>
      </c>
      <c r="H742" t="s">
        <v>84</v>
      </c>
      <c r="I742" s="28" t="s">
        <v>85</v>
      </c>
      <c r="J742" t="s">
        <v>86</v>
      </c>
      <c r="K742" s="30" t="s">
        <v>87</v>
      </c>
      <c r="L742" t="s">
        <v>88</v>
      </c>
      <c r="M742" s="31" t="s">
        <v>143</v>
      </c>
      <c r="N742" s="31" t="s">
        <v>90</v>
      </c>
      <c r="O742" s="28" t="s">
        <v>90</v>
      </c>
      <c r="P742" t="s">
        <v>91</v>
      </c>
      <c r="Q742" s="30" t="s">
        <v>92</v>
      </c>
      <c r="R742" s="28">
        <v>5</v>
      </c>
      <c r="S742" s="28">
        <v>7</v>
      </c>
      <c r="T742">
        <v>1910</v>
      </c>
      <c r="U742">
        <v>2002</v>
      </c>
      <c r="V742" s="14">
        <f t="shared" si="11"/>
        <v>1</v>
      </c>
      <c r="W742" s="28" t="s">
        <v>93</v>
      </c>
      <c r="X742" s="28" t="s">
        <v>94</v>
      </c>
      <c r="Y742" s="30" t="s">
        <v>124</v>
      </c>
      <c r="Z742" s="28" t="s">
        <v>125</v>
      </c>
      <c r="AA742" t="s">
        <v>117</v>
      </c>
      <c r="AB742" s="28">
        <v>0</v>
      </c>
      <c r="AC742" s="28" t="s">
        <v>98</v>
      </c>
      <c r="AD742" s="28" t="s">
        <v>97</v>
      </c>
      <c r="AE742" s="30" t="s">
        <v>126</v>
      </c>
      <c r="AF742" t="s">
        <v>147</v>
      </c>
      <c r="AG742" t="s">
        <v>147</v>
      </c>
      <c r="AH742" t="s">
        <v>100</v>
      </c>
      <c r="AI742" t="s">
        <v>102</v>
      </c>
      <c r="AJ742">
        <v>0</v>
      </c>
      <c r="AK742" t="s">
        <v>102</v>
      </c>
      <c r="AL742">
        <v>0</v>
      </c>
      <c r="AM742">
        <v>264</v>
      </c>
      <c r="AN742">
        <v>264</v>
      </c>
      <c r="AO742" s="28" t="s">
        <v>103</v>
      </c>
      <c r="AP742" s="28" t="s">
        <v>104</v>
      </c>
      <c r="AQ742" t="s">
        <v>105</v>
      </c>
      <c r="AR742" t="s">
        <v>106</v>
      </c>
      <c r="AS742">
        <v>768</v>
      </c>
      <c r="AT742">
        <v>664</v>
      </c>
      <c r="AU742">
        <v>0</v>
      </c>
      <c r="AV742">
        <v>1432</v>
      </c>
      <c r="AW742" s="30">
        <v>0</v>
      </c>
      <c r="AX742">
        <v>0</v>
      </c>
      <c r="AY742" s="30">
        <v>2</v>
      </c>
      <c r="AZ742" s="30">
        <v>0</v>
      </c>
      <c r="BA742">
        <v>2</v>
      </c>
      <c r="BB742" s="14">
        <f>IF(Table1[[#This Row],[FullBath]]+Table1[[#This Row],[HalfBath]]=Table1[[#This Row],[BedroomAbvGr]],1,0)</f>
        <v>1</v>
      </c>
      <c r="BC742">
        <v>1</v>
      </c>
      <c r="BD742" s="30" t="s">
        <v>98</v>
      </c>
      <c r="BE742">
        <v>7</v>
      </c>
      <c r="BF742" t="s">
        <v>107</v>
      </c>
      <c r="BG742">
        <v>0</v>
      </c>
      <c r="BH742" t="s">
        <v>83</v>
      </c>
      <c r="BI742" t="s">
        <v>127</v>
      </c>
      <c r="BJ742">
        <v>1910</v>
      </c>
      <c r="BK742" t="s">
        <v>102</v>
      </c>
      <c r="BL742">
        <v>2</v>
      </c>
      <c r="BM742">
        <v>360</v>
      </c>
      <c r="BN742" t="s">
        <v>98</v>
      </c>
      <c r="BO742" t="s">
        <v>97</v>
      </c>
      <c r="BP742" t="s">
        <v>105</v>
      </c>
      <c r="BQ742" s="30">
        <v>270</v>
      </c>
      <c r="BR742" s="14">
        <f>IF(Table1[[#This Row],[WoodDeckSF]]&gt;0,1,0)</f>
        <v>1</v>
      </c>
      <c r="BS742">
        <v>0</v>
      </c>
      <c r="BT742">
        <v>112</v>
      </c>
      <c r="BU742">
        <v>0</v>
      </c>
      <c r="BV742">
        <v>0</v>
      </c>
      <c r="BW742">
        <v>0</v>
      </c>
      <c r="BX742" s="28" t="s">
        <v>83</v>
      </c>
      <c r="BY742" s="14">
        <f>IF(Table1[[#This Row],[PoolQC]]="NA", 0, 1)</f>
        <v>0</v>
      </c>
      <c r="BZ742" s="30" t="s">
        <v>165</v>
      </c>
      <c r="CA742" s="14">
        <f>IF(Table1[[#This Row],[Fence]]="NA",0,1)</f>
        <v>1</v>
      </c>
      <c r="CB742" t="s">
        <v>83</v>
      </c>
      <c r="CC742">
        <v>0</v>
      </c>
      <c r="CD742" s="30">
        <v>5</v>
      </c>
      <c r="CE742">
        <v>2007</v>
      </c>
      <c r="CF742" t="s">
        <v>110</v>
      </c>
      <c r="CG742" t="s">
        <v>128</v>
      </c>
      <c r="CH742" s="14">
        <f>IF(Table1[[#This Row],[SaleCondition]]="Normal",1,0)</f>
        <v>0</v>
      </c>
      <c r="CI742" s="1">
        <v>132000</v>
      </c>
    </row>
    <row r="743" spans="1:87" x14ac:dyDescent="0.2">
      <c r="A743">
        <v>742</v>
      </c>
      <c r="B743">
        <v>20</v>
      </c>
      <c r="C743" s="28" t="s">
        <v>81</v>
      </c>
      <c r="D743">
        <v>65</v>
      </c>
      <c r="E743">
        <v>6768</v>
      </c>
      <c r="F743" s="28" t="s">
        <v>82</v>
      </c>
      <c r="G743" t="s">
        <v>83</v>
      </c>
      <c r="H743" t="s">
        <v>120</v>
      </c>
      <c r="I743" s="28" t="s">
        <v>85</v>
      </c>
      <c r="J743" t="s">
        <v>86</v>
      </c>
      <c r="K743" s="30" t="s">
        <v>87</v>
      </c>
      <c r="L743" t="s">
        <v>88</v>
      </c>
      <c r="M743" s="31" t="s">
        <v>151</v>
      </c>
      <c r="N743" s="31" t="s">
        <v>114</v>
      </c>
      <c r="O743" s="28" t="s">
        <v>90</v>
      </c>
      <c r="P743" t="s">
        <v>91</v>
      </c>
      <c r="Q743" s="30" t="s">
        <v>115</v>
      </c>
      <c r="R743" s="28">
        <v>6</v>
      </c>
      <c r="S743" s="28">
        <v>8</v>
      </c>
      <c r="T743">
        <v>1961</v>
      </c>
      <c r="U743">
        <v>1996</v>
      </c>
      <c r="V743" s="14">
        <f t="shared" si="11"/>
        <v>1</v>
      </c>
      <c r="W743" s="28" t="s">
        <v>152</v>
      </c>
      <c r="X743" s="28" t="s">
        <v>94</v>
      </c>
      <c r="Y743" s="30" t="s">
        <v>140</v>
      </c>
      <c r="Z743" s="28" t="s">
        <v>140</v>
      </c>
      <c r="AA743" t="s">
        <v>117</v>
      </c>
      <c r="AB743" s="28">
        <v>0</v>
      </c>
      <c r="AC743" s="28" t="s">
        <v>98</v>
      </c>
      <c r="AD743" s="28" t="s">
        <v>97</v>
      </c>
      <c r="AE743" s="30" t="s">
        <v>118</v>
      </c>
      <c r="AF743" t="s">
        <v>98</v>
      </c>
      <c r="AG743" t="s">
        <v>98</v>
      </c>
      <c r="AH743" t="s">
        <v>121</v>
      </c>
      <c r="AI743" t="s">
        <v>101</v>
      </c>
      <c r="AJ743">
        <v>832</v>
      </c>
      <c r="AK743" t="s">
        <v>102</v>
      </c>
      <c r="AL743">
        <v>0</v>
      </c>
      <c r="AM743">
        <v>80</v>
      </c>
      <c r="AN743">
        <v>912</v>
      </c>
      <c r="AO743" s="28" t="s">
        <v>103</v>
      </c>
      <c r="AP743" s="28" t="s">
        <v>97</v>
      </c>
      <c r="AQ743" t="s">
        <v>105</v>
      </c>
      <c r="AR743" t="s">
        <v>106</v>
      </c>
      <c r="AS743">
        <v>912</v>
      </c>
      <c r="AT743">
        <v>0</v>
      </c>
      <c r="AU743">
        <v>0</v>
      </c>
      <c r="AV743">
        <v>912</v>
      </c>
      <c r="AW743" s="30">
        <v>1</v>
      </c>
      <c r="AX743">
        <v>1</v>
      </c>
      <c r="AY743" s="30">
        <v>1</v>
      </c>
      <c r="AZ743" s="30">
        <v>0</v>
      </c>
      <c r="BA743">
        <v>3</v>
      </c>
      <c r="BB743" s="14">
        <f>IF(Table1[[#This Row],[FullBath]]+Table1[[#This Row],[HalfBath]]=Table1[[#This Row],[BedroomAbvGr]],1,0)</f>
        <v>0</v>
      </c>
      <c r="BC743">
        <v>1</v>
      </c>
      <c r="BD743" s="30" t="s">
        <v>97</v>
      </c>
      <c r="BE743">
        <v>5</v>
      </c>
      <c r="BF743" t="s">
        <v>107</v>
      </c>
      <c r="BG743">
        <v>0</v>
      </c>
      <c r="BH743" t="s">
        <v>83</v>
      </c>
      <c r="BI743" t="s">
        <v>127</v>
      </c>
      <c r="BJ743">
        <v>1962</v>
      </c>
      <c r="BK743" t="s">
        <v>102</v>
      </c>
      <c r="BL743">
        <v>1</v>
      </c>
      <c r="BM743">
        <v>288</v>
      </c>
      <c r="BN743" t="s">
        <v>98</v>
      </c>
      <c r="BO743" t="s">
        <v>98</v>
      </c>
      <c r="BP743" t="s">
        <v>105</v>
      </c>
      <c r="BQ743" s="30">
        <v>168</v>
      </c>
      <c r="BR743" s="14">
        <f>IF(Table1[[#This Row],[WoodDeckSF]]&gt;0,1,0)</f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 s="28" t="s">
        <v>83</v>
      </c>
      <c r="BY743" s="14">
        <f>IF(Table1[[#This Row],[PoolQC]]="NA", 0, 1)</f>
        <v>0</v>
      </c>
      <c r="BZ743" s="30" t="s">
        <v>165</v>
      </c>
      <c r="CA743" s="14">
        <f>IF(Table1[[#This Row],[Fence]]="NA",0,1)</f>
        <v>1</v>
      </c>
      <c r="CB743" t="s">
        <v>83</v>
      </c>
      <c r="CC743">
        <v>0</v>
      </c>
      <c r="CD743" s="30">
        <v>5</v>
      </c>
      <c r="CE743">
        <v>2008</v>
      </c>
      <c r="CF743" t="s">
        <v>110</v>
      </c>
      <c r="CG743" t="s">
        <v>111</v>
      </c>
      <c r="CH743" s="14">
        <f>IF(Table1[[#This Row],[SaleCondition]]="Normal",1,0)</f>
        <v>1</v>
      </c>
      <c r="CI743" s="1">
        <v>142000</v>
      </c>
    </row>
    <row r="744" spans="1:87" x14ac:dyDescent="0.2">
      <c r="A744">
        <v>743</v>
      </c>
      <c r="B744">
        <v>20</v>
      </c>
      <c r="C744" s="28" t="s">
        <v>81</v>
      </c>
      <c r="D744">
        <v>65</v>
      </c>
      <c r="E744">
        <v>8450</v>
      </c>
      <c r="F744" s="28" t="s">
        <v>82</v>
      </c>
      <c r="G744" t="s">
        <v>83</v>
      </c>
      <c r="H744" t="s">
        <v>84</v>
      </c>
      <c r="I744" s="28" t="s">
        <v>85</v>
      </c>
      <c r="J744" t="s">
        <v>86</v>
      </c>
      <c r="K744" s="30" t="s">
        <v>87</v>
      </c>
      <c r="L744" t="s">
        <v>88</v>
      </c>
      <c r="M744" s="31" t="s">
        <v>170</v>
      </c>
      <c r="N744" s="31" t="s">
        <v>90</v>
      </c>
      <c r="O744" s="28" t="s">
        <v>90</v>
      </c>
      <c r="P744" t="s">
        <v>91</v>
      </c>
      <c r="Q744" s="30" t="s">
        <v>115</v>
      </c>
      <c r="R744" s="28">
        <v>7</v>
      </c>
      <c r="S744" s="28">
        <v>5</v>
      </c>
      <c r="T744">
        <v>2000</v>
      </c>
      <c r="U744">
        <v>2001</v>
      </c>
      <c r="V744" s="14">
        <f t="shared" si="11"/>
        <v>1</v>
      </c>
      <c r="W744" s="28" t="s">
        <v>93</v>
      </c>
      <c r="X744" s="28" t="s">
        <v>94</v>
      </c>
      <c r="Y744" s="30" t="s">
        <v>95</v>
      </c>
      <c r="Z744" s="28" t="s">
        <v>95</v>
      </c>
      <c r="AA744" t="s">
        <v>96</v>
      </c>
      <c r="AB744" s="28">
        <v>108</v>
      </c>
      <c r="AC744" s="28" t="s">
        <v>98</v>
      </c>
      <c r="AD744" s="28" t="s">
        <v>98</v>
      </c>
      <c r="AE744" s="30" t="s">
        <v>99</v>
      </c>
      <c r="AF744" t="s">
        <v>97</v>
      </c>
      <c r="AG744" t="s">
        <v>98</v>
      </c>
      <c r="AH744" t="s">
        <v>100</v>
      </c>
      <c r="AI744" t="s">
        <v>102</v>
      </c>
      <c r="AJ744">
        <v>0</v>
      </c>
      <c r="AK744" t="s">
        <v>102</v>
      </c>
      <c r="AL744">
        <v>0</v>
      </c>
      <c r="AM744">
        <v>1349</v>
      </c>
      <c r="AN744">
        <v>1349</v>
      </c>
      <c r="AO744" s="28" t="s">
        <v>103</v>
      </c>
      <c r="AP744" s="28" t="s">
        <v>104</v>
      </c>
      <c r="AQ744" t="s">
        <v>105</v>
      </c>
      <c r="AR744" t="s">
        <v>106</v>
      </c>
      <c r="AS744">
        <v>1349</v>
      </c>
      <c r="AT744">
        <v>0</v>
      </c>
      <c r="AU744">
        <v>0</v>
      </c>
      <c r="AV744">
        <v>1349</v>
      </c>
      <c r="AW744" s="30">
        <v>0</v>
      </c>
      <c r="AX744">
        <v>0</v>
      </c>
      <c r="AY744" s="30">
        <v>2</v>
      </c>
      <c r="AZ744" s="30">
        <v>0</v>
      </c>
      <c r="BA744">
        <v>3</v>
      </c>
      <c r="BB744" s="14">
        <f>IF(Table1[[#This Row],[FullBath]]+Table1[[#This Row],[HalfBath]]=Table1[[#This Row],[BedroomAbvGr]],1,0)</f>
        <v>0</v>
      </c>
      <c r="BC744">
        <v>1</v>
      </c>
      <c r="BD744" s="30" t="s">
        <v>98</v>
      </c>
      <c r="BE744">
        <v>6</v>
      </c>
      <c r="BF744" t="s">
        <v>107</v>
      </c>
      <c r="BG744">
        <v>0</v>
      </c>
      <c r="BH744" t="s">
        <v>83</v>
      </c>
      <c r="BI744" t="s">
        <v>108</v>
      </c>
      <c r="BJ744">
        <v>2000</v>
      </c>
      <c r="BK744" t="s">
        <v>102</v>
      </c>
      <c r="BL744">
        <v>2</v>
      </c>
      <c r="BM744">
        <v>539</v>
      </c>
      <c r="BN744" t="s">
        <v>98</v>
      </c>
      <c r="BO744" t="s">
        <v>98</v>
      </c>
      <c r="BP744" t="s">
        <v>105</v>
      </c>
      <c r="BQ744" s="30">
        <v>120</v>
      </c>
      <c r="BR744" s="14">
        <f>IF(Table1[[#This Row],[WoodDeckSF]]&gt;0,1,0)</f>
        <v>1</v>
      </c>
      <c r="BS744">
        <v>55</v>
      </c>
      <c r="BT744">
        <v>0</v>
      </c>
      <c r="BU744">
        <v>0</v>
      </c>
      <c r="BV744">
        <v>0</v>
      </c>
      <c r="BW744">
        <v>0</v>
      </c>
      <c r="BX744" s="28" t="s">
        <v>83</v>
      </c>
      <c r="BY744" s="14">
        <f>IF(Table1[[#This Row],[PoolQC]]="NA", 0, 1)</f>
        <v>0</v>
      </c>
      <c r="BZ744" s="30" t="s">
        <v>165</v>
      </c>
      <c r="CA744" s="14">
        <f>IF(Table1[[#This Row],[Fence]]="NA",0,1)</f>
        <v>1</v>
      </c>
      <c r="CB744" t="s">
        <v>83</v>
      </c>
      <c r="CC744">
        <v>0</v>
      </c>
      <c r="CD744" s="30">
        <v>12</v>
      </c>
      <c r="CE744">
        <v>2007</v>
      </c>
      <c r="CF744" t="s">
        <v>110</v>
      </c>
      <c r="CG744" t="s">
        <v>111</v>
      </c>
      <c r="CH744" s="14">
        <f>IF(Table1[[#This Row],[SaleCondition]]="Normal",1,0)</f>
        <v>1</v>
      </c>
      <c r="CI744" s="1">
        <v>179000</v>
      </c>
    </row>
    <row r="745" spans="1:87" x14ac:dyDescent="0.2">
      <c r="A745">
        <v>744</v>
      </c>
      <c r="B745">
        <v>80</v>
      </c>
      <c r="C745" s="28" t="s">
        <v>81</v>
      </c>
      <c r="D745">
        <v>70</v>
      </c>
      <c r="E745">
        <v>12886</v>
      </c>
      <c r="F745" s="28" t="s">
        <v>82</v>
      </c>
      <c r="G745" t="s">
        <v>83</v>
      </c>
      <c r="H745" t="s">
        <v>120</v>
      </c>
      <c r="I745" s="28" t="s">
        <v>85</v>
      </c>
      <c r="J745" t="s">
        <v>86</v>
      </c>
      <c r="K745" s="30" t="s">
        <v>87</v>
      </c>
      <c r="L745" t="s">
        <v>88</v>
      </c>
      <c r="M745" s="31" t="s">
        <v>151</v>
      </c>
      <c r="N745" s="31" t="s">
        <v>90</v>
      </c>
      <c r="O745" s="28" t="s">
        <v>90</v>
      </c>
      <c r="P745" t="s">
        <v>91</v>
      </c>
      <c r="Q745" s="30" t="s">
        <v>197</v>
      </c>
      <c r="R745" s="28">
        <v>5</v>
      </c>
      <c r="S745" s="28">
        <v>6</v>
      </c>
      <c r="T745">
        <v>1963</v>
      </c>
      <c r="U745">
        <v>1999</v>
      </c>
      <c r="V745" s="14">
        <f t="shared" si="11"/>
        <v>1</v>
      </c>
      <c r="W745" s="28" t="s">
        <v>93</v>
      </c>
      <c r="X745" s="28" t="s">
        <v>94</v>
      </c>
      <c r="Y745" s="30" t="s">
        <v>140</v>
      </c>
      <c r="Z745" s="28" t="s">
        <v>140</v>
      </c>
      <c r="AA745" t="s">
        <v>117</v>
      </c>
      <c r="AB745" s="28">
        <v>0</v>
      </c>
      <c r="AC745" s="28" t="s">
        <v>98</v>
      </c>
      <c r="AD745" s="28" t="s">
        <v>98</v>
      </c>
      <c r="AE745" s="30" t="s">
        <v>118</v>
      </c>
      <c r="AF745" t="s">
        <v>97</v>
      </c>
      <c r="AG745" t="s">
        <v>98</v>
      </c>
      <c r="AH745" t="s">
        <v>130</v>
      </c>
      <c r="AI745" t="s">
        <v>119</v>
      </c>
      <c r="AJ745">
        <v>444</v>
      </c>
      <c r="AK745" t="s">
        <v>102</v>
      </c>
      <c r="AL745">
        <v>0</v>
      </c>
      <c r="AM745">
        <v>76</v>
      </c>
      <c r="AN745">
        <v>520</v>
      </c>
      <c r="AO745" s="28" t="s">
        <v>103</v>
      </c>
      <c r="AP745" s="28" t="s">
        <v>104</v>
      </c>
      <c r="AQ745" t="s">
        <v>105</v>
      </c>
      <c r="AR745" t="s">
        <v>106</v>
      </c>
      <c r="AS745">
        <v>1464</v>
      </c>
      <c r="AT745">
        <v>0</v>
      </c>
      <c r="AU745">
        <v>0</v>
      </c>
      <c r="AV745">
        <v>1464</v>
      </c>
      <c r="AW745" s="30">
        <v>0</v>
      </c>
      <c r="AX745">
        <v>1</v>
      </c>
      <c r="AY745" s="30">
        <v>2</v>
      </c>
      <c r="AZ745" s="30">
        <v>0</v>
      </c>
      <c r="BA745">
        <v>3</v>
      </c>
      <c r="BB745" s="14">
        <f>IF(Table1[[#This Row],[FullBath]]+Table1[[#This Row],[HalfBath]]=Table1[[#This Row],[BedroomAbvGr]],1,0)</f>
        <v>0</v>
      </c>
      <c r="BC745">
        <v>1</v>
      </c>
      <c r="BD745" s="30" t="s">
        <v>98</v>
      </c>
      <c r="BE745">
        <v>6</v>
      </c>
      <c r="BF745" t="s">
        <v>224</v>
      </c>
      <c r="BG745">
        <v>1</v>
      </c>
      <c r="BH745" t="s">
        <v>98</v>
      </c>
      <c r="BI745" t="s">
        <v>108</v>
      </c>
      <c r="BJ745">
        <v>1997</v>
      </c>
      <c r="BK745" t="s">
        <v>109</v>
      </c>
      <c r="BL745">
        <v>2</v>
      </c>
      <c r="BM745">
        <v>480</v>
      </c>
      <c r="BN745" t="s">
        <v>98</v>
      </c>
      <c r="BO745" t="s">
        <v>98</v>
      </c>
      <c r="BP745" t="s">
        <v>105</v>
      </c>
      <c r="BQ745" s="30">
        <v>302</v>
      </c>
      <c r="BR745" s="14">
        <f>IF(Table1[[#This Row],[WoodDeckSF]]&gt;0,1,0)</f>
        <v>1</v>
      </c>
      <c r="BS745">
        <v>0</v>
      </c>
      <c r="BT745">
        <v>0</v>
      </c>
      <c r="BU745">
        <v>0</v>
      </c>
      <c r="BV745">
        <v>100</v>
      </c>
      <c r="BW745">
        <v>0</v>
      </c>
      <c r="BX745" s="28" t="s">
        <v>83</v>
      </c>
      <c r="BY745" s="14">
        <f>IF(Table1[[#This Row],[PoolQC]]="NA", 0, 1)</f>
        <v>0</v>
      </c>
      <c r="BZ745" s="30" t="s">
        <v>83</v>
      </c>
      <c r="CA745" s="14">
        <f>IF(Table1[[#This Row],[Fence]]="NA",0,1)</f>
        <v>0</v>
      </c>
      <c r="CB745" t="s">
        <v>83</v>
      </c>
      <c r="CC745">
        <v>0</v>
      </c>
      <c r="CD745" s="30">
        <v>10</v>
      </c>
      <c r="CE745">
        <v>2009</v>
      </c>
      <c r="CF745" t="s">
        <v>110</v>
      </c>
      <c r="CG745" t="s">
        <v>111</v>
      </c>
      <c r="CH745" s="14">
        <f>IF(Table1[[#This Row],[SaleCondition]]="Normal",1,0)</f>
        <v>1</v>
      </c>
      <c r="CI745" s="1">
        <v>175000</v>
      </c>
    </row>
    <row r="746" spans="1:87" x14ac:dyDescent="0.2">
      <c r="A746">
        <v>745</v>
      </c>
      <c r="B746">
        <v>120</v>
      </c>
      <c r="C746" s="28" t="s">
        <v>81</v>
      </c>
      <c r="D746">
        <v>41</v>
      </c>
      <c r="E746">
        <v>5395</v>
      </c>
      <c r="F746" s="28" t="s">
        <v>82</v>
      </c>
      <c r="G746" t="s">
        <v>83</v>
      </c>
      <c r="H746" t="s">
        <v>120</v>
      </c>
      <c r="I746" s="28" t="s">
        <v>199</v>
      </c>
      <c r="J746" t="s">
        <v>86</v>
      </c>
      <c r="K746" s="30" t="s">
        <v>87</v>
      </c>
      <c r="L746" t="s">
        <v>88</v>
      </c>
      <c r="M746" s="31" t="s">
        <v>200</v>
      </c>
      <c r="N746" s="31" t="s">
        <v>90</v>
      </c>
      <c r="O746" s="28" t="s">
        <v>90</v>
      </c>
      <c r="P746" t="s">
        <v>179</v>
      </c>
      <c r="Q746" s="30" t="s">
        <v>115</v>
      </c>
      <c r="R746" s="28">
        <v>8</v>
      </c>
      <c r="S746" s="28">
        <v>5</v>
      </c>
      <c r="T746">
        <v>1993</v>
      </c>
      <c r="U746">
        <v>1993</v>
      </c>
      <c r="V746" s="14">
        <f t="shared" si="11"/>
        <v>0</v>
      </c>
      <c r="W746" s="28" t="s">
        <v>93</v>
      </c>
      <c r="X746" s="28" t="s">
        <v>94</v>
      </c>
      <c r="Y746" s="30" t="s">
        <v>140</v>
      </c>
      <c r="Z746" s="28" t="s">
        <v>140</v>
      </c>
      <c r="AA746" t="s">
        <v>117</v>
      </c>
      <c r="AB746" s="28">
        <v>0</v>
      </c>
      <c r="AC746" s="28" t="s">
        <v>97</v>
      </c>
      <c r="AD746" s="28" t="s">
        <v>98</v>
      </c>
      <c r="AE746" s="30" t="s">
        <v>99</v>
      </c>
      <c r="AF746" t="s">
        <v>97</v>
      </c>
      <c r="AG746" t="s">
        <v>98</v>
      </c>
      <c r="AH746" t="s">
        <v>100</v>
      </c>
      <c r="AI746" t="s">
        <v>101</v>
      </c>
      <c r="AJ746">
        <v>733</v>
      </c>
      <c r="AK746" t="s">
        <v>102</v>
      </c>
      <c r="AL746">
        <v>0</v>
      </c>
      <c r="AM746">
        <v>604</v>
      </c>
      <c r="AN746">
        <v>1337</v>
      </c>
      <c r="AO746" s="28" t="s">
        <v>103</v>
      </c>
      <c r="AP746" s="28" t="s">
        <v>97</v>
      </c>
      <c r="AQ746" t="s">
        <v>105</v>
      </c>
      <c r="AR746" t="s">
        <v>106</v>
      </c>
      <c r="AS746">
        <v>1337</v>
      </c>
      <c r="AT746">
        <v>0</v>
      </c>
      <c r="AU746">
        <v>0</v>
      </c>
      <c r="AV746">
        <v>1337</v>
      </c>
      <c r="AW746" s="30">
        <v>1</v>
      </c>
      <c r="AX746">
        <v>0</v>
      </c>
      <c r="AY746" s="30">
        <v>2</v>
      </c>
      <c r="AZ746" s="30">
        <v>0</v>
      </c>
      <c r="BA746">
        <v>2</v>
      </c>
      <c r="BB746" s="14">
        <f>IF(Table1[[#This Row],[FullBath]]+Table1[[#This Row],[HalfBath]]=Table1[[#This Row],[BedroomAbvGr]],1,0)</f>
        <v>1</v>
      </c>
      <c r="BC746">
        <v>1</v>
      </c>
      <c r="BD746" s="30" t="s">
        <v>97</v>
      </c>
      <c r="BE746">
        <v>5</v>
      </c>
      <c r="BF746" t="s">
        <v>107</v>
      </c>
      <c r="BG746">
        <v>1</v>
      </c>
      <c r="BH746" t="s">
        <v>98</v>
      </c>
      <c r="BI746" t="s">
        <v>108</v>
      </c>
      <c r="BJ746">
        <v>1993</v>
      </c>
      <c r="BK746" t="s">
        <v>109</v>
      </c>
      <c r="BL746">
        <v>2</v>
      </c>
      <c r="BM746">
        <v>462</v>
      </c>
      <c r="BN746" t="s">
        <v>98</v>
      </c>
      <c r="BO746" t="s">
        <v>98</v>
      </c>
      <c r="BP746" t="s">
        <v>105</v>
      </c>
      <c r="BQ746" s="30">
        <v>96</v>
      </c>
      <c r="BR746" s="14">
        <f>IF(Table1[[#This Row],[WoodDeckSF]]&gt;0,1,0)</f>
        <v>1</v>
      </c>
      <c r="BS746">
        <v>0</v>
      </c>
      <c r="BT746">
        <v>70</v>
      </c>
      <c r="BU746">
        <v>168</v>
      </c>
      <c r="BV746">
        <v>0</v>
      </c>
      <c r="BW746">
        <v>0</v>
      </c>
      <c r="BX746" s="28" t="s">
        <v>83</v>
      </c>
      <c r="BY746" s="14">
        <f>IF(Table1[[#This Row],[PoolQC]]="NA", 0, 1)</f>
        <v>0</v>
      </c>
      <c r="BZ746" s="30" t="s">
        <v>83</v>
      </c>
      <c r="CA746" s="14">
        <f>IF(Table1[[#This Row],[Fence]]="NA",0,1)</f>
        <v>0</v>
      </c>
      <c r="CB746" t="s">
        <v>83</v>
      </c>
      <c r="CC746">
        <v>0</v>
      </c>
      <c r="CD746" s="30">
        <v>10</v>
      </c>
      <c r="CE746">
        <v>2008</v>
      </c>
      <c r="CF746" t="s">
        <v>110</v>
      </c>
      <c r="CG746" t="s">
        <v>111</v>
      </c>
      <c r="CH746" s="14">
        <f>IF(Table1[[#This Row],[SaleCondition]]="Normal",1,0)</f>
        <v>1</v>
      </c>
      <c r="CI746" s="1">
        <v>180000</v>
      </c>
    </row>
    <row r="747" spans="1:87" x14ac:dyDescent="0.2">
      <c r="A747">
        <v>746</v>
      </c>
      <c r="B747">
        <v>60</v>
      </c>
      <c r="C747" s="28" t="s">
        <v>81</v>
      </c>
      <c r="D747" t="s">
        <v>83</v>
      </c>
      <c r="E747">
        <v>8963</v>
      </c>
      <c r="F747" s="28" t="s">
        <v>82</v>
      </c>
      <c r="G747" t="s">
        <v>83</v>
      </c>
      <c r="H747" t="s">
        <v>120</v>
      </c>
      <c r="I747" s="28" t="s">
        <v>85</v>
      </c>
      <c r="J747" t="s">
        <v>86</v>
      </c>
      <c r="K747" s="30" t="s">
        <v>87</v>
      </c>
      <c r="L747" t="s">
        <v>88</v>
      </c>
      <c r="M747" s="31" t="s">
        <v>138</v>
      </c>
      <c r="N747" s="31" t="s">
        <v>90</v>
      </c>
      <c r="O747" s="28" t="s">
        <v>90</v>
      </c>
      <c r="P747" t="s">
        <v>91</v>
      </c>
      <c r="Q747" s="30" t="s">
        <v>92</v>
      </c>
      <c r="R747" s="28">
        <v>8</v>
      </c>
      <c r="S747" s="28">
        <v>9</v>
      </c>
      <c r="T747">
        <v>1976</v>
      </c>
      <c r="U747">
        <v>1996</v>
      </c>
      <c r="V747" s="14">
        <f t="shared" si="11"/>
        <v>1</v>
      </c>
      <c r="W747" s="28" t="s">
        <v>152</v>
      </c>
      <c r="X747" s="28" t="s">
        <v>94</v>
      </c>
      <c r="Y747" s="30" t="s">
        <v>95</v>
      </c>
      <c r="Z747" s="28" t="s">
        <v>95</v>
      </c>
      <c r="AA747" t="s">
        <v>96</v>
      </c>
      <c r="AB747" s="28">
        <v>289</v>
      </c>
      <c r="AC747" s="28" t="s">
        <v>104</v>
      </c>
      <c r="AD747" s="28" t="s">
        <v>97</v>
      </c>
      <c r="AE747" s="30" t="s">
        <v>118</v>
      </c>
      <c r="AF747" t="s">
        <v>98</v>
      </c>
      <c r="AG747" t="s">
        <v>97</v>
      </c>
      <c r="AH747" t="s">
        <v>100</v>
      </c>
      <c r="AI747" t="s">
        <v>101</v>
      </c>
      <c r="AJ747">
        <v>575</v>
      </c>
      <c r="AK747" t="s">
        <v>119</v>
      </c>
      <c r="AL747">
        <v>80</v>
      </c>
      <c r="AM747">
        <v>487</v>
      </c>
      <c r="AN747">
        <v>1142</v>
      </c>
      <c r="AO747" s="28" t="s">
        <v>103</v>
      </c>
      <c r="AP747" s="28" t="s">
        <v>104</v>
      </c>
      <c r="AQ747" t="s">
        <v>105</v>
      </c>
      <c r="AR747" t="s">
        <v>106</v>
      </c>
      <c r="AS747">
        <v>1175</v>
      </c>
      <c r="AT747">
        <v>1540</v>
      </c>
      <c r="AU747">
        <v>0</v>
      </c>
      <c r="AV747">
        <v>2715</v>
      </c>
      <c r="AW747" s="30">
        <v>0</v>
      </c>
      <c r="AX747">
        <v>1</v>
      </c>
      <c r="AY747" s="30">
        <v>3</v>
      </c>
      <c r="AZ747" s="30">
        <v>1</v>
      </c>
      <c r="BA747">
        <v>4</v>
      </c>
      <c r="BB747" s="14">
        <f>IF(Table1[[#This Row],[FullBath]]+Table1[[#This Row],[HalfBath]]=Table1[[#This Row],[BedroomAbvGr]],1,0)</f>
        <v>1</v>
      </c>
      <c r="BC747">
        <v>1</v>
      </c>
      <c r="BD747" s="30" t="s">
        <v>97</v>
      </c>
      <c r="BE747">
        <v>11</v>
      </c>
      <c r="BF747" t="s">
        <v>107</v>
      </c>
      <c r="BG747">
        <v>2</v>
      </c>
      <c r="BH747" t="s">
        <v>98</v>
      </c>
      <c r="BI747" t="s">
        <v>156</v>
      </c>
      <c r="BJ747">
        <v>1994</v>
      </c>
      <c r="BK747" t="s">
        <v>157</v>
      </c>
      <c r="BL747">
        <v>2</v>
      </c>
      <c r="BM747">
        <v>831</v>
      </c>
      <c r="BN747" t="s">
        <v>98</v>
      </c>
      <c r="BO747" t="s">
        <v>98</v>
      </c>
      <c r="BP747" t="s">
        <v>105</v>
      </c>
      <c r="BQ747" s="30">
        <v>0</v>
      </c>
      <c r="BR747" s="14">
        <f>IF(Table1[[#This Row],[WoodDeckSF]]&gt;0,1,0)</f>
        <v>0</v>
      </c>
      <c r="BS747">
        <v>204</v>
      </c>
      <c r="BT747">
        <v>0</v>
      </c>
      <c r="BU747">
        <v>0</v>
      </c>
      <c r="BV747">
        <v>0</v>
      </c>
      <c r="BW747">
        <v>0</v>
      </c>
      <c r="BX747" s="28" t="s">
        <v>83</v>
      </c>
      <c r="BY747" s="14">
        <f>IF(Table1[[#This Row],[PoolQC]]="NA", 0, 1)</f>
        <v>0</v>
      </c>
      <c r="BZ747" s="30" t="s">
        <v>83</v>
      </c>
      <c r="CA747" s="14">
        <f>IF(Table1[[#This Row],[Fence]]="NA",0,1)</f>
        <v>0</v>
      </c>
      <c r="CB747" t="s">
        <v>83</v>
      </c>
      <c r="CC747">
        <v>0</v>
      </c>
      <c r="CD747" s="30">
        <v>7</v>
      </c>
      <c r="CE747">
        <v>2008</v>
      </c>
      <c r="CF747" t="s">
        <v>110</v>
      </c>
      <c r="CG747" t="s">
        <v>111</v>
      </c>
      <c r="CH747" s="14">
        <f>IF(Table1[[#This Row],[SaleCondition]]="Normal",1,0)</f>
        <v>1</v>
      </c>
      <c r="CI747" s="1">
        <v>299800</v>
      </c>
    </row>
    <row r="748" spans="1:87" x14ac:dyDescent="0.2">
      <c r="A748">
        <v>747</v>
      </c>
      <c r="B748">
        <v>60</v>
      </c>
      <c r="C748" s="28" t="s">
        <v>81</v>
      </c>
      <c r="D748" t="s">
        <v>83</v>
      </c>
      <c r="E748">
        <v>8795</v>
      </c>
      <c r="F748" s="28" t="s">
        <v>82</v>
      </c>
      <c r="G748" t="s">
        <v>83</v>
      </c>
      <c r="H748" t="s">
        <v>120</v>
      </c>
      <c r="I748" s="28" t="s">
        <v>85</v>
      </c>
      <c r="J748" t="s">
        <v>86</v>
      </c>
      <c r="K748" s="30" t="s">
        <v>87</v>
      </c>
      <c r="L748" t="s">
        <v>88</v>
      </c>
      <c r="M748" s="31" t="s">
        <v>193</v>
      </c>
      <c r="N748" s="31" t="s">
        <v>90</v>
      </c>
      <c r="O748" s="28" t="s">
        <v>90</v>
      </c>
      <c r="P748" t="s">
        <v>91</v>
      </c>
      <c r="Q748" s="30" t="s">
        <v>92</v>
      </c>
      <c r="R748" s="28">
        <v>7</v>
      </c>
      <c r="S748" s="28">
        <v>5</v>
      </c>
      <c r="T748">
        <v>2000</v>
      </c>
      <c r="U748">
        <v>2000</v>
      </c>
      <c r="V748" s="14">
        <f t="shared" si="11"/>
        <v>0</v>
      </c>
      <c r="W748" s="28" t="s">
        <v>93</v>
      </c>
      <c r="X748" s="28" t="s">
        <v>94</v>
      </c>
      <c r="Y748" s="30" t="s">
        <v>95</v>
      </c>
      <c r="Z748" s="28" t="s">
        <v>95</v>
      </c>
      <c r="AA748" t="s">
        <v>117</v>
      </c>
      <c r="AB748" s="28">
        <v>0</v>
      </c>
      <c r="AC748" s="28" t="s">
        <v>97</v>
      </c>
      <c r="AD748" s="28" t="s">
        <v>98</v>
      </c>
      <c r="AE748" s="30" t="s">
        <v>99</v>
      </c>
      <c r="AF748" t="s">
        <v>97</v>
      </c>
      <c r="AG748" t="s">
        <v>98</v>
      </c>
      <c r="AH748" t="s">
        <v>100</v>
      </c>
      <c r="AI748" t="s">
        <v>101</v>
      </c>
      <c r="AJ748">
        <v>300</v>
      </c>
      <c r="AK748" t="s">
        <v>102</v>
      </c>
      <c r="AL748">
        <v>0</v>
      </c>
      <c r="AM748">
        <v>652</v>
      </c>
      <c r="AN748">
        <v>952</v>
      </c>
      <c r="AO748" s="28" t="s">
        <v>103</v>
      </c>
      <c r="AP748" s="28" t="s">
        <v>104</v>
      </c>
      <c r="AQ748" t="s">
        <v>105</v>
      </c>
      <c r="AR748" t="s">
        <v>106</v>
      </c>
      <c r="AS748">
        <v>980</v>
      </c>
      <c r="AT748">
        <v>1276</v>
      </c>
      <c r="AU748">
        <v>0</v>
      </c>
      <c r="AV748">
        <v>2256</v>
      </c>
      <c r="AW748" s="30">
        <v>0</v>
      </c>
      <c r="AX748">
        <v>0</v>
      </c>
      <c r="AY748" s="30">
        <v>2</v>
      </c>
      <c r="AZ748" s="30">
        <v>1</v>
      </c>
      <c r="BA748">
        <v>4</v>
      </c>
      <c r="BB748" s="14">
        <f>IF(Table1[[#This Row],[FullBath]]+Table1[[#This Row],[HalfBath]]=Table1[[#This Row],[BedroomAbvGr]],1,0)</f>
        <v>0</v>
      </c>
      <c r="BC748">
        <v>1</v>
      </c>
      <c r="BD748" s="30" t="s">
        <v>97</v>
      </c>
      <c r="BE748">
        <v>8</v>
      </c>
      <c r="BF748" t="s">
        <v>107</v>
      </c>
      <c r="BG748">
        <v>1</v>
      </c>
      <c r="BH748" t="s">
        <v>98</v>
      </c>
      <c r="BI748" t="s">
        <v>156</v>
      </c>
      <c r="BJ748">
        <v>2000</v>
      </c>
      <c r="BK748" t="s">
        <v>157</v>
      </c>
      <c r="BL748">
        <v>2</v>
      </c>
      <c r="BM748">
        <v>554</v>
      </c>
      <c r="BN748" t="s">
        <v>98</v>
      </c>
      <c r="BO748" t="s">
        <v>98</v>
      </c>
      <c r="BP748" t="s">
        <v>105</v>
      </c>
      <c r="BQ748" s="30">
        <v>224</v>
      </c>
      <c r="BR748" s="14">
        <f>IF(Table1[[#This Row],[WoodDeckSF]]&gt;0,1,0)</f>
        <v>1</v>
      </c>
      <c r="BS748">
        <v>54</v>
      </c>
      <c r="BT748">
        <v>0</v>
      </c>
      <c r="BU748">
        <v>0</v>
      </c>
      <c r="BV748">
        <v>0</v>
      </c>
      <c r="BW748">
        <v>0</v>
      </c>
      <c r="BX748" s="28" t="s">
        <v>83</v>
      </c>
      <c r="BY748" s="14">
        <f>IF(Table1[[#This Row],[PoolQC]]="NA", 0, 1)</f>
        <v>0</v>
      </c>
      <c r="BZ748" s="30" t="s">
        <v>83</v>
      </c>
      <c r="CA748" s="14">
        <f>IF(Table1[[#This Row],[Fence]]="NA",0,1)</f>
        <v>0</v>
      </c>
      <c r="CB748" t="s">
        <v>83</v>
      </c>
      <c r="CC748">
        <v>0</v>
      </c>
      <c r="CD748" s="30">
        <v>4</v>
      </c>
      <c r="CE748">
        <v>2009</v>
      </c>
      <c r="CF748" t="s">
        <v>110</v>
      </c>
      <c r="CG748" t="s">
        <v>111</v>
      </c>
      <c r="CH748" s="14">
        <f>IF(Table1[[#This Row],[SaleCondition]]="Normal",1,0)</f>
        <v>1</v>
      </c>
      <c r="CI748" s="1">
        <v>236000</v>
      </c>
    </row>
    <row r="749" spans="1:87" x14ac:dyDescent="0.2">
      <c r="A749">
        <v>748</v>
      </c>
      <c r="B749">
        <v>70</v>
      </c>
      <c r="C749" s="28" t="s">
        <v>142</v>
      </c>
      <c r="D749">
        <v>65</v>
      </c>
      <c r="E749">
        <v>11700</v>
      </c>
      <c r="F749" s="28" t="s">
        <v>82</v>
      </c>
      <c r="G749" t="s">
        <v>82</v>
      </c>
      <c r="H749" t="s">
        <v>120</v>
      </c>
      <c r="I749" s="28" t="s">
        <v>85</v>
      </c>
      <c r="J749" t="s">
        <v>86</v>
      </c>
      <c r="K749" s="30" t="s">
        <v>122</v>
      </c>
      <c r="L749" t="s">
        <v>88</v>
      </c>
      <c r="M749" s="31" t="s">
        <v>143</v>
      </c>
      <c r="N749" s="31" t="s">
        <v>90</v>
      </c>
      <c r="O749" s="28" t="s">
        <v>90</v>
      </c>
      <c r="P749" t="s">
        <v>91</v>
      </c>
      <c r="Q749" s="30" t="s">
        <v>92</v>
      </c>
      <c r="R749" s="28">
        <v>7</v>
      </c>
      <c r="S749" s="28">
        <v>7</v>
      </c>
      <c r="T749">
        <v>1880</v>
      </c>
      <c r="U749">
        <v>2003</v>
      </c>
      <c r="V749" s="14">
        <f t="shared" si="11"/>
        <v>1</v>
      </c>
      <c r="W749" s="28" t="s">
        <v>211</v>
      </c>
      <c r="X749" s="28" t="s">
        <v>94</v>
      </c>
      <c r="Y749" s="30" t="s">
        <v>203</v>
      </c>
      <c r="Z749" s="28" t="s">
        <v>203</v>
      </c>
      <c r="AA749" t="s">
        <v>117</v>
      </c>
      <c r="AB749" s="28">
        <v>0</v>
      </c>
      <c r="AC749" s="28" t="s">
        <v>97</v>
      </c>
      <c r="AD749" s="28" t="s">
        <v>98</v>
      </c>
      <c r="AE749" s="30" t="s">
        <v>137</v>
      </c>
      <c r="AF749" t="s">
        <v>98</v>
      </c>
      <c r="AG749" t="s">
        <v>147</v>
      </c>
      <c r="AH749" t="s">
        <v>100</v>
      </c>
      <c r="AI749" t="s">
        <v>102</v>
      </c>
      <c r="AJ749">
        <v>0</v>
      </c>
      <c r="AK749" t="s">
        <v>102</v>
      </c>
      <c r="AL749">
        <v>0</v>
      </c>
      <c r="AM749">
        <v>1240</v>
      </c>
      <c r="AN749">
        <v>1240</v>
      </c>
      <c r="AO749" s="28" t="s">
        <v>206</v>
      </c>
      <c r="AP749" s="28" t="s">
        <v>98</v>
      </c>
      <c r="AQ749" t="s">
        <v>177</v>
      </c>
      <c r="AR749" t="s">
        <v>106</v>
      </c>
      <c r="AS749">
        <v>1320</v>
      </c>
      <c r="AT749">
        <v>1320</v>
      </c>
      <c r="AU749">
        <v>0</v>
      </c>
      <c r="AV749">
        <v>2640</v>
      </c>
      <c r="AW749" s="30">
        <v>0</v>
      </c>
      <c r="AX749">
        <v>0</v>
      </c>
      <c r="AY749" s="30">
        <v>1</v>
      </c>
      <c r="AZ749" s="30">
        <v>1</v>
      </c>
      <c r="BA749">
        <v>4</v>
      </c>
      <c r="BB749" s="14">
        <f>IF(Table1[[#This Row],[FullBath]]+Table1[[#This Row],[HalfBath]]=Table1[[#This Row],[BedroomAbvGr]],1,0)</f>
        <v>0</v>
      </c>
      <c r="BC749">
        <v>1</v>
      </c>
      <c r="BD749" s="30" t="s">
        <v>97</v>
      </c>
      <c r="BE749">
        <v>8</v>
      </c>
      <c r="BF749" t="s">
        <v>107</v>
      </c>
      <c r="BG749">
        <v>1</v>
      </c>
      <c r="BH749" t="s">
        <v>97</v>
      </c>
      <c r="BI749" t="s">
        <v>127</v>
      </c>
      <c r="BJ749">
        <v>1950</v>
      </c>
      <c r="BK749" t="s">
        <v>102</v>
      </c>
      <c r="BL749">
        <v>4</v>
      </c>
      <c r="BM749">
        <v>864</v>
      </c>
      <c r="BN749" t="s">
        <v>98</v>
      </c>
      <c r="BO749" t="s">
        <v>98</v>
      </c>
      <c r="BP749" t="s">
        <v>177</v>
      </c>
      <c r="BQ749" s="30">
        <v>181</v>
      </c>
      <c r="BR749" s="14">
        <f>IF(Table1[[#This Row],[WoodDeckSF]]&gt;0,1,0)</f>
        <v>1</v>
      </c>
      <c r="BS749">
        <v>0</v>
      </c>
      <c r="BT749">
        <v>386</v>
      </c>
      <c r="BU749">
        <v>0</v>
      </c>
      <c r="BV749">
        <v>0</v>
      </c>
      <c r="BW749">
        <v>0</v>
      </c>
      <c r="BX749" s="28" t="s">
        <v>83</v>
      </c>
      <c r="BY749" s="14">
        <f>IF(Table1[[#This Row],[PoolQC]]="NA", 0, 1)</f>
        <v>0</v>
      </c>
      <c r="BZ749" s="30" t="s">
        <v>83</v>
      </c>
      <c r="CA749" s="14">
        <f>IF(Table1[[#This Row],[Fence]]="NA",0,1)</f>
        <v>0</v>
      </c>
      <c r="CB749" t="s">
        <v>83</v>
      </c>
      <c r="CC749">
        <v>0</v>
      </c>
      <c r="CD749" s="30">
        <v>5</v>
      </c>
      <c r="CE749">
        <v>2009</v>
      </c>
      <c r="CF749" t="s">
        <v>110</v>
      </c>
      <c r="CG749" t="s">
        <v>111</v>
      </c>
      <c r="CH749" s="14">
        <f>IF(Table1[[#This Row],[SaleCondition]]="Normal",1,0)</f>
        <v>1</v>
      </c>
      <c r="CI749" s="1">
        <v>265979</v>
      </c>
    </row>
    <row r="750" spans="1:87" x14ac:dyDescent="0.2">
      <c r="A750">
        <v>749</v>
      </c>
      <c r="B750">
        <v>20</v>
      </c>
      <c r="C750" s="28" t="s">
        <v>81</v>
      </c>
      <c r="D750">
        <v>59</v>
      </c>
      <c r="E750">
        <v>10593</v>
      </c>
      <c r="F750" s="28" t="s">
        <v>82</v>
      </c>
      <c r="G750" t="s">
        <v>83</v>
      </c>
      <c r="H750" t="s">
        <v>120</v>
      </c>
      <c r="I750" s="28" t="s">
        <v>85</v>
      </c>
      <c r="J750" t="s">
        <v>86</v>
      </c>
      <c r="K750" s="30" t="s">
        <v>87</v>
      </c>
      <c r="L750" t="s">
        <v>88</v>
      </c>
      <c r="M750" s="31" t="s">
        <v>129</v>
      </c>
      <c r="N750" s="31" t="s">
        <v>90</v>
      </c>
      <c r="O750" s="28" t="s">
        <v>90</v>
      </c>
      <c r="P750" t="s">
        <v>91</v>
      </c>
      <c r="Q750" s="30" t="s">
        <v>115</v>
      </c>
      <c r="R750" s="28">
        <v>7</v>
      </c>
      <c r="S750" s="28">
        <v>5</v>
      </c>
      <c r="T750">
        <v>1996</v>
      </c>
      <c r="U750">
        <v>1996</v>
      </c>
      <c r="V750" s="14">
        <f t="shared" si="11"/>
        <v>0</v>
      </c>
      <c r="W750" s="28" t="s">
        <v>152</v>
      </c>
      <c r="X750" s="28" t="s">
        <v>94</v>
      </c>
      <c r="Y750" s="30" t="s">
        <v>95</v>
      </c>
      <c r="Z750" s="28" t="s">
        <v>95</v>
      </c>
      <c r="AA750" t="s">
        <v>96</v>
      </c>
      <c r="AB750" s="28">
        <v>338</v>
      </c>
      <c r="AC750" s="28" t="s">
        <v>97</v>
      </c>
      <c r="AD750" s="28" t="s">
        <v>98</v>
      </c>
      <c r="AE750" s="30" t="s">
        <v>99</v>
      </c>
      <c r="AF750" t="s">
        <v>97</v>
      </c>
      <c r="AG750" t="s">
        <v>98</v>
      </c>
      <c r="AH750" t="s">
        <v>100</v>
      </c>
      <c r="AI750" t="s">
        <v>101</v>
      </c>
      <c r="AJ750">
        <v>919</v>
      </c>
      <c r="AK750" t="s">
        <v>102</v>
      </c>
      <c r="AL750">
        <v>0</v>
      </c>
      <c r="AM750">
        <v>801</v>
      </c>
      <c r="AN750">
        <v>1720</v>
      </c>
      <c r="AO750" s="28" t="s">
        <v>103</v>
      </c>
      <c r="AP750" s="28" t="s">
        <v>104</v>
      </c>
      <c r="AQ750" t="s">
        <v>105</v>
      </c>
      <c r="AR750" t="s">
        <v>106</v>
      </c>
      <c r="AS750">
        <v>1720</v>
      </c>
      <c r="AT750">
        <v>0</v>
      </c>
      <c r="AU750">
        <v>0</v>
      </c>
      <c r="AV750">
        <v>1720</v>
      </c>
      <c r="AW750" s="30">
        <v>1</v>
      </c>
      <c r="AX750">
        <v>0</v>
      </c>
      <c r="AY750" s="30">
        <v>2</v>
      </c>
      <c r="AZ750" s="30">
        <v>0</v>
      </c>
      <c r="BA750">
        <v>3</v>
      </c>
      <c r="BB750" s="14">
        <f>IF(Table1[[#This Row],[FullBath]]+Table1[[#This Row],[HalfBath]]=Table1[[#This Row],[BedroomAbvGr]],1,0)</f>
        <v>0</v>
      </c>
      <c r="BC750">
        <v>1</v>
      </c>
      <c r="BD750" s="30" t="s">
        <v>97</v>
      </c>
      <c r="BE750">
        <v>7</v>
      </c>
      <c r="BF750" t="s">
        <v>107</v>
      </c>
      <c r="BG750">
        <v>1</v>
      </c>
      <c r="BH750" t="s">
        <v>98</v>
      </c>
      <c r="BI750" t="s">
        <v>108</v>
      </c>
      <c r="BJ750">
        <v>1996</v>
      </c>
      <c r="BK750" t="s">
        <v>157</v>
      </c>
      <c r="BL750">
        <v>2</v>
      </c>
      <c r="BM750">
        <v>527</v>
      </c>
      <c r="BN750" t="s">
        <v>98</v>
      </c>
      <c r="BO750" t="s">
        <v>98</v>
      </c>
      <c r="BP750" t="s">
        <v>105</v>
      </c>
      <c r="BQ750" s="30">
        <v>240</v>
      </c>
      <c r="BR750" s="14">
        <f>IF(Table1[[#This Row],[WoodDeckSF]]&gt;0,1,0)</f>
        <v>1</v>
      </c>
      <c r="BS750">
        <v>56</v>
      </c>
      <c r="BT750">
        <v>154</v>
      </c>
      <c r="BU750">
        <v>0</v>
      </c>
      <c r="BV750">
        <v>0</v>
      </c>
      <c r="BW750">
        <v>0</v>
      </c>
      <c r="BX750" s="28" t="s">
        <v>83</v>
      </c>
      <c r="BY750" s="14">
        <f>IF(Table1[[#This Row],[PoolQC]]="NA", 0, 1)</f>
        <v>0</v>
      </c>
      <c r="BZ750" s="30" t="s">
        <v>83</v>
      </c>
      <c r="CA750" s="14">
        <f>IF(Table1[[#This Row],[Fence]]="NA",0,1)</f>
        <v>0</v>
      </c>
      <c r="CB750" t="s">
        <v>83</v>
      </c>
      <c r="CC750">
        <v>0</v>
      </c>
      <c r="CD750" s="30">
        <v>3</v>
      </c>
      <c r="CE750">
        <v>2010</v>
      </c>
      <c r="CF750" t="s">
        <v>110</v>
      </c>
      <c r="CG750" t="s">
        <v>111</v>
      </c>
      <c r="CH750" s="14">
        <f>IF(Table1[[#This Row],[SaleCondition]]="Normal",1,0)</f>
        <v>1</v>
      </c>
      <c r="CI750" s="1">
        <v>260400</v>
      </c>
    </row>
    <row r="751" spans="1:87" x14ac:dyDescent="0.2">
      <c r="A751">
        <v>750</v>
      </c>
      <c r="B751">
        <v>50</v>
      </c>
      <c r="C751" s="28" t="s">
        <v>81</v>
      </c>
      <c r="D751">
        <v>50</v>
      </c>
      <c r="E751">
        <v>8405</v>
      </c>
      <c r="F751" s="28" t="s">
        <v>82</v>
      </c>
      <c r="G751" t="s">
        <v>83</v>
      </c>
      <c r="H751" t="s">
        <v>84</v>
      </c>
      <c r="I751" s="28" t="s">
        <v>85</v>
      </c>
      <c r="J751" t="s">
        <v>86</v>
      </c>
      <c r="K751" s="30" t="s">
        <v>87</v>
      </c>
      <c r="L751" t="s">
        <v>88</v>
      </c>
      <c r="M751" s="31" t="s">
        <v>185</v>
      </c>
      <c r="N751" s="31" t="s">
        <v>90</v>
      </c>
      <c r="O751" s="28" t="s">
        <v>90</v>
      </c>
      <c r="P751" t="s">
        <v>91</v>
      </c>
      <c r="Q751" s="30" t="s">
        <v>132</v>
      </c>
      <c r="R751" s="28">
        <v>4</v>
      </c>
      <c r="S751" s="28">
        <v>3</v>
      </c>
      <c r="T751">
        <v>1945</v>
      </c>
      <c r="U751">
        <v>1950</v>
      </c>
      <c r="V751" s="14">
        <f t="shared" si="11"/>
        <v>1</v>
      </c>
      <c r="W751" s="28" t="s">
        <v>93</v>
      </c>
      <c r="X751" s="28" t="s">
        <v>94</v>
      </c>
      <c r="Y751" s="30" t="s">
        <v>155</v>
      </c>
      <c r="Z751" s="28" t="s">
        <v>125</v>
      </c>
      <c r="AA751" t="s">
        <v>117</v>
      </c>
      <c r="AB751" s="28">
        <v>0</v>
      </c>
      <c r="AC751" s="28" t="s">
        <v>98</v>
      </c>
      <c r="AD751" s="28" t="s">
        <v>98</v>
      </c>
      <c r="AE751" s="30" t="s">
        <v>168</v>
      </c>
      <c r="AF751" t="s">
        <v>83</v>
      </c>
      <c r="AG751" t="s">
        <v>83</v>
      </c>
      <c r="AH751" t="s">
        <v>83</v>
      </c>
      <c r="AI751" t="s">
        <v>83</v>
      </c>
      <c r="AJ751">
        <v>0</v>
      </c>
      <c r="AK751" t="s">
        <v>83</v>
      </c>
      <c r="AL751">
        <v>0</v>
      </c>
      <c r="AM751">
        <v>0</v>
      </c>
      <c r="AN751">
        <v>0</v>
      </c>
      <c r="AO751" s="28" t="s">
        <v>240</v>
      </c>
      <c r="AP751" s="28" t="s">
        <v>98</v>
      </c>
      <c r="AQ751" t="s">
        <v>177</v>
      </c>
      <c r="AR751" t="s">
        <v>145</v>
      </c>
      <c r="AS751">
        <v>1088</v>
      </c>
      <c r="AT751">
        <v>441</v>
      </c>
      <c r="AU751">
        <v>0</v>
      </c>
      <c r="AV751">
        <v>1529</v>
      </c>
      <c r="AW751" s="30">
        <v>0</v>
      </c>
      <c r="AX751">
        <v>0</v>
      </c>
      <c r="AY751" s="30">
        <v>2</v>
      </c>
      <c r="AZ751" s="30">
        <v>0</v>
      </c>
      <c r="BA751">
        <v>4</v>
      </c>
      <c r="BB751" s="14">
        <f>IF(Table1[[#This Row],[FullBath]]+Table1[[#This Row],[HalfBath]]=Table1[[#This Row],[BedroomAbvGr]],1,0)</f>
        <v>0</v>
      </c>
      <c r="BC751">
        <v>1</v>
      </c>
      <c r="BD751" s="30" t="s">
        <v>98</v>
      </c>
      <c r="BE751">
        <v>9</v>
      </c>
      <c r="BF751" t="s">
        <v>194</v>
      </c>
      <c r="BG751">
        <v>0</v>
      </c>
      <c r="BH751" t="s">
        <v>83</v>
      </c>
      <c r="BI751" t="s">
        <v>127</v>
      </c>
      <c r="BJ751">
        <v>1945</v>
      </c>
      <c r="BK751" t="s">
        <v>102</v>
      </c>
      <c r="BL751">
        <v>1</v>
      </c>
      <c r="BM751">
        <v>240</v>
      </c>
      <c r="BN751" t="s">
        <v>98</v>
      </c>
      <c r="BO751" t="s">
        <v>98</v>
      </c>
      <c r="BP751" t="s">
        <v>177</v>
      </c>
      <c r="BQ751" s="30">
        <v>92</v>
      </c>
      <c r="BR751" s="14">
        <f>IF(Table1[[#This Row],[WoodDeckSF]]&gt;0,1,0)</f>
        <v>1</v>
      </c>
      <c r="BS751">
        <v>0</v>
      </c>
      <c r="BT751">
        <v>185</v>
      </c>
      <c r="BU751">
        <v>0</v>
      </c>
      <c r="BV751">
        <v>0</v>
      </c>
      <c r="BW751">
        <v>0</v>
      </c>
      <c r="BX751" s="28" t="s">
        <v>83</v>
      </c>
      <c r="BY751" s="14">
        <f>IF(Table1[[#This Row],[PoolQC]]="NA", 0, 1)</f>
        <v>0</v>
      </c>
      <c r="BZ751" s="30" t="s">
        <v>83</v>
      </c>
      <c r="CA751" s="14">
        <f>IF(Table1[[#This Row],[Fence]]="NA",0,1)</f>
        <v>0</v>
      </c>
      <c r="CB751" t="s">
        <v>83</v>
      </c>
      <c r="CC751">
        <v>0</v>
      </c>
      <c r="CD751" s="30">
        <v>4</v>
      </c>
      <c r="CE751">
        <v>2009</v>
      </c>
      <c r="CF751" t="s">
        <v>110</v>
      </c>
      <c r="CG751" t="s">
        <v>111</v>
      </c>
      <c r="CH751" s="14">
        <f>IF(Table1[[#This Row],[SaleCondition]]="Normal",1,0)</f>
        <v>1</v>
      </c>
      <c r="CI751" s="1">
        <v>98000</v>
      </c>
    </row>
    <row r="752" spans="1:87" x14ac:dyDescent="0.2">
      <c r="A752">
        <v>751</v>
      </c>
      <c r="B752">
        <v>50</v>
      </c>
      <c r="C752" s="28" t="s">
        <v>142</v>
      </c>
      <c r="D752">
        <v>55</v>
      </c>
      <c r="E752">
        <v>8800</v>
      </c>
      <c r="F752" s="28" t="s">
        <v>82</v>
      </c>
      <c r="G752" t="s">
        <v>174</v>
      </c>
      <c r="H752" t="s">
        <v>84</v>
      </c>
      <c r="I752" s="28" t="s">
        <v>85</v>
      </c>
      <c r="J752" t="s">
        <v>86</v>
      </c>
      <c r="K752" s="30" t="s">
        <v>122</v>
      </c>
      <c r="L752" t="s">
        <v>88</v>
      </c>
      <c r="M752" s="31" t="s">
        <v>143</v>
      </c>
      <c r="N752" s="31" t="s">
        <v>90</v>
      </c>
      <c r="O752" s="28" t="s">
        <v>90</v>
      </c>
      <c r="P752" t="s">
        <v>91</v>
      </c>
      <c r="Q752" s="30" t="s">
        <v>132</v>
      </c>
      <c r="R752" s="28">
        <v>4</v>
      </c>
      <c r="S752" s="28">
        <v>7</v>
      </c>
      <c r="T752">
        <v>1910</v>
      </c>
      <c r="U752">
        <v>2004</v>
      </c>
      <c r="V752" s="14">
        <f t="shared" si="11"/>
        <v>1</v>
      </c>
      <c r="W752" s="28" t="s">
        <v>93</v>
      </c>
      <c r="X752" s="28" t="s">
        <v>94</v>
      </c>
      <c r="Y752" s="30" t="s">
        <v>124</v>
      </c>
      <c r="Z752" s="28" t="s">
        <v>124</v>
      </c>
      <c r="AA752" t="s">
        <v>117</v>
      </c>
      <c r="AB752" s="28">
        <v>0</v>
      </c>
      <c r="AC752" s="28" t="s">
        <v>98</v>
      </c>
      <c r="AD752" s="28" t="s">
        <v>98</v>
      </c>
      <c r="AE752" s="30" t="s">
        <v>126</v>
      </c>
      <c r="AF752" t="s">
        <v>98</v>
      </c>
      <c r="AG752" t="s">
        <v>147</v>
      </c>
      <c r="AH752" t="s">
        <v>100</v>
      </c>
      <c r="AI752" t="s">
        <v>102</v>
      </c>
      <c r="AJ752">
        <v>0</v>
      </c>
      <c r="AK752" t="s">
        <v>102</v>
      </c>
      <c r="AL752">
        <v>0</v>
      </c>
      <c r="AM752">
        <v>576</v>
      </c>
      <c r="AN752">
        <v>576</v>
      </c>
      <c r="AO752" s="28" t="s">
        <v>103</v>
      </c>
      <c r="AP752" s="28" t="s">
        <v>97</v>
      </c>
      <c r="AQ752" t="s">
        <v>105</v>
      </c>
      <c r="AR752" t="s">
        <v>106</v>
      </c>
      <c r="AS752">
        <v>792</v>
      </c>
      <c r="AT752">
        <v>348</v>
      </c>
      <c r="AU752">
        <v>0</v>
      </c>
      <c r="AV752">
        <v>1140</v>
      </c>
      <c r="AW752" s="30">
        <v>0</v>
      </c>
      <c r="AX752">
        <v>0</v>
      </c>
      <c r="AY752" s="30">
        <v>1</v>
      </c>
      <c r="AZ752" s="30">
        <v>0</v>
      </c>
      <c r="BA752">
        <v>3</v>
      </c>
      <c r="BB752" s="14">
        <f>IF(Table1[[#This Row],[FullBath]]+Table1[[#This Row],[HalfBath]]=Table1[[#This Row],[BedroomAbvGr]],1,0)</f>
        <v>0</v>
      </c>
      <c r="BC752">
        <v>1</v>
      </c>
      <c r="BD752" s="30" t="s">
        <v>98</v>
      </c>
      <c r="BE752">
        <v>7</v>
      </c>
      <c r="BF752" t="s">
        <v>224</v>
      </c>
      <c r="BG752">
        <v>0</v>
      </c>
      <c r="BH752" t="s">
        <v>83</v>
      </c>
      <c r="BI752" t="s">
        <v>83</v>
      </c>
      <c r="BJ752" t="s">
        <v>83</v>
      </c>
      <c r="BK752" t="s">
        <v>83</v>
      </c>
      <c r="BL752">
        <v>0</v>
      </c>
      <c r="BM752">
        <v>0</v>
      </c>
      <c r="BN752" t="s">
        <v>83</v>
      </c>
      <c r="BO752" t="s">
        <v>83</v>
      </c>
      <c r="BP752" t="s">
        <v>177</v>
      </c>
      <c r="BQ752" s="30">
        <v>0</v>
      </c>
      <c r="BR752" s="14">
        <f>IF(Table1[[#This Row],[WoodDeckSF]]&gt;0,1,0)</f>
        <v>0</v>
      </c>
      <c r="BS752">
        <v>160</v>
      </c>
      <c r="BT752">
        <v>0</v>
      </c>
      <c r="BU752">
        <v>0</v>
      </c>
      <c r="BV752">
        <v>0</v>
      </c>
      <c r="BW752">
        <v>0</v>
      </c>
      <c r="BX752" s="28" t="s">
        <v>83</v>
      </c>
      <c r="BY752" s="14">
        <f>IF(Table1[[#This Row],[PoolQC]]="NA", 0, 1)</f>
        <v>0</v>
      </c>
      <c r="BZ752" s="30" t="s">
        <v>83</v>
      </c>
      <c r="CA752" s="14">
        <f>IF(Table1[[#This Row],[Fence]]="NA",0,1)</f>
        <v>0</v>
      </c>
      <c r="CB752" t="s">
        <v>83</v>
      </c>
      <c r="CC752">
        <v>0</v>
      </c>
      <c r="CD752" s="30">
        <v>6</v>
      </c>
      <c r="CE752">
        <v>2010</v>
      </c>
      <c r="CF752" t="s">
        <v>110</v>
      </c>
      <c r="CG752" t="s">
        <v>111</v>
      </c>
      <c r="CH752" s="14">
        <f>IF(Table1[[#This Row],[SaleCondition]]="Normal",1,0)</f>
        <v>1</v>
      </c>
      <c r="CI752" s="1">
        <v>96500</v>
      </c>
    </row>
    <row r="753" spans="1:87" x14ac:dyDescent="0.2">
      <c r="A753">
        <v>752</v>
      </c>
      <c r="B753">
        <v>60</v>
      </c>
      <c r="C753" s="28" t="s">
        <v>81</v>
      </c>
      <c r="D753" t="s">
        <v>83</v>
      </c>
      <c r="E753">
        <v>7750</v>
      </c>
      <c r="F753" s="28" t="s">
        <v>82</v>
      </c>
      <c r="G753" t="s">
        <v>83</v>
      </c>
      <c r="H753" t="s">
        <v>84</v>
      </c>
      <c r="I753" s="28" t="s">
        <v>85</v>
      </c>
      <c r="J753" t="s">
        <v>86</v>
      </c>
      <c r="K753" s="30" t="s">
        <v>87</v>
      </c>
      <c r="L753" t="s">
        <v>88</v>
      </c>
      <c r="M753" s="31" t="s">
        <v>193</v>
      </c>
      <c r="N753" s="31" t="s">
        <v>202</v>
      </c>
      <c r="O753" s="28" t="s">
        <v>90</v>
      </c>
      <c r="P753" t="s">
        <v>91</v>
      </c>
      <c r="Q753" s="30" t="s">
        <v>92</v>
      </c>
      <c r="R753" s="28">
        <v>7</v>
      </c>
      <c r="S753" s="28">
        <v>5</v>
      </c>
      <c r="T753">
        <v>2003</v>
      </c>
      <c r="U753">
        <v>2003</v>
      </c>
      <c r="V753" s="14">
        <f t="shared" si="11"/>
        <v>0</v>
      </c>
      <c r="W753" s="28" t="s">
        <v>93</v>
      </c>
      <c r="X753" s="28" t="s">
        <v>94</v>
      </c>
      <c r="Y753" s="30" t="s">
        <v>95</v>
      </c>
      <c r="Z753" s="28" t="s">
        <v>95</v>
      </c>
      <c r="AA753" t="s">
        <v>117</v>
      </c>
      <c r="AB753" s="28">
        <v>0</v>
      </c>
      <c r="AC753" s="28" t="s">
        <v>97</v>
      </c>
      <c r="AD753" s="28" t="s">
        <v>98</v>
      </c>
      <c r="AE753" s="30" t="s">
        <v>99</v>
      </c>
      <c r="AF753" t="s">
        <v>97</v>
      </c>
      <c r="AG753" t="s">
        <v>98</v>
      </c>
      <c r="AH753" t="s">
        <v>100</v>
      </c>
      <c r="AI753" t="s">
        <v>102</v>
      </c>
      <c r="AJ753">
        <v>0</v>
      </c>
      <c r="AK753" t="s">
        <v>102</v>
      </c>
      <c r="AL753">
        <v>0</v>
      </c>
      <c r="AM753">
        <v>660</v>
      </c>
      <c r="AN753">
        <v>660</v>
      </c>
      <c r="AO753" s="28" t="s">
        <v>103</v>
      </c>
      <c r="AP753" s="28" t="s">
        <v>104</v>
      </c>
      <c r="AQ753" t="s">
        <v>105</v>
      </c>
      <c r="AR753" t="s">
        <v>106</v>
      </c>
      <c r="AS753">
        <v>660</v>
      </c>
      <c r="AT753">
        <v>660</v>
      </c>
      <c r="AU753">
        <v>0</v>
      </c>
      <c r="AV753">
        <v>1320</v>
      </c>
      <c r="AW753" s="30">
        <v>0</v>
      </c>
      <c r="AX753">
        <v>0</v>
      </c>
      <c r="AY753" s="30">
        <v>2</v>
      </c>
      <c r="AZ753" s="30">
        <v>1</v>
      </c>
      <c r="BA753">
        <v>3</v>
      </c>
      <c r="BB753" s="14">
        <f>IF(Table1[[#This Row],[FullBath]]+Table1[[#This Row],[HalfBath]]=Table1[[#This Row],[BedroomAbvGr]],1,0)</f>
        <v>1</v>
      </c>
      <c r="BC753">
        <v>1</v>
      </c>
      <c r="BD753" s="30" t="s">
        <v>97</v>
      </c>
      <c r="BE753">
        <v>6</v>
      </c>
      <c r="BF753" t="s">
        <v>107</v>
      </c>
      <c r="BG753">
        <v>0</v>
      </c>
      <c r="BH753" t="s">
        <v>83</v>
      </c>
      <c r="BI753" t="s">
        <v>108</v>
      </c>
      <c r="BJ753">
        <v>2003</v>
      </c>
      <c r="BK753" t="s">
        <v>157</v>
      </c>
      <c r="BL753">
        <v>2</v>
      </c>
      <c r="BM753">
        <v>400</v>
      </c>
      <c r="BN753" t="s">
        <v>98</v>
      </c>
      <c r="BO753" t="s">
        <v>98</v>
      </c>
      <c r="BP753" t="s">
        <v>105</v>
      </c>
      <c r="BQ753" s="30">
        <v>0</v>
      </c>
      <c r="BR753" s="14">
        <f>IF(Table1[[#This Row],[WoodDeckSF]]&gt;0,1,0)</f>
        <v>0</v>
      </c>
      <c r="BS753">
        <v>48</v>
      </c>
      <c r="BT753">
        <v>0</v>
      </c>
      <c r="BU753">
        <v>0</v>
      </c>
      <c r="BV753">
        <v>0</v>
      </c>
      <c r="BW753">
        <v>0</v>
      </c>
      <c r="BX753" s="28" t="s">
        <v>83</v>
      </c>
      <c r="BY753" s="14">
        <f>IF(Table1[[#This Row],[PoolQC]]="NA", 0, 1)</f>
        <v>0</v>
      </c>
      <c r="BZ753" s="30" t="s">
        <v>83</v>
      </c>
      <c r="CA753" s="14">
        <f>IF(Table1[[#This Row],[Fence]]="NA",0,1)</f>
        <v>0</v>
      </c>
      <c r="CB753" t="s">
        <v>83</v>
      </c>
      <c r="CC753">
        <v>0</v>
      </c>
      <c r="CD753" s="30">
        <v>8</v>
      </c>
      <c r="CE753">
        <v>2007</v>
      </c>
      <c r="CF753" t="s">
        <v>110</v>
      </c>
      <c r="CG753" t="s">
        <v>111</v>
      </c>
      <c r="CH753" s="14">
        <f>IF(Table1[[#This Row],[SaleCondition]]="Normal",1,0)</f>
        <v>1</v>
      </c>
      <c r="CI753" s="1">
        <v>162000</v>
      </c>
    </row>
    <row r="754" spans="1:87" x14ac:dyDescent="0.2">
      <c r="A754">
        <v>753</v>
      </c>
      <c r="B754">
        <v>20</v>
      </c>
      <c r="C754" s="28" t="s">
        <v>81</v>
      </c>
      <c r="D754">
        <v>79</v>
      </c>
      <c r="E754">
        <v>9236</v>
      </c>
      <c r="F754" s="28" t="s">
        <v>82</v>
      </c>
      <c r="G754" t="s">
        <v>83</v>
      </c>
      <c r="H754" t="s">
        <v>120</v>
      </c>
      <c r="I754" s="28" t="s">
        <v>85</v>
      </c>
      <c r="J754" t="s">
        <v>86</v>
      </c>
      <c r="K754" s="30" t="s">
        <v>87</v>
      </c>
      <c r="L754" t="s">
        <v>88</v>
      </c>
      <c r="M754" s="31" t="s">
        <v>89</v>
      </c>
      <c r="N754" s="31" t="s">
        <v>90</v>
      </c>
      <c r="O754" s="28" t="s">
        <v>90</v>
      </c>
      <c r="P754" t="s">
        <v>91</v>
      </c>
      <c r="Q754" s="30" t="s">
        <v>115</v>
      </c>
      <c r="R754" s="28">
        <v>6</v>
      </c>
      <c r="S754" s="28">
        <v>5</v>
      </c>
      <c r="T754">
        <v>1997</v>
      </c>
      <c r="U754">
        <v>1997</v>
      </c>
      <c r="V754" s="14">
        <f t="shared" si="11"/>
        <v>0</v>
      </c>
      <c r="W754" s="28" t="s">
        <v>93</v>
      </c>
      <c r="X754" s="28" t="s">
        <v>94</v>
      </c>
      <c r="Y754" s="30" t="s">
        <v>95</v>
      </c>
      <c r="Z754" s="28" t="s">
        <v>95</v>
      </c>
      <c r="AA754" t="s">
        <v>117</v>
      </c>
      <c r="AB754" s="28">
        <v>0</v>
      </c>
      <c r="AC754" s="28" t="s">
        <v>98</v>
      </c>
      <c r="AD754" s="28" t="s">
        <v>97</v>
      </c>
      <c r="AE754" s="30" t="s">
        <v>99</v>
      </c>
      <c r="AF754" t="s">
        <v>97</v>
      </c>
      <c r="AG754" t="s">
        <v>98</v>
      </c>
      <c r="AH754" t="s">
        <v>97</v>
      </c>
      <c r="AI754" t="s">
        <v>101</v>
      </c>
      <c r="AJ754">
        <v>1200</v>
      </c>
      <c r="AK754" t="s">
        <v>102</v>
      </c>
      <c r="AL754">
        <v>0</v>
      </c>
      <c r="AM754">
        <v>279</v>
      </c>
      <c r="AN754">
        <v>1479</v>
      </c>
      <c r="AO754" s="28" t="s">
        <v>103</v>
      </c>
      <c r="AP754" s="28" t="s">
        <v>104</v>
      </c>
      <c r="AQ754" t="s">
        <v>105</v>
      </c>
      <c r="AR754" t="s">
        <v>106</v>
      </c>
      <c r="AS754">
        <v>1494</v>
      </c>
      <c r="AT754">
        <v>0</v>
      </c>
      <c r="AU754">
        <v>0</v>
      </c>
      <c r="AV754">
        <v>1494</v>
      </c>
      <c r="AW754" s="30">
        <v>1</v>
      </c>
      <c r="AX754">
        <v>0</v>
      </c>
      <c r="AY754" s="30">
        <v>2</v>
      </c>
      <c r="AZ754" s="30">
        <v>0</v>
      </c>
      <c r="BA754">
        <v>3</v>
      </c>
      <c r="BB754" s="14">
        <f>IF(Table1[[#This Row],[FullBath]]+Table1[[#This Row],[HalfBath]]=Table1[[#This Row],[BedroomAbvGr]],1,0)</f>
        <v>0</v>
      </c>
      <c r="BC754">
        <v>1</v>
      </c>
      <c r="BD754" s="30" t="s">
        <v>97</v>
      </c>
      <c r="BE754">
        <v>6</v>
      </c>
      <c r="BF754" t="s">
        <v>107</v>
      </c>
      <c r="BG754">
        <v>0</v>
      </c>
      <c r="BH754" t="s">
        <v>83</v>
      </c>
      <c r="BI754" t="s">
        <v>108</v>
      </c>
      <c r="BJ754">
        <v>1997</v>
      </c>
      <c r="BK754" t="s">
        <v>109</v>
      </c>
      <c r="BL754">
        <v>2</v>
      </c>
      <c r="BM754">
        <v>576</v>
      </c>
      <c r="BN754" t="s">
        <v>98</v>
      </c>
      <c r="BO754" t="s">
        <v>98</v>
      </c>
      <c r="BP754" t="s">
        <v>105</v>
      </c>
      <c r="BQ754" s="30">
        <v>168</v>
      </c>
      <c r="BR754" s="14">
        <f>IF(Table1[[#This Row],[WoodDeckSF]]&gt;0,1,0)</f>
        <v>1</v>
      </c>
      <c r="BS754">
        <v>27</v>
      </c>
      <c r="BT754">
        <v>0</v>
      </c>
      <c r="BU754">
        <v>0</v>
      </c>
      <c r="BV754">
        <v>0</v>
      </c>
      <c r="BW754">
        <v>0</v>
      </c>
      <c r="BX754" s="28" t="s">
        <v>83</v>
      </c>
      <c r="BY754" s="14">
        <f>IF(Table1[[#This Row],[PoolQC]]="NA", 0, 1)</f>
        <v>0</v>
      </c>
      <c r="BZ754" s="30" t="s">
        <v>83</v>
      </c>
      <c r="CA754" s="14">
        <f>IF(Table1[[#This Row],[Fence]]="NA",0,1)</f>
        <v>0</v>
      </c>
      <c r="CB754" t="s">
        <v>83</v>
      </c>
      <c r="CC754">
        <v>0</v>
      </c>
      <c r="CD754" s="30">
        <v>7</v>
      </c>
      <c r="CE754">
        <v>2006</v>
      </c>
      <c r="CF754" t="s">
        <v>110</v>
      </c>
      <c r="CG754" t="s">
        <v>111</v>
      </c>
      <c r="CH754" s="14">
        <f>IF(Table1[[#This Row],[SaleCondition]]="Normal",1,0)</f>
        <v>1</v>
      </c>
      <c r="CI754" s="1">
        <v>217000</v>
      </c>
    </row>
    <row r="755" spans="1:87" x14ac:dyDescent="0.2">
      <c r="A755">
        <v>754</v>
      </c>
      <c r="B755">
        <v>60</v>
      </c>
      <c r="C755" s="28" t="s">
        <v>81</v>
      </c>
      <c r="D755">
        <v>80</v>
      </c>
      <c r="E755">
        <v>10240</v>
      </c>
      <c r="F755" s="28" t="s">
        <v>82</v>
      </c>
      <c r="G755" t="s">
        <v>83</v>
      </c>
      <c r="H755" t="s">
        <v>84</v>
      </c>
      <c r="I755" s="28" t="s">
        <v>85</v>
      </c>
      <c r="J755" t="s">
        <v>86</v>
      </c>
      <c r="K755" s="30" t="s">
        <v>87</v>
      </c>
      <c r="L755" t="s">
        <v>88</v>
      </c>
      <c r="M755" s="31" t="s">
        <v>154</v>
      </c>
      <c r="N755" s="31" t="s">
        <v>90</v>
      </c>
      <c r="O755" s="28" t="s">
        <v>90</v>
      </c>
      <c r="P755" t="s">
        <v>91</v>
      </c>
      <c r="Q755" s="30" t="s">
        <v>92</v>
      </c>
      <c r="R755" s="28">
        <v>8</v>
      </c>
      <c r="S755" s="28">
        <v>5</v>
      </c>
      <c r="T755">
        <v>2005</v>
      </c>
      <c r="U755">
        <v>2005</v>
      </c>
      <c r="V755" s="14">
        <f t="shared" si="11"/>
        <v>0</v>
      </c>
      <c r="W755" s="28" t="s">
        <v>93</v>
      </c>
      <c r="X755" s="28" t="s">
        <v>94</v>
      </c>
      <c r="Y755" s="30" t="s">
        <v>95</v>
      </c>
      <c r="Z755" s="28" t="s">
        <v>95</v>
      </c>
      <c r="AA755" t="s">
        <v>96</v>
      </c>
      <c r="AB755" s="28">
        <v>178</v>
      </c>
      <c r="AC755" s="28" t="s">
        <v>97</v>
      </c>
      <c r="AD755" s="28" t="s">
        <v>98</v>
      </c>
      <c r="AE755" s="30" t="s">
        <v>99</v>
      </c>
      <c r="AF755" t="s">
        <v>97</v>
      </c>
      <c r="AG755" t="s">
        <v>98</v>
      </c>
      <c r="AH755" t="s">
        <v>121</v>
      </c>
      <c r="AI755" t="s">
        <v>102</v>
      </c>
      <c r="AJ755">
        <v>0</v>
      </c>
      <c r="AK755" t="s">
        <v>102</v>
      </c>
      <c r="AL755">
        <v>0</v>
      </c>
      <c r="AM755">
        <v>1030</v>
      </c>
      <c r="AN755">
        <v>1030</v>
      </c>
      <c r="AO755" s="28" t="s">
        <v>103</v>
      </c>
      <c r="AP755" s="28" t="s">
        <v>97</v>
      </c>
      <c r="AQ755" t="s">
        <v>105</v>
      </c>
      <c r="AR755" t="s">
        <v>106</v>
      </c>
      <c r="AS755">
        <v>1038</v>
      </c>
      <c r="AT755">
        <v>1060</v>
      </c>
      <c r="AU755">
        <v>0</v>
      </c>
      <c r="AV755">
        <v>2098</v>
      </c>
      <c r="AW755" s="30">
        <v>0</v>
      </c>
      <c r="AX755">
        <v>0</v>
      </c>
      <c r="AY755" s="30">
        <v>2</v>
      </c>
      <c r="AZ755" s="30">
        <v>1</v>
      </c>
      <c r="BA755">
        <v>3</v>
      </c>
      <c r="BB755" s="14">
        <f>IF(Table1[[#This Row],[FullBath]]+Table1[[#This Row],[HalfBath]]=Table1[[#This Row],[BedroomAbvGr]],1,0)</f>
        <v>1</v>
      </c>
      <c r="BC755">
        <v>1</v>
      </c>
      <c r="BD755" s="30" t="s">
        <v>104</v>
      </c>
      <c r="BE755">
        <v>8</v>
      </c>
      <c r="BF755" t="s">
        <v>107</v>
      </c>
      <c r="BG755">
        <v>1</v>
      </c>
      <c r="BH755" t="s">
        <v>97</v>
      </c>
      <c r="BI755" t="s">
        <v>108</v>
      </c>
      <c r="BJ755">
        <v>2005</v>
      </c>
      <c r="BK755" t="s">
        <v>109</v>
      </c>
      <c r="BL755">
        <v>3</v>
      </c>
      <c r="BM755">
        <v>878</v>
      </c>
      <c r="BN755" t="s">
        <v>98</v>
      </c>
      <c r="BO755" t="s">
        <v>98</v>
      </c>
      <c r="BP755" t="s">
        <v>105</v>
      </c>
      <c r="BQ755" s="30">
        <v>192</v>
      </c>
      <c r="BR755" s="14">
        <f>IF(Table1[[#This Row],[WoodDeckSF]]&gt;0,1,0)</f>
        <v>1</v>
      </c>
      <c r="BS755">
        <v>52</v>
      </c>
      <c r="BT755">
        <v>0</v>
      </c>
      <c r="BU755">
        <v>0</v>
      </c>
      <c r="BV755">
        <v>0</v>
      </c>
      <c r="BW755">
        <v>0</v>
      </c>
      <c r="BX755" s="28" t="s">
        <v>83</v>
      </c>
      <c r="BY755" s="14">
        <f>IF(Table1[[#This Row],[PoolQC]]="NA", 0, 1)</f>
        <v>0</v>
      </c>
      <c r="BZ755" s="30" t="s">
        <v>83</v>
      </c>
      <c r="CA755" s="14">
        <f>IF(Table1[[#This Row],[Fence]]="NA",0,1)</f>
        <v>0</v>
      </c>
      <c r="CB755" t="s">
        <v>83</v>
      </c>
      <c r="CC755">
        <v>0</v>
      </c>
      <c r="CD755" s="30">
        <v>3</v>
      </c>
      <c r="CE755">
        <v>2006</v>
      </c>
      <c r="CF755" t="s">
        <v>110</v>
      </c>
      <c r="CG755" t="s">
        <v>111</v>
      </c>
      <c r="CH755" s="14">
        <f>IF(Table1[[#This Row],[SaleCondition]]="Normal",1,0)</f>
        <v>1</v>
      </c>
      <c r="CI755" s="1">
        <v>275500</v>
      </c>
    </row>
    <row r="756" spans="1:87" x14ac:dyDescent="0.2">
      <c r="A756">
        <v>755</v>
      </c>
      <c r="B756">
        <v>20</v>
      </c>
      <c r="C756" s="28" t="s">
        <v>81</v>
      </c>
      <c r="D756">
        <v>61</v>
      </c>
      <c r="E756">
        <v>7930</v>
      </c>
      <c r="F756" s="28" t="s">
        <v>82</v>
      </c>
      <c r="G756" t="s">
        <v>83</v>
      </c>
      <c r="H756" t="s">
        <v>84</v>
      </c>
      <c r="I756" s="28" t="s">
        <v>85</v>
      </c>
      <c r="J756" t="s">
        <v>86</v>
      </c>
      <c r="K756" s="30" t="s">
        <v>87</v>
      </c>
      <c r="L756" t="s">
        <v>88</v>
      </c>
      <c r="M756" s="31" t="s">
        <v>162</v>
      </c>
      <c r="N756" s="31" t="s">
        <v>90</v>
      </c>
      <c r="O756" s="28" t="s">
        <v>90</v>
      </c>
      <c r="P756" t="s">
        <v>91</v>
      </c>
      <c r="Q756" s="30" t="s">
        <v>115</v>
      </c>
      <c r="R756" s="28">
        <v>6</v>
      </c>
      <c r="S756" s="28">
        <v>8</v>
      </c>
      <c r="T756">
        <v>1969</v>
      </c>
      <c r="U756">
        <v>2005</v>
      </c>
      <c r="V756" s="14">
        <f t="shared" si="11"/>
        <v>1</v>
      </c>
      <c r="W756" s="28" t="s">
        <v>93</v>
      </c>
      <c r="X756" s="28" t="s">
        <v>94</v>
      </c>
      <c r="Y756" s="30" t="s">
        <v>161</v>
      </c>
      <c r="Z756" s="28" t="s">
        <v>161</v>
      </c>
      <c r="AA756" t="s">
        <v>117</v>
      </c>
      <c r="AB756" s="28">
        <v>0</v>
      </c>
      <c r="AC756" s="28" t="s">
        <v>98</v>
      </c>
      <c r="AD756" s="28" t="s">
        <v>98</v>
      </c>
      <c r="AE756" s="30" t="s">
        <v>118</v>
      </c>
      <c r="AF756" t="s">
        <v>98</v>
      </c>
      <c r="AG756" t="s">
        <v>98</v>
      </c>
      <c r="AH756" t="s">
        <v>100</v>
      </c>
      <c r="AI756" t="s">
        <v>101</v>
      </c>
      <c r="AJ756">
        <v>439</v>
      </c>
      <c r="AK756" t="s">
        <v>172</v>
      </c>
      <c r="AL756">
        <v>472</v>
      </c>
      <c r="AM756">
        <v>115</v>
      </c>
      <c r="AN756">
        <v>1026</v>
      </c>
      <c r="AO756" s="28" t="s">
        <v>103</v>
      </c>
      <c r="AP756" s="28" t="s">
        <v>97</v>
      </c>
      <c r="AQ756" t="s">
        <v>105</v>
      </c>
      <c r="AR756" t="s">
        <v>106</v>
      </c>
      <c r="AS756">
        <v>1026</v>
      </c>
      <c r="AT756">
        <v>0</v>
      </c>
      <c r="AU756">
        <v>0</v>
      </c>
      <c r="AV756">
        <v>1026</v>
      </c>
      <c r="AW756" s="30">
        <v>1</v>
      </c>
      <c r="AX756">
        <v>0</v>
      </c>
      <c r="AY756" s="30">
        <v>1</v>
      </c>
      <c r="AZ756" s="30">
        <v>0</v>
      </c>
      <c r="BA756">
        <v>3</v>
      </c>
      <c r="BB756" s="14">
        <f>IF(Table1[[#This Row],[FullBath]]+Table1[[#This Row],[HalfBath]]=Table1[[#This Row],[BedroomAbvGr]],1,0)</f>
        <v>0</v>
      </c>
      <c r="BC756">
        <v>1</v>
      </c>
      <c r="BD756" s="30" t="s">
        <v>97</v>
      </c>
      <c r="BE756">
        <v>5</v>
      </c>
      <c r="BF756" t="s">
        <v>107</v>
      </c>
      <c r="BG756">
        <v>0</v>
      </c>
      <c r="BH756" t="s">
        <v>83</v>
      </c>
      <c r="BI756" t="s">
        <v>127</v>
      </c>
      <c r="BJ756">
        <v>1969</v>
      </c>
      <c r="BK756" t="s">
        <v>109</v>
      </c>
      <c r="BL756">
        <v>2</v>
      </c>
      <c r="BM756">
        <v>440</v>
      </c>
      <c r="BN756" t="s">
        <v>98</v>
      </c>
      <c r="BO756" t="s">
        <v>98</v>
      </c>
      <c r="BP756" t="s">
        <v>105</v>
      </c>
      <c r="BQ756" s="30">
        <v>171</v>
      </c>
      <c r="BR756" s="14">
        <f>IF(Table1[[#This Row],[WoodDeckSF]]&gt;0,1,0)</f>
        <v>1</v>
      </c>
      <c r="BS756">
        <v>48</v>
      </c>
      <c r="BT756">
        <v>0</v>
      </c>
      <c r="BU756">
        <v>0</v>
      </c>
      <c r="BV756">
        <v>0</v>
      </c>
      <c r="BW756">
        <v>0</v>
      </c>
      <c r="BX756" s="28" t="s">
        <v>83</v>
      </c>
      <c r="BY756" s="14">
        <f>IF(Table1[[#This Row],[PoolQC]]="NA", 0, 1)</f>
        <v>0</v>
      </c>
      <c r="BZ756" s="30" t="s">
        <v>83</v>
      </c>
      <c r="CA756" s="14">
        <f>IF(Table1[[#This Row],[Fence]]="NA",0,1)</f>
        <v>0</v>
      </c>
      <c r="CB756" t="s">
        <v>83</v>
      </c>
      <c r="CC756">
        <v>0</v>
      </c>
      <c r="CD756" s="30">
        <v>7</v>
      </c>
      <c r="CE756">
        <v>2009</v>
      </c>
      <c r="CF756" t="s">
        <v>110</v>
      </c>
      <c r="CG756" t="s">
        <v>111</v>
      </c>
      <c r="CH756" s="14">
        <f>IF(Table1[[#This Row],[SaleCondition]]="Normal",1,0)</f>
        <v>1</v>
      </c>
      <c r="CI756" s="1">
        <v>156000</v>
      </c>
    </row>
    <row r="757" spans="1:87" x14ac:dyDescent="0.2">
      <c r="A757">
        <v>756</v>
      </c>
      <c r="B757">
        <v>160</v>
      </c>
      <c r="C757" s="28" t="s">
        <v>192</v>
      </c>
      <c r="D757">
        <v>34</v>
      </c>
      <c r="E757">
        <v>3230</v>
      </c>
      <c r="F757" s="28" t="s">
        <v>82</v>
      </c>
      <c r="G757" t="s">
        <v>82</v>
      </c>
      <c r="H757" t="s">
        <v>84</v>
      </c>
      <c r="I757" s="28" t="s">
        <v>85</v>
      </c>
      <c r="J757" t="s">
        <v>86</v>
      </c>
      <c r="K757" s="30" t="s">
        <v>87</v>
      </c>
      <c r="L757" t="s">
        <v>88</v>
      </c>
      <c r="M757" s="31" t="s">
        <v>136</v>
      </c>
      <c r="N757" s="31" t="s">
        <v>90</v>
      </c>
      <c r="O757" s="28" t="s">
        <v>90</v>
      </c>
      <c r="P757" t="s">
        <v>179</v>
      </c>
      <c r="Q757" s="30" t="s">
        <v>92</v>
      </c>
      <c r="R757" s="28">
        <v>6</v>
      </c>
      <c r="S757" s="28">
        <v>5</v>
      </c>
      <c r="T757">
        <v>1999</v>
      </c>
      <c r="U757">
        <v>1999</v>
      </c>
      <c r="V757" s="14">
        <f t="shared" si="11"/>
        <v>0</v>
      </c>
      <c r="W757" s="28" t="s">
        <v>93</v>
      </c>
      <c r="X757" s="28" t="s">
        <v>94</v>
      </c>
      <c r="Y757" s="30" t="s">
        <v>116</v>
      </c>
      <c r="Z757" s="28" t="s">
        <v>116</v>
      </c>
      <c r="AA757" t="s">
        <v>96</v>
      </c>
      <c r="AB757" s="28">
        <v>894</v>
      </c>
      <c r="AC757" s="28" t="s">
        <v>98</v>
      </c>
      <c r="AD757" s="28" t="s">
        <v>98</v>
      </c>
      <c r="AE757" s="30" t="s">
        <v>99</v>
      </c>
      <c r="AF757" t="s">
        <v>97</v>
      </c>
      <c r="AG757" t="s">
        <v>98</v>
      </c>
      <c r="AH757" t="s">
        <v>100</v>
      </c>
      <c r="AI757" t="s">
        <v>101</v>
      </c>
      <c r="AJ757">
        <v>381</v>
      </c>
      <c r="AK757" t="s">
        <v>102</v>
      </c>
      <c r="AL757">
        <v>0</v>
      </c>
      <c r="AM757">
        <v>348</v>
      </c>
      <c r="AN757">
        <v>729</v>
      </c>
      <c r="AO757" s="28" t="s">
        <v>103</v>
      </c>
      <c r="AP757" s="28" t="s">
        <v>97</v>
      </c>
      <c r="AQ757" t="s">
        <v>105</v>
      </c>
      <c r="AR757" t="s">
        <v>106</v>
      </c>
      <c r="AS757">
        <v>742</v>
      </c>
      <c r="AT757">
        <v>729</v>
      </c>
      <c r="AU757">
        <v>0</v>
      </c>
      <c r="AV757">
        <v>1471</v>
      </c>
      <c r="AW757" s="30">
        <v>0</v>
      </c>
      <c r="AX757">
        <v>0</v>
      </c>
      <c r="AY757" s="30">
        <v>2</v>
      </c>
      <c r="AZ757" s="30">
        <v>1</v>
      </c>
      <c r="BA757">
        <v>3</v>
      </c>
      <c r="BB757" s="14">
        <f>IF(Table1[[#This Row],[FullBath]]+Table1[[#This Row],[HalfBath]]=Table1[[#This Row],[BedroomAbvGr]],1,0)</f>
        <v>1</v>
      </c>
      <c r="BC757">
        <v>1</v>
      </c>
      <c r="BD757" s="30" t="s">
        <v>98</v>
      </c>
      <c r="BE757">
        <v>6</v>
      </c>
      <c r="BF757" t="s">
        <v>107</v>
      </c>
      <c r="BG757">
        <v>0</v>
      </c>
      <c r="BH757" t="s">
        <v>83</v>
      </c>
      <c r="BI757" t="s">
        <v>127</v>
      </c>
      <c r="BJ757">
        <v>1999</v>
      </c>
      <c r="BK757" t="s">
        <v>102</v>
      </c>
      <c r="BL757">
        <v>2</v>
      </c>
      <c r="BM757">
        <v>440</v>
      </c>
      <c r="BN757" t="s">
        <v>98</v>
      </c>
      <c r="BO757" t="s">
        <v>98</v>
      </c>
      <c r="BP757" t="s">
        <v>105</v>
      </c>
      <c r="BQ757" s="30">
        <v>0</v>
      </c>
      <c r="BR757" s="14">
        <f>IF(Table1[[#This Row],[WoodDeckSF]]&gt;0,1,0)</f>
        <v>0</v>
      </c>
      <c r="BS757">
        <v>24</v>
      </c>
      <c r="BT757">
        <v>0</v>
      </c>
      <c r="BU757">
        <v>0</v>
      </c>
      <c r="BV757">
        <v>0</v>
      </c>
      <c r="BW757">
        <v>0</v>
      </c>
      <c r="BX757" s="28" t="s">
        <v>83</v>
      </c>
      <c r="BY757" s="14">
        <f>IF(Table1[[#This Row],[PoolQC]]="NA", 0, 1)</f>
        <v>0</v>
      </c>
      <c r="BZ757" s="30" t="s">
        <v>83</v>
      </c>
      <c r="CA757" s="14">
        <f>IF(Table1[[#This Row],[Fence]]="NA",0,1)</f>
        <v>0</v>
      </c>
      <c r="CB757" t="s">
        <v>83</v>
      </c>
      <c r="CC757">
        <v>0</v>
      </c>
      <c r="CD757" s="30">
        <v>3</v>
      </c>
      <c r="CE757">
        <v>2009</v>
      </c>
      <c r="CF757" t="s">
        <v>110</v>
      </c>
      <c r="CG757" t="s">
        <v>111</v>
      </c>
      <c r="CH757" s="14">
        <f>IF(Table1[[#This Row],[SaleCondition]]="Normal",1,0)</f>
        <v>1</v>
      </c>
      <c r="CI757" s="1">
        <v>172500</v>
      </c>
    </row>
    <row r="758" spans="1:87" x14ac:dyDescent="0.2">
      <c r="A758">
        <v>757</v>
      </c>
      <c r="B758">
        <v>60</v>
      </c>
      <c r="C758" s="28" t="s">
        <v>81</v>
      </c>
      <c r="D758">
        <v>68</v>
      </c>
      <c r="E758">
        <v>10769</v>
      </c>
      <c r="F758" s="28" t="s">
        <v>82</v>
      </c>
      <c r="G758" t="s">
        <v>83</v>
      </c>
      <c r="H758" t="s">
        <v>120</v>
      </c>
      <c r="I758" s="28" t="s">
        <v>85</v>
      </c>
      <c r="J758" t="s">
        <v>86</v>
      </c>
      <c r="K758" s="30" t="s">
        <v>87</v>
      </c>
      <c r="L758" t="s">
        <v>88</v>
      </c>
      <c r="M758" s="31" t="s">
        <v>89</v>
      </c>
      <c r="N758" s="31" t="s">
        <v>90</v>
      </c>
      <c r="O758" s="28" t="s">
        <v>90</v>
      </c>
      <c r="P758" t="s">
        <v>91</v>
      </c>
      <c r="Q758" s="30" t="s">
        <v>92</v>
      </c>
      <c r="R758" s="28">
        <v>8</v>
      </c>
      <c r="S758" s="28">
        <v>5</v>
      </c>
      <c r="T758">
        <v>2007</v>
      </c>
      <c r="U758">
        <v>2007</v>
      </c>
      <c r="V758" s="14">
        <f t="shared" si="11"/>
        <v>0</v>
      </c>
      <c r="W758" s="28" t="s">
        <v>93</v>
      </c>
      <c r="X758" s="28" t="s">
        <v>94</v>
      </c>
      <c r="Y758" s="30" t="s">
        <v>95</v>
      </c>
      <c r="Z758" s="28" t="s">
        <v>95</v>
      </c>
      <c r="AA758" t="s">
        <v>117</v>
      </c>
      <c r="AB758" s="28">
        <v>0</v>
      </c>
      <c r="AC758" s="28" t="s">
        <v>97</v>
      </c>
      <c r="AD758" s="28" t="s">
        <v>98</v>
      </c>
      <c r="AE758" s="30" t="s">
        <v>99</v>
      </c>
      <c r="AF758" t="s">
        <v>97</v>
      </c>
      <c r="AG758" t="s">
        <v>98</v>
      </c>
      <c r="AH758" t="s">
        <v>130</v>
      </c>
      <c r="AI758" t="s">
        <v>101</v>
      </c>
      <c r="AJ758">
        <v>20</v>
      </c>
      <c r="AK758" t="s">
        <v>102</v>
      </c>
      <c r="AL758">
        <v>0</v>
      </c>
      <c r="AM758">
        <v>846</v>
      </c>
      <c r="AN758">
        <v>866</v>
      </c>
      <c r="AO758" s="28" t="s">
        <v>103</v>
      </c>
      <c r="AP758" s="28" t="s">
        <v>104</v>
      </c>
      <c r="AQ758" t="s">
        <v>105</v>
      </c>
      <c r="AR758" t="s">
        <v>106</v>
      </c>
      <c r="AS758">
        <v>866</v>
      </c>
      <c r="AT758">
        <v>902</v>
      </c>
      <c r="AU758">
        <v>0</v>
      </c>
      <c r="AV758">
        <v>1768</v>
      </c>
      <c r="AW758" s="30">
        <v>0</v>
      </c>
      <c r="AX758">
        <v>0</v>
      </c>
      <c r="AY758" s="30">
        <v>2</v>
      </c>
      <c r="AZ758" s="30">
        <v>1</v>
      </c>
      <c r="BA758">
        <v>3</v>
      </c>
      <c r="BB758" s="14">
        <f>IF(Table1[[#This Row],[FullBath]]+Table1[[#This Row],[HalfBath]]=Table1[[#This Row],[BedroomAbvGr]],1,0)</f>
        <v>1</v>
      </c>
      <c r="BC758">
        <v>1</v>
      </c>
      <c r="BD758" s="30" t="s">
        <v>97</v>
      </c>
      <c r="BE758">
        <v>7</v>
      </c>
      <c r="BF758" t="s">
        <v>107</v>
      </c>
      <c r="BG758">
        <v>0</v>
      </c>
      <c r="BH758" t="s">
        <v>83</v>
      </c>
      <c r="BI758" t="s">
        <v>108</v>
      </c>
      <c r="BJ758">
        <v>2007</v>
      </c>
      <c r="BK758" t="s">
        <v>109</v>
      </c>
      <c r="BL758">
        <v>2</v>
      </c>
      <c r="BM758">
        <v>578</v>
      </c>
      <c r="BN758" t="s">
        <v>98</v>
      </c>
      <c r="BO758" t="s">
        <v>98</v>
      </c>
      <c r="BP758" t="s">
        <v>105</v>
      </c>
      <c r="BQ758" s="30">
        <v>144</v>
      </c>
      <c r="BR758" s="14">
        <f>IF(Table1[[#This Row],[WoodDeckSF]]&gt;0,1,0)</f>
        <v>1</v>
      </c>
      <c r="BS758">
        <v>105</v>
      </c>
      <c r="BT758">
        <v>0</v>
      </c>
      <c r="BU758">
        <v>0</v>
      </c>
      <c r="BV758">
        <v>0</v>
      </c>
      <c r="BW758">
        <v>0</v>
      </c>
      <c r="BX758" s="28" t="s">
        <v>83</v>
      </c>
      <c r="BY758" s="14">
        <f>IF(Table1[[#This Row],[PoolQC]]="NA", 0, 1)</f>
        <v>0</v>
      </c>
      <c r="BZ758" s="30" t="s">
        <v>83</v>
      </c>
      <c r="CA758" s="14">
        <f>IF(Table1[[#This Row],[Fence]]="NA",0,1)</f>
        <v>0</v>
      </c>
      <c r="CB758" t="s">
        <v>83</v>
      </c>
      <c r="CC758">
        <v>0</v>
      </c>
      <c r="CD758" s="30">
        <v>4</v>
      </c>
      <c r="CE758">
        <v>2009</v>
      </c>
      <c r="CF758" t="s">
        <v>110</v>
      </c>
      <c r="CG758" t="s">
        <v>111</v>
      </c>
      <c r="CH758" s="14">
        <f>IF(Table1[[#This Row],[SaleCondition]]="Normal",1,0)</f>
        <v>1</v>
      </c>
      <c r="CI758" s="1">
        <v>212000</v>
      </c>
    </row>
    <row r="759" spans="1:87" x14ac:dyDescent="0.2">
      <c r="A759">
        <v>758</v>
      </c>
      <c r="B759">
        <v>60</v>
      </c>
      <c r="C759" s="28" t="s">
        <v>81</v>
      </c>
      <c r="D759" t="s">
        <v>83</v>
      </c>
      <c r="E759">
        <v>11616</v>
      </c>
      <c r="F759" s="28" t="s">
        <v>82</v>
      </c>
      <c r="G759" t="s">
        <v>83</v>
      </c>
      <c r="H759" t="s">
        <v>120</v>
      </c>
      <c r="I759" s="28" t="s">
        <v>85</v>
      </c>
      <c r="J759" t="s">
        <v>86</v>
      </c>
      <c r="K759" s="30" t="s">
        <v>166</v>
      </c>
      <c r="L759" t="s">
        <v>88</v>
      </c>
      <c r="M759" s="31" t="s">
        <v>151</v>
      </c>
      <c r="N759" s="31" t="s">
        <v>90</v>
      </c>
      <c r="O759" s="28" t="s">
        <v>90</v>
      </c>
      <c r="P759" t="s">
        <v>91</v>
      </c>
      <c r="Q759" s="30" t="s">
        <v>92</v>
      </c>
      <c r="R759" s="28">
        <v>6</v>
      </c>
      <c r="S759" s="28">
        <v>5</v>
      </c>
      <c r="T759">
        <v>1978</v>
      </c>
      <c r="U759">
        <v>1978</v>
      </c>
      <c r="V759" s="14">
        <f t="shared" si="11"/>
        <v>0</v>
      </c>
      <c r="W759" s="28" t="s">
        <v>152</v>
      </c>
      <c r="X759" s="28" t="s">
        <v>94</v>
      </c>
      <c r="Y759" s="30" t="s">
        <v>140</v>
      </c>
      <c r="Z759" s="28" t="s">
        <v>140</v>
      </c>
      <c r="AA759" t="s">
        <v>207</v>
      </c>
      <c r="AB759" s="28">
        <v>328</v>
      </c>
      <c r="AC759" s="28" t="s">
        <v>98</v>
      </c>
      <c r="AD759" s="28" t="s">
        <v>98</v>
      </c>
      <c r="AE759" s="30" t="s">
        <v>118</v>
      </c>
      <c r="AF759" t="s">
        <v>98</v>
      </c>
      <c r="AG759" t="s">
        <v>98</v>
      </c>
      <c r="AH759" t="s">
        <v>121</v>
      </c>
      <c r="AI759" t="s">
        <v>153</v>
      </c>
      <c r="AJ759">
        <v>438</v>
      </c>
      <c r="AK759" t="s">
        <v>102</v>
      </c>
      <c r="AL759">
        <v>0</v>
      </c>
      <c r="AM759">
        <v>234</v>
      </c>
      <c r="AN759">
        <v>672</v>
      </c>
      <c r="AO759" s="28" t="s">
        <v>103</v>
      </c>
      <c r="AP759" s="28" t="s">
        <v>98</v>
      </c>
      <c r="AQ759" t="s">
        <v>105</v>
      </c>
      <c r="AR759" t="s">
        <v>106</v>
      </c>
      <c r="AS759">
        <v>672</v>
      </c>
      <c r="AT759">
        <v>714</v>
      </c>
      <c r="AU759">
        <v>0</v>
      </c>
      <c r="AV759">
        <v>1386</v>
      </c>
      <c r="AW759" s="30">
        <v>0</v>
      </c>
      <c r="AX759">
        <v>0</v>
      </c>
      <c r="AY759" s="30">
        <v>2</v>
      </c>
      <c r="AZ759" s="30">
        <v>1</v>
      </c>
      <c r="BA759">
        <v>3</v>
      </c>
      <c r="BB759" s="14">
        <f>IF(Table1[[#This Row],[FullBath]]+Table1[[#This Row],[HalfBath]]=Table1[[#This Row],[BedroomAbvGr]],1,0)</f>
        <v>1</v>
      </c>
      <c r="BC759">
        <v>1</v>
      </c>
      <c r="BD759" s="30" t="s">
        <v>98</v>
      </c>
      <c r="BE759">
        <v>6</v>
      </c>
      <c r="BF759" t="s">
        <v>107</v>
      </c>
      <c r="BG759">
        <v>1</v>
      </c>
      <c r="BH759" t="s">
        <v>98</v>
      </c>
      <c r="BI759" t="s">
        <v>108</v>
      </c>
      <c r="BJ759">
        <v>1978</v>
      </c>
      <c r="BK759" t="s">
        <v>157</v>
      </c>
      <c r="BL759">
        <v>2</v>
      </c>
      <c r="BM759">
        <v>440</v>
      </c>
      <c r="BN759" t="s">
        <v>98</v>
      </c>
      <c r="BO759" t="s">
        <v>98</v>
      </c>
      <c r="BP759" t="s">
        <v>105</v>
      </c>
      <c r="BQ759" s="30">
        <v>335</v>
      </c>
      <c r="BR759" s="14">
        <f>IF(Table1[[#This Row],[WoodDeckSF]]&gt;0,1,0)</f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 s="28" t="s">
        <v>83</v>
      </c>
      <c r="BY759" s="14">
        <f>IF(Table1[[#This Row],[PoolQC]]="NA", 0, 1)</f>
        <v>0</v>
      </c>
      <c r="BZ759" s="30" t="s">
        <v>165</v>
      </c>
      <c r="CA759" s="14">
        <f>IF(Table1[[#This Row],[Fence]]="NA",0,1)</f>
        <v>1</v>
      </c>
      <c r="CB759" t="s">
        <v>83</v>
      </c>
      <c r="CC759">
        <v>0</v>
      </c>
      <c r="CD759" s="30">
        <v>4</v>
      </c>
      <c r="CE759">
        <v>2010</v>
      </c>
      <c r="CF759" t="s">
        <v>110</v>
      </c>
      <c r="CG759" t="s">
        <v>128</v>
      </c>
      <c r="CH759" s="14">
        <f>IF(Table1[[#This Row],[SaleCondition]]="Normal",1,0)</f>
        <v>0</v>
      </c>
      <c r="CI759" s="1">
        <v>158900</v>
      </c>
    </row>
    <row r="760" spans="1:87" x14ac:dyDescent="0.2">
      <c r="A760">
        <v>759</v>
      </c>
      <c r="B760">
        <v>160</v>
      </c>
      <c r="C760" s="28" t="s">
        <v>192</v>
      </c>
      <c r="D760">
        <v>24</v>
      </c>
      <c r="E760">
        <v>2280</v>
      </c>
      <c r="F760" s="28" t="s">
        <v>82</v>
      </c>
      <c r="G760" t="s">
        <v>82</v>
      </c>
      <c r="H760" t="s">
        <v>84</v>
      </c>
      <c r="I760" s="28" t="s">
        <v>85</v>
      </c>
      <c r="J760" t="s">
        <v>86</v>
      </c>
      <c r="K760" s="30" t="s">
        <v>87</v>
      </c>
      <c r="L760" t="s">
        <v>88</v>
      </c>
      <c r="M760" s="31" t="s">
        <v>136</v>
      </c>
      <c r="N760" s="31" t="s">
        <v>90</v>
      </c>
      <c r="O760" s="28" t="s">
        <v>90</v>
      </c>
      <c r="P760" t="s">
        <v>198</v>
      </c>
      <c r="Q760" s="30" t="s">
        <v>92</v>
      </c>
      <c r="R760" s="28">
        <v>7</v>
      </c>
      <c r="S760" s="28">
        <v>5</v>
      </c>
      <c r="T760">
        <v>1999</v>
      </c>
      <c r="U760">
        <v>1999</v>
      </c>
      <c r="V760" s="14">
        <f t="shared" si="11"/>
        <v>0</v>
      </c>
      <c r="W760" s="28" t="s">
        <v>93</v>
      </c>
      <c r="X760" s="28" t="s">
        <v>94</v>
      </c>
      <c r="Y760" s="30" t="s">
        <v>116</v>
      </c>
      <c r="Z760" s="28" t="s">
        <v>116</v>
      </c>
      <c r="AA760" t="s">
        <v>96</v>
      </c>
      <c r="AB760" s="28">
        <v>360</v>
      </c>
      <c r="AC760" s="28" t="s">
        <v>98</v>
      </c>
      <c r="AD760" s="28" t="s">
        <v>98</v>
      </c>
      <c r="AE760" s="30" t="s">
        <v>99</v>
      </c>
      <c r="AF760" t="s">
        <v>97</v>
      </c>
      <c r="AG760" t="s">
        <v>98</v>
      </c>
      <c r="AH760" t="s">
        <v>100</v>
      </c>
      <c r="AI760" t="s">
        <v>119</v>
      </c>
      <c r="AJ760">
        <v>549</v>
      </c>
      <c r="AK760" t="s">
        <v>102</v>
      </c>
      <c r="AL760">
        <v>0</v>
      </c>
      <c r="AM760">
        <v>195</v>
      </c>
      <c r="AN760">
        <v>744</v>
      </c>
      <c r="AO760" s="28" t="s">
        <v>103</v>
      </c>
      <c r="AP760" s="28" t="s">
        <v>97</v>
      </c>
      <c r="AQ760" t="s">
        <v>105</v>
      </c>
      <c r="AR760" t="s">
        <v>106</v>
      </c>
      <c r="AS760">
        <v>757</v>
      </c>
      <c r="AT760">
        <v>744</v>
      </c>
      <c r="AU760">
        <v>0</v>
      </c>
      <c r="AV760">
        <v>1501</v>
      </c>
      <c r="AW760" s="30">
        <v>0</v>
      </c>
      <c r="AX760">
        <v>0</v>
      </c>
      <c r="AY760" s="30">
        <v>2</v>
      </c>
      <c r="AZ760" s="30">
        <v>1</v>
      </c>
      <c r="BA760">
        <v>3</v>
      </c>
      <c r="BB760" s="14">
        <f>IF(Table1[[#This Row],[FullBath]]+Table1[[#This Row],[HalfBath]]=Table1[[#This Row],[BedroomAbvGr]],1,0)</f>
        <v>1</v>
      </c>
      <c r="BC760">
        <v>1</v>
      </c>
      <c r="BD760" s="30" t="s">
        <v>98</v>
      </c>
      <c r="BE760">
        <v>6</v>
      </c>
      <c r="BF760" t="s">
        <v>107</v>
      </c>
      <c r="BG760">
        <v>0</v>
      </c>
      <c r="BH760" t="s">
        <v>83</v>
      </c>
      <c r="BI760" t="s">
        <v>127</v>
      </c>
      <c r="BJ760">
        <v>1999</v>
      </c>
      <c r="BK760" t="s">
        <v>102</v>
      </c>
      <c r="BL760">
        <v>2</v>
      </c>
      <c r="BM760">
        <v>440</v>
      </c>
      <c r="BN760" t="s">
        <v>98</v>
      </c>
      <c r="BO760" t="s">
        <v>98</v>
      </c>
      <c r="BP760" t="s">
        <v>105</v>
      </c>
      <c r="BQ760" s="30">
        <v>0</v>
      </c>
      <c r="BR760" s="14">
        <f>IF(Table1[[#This Row],[WoodDeckSF]]&gt;0,1,0)</f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 s="28" t="s">
        <v>83</v>
      </c>
      <c r="BY760" s="14">
        <f>IF(Table1[[#This Row],[PoolQC]]="NA", 0, 1)</f>
        <v>0</v>
      </c>
      <c r="BZ760" s="30" t="s">
        <v>83</v>
      </c>
      <c r="CA760" s="14">
        <f>IF(Table1[[#This Row],[Fence]]="NA",0,1)</f>
        <v>0</v>
      </c>
      <c r="CB760" t="s">
        <v>83</v>
      </c>
      <c r="CC760">
        <v>0</v>
      </c>
      <c r="CD760" s="30">
        <v>8</v>
      </c>
      <c r="CE760">
        <v>2008</v>
      </c>
      <c r="CF760" t="s">
        <v>110</v>
      </c>
      <c r="CG760" t="s">
        <v>111</v>
      </c>
      <c r="CH760" s="14">
        <f>IF(Table1[[#This Row],[SaleCondition]]="Normal",1,0)</f>
        <v>1</v>
      </c>
      <c r="CI760" s="1">
        <v>179400</v>
      </c>
    </row>
    <row r="761" spans="1:87" x14ac:dyDescent="0.2">
      <c r="A761">
        <v>760</v>
      </c>
      <c r="B761">
        <v>60</v>
      </c>
      <c r="C761" s="28" t="s">
        <v>81</v>
      </c>
      <c r="D761">
        <v>65</v>
      </c>
      <c r="E761">
        <v>12257</v>
      </c>
      <c r="F761" s="28" t="s">
        <v>82</v>
      </c>
      <c r="G761" t="s">
        <v>83</v>
      </c>
      <c r="H761" t="s">
        <v>120</v>
      </c>
      <c r="I761" s="28" t="s">
        <v>85</v>
      </c>
      <c r="J761" t="s">
        <v>86</v>
      </c>
      <c r="K761" s="30" t="s">
        <v>87</v>
      </c>
      <c r="L761" t="s">
        <v>88</v>
      </c>
      <c r="M761" s="31" t="s">
        <v>129</v>
      </c>
      <c r="N761" s="31" t="s">
        <v>90</v>
      </c>
      <c r="O761" s="28" t="s">
        <v>90</v>
      </c>
      <c r="P761" t="s">
        <v>91</v>
      </c>
      <c r="Q761" s="30" t="s">
        <v>92</v>
      </c>
      <c r="R761" s="28">
        <v>8</v>
      </c>
      <c r="S761" s="28">
        <v>5</v>
      </c>
      <c r="T761">
        <v>1995</v>
      </c>
      <c r="U761">
        <v>1995</v>
      </c>
      <c r="V761" s="14">
        <f t="shared" si="11"/>
        <v>0</v>
      </c>
      <c r="W761" s="28" t="s">
        <v>93</v>
      </c>
      <c r="X761" s="28" t="s">
        <v>94</v>
      </c>
      <c r="Y761" s="30" t="s">
        <v>95</v>
      </c>
      <c r="Z761" s="28" t="s">
        <v>95</v>
      </c>
      <c r="AA761" t="s">
        <v>96</v>
      </c>
      <c r="AB761" s="28">
        <v>513</v>
      </c>
      <c r="AC761" s="28" t="s">
        <v>97</v>
      </c>
      <c r="AD761" s="28" t="s">
        <v>98</v>
      </c>
      <c r="AE761" s="30" t="s">
        <v>99</v>
      </c>
      <c r="AF761" t="s">
        <v>97</v>
      </c>
      <c r="AG761" t="s">
        <v>98</v>
      </c>
      <c r="AH761" t="s">
        <v>130</v>
      </c>
      <c r="AI761" t="s">
        <v>172</v>
      </c>
      <c r="AJ761">
        <v>56</v>
      </c>
      <c r="AK761" t="s">
        <v>119</v>
      </c>
      <c r="AL761">
        <v>64</v>
      </c>
      <c r="AM761">
        <v>1198</v>
      </c>
      <c r="AN761">
        <v>1318</v>
      </c>
      <c r="AO761" s="28" t="s">
        <v>103</v>
      </c>
      <c r="AP761" s="28" t="s">
        <v>104</v>
      </c>
      <c r="AQ761" t="s">
        <v>105</v>
      </c>
      <c r="AR761" t="s">
        <v>106</v>
      </c>
      <c r="AS761">
        <v>1328</v>
      </c>
      <c r="AT761">
        <v>1203</v>
      </c>
      <c r="AU761">
        <v>0</v>
      </c>
      <c r="AV761">
        <v>2531</v>
      </c>
      <c r="AW761" s="30">
        <v>0</v>
      </c>
      <c r="AX761">
        <v>0</v>
      </c>
      <c r="AY761" s="30">
        <v>2</v>
      </c>
      <c r="AZ761" s="30">
        <v>1</v>
      </c>
      <c r="BA761">
        <v>4</v>
      </c>
      <c r="BB761" s="14">
        <f>IF(Table1[[#This Row],[FullBath]]+Table1[[#This Row],[HalfBath]]=Table1[[#This Row],[BedroomAbvGr]],1,0)</f>
        <v>0</v>
      </c>
      <c r="BC761">
        <v>1</v>
      </c>
      <c r="BD761" s="30" t="s">
        <v>97</v>
      </c>
      <c r="BE761">
        <v>9</v>
      </c>
      <c r="BF761" t="s">
        <v>107</v>
      </c>
      <c r="BG761">
        <v>1</v>
      </c>
      <c r="BH761" t="s">
        <v>98</v>
      </c>
      <c r="BI761" t="s">
        <v>108</v>
      </c>
      <c r="BJ761">
        <v>1995</v>
      </c>
      <c r="BK761" t="s">
        <v>109</v>
      </c>
      <c r="BL761">
        <v>3</v>
      </c>
      <c r="BM761">
        <v>752</v>
      </c>
      <c r="BN761" t="s">
        <v>98</v>
      </c>
      <c r="BO761" t="s">
        <v>98</v>
      </c>
      <c r="BP761" t="s">
        <v>105</v>
      </c>
      <c r="BQ761" s="30">
        <v>222</v>
      </c>
      <c r="BR761" s="14">
        <f>IF(Table1[[#This Row],[WoodDeckSF]]&gt;0,1,0)</f>
        <v>1</v>
      </c>
      <c r="BS761">
        <v>98</v>
      </c>
      <c r="BT761">
        <v>0</v>
      </c>
      <c r="BU761">
        <v>0</v>
      </c>
      <c r="BV761">
        <v>0</v>
      </c>
      <c r="BW761">
        <v>0</v>
      </c>
      <c r="BX761" s="28" t="s">
        <v>83</v>
      </c>
      <c r="BY761" s="14">
        <f>IF(Table1[[#This Row],[PoolQC]]="NA", 0, 1)</f>
        <v>0</v>
      </c>
      <c r="BZ761" s="30" t="s">
        <v>83</v>
      </c>
      <c r="CA761" s="14">
        <f>IF(Table1[[#This Row],[Fence]]="NA",0,1)</f>
        <v>0</v>
      </c>
      <c r="CB761" t="s">
        <v>83</v>
      </c>
      <c r="CC761">
        <v>0</v>
      </c>
      <c r="CD761" s="30">
        <v>11</v>
      </c>
      <c r="CE761">
        <v>2007</v>
      </c>
      <c r="CF761" t="s">
        <v>110</v>
      </c>
      <c r="CG761" t="s">
        <v>111</v>
      </c>
      <c r="CH761" s="14">
        <f>IF(Table1[[#This Row],[SaleCondition]]="Normal",1,0)</f>
        <v>1</v>
      </c>
      <c r="CI761" s="1">
        <v>290000</v>
      </c>
    </row>
    <row r="762" spans="1:87" x14ac:dyDescent="0.2">
      <c r="A762">
        <v>761</v>
      </c>
      <c r="B762">
        <v>20</v>
      </c>
      <c r="C762" s="28" t="s">
        <v>81</v>
      </c>
      <c r="D762">
        <v>70</v>
      </c>
      <c r="E762">
        <v>9100</v>
      </c>
      <c r="F762" s="28" t="s">
        <v>82</v>
      </c>
      <c r="G762" t="s">
        <v>83</v>
      </c>
      <c r="H762" t="s">
        <v>84</v>
      </c>
      <c r="I762" s="28" t="s">
        <v>85</v>
      </c>
      <c r="J762" t="s">
        <v>86</v>
      </c>
      <c r="K762" s="30" t="s">
        <v>87</v>
      </c>
      <c r="L762" t="s">
        <v>88</v>
      </c>
      <c r="M762" s="31" t="s">
        <v>162</v>
      </c>
      <c r="N762" s="31" t="s">
        <v>90</v>
      </c>
      <c r="O762" s="28" t="s">
        <v>90</v>
      </c>
      <c r="P762" t="s">
        <v>91</v>
      </c>
      <c r="Q762" s="30" t="s">
        <v>115</v>
      </c>
      <c r="R762" s="28">
        <v>6</v>
      </c>
      <c r="S762" s="28">
        <v>6</v>
      </c>
      <c r="T762">
        <v>1959</v>
      </c>
      <c r="U762">
        <v>1959</v>
      </c>
      <c r="V762" s="14">
        <f t="shared" si="11"/>
        <v>0</v>
      </c>
      <c r="W762" s="28" t="s">
        <v>152</v>
      </c>
      <c r="X762" s="28" t="s">
        <v>94</v>
      </c>
      <c r="Y762" s="30" t="s">
        <v>124</v>
      </c>
      <c r="Z762" s="28" t="s">
        <v>124</v>
      </c>
      <c r="AA762" t="s">
        <v>117</v>
      </c>
      <c r="AB762" s="28">
        <v>0</v>
      </c>
      <c r="AC762" s="28" t="s">
        <v>98</v>
      </c>
      <c r="AD762" s="28" t="s">
        <v>98</v>
      </c>
      <c r="AE762" s="30" t="s">
        <v>118</v>
      </c>
      <c r="AF762" t="s">
        <v>98</v>
      </c>
      <c r="AG762" t="s">
        <v>98</v>
      </c>
      <c r="AH762" t="s">
        <v>100</v>
      </c>
      <c r="AI762" t="s">
        <v>153</v>
      </c>
      <c r="AJ762">
        <v>612</v>
      </c>
      <c r="AK762" t="s">
        <v>102</v>
      </c>
      <c r="AL762">
        <v>0</v>
      </c>
      <c r="AM762">
        <v>252</v>
      </c>
      <c r="AN762">
        <v>864</v>
      </c>
      <c r="AO762" s="28" t="s">
        <v>103</v>
      </c>
      <c r="AP762" s="28" t="s">
        <v>104</v>
      </c>
      <c r="AQ762" t="s">
        <v>105</v>
      </c>
      <c r="AR762" t="s">
        <v>106</v>
      </c>
      <c r="AS762">
        <v>864</v>
      </c>
      <c r="AT762">
        <v>0</v>
      </c>
      <c r="AU762">
        <v>0</v>
      </c>
      <c r="AV762">
        <v>864</v>
      </c>
      <c r="AW762" s="30">
        <v>0</v>
      </c>
      <c r="AX762">
        <v>0</v>
      </c>
      <c r="AY762" s="30">
        <v>1</v>
      </c>
      <c r="AZ762" s="30">
        <v>0</v>
      </c>
      <c r="BA762">
        <v>2</v>
      </c>
      <c r="BB762" s="14">
        <f>IF(Table1[[#This Row],[FullBath]]+Table1[[#This Row],[HalfBath]]=Table1[[#This Row],[BedroomAbvGr]],1,0)</f>
        <v>0</v>
      </c>
      <c r="BC762">
        <v>1</v>
      </c>
      <c r="BD762" s="30" t="s">
        <v>98</v>
      </c>
      <c r="BE762">
        <v>5</v>
      </c>
      <c r="BF762" t="s">
        <v>107</v>
      </c>
      <c r="BG762">
        <v>0</v>
      </c>
      <c r="BH762" t="s">
        <v>83</v>
      </c>
      <c r="BI762" t="s">
        <v>127</v>
      </c>
      <c r="BJ762">
        <v>2008</v>
      </c>
      <c r="BK762" t="s">
        <v>102</v>
      </c>
      <c r="BL762">
        <v>1</v>
      </c>
      <c r="BM762">
        <v>300</v>
      </c>
      <c r="BN762" t="s">
        <v>104</v>
      </c>
      <c r="BO762" t="s">
        <v>104</v>
      </c>
      <c r="BP762" t="s">
        <v>105</v>
      </c>
      <c r="BQ762" s="30">
        <v>0</v>
      </c>
      <c r="BR762" s="14">
        <f>IF(Table1[[#This Row],[WoodDeckSF]]&gt;0,1,0)</f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 s="28" t="s">
        <v>83</v>
      </c>
      <c r="BY762" s="14">
        <f>IF(Table1[[#This Row],[PoolQC]]="NA", 0, 1)</f>
        <v>0</v>
      </c>
      <c r="BZ762" s="30" t="s">
        <v>83</v>
      </c>
      <c r="CA762" s="14">
        <f>IF(Table1[[#This Row],[Fence]]="NA",0,1)</f>
        <v>0</v>
      </c>
      <c r="CB762" t="s">
        <v>135</v>
      </c>
      <c r="CC762">
        <v>450</v>
      </c>
      <c r="CD762" s="30">
        <v>10</v>
      </c>
      <c r="CE762">
        <v>2009</v>
      </c>
      <c r="CF762" t="s">
        <v>110</v>
      </c>
      <c r="CG762" t="s">
        <v>111</v>
      </c>
      <c r="CH762" s="14">
        <f>IF(Table1[[#This Row],[SaleCondition]]="Normal",1,0)</f>
        <v>1</v>
      </c>
      <c r="CI762" s="1">
        <v>127500</v>
      </c>
    </row>
    <row r="763" spans="1:87" x14ac:dyDescent="0.2">
      <c r="A763">
        <v>762</v>
      </c>
      <c r="B763">
        <v>30</v>
      </c>
      <c r="C763" s="28" t="s">
        <v>142</v>
      </c>
      <c r="D763">
        <v>60</v>
      </c>
      <c r="E763">
        <v>6911</v>
      </c>
      <c r="F763" s="28" t="s">
        <v>82</v>
      </c>
      <c r="G763" t="s">
        <v>83</v>
      </c>
      <c r="H763" t="s">
        <v>84</v>
      </c>
      <c r="I763" s="28" t="s">
        <v>85</v>
      </c>
      <c r="J763" t="s">
        <v>86</v>
      </c>
      <c r="K763" s="30" t="s">
        <v>112</v>
      </c>
      <c r="L763" t="s">
        <v>88</v>
      </c>
      <c r="M763" s="31" t="s">
        <v>148</v>
      </c>
      <c r="N763" s="31" t="s">
        <v>114</v>
      </c>
      <c r="O763" s="28" t="s">
        <v>90</v>
      </c>
      <c r="P763" t="s">
        <v>91</v>
      </c>
      <c r="Q763" s="30" t="s">
        <v>115</v>
      </c>
      <c r="R763" s="28">
        <v>5</v>
      </c>
      <c r="S763" s="28">
        <v>5</v>
      </c>
      <c r="T763">
        <v>1924</v>
      </c>
      <c r="U763">
        <v>1950</v>
      </c>
      <c r="V763" s="14">
        <f t="shared" si="11"/>
        <v>1</v>
      </c>
      <c r="W763" s="28" t="s">
        <v>93</v>
      </c>
      <c r="X763" s="28" t="s">
        <v>94</v>
      </c>
      <c r="Y763" s="30" t="s">
        <v>124</v>
      </c>
      <c r="Z763" s="28" t="s">
        <v>124</v>
      </c>
      <c r="AA763" t="s">
        <v>117</v>
      </c>
      <c r="AB763" s="28">
        <v>0</v>
      </c>
      <c r="AC763" s="28" t="s">
        <v>98</v>
      </c>
      <c r="AD763" s="28" t="s">
        <v>98</v>
      </c>
      <c r="AE763" s="30" t="s">
        <v>99</v>
      </c>
      <c r="AF763" t="s">
        <v>98</v>
      </c>
      <c r="AG763" t="s">
        <v>98</v>
      </c>
      <c r="AH763" t="s">
        <v>121</v>
      </c>
      <c r="AI763" t="s">
        <v>172</v>
      </c>
      <c r="AJ763">
        <v>405</v>
      </c>
      <c r="AK763" t="s">
        <v>102</v>
      </c>
      <c r="AL763">
        <v>0</v>
      </c>
      <c r="AM763">
        <v>740</v>
      </c>
      <c r="AN763">
        <v>1145</v>
      </c>
      <c r="AO763" s="28" t="s">
        <v>103</v>
      </c>
      <c r="AP763" s="28" t="s">
        <v>98</v>
      </c>
      <c r="AQ763" t="s">
        <v>105</v>
      </c>
      <c r="AR763" t="s">
        <v>106</v>
      </c>
      <c r="AS763">
        <v>1301</v>
      </c>
      <c r="AT763">
        <v>0</v>
      </c>
      <c r="AU763">
        <v>0</v>
      </c>
      <c r="AV763">
        <v>1301</v>
      </c>
      <c r="AW763" s="30">
        <v>0</v>
      </c>
      <c r="AX763">
        <v>0</v>
      </c>
      <c r="AY763" s="30">
        <v>1</v>
      </c>
      <c r="AZ763" s="30">
        <v>0</v>
      </c>
      <c r="BA763">
        <v>2</v>
      </c>
      <c r="BB763" s="14">
        <f>IF(Table1[[#This Row],[FullBath]]+Table1[[#This Row],[HalfBath]]=Table1[[#This Row],[BedroomAbvGr]],1,0)</f>
        <v>0</v>
      </c>
      <c r="BC763">
        <v>1</v>
      </c>
      <c r="BD763" s="30" t="s">
        <v>147</v>
      </c>
      <c r="BE763">
        <v>5</v>
      </c>
      <c r="BF763" t="s">
        <v>146</v>
      </c>
      <c r="BG763">
        <v>0</v>
      </c>
      <c r="BH763" t="s">
        <v>83</v>
      </c>
      <c r="BI763" t="s">
        <v>127</v>
      </c>
      <c r="BJ763">
        <v>1965</v>
      </c>
      <c r="BK763" t="s">
        <v>102</v>
      </c>
      <c r="BL763">
        <v>2</v>
      </c>
      <c r="BM763">
        <v>440</v>
      </c>
      <c r="BN763" t="s">
        <v>98</v>
      </c>
      <c r="BO763" t="s">
        <v>98</v>
      </c>
      <c r="BP763" t="s">
        <v>105</v>
      </c>
      <c r="BQ763" s="30">
        <v>0</v>
      </c>
      <c r="BR763" s="14">
        <f>IF(Table1[[#This Row],[WoodDeckSF]]&gt;0,1,0)</f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 s="28" t="s">
        <v>83</v>
      </c>
      <c r="BY763" s="14">
        <f>IF(Table1[[#This Row],[PoolQC]]="NA", 0, 1)</f>
        <v>0</v>
      </c>
      <c r="BZ763" s="30" t="s">
        <v>83</v>
      </c>
      <c r="CA763" s="14">
        <f>IF(Table1[[#This Row],[Fence]]="NA",0,1)</f>
        <v>0</v>
      </c>
      <c r="CB763" t="s">
        <v>83</v>
      </c>
      <c r="CC763">
        <v>0</v>
      </c>
      <c r="CD763" s="30">
        <v>10</v>
      </c>
      <c r="CE763">
        <v>2009</v>
      </c>
      <c r="CF763" t="s">
        <v>110</v>
      </c>
      <c r="CG763" t="s">
        <v>111</v>
      </c>
      <c r="CH763" s="14">
        <f>IF(Table1[[#This Row],[SaleCondition]]="Normal",1,0)</f>
        <v>1</v>
      </c>
      <c r="CI763" s="1">
        <v>100000</v>
      </c>
    </row>
    <row r="764" spans="1:87" x14ac:dyDescent="0.2">
      <c r="A764">
        <v>763</v>
      </c>
      <c r="B764">
        <v>60</v>
      </c>
      <c r="C764" s="28" t="s">
        <v>192</v>
      </c>
      <c r="D764">
        <v>72</v>
      </c>
      <c r="E764">
        <v>8640</v>
      </c>
      <c r="F764" s="28" t="s">
        <v>82</v>
      </c>
      <c r="G764" t="s">
        <v>83</v>
      </c>
      <c r="H764" t="s">
        <v>84</v>
      </c>
      <c r="I764" s="28" t="s">
        <v>85</v>
      </c>
      <c r="J764" t="s">
        <v>86</v>
      </c>
      <c r="K764" s="30" t="s">
        <v>87</v>
      </c>
      <c r="L764" t="s">
        <v>88</v>
      </c>
      <c r="M764" s="31" t="s">
        <v>136</v>
      </c>
      <c r="N764" s="31" t="s">
        <v>90</v>
      </c>
      <c r="O764" s="28" t="s">
        <v>90</v>
      </c>
      <c r="P764" t="s">
        <v>91</v>
      </c>
      <c r="Q764" s="30" t="s">
        <v>92</v>
      </c>
      <c r="R764" s="28">
        <v>7</v>
      </c>
      <c r="S764" s="28">
        <v>5</v>
      </c>
      <c r="T764">
        <v>2009</v>
      </c>
      <c r="U764">
        <v>2009</v>
      </c>
      <c r="V764" s="14">
        <f t="shared" si="11"/>
        <v>0</v>
      </c>
      <c r="W764" s="28" t="s">
        <v>93</v>
      </c>
      <c r="X764" s="28" t="s">
        <v>94</v>
      </c>
      <c r="Y764" s="30" t="s">
        <v>95</v>
      </c>
      <c r="Z764" s="28" t="s">
        <v>95</v>
      </c>
      <c r="AA764" t="s">
        <v>117</v>
      </c>
      <c r="AB764" s="28">
        <v>0</v>
      </c>
      <c r="AC764" s="28" t="s">
        <v>98</v>
      </c>
      <c r="AD764" s="28" t="s">
        <v>98</v>
      </c>
      <c r="AE764" s="30" t="s">
        <v>99</v>
      </c>
      <c r="AF764" t="s">
        <v>97</v>
      </c>
      <c r="AG764" t="s">
        <v>98</v>
      </c>
      <c r="AH764" t="s">
        <v>121</v>
      </c>
      <c r="AI764" t="s">
        <v>101</v>
      </c>
      <c r="AJ764">
        <v>24</v>
      </c>
      <c r="AK764" t="s">
        <v>102</v>
      </c>
      <c r="AL764">
        <v>0</v>
      </c>
      <c r="AM764">
        <v>732</v>
      </c>
      <c r="AN764">
        <v>756</v>
      </c>
      <c r="AO764" s="28" t="s">
        <v>103</v>
      </c>
      <c r="AP764" s="28" t="s">
        <v>104</v>
      </c>
      <c r="AQ764" t="s">
        <v>105</v>
      </c>
      <c r="AR764" t="s">
        <v>106</v>
      </c>
      <c r="AS764">
        <v>764</v>
      </c>
      <c r="AT764">
        <v>783</v>
      </c>
      <c r="AU764">
        <v>0</v>
      </c>
      <c r="AV764">
        <v>1547</v>
      </c>
      <c r="AW764" s="30">
        <v>0</v>
      </c>
      <c r="AX764">
        <v>0</v>
      </c>
      <c r="AY764" s="30">
        <v>2</v>
      </c>
      <c r="AZ764" s="30">
        <v>1</v>
      </c>
      <c r="BA764">
        <v>3</v>
      </c>
      <c r="BB764" s="14">
        <f>IF(Table1[[#This Row],[FullBath]]+Table1[[#This Row],[HalfBath]]=Table1[[#This Row],[BedroomAbvGr]],1,0)</f>
        <v>1</v>
      </c>
      <c r="BC764">
        <v>1</v>
      </c>
      <c r="BD764" s="30" t="s">
        <v>97</v>
      </c>
      <c r="BE764">
        <v>7</v>
      </c>
      <c r="BF764" t="s">
        <v>107</v>
      </c>
      <c r="BG764">
        <v>0</v>
      </c>
      <c r="BH764" t="s">
        <v>83</v>
      </c>
      <c r="BI764" t="s">
        <v>108</v>
      </c>
      <c r="BJ764">
        <v>2009</v>
      </c>
      <c r="BK764" t="s">
        <v>102</v>
      </c>
      <c r="BL764">
        <v>2</v>
      </c>
      <c r="BM764">
        <v>614</v>
      </c>
      <c r="BN764" t="s">
        <v>98</v>
      </c>
      <c r="BO764" t="s">
        <v>98</v>
      </c>
      <c r="BP764" t="s">
        <v>105</v>
      </c>
      <c r="BQ764" s="30">
        <v>169</v>
      </c>
      <c r="BR764" s="14">
        <f>IF(Table1[[#This Row],[WoodDeckSF]]&gt;0,1,0)</f>
        <v>1</v>
      </c>
      <c r="BS764">
        <v>45</v>
      </c>
      <c r="BT764">
        <v>0</v>
      </c>
      <c r="BU764">
        <v>0</v>
      </c>
      <c r="BV764">
        <v>0</v>
      </c>
      <c r="BW764">
        <v>0</v>
      </c>
      <c r="BX764" s="28" t="s">
        <v>83</v>
      </c>
      <c r="BY764" s="14">
        <f>IF(Table1[[#This Row],[PoolQC]]="NA", 0, 1)</f>
        <v>0</v>
      </c>
      <c r="BZ764" s="30" t="s">
        <v>83</v>
      </c>
      <c r="CA764" s="14">
        <f>IF(Table1[[#This Row],[Fence]]="NA",0,1)</f>
        <v>0</v>
      </c>
      <c r="CB764" t="s">
        <v>83</v>
      </c>
      <c r="CC764">
        <v>0</v>
      </c>
      <c r="CD764" s="30">
        <v>6</v>
      </c>
      <c r="CE764">
        <v>2010</v>
      </c>
      <c r="CF764" t="s">
        <v>237</v>
      </c>
      <c r="CG764" t="s">
        <v>111</v>
      </c>
      <c r="CH764" s="14">
        <f>IF(Table1[[#This Row],[SaleCondition]]="Normal",1,0)</f>
        <v>1</v>
      </c>
      <c r="CI764" s="1">
        <v>215200</v>
      </c>
    </row>
    <row r="765" spans="1:87" x14ac:dyDescent="0.2">
      <c r="A765">
        <v>764</v>
      </c>
      <c r="B765">
        <v>60</v>
      </c>
      <c r="C765" s="28" t="s">
        <v>81</v>
      </c>
      <c r="D765">
        <v>82</v>
      </c>
      <c r="E765">
        <v>9430</v>
      </c>
      <c r="F765" s="28" t="s">
        <v>82</v>
      </c>
      <c r="G765" t="s">
        <v>83</v>
      </c>
      <c r="H765" t="s">
        <v>84</v>
      </c>
      <c r="I765" s="28" t="s">
        <v>85</v>
      </c>
      <c r="J765" t="s">
        <v>86</v>
      </c>
      <c r="K765" s="30" t="s">
        <v>87</v>
      </c>
      <c r="L765" t="s">
        <v>88</v>
      </c>
      <c r="M765" s="31" t="s">
        <v>129</v>
      </c>
      <c r="N765" s="31" t="s">
        <v>90</v>
      </c>
      <c r="O765" s="28" t="s">
        <v>90</v>
      </c>
      <c r="P765" t="s">
        <v>91</v>
      </c>
      <c r="Q765" s="30" t="s">
        <v>92</v>
      </c>
      <c r="R765" s="28">
        <v>8</v>
      </c>
      <c r="S765" s="28">
        <v>5</v>
      </c>
      <c r="T765">
        <v>1999</v>
      </c>
      <c r="U765">
        <v>1999</v>
      </c>
      <c r="V765" s="14">
        <f t="shared" si="11"/>
        <v>0</v>
      </c>
      <c r="W765" s="28" t="s">
        <v>93</v>
      </c>
      <c r="X765" s="28" t="s">
        <v>94</v>
      </c>
      <c r="Y765" s="30" t="s">
        <v>95</v>
      </c>
      <c r="Z765" s="28" t="s">
        <v>95</v>
      </c>
      <c r="AA765" t="s">
        <v>96</v>
      </c>
      <c r="AB765" s="28">
        <v>673</v>
      </c>
      <c r="AC765" s="28" t="s">
        <v>97</v>
      </c>
      <c r="AD765" s="28" t="s">
        <v>98</v>
      </c>
      <c r="AE765" s="30" t="s">
        <v>99</v>
      </c>
      <c r="AF765" t="s">
        <v>97</v>
      </c>
      <c r="AG765" t="s">
        <v>98</v>
      </c>
      <c r="AH765" t="s">
        <v>121</v>
      </c>
      <c r="AI765" t="s">
        <v>101</v>
      </c>
      <c r="AJ765">
        <v>1163</v>
      </c>
      <c r="AK765" t="s">
        <v>102</v>
      </c>
      <c r="AL765">
        <v>0</v>
      </c>
      <c r="AM765">
        <v>89</v>
      </c>
      <c r="AN765">
        <v>1252</v>
      </c>
      <c r="AO765" s="28" t="s">
        <v>103</v>
      </c>
      <c r="AP765" s="28" t="s">
        <v>104</v>
      </c>
      <c r="AQ765" t="s">
        <v>105</v>
      </c>
      <c r="AR765" t="s">
        <v>106</v>
      </c>
      <c r="AS765">
        <v>1268</v>
      </c>
      <c r="AT765">
        <v>1097</v>
      </c>
      <c r="AU765">
        <v>0</v>
      </c>
      <c r="AV765">
        <v>2365</v>
      </c>
      <c r="AW765" s="30">
        <v>1</v>
      </c>
      <c r="AX765">
        <v>0</v>
      </c>
      <c r="AY765" s="30">
        <v>2</v>
      </c>
      <c r="AZ765" s="30">
        <v>1</v>
      </c>
      <c r="BA765">
        <v>3</v>
      </c>
      <c r="BB765" s="14">
        <f>IF(Table1[[#This Row],[FullBath]]+Table1[[#This Row],[HalfBath]]=Table1[[#This Row],[BedroomAbvGr]],1,0)</f>
        <v>1</v>
      </c>
      <c r="BC765">
        <v>1</v>
      </c>
      <c r="BD765" s="30" t="s">
        <v>97</v>
      </c>
      <c r="BE765">
        <v>8</v>
      </c>
      <c r="BF765" t="s">
        <v>107</v>
      </c>
      <c r="BG765">
        <v>1</v>
      </c>
      <c r="BH765" t="s">
        <v>97</v>
      </c>
      <c r="BI765" t="s">
        <v>108</v>
      </c>
      <c r="BJ765">
        <v>1999</v>
      </c>
      <c r="BK765" t="s">
        <v>109</v>
      </c>
      <c r="BL765">
        <v>3</v>
      </c>
      <c r="BM765">
        <v>856</v>
      </c>
      <c r="BN765" t="s">
        <v>98</v>
      </c>
      <c r="BO765" t="s">
        <v>98</v>
      </c>
      <c r="BP765" t="s">
        <v>105</v>
      </c>
      <c r="BQ765" s="30">
        <v>0</v>
      </c>
      <c r="BR765" s="14">
        <f>IF(Table1[[#This Row],[WoodDeckSF]]&gt;0,1,0)</f>
        <v>0</v>
      </c>
      <c r="BS765">
        <v>128</v>
      </c>
      <c r="BT765">
        <v>0</v>
      </c>
      <c r="BU765">
        <v>0</v>
      </c>
      <c r="BV765">
        <v>180</v>
      </c>
      <c r="BW765">
        <v>0</v>
      </c>
      <c r="BX765" s="28" t="s">
        <v>83</v>
      </c>
      <c r="BY765" s="14">
        <f>IF(Table1[[#This Row],[PoolQC]]="NA", 0, 1)</f>
        <v>0</v>
      </c>
      <c r="BZ765" s="30" t="s">
        <v>83</v>
      </c>
      <c r="CA765" s="14">
        <f>IF(Table1[[#This Row],[Fence]]="NA",0,1)</f>
        <v>0</v>
      </c>
      <c r="CB765" t="s">
        <v>83</v>
      </c>
      <c r="CC765">
        <v>0</v>
      </c>
      <c r="CD765" s="30">
        <v>7</v>
      </c>
      <c r="CE765">
        <v>2009</v>
      </c>
      <c r="CF765" t="s">
        <v>110</v>
      </c>
      <c r="CG765" t="s">
        <v>111</v>
      </c>
      <c r="CH765" s="14">
        <f>IF(Table1[[#This Row],[SaleCondition]]="Normal",1,0)</f>
        <v>1</v>
      </c>
      <c r="CI765" s="1">
        <v>337000</v>
      </c>
    </row>
    <row r="766" spans="1:87" x14ac:dyDescent="0.2">
      <c r="A766">
        <v>765</v>
      </c>
      <c r="B766">
        <v>120</v>
      </c>
      <c r="C766" s="28" t="s">
        <v>81</v>
      </c>
      <c r="D766">
        <v>30</v>
      </c>
      <c r="E766">
        <v>9549</v>
      </c>
      <c r="F766" s="28" t="s">
        <v>82</v>
      </c>
      <c r="G766" t="s">
        <v>83</v>
      </c>
      <c r="H766" t="s">
        <v>120</v>
      </c>
      <c r="I766" s="28" t="s">
        <v>85</v>
      </c>
      <c r="J766" t="s">
        <v>86</v>
      </c>
      <c r="K766" s="30" t="s">
        <v>166</v>
      </c>
      <c r="L766" t="s">
        <v>88</v>
      </c>
      <c r="M766" s="31" t="s">
        <v>113</v>
      </c>
      <c r="N766" s="31" t="s">
        <v>90</v>
      </c>
      <c r="O766" s="28" t="s">
        <v>90</v>
      </c>
      <c r="P766" t="s">
        <v>179</v>
      </c>
      <c r="Q766" s="30" t="s">
        <v>115</v>
      </c>
      <c r="R766" s="28">
        <v>8</v>
      </c>
      <c r="S766" s="28">
        <v>5</v>
      </c>
      <c r="T766">
        <v>1995</v>
      </c>
      <c r="U766">
        <v>1996</v>
      </c>
      <c r="V766" s="14">
        <f t="shared" si="11"/>
        <v>1</v>
      </c>
      <c r="W766" s="28" t="s">
        <v>152</v>
      </c>
      <c r="X766" s="28" t="s">
        <v>94</v>
      </c>
      <c r="Y766" s="30" t="s">
        <v>96</v>
      </c>
      <c r="Z766" s="28" t="s">
        <v>96</v>
      </c>
      <c r="AA766" t="s">
        <v>117</v>
      </c>
      <c r="AB766" s="28">
        <v>0</v>
      </c>
      <c r="AC766" s="28" t="s">
        <v>97</v>
      </c>
      <c r="AD766" s="28" t="s">
        <v>97</v>
      </c>
      <c r="AE766" s="30" t="s">
        <v>99</v>
      </c>
      <c r="AF766" t="s">
        <v>97</v>
      </c>
      <c r="AG766" t="s">
        <v>97</v>
      </c>
      <c r="AH766" t="s">
        <v>130</v>
      </c>
      <c r="AI766" t="s">
        <v>172</v>
      </c>
      <c r="AJ766">
        <v>437</v>
      </c>
      <c r="AK766" t="s">
        <v>101</v>
      </c>
      <c r="AL766">
        <v>1057</v>
      </c>
      <c r="AM766">
        <v>0</v>
      </c>
      <c r="AN766">
        <v>1494</v>
      </c>
      <c r="AO766" s="28" t="s">
        <v>103</v>
      </c>
      <c r="AP766" s="28" t="s">
        <v>104</v>
      </c>
      <c r="AQ766" t="s">
        <v>105</v>
      </c>
      <c r="AR766" t="s">
        <v>106</v>
      </c>
      <c r="AS766">
        <v>1494</v>
      </c>
      <c r="AT766">
        <v>0</v>
      </c>
      <c r="AU766">
        <v>0</v>
      </c>
      <c r="AV766">
        <v>1494</v>
      </c>
      <c r="AW766" s="30">
        <v>1</v>
      </c>
      <c r="AX766">
        <v>0</v>
      </c>
      <c r="AY766" s="30">
        <v>1</v>
      </c>
      <c r="AZ766" s="30">
        <v>1</v>
      </c>
      <c r="BA766">
        <v>2</v>
      </c>
      <c r="BB766" s="14">
        <f>IF(Table1[[#This Row],[FullBath]]+Table1[[#This Row],[HalfBath]]=Table1[[#This Row],[BedroomAbvGr]],1,0)</f>
        <v>1</v>
      </c>
      <c r="BC766">
        <v>1</v>
      </c>
      <c r="BD766" s="30" t="s">
        <v>104</v>
      </c>
      <c r="BE766">
        <v>6</v>
      </c>
      <c r="BF766" t="s">
        <v>107</v>
      </c>
      <c r="BG766">
        <v>1</v>
      </c>
      <c r="BH766" t="s">
        <v>97</v>
      </c>
      <c r="BI766" t="s">
        <v>108</v>
      </c>
      <c r="BJ766">
        <v>1995</v>
      </c>
      <c r="BK766" t="s">
        <v>157</v>
      </c>
      <c r="BL766">
        <v>2</v>
      </c>
      <c r="BM766">
        <v>481</v>
      </c>
      <c r="BN766" t="s">
        <v>98</v>
      </c>
      <c r="BO766" t="s">
        <v>98</v>
      </c>
      <c r="BP766" t="s">
        <v>105</v>
      </c>
      <c r="BQ766" s="30">
        <v>0</v>
      </c>
      <c r="BR766" s="14">
        <f>IF(Table1[[#This Row],[WoodDeckSF]]&gt;0,1,0)</f>
        <v>0</v>
      </c>
      <c r="BS766">
        <v>30</v>
      </c>
      <c r="BT766">
        <v>0</v>
      </c>
      <c r="BU766">
        <v>0</v>
      </c>
      <c r="BV766">
        <v>216</v>
      </c>
      <c r="BW766">
        <v>0</v>
      </c>
      <c r="BX766" s="28" t="s">
        <v>83</v>
      </c>
      <c r="BY766" s="14">
        <f>IF(Table1[[#This Row],[PoolQC]]="NA", 0, 1)</f>
        <v>0</v>
      </c>
      <c r="BZ766" s="30" t="s">
        <v>83</v>
      </c>
      <c r="CA766" s="14">
        <f>IF(Table1[[#This Row],[Fence]]="NA",0,1)</f>
        <v>0</v>
      </c>
      <c r="CB766" t="s">
        <v>83</v>
      </c>
      <c r="CC766">
        <v>0</v>
      </c>
      <c r="CD766" s="30">
        <v>4</v>
      </c>
      <c r="CE766">
        <v>2006</v>
      </c>
      <c r="CF766" t="s">
        <v>110</v>
      </c>
      <c r="CG766" t="s">
        <v>111</v>
      </c>
      <c r="CH766" s="14">
        <f>IF(Table1[[#This Row],[SaleCondition]]="Normal",1,0)</f>
        <v>1</v>
      </c>
      <c r="CI766" s="1">
        <v>270000</v>
      </c>
    </row>
    <row r="767" spans="1:87" x14ac:dyDescent="0.2">
      <c r="A767">
        <v>766</v>
      </c>
      <c r="B767">
        <v>20</v>
      </c>
      <c r="C767" s="28" t="s">
        <v>81</v>
      </c>
      <c r="D767">
        <v>75</v>
      </c>
      <c r="E767">
        <v>14587</v>
      </c>
      <c r="F767" s="28" t="s">
        <v>82</v>
      </c>
      <c r="G767" t="s">
        <v>83</v>
      </c>
      <c r="H767" t="s">
        <v>120</v>
      </c>
      <c r="I767" s="28" t="s">
        <v>85</v>
      </c>
      <c r="J767" t="s">
        <v>86</v>
      </c>
      <c r="K767" s="30" t="s">
        <v>87</v>
      </c>
      <c r="L767" t="s">
        <v>88</v>
      </c>
      <c r="M767" s="31" t="s">
        <v>136</v>
      </c>
      <c r="N767" s="31" t="s">
        <v>90</v>
      </c>
      <c r="O767" s="28" t="s">
        <v>90</v>
      </c>
      <c r="P767" t="s">
        <v>91</v>
      </c>
      <c r="Q767" s="30" t="s">
        <v>115</v>
      </c>
      <c r="R767" s="28">
        <v>9</v>
      </c>
      <c r="S767" s="28">
        <v>5</v>
      </c>
      <c r="T767">
        <v>2008</v>
      </c>
      <c r="U767">
        <v>2008</v>
      </c>
      <c r="V767" s="14">
        <f t="shared" si="11"/>
        <v>0</v>
      </c>
      <c r="W767" s="28" t="s">
        <v>93</v>
      </c>
      <c r="X767" s="28" t="s">
        <v>94</v>
      </c>
      <c r="Y767" s="30" t="s">
        <v>95</v>
      </c>
      <c r="Z767" s="28" t="s">
        <v>95</v>
      </c>
      <c r="AA767" t="s">
        <v>137</v>
      </c>
      <c r="AB767" s="28">
        <v>284</v>
      </c>
      <c r="AC767" s="28" t="s">
        <v>97</v>
      </c>
      <c r="AD767" s="28" t="s">
        <v>98</v>
      </c>
      <c r="AE767" s="30" t="s">
        <v>99</v>
      </c>
      <c r="AF767" t="s">
        <v>97</v>
      </c>
      <c r="AG767" t="s">
        <v>98</v>
      </c>
      <c r="AH767" t="s">
        <v>100</v>
      </c>
      <c r="AI767" t="s">
        <v>102</v>
      </c>
      <c r="AJ767">
        <v>0</v>
      </c>
      <c r="AK767" t="s">
        <v>102</v>
      </c>
      <c r="AL767">
        <v>0</v>
      </c>
      <c r="AM767">
        <v>1498</v>
      </c>
      <c r="AN767">
        <v>1498</v>
      </c>
      <c r="AO767" s="28" t="s">
        <v>103</v>
      </c>
      <c r="AP767" s="28" t="s">
        <v>104</v>
      </c>
      <c r="AQ767" t="s">
        <v>105</v>
      </c>
      <c r="AR767" t="s">
        <v>106</v>
      </c>
      <c r="AS767">
        <v>1506</v>
      </c>
      <c r="AT767">
        <v>0</v>
      </c>
      <c r="AU767">
        <v>0</v>
      </c>
      <c r="AV767">
        <v>1506</v>
      </c>
      <c r="AW767" s="30">
        <v>0</v>
      </c>
      <c r="AX767">
        <v>0</v>
      </c>
      <c r="AY767" s="30">
        <v>2</v>
      </c>
      <c r="AZ767" s="30">
        <v>0</v>
      </c>
      <c r="BA767">
        <v>2</v>
      </c>
      <c r="BB767" s="14">
        <f>IF(Table1[[#This Row],[FullBath]]+Table1[[#This Row],[HalfBath]]=Table1[[#This Row],[BedroomAbvGr]],1,0)</f>
        <v>1</v>
      </c>
      <c r="BC767">
        <v>1</v>
      </c>
      <c r="BD767" s="30" t="s">
        <v>104</v>
      </c>
      <c r="BE767">
        <v>6</v>
      </c>
      <c r="BF767" t="s">
        <v>107</v>
      </c>
      <c r="BG767">
        <v>1</v>
      </c>
      <c r="BH767" t="s">
        <v>97</v>
      </c>
      <c r="BI767" t="s">
        <v>108</v>
      </c>
      <c r="BJ767">
        <v>2008</v>
      </c>
      <c r="BK767" t="s">
        <v>157</v>
      </c>
      <c r="BL767">
        <v>2</v>
      </c>
      <c r="BM767">
        <v>592</v>
      </c>
      <c r="BN767" t="s">
        <v>98</v>
      </c>
      <c r="BO767" t="s">
        <v>98</v>
      </c>
      <c r="BP767" t="s">
        <v>105</v>
      </c>
      <c r="BQ767" s="30">
        <v>0</v>
      </c>
      <c r="BR767" s="14">
        <f>IF(Table1[[#This Row],[WoodDeckSF]]&gt;0,1,0)</f>
        <v>0</v>
      </c>
      <c r="BS767">
        <v>174</v>
      </c>
      <c r="BT767">
        <v>0</v>
      </c>
      <c r="BU767">
        <v>0</v>
      </c>
      <c r="BV767">
        <v>0</v>
      </c>
      <c r="BW767">
        <v>0</v>
      </c>
      <c r="BX767" s="28" t="s">
        <v>83</v>
      </c>
      <c r="BY767" s="14">
        <f>IF(Table1[[#This Row],[PoolQC]]="NA", 0, 1)</f>
        <v>0</v>
      </c>
      <c r="BZ767" s="30" t="s">
        <v>83</v>
      </c>
      <c r="CA767" s="14">
        <f>IF(Table1[[#This Row],[Fence]]="NA",0,1)</f>
        <v>0</v>
      </c>
      <c r="CB767" t="s">
        <v>83</v>
      </c>
      <c r="CC767">
        <v>0</v>
      </c>
      <c r="CD767" s="30">
        <v>8</v>
      </c>
      <c r="CE767">
        <v>2008</v>
      </c>
      <c r="CF767" t="s">
        <v>158</v>
      </c>
      <c r="CG767" t="s">
        <v>159</v>
      </c>
      <c r="CH767" s="14">
        <f>IF(Table1[[#This Row],[SaleCondition]]="Normal",1,0)</f>
        <v>0</v>
      </c>
      <c r="CI767" s="1">
        <v>264132</v>
      </c>
    </row>
    <row r="768" spans="1:87" x14ac:dyDescent="0.2">
      <c r="A768">
        <v>767</v>
      </c>
      <c r="B768">
        <v>60</v>
      </c>
      <c r="C768" s="28" t="s">
        <v>81</v>
      </c>
      <c r="D768">
        <v>80</v>
      </c>
      <c r="E768">
        <v>10421</v>
      </c>
      <c r="F768" s="28" t="s">
        <v>82</v>
      </c>
      <c r="G768" t="s">
        <v>83</v>
      </c>
      <c r="H768" t="s">
        <v>84</v>
      </c>
      <c r="I768" s="28" t="s">
        <v>85</v>
      </c>
      <c r="J768" t="s">
        <v>86</v>
      </c>
      <c r="K768" s="30" t="s">
        <v>87</v>
      </c>
      <c r="L768" t="s">
        <v>88</v>
      </c>
      <c r="M768" s="31" t="s">
        <v>138</v>
      </c>
      <c r="N768" s="31" t="s">
        <v>90</v>
      </c>
      <c r="O768" s="28" t="s">
        <v>90</v>
      </c>
      <c r="P768" t="s">
        <v>91</v>
      </c>
      <c r="Q768" s="30" t="s">
        <v>92</v>
      </c>
      <c r="R768" s="28">
        <v>7</v>
      </c>
      <c r="S768" s="28">
        <v>5</v>
      </c>
      <c r="T768">
        <v>1988</v>
      </c>
      <c r="U768">
        <v>1988</v>
      </c>
      <c r="V768" s="14">
        <f t="shared" si="11"/>
        <v>0</v>
      </c>
      <c r="W768" s="28" t="s">
        <v>93</v>
      </c>
      <c r="X768" s="28" t="s">
        <v>94</v>
      </c>
      <c r="Y768" s="30" t="s">
        <v>140</v>
      </c>
      <c r="Z768" s="28" t="s">
        <v>140</v>
      </c>
      <c r="AA768" t="s">
        <v>96</v>
      </c>
      <c r="AB768" s="28">
        <v>42</v>
      </c>
      <c r="AC768" s="28" t="s">
        <v>98</v>
      </c>
      <c r="AD768" s="28" t="s">
        <v>98</v>
      </c>
      <c r="AE768" s="30" t="s">
        <v>118</v>
      </c>
      <c r="AF768" t="s">
        <v>97</v>
      </c>
      <c r="AG768" t="s">
        <v>98</v>
      </c>
      <c r="AH768" t="s">
        <v>100</v>
      </c>
      <c r="AI768" t="s">
        <v>101</v>
      </c>
      <c r="AJ768">
        <v>394</v>
      </c>
      <c r="AK768" t="s">
        <v>102</v>
      </c>
      <c r="AL768">
        <v>0</v>
      </c>
      <c r="AM768">
        <v>586</v>
      </c>
      <c r="AN768">
        <v>980</v>
      </c>
      <c r="AO768" s="28" t="s">
        <v>103</v>
      </c>
      <c r="AP768" s="28" t="s">
        <v>98</v>
      </c>
      <c r="AQ768" t="s">
        <v>105</v>
      </c>
      <c r="AR768" t="s">
        <v>106</v>
      </c>
      <c r="AS768">
        <v>980</v>
      </c>
      <c r="AT768">
        <v>734</v>
      </c>
      <c r="AU768">
        <v>0</v>
      </c>
      <c r="AV768">
        <v>1714</v>
      </c>
      <c r="AW768" s="30">
        <v>0</v>
      </c>
      <c r="AX768">
        <v>0</v>
      </c>
      <c r="AY768" s="30">
        <v>2</v>
      </c>
      <c r="AZ768" s="30">
        <v>1</v>
      </c>
      <c r="BA768">
        <v>3</v>
      </c>
      <c r="BB768" s="14">
        <f>IF(Table1[[#This Row],[FullBath]]+Table1[[#This Row],[HalfBath]]=Table1[[#This Row],[BedroomAbvGr]],1,0)</f>
        <v>1</v>
      </c>
      <c r="BC768">
        <v>1</v>
      </c>
      <c r="BD768" s="30" t="s">
        <v>98</v>
      </c>
      <c r="BE768">
        <v>7</v>
      </c>
      <c r="BF768" t="s">
        <v>107</v>
      </c>
      <c r="BG768">
        <v>1</v>
      </c>
      <c r="BH768" t="s">
        <v>98</v>
      </c>
      <c r="BI768" t="s">
        <v>108</v>
      </c>
      <c r="BJ768">
        <v>1988</v>
      </c>
      <c r="BK768" t="s">
        <v>102</v>
      </c>
      <c r="BL768">
        <v>2</v>
      </c>
      <c r="BM768">
        <v>496</v>
      </c>
      <c r="BN768" t="s">
        <v>98</v>
      </c>
      <c r="BO768" t="s">
        <v>98</v>
      </c>
      <c r="BP768" t="s">
        <v>105</v>
      </c>
      <c r="BQ768" s="30">
        <v>228</v>
      </c>
      <c r="BR768" s="14">
        <f>IF(Table1[[#This Row],[WoodDeckSF]]&gt;0,1,0)</f>
        <v>1</v>
      </c>
      <c r="BS768">
        <v>66</v>
      </c>
      <c r="BT768">
        <v>156</v>
      </c>
      <c r="BU768">
        <v>0</v>
      </c>
      <c r="BV768">
        <v>0</v>
      </c>
      <c r="BW768">
        <v>0</v>
      </c>
      <c r="BX768" s="28" t="s">
        <v>83</v>
      </c>
      <c r="BY768" s="14">
        <f>IF(Table1[[#This Row],[PoolQC]]="NA", 0, 1)</f>
        <v>0</v>
      </c>
      <c r="BZ768" s="30" t="s">
        <v>134</v>
      </c>
      <c r="CA768" s="14">
        <f>IF(Table1[[#This Row],[Fence]]="NA",0,1)</f>
        <v>1</v>
      </c>
      <c r="CB768" t="s">
        <v>135</v>
      </c>
      <c r="CC768">
        <v>500</v>
      </c>
      <c r="CD768" s="30">
        <v>3</v>
      </c>
      <c r="CE768">
        <v>2010</v>
      </c>
      <c r="CF768" t="s">
        <v>110</v>
      </c>
      <c r="CG768" t="s">
        <v>111</v>
      </c>
      <c r="CH768" s="14">
        <f>IF(Table1[[#This Row],[SaleCondition]]="Normal",1,0)</f>
        <v>1</v>
      </c>
      <c r="CI768" s="1">
        <v>196500</v>
      </c>
    </row>
    <row r="769" spans="1:87" x14ac:dyDescent="0.2">
      <c r="A769">
        <v>768</v>
      </c>
      <c r="B769">
        <v>50</v>
      </c>
      <c r="C769" s="28" t="s">
        <v>81</v>
      </c>
      <c r="D769">
        <v>75</v>
      </c>
      <c r="E769">
        <v>12508</v>
      </c>
      <c r="F769" s="28" t="s">
        <v>82</v>
      </c>
      <c r="G769" t="s">
        <v>83</v>
      </c>
      <c r="H769" t="s">
        <v>120</v>
      </c>
      <c r="I769" s="28" t="s">
        <v>85</v>
      </c>
      <c r="J769" t="s">
        <v>86</v>
      </c>
      <c r="K769" s="30" t="s">
        <v>87</v>
      </c>
      <c r="L769" t="s">
        <v>88</v>
      </c>
      <c r="M769" s="31" t="s">
        <v>131</v>
      </c>
      <c r="N769" s="31" t="s">
        <v>90</v>
      </c>
      <c r="O769" s="28" t="s">
        <v>90</v>
      </c>
      <c r="P769" t="s">
        <v>91</v>
      </c>
      <c r="Q769" s="30" t="s">
        <v>132</v>
      </c>
      <c r="R769" s="28">
        <v>6</v>
      </c>
      <c r="S769" s="28">
        <v>7</v>
      </c>
      <c r="T769">
        <v>1940</v>
      </c>
      <c r="U769">
        <v>1985</v>
      </c>
      <c r="V769" s="14">
        <f t="shared" si="11"/>
        <v>1</v>
      </c>
      <c r="W769" s="28" t="s">
        <v>93</v>
      </c>
      <c r="X769" s="28" t="s">
        <v>94</v>
      </c>
      <c r="Y769" s="30" t="s">
        <v>95</v>
      </c>
      <c r="Z769" s="28" t="s">
        <v>95</v>
      </c>
      <c r="AA769" t="s">
        <v>117</v>
      </c>
      <c r="AB769" s="28">
        <v>0</v>
      </c>
      <c r="AC769" s="28" t="s">
        <v>98</v>
      </c>
      <c r="AD769" s="28" t="s">
        <v>98</v>
      </c>
      <c r="AE769" s="30" t="s">
        <v>118</v>
      </c>
      <c r="AF769" t="s">
        <v>97</v>
      </c>
      <c r="AG769" t="s">
        <v>98</v>
      </c>
      <c r="AH769" t="s">
        <v>121</v>
      </c>
      <c r="AI769" t="s">
        <v>119</v>
      </c>
      <c r="AJ769">
        <v>660</v>
      </c>
      <c r="AK769" t="s">
        <v>102</v>
      </c>
      <c r="AL769">
        <v>0</v>
      </c>
      <c r="AM769">
        <v>323</v>
      </c>
      <c r="AN769">
        <v>983</v>
      </c>
      <c r="AO769" s="28" t="s">
        <v>103</v>
      </c>
      <c r="AP769" s="28" t="s">
        <v>104</v>
      </c>
      <c r="AQ769" t="s">
        <v>105</v>
      </c>
      <c r="AR769" t="s">
        <v>106</v>
      </c>
      <c r="AS769">
        <v>983</v>
      </c>
      <c r="AT769">
        <v>767</v>
      </c>
      <c r="AU769">
        <v>0</v>
      </c>
      <c r="AV769">
        <v>1750</v>
      </c>
      <c r="AW769" s="30">
        <v>1</v>
      </c>
      <c r="AX769">
        <v>0</v>
      </c>
      <c r="AY769" s="30">
        <v>2</v>
      </c>
      <c r="AZ769" s="30">
        <v>0</v>
      </c>
      <c r="BA769">
        <v>4</v>
      </c>
      <c r="BB769" s="14">
        <f>IF(Table1[[#This Row],[FullBath]]+Table1[[#This Row],[HalfBath]]=Table1[[#This Row],[BedroomAbvGr]],1,0)</f>
        <v>0</v>
      </c>
      <c r="BC769">
        <v>1</v>
      </c>
      <c r="BD769" s="30" t="s">
        <v>98</v>
      </c>
      <c r="BE769">
        <v>7</v>
      </c>
      <c r="BF769" t="s">
        <v>194</v>
      </c>
      <c r="BG769">
        <v>0</v>
      </c>
      <c r="BH769" t="s">
        <v>83</v>
      </c>
      <c r="BI769" t="s">
        <v>108</v>
      </c>
      <c r="BJ769">
        <v>1989</v>
      </c>
      <c r="BK769" t="s">
        <v>102</v>
      </c>
      <c r="BL769">
        <v>1</v>
      </c>
      <c r="BM769">
        <v>423</v>
      </c>
      <c r="BN769" t="s">
        <v>98</v>
      </c>
      <c r="BO769" t="s">
        <v>98</v>
      </c>
      <c r="BP769" t="s">
        <v>105</v>
      </c>
      <c r="BQ769" s="30">
        <v>245</v>
      </c>
      <c r="BR769" s="14">
        <f>IF(Table1[[#This Row],[WoodDeckSF]]&gt;0,1,0)</f>
        <v>1</v>
      </c>
      <c r="BS769">
        <v>0</v>
      </c>
      <c r="BT769">
        <v>156</v>
      </c>
      <c r="BU769">
        <v>0</v>
      </c>
      <c r="BV769">
        <v>0</v>
      </c>
      <c r="BW769">
        <v>0</v>
      </c>
      <c r="BX769" s="28" t="s">
        <v>83</v>
      </c>
      <c r="BY769" s="14">
        <f>IF(Table1[[#This Row],[PoolQC]]="NA", 0, 1)</f>
        <v>0</v>
      </c>
      <c r="BZ769" s="30" t="s">
        <v>83</v>
      </c>
      <c r="CA769" s="14">
        <f>IF(Table1[[#This Row],[Fence]]="NA",0,1)</f>
        <v>0</v>
      </c>
      <c r="CB769" t="s">
        <v>135</v>
      </c>
      <c r="CC769">
        <v>1300</v>
      </c>
      <c r="CD769" s="30">
        <v>7</v>
      </c>
      <c r="CE769">
        <v>2008</v>
      </c>
      <c r="CF769" t="s">
        <v>110</v>
      </c>
      <c r="CG769" t="s">
        <v>111</v>
      </c>
      <c r="CH769" s="14">
        <f>IF(Table1[[#This Row],[SaleCondition]]="Normal",1,0)</f>
        <v>1</v>
      </c>
      <c r="CI769" s="1">
        <v>160000</v>
      </c>
    </row>
    <row r="770" spans="1:87" x14ac:dyDescent="0.2">
      <c r="A770">
        <v>769</v>
      </c>
      <c r="B770">
        <v>20</v>
      </c>
      <c r="C770" s="28" t="s">
        <v>81</v>
      </c>
      <c r="D770">
        <v>70</v>
      </c>
      <c r="E770">
        <v>9100</v>
      </c>
      <c r="F770" s="28" t="s">
        <v>82</v>
      </c>
      <c r="G770" t="s">
        <v>83</v>
      </c>
      <c r="H770" t="s">
        <v>84</v>
      </c>
      <c r="I770" s="28" t="s">
        <v>85</v>
      </c>
      <c r="J770" t="s">
        <v>86</v>
      </c>
      <c r="K770" s="30" t="s">
        <v>87</v>
      </c>
      <c r="L770" t="s">
        <v>88</v>
      </c>
      <c r="M770" s="31" t="s">
        <v>89</v>
      </c>
      <c r="N770" s="31" t="s">
        <v>90</v>
      </c>
      <c r="O770" s="28" t="s">
        <v>90</v>
      </c>
      <c r="P770" t="s">
        <v>91</v>
      </c>
      <c r="Q770" s="30" t="s">
        <v>115</v>
      </c>
      <c r="R770" s="28">
        <v>7</v>
      </c>
      <c r="S770" s="28">
        <v>5</v>
      </c>
      <c r="T770">
        <v>2004</v>
      </c>
      <c r="U770">
        <v>2005</v>
      </c>
      <c r="V770" s="14">
        <f t="shared" ref="V770:V833" si="12">IF(T770=U770, 0, 1)</f>
        <v>1</v>
      </c>
      <c r="W770" s="28" t="s">
        <v>152</v>
      </c>
      <c r="X770" s="28" t="s">
        <v>94</v>
      </c>
      <c r="Y770" s="30" t="s">
        <v>95</v>
      </c>
      <c r="Z770" s="28" t="s">
        <v>95</v>
      </c>
      <c r="AA770" t="s">
        <v>117</v>
      </c>
      <c r="AB770" s="28">
        <v>0</v>
      </c>
      <c r="AC770" s="28" t="s">
        <v>97</v>
      </c>
      <c r="AD770" s="28" t="s">
        <v>98</v>
      </c>
      <c r="AE770" s="30" t="s">
        <v>99</v>
      </c>
      <c r="AF770" t="s">
        <v>97</v>
      </c>
      <c r="AG770" t="s">
        <v>98</v>
      </c>
      <c r="AH770" t="s">
        <v>100</v>
      </c>
      <c r="AI770" t="s">
        <v>101</v>
      </c>
      <c r="AJ770">
        <v>24</v>
      </c>
      <c r="AK770" t="s">
        <v>102</v>
      </c>
      <c r="AL770">
        <v>0</v>
      </c>
      <c r="AM770">
        <v>1836</v>
      </c>
      <c r="AN770">
        <v>1860</v>
      </c>
      <c r="AO770" s="28" t="s">
        <v>103</v>
      </c>
      <c r="AP770" s="28" t="s">
        <v>104</v>
      </c>
      <c r="AQ770" t="s">
        <v>105</v>
      </c>
      <c r="AR770" t="s">
        <v>106</v>
      </c>
      <c r="AS770">
        <v>1836</v>
      </c>
      <c r="AT770">
        <v>0</v>
      </c>
      <c r="AU770">
        <v>0</v>
      </c>
      <c r="AV770">
        <v>1836</v>
      </c>
      <c r="AW770" s="30">
        <v>0</v>
      </c>
      <c r="AX770">
        <v>0</v>
      </c>
      <c r="AY770" s="30">
        <v>2</v>
      </c>
      <c r="AZ770" s="30">
        <v>0</v>
      </c>
      <c r="BA770">
        <v>3</v>
      </c>
      <c r="BB770" s="14">
        <f>IF(Table1[[#This Row],[FullBath]]+Table1[[#This Row],[HalfBath]]=Table1[[#This Row],[BedroomAbvGr]],1,0)</f>
        <v>0</v>
      </c>
      <c r="BC770">
        <v>1</v>
      </c>
      <c r="BD770" s="30" t="s">
        <v>97</v>
      </c>
      <c r="BE770">
        <v>8</v>
      </c>
      <c r="BF770" t="s">
        <v>107</v>
      </c>
      <c r="BG770">
        <v>1</v>
      </c>
      <c r="BH770" t="s">
        <v>97</v>
      </c>
      <c r="BI770" t="s">
        <v>108</v>
      </c>
      <c r="BJ770">
        <v>2004</v>
      </c>
      <c r="BK770" t="s">
        <v>157</v>
      </c>
      <c r="BL770">
        <v>2</v>
      </c>
      <c r="BM770">
        <v>484</v>
      </c>
      <c r="BN770" t="s">
        <v>98</v>
      </c>
      <c r="BO770" t="s">
        <v>98</v>
      </c>
      <c r="BP770" t="s">
        <v>105</v>
      </c>
      <c r="BQ770" s="30">
        <v>120</v>
      </c>
      <c r="BR770" s="14">
        <f>IF(Table1[[#This Row],[WoodDeckSF]]&gt;0,1,0)</f>
        <v>1</v>
      </c>
      <c r="BS770">
        <v>33</v>
      </c>
      <c r="BT770">
        <v>0</v>
      </c>
      <c r="BU770">
        <v>0</v>
      </c>
      <c r="BV770">
        <v>0</v>
      </c>
      <c r="BW770">
        <v>0</v>
      </c>
      <c r="BX770" s="28" t="s">
        <v>83</v>
      </c>
      <c r="BY770" s="14">
        <f>IF(Table1[[#This Row],[PoolQC]]="NA", 0, 1)</f>
        <v>0</v>
      </c>
      <c r="BZ770" s="30" t="s">
        <v>83</v>
      </c>
      <c r="CA770" s="14">
        <f>IF(Table1[[#This Row],[Fence]]="NA",0,1)</f>
        <v>0</v>
      </c>
      <c r="CB770" t="s">
        <v>83</v>
      </c>
      <c r="CC770">
        <v>0</v>
      </c>
      <c r="CD770" s="30">
        <v>10</v>
      </c>
      <c r="CE770">
        <v>2006</v>
      </c>
      <c r="CF770" t="s">
        <v>110</v>
      </c>
      <c r="CG770" t="s">
        <v>111</v>
      </c>
      <c r="CH770" s="14">
        <f>IF(Table1[[#This Row],[SaleCondition]]="Normal",1,0)</f>
        <v>1</v>
      </c>
      <c r="CI770" s="1">
        <v>216837</v>
      </c>
    </row>
    <row r="771" spans="1:87" x14ac:dyDescent="0.2">
      <c r="A771">
        <v>770</v>
      </c>
      <c r="B771">
        <v>60</v>
      </c>
      <c r="C771" s="28" t="s">
        <v>81</v>
      </c>
      <c r="D771">
        <v>47</v>
      </c>
      <c r="E771">
        <v>53504</v>
      </c>
      <c r="F771" s="28" t="s">
        <v>82</v>
      </c>
      <c r="G771" t="s">
        <v>83</v>
      </c>
      <c r="H771" t="s">
        <v>160</v>
      </c>
      <c r="I771" s="28" t="s">
        <v>199</v>
      </c>
      <c r="J771" t="s">
        <v>86</v>
      </c>
      <c r="K771" s="30" t="s">
        <v>166</v>
      </c>
      <c r="L771" t="s">
        <v>194</v>
      </c>
      <c r="M771" s="31" t="s">
        <v>200</v>
      </c>
      <c r="N771" s="31" t="s">
        <v>90</v>
      </c>
      <c r="O771" s="28" t="s">
        <v>90</v>
      </c>
      <c r="P771" t="s">
        <v>91</v>
      </c>
      <c r="Q771" s="30" t="s">
        <v>92</v>
      </c>
      <c r="R771" s="28">
        <v>8</v>
      </c>
      <c r="S771" s="28">
        <v>5</v>
      </c>
      <c r="T771">
        <v>2003</v>
      </c>
      <c r="U771">
        <v>2003</v>
      </c>
      <c r="V771" s="14">
        <f t="shared" si="12"/>
        <v>0</v>
      </c>
      <c r="W771" s="28" t="s">
        <v>152</v>
      </c>
      <c r="X771" s="28" t="s">
        <v>94</v>
      </c>
      <c r="Y771" s="30" t="s">
        <v>180</v>
      </c>
      <c r="Z771" s="28" t="s">
        <v>125</v>
      </c>
      <c r="AA771" t="s">
        <v>96</v>
      </c>
      <c r="AB771" s="28">
        <v>603</v>
      </c>
      <c r="AC771" s="28" t="s">
        <v>104</v>
      </c>
      <c r="AD771" s="28" t="s">
        <v>98</v>
      </c>
      <c r="AE771" s="30" t="s">
        <v>99</v>
      </c>
      <c r="AF771" t="s">
        <v>97</v>
      </c>
      <c r="AG771" t="s">
        <v>98</v>
      </c>
      <c r="AH771" t="s">
        <v>97</v>
      </c>
      <c r="AI771" t="s">
        <v>119</v>
      </c>
      <c r="AJ771">
        <v>1416</v>
      </c>
      <c r="AK771" t="s">
        <v>102</v>
      </c>
      <c r="AL771">
        <v>0</v>
      </c>
      <c r="AM771">
        <v>234</v>
      </c>
      <c r="AN771">
        <v>1650</v>
      </c>
      <c r="AO771" s="28" t="s">
        <v>103</v>
      </c>
      <c r="AP771" s="28" t="s">
        <v>104</v>
      </c>
      <c r="AQ771" t="s">
        <v>105</v>
      </c>
      <c r="AR771" t="s">
        <v>106</v>
      </c>
      <c r="AS771">
        <v>1690</v>
      </c>
      <c r="AT771">
        <v>1589</v>
      </c>
      <c r="AU771">
        <v>0</v>
      </c>
      <c r="AV771">
        <v>3279</v>
      </c>
      <c r="AW771" s="30">
        <v>1</v>
      </c>
      <c r="AX771">
        <v>0</v>
      </c>
      <c r="AY771" s="30">
        <v>3</v>
      </c>
      <c r="AZ771" s="30">
        <v>1</v>
      </c>
      <c r="BA771">
        <v>4</v>
      </c>
      <c r="BB771" s="14">
        <f>IF(Table1[[#This Row],[FullBath]]+Table1[[#This Row],[HalfBath]]=Table1[[#This Row],[BedroomAbvGr]],1,0)</f>
        <v>1</v>
      </c>
      <c r="BC771">
        <v>1</v>
      </c>
      <c r="BD771" s="30" t="s">
        <v>104</v>
      </c>
      <c r="BE771">
        <v>12</v>
      </c>
      <c r="BF771" t="s">
        <v>194</v>
      </c>
      <c r="BG771">
        <v>1</v>
      </c>
      <c r="BH771" t="s">
        <v>97</v>
      </c>
      <c r="BI771" t="s">
        <v>156</v>
      </c>
      <c r="BJ771">
        <v>2003</v>
      </c>
      <c r="BK771" t="s">
        <v>157</v>
      </c>
      <c r="BL771">
        <v>3</v>
      </c>
      <c r="BM771">
        <v>841</v>
      </c>
      <c r="BN771" t="s">
        <v>98</v>
      </c>
      <c r="BO771" t="s">
        <v>98</v>
      </c>
      <c r="BP771" t="s">
        <v>105</v>
      </c>
      <c r="BQ771" s="30">
        <v>503</v>
      </c>
      <c r="BR771" s="14">
        <f>IF(Table1[[#This Row],[WoodDeckSF]]&gt;0,1,0)</f>
        <v>1</v>
      </c>
      <c r="BS771">
        <v>36</v>
      </c>
      <c r="BT771">
        <v>0</v>
      </c>
      <c r="BU771">
        <v>0</v>
      </c>
      <c r="BV771">
        <v>210</v>
      </c>
      <c r="BW771">
        <v>0</v>
      </c>
      <c r="BX771" s="28" t="s">
        <v>83</v>
      </c>
      <c r="BY771" s="14">
        <f>IF(Table1[[#This Row],[PoolQC]]="NA", 0, 1)</f>
        <v>0</v>
      </c>
      <c r="BZ771" s="30" t="s">
        <v>83</v>
      </c>
      <c r="CA771" s="14">
        <f>IF(Table1[[#This Row],[Fence]]="NA",0,1)</f>
        <v>0</v>
      </c>
      <c r="CB771" t="s">
        <v>83</v>
      </c>
      <c r="CC771">
        <v>0</v>
      </c>
      <c r="CD771" s="30">
        <v>6</v>
      </c>
      <c r="CE771">
        <v>2010</v>
      </c>
      <c r="CF771" t="s">
        <v>110</v>
      </c>
      <c r="CG771" t="s">
        <v>111</v>
      </c>
      <c r="CH771" s="14">
        <f>IF(Table1[[#This Row],[SaleCondition]]="Normal",1,0)</f>
        <v>1</v>
      </c>
      <c r="CI771" s="1">
        <v>538000</v>
      </c>
    </row>
    <row r="772" spans="1:87" x14ac:dyDescent="0.2">
      <c r="A772">
        <v>771</v>
      </c>
      <c r="B772">
        <v>85</v>
      </c>
      <c r="C772" s="28" t="s">
        <v>81</v>
      </c>
      <c r="D772" t="s">
        <v>83</v>
      </c>
      <c r="E772">
        <v>7252</v>
      </c>
      <c r="F772" s="28" t="s">
        <v>82</v>
      </c>
      <c r="G772" t="s">
        <v>83</v>
      </c>
      <c r="H772" t="s">
        <v>120</v>
      </c>
      <c r="I772" s="28" t="s">
        <v>85</v>
      </c>
      <c r="J772" t="s">
        <v>86</v>
      </c>
      <c r="K772" s="30" t="s">
        <v>166</v>
      </c>
      <c r="L772" t="s">
        <v>88</v>
      </c>
      <c r="M772" s="31" t="s">
        <v>151</v>
      </c>
      <c r="N772" s="31" t="s">
        <v>90</v>
      </c>
      <c r="O772" s="28" t="s">
        <v>90</v>
      </c>
      <c r="P772" t="s">
        <v>91</v>
      </c>
      <c r="Q772" s="30" t="s">
        <v>191</v>
      </c>
      <c r="R772" s="28">
        <v>5</v>
      </c>
      <c r="S772" s="28">
        <v>5</v>
      </c>
      <c r="T772">
        <v>1982</v>
      </c>
      <c r="U772">
        <v>1982</v>
      </c>
      <c r="V772" s="14">
        <f t="shared" si="12"/>
        <v>0</v>
      </c>
      <c r="W772" s="28" t="s">
        <v>152</v>
      </c>
      <c r="X772" s="28" t="s">
        <v>94</v>
      </c>
      <c r="Y772" s="30" t="s">
        <v>124</v>
      </c>
      <c r="Z772" s="28" t="s">
        <v>124</v>
      </c>
      <c r="AA772" t="s">
        <v>117</v>
      </c>
      <c r="AB772" s="28">
        <v>0</v>
      </c>
      <c r="AC772" s="28" t="s">
        <v>98</v>
      </c>
      <c r="AD772" s="28" t="s">
        <v>98</v>
      </c>
      <c r="AE772" s="30" t="s">
        <v>118</v>
      </c>
      <c r="AF772" t="s">
        <v>97</v>
      </c>
      <c r="AG772" t="s">
        <v>98</v>
      </c>
      <c r="AH772" t="s">
        <v>130</v>
      </c>
      <c r="AI772" t="s">
        <v>101</v>
      </c>
      <c r="AJ772">
        <v>685</v>
      </c>
      <c r="AK772" t="s">
        <v>102</v>
      </c>
      <c r="AL772">
        <v>0</v>
      </c>
      <c r="AM772">
        <v>173</v>
      </c>
      <c r="AN772">
        <v>858</v>
      </c>
      <c r="AO772" s="28" t="s">
        <v>103</v>
      </c>
      <c r="AP772" s="28" t="s">
        <v>98</v>
      </c>
      <c r="AQ772" t="s">
        <v>105</v>
      </c>
      <c r="AR772" t="s">
        <v>106</v>
      </c>
      <c r="AS772">
        <v>858</v>
      </c>
      <c r="AT772">
        <v>0</v>
      </c>
      <c r="AU772">
        <v>0</v>
      </c>
      <c r="AV772">
        <v>858</v>
      </c>
      <c r="AW772" s="30">
        <v>1</v>
      </c>
      <c r="AX772">
        <v>0</v>
      </c>
      <c r="AY772" s="30">
        <v>1</v>
      </c>
      <c r="AZ772" s="30">
        <v>0</v>
      </c>
      <c r="BA772">
        <v>2</v>
      </c>
      <c r="BB772" s="14">
        <f>IF(Table1[[#This Row],[FullBath]]+Table1[[#This Row],[HalfBath]]=Table1[[#This Row],[BedroomAbvGr]],1,0)</f>
        <v>0</v>
      </c>
      <c r="BC772">
        <v>1</v>
      </c>
      <c r="BD772" s="30" t="s">
        <v>98</v>
      </c>
      <c r="BE772">
        <v>5</v>
      </c>
      <c r="BF772" t="s">
        <v>107</v>
      </c>
      <c r="BG772">
        <v>0</v>
      </c>
      <c r="BH772" t="s">
        <v>83</v>
      </c>
      <c r="BI772" t="s">
        <v>127</v>
      </c>
      <c r="BJ772">
        <v>1983</v>
      </c>
      <c r="BK772" t="s">
        <v>102</v>
      </c>
      <c r="BL772">
        <v>2</v>
      </c>
      <c r="BM772">
        <v>576</v>
      </c>
      <c r="BN772" t="s">
        <v>98</v>
      </c>
      <c r="BO772" t="s">
        <v>98</v>
      </c>
      <c r="BP772" t="s">
        <v>105</v>
      </c>
      <c r="BQ772" s="30">
        <v>120</v>
      </c>
      <c r="BR772" s="14">
        <f>IF(Table1[[#This Row],[WoodDeckSF]]&gt;0,1,0)</f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 s="28" t="s">
        <v>83</v>
      </c>
      <c r="BY772" s="14">
        <f>IF(Table1[[#This Row],[PoolQC]]="NA", 0, 1)</f>
        <v>0</v>
      </c>
      <c r="BZ772" s="30" t="s">
        <v>83</v>
      </c>
      <c r="CA772" s="14">
        <f>IF(Table1[[#This Row],[Fence]]="NA",0,1)</f>
        <v>0</v>
      </c>
      <c r="CB772" t="s">
        <v>83</v>
      </c>
      <c r="CC772">
        <v>0</v>
      </c>
      <c r="CD772" s="30">
        <v>4</v>
      </c>
      <c r="CE772">
        <v>2009</v>
      </c>
      <c r="CF772" t="s">
        <v>110</v>
      </c>
      <c r="CG772" t="s">
        <v>111</v>
      </c>
      <c r="CH772" s="14">
        <f>IF(Table1[[#This Row],[SaleCondition]]="Normal",1,0)</f>
        <v>1</v>
      </c>
      <c r="CI772" s="1">
        <v>134900</v>
      </c>
    </row>
    <row r="773" spans="1:87" x14ac:dyDescent="0.2">
      <c r="A773">
        <v>772</v>
      </c>
      <c r="B773">
        <v>20</v>
      </c>
      <c r="C773" s="28" t="s">
        <v>81</v>
      </c>
      <c r="D773">
        <v>67</v>
      </c>
      <c r="E773">
        <v>8877</v>
      </c>
      <c r="F773" s="28" t="s">
        <v>82</v>
      </c>
      <c r="G773" t="s">
        <v>83</v>
      </c>
      <c r="H773" t="s">
        <v>84</v>
      </c>
      <c r="I773" s="28" t="s">
        <v>85</v>
      </c>
      <c r="J773" t="s">
        <v>86</v>
      </c>
      <c r="K773" s="30" t="s">
        <v>87</v>
      </c>
      <c r="L773" t="s">
        <v>88</v>
      </c>
      <c r="M773" s="31" t="s">
        <v>185</v>
      </c>
      <c r="N773" s="31" t="s">
        <v>90</v>
      </c>
      <c r="O773" s="28" t="s">
        <v>90</v>
      </c>
      <c r="P773" t="s">
        <v>91</v>
      </c>
      <c r="Q773" s="30" t="s">
        <v>115</v>
      </c>
      <c r="R773" s="28">
        <v>4</v>
      </c>
      <c r="S773" s="28">
        <v>5</v>
      </c>
      <c r="T773">
        <v>1951</v>
      </c>
      <c r="U773">
        <v>1951</v>
      </c>
      <c r="V773" s="14">
        <f t="shared" si="12"/>
        <v>0</v>
      </c>
      <c r="W773" s="28" t="s">
        <v>93</v>
      </c>
      <c r="X773" s="28" t="s">
        <v>94</v>
      </c>
      <c r="Y773" s="30" t="s">
        <v>124</v>
      </c>
      <c r="Z773" s="28" t="s">
        <v>124</v>
      </c>
      <c r="AA773" t="s">
        <v>117</v>
      </c>
      <c r="AB773" s="28">
        <v>0</v>
      </c>
      <c r="AC773" s="28" t="s">
        <v>98</v>
      </c>
      <c r="AD773" s="28" t="s">
        <v>98</v>
      </c>
      <c r="AE773" s="30" t="s">
        <v>118</v>
      </c>
      <c r="AF773" t="s">
        <v>147</v>
      </c>
      <c r="AG773" t="s">
        <v>147</v>
      </c>
      <c r="AH773" t="s">
        <v>100</v>
      </c>
      <c r="AI773" t="s">
        <v>172</v>
      </c>
      <c r="AJ773">
        <v>836</v>
      </c>
      <c r="AK773" t="s">
        <v>102</v>
      </c>
      <c r="AL773">
        <v>0</v>
      </c>
      <c r="AM773">
        <v>0</v>
      </c>
      <c r="AN773">
        <v>836</v>
      </c>
      <c r="AO773" s="28" t="s">
        <v>103</v>
      </c>
      <c r="AP773" s="28" t="s">
        <v>98</v>
      </c>
      <c r="AQ773" t="s">
        <v>105</v>
      </c>
      <c r="AR773" t="s">
        <v>145</v>
      </c>
      <c r="AS773">
        <v>1220</v>
      </c>
      <c r="AT773">
        <v>0</v>
      </c>
      <c r="AU773">
        <v>0</v>
      </c>
      <c r="AV773">
        <v>1220</v>
      </c>
      <c r="AW773" s="30">
        <v>0</v>
      </c>
      <c r="AX773">
        <v>0</v>
      </c>
      <c r="AY773" s="30">
        <v>1</v>
      </c>
      <c r="AZ773" s="30">
        <v>0</v>
      </c>
      <c r="BA773">
        <v>2</v>
      </c>
      <c r="BB773" s="14">
        <f>IF(Table1[[#This Row],[FullBath]]+Table1[[#This Row],[HalfBath]]=Table1[[#This Row],[BedroomAbvGr]],1,0)</f>
        <v>0</v>
      </c>
      <c r="BC773">
        <v>1</v>
      </c>
      <c r="BD773" s="30" t="s">
        <v>98</v>
      </c>
      <c r="BE773">
        <v>6</v>
      </c>
      <c r="BF773" t="s">
        <v>107</v>
      </c>
      <c r="BG773">
        <v>0</v>
      </c>
      <c r="BH773" t="s">
        <v>83</v>
      </c>
      <c r="BI773" t="s">
        <v>127</v>
      </c>
      <c r="BJ773">
        <v>1951</v>
      </c>
      <c r="BK773" t="s">
        <v>102</v>
      </c>
      <c r="BL773">
        <v>2</v>
      </c>
      <c r="BM773">
        <v>396</v>
      </c>
      <c r="BN773" t="s">
        <v>98</v>
      </c>
      <c r="BO773" t="s">
        <v>98</v>
      </c>
      <c r="BP773" t="s">
        <v>105</v>
      </c>
      <c r="BQ773" s="30">
        <v>0</v>
      </c>
      <c r="BR773" s="14">
        <f>IF(Table1[[#This Row],[WoodDeckSF]]&gt;0,1,0)</f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s="28" t="s">
        <v>83</v>
      </c>
      <c r="BY773" s="14">
        <f>IF(Table1[[#This Row],[PoolQC]]="NA", 0, 1)</f>
        <v>0</v>
      </c>
      <c r="BZ773" s="30" t="s">
        <v>83</v>
      </c>
      <c r="CA773" s="14">
        <f>IF(Table1[[#This Row],[Fence]]="NA",0,1)</f>
        <v>0</v>
      </c>
      <c r="CB773" t="s">
        <v>83</v>
      </c>
      <c r="CC773">
        <v>0</v>
      </c>
      <c r="CD773" s="30">
        <v>4</v>
      </c>
      <c r="CE773">
        <v>2006</v>
      </c>
      <c r="CF773" t="s">
        <v>173</v>
      </c>
      <c r="CG773" t="s">
        <v>111</v>
      </c>
      <c r="CH773" s="14">
        <f>IF(Table1[[#This Row],[SaleCondition]]="Normal",1,0)</f>
        <v>1</v>
      </c>
      <c r="CI773" s="1">
        <v>102000</v>
      </c>
    </row>
    <row r="774" spans="1:87" x14ac:dyDescent="0.2">
      <c r="A774">
        <v>773</v>
      </c>
      <c r="B774">
        <v>80</v>
      </c>
      <c r="C774" s="28" t="s">
        <v>81</v>
      </c>
      <c r="D774">
        <v>94</v>
      </c>
      <c r="E774">
        <v>7819</v>
      </c>
      <c r="F774" s="28" t="s">
        <v>82</v>
      </c>
      <c r="G774" t="s">
        <v>83</v>
      </c>
      <c r="H774" t="s">
        <v>84</v>
      </c>
      <c r="I774" s="28" t="s">
        <v>85</v>
      </c>
      <c r="J774" t="s">
        <v>86</v>
      </c>
      <c r="K774" s="30" t="s">
        <v>87</v>
      </c>
      <c r="L774" t="s">
        <v>88</v>
      </c>
      <c r="M774" s="31" t="s">
        <v>185</v>
      </c>
      <c r="N774" s="31" t="s">
        <v>90</v>
      </c>
      <c r="O774" s="28" t="s">
        <v>90</v>
      </c>
      <c r="P774" t="s">
        <v>91</v>
      </c>
      <c r="Q774" s="30" t="s">
        <v>197</v>
      </c>
      <c r="R774" s="28">
        <v>6</v>
      </c>
      <c r="S774" s="28">
        <v>5</v>
      </c>
      <c r="T774">
        <v>1976</v>
      </c>
      <c r="U774">
        <v>1976</v>
      </c>
      <c r="V774" s="14">
        <f t="shared" si="12"/>
        <v>0</v>
      </c>
      <c r="W774" s="28" t="s">
        <v>93</v>
      </c>
      <c r="X774" s="28" t="s">
        <v>94</v>
      </c>
      <c r="Y774" s="30" t="s">
        <v>161</v>
      </c>
      <c r="Z774" s="28" t="s">
        <v>161</v>
      </c>
      <c r="AA774" t="s">
        <v>117</v>
      </c>
      <c r="AB774" s="28">
        <v>0</v>
      </c>
      <c r="AC774" s="28" t="s">
        <v>98</v>
      </c>
      <c r="AD774" s="28" t="s">
        <v>98</v>
      </c>
      <c r="AE774" s="30" t="s">
        <v>118</v>
      </c>
      <c r="AF774" t="s">
        <v>98</v>
      </c>
      <c r="AG774" t="s">
        <v>98</v>
      </c>
      <c r="AH774" t="s">
        <v>130</v>
      </c>
      <c r="AI774" t="s">
        <v>119</v>
      </c>
      <c r="AJ774">
        <v>422</v>
      </c>
      <c r="AK774" t="s">
        <v>141</v>
      </c>
      <c r="AL774">
        <v>127</v>
      </c>
      <c r="AM774">
        <v>480</v>
      </c>
      <c r="AN774">
        <v>1029</v>
      </c>
      <c r="AO774" s="28" t="s">
        <v>103</v>
      </c>
      <c r="AP774" s="28" t="s">
        <v>98</v>
      </c>
      <c r="AQ774" t="s">
        <v>105</v>
      </c>
      <c r="AR774" t="s">
        <v>106</v>
      </c>
      <c r="AS774">
        <v>1117</v>
      </c>
      <c r="AT774">
        <v>0</v>
      </c>
      <c r="AU774">
        <v>0</v>
      </c>
      <c r="AV774">
        <v>1117</v>
      </c>
      <c r="AW774" s="30">
        <v>1</v>
      </c>
      <c r="AX774">
        <v>0</v>
      </c>
      <c r="AY774" s="30">
        <v>1</v>
      </c>
      <c r="AZ774" s="30">
        <v>0</v>
      </c>
      <c r="BA774">
        <v>3</v>
      </c>
      <c r="BB774" s="14">
        <f>IF(Table1[[#This Row],[FullBath]]+Table1[[#This Row],[HalfBath]]=Table1[[#This Row],[BedroomAbvGr]],1,0)</f>
        <v>0</v>
      </c>
      <c r="BC774">
        <v>1</v>
      </c>
      <c r="BD774" s="30" t="s">
        <v>98</v>
      </c>
      <c r="BE774">
        <v>6</v>
      </c>
      <c r="BF774" t="s">
        <v>107</v>
      </c>
      <c r="BG774">
        <v>1</v>
      </c>
      <c r="BH774" t="s">
        <v>98</v>
      </c>
      <c r="BI774" t="s">
        <v>127</v>
      </c>
      <c r="BJ774">
        <v>1976</v>
      </c>
      <c r="BK774" t="s">
        <v>102</v>
      </c>
      <c r="BL774">
        <v>2</v>
      </c>
      <c r="BM774">
        <v>672</v>
      </c>
      <c r="BN774" t="s">
        <v>98</v>
      </c>
      <c r="BO774" t="s">
        <v>98</v>
      </c>
      <c r="BP774" t="s">
        <v>105</v>
      </c>
      <c r="BQ774" s="30">
        <v>144</v>
      </c>
      <c r="BR774" s="14">
        <f>IF(Table1[[#This Row],[WoodDeckSF]]&gt;0,1,0)</f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 s="28" t="s">
        <v>83</v>
      </c>
      <c r="BY774" s="14">
        <f>IF(Table1[[#This Row],[PoolQC]]="NA", 0, 1)</f>
        <v>0</v>
      </c>
      <c r="BZ774" s="30" t="s">
        <v>134</v>
      </c>
      <c r="CA774" s="14">
        <f>IF(Table1[[#This Row],[Fence]]="NA",0,1)</f>
        <v>1</v>
      </c>
      <c r="CB774" t="s">
        <v>83</v>
      </c>
      <c r="CC774">
        <v>0</v>
      </c>
      <c r="CD774" s="30">
        <v>3</v>
      </c>
      <c r="CE774">
        <v>2010</v>
      </c>
      <c r="CF774" t="s">
        <v>110</v>
      </c>
      <c r="CG774" t="s">
        <v>128</v>
      </c>
      <c r="CH774" s="14">
        <f>IF(Table1[[#This Row],[SaleCondition]]="Normal",1,0)</f>
        <v>0</v>
      </c>
      <c r="CI774" s="1">
        <v>107000</v>
      </c>
    </row>
    <row r="775" spans="1:87" x14ac:dyDescent="0.2">
      <c r="A775">
        <v>774</v>
      </c>
      <c r="B775">
        <v>20</v>
      </c>
      <c r="C775" s="28" t="s">
        <v>81</v>
      </c>
      <c r="D775">
        <v>70</v>
      </c>
      <c r="E775">
        <v>10150</v>
      </c>
      <c r="F775" s="28" t="s">
        <v>82</v>
      </c>
      <c r="G775" t="s">
        <v>83</v>
      </c>
      <c r="H775" t="s">
        <v>84</v>
      </c>
      <c r="I775" s="28" t="s">
        <v>85</v>
      </c>
      <c r="J775" t="s">
        <v>86</v>
      </c>
      <c r="K775" s="30" t="s">
        <v>87</v>
      </c>
      <c r="L775" t="s">
        <v>88</v>
      </c>
      <c r="M775" s="31" t="s">
        <v>162</v>
      </c>
      <c r="N775" s="31" t="s">
        <v>114</v>
      </c>
      <c r="O775" s="28" t="s">
        <v>90</v>
      </c>
      <c r="P775" t="s">
        <v>91</v>
      </c>
      <c r="Q775" s="30" t="s">
        <v>115</v>
      </c>
      <c r="R775" s="28">
        <v>5</v>
      </c>
      <c r="S775" s="28">
        <v>5</v>
      </c>
      <c r="T775">
        <v>1958</v>
      </c>
      <c r="U775">
        <v>1958</v>
      </c>
      <c r="V775" s="14">
        <f t="shared" si="12"/>
        <v>0</v>
      </c>
      <c r="W775" s="28" t="s">
        <v>93</v>
      </c>
      <c r="X775" s="28" t="s">
        <v>94</v>
      </c>
      <c r="Y775" s="30" t="s">
        <v>124</v>
      </c>
      <c r="Z775" s="28" t="s">
        <v>124</v>
      </c>
      <c r="AA775" t="s">
        <v>117</v>
      </c>
      <c r="AB775" s="28">
        <v>1</v>
      </c>
      <c r="AC775" s="28" t="s">
        <v>98</v>
      </c>
      <c r="AD775" s="28" t="s">
        <v>98</v>
      </c>
      <c r="AE775" s="30" t="s">
        <v>118</v>
      </c>
      <c r="AF775" t="s">
        <v>98</v>
      </c>
      <c r="AG775" t="s">
        <v>98</v>
      </c>
      <c r="AH775" t="s">
        <v>100</v>
      </c>
      <c r="AI775" t="s">
        <v>153</v>
      </c>
      <c r="AJ775">
        <v>456</v>
      </c>
      <c r="AK775" t="s">
        <v>102</v>
      </c>
      <c r="AL775">
        <v>0</v>
      </c>
      <c r="AM775">
        <v>456</v>
      </c>
      <c r="AN775">
        <v>912</v>
      </c>
      <c r="AO775" s="28" t="s">
        <v>103</v>
      </c>
      <c r="AP775" s="28" t="s">
        <v>104</v>
      </c>
      <c r="AQ775" t="s">
        <v>105</v>
      </c>
      <c r="AR775" t="s">
        <v>164</v>
      </c>
      <c r="AS775">
        <v>912</v>
      </c>
      <c r="AT775">
        <v>0</v>
      </c>
      <c r="AU775">
        <v>0</v>
      </c>
      <c r="AV775">
        <v>912</v>
      </c>
      <c r="AW775" s="30">
        <v>0</v>
      </c>
      <c r="AX775">
        <v>0</v>
      </c>
      <c r="AY775" s="30">
        <v>1</v>
      </c>
      <c r="AZ775" s="30">
        <v>0</v>
      </c>
      <c r="BA775">
        <v>2</v>
      </c>
      <c r="BB775" s="14">
        <f>IF(Table1[[#This Row],[FullBath]]+Table1[[#This Row],[HalfBath]]=Table1[[#This Row],[BedroomAbvGr]],1,0)</f>
        <v>0</v>
      </c>
      <c r="BC775">
        <v>1</v>
      </c>
      <c r="BD775" s="30" t="s">
        <v>98</v>
      </c>
      <c r="BE775">
        <v>5</v>
      </c>
      <c r="BF775" t="s">
        <v>107</v>
      </c>
      <c r="BG775">
        <v>0</v>
      </c>
      <c r="BH775" t="s">
        <v>83</v>
      </c>
      <c r="BI775" t="s">
        <v>108</v>
      </c>
      <c r="BJ775">
        <v>1958</v>
      </c>
      <c r="BK775" t="s">
        <v>109</v>
      </c>
      <c r="BL775">
        <v>1</v>
      </c>
      <c r="BM775">
        <v>275</v>
      </c>
      <c r="BN775" t="s">
        <v>98</v>
      </c>
      <c r="BO775" t="s">
        <v>98</v>
      </c>
      <c r="BP775" t="s">
        <v>105</v>
      </c>
      <c r="BQ775" s="30">
        <v>0</v>
      </c>
      <c r="BR775" s="14">
        <f>IF(Table1[[#This Row],[WoodDeckSF]]&gt;0,1,0)</f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s="28" t="s">
        <v>83</v>
      </c>
      <c r="BY775" s="14">
        <f>IF(Table1[[#This Row],[PoolQC]]="NA", 0, 1)</f>
        <v>0</v>
      </c>
      <c r="BZ775" s="30" t="s">
        <v>83</v>
      </c>
      <c r="CA775" s="14">
        <f>IF(Table1[[#This Row],[Fence]]="NA",0,1)</f>
        <v>0</v>
      </c>
      <c r="CB775" t="s">
        <v>83</v>
      </c>
      <c r="CC775">
        <v>0</v>
      </c>
      <c r="CD775" s="30">
        <v>7</v>
      </c>
      <c r="CE775">
        <v>2007</v>
      </c>
      <c r="CF775" t="s">
        <v>173</v>
      </c>
      <c r="CG775" t="s">
        <v>111</v>
      </c>
      <c r="CH775" s="14">
        <f>IF(Table1[[#This Row],[SaleCondition]]="Normal",1,0)</f>
        <v>1</v>
      </c>
      <c r="CI775" s="1">
        <v>114500</v>
      </c>
    </row>
    <row r="776" spans="1:87" x14ac:dyDescent="0.2">
      <c r="A776">
        <v>775</v>
      </c>
      <c r="B776">
        <v>20</v>
      </c>
      <c r="C776" s="28" t="s">
        <v>81</v>
      </c>
      <c r="D776">
        <v>110</v>
      </c>
      <c r="E776">
        <v>14226</v>
      </c>
      <c r="F776" s="28" t="s">
        <v>82</v>
      </c>
      <c r="G776" t="s">
        <v>83</v>
      </c>
      <c r="H776" t="s">
        <v>84</v>
      </c>
      <c r="I776" s="28" t="s">
        <v>85</v>
      </c>
      <c r="J776" t="s">
        <v>86</v>
      </c>
      <c r="K776" s="30" t="s">
        <v>122</v>
      </c>
      <c r="L776" t="s">
        <v>88</v>
      </c>
      <c r="M776" s="31" t="s">
        <v>154</v>
      </c>
      <c r="N776" s="31" t="s">
        <v>90</v>
      </c>
      <c r="O776" s="28" t="s">
        <v>90</v>
      </c>
      <c r="P776" t="s">
        <v>91</v>
      </c>
      <c r="Q776" s="30" t="s">
        <v>115</v>
      </c>
      <c r="R776" s="28">
        <v>8</v>
      </c>
      <c r="S776" s="28">
        <v>5</v>
      </c>
      <c r="T776">
        <v>2006</v>
      </c>
      <c r="U776">
        <v>2006</v>
      </c>
      <c r="V776" s="14">
        <f t="shared" si="12"/>
        <v>0</v>
      </c>
      <c r="W776" s="28" t="s">
        <v>152</v>
      </c>
      <c r="X776" s="28" t="s">
        <v>94</v>
      </c>
      <c r="Y776" s="30" t="s">
        <v>95</v>
      </c>
      <c r="Z776" s="28" t="s">
        <v>95</v>
      </c>
      <c r="AA776" t="s">
        <v>96</v>
      </c>
      <c r="AB776" s="28">
        <v>375</v>
      </c>
      <c r="AC776" s="28" t="s">
        <v>97</v>
      </c>
      <c r="AD776" s="28" t="s">
        <v>98</v>
      </c>
      <c r="AE776" s="30" t="s">
        <v>99</v>
      </c>
      <c r="AF776" t="s">
        <v>97</v>
      </c>
      <c r="AG776" t="s">
        <v>98</v>
      </c>
      <c r="AH776" t="s">
        <v>130</v>
      </c>
      <c r="AI776" t="s">
        <v>102</v>
      </c>
      <c r="AJ776">
        <v>0</v>
      </c>
      <c r="AK776" t="s">
        <v>102</v>
      </c>
      <c r="AL776">
        <v>0</v>
      </c>
      <c r="AM776">
        <v>1935</v>
      </c>
      <c r="AN776">
        <v>1935</v>
      </c>
      <c r="AO776" s="28" t="s">
        <v>103</v>
      </c>
      <c r="AP776" s="28" t="s">
        <v>97</v>
      </c>
      <c r="AQ776" t="s">
        <v>105</v>
      </c>
      <c r="AR776" t="s">
        <v>106</v>
      </c>
      <c r="AS776">
        <v>1973</v>
      </c>
      <c r="AT776">
        <v>0</v>
      </c>
      <c r="AU776">
        <v>0</v>
      </c>
      <c r="AV776">
        <v>1973</v>
      </c>
      <c r="AW776" s="30">
        <v>0</v>
      </c>
      <c r="AX776">
        <v>0</v>
      </c>
      <c r="AY776" s="30">
        <v>2</v>
      </c>
      <c r="AZ776" s="30">
        <v>0</v>
      </c>
      <c r="BA776">
        <v>3</v>
      </c>
      <c r="BB776" s="14">
        <f>IF(Table1[[#This Row],[FullBath]]+Table1[[#This Row],[HalfBath]]=Table1[[#This Row],[BedroomAbvGr]],1,0)</f>
        <v>0</v>
      </c>
      <c r="BC776">
        <v>1</v>
      </c>
      <c r="BD776" s="30" t="s">
        <v>97</v>
      </c>
      <c r="BE776">
        <v>9</v>
      </c>
      <c r="BF776" t="s">
        <v>107</v>
      </c>
      <c r="BG776">
        <v>1</v>
      </c>
      <c r="BH776" t="s">
        <v>97</v>
      </c>
      <c r="BI776" t="s">
        <v>108</v>
      </c>
      <c r="BJ776">
        <v>2006</v>
      </c>
      <c r="BK776" t="s">
        <v>157</v>
      </c>
      <c r="BL776">
        <v>3</v>
      </c>
      <c r="BM776">
        <v>895</v>
      </c>
      <c r="BN776" t="s">
        <v>98</v>
      </c>
      <c r="BO776" t="s">
        <v>98</v>
      </c>
      <c r="BP776" t="s">
        <v>105</v>
      </c>
      <c r="BQ776" s="30">
        <v>315</v>
      </c>
      <c r="BR776" s="14">
        <f>IF(Table1[[#This Row],[WoodDeckSF]]&gt;0,1,0)</f>
        <v>1</v>
      </c>
      <c r="BS776">
        <v>45</v>
      </c>
      <c r="BT776">
        <v>0</v>
      </c>
      <c r="BU776">
        <v>0</v>
      </c>
      <c r="BV776">
        <v>0</v>
      </c>
      <c r="BW776">
        <v>0</v>
      </c>
      <c r="BX776" s="28" t="s">
        <v>83</v>
      </c>
      <c r="BY776" s="14">
        <f>IF(Table1[[#This Row],[PoolQC]]="NA", 0, 1)</f>
        <v>0</v>
      </c>
      <c r="BZ776" s="30" t="s">
        <v>83</v>
      </c>
      <c r="CA776" s="14">
        <f>IF(Table1[[#This Row],[Fence]]="NA",0,1)</f>
        <v>0</v>
      </c>
      <c r="CB776" t="s">
        <v>83</v>
      </c>
      <c r="CC776">
        <v>0</v>
      </c>
      <c r="CD776" s="30">
        <v>7</v>
      </c>
      <c r="CE776">
        <v>2007</v>
      </c>
      <c r="CF776" t="s">
        <v>158</v>
      </c>
      <c r="CG776" t="s">
        <v>159</v>
      </c>
      <c r="CH776" s="14">
        <f>IF(Table1[[#This Row],[SaleCondition]]="Normal",1,0)</f>
        <v>0</v>
      </c>
      <c r="CI776" s="1">
        <v>395000</v>
      </c>
    </row>
    <row r="777" spans="1:87" x14ac:dyDescent="0.2">
      <c r="A777">
        <v>776</v>
      </c>
      <c r="B777">
        <v>120</v>
      </c>
      <c r="C777" s="28" t="s">
        <v>142</v>
      </c>
      <c r="D777">
        <v>32</v>
      </c>
      <c r="E777">
        <v>4500</v>
      </c>
      <c r="F777" s="28" t="s">
        <v>82</v>
      </c>
      <c r="G777" t="s">
        <v>83</v>
      </c>
      <c r="H777" t="s">
        <v>84</v>
      </c>
      <c r="I777" s="28" t="s">
        <v>85</v>
      </c>
      <c r="J777" t="s">
        <v>86</v>
      </c>
      <c r="K777" s="30" t="s">
        <v>112</v>
      </c>
      <c r="L777" t="s">
        <v>88</v>
      </c>
      <c r="M777" s="31" t="s">
        <v>131</v>
      </c>
      <c r="N777" s="31" t="s">
        <v>90</v>
      </c>
      <c r="O777" s="28" t="s">
        <v>90</v>
      </c>
      <c r="P777" t="s">
        <v>179</v>
      </c>
      <c r="Q777" s="30" t="s">
        <v>115</v>
      </c>
      <c r="R777" s="28">
        <v>6</v>
      </c>
      <c r="S777" s="28">
        <v>5</v>
      </c>
      <c r="T777">
        <v>1998</v>
      </c>
      <c r="U777">
        <v>1998</v>
      </c>
      <c r="V777" s="14">
        <f t="shared" si="12"/>
        <v>0</v>
      </c>
      <c r="W777" s="28" t="s">
        <v>152</v>
      </c>
      <c r="X777" s="28" t="s">
        <v>94</v>
      </c>
      <c r="Y777" s="30" t="s">
        <v>95</v>
      </c>
      <c r="Z777" s="28" t="s">
        <v>95</v>
      </c>
      <c r="AA777" t="s">
        <v>96</v>
      </c>
      <c r="AB777" s="28">
        <v>320</v>
      </c>
      <c r="AC777" s="28" t="s">
        <v>98</v>
      </c>
      <c r="AD777" s="28" t="s">
        <v>98</v>
      </c>
      <c r="AE777" s="30" t="s">
        <v>99</v>
      </c>
      <c r="AF777" t="s">
        <v>104</v>
      </c>
      <c r="AG777" t="s">
        <v>98</v>
      </c>
      <c r="AH777" t="s">
        <v>100</v>
      </c>
      <c r="AI777" t="s">
        <v>101</v>
      </c>
      <c r="AJ777">
        <v>866</v>
      </c>
      <c r="AK777" t="s">
        <v>102</v>
      </c>
      <c r="AL777">
        <v>0</v>
      </c>
      <c r="AM777">
        <v>338</v>
      </c>
      <c r="AN777">
        <v>1204</v>
      </c>
      <c r="AO777" s="28" t="s">
        <v>103</v>
      </c>
      <c r="AP777" s="28" t="s">
        <v>104</v>
      </c>
      <c r="AQ777" t="s">
        <v>105</v>
      </c>
      <c r="AR777" t="s">
        <v>106</v>
      </c>
      <c r="AS777">
        <v>1204</v>
      </c>
      <c r="AT777">
        <v>0</v>
      </c>
      <c r="AU777">
        <v>0</v>
      </c>
      <c r="AV777">
        <v>1204</v>
      </c>
      <c r="AW777" s="30">
        <v>1</v>
      </c>
      <c r="AX777">
        <v>0</v>
      </c>
      <c r="AY777" s="30">
        <v>2</v>
      </c>
      <c r="AZ777" s="30">
        <v>0</v>
      </c>
      <c r="BA777">
        <v>2</v>
      </c>
      <c r="BB777" s="14">
        <f>IF(Table1[[#This Row],[FullBath]]+Table1[[#This Row],[HalfBath]]=Table1[[#This Row],[BedroomAbvGr]],1,0)</f>
        <v>1</v>
      </c>
      <c r="BC777">
        <v>1</v>
      </c>
      <c r="BD777" s="30" t="s">
        <v>98</v>
      </c>
      <c r="BE777">
        <v>5</v>
      </c>
      <c r="BF777" t="s">
        <v>107</v>
      </c>
      <c r="BG777">
        <v>0</v>
      </c>
      <c r="BH777" t="s">
        <v>83</v>
      </c>
      <c r="BI777" t="s">
        <v>108</v>
      </c>
      <c r="BJ777">
        <v>1998</v>
      </c>
      <c r="BK777" t="s">
        <v>157</v>
      </c>
      <c r="BL777">
        <v>2</v>
      </c>
      <c r="BM777">
        <v>412</v>
      </c>
      <c r="BN777" t="s">
        <v>98</v>
      </c>
      <c r="BO777" t="s">
        <v>98</v>
      </c>
      <c r="BP777" t="s">
        <v>105</v>
      </c>
      <c r="BQ777" s="30">
        <v>0</v>
      </c>
      <c r="BR777" s="14">
        <f>IF(Table1[[#This Row],[WoodDeckSF]]&gt;0,1,0)</f>
        <v>0</v>
      </c>
      <c r="BS777">
        <v>247</v>
      </c>
      <c r="BT777">
        <v>0</v>
      </c>
      <c r="BU777">
        <v>0</v>
      </c>
      <c r="BV777">
        <v>0</v>
      </c>
      <c r="BW777">
        <v>0</v>
      </c>
      <c r="BX777" s="28" t="s">
        <v>83</v>
      </c>
      <c r="BY777" s="14">
        <f>IF(Table1[[#This Row],[PoolQC]]="NA", 0, 1)</f>
        <v>0</v>
      </c>
      <c r="BZ777" s="30" t="s">
        <v>83</v>
      </c>
      <c r="CA777" s="14">
        <f>IF(Table1[[#This Row],[Fence]]="NA",0,1)</f>
        <v>0</v>
      </c>
      <c r="CB777" t="s">
        <v>83</v>
      </c>
      <c r="CC777">
        <v>0</v>
      </c>
      <c r="CD777" s="30">
        <v>6</v>
      </c>
      <c r="CE777">
        <v>2009</v>
      </c>
      <c r="CF777" t="s">
        <v>110</v>
      </c>
      <c r="CG777" t="s">
        <v>111</v>
      </c>
      <c r="CH777" s="14">
        <f>IF(Table1[[#This Row],[SaleCondition]]="Normal",1,0)</f>
        <v>1</v>
      </c>
      <c r="CI777" s="1">
        <v>162000</v>
      </c>
    </row>
    <row r="778" spans="1:87" x14ac:dyDescent="0.2">
      <c r="A778">
        <v>777</v>
      </c>
      <c r="B778">
        <v>20</v>
      </c>
      <c r="C778" s="28" t="s">
        <v>81</v>
      </c>
      <c r="D778">
        <v>86</v>
      </c>
      <c r="E778">
        <v>11210</v>
      </c>
      <c r="F778" s="28" t="s">
        <v>82</v>
      </c>
      <c r="G778" t="s">
        <v>83</v>
      </c>
      <c r="H778" t="s">
        <v>120</v>
      </c>
      <c r="I778" s="28" t="s">
        <v>85</v>
      </c>
      <c r="J778" t="s">
        <v>86</v>
      </c>
      <c r="K778" s="30" t="s">
        <v>87</v>
      </c>
      <c r="L778" t="s">
        <v>88</v>
      </c>
      <c r="M778" s="31" t="s">
        <v>89</v>
      </c>
      <c r="N778" s="31" t="s">
        <v>90</v>
      </c>
      <c r="O778" s="28" t="s">
        <v>90</v>
      </c>
      <c r="P778" t="s">
        <v>91</v>
      </c>
      <c r="Q778" s="30" t="s">
        <v>115</v>
      </c>
      <c r="R778" s="28">
        <v>7</v>
      </c>
      <c r="S778" s="28">
        <v>5</v>
      </c>
      <c r="T778">
        <v>2005</v>
      </c>
      <c r="U778">
        <v>2006</v>
      </c>
      <c r="V778" s="14">
        <f t="shared" si="12"/>
        <v>1</v>
      </c>
      <c r="W778" s="28" t="s">
        <v>93</v>
      </c>
      <c r="X778" s="28" t="s">
        <v>94</v>
      </c>
      <c r="Y778" s="30" t="s">
        <v>95</v>
      </c>
      <c r="Z778" s="28" t="s">
        <v>95</v>
      </c>
      <c r="AA778" t="s">
        <v>96</v>
      </c>
      <c r="AB778" s="28">
        <v>240</v>
      </c>
      <c r="AC778" s="28" t="s">
        <v>97</v>
      </c>
      <c r="AD778" s="28" t="s">
        <v>98</v>
      </c>
      <c r="AE778" s="30" t="s">
        <v>99</v>
      </c>
      <c r="AF778" t="s">
        <v>97</v>
      </c>
      <c r="AG778" t="s">
        <v>98</v>
      </c>
      <c r="AH778" t="s">
        <v>130</v>
      </c>
      <c r="AI778" t="s">
        <v>101</v>
      </c>
      <c r="AJ778">
        <v>20</v>
      </c>
      <c r="AK778" t="s">
        <v>102</v>
      </c>
      <c r="AL778">
        <v>0</v>
      </c>
      <c r="AM778">
        <v>1594</v>
      </c>
      <c r="AN778">
        <v>1614</v>
      </c>
      <c r="AO778" s="28" t="s">
        <v>103</v>
      </c>
      <c r="AP778" s="28" t="s">
        <v>104</v>
      </c>
      <c r="AQ778" t="s">
        <v>105</v>
      </c>
      <c r="AR778" t="s">
        <v>106</v>
      </c>
      <c r="AS778">
        <v>1614</v>
      </c>
      <c r="AT778">
        <v>0</v>
      </c>
      <c r="AU778">
        <v>0</v>
      </c>
      <c r="AV778">
        <v>1614</v>
      </c>
      <c r="AW778" s="30">
        <v>0</v>
      </c>
      <c r="AX778">
        <v>0</v>
      </c>
      <c r="AY778" s="30">
        <v>2</v>
      </c>
      <c r="AZ778" s="30">
        <v>0</v>
      </c>
      <c r="BA778">
        <v>3</v>
      </c>
      <c r="BB778" s="14">
        <f>IF(Table1[[#This Row],[FullBath]]+Table1[[#This Row],[HalfBath]]=Table1[[#This Row],[BedroomAbvGr]],1,0)</f>
        <v>0</v>
      </c>
      <c r="BC778">
        <v>1</v>
      </c>
      <c r="BD778" s="30" t="s">
        <v>97</v>
      </c>
      <c r="BE778">
        <v>7</v>
      </c>
      <c r="BF778" t="s">
        <v>107</v>
      </c>
      <c r="BG778">
        <v>0</v>
      </c>
      <c r="BH778" t="s">
        <v>83</v>
      </c>
      <c r="BI778" t="s">
        <v>108</v>
      </c>
      <c r="BJ778">
        <v>2005</v>
      </c>
      <c r="BK778" t="s">
        <v>109</v>
      </c>
      <c r="BL778">
        <v>3</v>
      </c>
      <c r="BM778">
        <v>865</v>
      </c>
      <c r="BN778" t="s">
        <v>98</v>
      </c>
      <c r="BO778" t="s">
        <v>98</v>
      </c>
      <c r="BP778" t="s">
        <v>105</v>
      </c>
      <c r="BQ778" s="30">
        <v>144</v>
      </c>
      <c r="BR778" s="14">
        <f>IF(Table1[[#This Row],[WoodDeckSF]]&gt;0,1,0)</f>
        <v>1</v>
      </c>
      <c r="BS778">
        <v>59</v>
      </c>
      <c r="BT778">
        <v>0</v>
      </c>
      <c r="BU778">
        <v>0</v>
      </c>
      <c r="BV778">
        <v>0</v>
      </c>
      <c r="BW778">
        <v>0</v>
      </c>
      <c r="BX778" s="28" t="s">
        <v>83</v>
      </c>
      <c r="BY778" s="14">
        <f>IF(Table1[[#This Row],[PoolQC]]="NA", 0, 1)</f>
        <v>0</v>
      </c>
      <c r="BZ778" s="30" t="s">
        <v>83</v>
      </c>
      <c r="CA778" s="14">
        <f>IF(Table1[[#This Row],[Fence]]="NA",0,1)</f>
        <v>0</v>
      </c>
      <c r="CB778" t="s">
        <v>83</v>
      </c>
      <c r="CC778">
        <v>0</v>
      </c>
      <c r="CD778" s="30">
        <v>7</v>
      </c>
      <c r="CE778">
        <v>2006</v>
      </c>
      <c r="CF778" t="s">
        <v>158</v>
      </c>
      <c r="CG778" t="s">
        <v>159</v>
      </c>
      <c r="CH778" s="14">
        <f>IF(Table1[[#This Row],[SaleCondition]]="Normal",1,0)</f>
        <v>0</v>
      </c>
      <c r="CI778" s="1">
        <v>221500</v>
      </c>
    </row>
    <row r="779" spans="1:87" x14ac:dyDescent="0.2">
      <c r="A779">
        <v>778</v>
      </c>
      <c r="B779">
        <v>20</v>
      </c>
      <c r="C779" s="28" t="s">
        <v>81</v>
      </c>
      <c r="D779">
        <v>100</v>
      </c>
      <c r="E779">
        <v>13350</v>
      </c>
      <c r="F779" s="28" t="s">
        <v>82</v>
      </c>
      <c r="G779" t="s">
        <v>83</v>
      </c>
      <c r="H779" t="s">
        <v>120</v>
      </c>
      <c r="I779" s="28" t="s">
        <v>85</v>
      </c>
      <c r="J779" t="s">
        <v>86</v>
      </c>
      <c r="K779" s="30" t="s">
        <v>87</v>
      </c>
      <c r="L779" t="s">
        <v>88</v>
      </c>
      <c r="M779" s="31" t="s">
        <v>151</v>
      </c>
      <c r="N779" s="31" t="s">
        <v>90</v>
      </c>
      <c r="O779" s="28" t="s">
        <v>90</v>
      </c>
      <c r="P779" t="s">
        <v>91</v>
      </c>
      <c r="Q779" s="30" t="s">
        <v>115</v>
      </c>
      <c r="R779" s="28">
        <v>5</v>
      </c>
      <c r="S779" s="28">
        <v>5</v>
      </c>
      <c r="T779">
        <v>1974</v>
      </c>
      <c r="U779">
        <v>1974</v>
      </c>
      <c r="V779" s="14">
        <f t="shared" si="12"/>
        <v>0</v>
      </c>
      <c r="W779" s="28" t="s">
        <v>152</v>
      </c>
      <c r="X779" s="28" t="s">
        <v>94</v>
      </c>
      <c r="Y779" s="30" t="s">
        <v>140</v>
      </c>
      <c r="Z779" s="28" t="s">
        <v>161</v>
      </c>
      <c r="AA779" t="s">
        <v>117</v>
      </c>
      <c r="AB779" s="28">
        <v>0</v>
      </c>
      <c r="AC779" s="28" t="s">
        <v>98</v>
      </c>
      <c r="AD779" s="28" t="s">
        <v>98</v>
      </c>
      <c r="AE779" s="30" t="s">
        <v>118</v>
      </c>
      <c r="AF779" t="s">
        <v>98</v>
      </c>
      <c r="AG779" t="s">
        <v>98</v>
      </c>
      <c r="AH779" t="s">
        <v>100</v>
      </c>
      <c r="AI779" t="s">
        <v>119</v>
      </c>
      <c r="AJ779">
        <v>762</v>
      </c>
      <c r="AK779" t="s">
        <v>102</v>
      </c>
      <c r="AL779">
        <v>0</v>
      </c>
      <c r="AM779">
        <v>102</v>
      </c>
      <c r="AN779">
        <v>864</v>
      </c>
      <c r="AO779" s="28" t="s">
        <v>103</v>
      </c>
      <c r="AP779" s="28" t="s">
        <v>98</v>
      </c>
      <c r="AQ779" t="s">
        <v>105</v>
      </c>
      <c r="AR779" t="s">
        <v>106</v>
      </c>
      <c r="AS779">
        <v>894</v>
      </c>
      <c r="AT779">
        <v>0</v>
      </c>
      <c r="AU779">
        <v>0</v>
      </c>
      <c r="AV779">
        <v>894</v>
      </c>
      <c r="AW779" s="30">
        <v>1</v>
      </c>
      <c r="AX779">
        <v>0</v>
      </c>
      <c r="AY779" s="30">
        <v>1</v>
      </c>
      <c r="AZ779" s="30">
        <v>0</v>
      </c>
      <c r="BA779">
        <v>3</v>
      </c>
      <c r="BB779" s="14">
        <f>IF(Table1[[#This Row],[FullBath]]+Table1[[#This Row],[HalfBath]]=Table1[[#This Row],[BedroomAbvGr]],1,0)</f>
        <v>0</v>
      </c>
      <c r="BC779">
        <v>1</v>
      </c>
      <c r="BD779" s="30" t="s">
        <v>98</v>
      </c>
      <c r="BE779">
        <v>5</v>
      </c>
      <c r="BF779" t="s">
        <v>107</v>
      </c>
      <c r="BG779">
        <v>1</v>
      </c>
      <c r="BH779" t="s">
        <v>147</v>
      </c>
      <c r="BI779" t="s">
        <v>108</v>
      </c>
      <c r="BJ779">
        <v>1974</v>
      </c>
      <c r="BK779" t="s">
        <v>102</v>
      </c>
      <c r="BL779">
        <v>2</v>
      </c>
      <c r="BM779">
        <v>440</v>
      </c>
      <c r="BN779" t="s">
        <v>98</v>
      </c>
      <c r="BO779" t="s">
        <v>98</v>
      </c>
      <c r="BP779" t="s">
        <v>105</v>
      </c>
      <c r="BQ779" s="30">
        <v>241</v>
      </c>
      <c r="BR779" s="14">
        <f>IF(Table1[[#This Row],[WoodDeckSF]]&gt;0,1,0)</f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 s="28" t="s">
        <v>83</v>
      </c>
      <c r="BY779" s="14">
        <f>IF(Table1[[#This Row],[PoolQC]]="NA", 0, 1)</f>
        <v>0</v>
      </c>
      <c r="BZ779" s="30" t="s">
        <v>134</v>
      </c>
      <c r="CA779" s="14">
        <f>IF(Table1[[#This Row],[Fence]]="NA",0,1)</f>
        <v>1</v>
      </c>
      <c r="CB779" t="s">
        <v>83</v>
      </c>
      <c r="CC779">
        <v>0</v>
      </c>
      <c r="CD779" s="30">
        <v>6</v>
      </c>
      <c r="CE779">
        <v>2006</v>
      </c>
      <c r="CF779" t="s">
        <v>110</v>
      </c>
      <c r="CG779" t="s">
        <v>111</v>
      </c>
      <c r="CH779" s="14">
        <f>IF(Table1[[#This Row],[SaleCondition]]="Normal",1,0)</f>
        <v>1</v>
      </c>
      <c r="CI779" s="1">
        <v>142500</v>
      </c>
    </row>
    <row r="780" spans="1:87" x14ac:dyDescent="0.2">
      <c r="A780">
        <v>779</v>
      </c>
      <c r="B780">
        <v>90</v>
      </c>
      <c r="C780" s="28" t="s">
        <v>239</v>
      </c>
      <c r="D780">
        <v>60</v>
      </c>
      <c r="E780">
        <v>8400</v>
      </c>
      <c r="F780" s="28" t="s">
        <v>82</v>
      </c>
      <c r="G780" t="s">
        <v>83</v>
      </c>
      <c r="H780" t="s">
        <v>84</v>
      </c>
      <c r="I780" s="28" t="s">
        <v>85</v>
      </c>
      <c r="J780" t="s">
        <v>86</v>
      </c>
      <c r="K780" s="30" t="s">
        <v>87</v>
      </c>
      <c r="L780" t="s">
        <v>88</v>
      </c>
      <c r="M780" s="31" t="s">
        <v>170</v>
      </c>
      <c r="N780" s="31" t="s">
        <v>114</v>
      </c>
      <c r="O780" s="28" t="s">
        <v>90</v>
      </c>
      <c r="P780" t="s">
        <v>167</v>
      </c>
      <c r="Q780" s="30" t="s">
        <v>115</v>
      </c>
      <c r="R780" s="28">
        <v>5</v>
      </c>
      <c r="S780" s="28">
        <v>5</v>
      </c>
      <c r="T780">
        <v>1977</v>
      </c>
      <c r="U780">
        <v>1977</v>
      </c>
      <c r="V780" s="14">
        <f t="shared" si="12"/>
        <v>0</v>
      </c>
      <c r="W780" s="28" t="s">
        <v>93</v>
      </c>
      <c r="X780" s="28" t="s">
        <v>94</v>
      </c>
      <c r="Y780" s="30" t="s">
        <v>161</v>
      </c>
      <c r="Z780" s="28" t="s">
        <v>161</v>
      </c>
      <c r="AA780" t="s">
        <v>96</v>
      </c>
      <c r="AB780" s="28">
        <v>320</v>
      </c>
      <c r="AC780" s="28" t="s">
        <v>98</v>
      </c>
      <c r="AD780" s="28" t="s">
        <v>98</v>
      </c>
      <c r="AE780" s="30" t="s">
        <v>168</v>
      </c>
      <c r="AF780" t="s">
        <v>83</v>
      </c>
      <c r="AG780" t="s">
        <v>83</v>
      </c>
      <c r="AH780" t="s">
        <v>83</v>
      </c>
      <c r="AI780" t="s">
        <v>83</v>
      </c>
      <c r="AJ780">
        <v>0</v>
      </c>
      <c r="AK780" t="s">
        <v>83</v>
      </c>
      <c r="AL780">
        <v>0</v>
      </c>
      <c r="AM780">
        <v>0</v>
      </c>
      <c r="AN780">
        <v>0</v>
      </c>
      <c r="AO780" s="28" t="s">
        <v>103</v>
      </c>
      <c r="AP780" s="28" t="s">
        <v>98</v>
      </c>
      <c r="AQ780" t="s">
        <v>105</v>
      </c>
      <c r="AR780" t="s">
        <v>106</v>
      </c>
      <c r="AS780">
        <v>2020</v>
      </c>
      <c r="AT780">
        <v>0</v>
      </c>
      <c r="AU780">
        <v>0</v>
      </c>
      <c r="AV780">
        <v>2020</v>
      </c>
      <c r="AW780" s="30">
        <v>0</v>
      </c>
      <c r="AX780">
        <v>0</v>
      </c>
      <c r="AY780" s="30">
        <v>2</v>
      </c>
      <c r="AZ780" s="30">
        <v>0</v>
      </c>
      <c r="BA780">
        <v>4</v>
      </c>
      <c r="BB780" s="14">
        <f>IF(Table1[[#This Row],[FullBath]]+Table1[[#This Row],[HalfBath]]=Table1[[#This Row],[BedroomAbvGr]],1,0)</f>
        <v>0</v>
      </c>
      <c r="BC780">
        <v>2</v>
      </c>
      <c r="BD780" s="30" t="s">
        <v>98</v>
      </c>
      <c r="BE780">
        <v>10</v>
      </c>
      <c r="BF780" t="s">
        <v>107</v>
      </c>
      <c r="BG780">
        <v>2</v>
      </c>
      <c r="BH780" t="s">
        <v>98</v>
      </c>
      <c r="BI780" t="s">
        <v>127</v>
      </c>
      <c r="BJ780">
        <v>1977</v>
      </c>
      <c r="BK780" t="s">
        <v>102</v>
      </c>
      <c r="BL780">
        <v>2</v>
      </c>
      <c r="BM780">
        <v>630</v>
      </c>
      <c r="BN780" t="s">
        <v>98</v>
      </c>
      <c r="BO780" t="s">
        <v>98</v>
      </c>
      <c r="BP780" t="s">
        <v>105</v>
      </c>
      <c r="BQ780" s="30">
        <v>0</v>
      </c>
      <c r="BR780" s="14">
        <f>IF(Table1[[#This Row],[WoodDeckSF]]&gt;0,1,0)</f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s="28" t="s">
        <v>83</v>
      </c>
      <c r="BY780" s="14">
        <f>IF(Table1[[#This Row],[PoolQC]]="NA", 0, 1)</f>
        <v>0</v>
      </c>
      <c r="BZ780" s="30" t="s">
        <v>83</v>
      </c>
      <c r="CA780" s="14">
        <f>IF(Table1[[#This Row],[Fence]]="NA",0,1)</f>
        <v>0</v>
      </c>
      <c r="CB780" t="s">
        <v>83</v>
      </c>
      <c r="CC780">
        <v>0</v>
      </c>
      <c r="CD780" s="30">
        <v>10</v>
      </c>
      <c r="CE780">
        <v>2007</v>
      </c>
      <c r="CF780" t="s">
        <v>110</v>
      </c>
      <c r="CG780" t="s">
        <v>111</v>
      </c>
      <c r="CH780" s="14">
        <f>IF(Table1[[#This Row],[SaleCondition]]="Normal",1,0)</f>
        <v>1</v>
      </c>
      <c r="CI780" s="1">
        <v>144000</v>
      </c>
    </row>
    <row r="781" spans="1:87" x14ac:dyDescent="0.2">
      <c r="A781">
        <v>780</v>
      </c>
      <c r="B781">
        <v>90</v>
      </c>
      <c r="C781" s="28" t="s">
        <v>81</v>
      </c>
      <c r="D781">
        <v>78</v>
      </c>
      <c r="E781">
        <v>10530</v>
      </c>
      <c r="F781" s="28" t="s">
        <v>82</v>
      </c>
      <c r="G781" t="s">
        <v>83</v>
      </c>
      <c r="H781" t="s">
        <v>84</v>
      </c>
      <c r="I781" s="28" t="s">
        <v>85</v>
      </c>
      <c r="J781" t="s">
        <v>86</v>
      </c>
      <c r="K781" s="30" t="s">
        <v>87</v>
      </c>
      <c r="L781" t="s">
        <v>88</v>
      </c>
      <c r="M781" s="31" t="s">
        <v>131</v>
      </c>
      <c r="N781" s="31" t="s">
        <v>90</v>
      </c>
      <c r="O781" s="28" t="s">
        <v>90</v>
      </c>
      <c r="P781" t="s">
        <v>167</v>
      </c>
      <c r="Q781" s="30" t="s">
        <v>191</v>
      </c>
      <c r="R781" s="28">
        <v>6</v>
      </c>
      <c r="S781" s="28">
        <v>5</v>
      </c>
      <c r="T781">
        <v>1977</v>
      </c>
      <c r="U781">
        <v>1977</v>
      </c>
      <c r="V781" s="14">
        <f t="shared" si="12"/>
        <v>0</v>
      </c>
      <c r="W781" s="28" t="s">
        <v>93</v>
      </c>
      <c r="X781" s="28" t="s">
        <v>94</v>
      </c>
      <c r="Y781" s="30" t="s">
        <v>161</v>
      </c>
      <c r="Z781" s="28" t="s">
        <v>234</v>
      </c>
      <c r="AA781" t="s">
        <v>96</v>
      </c>
      <c r="AB781" s="28">
        <v>90</v>
      </c>
      <c r="AC781" s="28" t="s">
        <v>98</v>
      </c>
      <c r="AD781" s="28" t="s">
        <v>98</v>
      </c>
      <c r="AE781" s="30" t="s">
        <v>118</v>
      </c>
      <c r="AF781" t="s">
        <v>97</v>
      </c>
      <c r="AG781" t="s">
        <v>98</v>
      </c>
      <c r="AH781" t="s">
        <v>97</v>
      </c>
      <c r="AI781" t="s">
        <v>101</v>
      </c>
      <c r="AJ781">
        <v>975</v>
      </c>
      <c r="AK781" t="s">
        <v>102</v>
      </c>
      <c r="AL781">
        <v>0</v>
      </c>
      <c r="AM781">
        <v>0</v>
      </c>
      <c r="AN781">
        <v>975</v>
      </c>
      <c r="AO781" s="28" t="s">
        <v>103</v>
      </c>
      <c r="AP781" s="28" t="s">
        <v>98</v>
      </c>
      <c r="AQ781" t="s">
        <v>105</v>
      </c>
      <c r="AR781" t="s">
        <v>106</v>
      </c>
      <c r="AS781">
        <v>1004</v>
      </c>
      <c r="AT781">
        <v>0</v>
      </c>
      <c r="AU781">
        <v>0</v>
      </c>
      <c r="AV781">
        <v>1004</v>
      </c>
      <c r="AW781" s="30">
        <v>1</v>
      </c>
      <c r="AX781">
        <v>0</v>
      </c>
      <c r="AY781" s="30">
        <v>1</v>
      </c>
      <c r="AZ781" s="30">
        <v>0</v>
      </c>
      <c r="BA781">
        <v>2</v>
      </c>
      <c r="BB781" s="14">
        <f>IF(Table1[[#This Row],[FullBath]]+Table1[[#This Row],[HalfBath]]=Table1[[#This Row],[BedroomAbvGr]],1,0)</f>
        <v>0</v>
      </c>
      <c r="BC781">
        <v>1</v>
      </c>
      <c r="BD781" s="30" t="s">
        <v>98</v>
      </c>
      <c r="BE781">
        <v>4</v>
      </c>
      <c r="BF781" t="s">
        <v>107</v>
      </c>
      <c r="BG781">
        <v>0</v>
      </c>
      <c r="BH781" t="s">
        <v>83</v>
      </c>
      <c r="BI781" t="s">
        <v>108</v>
      </c>
      <c r="BJ781">
        <v>1977</v>
      </c>
      <c r="BK781" t="s">
        <v>102</v>
      </c>
      <c r="BL781">
        <v>2</v>
      </c>
      <c r="BM781">
        <v>504</v>
      </c>
      <c r="BN781" t="s">
        <v>98</v>
      </c>
      <c r="BO781" t="s">
        <v>98</v>
      </c>
      <c r="BP781" t="s">
        <v>105</v>
      </c>
      <c r="BQ781" s="30">
        <v>0</v>
      </c>
      <c r="BR781" s="14">
        <f>IF(Table1[[#This Row],[WoodDeckSF]]&gt;0,1,0)</f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 s="28" t="s">
        <v>83</v>
      </c>
      <c r="BY781" s="14">
        <f>IF(Table1[[#This Row],[PoolQC]]="NA", 0, 1)</f>
        <v>0</v>
      </c>
      <c r="BZ781" s="30" t="s">
        <v>83</v>
      </c>
      <c r="CA781" s="14">
        <f>IF(Table1[[#This Row],[Fence]]="NA",0,1)</f>
        <v>0</v>
      </c>
      <c r="CB781" t="s">
        <v>83</v>
      </c>
      <c r="CC781">
        <v>0</v>
      </c>
      <c r="CD781" s="30">
        <v>5</v>
      </c>
      <c r="CE781">
        <v>2006</v>
      </c>
      <c r="CF781" t="s">
        <v>110</v>
      </c>
      <c r="CG781" t="s">
        <v>111</v>
      </c>
      <c r="CH781" s="14">
        <f>IF(Table1[[#This Row],[SaleCondition]]="Normal",1,0)</f>
        <v>1</v>
      </c>
      <c r="CI781" s="1">
        <v>135000</v>
      </c>
    </row>
    <row r="782" spans="1:87" x14ac:dyDescent="0.2">
      <c r="A782">
        <v>781</v>
      </c>
      <c r="B782">
        <v>20</v>
      </c>
      <c r="C782" s="28" t="s">
        <v>81</v>
      </c>
      <c r="D782">
        <v>63</v>
      </c>
      <c r="E782">
        <v>7875</v>
      </c>
      <c r="F782" s="28" t="s">
        <v>82</v>
      </c>
      <c r="G782" t="s">
        <v>83</v>
      </c>
      <c r="H782" t="s">
        <v>84</v>
      </c>
      <c r="I782" s="28" t="s">
        <v>85</v>
      </c>
      <c r="J782" t="s">
        <v>86</v>
      </c>
      <c r="K782" s="30" t="s">
        <v>87</v>
      </c>
      <c r="L782" t="s">
        <v>88</v>
      </c>
      <c r="M782" s="31" t="s">
        <v>193</v>
      </c>
      <c r="N782" s="31" t="s">
        <v>90</v>
      </c>
      <c r="O782" s="28" t="s">
        <v>90</v>
      </c>
      <c r="P782" t="s">
        <v>91</v>
      </c>
      <c r="Q782" s="30" t="s">
        <v>115</v>
      </c>
      <c r="R782" s="28">
        <v>7</v>
      </c>
      <c r="S782" s="28">
        <v>5</v>
      </c>
      <c r="T782">
        <v>1995</v>
      </c>
      <c r="U782">
        <v>1996</v>
      </c>
      <c r="V782" s="14">
        <f t="shared" si="12"/>
        <v>1</v>
      </c>
      <c r="W782" s="28" t="s">
        <v>93</v>
      </c>
      <c r="X782" s="28" t="s">
        <v>94</v>
      </c>
      <c r="Y782" s="30" t="s">
        <v>140</v>
      </c>
      <c r="Z782" s="28" t="s">
        <v>140</v>
      </c>
      <c r="AA782" t="s">
        <v>96</v>
      </c>
      <c r="AB782" s="28">
        <v>38</v>
      </c>
      <c r="AC782" s="28" t="s">
        <v>98</v>
      </c>
      <c r="AD782" s="28" t="s">
        <v>98</v>
      </c>
      <c r="AE782" s="30" t="s">
        <v>99</v>
      </c>
      <c r="AF782" t="s">
        <v>97</v>
      </c>
      <c r="AG782" t="s">
        <v>97</v>
      </c>
      <c r="AH782" t="s">
        <v>100</v>
      </c>
      <c r="AI782" t="s">
        <v>102</v>
      </c>
      <c r="AJ782">
        <v>0</v>
      </c>
      <c r="AK782" t="s">
        <v>102</v>
      </c>
      <c r="AL782">
        <v>0</v>
      </c>
      <c r="AM782">
        <v>1237</v>
      </c>
      <c r="AN782">
        <v>1237</v>
      </c>
      <c r="AO782" s="28" t="s">
        <v>103</v>
      </c>
      <c r="AP782" s="28" t="s">
        <v>97</v>
      </c>
      <c r="AQ782" t="s">
        <v>105</v>
      </c>
      <c r="AR782" t="s">
        <v>106</v>
      </c>
      <c r="AS782">
        <v>1253</v>
      </c>
      <c r="AT782">
        <v>0</v>
      </c>
      <c r="AU782">
        <v>0</v>
      </c>
      <c r="AV782">
        <v>1253</v>
      </c>
      <c r="AW782" s="30">
        <v>0</v>
      </c>
      <c r="AX782">
        <v>0</v>
      </c>
      <c r="AY782" s="30">
        <v>2</v>
      </c>
      <c r="AZ782" s="30">
        <v>0</v>
      </c>
      <c r="BA782">
        <v>3</v>
      </c>
      <c r="BB782" s="14">
        <f>IF(Table1[[#This Row],[FullBath]]+Table1[[#This Row],[HalfBath]]=Table1[[#This Row],[BedroomAbvGr]],1,0)</f>
        <v>0</v>
      </c>
      <c r="BC782">
        <v>1</v>
      </c>
      <c r="BD782" s="30" t="s">
        <v>98</v>
      </c>
      <c r="BE782">
        <v>6</v>
      </c>
      <c r="BF782" t="s">
        <v>107</v>
      </c>
      <c r="BG782">
        <v>1</v>
      </c>
      <c r="BH782" t="s">
        <v>98</v>
      </c>
      <c r="BI782" t="s">
        <v>108</v>
      </c>
      <c r="BJ782">
        <v>1995</v>
      </c>
      <c r="BK782" t="s">
        <v>157</v>
      </c>
      <c r="BL782">
        <v>2</v>
      </c>
      <c r="BM782">
        <v>402</v>
      </c>
      <c r="BN782" t="s">
        <v>98</v>
      </c>
      <c r="BO782" t="s">
        <v>98</v>
      </c>
      <c r="BP782" t="s">
        <v>105</v>
      </c>
      <c r="BQ782" s="30">
        <v>220</v>
      </c>
      <c r="BR782" s="14">
        <f>IF(Table1[[#This Row],[WoodDeckSF]]&gt;0,1,0)</f>
        <v>1</v>
      </c>
      <c r="BS782">
        <v>21</v>
      </c>
      <c r="BT782">
        <v>0</v>
      </c>
      <c r="BU782">
        <v>0</v>
      </c>
      <c r="BV782">
        <v>0</v>
      </c>
      <c r="BW782">
        <v>0</v>
      </c>
      <c r="BX782" s="28" t="s">
        <v>83</v>
      </c>
      <c r="BY782" s="14">
        <f>IF(Table1[[#This Row],[PoolQC]]="NA", 0, 1)</f>
        <v>0</v>
      </c>
      <c r="BZ782" s="30" t="s">
        <v>83</v>
      </c>
      <c r="CA782" s="14">
        <f>IF(Table1[[#This Row],[Fence]]="NA",0,1)</f>
        <v>0</v>
      </c>
      <c r="CB782" t="s">
        <v>83</v>
      </c>
      <c r="CC782">
        <v>0</v>
      </c>
      <c r="CD782" s="30">
        <v>6</v>
      </c>
      <c r="CE782">
        <v>2007</v>
      </c>
      <c r="CF782" t="s">
        <v>110</v>
      </c>
      <c r="CG782" t="s">
        <v>111</v>
      </c>
      <c r="CH782" s="14">
        <f>IF(Table1[[#This Row],[SaleCondition]]="Normal",1,0)</f>
        <v>1</v>
      </c>
      <c r="CI782" s="1">
        <v>176000</v>
      </c>
    </row>
    <row r="783" spans="1:87" x14ac:dyDescent="0.2">
      <c r="A783">
        <v>782</v>
      </c>
      <c r="B783">
        <v>60</v>
      </c>
      <c r="C783" s="28" t="s">
        <v>81</v>
      </c>
      <c r="D783">
        <v>65</v>
      </c>
      <c r="E783">
        <v>7153</v>
      </c>
      <c r="F783" s="28" t="s">
        <v>82</v>
      </c>
      <c r="G783" t="s">
        <v>83</v>
      </c>
      <c r="H783" t="s">
        <v>84</v>
      </c>
      <c r="I783" s="28" t="s">
        <v>85</v>
      </c>
      <c r="J783" t="s">
        <v>86</v>
      </c>
      <c r="K783" s="30" t="s">
        <v>87</v>
      </c>
      <c r="L783" t="s">
        <v>88</v>
      </c>
      <c r="M783" s="31" t="s">
        <v>170</v>
      </c>
      <c r="N783" s="31" t="s">
        <v>90</v>
      </c>
      <c r="O783" s="28" t="s">
        <v>90</v>
      </c>
      <c r="P783" t="s">
        <v>91</v>
      </c>
      <c r="Q783" s="30" t="s">
        <v>92</v>
      </c>
      <c r="R783" s="28">
        <v>6</v>
      </c>
      <c r="S783" s="28">
        <v>5</v>
      </c>
      <c r="T783">
        <v>1992</v>
      </c>
      <c r="U783">
        <v>1992</v>
      </c>
      <c r="V783" s="14">
        <f t="shared" si="12"/>
        <v>0</v>
      </c>
      <c r="W783" s="28" t="s">
        <v>93</v>
      </c>
      <c r="X783" s="28" t="s">
        <v>94</v>
      </c>
      <c r="Y783" s="30" t="s">
        <v>95</v>
      </c>
      <c r="Z783" s="28" t="s">
        <v>95</v>
      </c>
      <c r="AA783" t="s">
        <v>117</v>
      </c>
      <c r="AB783" s="28">
        <v>0</v>
      </c>
      <c r="AC783" s="28" t="s">
        <v>97</v>
      </c>
      <c r="AD783" s="28" t="s">
        <v>97</v>
      </c>
      <c r="AE783" s="30" t="s">
        <v>99</v>
      </c>
      <c r="AF783" t="s">
        <v>97</v>
      </c>
      <c r="AG783" t="s">
        <v>98</v>
      </c>
      <c r="AH783" t="s">
        <v>100</v>
      </c>
      <c r="AI783" t="s">
        <v>119</v>
      </c>
      <c r="AJ783">
        <v>387</v>
      </c>
      <c r="AK783" t="s">
        <v>102</v>
      </c>
      <c r="AL783">
        <v>0</v>
      </c>
      <c r="AM783">
        <v>374</v>
      </c>
      <c r="AN783">
        <v>761</v>
      </c>
      <c r="AO783" s="28" t="s">
        <v>103</v>
      </c>
      <c r="AP783" s="28" t="s">
        <v>104</v>
      </c>
      <c r="AQ783" t="s">
        <v>105</v>
      </c>
      <c r="AR783" t="s">
        <v>106</v>
      </c>
      <c r="AS783">
        <v>810</v>
      </c>
      <c r="AT783">
        <v>793</v>
      </c>
      <c r="AU783">
        <v>0</v>
      </c>
      <c r="AV783">
        <v>1603</v>
      </c>
      <c r="AW783" s="30">
        <v>0</v>
      </c>
      <c r="AX783">
        <v>0</v>
      </c>
      <c r="AY783" s="30">
        <v>2</v>
      </c>
      <c r="AZ783" s="30">
        <v>1</v>
      </c>
      <c r="BA783">
        <v>3</v>
      </c>
      <c r="BB783" s="14">
        <f>IF(Table1[[#This Row],[FullBath]]+Table1[[#This Row],[HalfBath]]=Table1[[#This Row],[BedroomAbvGr]],1,0)</f>
        <v>1</v>
      </c>
      <c r="BC783">
        <v>1</v>
      </c>
      <c r="BD783" s="30" t="s">
        <v>97</v>
      </c>
      <c r="BE783">
        <v>7</v>
      </c>
      <c r="BF783" t="s">
        <v>107</v>
      </c>
      <c r="BG783">
        <v>0</v>
      </c>
      <c r="BH783" t="s">
        <v>83</v>
      </c>
      <c r="BI783" t="s">
        <v>108</v>
      </c>
      <c r="BJ783">
        <v>1992</v>
      </c>
      <c r="BK783" t="s">
        <v>109</v>
      </c>
      <c r="BL783">
        <v>2</v>
      </c>
      <c r="BM783">
        <v>484</v>
      </c>
      <c r="BN783" t="s">
        <v>98</v>
      </c>
      <c r="BO783" t="s">
        <v>98</v>
      </c>
      <c r="BP783" t="s">
        <v>105</v>
      </c>
      <c r="BQ783" s="30">
        <v>0</v>
      </c>
      <c r="BR783" s="14">
        <f>IF(Table1[[#This Row],[WoodDeckSF]]&gt;0,1,0)</f>
        <v>0</v>
      </c>
      <c r="BS783">
        <v>124</v>
      </c>
      <c r="BT783">
        <v>0</v>
      </c>
      <c r="BU783">
        <v>0</v>
      </c>
      <c r="BV783">
        <v>0</v>
      </c>
      <c r="BW783">
        <v>0</v>
      </c>
      <c r="BX783" s="28" t="s">
        <v>83</v>
      </c>
      <c r="BY783" s="14">
        <f>IF(Table1[[#This Row],[PoolQC]]="NA", 0, 1)</f>
        <v>0</v>
      </c>
      <c r="BZ783" s="30" t="s">
        <v>83</v>
      </c>
      <c r="CA783" s="14">
        <f>IF(Table1[[#This Row],[Fence]]="NA",0,1)</f>
        <v>0</v>
      </c>
      <c r="CB783" t="s">
        <v>83</v>
      </c>
      <c r="CC783">
        <v>0</v>
      </c>
      <c r="CD783" s="30">
        <v>7</v>
      </c>
      <c r="CE783">
        <v>2006</v>
      </c>
      <c r="CF783" t="s">
        <v>110</v>
      </c>
      <c r="CG783" t="s">
        <v>111</v>
      </c>
      <c r="CH783" s="14">
        <f>IF(Table1[[#This Row],[SaleCondition]]="Normal",1,0)</f>
        <v>1</v>
      </c>
      <c r="CI783" s="1">
        <v>175900</v>
      </c>
    </row>
    <row r="784" spans="1:87" x14ac:dyDescent="0.2">
      <c r="A784">
        <v>783</v>
      </c>
      <c r="B784">
        <v>20</v>
      </c>
      <c r="C784" s="28" t="s">
        <v>81</v>
      </c>
      <c r="D784">
        <v>67</v>
      </c>
      <c r="E784">
        <v>16285</v>
      </c>
      <c r="F784" s="28" t="s">
        <v>82</v>
      </c>
      <c r="G784" t="s">
        <v>83</v>
      </c>
      <c r="H784" t="s">
        <v>160</v>
      </c>
      <c r="I784" s="28" t="s">
        <v>85</v>
      </c>
      <c r="J784" t="s">
        <v>86</v>
      </c>
      <c r="K784" s="30" t="s">
        <v>87</v>
      </c>
      <c r="L784" t="s">
        <v>88</v>
      </c>
      <c r="M784" s="31" t="s">
        <v>89</v>
      </c>
      <c r="N784" s="31" t="s">
        <v>90</v>
      </c>
      <c r="O784" s="28" t="s">
        <v>90</v>
      </c>
      <c r="P784" t="s">
        <v>91</v>
      </c>
      <c r="Q784" s="30" t="s">
        <v>115</v>
      </c>
      <c r="R784" s="28">
        <v>7</v>
      </c>
      <c r="S784" s="28">
        <v>5</v>
      </c>
      <c r="T784">
        <v>2001</v>
      </c>
      <c r="U784">
        <v>2002</v>
      </c>
      <c r="V784" s="14">
        <f t="shared" si="12"/>
        <v>1</v>
      </c>
      <c r="W784" s="28" t="s">
        <v>93</v>
      </c>
      <c r="X784" s="28" t="s">
        <v>94</v>
      </c>
      <c r="Y784" s="30" t="s">
        <v>95</v>
      </c>
      <c r="Z784" s="28" t="s">
        <v>95</v>
      </c>
      <c r="AA784" t="s">
        <v>117</v>
      </c>
      <c r="AB784" s="28">
        <v>0</v>
      </c>
      <c r="AC784" s="28" t="s">
        <v>97</v>
      </c>
      <c r="AD784" s="28" t="s">
        <v>98</v>
      </c>
      <c r="AE784" s="30" t="s">
        <v>99</v>
      </c>
      <c r="AF784" t="s">
        <v>97</v>
      </c>
      <c r="AG784" t="s">
        <v>98</v>
      </c>
      <c r="AH784" t="s">
        <v>100</v>
      </c>
      <c r="AI784" t="s">
        <v>102</v>
      </c>
      <c r="AJ784">
        <v>0</v>
      </c>
      <c r="AK784" t="s">
        <v>102</v>
      </c>
      <c r="AL784">
        <v>0</v>
      </c>
      <c r="AM784">
        <v>1413</v>
      </c>
      <c r="AN784">
        <v>1413</v>
      </c>
      <c r="AO784" s="28" t="s">
        <v>103</v>
      </c>
      <c r="AP784" s="28" t="s">
        <v>104</v>
      </c>
      <c r="AQ784" t="s">
        <v>105</v>
      </c>
      <c r="AR784" t="s">
        <v>106</v>
      </c>
      <c r="AS784">
        <v>1430</v>
      </c>
      <c r="AT784">
        <v>0</v>
      </c>
      <c r="AU784">
        <v>0</v>
      </c>
      <c r="AV784">
        <v>1430</v>
      </c>
      <c r="AW784" s="30">
        <v>0</v>
      </c>
      <c r="AX784">
        <v>0</v>
      </c>
      <c r="AY784" s="30">
        <v>2</v>
      </c>
      <c r="AZ784" s="30">
        <v>0</v>
      </c>
      <c r="BA784">
        <v>3</v>
      </c>
      <c r="BB784" s="14">
        <f>IF(Table1[[#This Row],[FullBath]]+Table1[[#This Row],[HalfBath]]=Table1[[#This Row],[BedroomAbvGr]],1,0)</f>
        <v>0</v>
      </c>
      <c r="BC784">
        <v>1</v>
      </c>
      <c r="BD784" s="30" t="s">
        <v>97</v>
      </c>
      <c r="BE784">
        <v>6</v>
      </c>
      <c r="BF784" t="s">
        <v>107</v>
      </c>
      <c r="BG784">
        <v>0</v>
      </c>
      <c r="BH784" t="s">
        <v>83</v>
      </c>
      <c r="BI784" t="s">
        <v>108</v>
      </c>
      <c r="BJ784">
        <v>2001</v>
      </c>
      <c r="BK784" t="s">
        <v>109</v>
      </c>
      <c r="BL784">
        <v>2</v>
      </c>
      <c r="BM784">
        <v>605</v>
      </c>
      <c r="BN784" t="s">
        <v>98</v>
      </c>
      <c r="BO784" t="s">
        <v>98</v>
      </c>
      <c r="BP784" t="s">
        <v>105</v>
      </c>
      <c r="BQ784" s="30">
        <v>0</v>
      </c>
      <c r="BR784" s="14">
        <f>IF(Table1[[#This Row],[WoodDeckSF]]&gt;0,1,0)</f>
        <v>0</v>
      </c>
      <c r="BS784">
        <v>33</v>
      </c>
      <c r="BT784">
        <v>0</v>
      </c>
      <c r="BU784">
        <v>0</v>
      </c>
      <c r="BV784">
        <v>0</v>
      </c>
      <c r="BW784">
        <v>0</v>
      </c>
      <c r="BX784" s="28" t="s">
        <v>83</v>
      </c>
      <c r="BY784" s="14">
        <f>IF(Table1[[#This Row],[PoolQC]]="NA", 0, 1)</f>
        <v>0</v>
      </c>
      <c r="BZ784" s="30" t="s">
        <v>83</v>
      </c>
      <c r="CA784" s="14">
        <f>IF(Table1[[#This Row],[Fence]]="NA",0,1)</f>
        <v>0</v>
      </c>
      <c r="CB784" t="s">
        <v>83</v>
      </c>
      <c r="CC784">
        <v>0</v>
      </c>
      <c r="CD784" s="30">
        <v>6</v>
      </c>
      <c r="CE784">
        <v>2009</v>
      </c>
      <c r="CF784" t="s">
        <v>110</v>
      </c>
      <c r="CG784" t="s">
        <v>111</v>
      </c>
      <c r="CH784" s="14">
        <f>IF(Table1[[#This Row],[SaleCondition]]="Normal",1,0)</f>
        <v>1</v>
      </c>
      <c r="CI784" s="1">
        <v>187100</v>
      </c>
    </row>
    <row r="785" spans="1:87" x14ac:dyDescent="0.2">
      <c r="A785">
        <v>784</v>
      </c>
      <c r="B785">
        <v>85</v>
      </c>
      <c r="C785" s="28" t="s">
        <v>81</v>
      </c>
      <c r="D785" t="s">
        <v>83</v>
      </c>
      <c r="E785">
        <v>9101</v>
      </c>
      <c r="F785" s="28" t="s">
        <v>82</v>
      </c>
      <c r="G785" t="s">
        <v>83</v>
      </c>
      <c r="H785" t="s">
        <v>120</v>
      </c>
      <c r="I785" s="28" t="s">
        <v>85</v>
      </c>
      <c r="J785" t="s">
        <v>86</v>
      </c>
      <c r="K785" s="30" t="s">
        <v>122</v>
      </c>
      <c r="L785" t="s">
        <v>88</v>
      </c>
      <c r="M785" s="31" t="s">
        <v>131</v>
      </c>
      <c r="N785" s="31" t="s">
        <v>90</v>
      </c>
      <c r="O785" s="28" t="s">
        <v>90</v>
      </c>
      <c r="P785" t="s">
        <v>91</v>
      </c>
      <c r="Q785" s="30" t="s">
        <v>191</v>
      </c>
      <c r="R785" s="28">
        <v>5</v>
      </c>
      <c r="S785" s="28">
        <v>6</v>
      </c>
      <c r="T785">
        <v>1978</v>
      </c>
      <c r="U785">
        <v>1978</v>
      </c>
      <c r="V785" s="14">
        <f t="shared" si="12"/>
        <v>0</v>
      </c>
      <c r="W785" s="28" t="s">
        <v>93</v>
      </c>
      <c r="X785" s="28" t="s">
        <v>94</v>
      </c>
      <c r="Y785" s="30" t="s">
        <v>161</v>
      </c>
      <c r="Z785" s="28" t="s">
        <v>161</v>
      </c>
      <c r="AA785" t="s">
        <v>96</v>
      </c>
      <c r="AB785" s="28">
        <v>104</v>
      </c>
      <c r="AC785" s="28" t="s">
        <v>98</v>
      </c>
      <c r="AD785" s="28" t="s">
        <v>97</v>
      </c>
      <c r="AE785" s="30" t="s">
        <v>99</v>
      </c>
      <c r="AF785" t="s">
        <v>97</v>
      </c>
      <c r="AG785" t="s">
        <v>98</v>
      </c>
      <c r="AH785" t="s">
        <v>130</v>
      </c>
      <c r="AI785" t="s">
        <v>101</v>
      </c>
      <c r="AJ785">
        <v>1097</v>
      </c>
      <c r="AK785" t="s">
        <v>102</v>
      </c>
      <c r="AL785">
        <v>0</v>
      </c>
      <c r="AM785">
        <v>0</v>
      </c>
      <c r="AN785">
        <v>1097</v>
      </c>
      <c r="AO785" s="28" t="s">
        <v>103</v>
      </c>
      <c r="AP785" s="28" t="s">
        <v>104</v>
      </c>
      <c r="AQ785" t="s">
        <v>105</v>
      </c>
      <c r="AR785" t="s">
        <v>106</v>
      </c>
      <c r="AS785">
        <v>1110</v>
      </c>
      <c r="AT785">
        <v>0</v>
      </c>
      <c r="AU785">
        <v>0</v>
      </c>
      <c r="AV785">
        <v>1110</v>
      </c>
      <c r="AW785" s="30">
        <v>1</v>
      </c>
      <c r="AX785">
        <v>0</v>
      </c>
      <c r="AY785" s="30">
        <v>1</v>
      </c>
      <c r="AZ785" s="30">
        <v>0</v>
      </c>
      <c r="BA785">
        <v>1</v>
      </c>
      <c r="BB785" s="14">
        <f>IF(Table1[[#This Row],[FullBath]]+Table1[[#This Row],[HalfBath]]=Table1[[#This Row],[BedroomAbvGr]],1,0)</f>
        <v>1</v>
      </c>
      <c r="BC785">
        <v>1</v>
      </c>
      <c r="BD785" s="30" t="s">
        <v>97</v>
      </c>
      <c r="BE785">
        <v>4</v>
      </c>
      <c r="BF785" t="s">
        <v>107</v>
      </c>
      <c r="BG785">
        <v>1</v>
      </c>
      <c r="BH785" t="s">
        <v>98</v>
      </c>
      <c r="BI785" t="s">
        <v>108</v>
      </c>
      <c r="BJ785">
        <v>1978</v>
      </c>
      <c r="BK785" t="s">
        <v>157</v>
      </c>
      <c r="BL785">
        <v>2</v>
      </c>
      <c r="BM785">
        <v>602</v>
      </c>
      <c r="BN785" t="s">
        <v>98</v>
      </c>
      <c r="BO785" t="s">
        <v>98</v>
      </c>
      <c r="BP785" t="s">
        <v>105</v>
      </c>
      <c r="BQ785" s="30">
        <v>303</v>
      </c>
      <c r="BR785" s="14">
        <f>IF(Table1[[#This Row],[WoodDeckSF]]&gt;0,1,0)</f>
        <v>1</v>
      </c>
      <c r="BS785">
        <v>30</v>
      </c>
      <c r="BT785">
        <v>0</v>
      </c>
      <c r="BU785">
        <v>0</v>
      </c>
      <c r="BV785">
        <v>0</v>
      </c>
      <c r="BW785">
        <v>0</v>
      </c>
      <c r="BX785" s="28" t="s">
        <v>83</v>
      </c>
      <c r="BY785" s="14">
        <f>IF(Table1[[#This Row],[PoolQC]]="NA", 0, 1)</f>
        <v>0</v>
      </c>
      <c r="BZ785" s="30" t="s">
        <v>83</v>
      </c>
      <c r="CA785" s="14">
        <f>IF(Table1[[#This Row],[Fence]]="NA",0,1)</f>
        <v>0</v>
      </c>
      <c r="CB785" t="s">
        <v>83</v>
      </c>
      <c r="CC785">
        <v>0</v>
      </c>
      <c r="CD785" s="30">
        <v>7</v>
      </c>
      <c r="CE785">
        <v>2009</v>
      </c>
      <c r="CF785" t="s">
        <v>110</v>
      </c>
      <c r="CG785" t="s">
        <v>111</v>
      </c>
      <c r="CH785" s="14">
        <f>IF(Table1[[#This Row],[SaleCondition]]="Normal",1,0)</f>
        <v>1</v>
      </c>
      <c r="CI785" s="1">
        <v>165500</v>
      </c>
    </row>
    <row r="786" spans="1:87" x14ac:dyDescent="0.2">
      <c r="A786">
        <v>785</v>
      </c>
      <c r="B786">
        <v>75</v>
      </c>
      <c r="C786" s="28" t="s">
        <v>142</v>
      </c>
      <c r="D786">
        <v>35</v>
      </c>
      <c r="E786">
        <v>6300</v>
      </c>
      <c r="F786" s="28" t="s">
        <v>82</v>
      </c>
      <c r="G786" t="s">
        <v>174</v>
      </c>
      <c r="H786" t="s">
        <v>84</v>
      </c>
      <c r="I786" s="28" t="s">
        <v>85</v>
      </c>
      <c r="J786" t="s">
        <v>86</v>
      </c>
      <c r="K786" s="30" t="s">
        <v>87</v>
      </c>
      <c r="L786" t="s">
        <v>88</v>
      </c>
      <c r="M786" s="31" t="s">
        <v>143</v>
      </c>
      <c r="N786" s="31" t="s">
        <v>90</v>
      </c>
      <c r="O786" s="28" t="s">
        <v>90</v>
      </c>
      <c r="P786" t="s">
        <v>91</v>
      </c>
      <c r="Q786" s="30" t="s">
        <v>201</v>
      </c>
      <c r="R786" s="28">
        <v>6</v>
      </c>
      <c r="S786" s="28">
        <v>6</v>
      </c>
      <c r="T786">
        <v>1914</v>
      </c>
      <c r="U786">
        <v>2001</v>
      </c>
      <c r="V786" s="14">
        <f t="shared" si="12"/>
        <v>1</v>
      </c>
      <c r="W786" s="28" t="s">
        <v>93</v>
      </c>
      <c r="X786" s="28" t="s">
        <v>94</v>
      </c>
      <c r="Y786" s="30" t="s">
        <v>124</v>
      </c>
      <c r="Z786" s="28" t="s">
        <v>125</v>
      </c>
      <c r="AA786" t="s">
        <v>117</v>
      </c>
      <c r="AB786" s="28">
        <v>0</v>
      </c>
      <c r="AC786" s="28" t="s">
        <v>98</v>
      </c>
      <c r="AD786" s="28" t="s">
        <v>98</v>
      </c>
      <c r="AE786" s="30" t="s">
        <v>118</v>
      </c>
      <c r="AF786" t="s">
        <v>98</v>
      </c>
      <c r="AG786" t="s">
        <v>98</v>
      </c>
      <c r="AH786" t="s">
        <v>100</v>
      </c>
      <c r="AI786" t="s">
        <v>102</v>
      </c>
      <c r="AJ786">
        <v>0</v>
      </c>
      <c r="AK786" t="s">
        <v>102</v>
      </c>
      <c r="AL786">
        <v>0</v>
      </c>
      <c r="AM786">
        <v>742</v>
      </c>
      <c r="AN786">
        <v>742</v>
      </c>
      <c r="AO786" s="28" t="s">
        <v>103</v>
      </c>
      <c r="AP786" s="28" t="s">
        <v>104</v>
      </c>
      <c r="AQ786" t="s">
        <v>105</v>
      </c>
      <c r="AR786" t="s">
        <v>106</v>
      </c>
      <c r="AS786">
        <v>742</v>
      </c>
      <c r="AT786">
        <v>742</v>
      </c>
      <c r="AU786">
        <v>0</v>
      </c>
      <c r="AV786">
        <v>1484</v>
      </c>
      <c r="AW786" s="30">
        <v>0</v>
      </c>
      <c r="AX786">
        <v>0</v>
      </c>
      <c r="AY786" s="30">
        <v>2</v>
      </c>
      <c r="AZ786" s="30">
        <v>0</v>
      </c>
      <c r="BA786">
        <v>3</v>
      </c>
      <c r="BB786" s="14">
        <f>IF(Table1[[#This Row],[FullBath]]+Table1[[#This Row],[HalfBath]]=Table1[[#This Row],[BedroomAbvGr]],1,0)</f>
        <v>0</v>
      </c>
      <c r="BC786">
        <v>1</v>
      </c>
      <c r="BD786" s="30" t="s">
        <v>98</v>
      </c>
      <c r="BE786">
        <v>9</v>
      </c>
      <c r="BF786" t="s">
        <v>107</v>
      </c>
      <c r="BG786">
        <v>1</v>
      </c>
      <c r="BH786" t="s">
        <v>97</v>
      </c>
      <c r="BI786" t="s">
        <v>83</v>
      </c>
      <c r="BJ786" t="s">
        <v>83</v>
      </c>
      <c r="BK786" t="s">
        <v>83</v>
      </c>
      <c r="BL786">
        <v>0</v>
      </c>
      <c r="BM786">
        <v>0</v>
      </c>
      <c r="BN786" t="s">
        <v>83</v>
      </c>
      <c r="BO786" t="s">
        <v>83</v>
      </c>
      <c r="BP786" t="s">
        <v>105</v>
      </c>
      <c r="BQ786" s="30">
        <v>0</v>
      </c>
      <c r="BR786" s="14">
        <f>IF(Table1[[#This Row],[WoodDeckSF]]&gt;0,1,0)</f>
        <v>0</v>
      </c>
      <c r="BS786">
        <v>291</v>
      </c>
      <c r="BT786">
        <v>134</v>
      </c>
      <c r="BU786">
        <v>0</v>
      </c>
      <c r="BV786">
        <v>0</v>
      </c>
      <c r="BW786">
        <v>0</v>
      </c>
      <c r="BX786" s="28" t="s">
        <v>83</v>
      </c>
      <c r="BY786" s="14">
        <f>IF(Table1[[#This Row],[PoolQC]]="NA", 0, 1)</f>
        <v>0</v>
      </c>
      <c r="BZ786" s="30" t="s">
        <v>83</v>
      </c>
      <c r="CA786" s="14">
        <f>IF(Table1[[#This Row],[Fence]]="NA",0,1)</f>
        <v>0</v>
      </c>
      <c r="CB786" t="s">
        <v>83</v>
      </c>
      <c r="CC786">
        <v>0</v>
      </c>
      <c r="CD786" s="30">
        <v>6</v>
      </c>
      <c r="CE786">
        <v>2008</v>
      </c>
      <c r="CF786" t="s">
        <v>110</v>
      </c>
      <c r="CG786" t="s">
        <v>111</v>
      </c>
      <c r="CH786" s="14">
        <f>IF(Table1[[#This Row],[SaleCondition]]="Normal",1,0)</f>
        <v>1</v>
      </c>
      <c r="CI786" s="1">
        <v>128000</v>
      </c>
    </row>
    <row r="787" spans="1:87" x14ac:dyDescent="0.2">
      <c r="A787">
        <v>786</v>
      </c>
      <c r="B787">
        <v>20</v>
      </c>
      <c r="C787" s="28" t="s">
        <v>81</v>
      </c>
      <c r="D787" t="s">
        <v>83</v>
      </c>
      <c r="E787">
        <v>9790</v>
      </c>
      <c r="F787" s="28" t="s">
        <v>82</v>
      </c>
      <c r="G787" t="s">
        <v>83</v>
      </c>
      <c r="H787" t="s">
        <v>84</v>
      </c>
      <c r="I787" s="28" t="s">
        <v>85</v>
      </c>
      <c r="J787" t="s">
        <v>86</v>
      </c>
      <c r="K787" s="30" t="s">
        <v>87</v>
      </c>
      <c r="L787" t="s">
        <v>88</v>
      </c>
      <c r="M787" s="31" t="s">
        <v>138</v>
      </c>
      <c r="N787" s="31" t="s">
        <v>114</v>
      </c>
      <c r="O787" s="28" t="s">
        <v>90</v>
      </c>
      <c r="P787" t="s">
        <v>91</v>
      </c>
      <c r="Q787" s="30" t="s">
        <v>115</v>
      </c>
      <c r="R787" s="28">
        <v>6</v>
      </c>
      <c r="S787" s="28">
        <v>5</v>
      </c>
      <c r="T787">
        <v>1967</v>
      </c>
      <c r="U787">
        <v>1967</v>
      </c>
      <c r="V787" s="14">
        <f t="shared" si="12"/>
        <v>0</v>
      </c>
      <c r="W787" s="28" t="s">
        <v>93</v>
      </c>
      <c r="X787" s="28" t="s">
        <v>94</v>
      </c>
      <c r="Y787" s="30" t="s">
        <v>96</v>
      </c>
      <c r="Z787" s="28" t="s">
        <v>124</v>
      </c>
      <c r="AA787" t="s">
        <v>117</v>
      </c>
      <c r="AB787" s="28">
        <v>0</v>
      </c>
      <c r="AC787" s="28" t="s">
        <v>98</v>
      </c>
      <c r="AD787" s="28" t="s">
        <v>98</v>
      </c>
      <c r="AE787" s="30" t="s">
        <v>118</v>
      </c>
      <c r="AF787" t="s">
        <v>98</v>
      </c>
      <c r="AG787" t="s">
        <v>98</v>
      </c>
      <c r="AH787" t="s">
        <v>100</v>
      </c>
      <c r="AI787" t="s">
        <v>153</v>
      </c>
      <c r="AJ787">
        <v>251</v>
      </c>
      <c r="AK787" t="s">
        <v>172</v>
      </c>
      <c r="AL787">
        <v>630</v>
      </c>
      <c r="AM787">
        <v>491</v>
      </c>
      <c r="AN787">
        <v>1372</v>
      </c>
      <c r="AO787" s="28" t="s">
        <v>103</v>
      </c>
      <c r="AP787" s="28" t="s">
        <v>98</v>
      </c>
      <c r="AQ787" t="s">
        <v>105</v>
      </c>
      <c r="AR787" t="s">
        <v>106</v>
      </c>
      <c r="AS787">
        <v>1342</v>
      </c>
      <c r="AT787">
        <v>0</v>
      </c>
      <c r="AU787">
        <v>0</v>
      </c>
      <c r="AV787">
        <v>1342</v>
      </c>
      <c r="AW787" s="30">
        <v>0</v>
      </c>
      <c r="AX787">
        <v>0</v>
      </c>
      <c r="AY787" s="30">
        <v>2</v>
      </c>
      <c r="AZ787" s="30">
        <v>0</v>
      </c>
      <c r="BA787">
        <v>3</v>
      </c>
      <c r="BB787" s="14">
        <f>IF(Table1[[#This Row],[FullBath]]+Table1[[#This Row],[HalfBath]]=Table1[[#This Row],[BedroomAbvGr]],1,0)</f>
        <v>0</v>
      </c>
      <c r="BC787">
        <v>1</v>
      </c>
      <c r="BD787" s="30" t="s">
        <v>98</v>
      </c>
      <c r="BE787">
        <v>7</v>
      </c>
      <c r="BF787" t="s">
        <v>107</v>
      </c>
      <c r="BG787">
        <v>1</v>
      </c>
      <c r="BH787" t="s">
        <v>97</v>
      </c>
      <c r="BI787" t="s">
        <v>108</v>
      </c>
      <c r="BJ787">
        <v>1967</v>
      </c>
      <c r="BK787" t="s">
        <v>102</v>
      </c>
      <c r="BL787">
        <v>2</v>
      </c>
      <c r="BM787">
        <v>457</v>
      </c>
      <c r="BN787" t="s">
        <v>98</v>
      </c>
      <c r="BO787" t="s">
        <v>98</v>
      </c>
      <c r="BP787" t="s">
        <v>105</v>
      </c>
      <c r="BQ787" s="30">
        <v>0</v>
      </c>
      <c r="BR787" s="14">
        <f>IF(Table1[[#This Row],[WoodDeckSF]]&gt;0,1,0)</f>
        <v>0</v>
      </c>
      <c r="BS787">
        <v>0</v>
      </c>
      <c r="BT787">
        <v>0</v>
      </c>
      <c r="BU787">
        <v>0</v>
      </c>
      <c r="BV787">
        <v>197</v>
      </c>
      <c r="BW787">
        <v>0</v>
      </c>
      <c r="BX787" s="28" t="s">
        <v>83</v>
      </c>
      <c r="BY787" s="14">
        <f>IF(Table1[[#This Row],[PoolQC]]="NA", 0, 1)</f>
        <v>0</v>
      </c>
      <c r="BZ787" s="30" t="s">
        <v>83</v>
      </c>
      <c r="CA787" s="14">
        <f>IF(Table1[[#This Row],[Fence]]="NA",0,1)</f>
        <v>0</v>
      </c>
      <c r="CB787" t="s">
        <v>83</v>
      </c>
      <c r="CC787">
        <v>0</v>
      </c>
      <c r="CD787" s="30">
        <v>9</v>
      </c>
      <c r="CE787">
        <v>2009</v>
      </c>
      <c r="CF787" t="s">
        <v>110</v>
      </c>
      <c r="CG787" t="s">
        <v>111</v>
      </c>
      <c r="CH787" s="14">
        <f>IF(Table1[[#This Row],[SaleCondition]]="Normal",1,0)</f>
        <v>1</v>
      </c>
      <c r="CI787" s="1">
        <v>161500</v>
      </c>
    </row>
    <row r="788" spans="1:87" x14ac:dyDescent="0.2">
      <c r="A788">
        <v>787</v>
      </c>
      <c r="B788">
        <v>50</v>
      </c>
      <c r="C788" s="28" t="s">
        <v>142</v>
      </c>
      <c r="D788">
        <v>60</v>
      </c>
      <c r="E788">
        <v>10800</v>
      </c>
      <c r="F788" s="28" t="s">
        <v>82</v>
      </c>
      <c r="G788" t="s">
        <v>83</v>
      </c>
      <c r="H788" t="s">
        <v>84</v>
      </c>
      <c r="I788" s="28" t="s">
        <v>85</v>
      </c>
      <c r="J788" t="s">
        <v>86</v>
      </c>
      <c r="K788" s="30" t="s">
        <v>87</v>
      </c>
      <c r="L788" t="s">
        <v>88</v>
      </c>
      <c r="M788" s="31" t="s">
        <v>143</v>
      </c>
      <c r="N788" s="31" t="s">
        <v>144</v>
      </c>
      <c r="O788" s="28" t="s">
        <v>90</v>
      </c>
      <c r="P788" t="s">
        <v>91</v>
      </c>
      <c r="Q788" s="30" t="s">
        <v>132</v>
      </c>
      <c r="R788" s="28">
        <v>5</v>
      </c>
      <c r="S788" s="28">
        <v>6</v>
      </c>
      <c r="T788">
        <v>1915</v>
      </c>
      <c r="U788">
        <v>1950</v>
      </c>
      <c r="V788" s="14">
        <f t="shared" si="12"/>
        <v>1</v>
      </c>
      <c r="W788" s="28" t="s">
        <v>93</v>
      </c>
      <c r="X788" s="28" t="s">
        <v>94</v>
      </c>
      <c r="Y788" s="30" t="s">
        <v>116</v>
      </c>
      <c r="Z788" s="28" t="s">
        <v>116</v>
      </c>
      <c r="AA788" t="s">
        <v>117</v>
      </c>
      <c r="AB788" s="28">
        <v>0</v>
      </c>
      <c r="AC788" s="28" t="s">
        <v>98</v>
      </c>
      <c r="AD788" s="28" t="s">
        <v>97</v>
      </c>
      <c r="AE788" s="30" t="s">
        <v>99</v>
      </c>
      <c r="AF788" t="s">
        <v>147</v>
      </c>
      <c r="AG788" t="s">
        <v>98</v>
      </c>
      <c r="AH788" t="s">
        <v>100</v>
      </c>
      <c r="AI788" t="s">
        <v>172</v>
      </c>
      <c r="AJ788">
        <v>686</v>
      </c>
      <c r="AK788" t="s">
        <v>102</v>
      </c>
      <c r="AL788">
        <v>0</v>
      </c>
      <c r="AM788">
        <v>0</v>
      </c>
      <c r="AN788">
        <v>686</v>
      </c>
      <c r="AO788" s="28" t="s">
        <v>103</v>
      </c>
      <c r="AP788" s="28" t="s">
        <v>98</v>
      </c>
      <c r="AQ788" t="s">
        <v>105</v>
      </c>
      <c r="AR788" t="s">
        <v>106</v>
      </c>
      <c r="AS788">
        <v>966</v>
      </c>
      <c r="AT788">
        <v>686</v>
      </c>
      <c r="AU788">
        <v>0</v>
      </c>
      <c r="AV788">
        <v>1652</v>
      </c>
      <c r="AW788" s="30">
        <v>1</v>
      </c>
      <c r="AX788">
        <v>0</v>
      </c>
      <c r="AY788" s="30">
        <v>2</v>
      </c>
      <c r="AZ788" s="30">
        <v>0</v>
      </c>
      <c r="BA788">
        <v>4</v>
      </c>
      <c r="BB788" s="14">
        <f>IF(Table1[[#This Row],[FullBath]]+Table1[[#This Row],[HalfBath]]=Table1[[#This Row],[BedroomAbvGr]],1,0)</f>
        <v>0</v>
      </c>
      <c r="BC788">
        <v>1</v>
      </c>
      <c r="BD788" s="30" t="s">
        <v>98</v>
      </c>
      <c r="BE788">
        <v>7</v>
      </c>
      <c r="BF788" t="s">
        <v>107</v>
      </c>
      <c r="BG788">
        <v>0</v>
      </c>
      <c r="BH788" t="s">
        <v>83</v>
      </c>
      <c r="BI788" t="s">
        <v>127</v>
      </c>
      <c r="BJ788">
        <v>1961</v>
      </c>
      <c r="BK788" t="s">
        <v>102</v>
      </c>
      <c r="BL788">
        <v>1</v>
      </c>
      <c r="BM788">
        <v>416</v>
      </c>
      <c r="BN788" t="s">
        <v>98</v>
      </c>
      <c r="BO788" t="s">
        <v>98</v>
      </c>
      <c r="BP788" t="s">
        <v>105</v>
      </c>
      <c r="BQ788" s="30">
        <v>0</v>
      </c>
      <c r="BR788" s="14">
        <f>IF(Table1[[#This Row],[WoodDeckSF]]&gt;0,1,0)</f>
        <v>0</v>
      </c>
      <c r="BS788">
        <v>0</v>
      </c>
      <c r="BT788">
        <v>196</v>
      </c>
      <c r="BU788">
        <v>0</v>
      </c>
      <c r="BV788">
        <v>0</v>
      </c>
      <c r="BW788">
        <v>0</v>
      </c>
      <c r="BX788" s="28" t="s">
        <v>83</v>
      </c>
      <c r="BY788" s="14">
        <f>IF(Table1[[#This Row],[PoolQC]]="NA", 0, 1)</f>
        <v>0</v>
      </c>
      <c r="BZ788" s="30" t="s">
        <v>83</v>
      </c>
      <c r="CA788" s="14">
        <f>IF(Table1[[#This Row],[Fence]]="NA",0,1)</f>
        <v>0</v>
      </c>
      <c r="CB788" t="s">
        <v>135</v>
      </c>
      <c r="CC788">
        <v>1200</v>
      </c>
      <c r="CD788" s="30">
        <v>6</v>
      </c>
      <c r="CE788">
        <v>2010</v>
      </c>
      <c r="CF788" t="s">
        <v>110</v>
      </c>
      <c r="CG788" t="s">
        <v>111</v>
      </c>
      <c r="CH788" s="14">
        <f>IF(Table1[[#This Row],[SaleCondition]]="Normal",1,0)</f>
        <v>1</v>
      </c>
      <c r="CI788" s="1">
        <v>139000</v>
      </c>
    </row>
    <row r="789" spans="1:87" x14ac:dyDescent="0.2">
      <c r="A789">
        <v>788</v>
      </c>
      <c r="B789">
        <v>60</v>
      </c>
      <c r="C789" s="28" t="s">
        <v>81</v>
      </c>
      <c r="D789">
        <v>76</v>
      </c>
      <c r="E789">
        <v>10142</v>
      </c>
      <c r="F789" s="28" t="s">
        <v>82</v>
      </c>
      <c r="G789" t="s">
        <v>83</v>
      </c>
      <c r="H789" t="s">
        <v>120</v>
      </c>
      <c r="I789" s="28" t="s">
        <v>85</v>
      </c>
      <c r="J789" t="s">
        <v>86</v>
      </c>
      <c r="K789" s="30" t="s">
        <v>87</v>
      </c>
      <c r="L789" t="s">
        <v>88</v>
      </c>
      <c r="M789" s="31" t="s">
        <v>170</v>
      </c>
      <c r="N789" s="31" t="s">
        <v>90</v>
      </c>
      <c r="O789" s="28" t="s">
        <v>90</v>
      </c>
      <c r="P789" t="s">
        <v>91</v>
      </c>
      <c r="Q789" s="30" t="s">
        <v>92</v>
      </c>
      <c r="R789" s="28">
        <v>7</v>
      </c>
      <c r="S789" s="28">
        <v>5</v>
      </c>
      <c r="T789">
        <v>2004</v>
      </c>
      <c r="U789">
        <v>2004</v>
      </c>
      <c r="V789" s="14">
        <f t="shared" si="12"/>
        <v>0</v>
      </c>
      <c r="W789" s="28" t="s">
        <v>93</v>
      </c>
      <c r="X789" s="28" t="s">
        <v>94</v>
      </c>
      <c r="Y789" s="30" t="s">
        <v>95</v>
      </c>
      <c r="Z789" s="28" t="s">
        <v>95</v>
      </c>
      <c r="AA789" t="s">
        <v>117</v>
      </c>
      <c r="AB789" s="28">
        <v>0</v>
      </c>
      <c r="AC789" s="28" t="s">
        <v>97</v>
      </c>
      <c r="AD789" s="28" t="s">
        <v>98</v>
      </c>
      <c r="AE789" s="30" t="s">
        <v>99</v>
      </c>
      <c r="AF789" t="s">
        <v>97</v>
      </c>
      <c r="AG789" t="s">
        <v>98</v>
      </c>
      <c r="AH789" t="s">
        <v>100</v>
      </c>
      <c r="AI789" t="s">
        <v>101</v>
      </c>
      <c r="AJ789">
        <v>656</v>
      </c>
      <c r="AK789" t="s">
        <v>102</v>
      </c>
      <c r="AL789">
        <v>0</v>
      </c>
      <c r="AM789">
        <v>300</v>
      </c>
      <c r="AN789">
        <v>956</v>
      </c>
      <c r="AO789" s="28" t="s">
        <v>103</v>
      </c>
      <c r="AP789" s="28" t="s">
        <v>104</v>
      </c>
      <c r="AQ789" t="s">
        <v>105</v>
      </c>
      <c r="AR789" t="s">
        <v>106</v>
      </c>
      <c r="AS789">
        <v>956</v>
      </c>
      <c r="AT789">
        <v>1128</v>
      </c>
      <c r="AU789">
        <v>0</v>
      </c>
      <c r="AV789">
        <v>2084</v>
      </c>
      <c r="AW789" s="30">
        <v>1</v>
      </c>
      <c r="AX789">
        <v>0</v>
      </c>
      <c r="AY789" s="30">
        <v>2</v>
      </c>
      <c r="AZ789" s="30">
        <v>1</v>
      </c>
      <c r="BA789">
        <v>4</v>
      </c>
      <c r="BB789" s="14">
        <f>IF(Table1[[#This Row],[FullBath]]+Table1[[#This Row],[HalfBath]]=Table1[[#This Row],[BedroomAbvGr]],1,0)</f>
        <v>0</v>
      </c>
      <c r="BC789">
        <v>1</v>
      </c>
      <c r="BD789" s="30" t="s">
        <v>97</v>
      </c>
      <c r="BE789">
        <v>8</v>
      </c>
      <c r="BF789" t="s">
        <v>107</v>
      </c>
      <c r="BG789">
        <v>0</v>
      </c>
      <c r="BH789" t="s">
        <v>83</v>
      </c>
      <c r="BI789" t="s">
        <v>156</v>
      </c>
      <c r="BJ789">
        <v>2004</v>
      </c>
      <c r="BK789" t="s">
        <v>109</v>
      </c>
      <c r="BL789">
        <v>2</v>
      </c>
      <c r="BM789">
        <v>618</v>
      </c>
      <c r="BN789" t="s">
        <v>98</v>
      </c>
      <c r="BO789" t="s">
        <v>98</v>
      </c>
      <c r="BP789" t="s">
        <v>105</v>
      </c>
      <c r="BQ789" s="30">
        <v>0</v>
      </c>
      <c r="BR789" s="14">
        <f>IF(Table1[[#This Row],[WoodDeckSF]]&gt;0,1,0)</f>
        <v>0</v>
      </c>
      <c r="BS789">
        <v>45</v>
      </c>
      <c r="BT789">
        <v>0</v>
      </c>
      <c r="BU789">
        <v>0</v>
      </c>
      <c r="BV789">
        <v>0</v>
      </c>
      <c r="BW789">
        <v>0</v>
      </c>
      <c r="BX789" s="28" t="s">
        <v>83</v>
      </c>
      <c r="BY789" s="14">
        <f>IF(Table1[[#This Row],[PoolQC]]="NA", 0, 1)</f>
        <v>0</v>
      </c>
      <c r="BZ789" s="30" t="s">
        <v>83</v>
      </c>
      <c r="CA789" s="14">
        <f>IF(Table1[[#This Row],[Fence]]="NA",0,1)</f>
        <v>0</v>
      </c>
      <c r="CB789" t="s">
        <v>83</v>
      </c>
      <c r="CC789">
        <v>0</v>
      </c>
      <c r="CD789" s="30">
        <v>1</v>
      </c>
      <c r="CE789">
        <v>2010</v>
      </c>
      <c r="CF789" t="s">
        <v>110</v>
      </c>
      <c r="CG789" t="s">
        <v>111</v>
      </c>
      <c r="CH789" s="14">
        <f>IF(Table1[[#This Row],[SaleCondition]]="Normal",1,0)</f>
        <v>1</v>
      </c>
      <c r="CI789" s="1">
        <v>233000</v>
      </c>
    </row>
    <row r="790" spans="1:87" x14ac:dyDescent="0.2">
      <c r="A790">
        <v>789</v>
      </c>
      <c r="B790">
        <v>20</v>
      </c>
      <c r="C790" s="28" t="s">
        <v>142</v>
      </c>
      <c r="D790">
        <v>50</v>
      </c>
      <c r="E790">
        <v>6000</v>
      </c>
      <c r="F790" s="28" t="s">
        <v>82</v>
      </c>
      <c r="G790" t="s">
        <v>83</v>
      </c>
      <c r="H790" t="s">
        <v>84</v>
      </c>
      <c r="I790" s="28" t="s">
        <v>85</v>
      </c>
      <c r="J790" t="s">
        <v>86</v>
      </c>
      <c r="K790" s="30" t="s">
        <v>122</v>
      </c>
      <c r="L790" t="s">
        <v>88</v>
      </c>
      <c r="M790" s="31" t="s">
        <v>143</v>
      </c>
      <c r="N790" s="31" t="s">
        <v>90</v>
      </c>
      <c r="O790" s="28" t="s">
        <v>90</v>
      </c>
      <c r="P790" t="s">
        <v>91</v>
      </c>
      <c r="Q790" s="30" t="s">
        <v>115</v>
      </c>
      <c r="R790" s="28">
        <v>4</v>
      </c>
      <c r="S790" s="28">
        <v>7</v>
      </c>
      <c r="T790">
        <v>1954</v>
      </c>
      <c r="U790">
        <v>2000</v>
      </c>
      <c r="V790" s="14">
        <f t="shared" si="12"/>
        <v>1</v>
      </c>
      <c r="W790" s="28" t="s">
        <v>93</v>
      </c>
      <c r="X790" s="28" t="s">
        <v>94</v>
      </c>
      <c r="Y790" s="30" t="s">
        <v>116</v>
      </c>
      <c r="Z790" s="28" t="s">
        <v>116</v>
      </c>
      <c r="AA790" t="s">
        <v>117</v>
      </c>
      <c r="AB790" s="28">
        <v>0</v>
      </c>
      <c r="AC790" s="28" t="s">
        <v>98</v>
      </c>
      <c r="AD790" s="28" t="s">
        <v>98</v>
      </c>
      <c r="AE790" s="30" t="s">
        <v>118</v>
      </c>
      <c r="AF790" t="s">
        <v>98</v>
      </c>
      <c r="AG790" t="s">
        <v>98</v>
      </c>
      <c r="AH790" t="s">
        <v>100</v>
      </c>
      <c r="AI790" t="s">
        <v>102</v>
      </c>
      <c r="AJ790">
        <v>0</v>
      </c>
      <c r="AK790" t="s">
        <v>102</v>
      </c>
      <c r="AL790">
        <v>0</v>
      </c>
      <c r="AM790">
        <v>901</v>
      </c>
      <c r="AN790">
        <v>901</v>
      </c>
      <c r="AO790" s="28" t="s">
        <v>103</v>
      </c>
      <c r="AP790" s="28" t="s">
        <v>104</v>
      </c>
      <c r="AQ790" t="s">
        <v>105</v>
      </c>
      <c r="AR790" t="s">
        <v>106</v>
      </c>
      <c r="AS790">
        <v>901</v>
      </c>
      <c r="AT790">
        <v>0</v>
      </c>
      <c r="AU790">
        <v>0</v>
      </c>
      <c r="AV790">
        <v>901</v>
      </c>
      <c r="AW790" s="30">
        <v>0</v>
      </c>
      <c r="AX790">
        <v>0</v>
      </c>
      <c r="AY790" s="30">
        <v>1</v>
      </c>
      <c r="AZ790" s="30">
        <v>0</v>
      </c>
      <c r="BA790">
        <v>2</v>
      </c>
      <c r="BB790" s="14">
        <f>IF(Table1[[#This Row],[FullBath]]+Table1[[#This Row],[HalfBath]]=Table1[[#This Row],[BedroomAbvGr]],1,0)</f>
        <v>0</v>
      </c>
      <c r="BC790">
        <v>1</v>
      </c>
      <c r="BD790" s="30" t="s">
        <v>98</v>
      </c>
      <c r="BE790">
        <v>4</v>
      </c>
      <c r="BF790" t="s">
        <v>107</v>
      </c>
      <c r="BG790">
        <v>0</v>
      </c>
      <c r="BH790" t="s">
        <v>83</v>
      </c>
      <c r="BI790" t="s">
        <v>127</v>
      </c>
      <c r="BJ790">
        <v>1954</v>
      </c>
      <c r="BK790" t="s">
        <v>102</v>
      </c>
      <c r="BL790">
        <v>1</v>
      </c>
      <c r="BM790">
        <v>281</v>
      </c>
      <c r="BN790" t="s">
        <v>147</v>
      </c>
      <c r="BO790" t="s">
        <v>98</v>
      </c>
      <c r="BP790" t="s">
        <v>105</v>
      </c>
      <c r="BQ790" s="30">
        <v>0</v>
      </c>
      <c r="BR790" s="14">
        <f>IF(Table1[[#This Row],[WoodDeckSF]]&gt;0,1,0)</f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s="28" t="s">
        <v>83</v>
      </c>
      <c r="BY790" s="14">
        <f>IF(Table1[[#This Row],[PoolQC]]="NA", 0, 1)</f>
        <v>0</v>
      </c>
      <c r="BZ790" s="30" t="s">
        <v>83</v>
      </c>
      <c r="CA790" s="14">
        <f>IF(Table1[[#This Row],[Fence]]="NA",0,1)</f>
        <v>0</v>
      </c>
      <c r="CB790" t="s">
        <v>83</v>
      </c>
      <c r="CC790">
        <v>0</v>
      </c>
      <c r="CD790" s="30">
        <v>8</v>
      </c>
      <c r="CE790">
        <v>2008</v>
      </c>
      <c r="CF790" t="s">
        <v>110</v>
      </c>
      <c r="CG790" t="s">
        <v>111</v>
      </c>
      <c r="CH790" s="14">
        <f>IF(Table1[[#This Row],[SaleCondition]]="Normal",1,0)</f>
        <v>1</v>
      </c>
      <c r="CI790" s="1">
        <v>107900</v>
      </c>
    </row>
    <row r="791" spans="1:87" x14ac:dyDescent="0.2">
      <c r="A791">
        <v>790</v>
      </c>
      <c r="B791">
        <v>60</v>
      </c>
      <c r="C791" s="28" t="s">
        <v>81</v>
      </c>
      <c r="D791" t="s">
        <v>83</v>
      </c>
      <c r="E791">
        <v>12205</v>
      </c>
      <c r="F791" s="28" t="s">
        <v>82</v>
      </c>
      <c r="G791" t="s">
        <v>83</v>
      </c>
      <c r="H791" t="s">
        <v>120</v>
      </c>
      <c r="I791" s="28" t="s">
        <v>195</v>
      </c>
      <c r="J791" t="s">
        <v>86</v>
      </c>
      <c r="K791" s="30" t="s">
        <v>87</v>
      </c>
      <c r="L791" t="s">
        <v>88</v>
      </c>
      <c r="M791" s="31" t="s">
        <v>205</v>
      </c>
      <c r="N791" s="31" t="s">
        <v>90</v>
      </c>
      <c r="O791" s="28" t="s">
        <v>90</v>
      </c>
      <c r="P791" t="s">
        <v>91</v>
      </c>
      <c r="Q791" s="30" t="s">
        <v>92</v>
      </c>
      <c r="R791" s="28">
        <v>6</v>
      </c>
      <c r="S791" s="28">
        <v>8</v>
      </c>
      <c r="T791">
        <v>1966</v>
      </c>
      <c r="U791">
        <v>2007</v>
      </c>
      <c r="V791" s="14">
        <f t="shared" si="12"/>
        <v>1</v>
      </c>
      <c r="W791" s="28" t="s">
        <v>93</v>
      </c>
      <c r="X791" s="28" t="s">
        <v>94</v>
      </c>
      <c r="Y791" s="30" t="s">
        <v>140</v>
      </c>
      <c r="Z791" s="28" t="s">
        <v>140</v>
      </c>
      <c r="AA791" t="s">
        <v>96</v>
      </c>
      <c r="AB791" s="28">
        <v>157</v>
      </c>
      <c r="AC791" s="28" t="s">
        <v>98</v>
      </c>
      <c r="AD791" s="28" t="s">
        <v>98</v>
      </c>
      <c r="AE791" s="30" t="s">
        <v>118</v>
      </c>
      <c r="AF791" t="s">
        <v>98</v>
      </c>
      <c r="AG791" t="s">
        <v>147</v>
      </c>
      <c r="AH791" t="s">
        <v>97</v>
      </c>
      <c r="AI791" t="s">
        <v>172</v>
      </c>
      <c r="AJ791">
        <v>568</v>
      </c>
      <c r="AK791" t="s">
        <v>102</v>
      </c>
      <c r="AL791">
        <v>0</v>
      </c>
      <c r="AM791">
        <v>264</v>
      </c>
      <c r="AN791">
        <v>832</v>
      </c>
      <c r="AO791" s="28" t="s">
        <v>103</v>
      </c>
      <c r="AP791" s="28" t="s">
        <v>97</v>
      </c>
      <c r="AQ791" t="s">
        <v>105</v>
      </c>
      <c r="AR791" t="s">
        <v>106</v>
      </c>
      <c r="AS791">
        <v>976</v>
      </c>
      <c r="AT791">
        <v>1111</v>
      </c>
      <c r="AU791">
        <v>0</v>
      </c>
      <c r="AV791">
        <v>2087</v>
      </c>
      <c r="AW791" s="30">
        <v>0</v>
      </c>
      <c r="AX791">
        <v>0</v>
      </c>
      <c r="AY791" s="30">
        <v>2</v>
      </c>
      <c r="AZ791" s="30">
        <v>1</v>
      </c>
      <c r="BA791">
        <v>5</v>
      </c>
      <c r="BB791" s="14">
        <f>IF(Table1[[#This Row],[FullBath]]+Table1[[#This Row],[HalfBath]]=Table1[[#This Row],[BedroomAbvGr]],1,0)</f>
        <v>0</v>
      </c>
      <c r="BC791">
        <v>1</v>
      </c>
      <c r="BD791" s="30" t="s">
        <v>97</v>
      </c>
      <c r="BE791">
        <v>9</v>
      </c>
      <c r="BF791" t="s">
        <v>107</v>
      </c>
      <c r="BG791">
        <v>0</v>
      </c>
      <c r="BH791" t="s">
        <v>83</v>
      </c>
      <c r="BI791" t="s">
        <v>108</v>
      </c>
      <c r="BJ791">
        <v>1966</v>
      </c>
      <c r="BK791" t="s">
        <v>157</v>
      </c>
      <c r="BL791">
        <v>2</v>
      </c>
      <c r="BM791">
        <v>444</v>
      </c>
      <c r="BN791" t="s">
        <v>98</v>
      </c>
      <c r="BO791" t="s">
        <v>98</v>
      </c>
      <c r="BP791" t="s">
        <v>105</v>
      </c>
      <c r="BQ791" s="30">
        <v>133</v>
      </c>
      <c r="BR791" s="14">
        <f>IF(Table1[[#This Row],[WoodDeckSF]]&gt;0,1,0)</f>
        <v>1</v>
      </c>
      <c r="BS791">
        <v>168</v>
      </c>
      <c r="BT791">
        <v>0</v>
      </c>
      <c r="BU791">
        <v>0</v>
      </c>
      <c r="BV791">
        <v>0</v>
      </c>
      <c r="BW791">
        <v>0</v>
      </c>
      <c r="BX791" s="28" t="s">
        <v>83</v>
      </c>
      <c r="BY791" s="14">
        <f>IF(Table1[[#This Row],[PoolQC]]="NA", 0, 1)</f>
        <v>0</v>
      </c>
      <c r="BZ791" s="30" t="s">
        <v>83</v>
      </c>
      <c r="CA791" s="14">
        <f>IF(Table1[[#This Row],[Fence]]="NA",0,1)</f>
        <v>0</v>
      </c>
      <c r="CB791" t="s">
        <v>83</v>
      </c>
      <c r="CC791">
        <v>0</v>
      </c>
      <c r="CD791" s="30">
        <v>7</v>
      </c>
      <c r="CE791">
        <v>2007</v>
      </c>
      <c r="CF791" t="s">
        <v>110</v>
      </c>
      <c r="CG791" t="s">
        <v>111</v>
      </c>
      <c r="CH791" s="14">
        <f>IF(Table1[[#This Row],[SaleCondition]]="Normal",1,0)</f>
        <v>1</v>
      </c>
      <c r="CI791" s="1">
        <v>187500</v>
      </c>
    </row>
    <row r="792" spans="1:87" x14ac:dyDescent="0.2">
      <c r="A792">
        <v>791</v>
      </c>
      <c r="B792">
        <v>120</v>
      </c>
      <c r="C792" s="28" t="s">
        <v>81</v>
      </c>
      <c r="D792">
        <v>43</v>
      </c>
      <c r="E792">
        <v>3182</v>
      </c>
      <c r="F792" s="28" t="s">
        <v>82</v>
      </c>
      <c r="G792" t="s">
        <v>83</v>
      </c>
      <c r="H792" t="s">
        <v>84</v>
      </c>
      <c r="I792" s="28" t="s">
        <v>85</v>
      </c>
      <c r="J792" t="s">
        <v>86</v>
      </c>
      <c r="K792" s="30" t="s">
        <v>87</v>
      </c>
      <c r="L792" t="s">
        <v>88</v>
      </c>
      <c r="M792" s="31" t="s">
        <v>227</v>
      </c>
      <c r="N792" s="31" t="s">
        <v>90</v>
      </c>
      <c r="O792" s="28" t="s">
        <v>90</v>
      </c>
      <c r="P792" t="s">
        <v>179</v>
      </c>
      <c r="Q792" s="30" t="s">
        <v>115</v>
      </c>
      <c r="R792" s="28">
        <v>7</v>
      </c>
      <c r="S792" s="28">
        <v>5</v>
      </c>
      <c r="T792">
        <v>2005</v>
      </c>
      <c r="U792">
        <v>2006</v>
      </c>
      <c r="V792" s="14">
        <f t="shared" si="12"/>
        <v>1</v>
      </c>
      <c r="W792" s="28" t="s">
        <v>93</v>
      </c>
      <c r="X792" s="28" t="s">
        <v>94</v>
      </c>
      <c r="Y792" s="30" t="s">
        <v>95</v>
      </c>
      <c r="Z792" s="28" t="s">
        <v>95</v>
      </c>
      <c r="AA792" t="s">
        <v>96</v>
      </c>
      <c r="AB792" s="28">
        <v>11</v>
      </c>
      <c r="AC792" s="28" t="s">
        <v>97</v>
      </c>
      <c r="AD792" s="28" t="s">
        <v>98</v>
      </c>
      <c r="AE792" s="30" t="s">
        <v>99</v>
      </c>
      <c r="AF792" t="s">
        <v>97</v>
      </c>
      <c r="AG792" t="s">
        <v>98</v>
      </c>
      <c r="AH792" t="s">
        <v>100</v>
      </c>
      <c r="AI792" t="s">
        <v>101</v>
      </c>
      <c r="AJ792">
        <v>16</v>
      </c>
      <c r="AK792" t="s">
        <v>102</v>
      </c>
      <c r="AL792">
        <v>0</v>
      </c>
      <c r="AM792">
        <v>1129</v>
      </c>
      <c r="AN792">
        <v>1145</v>
      </c>
      <c r="AO792" s="28" t="s">
        <v>103</v>
      </c>
      <c r="AP792" s="28" t="s">
        <v>104</v>
      </c>
      <c r="AQ792" t="s">
        <v>105</v>
      </c>
      <c r="AR792" t="s">
        <v>106</v>
      </c>
      <c r="AS792">
        <v>1145</v>
      </c>
      <c r="AT792">
        <v>0</v>
      </c>
      <c r="AU792">
        <v>0</v>
      </c>
      <c r="AV792">
        <v>1145</v>
      </c>
      <c r="AW792" s="30">
        <v>0</v>
      </c>
      <c r="AX792">
        <v>0</v>
      </c>
      <c r="AY792" s="30">
        <v>2</v>
      </c>
      <c r="AZ792" s="30">
        <v>0</v>
      </c>
      <c r="BA792">
        <v>2</v>
      </c>
      <c r="BB792" s="14">
        <f>IF(Table1[[#This Row],[FullBath]]+Table1[[#This Row],[HalfBath]]=Table1[[#This Row],[BedroomAbvGr]],1,0)</f>
        <v>1</v>
      </c>
      <c r="BC792">
        <v>1</v>
      </c>
      <c r="BD792" s="30" t="s">
        <v>97</v>
      </c>
      <c r="BE792">
        <v>5</v>
      </c>
      <c r="BF792" t="s">
        <v>107</v>
      </c>
      <c r="BG792">
        <v>1</v>
      </c>
      <c r="BH792" t="s">
        <v>97</v>
      </c>
      <c r="BI792" t="s">
        <v>108</v>
      </c>
      <c r="BJ792">
        <v>2005</v>
      </c>
      <c r="BK792" t="s">
        <v>157</v>
      </c>
      <c r="BL792">
        <v>2</v>
      </c>
      <c r="BM792">
        <v>397</v>
      </c>
      <c r="BN792" t="s">
        <v>98</v>
      </c>
      <c r="BO792" t="s">
        <v>98</v>
      </c>
      <c r="BP792" t="s">
        <v>105</v>
      </c>
      <c r="BQ792" s="30">
        <v>100</v>
      </c>
      <c r="BR792" s="14">
        <f>IF(Table1[[#This Row],[WoodDeckSF]]&gt;0,1,0)</f>
        <v>1</v>
      </c>
      <c r="BS792">
        <v>16</v>
      </c>
      <c r="BT792">
        <v>0</v>
      </c>
      <c r="BU792">
        <v>0</v>
      </c>
      <c r="BV792">
        <v>0</v>
      </c>
      <c r="BW792">
        <v>0</v>
      </c>
      <c r="BX792" s="28" t="s">
        <v>83</v>
      </c>
      <c r="BY792" s="14">
        <f>IF(Table1[[#This Row],[PoolQC]]="NA", 0, 1)</f>
        <v>0</v>
      </c>
      <c r="BZ792" s="30" t="s">
        <v>83</v>
      </c>
      <c r="CA792" s="14">
        <f>IF(Table1[[#This Row],[Fence]]="NA",0,1)</f>
        <v>0</v>
      </c>
      <c r="CB792" t="s">
        <v>83</v>
      </c>
      <c r="CC792">
        <v>0</v>
      </c>
      <c r="CD792" s="30">
        <v>9</v>
      </c>
      <c r="CE792">
        <v>2009</v>
      </c>
      <c r="CF792" t="s">
        <v>110</v>
      </c>
      <c r="CG792" t="s">
        <v>111</v>
      </c>
      <c r="CH792" s="14">
        <f>IF(Table1[[#This Row],[SaleCondition]]="Normal",1,0)</f>
        <v>1</v>
      </c>
      <c r="CI792" s="1">
        <v>160200</v>
      </c>
    </row>
    <row r="793" spans="1:87" x14ac:dyDescent="0.2">
      <c r="A793">
        <v>792</v>
      </c>
      <c r="B793">
        <v>80</v>
      </c>
      <c r="C793" s="28" t="s">
        <v>81</v>
      </c>
      <c r="D793" t="s">
        <v>83</v>
      </c>
      <c r="E793">
        <v>11333</v>
      </c>
      <c r="F793" s="28" t="s">
        <v>82</v>
      </c>
      <c r="G793" t="s">
        <v>83</v>
      </c>
      <c r="H793" t="s">
        <v>120</v>
      </c>
      <c r="I793" s="28" t="s">
        <v>85</v>
      </c>
      <c r="J793" t="s">
        <v>86</v>
      </c>
      <c r="K793" s="30" t="s">
        <v>122</v>
      </c>
      <c r="L793" t="s">
        <v>88</v>
      </c>
      <c r="M793" s="31" t="s">
        <v>131</v>
      </c>
      <c r="N793" s="31" t="s">
        <v>90</v>
      </c>
      <c r="O793" s="28" t="s">
        <v>90</v>
      </c>
      <c r="P793" t="s">
        <v>91</v>
      </c>
      <c r="Q793" s="30" t="s">
        <v>197</v>
      </c>
      <c r="R793" s="28">
        <v>6</v>
      </c>
      <c r="S793" s="28">
        <v>5</v>
      </c>
      <c r="T793">
        <v>1976</v>
      </c>
      <c r="U793">
        <v>1976</v>
      </c>
      <c r="V793" s="14">
        <f t="shared" si="12"/>
        <v>0</v>
      </c>
      <c r="W793" s="28" t="s">
        <v>93</v>
      </c>
      <c r="X793" s="28" t="s">
        <v>94</v>
      </c>
      <c r="Y793" s="30" t="s">
        <v>140</v>
      </c>
      <c r="Z793" s="28" t="s">
        <v>140</v>
      </c>
      <c r="AA793" t="s">
        <v>117</v>
      </c>
      <c r="AB793" s="28">
        <v>0</v>
      </c>
      <c r="AC793" s="28" t="s">
        <v>98</v>
      </c>
      <c r="AD793" s="28" t="s">
        <v>98</v>
      </c>
      <c r="AE793" s="30" t="s">
        <v>99</v>
      </c>
      <c r="AF793" t="s">
        <v>97</v>
      </c>
      <c r="AG793" t="s">
        <v>98</v>
      </c>
      <c r="AH793" t="s">
        <v>130</v>
      </c>
      <c r="AI793" t="s">
        <v>119</v>
      </c>
      <c r="AJ793">
        <v>539</v>
      </c>
      <c r="AK793" t="s">
        <v>102</v>
      </c>
      <c r="AL793">
        <v>0</v>
      </c>
      <c r="AM793">
        <v>490</v>
      </c>
      <c r="AN793">
        <v>1029</v>
      </c>
      <c r="AO793" s="28" t="s">
        <v>103</v>
      </c>
      <c r="AP793" s="28" t="s">
        <v>98</v>
      </c>
      <c r="AQ793" t="s">
        <v>105</v>
      </c>
      <c r="AR793" t="s">
        <v>106</v>
      </c>
      <c r="AS793">
        <v>1062</v>
      </c>
      <c r="AT793">
        <v>0</v>
      </c>
      <c r="AU793">
        <v>0</v>
      </c>
      <c r="AV793">
        <v>1062</v>
      </c>
      <c r="AW793" s="30">
        <v>1</v>
      </c>
      <c r="AX793">
        <v>0</v>
      </c>
      <c r="AY793" s="30">
        <v>1</v>
      </c>
      <c r="AZ793" s="30">
        <v>0</v>
      </c>
      <c r="BA793">
        <v>3</v>
      </c>
      <c r="BB793" s="14">
        <f>IF(Table1[[#This Row],[FullBath]]+Table1[[#This Row],[HalfBath]]=Table1[[#This Row],[BedroomAbvGr]],1,0)</f>
        <v>0</v>
      </c>
      <c r="BC793">
        <v>1</v>
      </c>
      <c r="BD793" s="30" t="s">
        <v>98</v>
      </c>
      <c r="BE793">
        <v>5</v>
      </c>
      <c r="BF793" t="s">
        <v>107</v>
      </c>
      <c r="BG793">
        <v>2</v>
      </c>
      <c r="BH793" t="s">
        <v>98</v>
      </c>
      <c r="BI793" t="s">
        <v>108</v>
      </c>
      <c r="BJ793">
        <v>1976</v>
      </c>
      <c r="BK793" t="s">
        <v>109</v>
      </c>
      <c r="BL793">
        <v>2</v>
      </c>
      <c r="BM793">
        <v>539</v>
      </c>
      <c r="BN793" t="s">
        <v>98</v>
      </c>
      <c r="BO793" t="s">
        <v>98</v>
      </c>
      <c r="BP793" t="s">
        <v>105</v>
      </c>
      <c r="BQ793" s="30">
        <v>120</v>
      </c>
      <c r="BR793" s="14">
        <f>IF(Table1[[#This Row],[WoodDeckSF]]&gt;0,1,0)</f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 s="28" t="s">
        <v>83</v>
      </c>
      <c r="BY793" s="14">
        <f>IF(Table1[[#This Row],[PoolQC]]="NA", 0, 1)</f>
        <v>0</v>
      </c>
      <c r="BZ793" s="30" t="s">
        <v>83</v>
      </c>
      <c r="CA793" s="14">
        <f>IF(Table1[[#This Row],[Fence]]="NA",0,1)</f>
        <v>0</v>
      </c>
      <c r="CB793" t="s">
        <v>83</v>
      </c>
      <c r="CC793">
        <v>0</v>
      </c>
      <c r="CD793" s="30">
        <v>5</v>
      </c>
      <c r="CE793">
        <v>2007</v>
      </c>
      <c r="CF793" t="s">
        <v>110</v>
      </c>
      <c r="CG793" t="s">
        <v>111</v>
      </c>
      <c r="CH793" s="14">
        <f>IF(Table1[[#This Row],[SaleCondition]]="Normal",1,0)</f>
        <v>1</v>
      </c>
      <c r="CI793" s="1">
        <v>146800</v>
      </c>
    </row>
    <row r="794" spans="1:87" x14ac:dyDescent="0.2">
      <c r="A794">
        <v>793</v>
      </c>
      <c r="B794">
        <v>60</v>
      </c>
      <c r="C794" s="28" t="s">
        <v>81</v>
      </c>
      <c r="D794">
        <v>92</v>
      </c>
      <c r="E794">
        <v>9920</v>
      </c>
      <c r="F794" s="28" t="s">
        <v>82</v>
      </c>
      <c r="G794" t="s">
        <v>83</v>
      </c>
      <c r="H794" t="s">
        <v>120</v>
      </c>
      <c r="I794" s="28" t="s">
        <v>85</v>
      </c>
      <c r="J794" t="s">
        <v>86</v>
      </c>
      <c r="K794" s="30" t="s">
        <v>166</v>
      </c>
      <c r="L794" t="s">
        <v>88</v>
      </c>
      <c r="M794" s="31" t="s">
        <v>129</v>
      </c>
      <c r="N794" s="31" t="s">
        <v>90</v>
      </c>
      <c r="O794" s="28" t="s">
        <v>90</v>
      </c>
      <c r="P794" t="s">
        <v>91</v>
      </c>
      <c r="Q794" s="30" t="s">
        <v>92</v>
      </c>
      <c r="R794" s="28">
        <v>7</v>
      </c>
      <c r="S794" s="28">
        <v>5</v>
      </c>
      <c r="T794">
        <v>1996</v>
      </c>
      <c r="U794">
        <v>1997</v>
      </c>
      <c r="V794" s="14">
        <f t="shared" si="12"/>
        <v>1</v>
      </c>
      <c r="W794" s="28" t="s">
        <v>93</v>
      </c>
      <c r="X794" s="28" t="s">
        <v>94</v>
      </c>
      <c r="Y794" s="30" t="s">
        <v>116</v>
      </c>
      <c r="Z794" s="28" t="s">
        <v>116</v>
      </c>
      <c r="AA794" t="s">
        <v>117</v>
      </c>
      <c r="AB794" s="28">
        <v>0</v>
      </c>
      <c r="AC794" s="28" t="s">
        <v>97</v>
      </c>
      <c r="AD794" s="28" t="s">
        <v>98</v>
      </c>
      <c r="AE794" s="30" t="s">
        <v>99</v>
      </c>
      <c r="AF794" t="s">
        <v>97</v>
      </c>
      <c r="AG794" t="s">
        <v>98</v>
      </c>
      <c r="AH794" t="s">
        <v>130</v>
      </c>
      <c r="AI794" t="s">
        <v>101</v>
      </c>
      <c r="AJ794">
        <v>862</v>
      </c>
      <c r="AK794" t="s">
        <v>102</v>
      </c>
      <c r="AL794">
        <v>0</v>
      </c>
      <c r="AM794">
        <v>255</v>
      </c>
      <c r="AN794">
        <v>1117</v>
      </c>
      <c r="AO794" s="28" t="s">
        <v>103</v>
      </c>
      <c r="AP794" s="28" t="s">
        <v>104</v>
      </c>
      <c r="AQ794" t="s">
        <v>105</v>
      </c>
      <c r="AR794" t="s">
        <v>106</v>
      </c>
      <c r="AS794">
        <v>1127</v>
      </c>
      <c r="AT794">
        <v>886</v>
      </c>
      <c r="AU794">
        <v>0</v>
      </c>
      <c r="AV794">
        <v>2013</v>
      </c>
      <c r="AW794" s="30">
        <v>1</v>
      </c>
      <c r="AX794">
        <v>0</v>
      </c>
      <c r="AY794" s="30">
        <v>2</v>
      </c>
      <c r="AZ794" s="30">
        <v>1</v>
      </c>
      <c r="BA794">
        <v>3</v>
      </c>
      <c r="BB794" s="14">
        <f>IF(Table1[[#This Row],[FullBath]]+Table1[[#This Row],[HalfBath]]=Table1[[#This Row],[BedroomAbvGr]],1,0)</f>
        <v>1</v>
      </c>
      <c r="BC794">
        <v>1</v>
      </c>
      <c r="BD794" s="30" t="s">
        <v>98</v>
      </c>
      <c r="BE794">
        <v>8</v>
      </c>
      <c r="BF794" t="s">
        <v>107</v>
      </c>
      <c r="BG794">
        <v>1</v>
      </c>
      <c r="BH794" t="s">
        <v>98</v>
      </c>
      <c r="BI794" t="s">
        <v>108</v>
      </c>
      <c r="BJ794">
        <v>1997</v>
      </c>
      <c r="BK794" t="s">
        <v>102</v>
      </c>
      <c r="BL794">
        <v>2</v>
      </c>
      <c r="BM794">
        <v>455</v>
      </c>
      <c r="BN794" t="s">
        <v>98</v>
      </c>
      <c r="BO794" t="s">
        <v>98</v>
      </c>
      <c r="BP794" t="s">
        <v>105</v>
      </c>
      <c r="BQ794" s="30">
        <v>180</v>
      </c>
      <c r="BR794" s="14">
        <f>IF(Table1[[#This Row],[WoodDeckSF]]&gt;0,1,0)</f>
        <v>1</v>
      </c>
      <c r="BS794">
        <v>130</v>
      </c>
      <c r="BT794">
        <v>0</v>
      </c>
      <c r="BU794">
        <v>0</v>
      </c>
      <c r="BV794">
        <v>0</v>
      </c>
      <c r="BW794">
        <v>0</v>
      </c>
      <c r="BX794" s="28" t="s">
        <v>83</v>
      </c>
      <c r="BY794" s="14">
        <f>IF(Table1[[#This Row],[PoolQC]]="NA", 0, 1)</f>
        <v>0</v>
      </c>
      <c r="BZ794" s="30" t="s">
        <v>83</v>
      </c>
      <c r="CA794" s="14">
        <f>IF(Table1[[#This Row],[Fence]]="NA",0,1)</f>
        <v>0</v>
      </c>
      <c r="CB794" t="s">
        <v>83</v>
      </c>
      <c r="CC794">
        <v>0</v>
      </c>
      <c r="CD794" s="30">
        <v>6</v>
      </c>
      <c r="CE794">
        <v>2007</v>
      </c>
      <c r="CF794" t="s">
        <v>110</v>
      </c>
      <c r="CG794" t="s">
        <v>111</v>
      </c>
      <c r="CH794" s="14">
        <f>IF(Table1[[#This Row],[SaleCondition]]="Normal",1,0)</f>
        <v>1</v>
      </c>
      <c r="CI794" s="1">
        <v>269790</v>
      </c>
    </row>
    <row r="795" spans="1:87" x14ac:dyDescent="0.2">
      <c r="A795">
        <v>794</v>
      </c>
      <c r="B795">
        <v>20</v>
      </c>
      <c r="C795" s="28" t="s">
        <v>81</v>
      </c>
      <c r="D795">
        <v>76</v>
      </c>
      <c r="E795">
        <v>9158</v>
      </c>
      <c r="F795" s="28" t="s">
        <v>82</v>
      </c>
      <c r="G795" t="s">
        <v>83</v>
      </c>
      <c r="H795" t="s">
        <v>84</v>
      </c>
      <c r="I795" s="28" t="s">
        <v>85</v>
      </c>
      <c r="J795" t="s">
        <v>86</v>
      </c>
      <c r="K795" s="30" t="s">
        <v>87</v>
      </c>
      <c r="L795" t="s">
        <v>88</v>
      </c>
      <c r="M795" s="31" t="s">
        <v>136</v>
      </c>
      <c r="N795" s="31" t="s">
        <v>90</v>
      </c>
      <c r="O795" s="28" t="s">
        <v>90</v>
      </c>
      <c r="P795" t="s">
        <v>91</v>
      </c>
      <c r="Q795" s="30" t="s">
        <v>115</v>
      </c>
      <c r="R795" s="28">
        <v>8</v>
      </c>
      <c r="S795" s="28">
        <v>5</v>
      </c>
      <c r="T795">
        <v>2007</v>
      </c>
      <c r="U795">
        <v>2007</v>
      </c>
      <c r="V795" s="14">
        <f t="shared" si="12"/>
        <v>0</v>
      </c>
      <c r="W795" s="28" t="s">
        <v>93</v>
      </c>
      <c r="X795" s="28" t="s">
        <v>94</v>
      </c>
      <c r="Y795" s="30" t="s">
        <v>180</v>
      </c>
      <c r="Z795" s="28" t="s">
        <v>181</v>
      </c>
      <c r="AA795" t="s">
        <v>137</v>
      </c>
      <c r="AB795" s="28">
        <v>140</v>
      </c>
      <c r="AC795" s="28" t="s">
        <v>97</v>
      </c>
      <c r="AD795" s="28" t="s">
        <v>98</v>
      </c>
      <c r="AE795" s="30" t="s">
        <v>99</v>
      </c>
      <c r="AF795" t="s">
        <v>97</v>
      </c>
      <c r="AG795" t="s">
        <v>98</v>
      </c>
      <c r="AH795" t="s">
        <v>130</v>
      </c>
      <c r="AI795" t="s">
        <v>102</v>
      </c>
      <c r="AJ795">
        <v>0</v>
      </c>
      <c r="AK795" t="s">
        <v>102</v>
      </c>
      <c r="AL795">
        <v>0</v>
      </c>
      <c r="AM795">
        <v>1496</v>
      </c>
      <c r="AN795">
        <v>1496</v>
      </c>
      <c r="AO795" s="28" t="s">
        <v>103</v>
      </c>
      <c r="AP795" s="28" t="s">
        <v>104</v>
      </c>
      <c r="AQ795" t="s">
        <v>105</v>
      </c>
      <c r="AR795" t="s">
        <v>106</v>
      </c>
      <c r="AS795">
        <v>1496</v>
      </c>
      <c r="AT795">
        <v>0</v>
      </c>
      <c r="AU795">
        <v>0</v>
      </c>
      <c r="AV795">
        <v>1496</v>
      </c>
      <c r="AW795" s="30">
        <v>0</v>
      </c>
      <c r="AX795">
        <v>0</v>
      </c>
      <c r="AY795" s="30">
        <v>2</v>
      </c>
      <c r="AZ795" s="30">
        <v>0</v>
      </c>
      <c r="BA795">
        <v>3</v>
      </c>
      <c r="BB795" s="14">
        <f>IF(Table1[[#This Row],[FullBath]]+Table1[[#This Row],[HalfBath]]=Table1[[#This Row],[BedroomAbvGr]],1,0)</f>
        <v>0</v>
      </c>
      <c r="BC795">
        <v>1</v>
      </c>
      <c r="BD795" s="30" t="s">
        <v>97</v>
      </c>
      <c r="BE795">
        <v>7</v>
      </c>
      <c r="BF795" t="s">
        <v>107</v>
      </c>
      <c r="BG795">
        <v>0</v>
      </c>
      <c r="BH795" t="s">
        <v>83</v>
      </c>
      <c r="BI795" t="s">
        <v>108</v>
      </c>
      <c r="BJ795">
        <v>2007</v>
      </c>
      <c r="BK795" t="s">
        <v>157</v>
      </c>
      <c r="BL795">
        <v>2</v>
      </c>
      <c r="BM795">
        <v>474</v>
      </c>
      <c r="BN795" t="s">
        <v>98</v>
      </c>
      <c r="BO795" t="s">
        <v>98</v>
      </c>
      <c r="BP795" t="s">
        <v>105</v>
      </c>
      <c r="BQ795" s="30">
        <v>168</v>
      </c>
      <c r="BR795" s="14">
        <f>IF(Table1[[#This Row],[WoodDeckSF]]&gt;0,1,0)</f>
        <v>1</v>
      </c>
      <c r="BS795">
        <v>130</v>
      </c>
      <c r="BT795">
        <v>0</v>
      </c>
      <c r="BU795">
        <v>0</v>
      </c>
      <c r="BV795">
        <v>0</v>
      </c>
      <c r="BW795">
        <v>0</v>
      </c>
      <c r="BX795" s="28" t="s">
        <v>83</v>
      </c>
      <c r="BY795" s="14">
        <f>IF(Table1[[#This Row],[PoolQC]]="NA", 0, 1)</f>
        <v>0</v>
      </c>
      <c r="BZ795" s="30" t="s">
        <v>83</v>
      </c>
      <c r="CA795" s="14">
        <f>IF(Table1[[#This Row],[Fence]]="NA",0,1)</f>
        <v>0</v>
      </c>
      <c r="CB795" t="s">
        <v>83</v>
      </c>
      <c r="CC795">
        <v>0</v>
      </c>
      <c r="CD795" s="30">
        <v>6</v>
      </c>
      <c r="CE795">
        <v>2007</v>
      </c>
      <c r="CF795" t="s">
        <v>158</v>
      </c>
      <c r="CG795" t="s">
        <v>159</v>
      </c>
      <c r="CH795" s="14">
        <f>IF(Table1[[#This Row],[SaleCondition]]="Normal",1,0)</f>
        <v>0</v>
      </c>
      <c r="CI795" s="1">
        <v>225000</v>
      </c>
    </row>
    <row r="796" spans="1:87" x14ac:dyDescent="0.2">
      <c r="A796">
        <v>795</v>
      </c>
      <c r="B796">
        <v>60</v>
      </c>
      <c r="C796" s="28" t="s">
        <v>81</v>
      </c>
      <c r="D796" t="s">
        <v>83</v>
      </c>
      <c r="E796">
        <v>10832</v>
      </c>
      <c r="F796" s="28" t="s">
        <v>82</v>
      </c>
      <c r="G796" t="s">
        <v>83</v>
      </c>
      <c r="H796" t="s">
        <v>120</v>
      </c>
      <c r="I796" s="28" t="s">
        <v>85</v>
      </c>
      <c r="J796" t="s">
        <v>86</v>
      </c>
      <c r="K796" s="30" t="s">
        <v>122</v>
      </c>
      <c r="L796" t="s">
        <v>88</v>
      </c>
      <c r="M796" s="31" t="s">
        <v>193</v>
      </c>
      <c r="N796" s="31" t="s">
        <v>90</v>
      </c>
      <c r="O796" s="28" t="s">
        <v>90</v>
      </c>
      <c r="P796" t="s">
        <v>91</v>
      </c>
      <c r="Q796" s="30" t="s">
        <v>92</v>
      </c>
      <c r="R796" s="28">
        <v>7</v>
      </c>
      <c r="S796" s="28">
        <v>5</v>
      </c>
      <c r="T796">
        <v>1994</v>
      </c>
      <c r="U796">
        <v>1996</v>
      </c>
      <c r="V796" s="14">
        <f t="shared" si="12"/>
        <v>1</v>
      </c>
      <c r="W796" s="28" t="s">
        <v>93</v>
      </c>
      <c r="X796" s="28" t="s">
        <v>94</v>
      </c>
      <c r="Y796" s="30" t="s">
        <v>116</v>
      </c>
      <c r="Z796" s="28" t="s">
        <v>116</v>
      </c>
      <c r="AA796" t="s">
        <v>117</v>
      </c>
      <c r="AB796" s="28">
        <v>0</v>
      </c>
      <c r="AC796" s="28" t="s">
        <v>97</v>
      </c>
      <c r="AD796" s="28" t="s">
        <v>98</v>
      </c>
      <c r="AE796" s="30" t="s">
        <v>99</v>
      </c>
      <c r="AF796" t="s">
        <v>97</v>
      </c>
      <c r="AG796" t="s">
        <v>98</v>
      </c>
      <c r="AH796" t="s">
        <v>100</v>
      </c>
      <c r="AI796" t="s">
        <v>102</v>
      </c>
      <c r="AJ796">
        <v>0</v>
      </c>
      <c r="AK796" t="s">
        <v>102</v>
      </c>
      <c r="AL796">
        <v>0</v>
      </c>
      <c r="AM796">
        <v>712</v>
      </c>
      <c r="AN796">
        <v>712</v>
      </c>
      <c r="AO796" s="28" t="s">
        <v>103</v>
      </c>
      <c r="AP796" s="28" t="s">
        <v>104</v>
      </c>
      <c r="AQ796" t="s">
        <v>105</v>
      </c>
      <c r="AR796" t="s">
        <v>106</v>
      </c>
      <c r="AS796">
        <v>1086</v>
      </c>
      <c r="AT796">
        <v>809</v>
      </c>
      <c r="AU796">
        <v>0</v>
      </c>
      <c r="AV796">
        <v>1895</v>
      </c>
      <c r="AW796" s="30">
        <v>0</v>
      </c>
      <c r="AX796">
        <v>0</v>
      </c>
      <c r="AY796" s="30">
        <v>2</v>
      </c>
      <c r="AZ796" s="30">
        <v>1</v>
      </c>
      <c r="BA796">
        <v>3</v>
      </c>
      <c r="BB796" s="14">
        <f>IF(Table1[[#This Row],[FullBath]]+Table1[[#This Row],[HalfBath]]=Table1[[#This Row],[BedroomAbvGr]],1,0)</f>
        <v>1</v>
      </c>
      <c r="BC796">
        <v>1</v>
      </c>
      <c r="BD796" s="30" t="s">
        <v>97</v>
      </c>
      <c r="BE796">
        <v>7</v>
      </c>
      <c r="BF796" t="s">
        <v>107</v>
      </c>
      <c r="BG796">
        <v>1</v>
      </c>
      <c r="BH796" t="s">
        <v>98</v>
      </c>
      <c r="BI796" t="s">
        <v>108</v>
      </c>
      <c r="BJ796">
        <v>1994</v>
      </c>
      <c r="BK796" t="s">
        <v>157</v>
      </c>
      <c r="BL796">
        <v>2</v>
      </c>
      <c r="BM796">
        <v>409</v>
      </c>
      <c r="BN796" t="s">
        <v>98</v>
      </c>
      <c r="BO796" t="s">
        <v>98</v>
      </c>
      <c r="BP796" t="s">
        <v>105</v>
      </c>
      <c r="BQ796" s="30">
        <v>143</v>
      </c>
      <c r="BR796" s="14">
        <f>IF(Table1[[#This Row],[WoodDeckSF]]&gt;0,1,0)</f>
        <v>1</v>
      </c>
      <c r="BS796">
        <v>46</v>
      </c>
      <c r="BT796">
        <v>0</v>
      </c>
      <c r="BU796">
        <v>0</v>
      </c>
      <c r="BV796">
        <v>0</v>
      </c>
      <c r="BW796">
        <v>0</v>
      </c>
      <c r="BX796" s="28" t="s">
        <v>83</v>
      </c>
      <c r="BY796" s="14">
        <f>IF(Table1[[#This Row],[PoolQC]]="NA", 0, 1)</f>
        <v>0</v>
      </c>
      <c r="BZ796" s="30" t="s">
        <v>83</v>
      </c>
      <c r="CA796" s="14">
        <f>IF(Table1[[#This Row],[Fence]]="NA",0,1)</f>
        <v>0</v>
      </c>
      <c r="CB796" t="s">
        <v>135</v>
      </c>
      <c r="CC796">
        <v>500</v>
      </c>
      <c r="CD796" s="30">
        <v>10</v>
      </c>
      <c r="CE796">
        <v>2008</v>
      </c>
      <c r="CF796" t="s">
        <v>110</v>
      </c>
      <c r="CG796" t="s">
        <v>111</v>
      </c>
      <c r="CH796" s="14">
        <f>IF(Table1[[#This Row],[SaleCondition]]="Normal",1,0)</f>
        <v>1</v>
      </c>
      <c r="CI796" s="1">
        <v>194500</v>
      </c>
    </row>
    <row r="797" spans="1:87" x14ac:dyDescent="0.2">
      <c r="A797">
        <v>796</v>
      </c>
      <c r="B797">
        <v>60</v>
      </c>
      <c r="C797" s="28" t="s">
        <v>81</v>
      </c>
      <c r="D797">
        <v>70</v>
      </c>
      <c r="E797">
        <v>8400</v>
      </c>
      <c r="F797" s="28" t="s">
        <v>82</v>
      </c>
      <c r="G797" t="s">
        <v>83</v>
      </c>
      <c r="H797" t="s">
        <v>84</v>
      </c>
      <c r="I797" s="28" t="s">
        <v>85</v>
      </c>
      <c r="J797" t="s">
        <v>86</v>
      </c>
      <c r="K797" s="30" t="s">
        <v>87</v>
      </c>
      <c r="L797" t="s">
        <v>88</v>
      </c>
      <c r="M797" s="31" t="s">
        <v>170</v>
      </c>
      <c r="N797" s="31" t="s">
        <v>90</v>
      </c>
      <c r="O797" s="28" t="s">
        <v>90</v>
      </c>
      <c r="P797" t="s">
        <v>91</v>
      </c>
      <c r="Q797" s="30" t="s">
        <v>92</v>
      </c>
      <c r="R797" s="28">
        <v>6</v>
      </c>
      <c r="S797" s="28">
        <v>6</v>
      </c>
      <c r="T797">
        <v>1980</v>
      </c>
      <c r="U797">
        <v>1981</v>
      </c>
      <c r="V797" s="14">
        <f t="shared" si="12"/>
        <v>1</v>
      </c>
      <c r="W797" s="28" t="s">
        <v>93</v>
      </c>
      <c r="X797" s="28" t="s">
        <v>94</v>
      </c>
      <c r="Y797" s="30" t="s">
        <v>140</v>
      </c>
      <c r="Z797" s="28" t="s">
        <v>140</v>
      </c>
      <c r="AA797" t="s">
        <v>96</v>
      </c>
      <c r="AB797" s="28">
        <v>130</v>
      </c>
      <c r="AC797" s="28" t="s">
        <v>98</v>
      </c>
      <c r="AD797" s="28" t="s">
        <v>98</v>
      </c>
      <c r="AE797" s="30" t="s">
        <v>118</v>
      </c>
      <c r="AF797" t="s">
        <v>97</v>
      </c>
      <c r="AG797" t="s">
        <v>98</v>
      </c>
      <c r="AH797" t="s">
        <v>100</v>
      </c>
      <c r="AI797" t="s">
        <v>102</v>
      </c>
      <c r="AJ797">
        <v>0</v>
      </c>
      <c r="AK797" t="s">
        <v>102</v>
      </c>
      <c r="AL797">
        <v>0</v>
      </c>
      <c r="AM797">
        <v>650</v>
      </c>
      <c r="AN797">
        <v>650</v>
      </c>
      <c r="AO797" s="28" t="s">
        <v>103</v>
      </c>
      <c r="AP797" s="28" t="s">
        <v>98</v>
      </c>
      <c r="AQ797" t="s">
        <v>105</v>
      </c>
      <c r="AR797" t="s">
        <v>106</v>
      </c>
      <c r="AS797">
        <v>888</v>
      </c>
      <c r="AT797">
        <v>676</v>
      </c>
      <c r="AU797">
        <v>0</v>
      </c>
      <c r="AV797">
        <v>1564</v>
      </c>
      <c r="AW797" s="30">
        <v>0</v>
      </c>
      <c r="AX797">
        <v>0</v>
      </c>
      <c r="AY797" s="30">
        <v>2</v>
      </c>
      <c r="AZ797" s="30">
        <v>1</v>
      </c>
      <c r="BA797">
        <v>3</v>
      </c>
      <c r="BB797" s="14">
        <f>IF(Table1[[#This Row],[FullBath]]+Table1[[#This Row],[HalfBath]]=Table1[[#This Row],[BedroomAbvGr]],1,0)</f>
        <v>1</v>
      </c>
      <c r="BC797">
        <v>1</v>
      </c>
      <c r="BD797" s="30" t="s">
        <v>98</v>
      </c>
      <c r="BE797">
        <v>7</v>
      </c>
      <c r="BF797" t="s">
        <v>107</v>
      </c>
      <c r="BG797">
        <v>1</v>
      </c>
      <c r="BH797" t="s">
        <v>98</v>
      </c>
      <c r="BI797" t="s">
        <v>108</v>
      </c>
      <c r="BJ797">
        <v>1980</v>
      </c>
      <c r="BK797" t="s">
        <v>102</v>
      </c>
      <c r="BL797">
        <v>2</v>
      </c>
      <c r="BM797">
        <v>476</v>
      </c>
      <c r="BN797" t="s">
        <v>98</v>
      </c>
      <c r="BO797" t="s">
        <v>98</v>
      </c>
      <c r="BP797" t="s">
        <v>105</v>
      </c>
      <c r="BQ797" s="30">
        <v>0</v>
      </c>
      <c r="BR797" s="14">
        <f>IF(Table1[[#This Row],[WoodDeckSF]]&gt;0,1,0)</f>
        <v>0</v>
      </c>
      <c r="BS797">
        <v>50</v>
      </c>
      <c r="BT797">
        <v>0</v>
      </c>
      <c r="BU797">
        <v>0</v>
      </c>
      <c r="BV797">
        <v>204</v>
      </c>
      <c r="BW797">
        <v>0</v>
      </c>
      <c r="BX797" s="28" t="s">
        <v>83</v>
      </c>
      <c r="BY797" s="14">
        <f>IF(Table1[[#This Row],[PoolQC]]="NA", 0, 1)</f>
        <v>0</v>
      </c>
      <c r="BZ797" s="30" t="s">
        <v>134</v>
      </c>
      <c r="CA797" s="14">
        <f>IF(Table1[[#This Row],[Fence]]="NA",0,1)</f>
        <v>1</v>
      </c>
      <c r="CB797" t="s">
        <v>83</v>
      </c>
      <c r="CC797">
        <v>0</v>
      </c>
      <c r="CD797" s="30">
        <v>4</v>
      </c>
      <c r="CE797">
        <v>2010</v>
      </c>
      <c r="CF797" t="s">
        <v>110</v>
      </c>
      <c r="CG797" t="s">
        <v>111</v>
      </c>
      <c r="CH797" s="14">
        <f>IF(Table1[[#This Row],[SaleCondition]]="Normal",1,0)</f>
        <v>1</v>
      </c>
      <c r="CI797" s="1">
        <v>171000</v>
      </c>
    </row>
    <row r="798" spans="1:87" x14ac:dyDescent="0.2">
      <c r="A798">
        <v>797</v>
      </c>
      <c r="B798">
        <v>20</v>
      </c>
      <c r="C798" s="28" t="s">
        <v>81</v>
      </c>
      <c r="D798">
        <v>71</v>
      </c>
      <c r="E798">
        <v>8197</v>
      </c>
      <c r="F798" s="28" t="s">
        <v>82</v>
      </c>
      <c r="G798" t="s">
        <v>83</v>
      </c>
      <c r="H798" t="s">
        <v>84</v>
      </c>
      <c r="I798" s="28" t="s">
        <v>85</v>
      </c>
      <c r="J798" t="s">
        <v>86</v>
      </c>
      <c r="K798" s="30" t="s">
        <v>87</v>
      </c>
      <c r="L798" t="s">
        <v>88</v>
      </c>
      <c r="M798" s="31" t="s">
        <v>151</v>
      </c>
      <c r="N798" s="31" t="s">
        <v>90</v>
      </c>
      <c r="O798" s="28" t="s">
        <v>90</v>
      </c>
      <c r="P798" t="s">
        <v>91</v>
      </c>
      <c r="Q798" s="30" t="s">
        <v>115</v>
      </c>
      <c r="R798" s="28">
        <v>6</v>
      </c>
      <c r="S798" s="28">
        <v>5</v>
      </c>
      <c r="T798">
        <v>1977</v>
      </c>
      <c r="U798">
        <v>1977</v>
      </c>
      <c r="V798" s="14">
        <f t="shared" si="12"/>
        <v>0</v>
      </c>
      <c r="W798" s="28" t="s">
        <v>93</v>
      </c>
      <c r="X798" s="28" t="s">
        <v>94</v>
      </c>
      <c r="Y798" s="30" t="s">
        <v>161</v>
      </c>
      <c r="Z798" s="28" t="s">
        <v>161</v>
      </c>
      <c r="AA798" t="s">
        <v>96</v>
      </c>
      <c r="AB798" s="28">
        <v>148</v>
      </c>
      <c r="AC798" s="28" t="s">
        <v>98</v>
      </c>
      <c r="AD798" s="28" t="s">
        <v>98</v>
      </c>
      <c r="AE798" s="30" t="s">
        <v>118</v>
      </c>
      <c r="AF798" t="s">
        <v>98</v>
      </c>
      <c r="AG798" t="s">
        <v>98</v>
      </c>
      <c r="AH798" t="s">
        <v>100</v>
      </c>
      <c r="AI798" t="s">
        <v>102</v>
      </c>
      <c r="AJ798">
        <v>0</v>
      </c>
      <c r="AK798" t="s">
        <v>102</v>
      </c>
      <c r="AL798">
        <v>0</v>
      </c>
      <c r="AM798">
        <v>660</v>
      </c>
      <c r="AN798">
        <v>660</v>
      </c>
      <c r="AO798" s="28" t="s">
        <v>103</v>
      </c>
      <c r="AP798" s="28" t="s">
        <v>104</v>
      </c>
      <c r="AQ798" t="s">
        <v>105</v>
      </c>
      <c r="AR798" t="s">
        <v>106</v>
      </c>
      <c r="AS798">
        <v>1285</v>
      </c>
      <c r="AT798">
        <v>0</v>
      </c>
      <c r="AU798">
        <v>0</v>
      </c>
      <c r="AV798">
        <v>1285</v>
      </c>
      <c r="AW798" s="30">
        <v>0</v>
      </c>
      <c r="AX798">
        <v>0</v>
      </c>
      <c r="AY798" s="30">
        <v>1</v>
      </c>
      <c r="AZ798" s="30">
        <v>1</v>
      </c>
      <c r="BA798">
        <v>3</v>
      </c>
      <c r="BB798" s="14">
        <f>IF(Table1[[#This Row],[FullBath]]+Table1[[#This Row],[HalfBath]]=Table1[[#This Row],[BedroomAbvGr]],1,0)</f>
        <v>0</v>
      </c>
      <c r="BC798">
        <v>1</v>
      </c>
      <c r="BD798" s="30" t="s">
        <v>98</v>
      </c>
      <c r="BE798">
        <v>7</v>
      </c>
      <c r="BF798" t="s">
        <v>107</v>
      </c>
      <c r="BG798">
        <v>1</v>
      </c>
      <c r="BH798" t="s">
        <v>98</v>
      </c>
      <c r="BI798" t="s">
        <v>108</v>
      </c>
      <c r="BJ798">
        <v>1977</v>
      </c>
      <c r="BK798" t="s">
        <v>109</v>
      </c>
      <c r="BL798">
        <v>2</v>
      </c>
      <c r="BM798">
        <v>528</v>
      </c>
      <c r="BN798" t="s">
        <v>98</v>
      </c>
      <c r="BO798" t="s">
        <v>98</v>
      </c>
      <c r="BP798" t="s">
        <v>105</v>
      </c>
      <c r="BQ798" s="30">
        <v>138</v>
      </c>
      <c r="BR798" s="14">
        <f>IF(Table1[[#This Row],[WoodDeckSF]]&gt;0,1,0)</f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 s="28" t="s">
        <v>83</v>
      </c>
      <c r="BY798" s="14">
        <f>IF(Table1[[#This Row],[PoolQC]]="NA", 0, 1)</f>
        <v>0</v>
      </c>
      <c r="BZ798" s="30" t="s">
        <v>134</v>
      </c>
      <c r="CA798" s="14">
        <f>IF(Table1[[#This Row],[Fence]]="NA",0,1)</f>
        <v>1</v>
      </c>
      <c r="CB798" t="s">
        <v>83</v>
      </c>
      <c r="CC798">
        <v>0</v>
      </c>
      <c r="CD798" s="30">
        <v>4</v>
      </c>
      <c r="CE798">
        <v>2007</v>
      </c>
      <c r="CF798" t="s">
        <v>110</v>
      </c>
      <c r="CG798" t="s">
        <v>111</v>
      </c>
      <c r="CH798" s="14">
        <f>IF(Table1[[#This Row],[SaleCondition]]="Normal",1,0)</f>
        <v>1</v>
      </c>
      <c r="CI798" s="1">
        <v>143500</v>
      </c>
    </row>
    <row r="799" spans="1:87" x14ac:dyDescent="0.2">
      <c r="A799">
        <v>798</v>
      </c>
      <c r="B799">
        <v>20</v>
      </c>
      <c r="C799" s="28" t="s">
        <v>81</v>
      </c>
      <c r="D799">
        <v>57</v>
      </c>
      <c r="E799">
        <v>7677</v>
      </c>
      <c r="F799" s="28" t="s">
        <v>82</v>
      </c>
      <c r="G799" t="s">
        <v>83</v>
      </c>
      <c r="H799" t="s">
        <v>84</v>
      </c>
      <c r="I799" s="28" t="s">
        <v>85</v>
      </c>
      <c r="J799" t="s">
        <v>86</v>
      </c>
      <c r="K799" s="30" t="s">
        <v>87</v>
      </c>
      <c r="L799" t="s">
        <v>88</v>
      </c>
      <c r="M799" s="31" t="s">
        <v>162</v>
      </c>
      <c r="N799" s="31" t="s">
        <v>90</v>
      </c>
      <c r="O799" s="28" t="s">
        <v>90</v>
      </c>
      <c r="P799" t="s">
        <v>91</v>
      </c>
      <c r="Q799" s="30" t="s">
        <v>115</v>
      </c>
      <c r="R799" s="28">
        <v>5</v>
      </c>
      <c r="S799" s="28">
        <v>5</v>
      </c>
      <c r="T799">
        <v>1953</v>
      </c>
      <c r="U799">
        <v>1953</v>
      </c>
      <c r="V799" s="14">
        <f t="shared" si="12"/>
        <v>0</v>
      </c>
      <c r="W799" s="28" t="s">
        <v>93</v>
      </c>
      <c r="X799" s="28" t="s">
        <v>94</v>
      </c>
      <c r="Y799" s="30" t="s">
        <v>95</v>
      </c>
      <c r="Z799" s="28" t="s">
        <v>95</v>
      </c>
      <c r="AA799" t="s">
        <v>117</v>
      </c>
      <c r="AB799" s="28">
        <v>0</v>
      </c>
      <c r="AC799" s="28" t="s">
        <v>98</v>
      </c>
      <c r="AD799" s="28" t="s">
        <v>98</v>
      </c>
      <c r="AE799" s="30" t="s">
        <v>118</v>
      </c>
      <c r="AF799" t="s">
        <v>98</v>
      </c>
      <c r="AG799" t="s">
        <v>98</v>
      </c>
      <c r="AH799" t="s">
        <v>100</v>
      </c>
      <c r="AI799" t="s">
        <v>141</v>
      </c>
      <c r="AJ799">
        <v>570</v>
      </c>
      <c r="AK799" t="s">
        <v>102</v>
      </c>
      <c r="AL799">
        <v>0</v>
      </c>
      <c r="AM799">
        <v>203</v>
      </c>
      <c r="AN799">
        <v>773</v>
      </c>
      <c r="AO799" s="28" t="s">
        <v>103</v>
      </c>
      <c r="AP799" s="28" t="s">
        <v>97</v>
      </c>
      <c r="AQ799" t="s">
        <v>105</v>
      </c>
      <c r="AR799" t="s">
        <v>106</v>
      </c>
      <c r="AS799">
        <v>773</v>
      </c>
      <c r="AT799">
        <v>0</v>
      </c>
      <c r="AU799">
        <v>0</v>
      </c>
      <c r="AV799">
        <v>773</v>
      </c>
      <c r="AW799" s="30">
        <v>0</v>
      </c>
      <c r="AX799">
        <v>0</v>
      </c>
      <c r="AY799" s="30">
        <v>1</v>
      </c>
      <c r="AZ799" s="30">
        <v>0</v>
      </c>
      <c r="BA799">
        <v>2</v>
      </c>
      <c r="BB799" s="14">
        <f>IF(Table1[[#This Row],[FullBath]]+Table1[[#This Row],[HalfBath]]=Table1[[#This Row],[BedroomAbvGr]],1,0)</f>
        <v>0</v>
      </c>
      <c r="BC799">
        <v>1</v>
      </c>
      <c r="BD799" s="30" t="s">
        <v>98</v>
      </c>
      <c r="BE799">
        <v>4</v>
      </c>
      <c r="BF799" t="s">
        <v>107</v>
      </c>
      <c r="BG799">
        <v>0</v>
      </c>
      <c r="BH799" t="s">
        <v>83</v>
      </c>
      <c r="BI799" t="s">
        <v>108</v>
      </c>
      <c r="BJ799">
        <v>1953</v>
      </c>
      <c r="BK799" t="s">
        <v>102</v>
      </c>
      <c r="BL799">
        <v>1</v>
      </c>
      <c r="BM799">
        <v>240</v>
      </c>
      <c r="BN799" t="s">
        <v>98</v>
      </c>
      <c r="BO799" t="s">
        <v>98</v>
      </c>
      <c r="BP799" t="s">
        <v>105</v>
      </c>
      <c r="BQ799" s="30">
        <v>0</v>
      </c>
      <c r="BR799" s="14">
        <f>IF(Table1[[#This Row],[WoodDeckSF]]&gt;0,1,0)</f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s="28" t="s">
        <v>83</v>
      </c>
      <c r="BY799" s="14">
        <f>IF(Table1[[#This Row],[PoolQC]]="NA", 0, 1)</f>
        <v>0</v>
      </c>
      <c r="BZ799" s="30" t="s">
        <v>83</v>
      </c>
      <c r="CA799" s="14">
        <f>IF(Table1[[#This Row],[Fence]]="NA",0,1)</f>
        <v>0</v>
      </c>
      <c r="CB799" t="s">
        <v>83</v>
      </c>
      <c r="CC799">
        <v>0</v>
      </c>
      <c r="CD799" s="30">
        <v>4</v>
      </c>
      <c r="CE799">
        <v>2008</v>
      </c>
      <c r="CF799" t="s">
        <v>110</v>
      </c>
      <c r="CG799" t="s">
        <v>128</v>
      </c>
      <c r="CH799" s="14">
        <f>IF(Table1[[#This Row],[SaleCondition]]="Normal",1,0)</f>
        <v>0</v>
      </c>
      <c r="CI799" s="1">
        <v>110000</v>
      </c>
    </row>
    <row r="800" spans="1:87" x14ac:dyDescent="0.2">
      <c r="A800">
        <v>799</v>
      </c>
      <c r="B800">
        <v>60</v>
      </c>
      <c r="C800" s="28" t="s">
        <v>81</v>
      </c>
      <c r="D800">
        <v>104</v>
      </c>
      <c r="E800">
        <v>13518</v>
      </c>
      <c r="F800" s="28" t="s">
        <v>82</v>
      </c>
      <c r="G800" t="s">
        <v>83</v>
      </c>
      <c r="H800" t="s">
        <v>84</v>
      </c>
      <c r="I800" s="28" t="s">
        <v>85</v>
      </c>
      <c r="J800" t="s">
        <v>86</v>
      </c>
      <c r="K800" s="30" t="s">
        <v>87</v>
      </c>
      <c r="L800" t="s">
        <v>88</v>
      </c>
      <c r="M800" s="31" t="s">
        <v>154</v>
      </c>
      <c r="N800" s="31" t="s">
        <v>90</v>
      </c>
      <c r="O800" s="28" t="s">
        <v>90</v>
      </c>
      <c r="P800" t="s">
        <v>91</v>
      </c>
      <c r="Q800" s="30" t="s">
        <v>92</v>
      </c>
      <c r="R800" s="28">
        <v>9</v>
      </c>
      <c r="S800" s="28">
        <v>5</v>
      </c>
      <c r="T800">
        <v>2008</v>
      </c>
      <c r="U800">
        <v>2009</v>
      </c>
      <c r="V800" s="14">
        <f t="shared" si="12"/>
        <v>1</v>
      </c>
      <c r="W800" s="28" t="s">
        <v>152</v>
      </c>
      <c r="X800" s="28" t="s">
        <v>94</v>
      </c>
      <c r="Y800" s="30" t="s">
        <v>95</v>
      </c>
      <c r="Z800" s="28" t="s">
        <v>95</v>
      </c>
      <c r="AA800" t="s">
        <v>137</v>
      </c>
      <c r="AB800" s="28">
        <v>860</v>
      </c>
      <c r="AC800" s="28" t="s">
        <v>104</v>
      </c>
      <c r="AD800" s="28" t="s">
        <v>98</v>
      </c>
      <c r="AE800" s="30" t="s">
        <v>99</v>
      </c>
      <c r="AF800" t="s">
        <v>104</v>
      </c>
      <c r="AG800" t="s">
        <v>98</v>
      </c>
      <c r="AH800" t="s">
        <v>100</v>
      </c>
      <c r="AI800" t="s">
        <v>102</v>
      </c>
      <c r="AJ800">
        <v>0</v>
      </c>
      <c r="AK800" t="s">
        <v>102</v>
      </c>
      <c r="AL800">
        <v>0</v>
      </c>
      <c r="AM800">
        <v>1926</v>
      </c>
      <c r="AN800">
        <v>1926</v>
      </c>
      <c r="AO800" s="28" t="s">
        <v>103</v>
      </c>
      <c r="AP800" s="28" t="s">
        <v>104</v>
      </c>
      <c r="AQ800" t="s">
        <v>105</v>
      </c>
      <c r="AR800" t="s">
        <v>106</v>
      </c>
      <c r="AS800">
        <v>1966</v>
      </c>
      <c r="AT800">
        <v>1174</v>
      </c>
      <c r="AU800">
        <v>0</v>
      </c>
      <c r="AV800">
        <v>3140</v>
      </c>
      <c r="AW800" s="30">
        <v>0</v>
      </c>
      <c r="AX800">
        <v>0</v>
      </c>
      <c r="AY800" s="30">
        <v>3</v>
      </c>
      <c r="AZ800" s="30">
        <v>1</v>
      </c>
      <c r="BA800">
        <v>4</v>
      </c>
      <c r="BB800" s="14">
        <f>IF(Table1[[#This Row],[FullBath]]+Table1[[#This Row],[HalfBath]]=Table1[[#This Row],[BedroomAbvGr]],1,0)</f>
        <v>1</v>
      </c>
      <c r="BC800">
        <v>1</v>
      </c>
      <c r="BD800" s="30" t="s">
        <v>104</v>
      </c>
      <c r="BE800">
        <v>11</v>
      </c>
      <c r="BF800" t="s">
        <v>107</v>
      </c>
      <c r="BG800">
        <v>2</v>
      </c>
      <c r="BH800" t="s">
        <v>97</v>
      </c>
      <c r="BI800" t="s">
        <v>156</v>
      </c>
      <c r="BJ800">
        <v>2009</v>
      </c>
      <c r="BK800" t="s">
        <v>157</v>
      </c>
      <c r="BL800">
        <v>3</v>
      </c>
      <c r="BM800">
        <v>820</v>
      </c>
      <c r="BN800" t="s">
        <v>98</v>
      </c>
      <c r="BO800" t="s">
        <v>98</v>
      </c>
      <c r="BP800" t="s">
        <v>105</v>
      </c>
      <c r="BQ800" s="30">
        <v>144</v>
      </c>
      <c r="BR800" s="14">
        <f>IF(Table1[[#This Row],[WoodDeckSF]]&gt;0,1,0)</f>
        <v>1</v>
      </c>
      <c r="BS800">
        <v>78</v>
      </c>
      <c r="BT800">
        <v>0</v>
      </c>
      <c r="BU800">
        <v>0</v>
      </c>
      <c r="BV800">
        <v>0</v>
      </c>
      <c r="BW800">
        <v>0</v>
      </c>
      <c r="BX800" s="28" t="s">
        <v>83</v>
      </c>
      <c r="BY800" s="14">
        <f>IF(Table1[[#This Row],[PoolQC]]="NA", 0, 1)</f>
        <v>0</v>
      </c>
      <c r="BZ800" s="30" t="s">
        <v>83</v>
      </c>
      <c r="CA800" s="14">
        <f>IF(Table1[[#This Row],[Fence]]="NA",0,1)</f>
        <v>0</v>
      </c>
      <c r="CB800" t="s">
        <v>83</v>
      </c>
      <c r="CC800">
        <v>0</v>
      </c>
      <c r="CD800" s="30">
        <v>7</v>
      </c>
      <c r="CE800">
        <v>2009</v>
      </c>
      <c r="CF800" t="s">
        <v>158</v>
      </c>
      <c r="CG800" t="s">
        <v>159</v>
      </c>
      <c r="CH800" s="14">
        <f>IF(Table1[[#This Row],[SaleCondition]]="Normal",1,0)</f>
        <v>0</v>
      </c>
      <c r="CI800" s="1">
        <v>485000</v>
      </c>
    </row>
    <row r="801" spans="1:87" x14ac:dyDescent="0.2">
      <c r="A801">
        <v>800</v>
      </c>
      <c r="B801">
        <v>50</v>
      </c>
      <c r="C801" s="28" t="s">
        <v>81</v>
      </c>
      <c r="D801">
        <v>60</v>
      </c>
      <c r="E801">
        <v>7200</v>
      </c>
      <c r="F801" s="28" t="s">
        <v>82</v>
      </c>
      <c r="G801" t="s">
        <v>83</v>
      </c>
      <c r="H801" t="s">
        <v>84</v>
      </c>
      <c r="I801" s="28" t="s">
        <v>85</v>
      </c>
      <c r="J801" t="s">
        <v>86</v>
      </c>
      <c r="K801" s="30" t="s">
        <v>122</v>
      </c>
      <c r="L801" t="s">
        <v>88</v>
      </c>
      <c r="M801" s="31" t="s">
        <v>232</v>
      </c>
      <c r="N801" s="31" t="s">
        <v>114</v>
      </c>
      <c r="O801" s="28" t="s">
        <v>90</v>
      </c>
      <c r="P801" t="s">
        <v>91</v>
      </c>
      <c r="Q801" s="30" t="s">
        <v>132</v>
      </c>
      <c r="R801" s="28">
        <v>5</v>
      </c>
      <c r="S801" s="28">
        <v>7</v>
      </c>
      <c r="T801">
        <v>1937</v>
      </c>
      <c r="U801">
        <v>1950</v>
      </c>
      <c r="V801" s="14">
        <f t="shared" si="12"/>
        <v>1</v>
      </c>
      <c r="W801" s="28" t="s">
        <v>93</v>
      </c>
      <c r="X801" s="28" t="s">
        <v>94</v>
      </c>
      <c r="Y801" s="30" t="s">
        <v>124</v>
      </c>
      <c r="Z801" s="28" t="s">
        <v>124</v>
      </c>
      <c r="AA801" t="s">
        <v>96</v>
      </c>
      <c r="AB801" s="28">
        <v>252</v>
      </c>
      <c r="AC801" s="28" t="s">
        <v>98</v>
      </c>
      <c r="AD801" s="28" t="s">
        <v>98</v>
      </c>
      <c r="AE801" s="30" t="s">
        <v>126</v>
      </c>
      <c r="AF801" t="s">
        <v>97</v>
      </c>
      <c r="AG801" t="s">
        <v>98</v>
      </c>
      <c r="AH801" t="s">
        <v>100</v>
      </c>
      <c r="AI801" t="s">
        <v>119</v>
      </c>
      <c r="AJ801">
        <v>569</v>
      </c>
      <c r="AK801" t="s">
        <v>102</v>
      </c>
      <c r="AL801">
        <v>0</v>
      </c>
      <c r="AM801">
        <v>162</v>
      </c>
      <c r="AN801">
        <v>731</v>
      </c>
      <c r="AO801" s="28" t="s">
        <v>103</v>
      </c>
      <c r="AP801" s="28" t="s">
        <v>104</v>
      </c>
      <c r="AQ801" t="s">
        <v>105</v>
      </c>
      <c r="AR801" t="s">
        <v>106</v>
      </c>
      <c r="AS801">
        <v>981</v>
      </c>
      <c r="AT801">
        <v>787</v>
      </c>
      <c r="AU801">
        <v>0</v>
      </c>
      <c r="AV801">
        <v>1768</v>
      </c>
      <c r="AW801" s="30">
        <v>1</v>
      </c>
      <c r="AX801">
        <v>0</v>
      </c>
      <c r="AY801" s="30">
        <v>1</v>
      </c>
      <c r="AZ801" s="30">
        <v>1</v>
      </c>
      <c r="BA801">
        <v>3</v>
      </c>
      <c r="BB801" s="14">
        <f>IF(Table1[[#This Row],[FullBath]]+Table1[[#This Row],[HalfBath]]=Table1[[#This Row],[BedroomAbvGr]],1,0)</f>
        <v>0</v>
      </c>
      <c r="BC801">
        <v>1</v>
      </c>
      <c r="BD801" s="30" t="s">
        <v>97</v>
      </c>
      <c r="BE801">
        <v>7</v>
      </c>
      <c r="BF801" t="s">
        <v>107</v>
      </c>
      <c r="BG801">
        <v>2</v>
      </c>
      <c r="BH801" t="s">
        <v>98</v>
      </c>
      <c r="BI801" t="s">
        <v>127</v>
      </c>
      <c r="BJ801">
        <v>1939</v>
      </c>
      <c r="BK801" t="s">
        <v>102</v>
      </c>
      <c r="BL801">
        <v>1</v>
      </c>
      <c r="BM801">
        <v>240</v>
      </c>
      <c r="BN801" t="s">
        <v>98</v>
      </c>
      <c r="BO801" t="s">
        <v>98</v>
      </c>
      <c r="BP801" t="s">
        <v>105</v>
      </c>
      <c r="BQ801" s="30">
        <v>0</v>
      </c>
      <c r="BR801" s="14">
        <f>IF(Table1[[#This Row],[WoodDeckSF]]&gt;0,1,0)</f>
        <v>0</v>
      </c>
      <c r="BS801">
        <v>0</v>
      </c>
      <c r="BT801">
        <v>264</v>
      </c>
      <c r="BU801">
        <v>0</v>
      </c>
      <c r="BV801">
        <v>0</v>
      </c>
      <c r="BW801">
        <v>0</v>
      </c>
      <c r="BX801" s="28" t="s">
        <v>83</v>
      </c>
      <c r="BY801" s="14">
        <f>IF(Table1[[#This Row],[PoolQC]]="NA", 0, 1)</f>
        <v>0</v>
      </c>
      <c r="BZ801" s="30" t="s">
        <v>134</v>
      </c>
      <c r="CA801" s="14">
        <f>IF(Table1[[#This Row],[Fence]]="NA",0,1)</f>
        <v>1</v>
      </c>
      <c r="CB801" t="s">
        <v>83</v>
      </c>
      <c r="CC801">
        <v>0</v>
      </c>
      <c r="CD801" s="30">
        <v>6</v>
      </c>
      <c r="CE801">
        <v>2007</v>
      </c>
      <c r="CF801" t="s">
        <v>110</v>
      </c>
      <c r="CG801" t="s">
        <v>111</v>
      </c>
      <c r="CH801" s="14">
        <f>IF(Table1[[#This Row],[SaleCondition]]="Normal",1,0)</f>
        <v>1</v>
      </c>
      <c r="CI801" s="1">
        <v>175000</v>
      </c>
    </row>
    <row r="802" spans="1:87" x14ac:dyDescent="0.2">
      <c r="A802">
        <v>801</v>
      </c>
      <c r="B802">
        <v>60</v>
      </c>
      <c r="C802" s="28" t="s">
        <v>81</v>
      </c>
      <c r="D802">
        <v>79</v>
      </c>
      <c r="E802">
        <v>12798</v>
      </c>
      <c r="F802" s="28" t="s">
        <v>82</v>
      </c>
      <c r="G802" t="s">
        <v>83</v>
      </c>
      <c r="H802" t="s">
        <v>120</v>
      </c>
      <c r="I802" s="28" t="s">
        <v>199</v>
      </c>
      <c r="J802" t="s">
        <v>86</v>
      </c>
      <c r="K802" s="30" t="s">
        <v>87</v>
      </c>
      <c r="L802" t="s">
        <v>194</v>
      </c>
      <c r="M802" s="31" t="s">
        <v>205</v>
      </c>
      <c r="N802" s="31" t="s">
        <v>114</v>
      </c>
      <c r="O802" s="28" t="s">
        <v>90</v>
      </c>
      <c r="P802" t="s">
        <v>91</v>
      </c>
      <c r="Q802" s="30" t="s">
        <v>92</v>
      </c>
      <c r="R802" s="28">
        <v>6</v>
      </c>
      <c r="S802" s="28">
        <v>5</v>
      </c>
      <c r="T802">
        <v>1997</v>
      </c>
      <c r="U802">
        <v>1997</v>
      </c>
      <c r="V802" s="14">
        <f t="shared" si="12"/>
        <v>0</v>
      </c>
      <c r="W802" s="28" t="s">
        <v>93</v>
      </c>
      <c r="X802" s="28" t="s">
        <v>94</v>
      </c>
      <c r="Y802" s="30" t="s">
        <v>95</v>
      </c>
      <c r="Z802" s="28" t="s">
        <v>95</v>
      </c>
      <c r="AA802" t="s">
        <v>117</v>
      </c>
      <c r="AB802" s="28">
        <v>0</v>
      </c>
      <c r="AC802" s="28" t="s">
        <v>98</v>
      </c>
      <c r="AD802" s="28" t="s">
        <v>98</v>
      </c>
      <c r="AE802" s="30" t="s">
        <v>99</v>
      </c>
      <c r="AF802" t="s">
        <v>97</v>
      </c>
      <c r="AG802" t="s">
        <v>98</v>
      </c>
      <c r="AH802" t="s">
        <v>97</v>
      </c>
      <c r="AI802" t="s">
        <v>101</v>
      </c>
      <c r="AJ802">
        <v>462</v>
      </c>
      <c r="AK802" t="s">
        <v>102</v>
      </c>
      <c r="AL802">
        <v>0</v>
      </c>
      <c r="AM802">
        <v>154</v>
      </c>
      <c r="AN802">
        <v>616</v>
      </c>
      <c r="AO802" s="28" t="s">
        <v>103</v>
      </c>
      <c r="AP802" s="28" t="s">
        <v>97</v>
      </c>
      <c r="AQ802" t="s">
        <v>105</v>
      </c>
      <c r="AR802" t="s">
        <v>106</v>
      </c>
      <c r="AS802">
        <v>616</v>
      </c>
      <c r="AT802">
        <v>1072</v>
      </c>
      <c r="AU802">
        <v>0</v>
      </c>
      <c r="AV802">
        <v>1688</v>
      </c>
      <c r="AW802" s="30">
        <v>1</v>
      </c>
      <c r="AX802">
        <v>0</v>
      </c>
      <c r="AY802" s="30">
        <v>2</v>
      </c>
      <c r="AZ802" s="30">
        <v>1</v>
      </c>
      <c r="BA802">
        <v>4</v>
      </c>
      <c r="BB802" s="14">
        <f>IF(Table1[[#This Row],[FullBath]]+Table1[[#This Row],[HalfBath]]=Table1[[#This Row],[BedroomAbvGr]],1,0)</f>
        <v>0</v>
      </c>
      <c r="BC802">
        <v>1</v>
      </c>
      <c r="BD802" s="30" t="s">
        <v>97</v>
      </c>
      <c r="BE802">
        <v>8</v>
      </c>
      <c r="BF802" t="s">
        <v>107</v>
      </c>
      <c r="BG802">
        <v>0</v>
      </c>
      <c r="BH802" t="s">
        <v>83</v>
      </c>
      <c r="BI802" t="s">
        <v>108</v>
      </c>
      <c r="BJ802">
        <v>1997</v>
      </c>
      <c r="BK802" t="s">
        <v>109</v>
      </c>
      <c r="BL802">
        <v>2</v>
      </c>
      <c r="BM802">
        <v>603</v>
      </c>
      <c r="BN802" t="s">
        <v>98</v>
      </c>
      <c r="BO802" t="s">
        <v>98</v>
      </c>
      <c r="BP802" t="s">
        <v>105</v>
      </c>
      <c r="BQ802" s="30">
        <v>403</v>
      </c>
      <c r="BR802" s="14">
        <f>IF(Table1[[#This Row],[WoodDeckSF]]&gt;0,1,0)</f>
        <v>1</v>
      </c>
      <c r="BS802">
        <v>114</v>
      </c>
      <c r="BT802">
        <v>185</v>
      </c>
      <c r="BU802">
        <v>0</v>
      </c>
      <c r="BV802">
        <v>0</v>
      </c>
      <c r="BW802">
        <v>0</v>
      </c>
      <c r="BX802" s="28" t="s">
        <v>83</v>
      </c>
      <c r="BY802" s="14">
        <f>IF(Table1[[#This Row],[PoolQC]]="NA", 0, 1)</f>
        <v>0</v>
      </c>
      <c r="BZ802" s="30" t="s">
        <v>83</v>
      </c>
      <c r="CA802" s="14">
        <f>IF(Table1[[#This Row],[Fence]]="NA",0,1)</f>
        <v>0</v>
      </c>
      <c r="CB802" t="s">
        <v>135</v>
      </c>
      <c r="CC802">
        <v>400</v>
      </c>
      <c r="CD802" s="30">
        <v>5</v>
      </c>
      <c r="CE802">
        <v>2008</v>
      </c>
      <c r="CF802" t="s">
        <v>110</v>
      </c>
      <c r="CG802" t="s">
        <v>111</v>
      </c>
      <c r="CH802" s="14">
        <f>IF(Table1[[#This Row],[SaleCondition]]="Normal",1,0)</f>
        <v>1</v>
      </c>
      <c r="CI802" s="1">
        <v>200000</v>
      </c>
    </row>
    <row r="803" spans="1:87" x14ac:dyDescent="0.2">
      <c r="A803">
        <v>802</v>
      </c>
      <c r="B803">
        <v>30</v>
      </c>
      <c r="C803" s="28" t="s">
        <v>142</v>
      </c>
      <c r="D803">
        <v>40</v>
      </c>
      <c r="E803">
        <v>4800</v>
      </c>
      <c r="F803" s="28" t="s">
        <v>82</v>
      </c>
      <c r="G803" t="s">
        <v>83</v>
      </c>
      <c r="H803" t="s">
        <v>84</v>
      </c>
      <c r="I803" s="28" t="s">
        <v>85</v>
      </c>
      <c r="J803" t="s">
        <v>86</v>
      </c>
      <c r="K803" s="30" t="s">
        <v>87</v>
      </c>
      <c r="L803" t="s">
        <v>88</v>
      </c>
      <c r="M803" s="31" t="s">
        <v>176</v>
      </c>
      <c r="N803" s="31" t="s">
        <v>90</v>
      </c>
      <c r="O803" s="28" t="s">
        <v>90</v>
      </c>
      <c r="P803" t="s">
        <v>91</v>
      </c>
      <c r="Q803" s="30" t="s">
        <v>115</v>
      </c>
      <c r="R803" s="28">
        <v>4</v>
      </c>
      <c r="S803" s="28">
        <v>7</v>
      </c>
      <c r="T803">
        <v>1916</v>
      </c>
      <c r="U803">
        <v>1990</v>
      </c>
      <c r="V803" s="14">
        <f t="shared" si="12"/>
        <v>1</v>
      </c>
      <c r="W803" s="28" t="s">
        <v>93</v>
      </c>
      <c r="X803" s="28" t="s">
        <v>94</v>
      </c>
      <c r="Y803" s="30" t="s">
        <v>116</v>
      </c>
      <c r="Z803" s="28" t="s">
        <v>116</v>
      </c>
      <c r="AA803" t="s">
        <v>117</v>
      </c>
      <c r="AB803" s="28">
        <v>0</v>
      </c>
      <c r="AC803" s="28" t="s">
        <v>98</v>
      </c>
      <c r="AD803" s="28" t="s">
        <v>98</v>
      </c>
      <c r="AE803" s="30" t="s">
        <v>118</v>
      </c>
      <c r="AF803" t="s">
        <v>98</v>
      </c>
      <c r="AG803" t="s">
        <v>98</v>
      </c>
      <c r="AH803" t="s">
        <v>100</v>
      </c>
      <c r="AI803" t="s">
        <v>172</v>
      </c>
      <c r="AJ803">
        <v>197</v>
      </c>
      <c r="AK803" t="s">
        <v>102</v>
      </c>
      <c r="AL803">
        <v>0</v>
      </c>
      <c r="AM803">
        <v>999</v>
      </c>
      <c r="AN803">
        <v>1196</v>
      </c>
      <c r="AO803" s="28" t="s">
        <v>103</v>
      </c>
      <c r="AP803" s="28" t="s">
        <v>104</v>
      </c>
      <c r="AQ803" t="s">
        <v>105</v>
      </c>
      <c r="AR803" t="s">
        <v>164</v>
      </c>
      <c r="AS803">
        <v>1196</v>
      </c>
      <c r="AT803">
        <v>0</v>
      </c>
      <c r="AU803">
        <v>0</v>
      </c>
      <c r="AV803">
        <v>1196</v>
      </c>
      <c r="AW803" s="30">
        <v>1</v>
      </c>
      <c r="AX803">
        <v>0</v>
      </c>
      <c r="AY803" s="30">
        <v>1</v>
      </c>
      <c r="AZ803" s="30">
        <v>0</v>
      </c>
      <c r="BA803">
        <v>2</v>
      </c>
      <c r="BB803" s="14">
        <f>IF(Table1[[#This Row],[FullBath]]+Table1[[#This Row],[HalfBath]]=Table1[[#This Row],[BedroomAbvGr]],1,0)</f>
        <v>0</v>
      </c>
      <c r="BC803">
        <v>1</v>
      </c>
      <c r="BD803" s="30" t="s">
        <v>98</v>
      </c>
      <c r="BE803">
        <v>5</v>
      </c>
      <c r="BF803" t="s">
        <v>107</v>
      </c>
      <c r="BG803">
        <v>0</v>
      </c>
      <c r="BH803" t="s">
        <v>83</v>
      </c>
      <c r="BI803" t="s">
        <v>127</v>
      </c>
      <c r="BJ803">
        <v>1957</v>
      </c>
      <c r="BK803" t="s">
        <v>102</v>
      </c>
      <c r="BL803">
        <v>2</v>
      </c>
      <c r="BM803">
        <v>440</v>
      </c>
      <c r="BN803" t="s">
        <v>98</v>
      </c>
      <c r="BO803" t="s">
        <v>98</v>
      </c>
      <c r="BP803" t="s">
        <v>105</v>
      </c>
      <c r="BQ803" s="30">
        <v>0</v>
      </c>
      <c r="BR803" s="14">
        <f>IF(Table1[[#This Row],[WoodDeckSF]]&gt;0,1,0)</f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 s="28" t="s">
        <v>83</v>
      </c>
      <c r="BY803" s="14">
        <f>IF(Table1[[#This Row],[PoolQC]]="NA", 0, 1)</f>
        <v>0</v>
      </c>
      <c r="BZ803" s="30" t="s">
        <v>83</v>
      </c>
      <c r="CA803" s="14">
        <f>IF(Table1[[#This Row],[Fence]]="NA",0,1)</f>
        <v>0</v>
      </c>
      <c r="CB803" t="s">
        <v>83</v>
      </c>
      <c r="CC803">
        <v>0</v>
      </c>
      <c r="CD803" s="30">
        <v>7</v>
      </c>
      <c r="CE803">
        <v>2007</v>
      </c>
      <c r="CF803" t="s">
        <v>110</v>
      </c>
      <c r="CG803" t="s">
        <v>111</v>
      </c>
      <c r="CH803" s="14">
        <f>IF(Table1[[#This Row],[SaleCondition]]="Normal",1,0)</f>
        <v>1</v>
      </c>
      <c r="CI803" s="1">
        <v>109900</v>
      </c>
    </row>
    <row r="804" spans="1:87" x14ac:dyDescent="0.2">
      <c r="A804">
        <v>803</v>
      </c>
      <c r="B804">
        <v>60</v>
      </c>
      <c r="C804" s="28" t="s">
        <v>81</v>
      </c>
      <c r="D804">
        <v>63</v>
      </c>
      <c r="E804">
        <v>8199</v>
      </c>
      <c r="F804" s="28" t="s">
        <v>82</v>
      </c>
      <c r="G804" t="s">
        <v>83</v>
      </c>
      <c r="H804" t="s">
        <v>84</v>
      </c>
      <c r="I804" s="28" t="s">
        <v>85</v>
      </c>
      <c r="J804" t="s">
        <v>86</v>
      </c>
      <c r="K804" s="30" t="s">
        <v>87</v>
      </c>
      <c r="L804" t="s">
        <v>88</v>
      </c>
      <c r="M804" s="31" t="s">
        <v>89</v>
      </c>
      <c r="N804" s="31" t="s">
        <v>90</v>
      </c>
      <c r="O804" s="28" t="s">
        <v>90</v>
      </c>
      <c r="P804" t="s">
        <v>91</v>
      </c>
      <c r="Q804" s="30" t="s">
        <v>92</v>
      </c>
      <c r="R804" s="28">
        <v>7</v>
      </c>
      <c r="S804" s="28">
        <v>5</v>
      </c>
      <c r="T804">
        <v>2005</v>
      </c>
      <c r="U804">
        <v>2005</v>
      </c>
      <c r="V804" s="14">
        <f t="shared" si="12"/>
        <v>0</v>
      </c>
      <c r="W804" s="28" t="s">
        <v>93</v>
      </c>
      <c r="X804" s="28" t="s">
        <v>94</v>
      </c>
      <c r="Y804" s="30" t="s">
        <v>155</v>
      </c>
      <c r="Z804" s="28" t="s">
        <v>125</v>
      </c>
      <c r="AA804" t="s">
        <v>117</v>
      </c>
      <c r="AB804" s="28">
        <v>0</v>
      </c>
      <c r="AC804" s="28" t="s">
        <v>97</v>
      </c>
      <c r="AD804" s="28" t="s">
        <v>98</v>
      </c>
      <c r="AE804" s="30" t="s">
        <v>99</v>
      </c>
      <c r="AF804" t="s">
        <v>97</v>
      </c>
      <c r="AG804" t="s">
        <v>98</v>
      </c>
      <c r="AH804" t="s">
        <v>130</v>
      </c>
      <c r="AI804" t="s">
        <v>101</v>
      </c>
      <c r="AJ804">
        <v>648</v>
      </c>
      <c r="AK804" t="s">
        <v>102</v>
      </c>
      <c r="AL804">
        <v>0</v>
      </c>
      <c r="AM804">
        <v>80</v>
      </c>
      <c r="AN804">
        <v>728</v>
      </c>
      <c r="AO804" s="28" t="s">
        <v>103</v>
      </c>
      <c r="AP804" s="28" t="s">
        <v>104</v>
      </c>
      <c r="AQ804" t="s">
        <v>105</v>
      </c>
      <c r="AR804" t="s">
        <v>106</v>
      </c>
      <c r="AS804">
        <v>728</v>
      </c>
      <c r="AT804">
        <v>728</v>
      </c>
      <c r="AU804">
        <v>0</v>
      </c>
      <c r="AV804">
        <v>1456</v>
      </c>
      <c r="AW804" s="30">
        <v>1</v>
      </c>
      <c r="AX804">
        <v>0</v>
      </c>
      <c r="AY804" s="30">
        <v>2</v>
      </c>
      <c r="AZ804" s="30">
        <v>1</v>
      </c>
      <c r="BA804">
        <v>3</v>
      </c>
      <c r="BB804" s="14">
        <f>IF(Table1[[#This Row],[FullBath]]+Table1[[#This Row],[HalfBath]]=Table1[[#This Row],[BedroomAbvGr]],1,0)</f>
        <v>1</v>
      </c>
      <c r="BC804">
        <v>1</v>
      </c>
      <c r="BD804" s="30" t="s">
        <v>97</v>
      </c>
      <c r="BE804">
        <v>7</v>
      </c>
      <c r="BF804" t="s">
        <v>107</v>
      </c>
      <c r="BG804">
        <v>1</v>
      </c>
      <c r="BH804" t="s">
        <v>97</v>
      </c>
      <c r="BI804" t="s">
        <v>108</v>
      </c>
      <c r="BJ804">
        <v>2005</v>
      </c>
      <c r="BK804" t="s">
        <v>157</v>
      </c>
      <c r="BL804">
        <v>2</v>
      </c>
      <c r="BM804">
        <v>410</v>
      </c>
      <c r="BN804" t="s">
        <v>98</v>
      </c>
      <c r="BO804" t="s">
        <v>98</v>
      </c>
      <c r="BP804" t="s">
        <v>105</v>
      </c>
      <c r="BQ804" s="30">
        <v>36</v>
      </c>
      <c r="BR804" s="14">
        <f>IF(Table1[[#This Row],[WoodDeckSF]]&gt;0,1,0)</f>
        <v>1</v>
      </c>
      <c r="BS804">
        <v>18</v>
      </c>
      <c r="BT804">
        <v>0</v>
      </c>
      <c r="BU804">
        <v>0</v>
      </c>
      <c r="BV804">
        <v>0</v>
      </c>
      <c r="BW804">
        <v>0</v>
      </c>
      <c r="BX804" s="28" t="s">
        <v>83</v>
      </c>
      <c r="BY804" s="14">
        <f>IF(Table1[[#This Row],[PoolQC]]="NA", 0, 1)</f>
        <v>0</v>
      </c>
      <c r="BZ804" s="30" t="s">
        <v>83</v>
      </c>
      <c r="CA804" s="14">
        <f>IF(Table1[[#This Row],[Fence]]="NA",0,1)</f>
        <v>0</v>
      </c>
      <c r="CB804" t="s">
        <v>83</v>
      </c>
      <c r="CC804">
        <v>0</v>
      </c>
      <c r="CD804" s="30">
        <v>10</v>
      </c>
      <c r="CE804">
        <v>2008</v>
      </c>
      <c r="CF804" t="s">
        <v>110</v>
      </c>
      <c r="CG804" t="s">
        <v>111</v>
      </c>
      <c r="CH804" s="14">
        <f>IF(Table1[[#This Row],[SaleCondition]]="Normal",1,0)</f>
        <v>1</v>
      </c>
      <c r="CI804" s="1">
        <v>189000</v>
      </c>
    </row>
    <row r="805" spans="1:87" x14ac:dyDescent="0.2">
      <c r="A805">
        <v>804</v>
      </c>
      <c r="B805">
        <v>60</v>
      </c>
      <c r="C805" s="28" t="s">
        <v>81</v>
      </c>
      <c r="D805">
        <v>107</v>
      </c>
      <c r="E805">
        <v>13891</v>
      </c>
      <c r="F805" s="28" t="s">
        <v>82</v>
      </c>
      <c r="G805" t="s">
        <v>83</v>
      </c>
      <c r="H805" t="s">
        <v>84</v>
      </c>
      <c r="I805" s="28" t="s">
        <v>85</v>
      </c>
      <c r="J805" t="s">
        <v>86</v>
      </c>
      <c r="K805" s="30" t="s">
        <v>87</v>
      </c>
      <c r="L805" t="s">
        <v>88</v>
      </c>
      <c r="M805" s="31" t="s">
        <v>154</v>
      </c>
      <c r="N805" s="31" t="s">
        <v>90</v>
      </c>
      <c r="O805" s="28" t="s">
        <v>90</v>
      </c>
      <c r="P805" t="s">
        <v>91</v>
      </c>
      <c r="Q805" s="30" t="s">
        <v>92</v>
      </c>
      <c r="R805" s="28">
        <v>9</v>
      </c>
      <c r="S805" s="28">
        <v>5</v>
      </c>
      <c r="T805">
        <v>2008</v>
      </c>
      <c r="U805">
        <v>2009</v>
      </c>
      <c r="V805" s="14">
        <f t="shared" si="12"/>
        <v>1</v>
      </c>
      <c r="W805" s="28" t="s">
        <v>152</v>
      </c>
      <c r="X805" s="28" t="s">
        <v>94</v>
      </c>
      <c r="Y805" s="30" t="s">
        <v>95</v>
      </c>
      <c r="Z805" s="28" t="s">
        <v>95</v>
      </c>
      <c r="AA805" t="s">
        <v>137</v>
      </c>
      <c r="AB805" s="28">
        <v>424</v>
      </c>
      <c r="AC805" s="28" t="s">
        <v>104</v>
      </c>
      <c r="AD805" s="28" t="s">
        <v>98</v>
      </c>
      <c r="AE805" s="30" t="s">
        <v>99</v>
      </c>
      <c r="AF805" t="s">
        <v>104</v>
      </c>
      <c r="AG805" t="s">
        <v>98</v>
      </c>
      <c r="AH805" t="s">
        <v>97</v>
      </c>
      <c r="AI805" t="s">
        <v>102</v>
      </c>
      <c r="AJ805">
        <v>0</v>
      </c>
      <c r="AK805" t="s">
        <v>102</v>
      </c>
      <c r="AL805">
        <v>0</v>
      </c>
      <c r="AM805">
        <v>1734</v>
      </c>
      <c r="AN805">
        <v>1734</v>
      </c>
      <c r="AO805" s="28" t="s">
        <v>103</v>
      </c>
      <c r="AP805" s="28" t="s">
        <v>104</v>
      </c>
      <c r="AQ805" t="s">
        <v>105</v>
      </c>
      <c r="AR805" t="s">
        <v>106</v>
      </c>
      <c r="AS805">
        <v>1734</v>
      </c>
      <c r="AT805">
        <v>1088</v>
      </c>
      <c r="AU805">
        <v>0</v>
      </c>
      <c r="AV805">
        <v>2822</v>
      </c>
      <c r="AW805" s="30">
        <v>0</v>
      </c>
      <c r="AX805">
        <v>0</v>
      </c>
      <c r="AY805" s="30">
        <v>3</v>
      </c>
      <c r="AZ805" s="30">
        <v>1</v>
      </c>
      <c r="BA805">
        <v>4</v>
      </c>
      <c r="BB805" s="14">
        <f>IF(Table1[[#This Row],[FullBath]]+Table1[[#This Row],[HalfBath]]=Table1[[#This Row],[BedroomAbvGr]],1,0)</f>
        <v>1</v>
      </c>
      <c r="BC805">
        <v>1</v>
      </c>
      <c r="BD805" s="30" t="s">
        <v>104</v>
      </c>
      <c r="BE805">
        <v>12</v>
      </c>
      <c r="BF805" t="s">
        <v>107</v>
      </c>
      <c r="BG805">
        <v>1</v>
      </c>
      <c r="BH805" t="s">
        <v>97</v>
      </c>
      <c r="BI805" t="s">
        <v>156</v>
      </c>
      <c r="BJ805">
        <v>2009</v>
      </c>
      <c r="BK805" t="s">
        <v>109</v>
      </c>
      <c r="BL805">
        <v>3</v>
      </c>
      <c r="BM805">
        <v>1020</v>
      </c>
      <c r="BN805" t="s">
        <v>98</v>
      </c>
      <c r="BO805" t="s">
        <v>98</v>
      </c>
      <c r="BP805" t="s">
        <v>105</v>
      </c>
      <c r="BQ805" s="30">
        <v>52</v>
      </c>
      <c r="BR805" s="14">
        <f>IF(Table1[[#This Row],[WoodDeckSF]]&gt;0,1,0)</f>
        <v>1</v>
      </c>
      <c r="BS805">
        <v>170</v>
      </c>
      <c r="BT805">
        <v>0</v>
      </c>
      <c r="BU805">
        <v>0</v>
      </c>
      <c r="BV805">
        <v>192</v>
      </c>
      <c r="BW805">
        <v>0</v>
      </c>
      <c r="BX805" s="28" t="s">
        <v>83</v>
      </c>
      <c r="BY805" s="14">
        <f>IF(Table1[[#This Row],[PoolQC]]="NA", 0, 1)</f>
        <v>0</v>
      </c>
      <c r="BZ805" s="30" t="s">
        <v>83</v>
      </c>
      <c r="CA805" s="14">
        <f>IF(Table1[[#This Row],[Fence]]="NA",0,1)</f>
        <v>0</v>
      </c>
      <c r="CB805" t="s">
        <v>83</v>
      </c>
      <c r="CC805">
        <v>0</v>
      </c>
      <c r="CD805" s="30">
        <v>1</v>
      </c>
      <c r="CE805">
        <v>2009</v>
      </c>
      <c r="CF805" t="s">
        <v>158</v>
      </c>
      <c r="CG805" t="s">
        <v>159</v>
      </c>
      <c r="CH805" s="14">
        <f>IF(Table1[[#This Row],[SaleCondition]]="Normal",1,0)</f>
        <v>0</v>
      </c>
      <c r="CI805" s="1">
        <v>582933</v>
      </c>
    </row>
    <row r="806" spans="1:87" x14ac:dyDescent="0.2">
      <c r="A806">
        <v>805</v>
      </c>
      <c r="B806">
        <v>20</v>
      </c>
      <c r="C806" s="28" t="s">
        <v>81</v>
      </c>
      <c r="D806">
        <v>75</v>
      </c>
      <c r="E806">
        <v>9000</v>
      </c>
      <c r="F806" s="28" t="s">
        <v>82</v>
      </c>
      <c r="G806" t="s">
        <v>83</v>
      </c>
      <c r="H806" t="s">
        <v>84</v>
      </c>
      <c r="I806" s="28" t="s">
        <v>85</v>
      </c>
      <c r="J806" t="s">
        <v>86</v>
      </c>
      <c r="K806" s="30" t="s">
        <v>87</v>
      </c>
      <c r="L806" t="s">
        <v>88</v>
      </c>
      <c r="M806" s="31" t="s">
        <v>162</v>
      </c>
      <c r="N806" s="31" t="s">
        <v>90</v>
      </c>
      <c r="O806" s="28" t="s">
        <v>90</v>
      </c>
      <c r="P806" t="s">
        <v>91</v>
      </c>
      <c r="Q806" s="30" t="s">
        <v>115</v>
      </c>
      <c r="R806" s="28">
        <v>5</v>
      </c>
      <c r="S806" s="28">
        <v>5</v>
      </c>
      <c r="T806">
        <v>1954</v>
      </c>
      <c r="U806">
        <v>1954</v>
      </c>
      <c r="V806" s="14">
        <f t="shared" si="12"/>
        <v>0</v>
      </c>
      <c r="W806" s="28" t="s">
        <v>93</v>
      </c>
      <c r="X806" s="28" t="s">
        <v>94</v>
      </c>
      <c r="Y806" s="30" t="s">
        <v>124</v>
      </c>
      <c r="Z806" s="28" t="s">
        <v>124</v>
      </c>
      <c r="AA806" t="s">
        <v>117</v>
      </c>
      <c r="AB806" s="28">
        <v>0</v>
      </c>
      <c r="AC806" s="28" t="s">
        <v>98</v>
      </c>
      <c r="AD806" s="28" t="s">
        <v>98</v>
      </c>
      <c r="AE806" s="30" t="s">
        <v>118</v>
      </c>
      <c r="AF806" t="s">
        <v>98</v>
      </c>
      <c r="AG806" t="s">
        <v>98</v>
      </c>
      <c r="AH806" t="s">
        <v>100</v>
      </c>
      <c r="AI806" t="s">
        <v>172</v>
      </c>
      <c r="AJ806">
        <v>812</v>
      </c>
      <c r="AK806" t="s">
        <v>102</v>
      </c>
      <c r="AL806">
        <v>0</v>
      </c>
      <c r="AM806">
        <v>124</v>
      </c>
      <c r="AN806">
        <v>936</v>
      </c>
      <c r="AO806" s="28" t="s">
        <v>103</v>
      </c>
      <c r="AP806" s="28" t="s">
        <v>98</v>
      </c>
      <c r="AQ806" t="s">
        <v>105</v>
      </c>
      <c r="AR806" t="s">
        <v>106</v>
      </c>
      <c r="AS806">
        <v>1128</v>
      </c>
      <c r="AT806">
        <v>0</v>
      </c>
      <c r="AU806">
        <v>0</v>
      </c>
      <c r="AV806">
        <v>1128</v>
      </c>
      <c r="AW806" s="30">
        <v>0</v>
      </c>
      <c r="AX806">
        <v>0</v>
      </c>
      <c r="AY806" s="30">
        <v>1</v>
      </c>
      <c r="AZ806" s="30">
        <v>0</v>
      </c>
      <c r="BA806">
        <v>2</v>
      </c>
      <c r="BB806" s="14">
        <f>IF(Table1[[#This Row],[FullBath]]+Table1[[#This Row],[HalfBath]]=Table1[[#This Row],[BedroomAbvGr]],1,0)</f>
        <v>0</v>
      </c>
      <c r="BC806">
        <v>1</v>
      </c>
      <c r="BD806" s="30" t="s">
        <v>98</v>
      </c>
      <c r="BE806">
        <v>5</v>
      </c>
      <c r="BF806" t="s">
        <v>146</v>
      </c>
      <c r="BG806">
        <v>0</v>
      </c>
      <c r="BH806" t="s">
        <v>83</v>
      </c>
      <c r="BI806" t="s">
        <v>108</v>
      </c>
      <c r="BJ806">
        <v>1954</v>
      </c>
      <c r="BK806" t="s">
        <v>102</v>
      </c>
      <c r="BL806">
        <v>1</v>
      </c>
      <c r="BM806">
        <v>286</v>
      </c>
      <c r="BN806" t="s">
        <v>98</v>
      </c>
      <c r="BO806" t="s">
        <v>98</v>
      </c>
      <c r="BP806" t="s">
        <v>105</v>
      </c>
      <c r="BQ806" s="30">
        <v>0</v>
      </c>
      <c r="BR806" s="14">
        <f>IF(Table1[[#This Row],[WoodDeckSF]]&gt;0,1,0)</f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 s="28" t="s">
        <v>83</v>
      </c>
      <c r="BY806" s="14">
        <f>IF(Table1[[#This Row],[PoolQC]]="NA", 0, 1)</f>
        <v>0</v>
      </c>
      <c r="BZ806" s="30" t="s">
        <v>163</v>
      </c>
      <c r="CA806" s="14">
        <f>IF(Table1[[#This Row],[Fence]]="NA",0,1)</f>
        <v>1</v>
      </c>
      <c r="CB806" t="s">
        <v>83</v>
      </c>
      <c r="CC806">
        <v>0</v>
      </c>
      <c r="CD806" s="30">
        <v>6</v>
      </c>
      <c r="CE806">
        <v>2006</v>
      </c>
      <c r="CF806" t="s">
        <v>110</v>
      </c>
      <c r="CG806" t="s">
        <v>219</v>
      </c>
      <c r="CH806" s="14">
        <f>IF(Table1[[#This Row],[SaleCondition]]="Normal",1,0)</f>
        <v>0</v>
      </c>
      <c r="CI806" s="1">
        <v>118000</v>
      </c>
    </row>
    <row r="807" spans="1:87" x14ac:dyDescent="0.2">
      <c r="A807">
        <v>806</v>
      </c>
      <c r="B807">
        <v>20</v>
      </c>
      <c r="C807" s="28" t="s">
        <v>81</v>
      </c>
      <c r="D807">
        <v>91</v>
      </c>
      <c r="E807">
        <v>12274</v>
      </c>
      <c r="F807" s="28" t="s">
        <v>82</v>
      </c>
      <c r="G807" t="s">
        <v>83</v>
      </c>
      <c r="H807" t="s">
        <v>120</v>
      </c>
      <c r="I807" s="28" t="s">
        <v>85</v>
      </c>
      <c r="J807" t="s">
        <v>86</v>
      </c>
      <c r="K807" s="30" t="s">
        <v>112</v>
      </c>
      <c r="L807" t="s">
        <v>88</v>
      </c>
      <c r="M807" s="31" t="s">
        <v>136</v>
      </c>
      <c r="N807" s="31" t="s">
        <v>90</v>
      </c>
      <c r="O807" s="28" t="s">
        <v>90</v>
      </c>
      <c r="P807" t="s">
        <v>91</v>
      </c>
      <c r="Q807" s="30" t="s">
        <v>115</v>
      </c>
      <c r="R807" s="28">
        <v>7</v>
      </c>
      <c r="S807" s="28">
        <v>5</v>
      </c>
      <c r="T807">
        <v>2008</v>
      </c>
      <c r="U807">
        <v>2008</v>
      </c>
      <c r="V807" s="14">
        <f t="shared" si="12"/>
        <v>0</v>
      </c>
      <c r="W807" s="28" t="s">
        <v>93</v>
      </c>
      <c r="X807" s="28" t="s">
        <v>94</v>
      </c>
      <c r="Y807" s="30" t="s">
        <v>95</v>
      </c>
      <c r="Z807" s="28" t="s">
        <v>95</v>
      </c>
      <c r="AA807" t="s">
        <v>137</v>
      </c>
      <c r="AB807" s="28">
        <v>256</v>
      </c>
      <c r="AC807" s="28" t="s">
        <v>97</v>
      </c>
      <c r="AD807" s="28" t="s">
        <v>98</v>
      </c>
      <c r="AE807" s="30" t="s">
        <v>99</v>
      </c>
      <c r="AF807" t="s">
        <v>97</v>
      </c>
      <c r="AG807" t="s">
        <v>98</v>
      </c>
      <c r="AH807" t="s">
        <v>100</v>
      </c>
      <c r="AI807" t="s">
        <v>102</v>
      </c>
      <c r="AJ807">
        <v>0</v>
      </c>
      <c r="AK807" t="s">
        <v>102</v>
      </c>
      <c r="AL807">
        <v>0</v>
      </c>
      <c r="AM807">
        <v>1417</v>
      </c>
      <c r="AN807">
        <v>1417</v>
      </c>
      <c r="AO807" s="28" t="s">
        <v>103</v>
      </c>
      <c r="AP807" s="28" t="s">
        <v>104</v>
      </c>
      <c r="AQ807" t="s">
        <v>105</v>
      </c>
      <c r="AR807" t="s">
        <v>106</v>
      </c>
      <c r="AS807">
        <v>1428</v>
      </c>
      <c r="AT807">
        <v>0</v>
      </c>
      <c r="AU807">
        <v>0</v>
      </c>
      <c r="AV807">
        <v>1428</v>
      </c>
      <c r="AW807" s="30">
        <v>0</v>
      </c>
      <c r="AX807">
        <v>0</v>
      </c>
      <c r="AY807" s="30">
        <v>2</v>
      </c>
      <c r="AZ807" s="30">
        <v>0</v>
      </c>
      <c r="BA807">
        <v>3</v>
      </c>
      <c r="BB807" s="14">
        <f>IF(Table1[[#This Row],[FullBath]]+Table1[[#This Row],[HalfBath]]=Table1[[#This Row],[BedroomAbvGr]],1,0)</f>
        <v>0</v>
      </c>
      <c r="BC807">
        <v>1</v>
      </c>
      <c r="BD807" s="30" t="s">
        <v>104</v>
      </c>
      <c r="BE807">
        <v>6</v>
      </c>
      <c r="BF807" t="s">
        <v>107</v>
      </c>
      <c r="BG807">
        <v>0</v>
      </c>
      <c r="BH807" t="s">
        <v>83</v>
      </c>
      <c r="BI807" t="s">
        <v>108</v>
      </c>
      <c r="BJ807">
        <v>2008</v>
      </c>
      <c r="BK807" t="s">
        <v>109</v>
      </c>
      <c r="BL807">
        <v>2</v>
      </c>
      <c r="BM807">
        <v>554</v>
      </c>
      <c r="BN807" t="s">
        <v>98</v>
      </c>
      <c r="BO807" t="s">
        <v>98</v>
      </c>
      <c r="BP807" t="s">
        <v>105</v>
      </c>
      <c r="BQ807" s="30">
        <v>0</v>
      </c>
      <c r="BR807" s="14">
        <f>IF(Table1[[#This Row],[WoodDeckSF]]&gt;0,1,0)</f>
        <v>0</v>
      </c>
      <c r="BS807">
        <v>60</v>
      </c>
      <c r="BT807">
        <v>0</v>
      </c>
      <c r="BU807">
        <v>0</v>
      </c>
      <c r="BV807">
        <v>0</v>
      </c>
      <c r="BW807">
        <v>0</v>
      </c>
      <c r="BX807" s="28" t="s">
        <v>83</v>
      </c>
      <c r="BY807" s="14">
        <f>IF(Table1[[#This Row],[PoolQC]]="NA", 0, 1)</f>
        <v>0</v>
      </c>
      <c r="BZ807" s="30" t="s">
        <v>83</v>
      </c>
      <c r="CA807" s="14">
        <f>IF(Table1[[#This Row],[Fence]]="NA",0,1)</f>
        <v>0</v>
      </c>
      <c r="CB807" t="s">
        <v>83</v>
      </c>
      <c r="CC807">
        <v>0</v>
      </c>
      <c r="CD807" s="30">
        <v>7</v>
      </c>
      <c r="CE807">
        <v>2008</v>
      </c>
      <c r="CF807" t="s">
        <v>158</v>
      </c>
      <c r="CG807" t="s">
        <v>159</v>
      </c>
      <c r="CH807" s="14">
        <f>IF(Table1[[#This Row],[SaleCondition]]="Normal",1,0)</f>
        <v>0</v>
      </c>
      <c r="CI807" s="1">
        <v>227680</v>
      </c>
    </row>
    <row r="808" spans="1:87" x14ac:dyDescent="0.2">
      <c r="A808">
        <v>807</v>
      </c>
      <c r="B808">
        <v>80</v>
      </c>
      <c r="C808" s="28" t="s">
        <v>81</v>
      </c>
      <c r="D808">
        <v>75</v>
      </c>
      <c r="E808">
        <v>9750</v>
      </c>
      <c r="F808" s="28" t="s">
        <v>82</v>
      </c>
      <c r="G808" t="s">
        <v>83</v>
      </c>
      <c r="H808" t="s">
        <v>84</v>
      </c>
      <c r="I808" s="28" t="s">
        <v>85</v>
      </c>
      <c r="J808" t="s">
        <v>86</v>
      </c>
      <c r="K808" s="30" t="s">
        <v>87</v>
      </c>
      <c r="L808" t="s">
        <v>88</v>
      </c>
      <c r="M808" s="31" t="s">
        <v>162</v>
      </c>
      <c r="N808" s="31" t="s">
        <v>90</v>
      </c>
      <c r="O808" s="28" t="s">
        <v>90</v>
      </c>
      <c r="P808" t="s">
        <v>91</v>
      </c>
      <c r="Q808" s="30" t="s">
        <v>197</v>
      </c>
      <c r="R808" s="28">
        <v>5</v>
      </c>
      <c r="S808" s="28">
        <v>5</v>
      </c>
      <c r="T808">
        <v>1967</v>
      </c>
      <c r="U808">
        <v>1967</v>
      </c>
      <c r="V808" s="14">
        <f t="shared" si="12"/>
        <v>0</v>
      </c>
      <c r="W808" s="28" t="s">
        <v>93</v>
      </c>
      <c r="X808" s="28" t="s">
        <v>94</v>
      </c>
      <c r="Y808" s="30" t="s">
        <v>95</v>
      </c>
      <c r="Z808" s="28" t="s">
        <v>95</v>
      </c>
      <c r="AA808" t="s">
        <v>117</v>
      </c>
      <c r="AB808" s="28">
        <v>0</v>
      </c>
      <c r="AC808" s="28" t="s">
        <v>98</v>
      </c>
      <c r="AD808" s="28" t="s">
        <v>98</v>
      </c>
      <c r="AE808" s="30" t="s">
        <v>99</v>
      </c>
      <c r="AF808" t="s">
        <v>98</v>
      </c>
      <c r="AG808" t="s">
        <v>98</v>
      </c>
      <c r="AH808" t="s">
        <v>130</v>
      </c>
      <c r="AI808" t="s">
        <v>119</v>
      </c>
      <c r="AJ808">
        <v>400</v>
      </c>
      <c r="AK808" t="s">
        <v>153</v>
      </c>
      <c r="AL808">
        <v>480</v>
      </c>
      <c r="AM808">
        <v>100</v>
      </c>
      <c r="AN808">
        <v>980</v>
      </c>
      <c r="AO808" s="28" t="s">
        <v>103</v>
      </c>
      <c r="AP808" s="28" t="s">
        <v>97</v>
      </c>
      <c r="AQ808" t="s">
        <v>105</v>
      </c>
      <c r="AR808" t="s">
        <v>106</v>
      </c>
      <c r="AS808">
        <v>980</v>
      </c>
      <c r="AT808">
        <v>0</v>
      </c>
      <c r="AU808">
        <v>0</v>
      </c>
      <c r="AV808">
        <v>980</v>
      </c>
      <c r="AW808" s="30">
        <v>0</v>
      </c>
      <c r="AX808">
        <v>0</v>
      </c>
      <c r="AY808" s="30">
        <v>2</v>
      </c>
      <c r="AZ808" s="30">
        <v>0</v>
      </c>
      <c r="BA808">
        <v>3</v>
      </c>
      <c r="BB808" s="14">
        <f>IF(Table1[[#This Row],[FullBath]]+Table1[[#This Row],[HalfBath]]=Table1[[#This Row],[BedroomAbvGr]],1,0)</f>
        <v>0</v>
      </c>
      <c r="BC808">
        <v>1</v>
      </c>
      <c r="BD808" s="30" t="s">
        <v>98</v>
      </c>
      <c r="BE808">
        <v>6</v>
      </c>
      <c r="BF808" t="s">
        <v>107</v>
      </c>
      <c r="BG808">
        <v>0</v>
      </c>
      <c r="BH808" t="s">
        <v>83</v>
      </c>
      <c r="BI808" t="s">
        <v>108</v>
      </c>
      <c r="BJ808">
        <v>1967</v>
      </c>
      <c r="BK808" t="s">
        <v>157</v>
      </c>
      <c r="BL808">
        <v>1</v>
      </c>
      <c r="BM808">
        <v>384</v>
      </c>
      <c r="BN808" t="s">
        <v>98</v>
      </c>
      <c r="BO808" t="s">
        <v>98</v>
      </c>
      <c r="BP808" t="s">
        <v>105</v>
      </c>
      <c r="BQ808" s="30">
        <v>68</v>
      </c>
      <c r="BR808" s="14">
        <f>IF(Table1[[#This Row],[WoodDeckSF]]&gt;0,1,0)</f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 s="28" t="s">
        <v>83</v>
      </c>
      <c r="BY808" s="14">
        <f>IF(Table1[[#This Row],[PoolQC]]="NA", 0, 1)</f>
        <v>0</v>
      </c>
      <c r="BZ808" s="30" t="s">
        <v>83</v>
      </c>
      <c r="CA808" s="14">
        <f>IF(Table1[[#This Row],[Fence]]="NA",0,1)</f>
        <v>0</v>
      </c>
      <c r="CB808" t="s">
        <v>83</v>
      </c>
      <c r="CC808">
        <v>0</v>
      </c>
      <c r="CD808" s="30">
        <v>10</v>
      </c>
      <c r="CE808">
        <v>2006</v>
      </c>
      <c r="CF808" t="s">
        <v>110</v>
      </c>
      <c r="CG808" t="s">
        <v>111</v>
      </c>
      <c r="CH808" s="14">
        <f>IF(Table1[[#This Row],[SaleCondition]]="Normal",1,0)</f>
        <v>1</v>
      </c>
      <c r="CI808" s="1">
        <v>135500</v>
      </c>
    </row>
    <row r="809" spans="1:87" x14ac:dyDescent="0.2">
      <c r="A809">
        <v>808</v>
      </c>
      <c r="B809">
        <v>70</v>
      </c>
      <c r="C809" s="28" t="s">
        <v>81</v>
      </c>
      <c r="D809">
        <v>144</v>
      </c>
      <c r="E809">
        <v>21384</v>
      </c>
      <c r="F809" s="28" t="s">
        <v>82</v>
      </c>
      <c r="G809" t="s">
        <v>83</v>
      </c>
      <c r="H809" t="s">
        <v>84</v>
      </c>
      <c r="I809" s="28" t="s">
        <v>85</v>
      </c>
      <c r="J809" t="s">
        <v>86</v>
      </c>
      <c r="K809" s="30" t="s">
        <v>87</v>
      </c>
      <c r="L809" t="s">
        <v>88</v>
      </c>
      <c r="M809" s="31" t="s">
        <v>148</v>
      </c>
      <c r="N809" s="31" t="s">
        <v>90</v>
      </c>
      <c r="O809" s="28" t="s">
        <v>90</v>
      </c>
      <c r="P809" t="s">
        <v>91</v>
      </c>
      <c r="Q809" s="30" t="s">
        <v>92</v>
      </c>
      <c r="R809" s="28">
        <v>5</v>
      </c>
      <c r="S809" s="28">
        <v>6</v>
      </c>
      <c r="T809">
        <v>1923</v>
      </c>
      <c r="U809">
        <v>2004</v>
      </c>
      <c r="V809" s="14">
        <f t="shared" si="12"/>
        <v>1</v>
      </c>
      <c r="W809" s="28" t="s">
        <v>93</v>
      </c>
      <c r="X809" s="28" t="s">
        <v>94</v>
      </c>
      <c r="Y809" s="30" t="s">
        <v>124</v>
      </c>
      <c r="Z809" s="28" t="s">
        <v>124</v>
      </c>
      <c r="AA809" t="s">
        <v>117</v>
      </c>
      <c r="AB809" s="28">
        <v>0</v>
      </c>
      <c r="AC809" s="28" t="s">
        <v>98</v>
      </c>
      <c r="AD809" s="28" t="s">
        <v>98</v>
      </c>
      <c r="AE809" s="30" t="s">
        <v>118</v>
      </c>
      <c r="AF809" t="s">
        <v>98</v>
      </c>
      <c r="AG809" t="s">
        <v>98</v>
      </c>
      <c r="AH809" t="s">
        <v>97</v>
      </c>
      <c r="AI809" t="s">
        <v>101</v>
      </c>
      <c r="AJ809">
        <v>1309</v>
      </c>
      <c r="AK809" t="s">
        <v>102</v>
      </c>
      <c r="AL809">
        <v>0</v>
      </c>
      <c r="AM809">
        <v>15</v>
      </c>
      <c r="AN809">
        <v>1324</v>
      </c>
      <c r="AO809" s="28" t="s">
        <v>103</v>
      </c>
      <c r="AP809" s="28" t="s">
        <v>104</v>
      </c>
      <c r="AQ809" t="s">
        <v>105</v>
      </c>
      <c r="AR809" t="s">
        <v>106</v>
      </c>
      <c r="AS809">
        <v>1072</v>
      </c>
      <c r="AT809">
        <v>504</v>
      </c>
      <c r="AU809">
        <v>0</v>
      </c>
      <c r="AV809">
        <v>1576</v>
      </c>
      <c r="AW809" s="30">
        <v>2</v>
      </c>
      <c r="AX809">
        <v>0</v>
      </c>
      <c r="AY809" s="30">
        <v>1</v>
      </c>
      <c r="AZ809" s="30">
        <v>1</v>
      </c>
      <c r="BA809">
        <v>3</v>
      </c>
      <c r="BB809" s="14">
        <f>IF(Table1[[#This Row],[FullBath]]+Table1[[#This Row],[HalfBath]]=Table1[[#This Row],[BedroomAbvGr]],1,0)</f>
        <v>0</v>
      </c>
      <c r="BC809">
        <v>1</v>
      </c>
      <c r="BD809" s="30" t="s">
        <v>97</v>
      </c>
      <c r="BE809">
        <v>6</v>
      </c>
      <c r="BF809" t="s">
        <v>107</v>
      </c>
      <c r="BG809">
        <v>1</v>
      </c>
      <c r="BH809" t="s">
        <v>98</v>
      </c>
      <c r="BI809" t="s">
        <v>108</v>
      </c>
      <c r="BJ809">
        <v>1923</v>
      </c>
      <c r="BK809" t="s">
        <v>109</v>
      </c>
      <c r="BL809">
        <v>2</v>
      </c>
      <c r="BM809">
        <v>528</v>
      </c>
      <c r="BN809" t="s">
        <v>98</v>
      </c>
      <c r="BO809" t="s">
        <v>98</v>
      </c>
      <c r="BP809" t="s">
        <v>105</v>
      </c>
      <c r="BQ809" s="30">
        <v>0</v>
      </c>
      <c r="BR809" s="14">
        <f>IF(Table1[[#This Row],[WoodDeckSF]]&gt;0,1,0)</f>
        <v>0</v>
      </c>
      <c r="BS809">
        <v>312</v>
      </c>
      <c r="BT809">
        <v>0</v>
      </c>
      <c r="BU809">
        <v>0</v>
      </c>
      <c r="BV809">
        <v>0</v>
      </c>
      <c r="BW809">
        <v>0</v>
      </c>
      <c r="BX809" s="28" t="s">
        <v>83</v>
      </c>
      <c r="BY809" s="14">
        <f>IF(Table1[[#This Row],[PoolQC]]="NA", 0, 1)</f>
        <v>0</v>
      </c>
      <c r="BZ809" s="30" t="s">
        <v>83</v>
      </c>
      <c r="CA809" s="14">
        <f>IF(Table1[[#This Row],[Fence]]="NA",0,1)</f>
        <v>0</v>
      </c>
      <c r="CB809" t="s">
        <v>83</v>
      </c>
      <c r="CC809">
        <v>0</v>
      </c>
      <c r="CD809" s="30">
        <v>5</v>
      </c>
      <c r="CE809">
        <v>2009</v>
      </c>
      <c r="CF809" t="s">
        <v>110</v>
      </c>
      <c r="CG809" t="s">
        <v>111</v>
      </c>
      <c r="CH809" s="14">
        <f>IF(Table1[[#This Row],[SaleCondition]]="Normal",1,0)</f>
        <v>1</v>
      </c>
      <c r="CI809" s="1">
        <v>223500</v>
      </c>
    </row>
    <row r="810" spans="1:87" x14ac:dyDescent="0.2">
      <c r="A810">
        <v>809</v>
      </c>
      <c r="B810">
        <v>80</v>
      </c>
      <c r="C810" s="28" t="s">
        <v>81</v>
      </c>
      <c r="D810">
        <v>85</v>
      </c>
      <c r="E810">
        <v>13400</v>
      </c>
      <c r="F810" s="28" t="s">
        <v>82</v>
      </c>
      <c r="G810" t="s">
        <v>83</v>
      </c>
      <c r="H810" t="s">
        <v>84</v>
      </c>
      <c r="I810" s="28" t="s">
        <v>85</v>
      </c>
      <c r="J810" t="s">
        <v>86</v>
      </c>
      <c r="K810" s="30" t="s">
        <v>87</v>
      </c>
      <c r="L810" t="s">
        <v>88</v>
      </c>
      <c r="M810" s="31" t="s">
        <v>162</v>
      </c>
      <c r="N810" s="31" t="s">
        <v>90</v>
      </c>
      <c r="O810" s="28" t="s">
        <v>90</v>
      </c>
      <c r="P810" t="s">
        <v>91</v>
      </c>
      <c r="Q810" s="30" t="s">
        <v>197</v>
      </c>
      <c r="R810" s="28">
        <v>5</v>
      </c>
      <c r="S810" s="28">
        <v>5</v>
      </c>
      <c r="T810">
        <v>1966</v>
      </c>
      <c r="U810">
        <v>1966</v>
      </c>
      <c r="V810" s="14">
        <f t="shared" si="12"/>
        <v>0</v>
      </c>
      <c r="W810" s="28" t="s">
        <v>93</v>
      </c>
      <c r="X810" s="28" t="s">
        <v>94</v>
      </c>
      <c r="Y810" s="30" t="s">
        <v>95</v>
      </c>
      <c r="Z810" s="28" t="s">
        <v>95</v>
      </c>
      <c r="AA810" t="s">
        <v>96</v>
      </c>
      <c r="AB810" s="28">
        <v>1047</v>
      </c>
      <c r="AC810" s="28" t="s">
        <v>98</v>
      </c>
      <c r="AD810" s="28" t="s">
        <v>98</v>
      </c>
      <c r="AE810" s="30" t="s">
        <v>118</v>
      </c>
      <c r="AF810" t="s">
        <v>98</v>
      </c>
      <c r="AG810" t="s">
        <v>98</v>
      </c>
      <c r="AH810" t="s">
        <v>130</v>
      </c>
      <c r="AI810" t="s">
        <v>119</v>
      </c>
      <c r="AJ810">
        <v>516</v>
      </c>
      <c r="AK810" t="s">
        <v>141</v>
      </c>
      <c r="AL810">
        <v>128</v>
      </c>
      <c r="AM810">
        <v>380</v>
      </c>
      <c r="AN810">
        <v>1024</v>
      </c>
      <c r="AO810" s="28" t="s">
        <v>103</v>
      </c>
      <c r="AP810" s="28" t="s">
        <v>98</v>
      </c>
      <c r="AQ810" t="s">
        <v>105</v>
      </c>
      <c r="AR810" t="s">
        <v>106</v>
      </c>
      <c r="AS810">
        <v>1086</v>
      </c>
      <c r="AT810">
        <v>0</v>
      </c>
      <c r="AU810">
        <v>0</v>
      </c>
      <c r="AV810">
        <v>1086</v>
      </c>
      <c r="AW810" s="30">
        <v>1</v>
      </c>
      <c r="AX810">
        <v>0</v>
      </c>
      <c r="AY810" s="30">
        <v>1</v>
      </c>
      <c r="AZ810" s="30">
        <v>0</v>
      </c>
      <c r="BA810">
        <v>3</v>
      </c>
      <c r="BB810" s="14">
        <f>IF(Table1[[#This Row],[FullBath]]+Table1[[#This Row],[HalfBath]]=Table1[[#This Row],[BedroomAbvGr]],1,0)</f>
        <v>0</v>
      </c>
      <c r="BC810">
        <v>1</v>
      </c>
      <c r="BD810" s="30" t="s">
        <v>98</v>
      </c>
      <c r="BE810">
        <v>6</v>
      </c>
      <c r="BF810" t="s">
        <v>107</v>
      </c>
      <c r="BG810">
        <v>1</v>
      </c>
      <c r="BH810" t="s">
        <v>97</v>
      </c>
      <c r="BI810" t="s">
        <v>108</v>
      </c>
      <c r="BJ810">
        <v>1966</v>
      </c>
      <c r="BK810" t="s">
        <v>109</v>
      </c>
      <c r="BL810">
        <v>2</v>
      </c>
      <c r="BM810">
        <v>484</v>
      </c>
      <c r="BN810" t="s">
        <v>98</v>
      </c>
      <c r="BO810" t="s">
        <v>98</v>
      </c>
      <c r="BP810" t="s">
        <v>105</v>
      </c>
      <c r="BQ810" s="30">
        <v>0</v>
      </c>
      <c r="BR810" s="14">
        <f>IF(Table1[[#This Row],[WoodDeckSF]]&gt;0,1,0)</f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 s="28" t="s">
        <v>83</v>
      </c>
      <c r="BY810" s="14">
        <f>IF(Table1[[#This Row],[PoolQC]]="NA", 0, 1)</f>
        <v>0</v>
      </c>
      <c r="BZ810" s="30" t="s">
        <v>163</v>
      </c>
      <c r="CA810" s="14">
        <f>IF(Table1[[#This Row],[Fence]]="NA",0,1)</f>
        <v>1</v>
      </c>
      <c r="CB810" t="s">
        <v>83</v>
      </c>
      <c r="CC810">
        <v>0</v>
      </c>
      <c r="CD810" s="30">
        <v>6</v>
      </c>
      <c r="CE810">
        <v>2006</v>
      </c>
      <c r="CF810" t="s">
        <v>110</v>
      </c>
      <c r="CG810" t="s">
        <v>111</v>
      </c>
      <c r="CH810" s="14">
        <f>IF(Table1[[#This Row],[SaleCondition]]="Normal",1,0)</f>
        <v>1</v>
      </c>
      <c r="CI810" s="1">
        <v>159950</v>
      </c>
    </row>
    <row r="811" spans="1:87" x14ac:dyDescent="0.2">
      <c r="A811">
        <v>810</v>
      </c>
      <c r="B811">
        <v>75</v>
      </c>
      <c r="C811" s="28" t="s">
        <v>142</v>
      </c>
      <c r="D811">
        <v>90</v>
      </c>
      <c r="E811">
        <v>8100</v>
      </c>
      <c r="F811" s="28" t="s">
        <v>82</v>
      </c>
      <c r="G811" t="s">
        <v>83</v>
      </c>
      <c r="H811" t="s">
        <v>84</v>
      </c>
      <c r="I811" s="28" t="s">
        <v>85</v>
      </c>
      <c r="J811" t="s">
        <v>86</v>
      </c>
      <c r="K811" s="30" t="s">
        <v>122</v>
      </c>
      <c r="L811" t="s">
        <v>88</v>
      </c>
      <c r="M811" s="31" t="s">
        <v>143</v>
      </c>
      <c r="N811" s="31" t="s">
        <v>90</v>
      </c>
      <c r="O811" s="28" t="s">
        <v>90</v>
      </c>
      <c r="P811" t="s">
        <v>91</v>
      </c>
      <c r="Q811" s="30" t="s">
        <v>201</v>
      </c>
      <c r="R811" s="28">
        <v>5</v>
      </c>
      <c r="S811" s="28">
        <v>5</v>
      </c>
      <c r="T811">
        <v>1898</v>
      </c>
      <c r="U811">
        <v>1965</v>
      </c>
      <c r="V811" s="14">
        <f t="shared" si="12"/>
        <v>1</v>
      </c>
      <c r="W811" s="28" t="s">
        <v>152</v>
      </c>
      <c r="X811" s="28" t="s">
        <v>94</v>
      </c>
      <c r="Y811" s="30" t="s">
        <v>186</v>
      </c>
      <c r="Z811" s="28" t="s">
        <v>186</v>
      </c>
      <c r="AA811" t="s">
        <v>117</v>
      </c>
      <c r="AB811" s="28">
        <v>0</v>
      </c>
      <c r="AC811" s="28" t="s">
        <v>98</v>
      </c>
      <c r="AD811" s="28" t="s">
        <v>98</v>
      </c>
      <c r="AE811" s="30" t="s">
        <v>99</v>
      </c>
      <c r="AF811" t="s">
        <v>98</v>
      </c>
      <c r="AG811" t="s">
        <v>98</v>
      </c>
      <c r="AH811" t="s">
        <v>100</v>
      </c>
      <c r="AI811" t="s">
        <v>102</v>
      </c>
      <c r="AJ811">
        <v>0</v>
      </c>
      <c r="AK811" t="s">
        <v>102</v>
      </c>
      <c r="AL811">
        <v>0</v>
      </c>
      <c r="AM811">
        <v>849</v>
      </c>
      <c r="AN811">
        <v>849</v>
      </c>
      <c r="AO811" s="28" t="s">
        <v>103</v>
      </c>
      <c r="AP811" s="28" t="s">
        <v>98</v>
      </c>
      <c r="AQ811" t="s">
        <v>177</v>
      </c>
      <c r="AR811" t="s">
        <v>164</v>
      </c>
      <c r="AS811">
        <v>1075</v>
      </c>
      <c r="AT811">
        <v>1063</v>
      </c>
      <c r="AU811">
        <v>0</v>
      </c>
      <c r="AV811">
        <v>2138</v>
      </c>
      <c r="AW811" s="30">
        <v>0</v>
      </c>
      <c r="AX811">
        <v>0</v>
      </c>
      <c r="AY811" s="30">
        <v>2</v>
      </c>
      <c r="AZ811" s="30">
        <v>0</v>
      </c>
      <c r="BA811">
        <v>2</v>
      </c>
      <c r="BB811" s="14">
        <f>IF(Table1[[#This Row],[FullBath]]+Table1[[#This Row],[HalfBath]]=Table1[[#This Row],[BedroomAbvGr]],1,0)</f>
        <v>1</v>
      </c>
      <c r="BC811">
        <v>3</v>
      </c>
      <c r="BD811" s="30" t="s">
        <v>98</v>
      </c>
      <c r="BE811">
        <v>11</v>
      </c>
      <c r="BF811" t="s">
        <v>107</v>
      </c>
      <c r="BG811">
        <v>0</v>
      </c>
      <c r="BH811" t="s">
        <v>83</v>
      </c>
      <c r="BI811" t="s">
        <v>127</v>
      </c>
      <c r="BJ811">
        <v>1910</v>
      </c>
      <c r="BK811" t="s">
        <v>102</v>
      </c>
      <c r="BL811">
        <v>2</v>
      </c>
      <c r="BM811">
        <v>360</v>
      </c>
      <c r="BN811" t="s">
        <v>147</v>
      </c>
      <c r="BO811" t="s">
        <v>212</v>
      </c>
      <c r="BP811" t="s">
        <v>177</v>
      </c>
      <c r="BQ811" s="30">
        <v>40</v>
      </c>
      <c r="BR811" s="14">
        <f>IF(Table1[[#This Row],[WoodDeckSF]]&gt;0,1,0)</f>
        <v>1</v>
      </c>
      <c r="BS811">
        <v>156</v>
      </c>
      <c r="BT811">
        <v>0</v>
      </c>
      <c r="BU811">
        <v>0</v>
      </c>
      <c r="BV811">
        <v>0</v>
      </c>
      <c r="BW811">
        <v>0</v>
      </c>
      <c r="BX811" s="28" t="s">
        <v>83</v>
      </c>
      <c r="BY811" s="14">
        <f>IF(Table1[[#This Row],[PoolQC]]="NA", 0, 1)</f>
        <v>0</v>
      </c>
      <c r="BZ811" s="30" t="s">
        <v>134</v>
      </c>
      <c r="CA811" s="14">
        <f>IF(Table1[[#This Row],[Fence]]="NA",0,1)</f>
        <v>1</v>
      </c>
      <c r="CB811" t="s">
        <v>83</v>
      </c>
      <c r="CC811">
        <v>0</v>
      </c>
      <c r="CD811" s="30">
        <v>11</v>
      </c>
      <c r="CE811">
        <v>2009</v>
      </c>
      <c r="CF811" t="s">
        <v>110</v>
      </c>
      <c r="CG811" t="s">
        <v>111</v>
      </c>
      <c r="CH811" s="14">
        <f>IF(Table1[[#This Row],[SaleCondition]]="Normal",1,0)</f>
        <v>1</v>
      </c>
      <c r="CI811" s="1">
        <v>106000</v>
      </c>
    </row>
    <row r="812" spans="1:87" x14ac:dyDescent="0.2">
      <c r="A812">
        <v>811</v>
      </c>
      <c r="B812">
        <v>20</v>
      </c>
      <c r="C812" s="28" t="s">
        <v>81</v>
      </c>
      <c r="D812">
        <v>78</v>
      </c>
      <c r="E812">
        <v>10140</v>
      </c>
      <c r="F812" s="28" t="s">
        <v>82</v>
      </c>
      <c r="G812" t="s">
        <v>83</v>
      </c>
      <c r="H812" t="s">
        <v>84</v>
      </c>
      <c r="I812" s="28" t="s">
        <v>85</v>
      </c>
      <c r="J812" t="s">
        <v>86</v>
      </c>
      <c r="K812" s="30" t="s">
        <v>87</v>
      </c>
      <c r="L812" t="s">
        <v>88</v>
      </c>
      <c r="M812" s="31" t="s">
        <v>138</v>
      </c>
      <c r="N812" s="31" t="s">
        <v>90</v>
      </c>
      <c r="O812" s="28" t="s">
        <v>90</v>
      </c>
      <c r="P812" t="s">
        <v>91</v>
      </c>
      <c r="Q812" s="30" t="s">
        <v>115</v>
      </c>
      <c r="R812" s="28">
        <v>6</v>
      </c>
      <c r="S812" s="28">
        <v>6</v>
      </c>
      <c r="T812">
        <v>1974</v>
      </c>
      <c r="U812">
        <v>1999</v>
      </c>
      <c r="V812" s="14">
        <f t="shared" si="12"/>
        <v>1</v>
      </c>
      <c r="W812" s="28" t="s">
        <v>152</v>
      </c>
      <c r="X812" s="28" t="s">
        <v>94</v>
      </c>
      <c r="Y812" s="30" t="s">
        <v>140</v>
      </c>
      <c r="Z812" s="28" t="s">
        <v>140</v>
      </c>
      <c r="AA812" t="s">
        <v>96</v>
      </c>
      <c r="AB812" s="28">
        <v>99</v>
      </c>
      <c r="AC812" s="28" t="s">
        <v>98</v>
      </c>
      <c r="AD812" s="28" t="s">
        <v>98</v>
      </c>
      <c r="AE812" s="30" t="s">
        <v>118</v>
      </c>
      <c r="AF812" t="s">
        <v>98</v>
      </c>
      <c r="AG812" t="s">
        <v>98</v>
      </c>
      <c r="AH812" t="s">
        <v>100</v>
      </c>
      <c r="AI812" t="s">
        <v>119</v>
      </c>
      <c r="AJ812">
        <v>663</v>
      </c>
      <c r="AK812" t="s">
        <v>172</v>
      </c>
      <c r="AL812">
        <v>377</v>
      </c>
      <c r="AM812">
        <v>0</v>
      </c>
      <c r="AN812">
        <v>1040</v>
      </c>
      <c r="AO812" s="28" t="s">
        <v>103</v>
      </c>
      <c r="AP812" s="28" t="s">
        <v>147</v>
      </c>
      <c r="AQ812" t="s">
        <v>105</v>
      </c>
      <c r="AR812" t="s">
        <v>106</v>
      </c>
      <c r="AS812">
        <v>1309</v>
      </c>
      <c r="AT812">
        <v>0</v>
      </c>
      <c r="AU812">
        <v>0</v>
      </c>
      <c r="AV812">
        <v>1309</v>
      </c>
      <c r="AW812" s="30">
        <v>1</v>
      </c>
      <c r="AX812">
        <v>0</v>
      </c>
      <c r="AY812" s="30">
        <v>1</v>
      </c>
      <c r="AZ812" s="30">
        <v>1</v>
      </c>
      <c r="BA812">
        <v>3</v>
      </c>
      <c r="BB812" s="14">
        <f>IF(Table1[[#This Row],[FullBath]]+Table1[[#This Row],[HalfBath]]=Table1[[#This Row],[BedroomAbvGr]],1,0)</f>
        <v>0</v>
      </c>
      <c r="BC812">
        <v>1</v>
      </c>
      <c r="BD812" s="30" t="s">
        <v>97</v>
      </c>
      <c r="BE812">
        <v>5</v>
      </c>
      <c r="BF812" t="s">
        <v>107</v>
      </c>
      <c r="BG812">
        <v>1</v>
      </c>
      <c r="BH812" t="s">
        <v>147</v>
      </c>
      <c r="BI812" t="s">
        <v>108</v>
      </c>
      <c r="BJ812">
        <v>1974</v>
      </c>
      <c r="BK812" t="s">
        <v>109</v>
      </c>
      <c r="BL812">
        <v>2</v>
      </c>
      <c r="BM812">
        <v>484</v>
      </c>
      <c r="BN812" t="s">
        <v>98</v>
      </c>
      <c r="BO812" t="s">
        <v>98</v>
      </c>
      <c r="BP812" t="s">
        <v>105</v>
      </c>
      <c r="BQ812" s="30">
        <v>265</v>
      </c>
      <c r="BR812" s="14">
        <f>IF(Table1[[#This Row],[WoodDeckSF]]&gt;0,1,0)</f>
        <v>1</v>
      </c>
      <c r="BS812">
        <v>0</v>
      </c>
      <c r="BT812">
        <v>0</v>
      </c>
      <c r="BU812">
        <v>0</v>
      </c>
      <c r="BV812">
        <v>0</v>
      </c>
      <c r="BW812">
        <v>648</v>
      </c>
      <c r="BX812" s="28" t="s">
        <v>147</v>
      </c>
      <c r="BY812" s="14">
        <f>IF(Table1[[#This Row],[PoolQC]]="NA", 0, 1)</f>
        <v>1</v>
      </c>
      <c r="BZ812" s="30" t="s">
        <v>165</v>
      </c>
      <c r="CA812" s="14">
        <f>IF(Table1[[#This Row],[Fence]]="NA",0,1)</f>
        <v>1</v>
      </c>
      <c r="CB812" t="s">
        <v>83</v>
      </c>
      <c r="CC812">
        <v>0</v>
      </c>
      <c r="CD812" s="30">
        <v>1</v>
      </c>
      <c r="CE812">
        <v>2006</v>
      </c>
      <c r="CF812" t="s">
        <v>110</v>
      </c>
      <c r="CG812" t="s">
        <v>111</v>
      </c>
      <c r="CH812" s="14">
        <f>IF(Table1[[#This Row],[SaleCondition]]="Normal",1,0)</f>
        <v>1</v>
      </c>
      <c r="CI812" s="1">
        <v>181000</v>
      </c>
    </row>
    <row r="813" spans="1:87" x14ac:dyDescent="0.2">
      <c r="A813">
        <v>812</v>
      </c>
      <c r="B813">
        <v>120</v>
      </c>
      <c r="C813" s="28" t="s">
        <v>142</v>
      </c>
      <c r="D813" t="s">
        <v>83</v>
      </c>
      <c r="E813">
        <v>4438</v>
      </c>
      <c r="F813" s="28" t="s">
        <v>82</v>
      </c>
      <c r="G813" t="s">
        <v>83</v>
      </c>
      <c r="H813" t="s">
        <v>84</v>
      </c>
      <c r="I813" s="28" t="s">
        <v>85</v>
      </c>
      <c r="J813" t="s">
        <v>86</v>
      </c>
      <c r="K813" s="30" t="s">
        <v>87</v>
      </c>
      <c r="L813" t="s">
        <v>88</v>
      </c>
      <c r="M813" s="31" t="s">
        <v>89</v>
      </c>
      <c r="N813" s="31" t="s">
        <v>90</v>
      </c>
      <c r="O813" s="28" t="s">
        <v>90</v>
      </c>
      <c r="P813" t="s">
        <v>179</v>
      </c>
      <c r="Q813" s="30" t="s">
        <v>115</v>
      </c>
      <c r="R813" s="28">
        <v>6</v>
      </c>
      <c r="S813" s="28">
        <v>5</v>
      </c>
      <c r="T813">
        <v>2004</v>
      </c>
      <c r="U813">
        <v>2004</v>
      </c>
      <c r="V813" s="14">
        <f t="shared" si="12"/>
        <v>0</v>
      </c>
      <c r="W813" s="28" t="s">
        <v>93</v>
      </c>
      <c r="X813" s="28" t="s">
        <v>94</v>
      </c>
      <c r="Y813" s="30" t="s">
        <v>95</v>
      </c>
      <c r="Z813" s="28" t="s">
        <v>95</v>
      </c>
      <c r="AA813" t="s">
        <v>96</v>
      </c>
      <c r="AB813" s="28">
        <v>169</v>
      </c>
      <c r="AC813" s="28" t="s">
        <v>97</v>
      </c>
      <c r="AD813" s="28" t="s">
        <v>98</v>
      </c>
      <c r="AE813" s="30" t="s">
        <v>99</v>
      </c>
      <c r="AF813" t="s">
        <v>97</v>
      </c>
      <c r="AG813" t="s">
        <v>98</v>
      </c>
      <c r="AH813" t="s">
        <v>97</v>
      </c>
      <c r="AI813" t="s">
        <v>101</v>
      </c>
      <c r="AJ813">
        <v>662</v>
      </c>
      <c r="AK813" t="s">
        <v>102</v>
      </c>
      <c r="AL813">
        <v>0</v>
      </c>
      <c r="AM813">
        <v>186</v>
      </c>
      <c r="AN813">
        <v>848</v>
      </c>
      <c r="AO813" s="28" t="s">
        <v>103</v>
      </c>
      <c r="AP813" s="28" t="s">
        <v>104</v>
      </c>
      <c r="AQ813" t="s">
        <v>105</v>
      </c>
      <c r="AR813" t="s">
        <v>106</v>
      </c>
      <c r="AS813">
        <v>848</v>
      </c>
      <c r="AT813">
        <v>0</v>
      </c>
      <c r="AU813">
        <v>0</v>
      </c>
      <c r="AV813">
        <v>848</v>
      </c>
      <c r="AW813" s="30">
        <v>1</v>
      </c>
      <c r="AX813">
        <v>0</v>
      </c>
      <c r="AY813" s="30">
        <v>1</v>
      </c>
      <c r="AZ813" s="30">
        <v>0</v>
      </c>
      <c r="BA813">
        <v>1</v>
      </c>
      <c r="BB813" s="14">
        <f>IF(Table1[[#This Row],[FullBath]]+Table1[[#This Row],[HalfBath]]=Table1[[#This Row],[BedroomAbvGr]],1,0)</f>
        <v>1</v>
      </c>
      <c r="BC813">
        <v>1</v>
      </c>
      <c r="BD813" s="30" t="s">
        <v>97</v>
      </c>
      <c r="BE813">
        <v>4</v>
      </c>
      <c r="BF813" t="s">
        <v>107</v>
      </c>
      <c r="BG813">
        <v>1</v>
      </c>
      <c r="BH813" t="s">
        <v>97</v>
      </c>
      <c r="BI813" t="s">
        <v>108</v>
      </c>
      <c r="BJ813">
        <v>2004</v>
      </c>
      <c r="BK813" t="s">
        <v>157</v>
      </c>
      <c r="BL813">
        <v>2</v>
      </c>
      <c r="BM813">
        <v>420</v>
      </c>
      <c r="BN813" t="s">
        <v>98</v>
      </c>
      <c r="BO813" t="s">
        <v>98</v>
      </c>
      <c r="BP813" t="s">
        <v>105</v>
      </c>
      <c r="BQ813" s="30">
        <v>140</v>
      </c>
      <c r="BR813" s="14">
        <f>IF(Table1[[#This Row],[WoodDeckSF]]&gt;0,1,0)</f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 s="28" t="s">
        <v>83</v>
      </c>
      <c r="BY813" s="14">
        <f>IF(Table1[[#This Row],[PoolQC]]="NA", 0, 1)</f>
        <v>0</v>
      </c>
      <c r="BZ813" s="30" t="s">
        <v>83</v>
      </c>
      <c r="CA813" s="14">
        <f>IF(Table1[[#This Row],[Fence]]="NA",0,1)</f>
        <v>0</v>
      </c>
      <c r="CB813" t="s">
        <v>83</v>
      </c>
      <c r="CC813">
        <v>0</v>
      </c>
      <c r="CD813" s="30">
        <v>6</v>
      </c>
      <c r="CE813">
        <v>2008</v>
      </c>
      <c r="CF813" t="s">
        <v>208</v>
      </c>
      <c r="CG813" t="s">
        <v>111</v>
      </c>
      <c r="CH813" s="14">
        <f>IF(Table1[[#This Row],[SaleCondition]]="Normal",1,0)</f>
        <v>1</v>
      </c>
      <c r="CI813" s="1">
        <v>144500</v>
      </c>
    </row>
    <row r="814" spans="1:87" x14ac:dyDescent="0.2">
      <c r="A814">
        <v>813</v>
      </c>
      <c r="B814">
        <v>20</v>
      </c>
      <c r="C814" s="28" t="s">
        <v>183</v>
      </c>
      <c r="D814">
        <v>66</v>
      </c>
      <c r="E814">
        <v>8712</v>
      </c>
      <c r="F814" s="28" t="s">
        <v>174</v>
      </c>
      <c r="G814" t="s">
        <v>83</v>
      </c>
      <c r="H814" t="s">
        <v>84</v>
      </c>
      <c r="I814" s="28" t="s">
        <v>175</v>
      </c>
      <c r="J814" t="s">
        <v>86</v>
      </c>
      <c r="K814" s="30" t="s">
        <v>87</v>
      </c>
      <c r="L814" t="s">
        <v>194</v>
      </c>
      <c r="M814" s="31" t="s">
        <v>176</v>
      </c>
      <c r="N814" s="31" t="s">
        <v>90</v>
      </c>
      <c r="O814" s="28" t="s">
        <v>90</v>
      </c>
      <c r="P814" t="s">
        <v>91</v>
      </c>
      <c r="Q814" s="30" t="s">
        <v>115</v>
      </c>
      <c r="R814" s="28">
        <v>5</v>
      </c>
      <c r="S814" s="28">
        <v>5</v>
      </c>
      <c r="T814">
        <v>1952</v>
      </c>
      <c r="U814">
        <v>1952</v>
      </c>
      <c r="V814" s="14">
        <f t="shared" si="12"/>
        <v>0</v>
      </c>
      <c r="W814" s="28" t="s">
        <v>152</v>
      </c>
      <c r="X814" s="28" t="s">
        <v>94</v>
      </c>
      <c r="Y814" s="30" t="s">
        <v>124</v>
      </c>
      <c r="Z814" s="28" t="s">
        <v>124</v>
      </c>
      <c r="AA814" t="s">
        <v>117</v>
      </c>
      <c r="AB814" s="28">
        <v>0</v>
      </c>
      <c r="AC814" s="28" t="s">
        <v>147</v>
      </c>
      <c r="AD814" s="28" t="s">
        <v>98</v>
      </c>
      <c r="AE814" s="30" t="s">
        <v>118</v>
      </c>
      <c r="AF814" t="s">
        <v>98</v>
      </c>
      <c r="AG814" t="s">
        <v>98</v>
      </c>
      <c r="AH814" t="s">
        <v>130</v>
      </c>
      <c r="AI814" t="s">
        <v>102</v>
      </c>
      <c r="AJ814">
        <v>0</v>
      </c>
      <c r="AK814" t="s">
        <v>102</v>
      </c>
      <c r="AL814">
        <v>0</v>
      </c>
      <c r="AM814">
        <v>540</v>
      </c>
      <c r="AN814">
        <v>540</v>
      </c>
      <c r="AO814" s="28" t="s">
        <v>103</v>
      </c>
      <c r="AP814" s="28" t="s">
        <v>98</v>
      </c>
      <c r="AQ814" t="s">
        <v>177</v>
      </c>
      <c r="AR814" t="s">
        <v>164</v>
      </c>
      <c r="AS814">
        <v>1044</v>
      </c>
      <c r="AT814">
        <v>0</v>
      </c>
      <c r="AU814">
        <v>0</v>
      </c>
      <c r="AV814">
        <v>1044</v>
      </c>
      <c r="AW814" s="30">
        <v>0</v>
      </c>
      <c r="AX814">
        <v>0</v>
      </c>
      <c r="AY814" s="30">
        <v>1</v>
      </c>
      <c r="AZ814" s="30">
        <v>0</v>
      </c>
      <c r="BA814">
        <v>2</v>
      </c>
      <c r="BB814" s="14">
        <f>IF(Table1[[#This Row],[FullBath]]+Table1[[#This Row],[HalfBath]]=Table1[[#This Row],[BedroomAbvGr]],1,0)</f>
        <v>0</v>
      </c>
      <c r="BC814">
        <v>1</v>
      </c>
      <c r="BD814" s="30" t="s">
        <v>147</v>
      </c>
      <c r="BE814">
        <v>4</v>
      </c>
      <c r="BF814" t="s">
        <v>107</v>
      </c>
      <c r="BG814">
        <v>0</v>
      </c>
      <c r="BH814" t="s">
        <v>83</v>
      </c>
      <c r="BI814" t="s">
        <v>209</v>
      </c>
      <c r="BJ814">
        <v>1952</v>
      </c>
      <c r="BK814" t="s">
        <v>102</v>
      </c>
      <c r="BL814">
        <v>2</v>
      </c>
      <c r="BM814">
        <v>504</v>
      </c>
      <c r="BN814" t="s">
        <v>98</v>
      </c>
      <c r="BO814" t="s">
        <v>98</v>
      </c>
      <c r="BP814" t="s">
        <v>177</v>
      </c>
      <c r="BQ814" s="30">
        <v>0</v>
      </c>
      <c r="BR814" s="14">
        <f>IF(Table1[[#This Row],[WoodDeckSF]]&gt;0,1,0)</f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 s="28" t="s">
        <v>83</v>
      </c>
      <c r="BY814" s="14">
        <f>IF(Table1[[#This Row],[PoolQC]]="NA", 0, 1)</f>
        <v>0</v>
      </c>
      <c r="BZ814" s="30" t="s">
        <v>83</v>
      </c>
      <c r="CA814" s="14">
        <f>IF(Table1[[#This Row],[Fence]]="NA",0,1)</f>
        <v>0</v>
      </c>
      <c r="CB814" t="s">
        <v>135</v>
      </c>
      <c r="CC814">
        <v>54</v>
      </c>
      <c r="CD814" s="30">
        <v>6</v>
      </c>
      <c r="CE814">
        <v>2010</v>
      </c>
      <c r="CF814" t="s">
        <v>110</v>
      </c>
      <c r="CG814" t="s">
        <v>210</v>
      </c>
      <c r="CH814" s="14">
        <f>IF(Table1[[#This Row],[SaleCondition]]="Normal",1,0)</f>
        <v>0</v>
      </c>
      <c r="CI814" s="1">
        <v>55993</v>
      </c>
    </row>
    <row r="815" spans="1:87" x14ac:dyDescent="0.2">
      <c r="A815">
        <v>814</v>
      </c>
      <c r="B815">
        <v>20</v>
      </c>
      <c r="C815" s="28" t="s">
        <v>81</v>
      </c>
      <c r="D815">
        <v>75</v>
      </c>
      <c r="E815">
        <v>9750</v>
      </c>
      <c r="F815" s="28" t="s">
        <v>82</v>
      </c>
      <c r="G815" t="s">
        <v>83</v>
      </c>
      <c r="H815" t="s">
        <v>84</v>
      </c>
      <c r="I815" s="28" t="s">
        <v>85</v>
      </c>
      <c r="J815" t="s">
        <v>86</v>
      </c>
      <c r="K815" s="30" t="s">
        <v>87</v>
      </c>
      <c r="L815" t="s">
        <v>88</v>
      </c>
      <c r="M815" s="31" t="s">
        <v>162</v>
      </c>
      <c r="N815" s="31" t="s">
        <v>90</v>
      </c>
      <c r="O815" s="28" t="s">
        <v>90</v>
      </c>
      <c r="P815" t="s">
        <v>91</v>
      </c>
      <c r="Q815" s="30" t="s">
        <v>115</v>
      </c>
      <c r="R815" s="28">
        <v>6</v>
      </c>
      <c r="S815" s="28">
        <v>6</v>
      </c>
      <c r="T815">
        <v>1958</v>
      </c>
      <c r="U815">
        <v>1958</v>
      </c>
      <c r="V815" s="14">
        <f t="shared" si="12"/>
        <v>0</v>
      </c>
      <c r="W815" s="28" t="s">
        <v>93</v>
      </c>
      <c r="X815" s="28" t="s">
        <v>94</v>
      </c>
      <c r="Y815" s="30" t="s">
        <v>116</v>
      </c>
      <c r="Z815" s="28" t="s">
        <v>116</v>
      </c>
      <c r="AA815" t="s">
        <v>96</v>
      </c>
      <c r="AB815" s="28">
        <v>243</v>
      </c>
      <c r="AC815" s="28" t="s">
        <v>98</v>
      </c>
      <c r="AD815" s="28" t="s">
        <v>98</v>
      </c>
      <c r="AE815" s="30" t="s">
        <v>118</v>
      </c>
      <c r="AF815" t="s">
        <v>98</v>
      </c>
      <c r="AG815" t="s">
        <v>98</v>
      </c>
      <c r="AH815" t="s">
        <v>100</v>
      </c>
      <c r="AI815" t="s">
        <v>153</v>
      </c>
      <c r="AJ815">
        <v>608</v>
      </c>
      <c r="AK815" t="s">
        <v>102</v>
      </c>
      <c r="AL815">
        <v>0</v>
      </c>
      <c r="AM815">
        <v>834</v>
      </c>
      <c r="AN815">
        <v>1442</v>
      </c>
      <c r="AO815" s="28" t="s">
        <v>103</v>
      </c>
      <c r="AP815" s="28" t="s">
        <v>97</v>
      </c>
      <c r="AQ815" t="s">
        <v>105</v>
      </c>
      <c r="AR815" t="s">
        <v>106</v>
      </c>
      <c r="AS815">
        <v>1442</v>
      </c>
      <c r="AT815">
        <v>0</v>
      </c>
      <c r="AU815">
        <v>0</v>
      </c>
      <c r="AV815">
        <v>1442</v>
      </c>
      <c r="AW815" s="30">
        <v>0</v>
      </c>
      <c r="AX815">
        <v>0</v>
      </c>
      <c r="AY815" s="30">
        <v>1</v>
      </c>
      <c r="AZ815" s="30">
        <v>1</v>
      </c>
      <c r="BA815">
        <v>4</v>
      </c>
      <c r="BB815" s="14">
        <f>IF(Table1[[#This Row],[FullBath]]+Table1[[#This Row],[HalfBath]]=Table1[[#This Row],[BedroomAbvGr]],1,0)</f>
        <v>0</v>
      </c>
      <c r="BC815">
        <v>1</v>
      </c>
      <c r="BD815" s="30" t="s">
        <v>98</v>
      </c>
      <c r="BE815">
        <v>7</v>
      </c>
      <c r="BF815" t="s">
        <v>107</v>
      </c>
      <c r="BG815">
        <v>0</v>
      </c>
      <c r="BH815" t="s">
        <v>83</v>
      </c>
      <c r="BI815" t="s">
        <v>108</v>
      </c>
      <c r="BJ815">
        <v>1958</v>
      </c>
      <c r="BK815" t="s">
        <v>109</v>
      </c>
      <c r="BL815">
        <v>1</v>
      </c>
      <c r="BM815">
        <v>301</v>
      </c>
      <c r="BN815" t="s">
        <v>98</v>
      </c>
      <c r="BO815" t="s">
        <v>98</v>
      </c>
      <c r="BP815" t="s">
        <v>105</v>
      </c>
      <c r="BQ815" s="30">
        <v>0</v>
      </c>
      <c r="BR815" s="14">
        <f>IF(Table1[[#This Row],[WoodDeckSF]]&gt;0,1,0)</f>
        <v>0</v>
      </c>
      <c r="BS815">
        <v>0</v>
      </c>
      <c r="BT815">
        <v>275</v>
      </c>
      <c r="BU815">
        <v>0</v>
      </c>
      <c r="BV815">
        <v>0</v>
      </c>
      <c r="BW815">
        <v>0</v>
      </c>
      <c r="BX815" s="28" t="s">
        <v>83</v>
      </c>
      <c r="BY815" s="14">
        <f>IF(Table1[[#This Row],[PoolQC]]="NA", 0, 1)</f>
        <v>0</v>
      </c>
      <c r="BZ815" s="30" t="s">
        <v>83</v>
      </c>
      <c r="CA815" s="14">
        <f>IF(Table1[[#This Row],[Fence]]="NA",0,1)</f>
        <v>0</v>
      </c>
      <c r="CB815" t="s">
        <v>135</v>
      </c>
      <c r="CC815">
        <v>500</v>
      </c>
      <c r="CD815" s="30">
        <v>4</v>
      </c>
      <c r="CE815">
        <v>2007</v>
      </c>
      <c r="CF815" t="s">
        <v>173</v>
      </c>
      <c r="CG815" t="s">
        <v>111</v>
      </c>
      <c r="CH815" s="14">
        <f>IF(Table1[[#This Row],[SaleCondition]]="Normal",1,0)</f>
        <v>1</v>
      </c>
      <c r="CI815" s="1">
        <v>157900</v>
      </c>
    </row>
    <row r="816" spans="1:87" x14ac:dyDescent="0.2">
      <c r="A816">
        <v>815</v>
      </c>
      <c r="B816">
        <v>50</v>
      </c>
      <c r="C816" s="28" t="s">
        <v>81</v>
      </c>
      <c r="D816">
        <v>45</v>
      </c>
      <c r="E816">
        <v>8248</v>
      </c>
      <c r="F816" s="28" t="s">
        <v>82</v>
      </c>
      <c r="G816" t="s">
        <v>174</v>
      </c>
      <c r="H816" t="s">
        <v>84</v>
      </c>
      <c r="I816" s="28" t="s">
        <v>85</v>
      </c>
      <c r="J816" t="s">
        <v>86</v>
      </c>
      <c r="K816" s="30" t="s">
        <v>87</v>
      </c>
      <c r="L816" t="s">
        <v>88</v>
      </c>
      <c r="M816" s="31" t="s">
        <v>185</v>
      </c>
      <c r="N816" s="31" t="s">
        <v>90</v>
      </c>
      <c r="O816" s="28" t="s">
        <v>90</v>
      </c>
      <c r="P816" t="s">
        <v>91</v>
      </c>
      <c r="Q816" s="30" t="s">
        <v>132</v>
      </c>
      <c r="R816" s="28">
        <v>5</v>
      </c>
      <c r="S816" s="28">
        <v>7</v>
      </c>
      <c r="T816">
        <v>1918</v>
      </c>
      <c r="U816">
        <v>1950</v>
      </c>
      <c r="V816" s="14">
        <f t="shared" si="12"/>
        <v>1</v>
      </c>
      <c r="W816" s="28" t="s">
        <v>93</v>
      </c>
      <c r="X816" s="28" t="s">
        <v>94</v>
      </c>
      <c r="Y816" s="30" t="s">
        <v>203</v>
      </c>
      <c r="Z816" s="28" t="s">
        <v>203</v>
      </c>
      <c r="AA816" t="s">
        <v>117</v>
      </c>
      <c r="AB816" s="28">
        <v>0</v>
      </c>
      <c r="AC816" s="28" t="s">
        <v>98</v>
      </c>
      <c r="AD816" s="28" t="s">
        <v>98</v>
      </c>
      <c r="AE816" s="30" t="s">
        <v>126</v>
      </c>
      <c r="AF816" t="s">
        <v>98</v>
      </c>
      <c r="AG816" t="s">
        <v>98</v>
      </c>
      <c r="AH816" t="s">
        <v>100</v>
      </c>
      <c r="AI816" t="s">
        <v>102</v>
      </c>
      <c r="AJ816">
        <v>0</v>
      </c>
      <c r="AK816" t="s">
        <v>102</v>
      </c>
      <c r="AL816">
        <v>0</v>
      </c>
      <c r="AM816">
        <v>686</v>
      </c>
      <c r="AN816">
        <v>686</v>
      </c>
      <c r="AO816" s="28" t="s">
        <v>206</v>
      </c>
      <c r="AP816" s="28" t="s">
        <v>97</v>
      </c>
      <c r="AQ816" t="s">
        <v>105</v>
      </c>
      <c r="AR816" t="s">
        <v>106</v>
      </c>
      <c r="AS816">
        <v>686</v>
      </c>
      <c r="AT816">
        <v>564</v>
      </c>
      <c r="AU816">
        <v>0</v>
      </c>
      <c r="AV816">
        <v>1250</v>
      </c>
      <c r="AW816" s="30">
        <v>0</v>
      </c>
      <c r="AX816">
        <v>1</v>
      </c>
      <c r="AY816" s="30">
        <v>1</v>
      </c>
      <c r="AZ816" s="30">
        <v>1</v>
      </c>
      <c r="BA816">
        <v>3</v>
      </c>
      <c r="BB816" s="14">
        <f>IF(Table1[[#This Row],[FullBath]]+Table1[[#This Row],[HalfBath]]=Table1[[#This Row],[BedroomAbvGr]],1,0)</f>
        <v>0</v>
      </c>
      <c r="BC816">
        <v>1</v>
      </c>
      <c r="BD816" s="30" t="s">
        <v>147</v>
      </c>
      <c r="BE816">
        <v>7</v>
      </c>
      <c r="BF816" t="s">
        <v>107</v>
      </c>
      <c r="BG816">
        <v>0</v>
      </c>
      <c r="BH816" t="s">
        <v>83</v>
      </c>
      <c r="BI816" t="s">
        <v>127</v>
      </c>
      <c r="BJ816">
        <v>1955</v>
      </c>
      <c r="BK816" t="s">
        <v>102</v>
      </c>
      <c r="BL816">
        <v>1</v>
      </c>
      <c r="BM816">
        <v>280</v>
      </c>
      <c r="BN816" t="s">
        <v>98</v>
      </c>
      <c r="BO816" t="s">
        <v>98</v>
      </c>
      <c r="BP816" t="s">
        <v>190</v>
      </c>
      <c r="BQ816" s="30">
        <v>207</v>
      </c>
      <c r="BR816" s="14">
        <f>IF(Table1[[#This Row],[WoodDeckSF]]&gt;0,1,0)</f>
        <v>1</v>
      </c>
      <c r="BS816">
        <v>0</v>
      </c>
      <c r="BT816">
        <v>96</v>
      </c>
      <c r="BU816">
        <v>0</v>
      </c>
      <c r="BV816">
        <v>0</v>
      </c>
      <c r="BW816">
        <v>0</v>
      </c>
      <c r="BX816" s="28" t="s">
        <v>83</v>
      </c>
      <c r="BY816" s="14">
        <f>IF(Table1[[#This Row],[PoolQC]]="NA", 0, 1)</f>
        <v>0</v>
      </c>
      <c r="BZ816" s="30" t="s">
        <v>83</v>
      </c>
      <c r="CA816" s="14">
        <f>IF(Table1[[#This Row],[Fence]]="NA",0,1)</f>
        <v>0</v>
      </c>
      <c r="CB816" t="s">
        <v>83</v>
      </c>
      <c r="CC816">
        <v>0</v>
      </c>
      <c r="CD816" s="30">
        <v>7</v>
      </c>
      <c r="CE816">
        <v>2006</v>
      </c>
      <c r="CF816" t="s">
        <v>110</v>
      </c>
      <c r="CG816" t="s">
        <v>111</v>
      </c>
      <c r="CH816" s="14">
        <f>IF(Table1[[#This Row],[SaleCondition]]="Normal",1,0)</f>
        <v>1</v>
      </c>
      <c r="CI816" s="1">
        <v>116000</v>
      </c>
    </row>
    <row r="817" spans="1:87" x14ac:dyDescent="0.2">
      <c r="A817">
        <v>816</v>
      </c>
      <c r="B817">
        <v>20</v>
      </c>
      <c r="C817" s="28" t="s">
        <v>81</v>
      </c>
      <c r="D817">
        <v>48</v>
      </c>
      <c r="E817">
        <v>12137</v>
      </c>
      <c r="F817" s="28" t="s">
        <v>82</v>
      </c>
      <c r="G817" t="s">
        <v>83</v>
      </c>
      <c r="H817" t="s">
        <v>160</v>
      </c>
      <c r="I817" s="28" t="s">
        <v>85</v>
      </c>
      <c r="J817" t="s">
        <v>86</v>
      </c>
      <c r="K817" s="30" t="s">
        <v>166</v>
      </c>
      <c r="L817" t="s">
        <v>88</v>
      </c>
      <c r="M817" s="31" t="s">
        <v>89</v>
      </c>
      <c r="N817" s="31" t="s">
        <v>90</v>
      </c>
      <c r="O817" s="28" t="s">
        <v>90</v>
      </c>
      <c r="P817" t="s">
        <v>91</v>
      </c>
      <c r="Q817" s="30" t="s">
        <v>115</v>
      </c>
      <c r="R817" s="28">
        <v>7</v>
      </c>
      <c r="S817" s="28">
        <v>5</v>
      </c>
      <c r="T817">
        <v>1998</v>
      </c>
      <c r="U817">
        <v>1998</v>
      </c>
      <c r="V817" s="14">
        <f t="shared" si="12"/>
        <v>0</v>
      </c>
      <c r="W817" s="28" t="s">
        <v>93</v>
      </c>
      <c r="X817" s="28" t="s">
        <v>94</v>
      </c>
      <c r="Y817" s="30" t="s">
        <v>95</v>
      </c>
      <c r="Z817" s="28" t="s">
        <v>95</v>
      </c>
      <c r="AA817" t="s">
        <v>96</v>
      </c>
      <c r="AB817" s="28">
        <v>442</v>
      </c>
      <c r="AC817" s="28" t="s">
        <v>98</v>
      </c>
      <c r="AD817" s="28" t="s">
        <v>98</v>
      </c>
      <c r="AE817" s="30" t="s">
        <v>99</v>
      </c>
      <c r="AF817" t="s">
        <v>97</v>
      </c>
      <c r="AG817" t="s">
        <v>98</v>
      </c>
      <c r="AH817" t="s">
        <v>100</v>
      </c>
      <c r="AI817" t="s">
        <v>102</v>
      </c>
      <c r="AJ817">
        <v>0</v>
      </c>
      <c r="AK817" t="s">
        <v>102</v>
      </c>
      <c r="AL817">
        <v>0</v>
      </c>
      <c r="AM817">
        <v>1649</v>
      </c>
      <c r="AN817">
        <v>1649</v>
      </c>
      <c r="AO817" s="28" t="s">
        <v>103</v>
      </c>
      <c r="AP817" s="28" t="s">
        <v>104</v>
      </c>
      <c r="AQ817" t="s">
        <v>105</v>
      </c>
      <c r="AR817" t="s">
        <v>106</v>
      </c>
      <c r="AS817">
        <v>1661</v>
      </c>
      <c r="AT817">
        <v>0</v>
      </c>
      <c r="AU817">
        <v>0</v>
      </c>
      <c r="AV817">
        <v>1661</v>
      </c>
      <c r="AW817" s="30">
        <v>0</v>
      </c>
      <c r="AX817">
        <v>0</v>
      </c>
      <c r="AY817" s="30">
        <v>2</v>
      </c>
      <c r="AZ817" s="30">
        <v>0</v>
      </c>
      <c r="BA817">
        <v>3</v>
      </c>
      <c r="BB817" s="14">
        <f>IF(Table1[[#This Row],[FullBath]]+Table1[[#This Row],[HalfBath]]=Table1[[#This Row],[BedroomAbvGr]],1,0)</f>
        <v>0</v>
      </c>
      <c r="BC817">
        <v>1</v>
      </c>
      <c r="BD817" s="30" t="s">
        <v>97</v>
      </c>
      <c r="BE817">
        <v>6</v>
      </c>
      <c r="BF817" t="s">
        <v>107</v>
      </c>
      <c r="BG817">
        <v>0</v>
      </c>
      <c r="BH817" t="s">
        <v>83</v>
      </c>
      <c r="BI817" t="s">
        <v>108</v>
      </c>
      <c r="BJ817">
        <v>1998</v>
      </c>
      <c r="BK817" t="s">
        <v>109</v>
      </c>
      <c r="BL817">
        <v>2</v>
      </c>
      <c r="BM817">
        <v>598</v>
      </c>
      <c r="BN817" t="s">
        <v>98</v>
      </c>
      <c r="BO817" t="s">
        <v>98</v>
      </c>
      <c r="BP817" t="s">
        <v>105</v>
      </c>
      <c r="BQ817" s="30">
        <v>0</v>
      </c>
      <c r="BR817" s="14">
        <f>IF(Table1[[#This Row],[WoodDeckSF]]&gt;0,1,0)</f>
        <v>0</v>
      </c>
      <c r="BS817">
        <v>34</v>
      </c>
      <c r="BT817">
        <v>0</v>
      </c>
      <c r="BU817">
        <v>0</v>
      </c>
      <c r="BV817">
        <v>0</v>
      </c>
      <c r="BW817">
        <v>0</v>
      </c>
      <c r="BX817" s="28" t="s">
        <v>83</v>
      </c>
      <c r="BY817" s="14">
        <f>IF(Table1[[#This Row],[PoolQC]]="NA", 0, 1)</f>
        <v>0</v>
      </c>
      <c r="BZ817" s="30" t="s">
        <v>83</v>
      </c>
      <c r="CA817" s="14">
        <f>IF(Table1[[#This Row],[Fence]]="NA",0,1)</f>
        <v>0</v>
      </c>
      <c r="CB817" t="s">
        <v>83</v>
      </c>
      <c r="CC817">
        <v>0</v>
      </c>
      <c r="CD817" s="30">
        <v>5</v>
      </c>
      <c r="CE817">
        <v>2010</v>
      </c>
      <c r="CF817" t="s">
        <v>110</v>
      </c>
      <c r="CG817" t="s">
        <v>111</v>
      </c>
      <c r="CH817" s="14">
        <f>IF(Table1[[#This Row],[SaleCondition]]="Normal",1,0)</f>
        <v>1</v>
      </c>
      <c r="CI817" s="1">
        <v>224900</v>
      </c>
    </row>
    <row r="818" spans="1:87" x14ac:dyDescent="0.2">
      <c r="A818">
        <v>817</v>
      </c>
      <c r="B818">
        <v>20</v>
      </c>
      <c r="C818" s="28" t="s">
        <v>81</v>
      </c>
      <c r="D818" t="s">
        <v>83</v>
      </c>
      <c r="E818">
        <v>11425</v>
      </c>
      <c r="F818" s="28" t="s">
        <v>82</v>
      </c>
      <c r="G818" t="s">
        <v>83</v>
      </c>
      <c r="H818" t="s">
        <v>120</v>
      </c>
      <c r="I818" s="28" t="s">
        <v>85</v>
      </c>
      <c r="J818" t="s">
        <v>86</v>
      </c>
      <c r="K818" s="30" t="s">
        <v>122</v>
      </c>
      <c r="L818" t="s">
        <v>88</v>
      </c>
      <c r="M818" s="31" t="s">
        <v>162</v>
      </c>
      <c r="N818" s="31" t="s">
        <v>90</v>
      </c>
      <c r="O818" s="28" t="s">
        <v>90</v>
      </c>
      <c r="P818" t="s">
        <v>91</v>
      </c>
      <c r="Q818" s="30" t="s">
        <v>115</v>
      </c>
      <c r="R818" s="28">
        <v>5</v>
      </c>
      <c r="S818" s="28">
        <v>6</v>
      </c>
      <c r="T818">
        <v>1954</v>
      </c>
      <c r="U818">
        <v>1954</v>
      </c>
      <c r="V818" s="14">
        <f t="shared" si="12"/>
        <v>0</v>
      </c>
      <c r="W818" s="28" t="s">
        <v>93</v>
      </c>
      <c r="X818" s="28" t="s">
        <v>94</v>
      </c>
      <c r="Y818" s="30" t="s">
        <v>96</v>
      </c>
      <c r="Z818" s="28" t="s">
        <v>96</v>
      </c>
      <c r="AA818" t="s">
        <v>117</v>
      </c>
      <c r="AB818" s="28">
        <v>0</v>
      </c>
      <c r="AC818" s="28" t="s">
        <v>98</v>
      </c>
      <c r="AD818" s="28" t="s">
        <v>98</v>
      </c>
      <c r="AE818" s="30" t="s">
        <v>118</v>
      </c>
      <c r="AF818" t="s">
        <v>98</v>
      </c>
      <c r="AG818" t="s">
        <v>98</v>
      </c>
      <c r="AH818" t="s">
        <v>100</v>
      </c>
      <c r="AI818" t="s">
        <v>141</v>
      </c>
      <c r="AJ818">
        <v>486</v>
      </c>
      <c r="AK818" t="s">
        <v>102</v>
      </c>
      <c r="AL818">
        <v>0</v>
      </c>
      <c r="AM818">
        <v>522</v>
      </c>
      <c r="AN818">
        <v>1008</v>
      </c>
      <c r="AO818" s="28" t="s">
        <v>103</v>
      </c>
      <c r="AP818" s="28" t="s">
        <v>97</v>
      </c>
      <c r="AQ818" t="s">
        <v>105</v>
      </c>
      <c r="AR818" t="s">
        <v>106</v>
      </c>
      <c r="AS818">
        <v>1008</v>
      </c>
      <c r="AT818">
        <v>0</v>
      </c>
      <c r="AU818">
        <v>0</v>
      </c>
      <c r="AV818">
        <v>1008</v>
      </c>
      <c r="AW818" s="30">
        <v>0</v>
      </c>
      <c r="AX818">
        <v>0</v>
      </c>
      <c r="AY818" s="30">
        <v>1</v>
      </c>
      <c r="AZ818" s="30">
        <v>0</v>
      </c>
      <c r="BA818">
        <v>2</v>
      </c>
      <c r="BB818" s="14">
        <f>IF(Table1[[#This Row],[FullBath]]+Table1[[#This Row],[HalfBath]]=Table1[[#This Row],[BedroomAbvGr]],1,0)</f>
        <v>0</v>
      </c>
      <c r="BC818">
        <v>1</v>
      </c>
      <c r="BD818" s="30" t="s">
        <v>98</v>
      </c>
      <c r="BE818">
        <v>4</v>
      </c>
      <c r="BF818" t="s">
        <v>107</v>
      </c>
      <c r="BG818">
        <v>1</v>
      </c>
      <c r="BH818" t="s">
        <v>97</v>
      </c>
      <c r="BI818" t="s">
        <v>108</v>
      </c>
      <c r="BJ818">
        <v>1954</v>
      </c>
      <c r="BK818" t="s">
        <v>109</v>
      </c>
      <c r="BL818">
        <v>1</v>
      </c>
      <c r="BM818">
        <v>275</v>
      </c>
      <c r="BN818" t="s">
        <v>98</v>
      </c>
      <c r="BO818" t="s">
        <v>98</v>
      </c>
      <c r="BP818" t="s">
        <v>105</v>
      </c>
      <c r="BQ818" s="30">
        <v>0</v>
      </c>
      <c r="BR818" s="14">
        <f>IF(Table1[[#This Row],[WoodDeckSF]]&gt;0,1,0)</f>
        <v>0</v>
      </c>
      <c r="BS818">
        <v>0</v>
      </c>
      <c r="BT818">
        <v>120</v>
      </c>
      <c r="BU818">
        <v>0</v>
      </c>
      <c r="BV818">
        <v>0</v>
      </c>
      <c r="BW818">
        <v>0</v>
      </c>
      <c r="BX818" s="28" t="s">
        <v>83</v>
      </c>
      <c r="BY818" s="14">
        <f>IF(Table1[[#This Row],[PoolQC]]="NA", 0, 1)</f>
        <v>0</v>
      </c>
      <c r="BZ818" s="30" t="s">
        <v>83</v>
      </c>
      <c r="CA818" s="14">
        <f>IF(Table1[[#This Row],[Fence]]="NA",0,1)</f>
        <v>0</v>
      </c>
      <c r="CB818" t="s">
        <v>83</v>
      </c>
      <c r="CC818">
        <v>0</v>
      </c>
      <c r="CD818" s="30">
        <v>7</v>
      </c>
      <c r="CE818">
        <v>2006</v>
      </c>
      <c r="CF818" t="s">
        <v>110</v>
      </c>
      <c r="CG818" t="s">
        <v>111</v>
      </c>
      <c r="CH818" s="14">
        <f>IF(Table1[[#This Row],[SaleCondition]]="Normal",1,0)</f>
        <v>1</v>
      </c>
      <c r="CI818" s="1">
        <v>137000</v>
      </c>
    </row>
    <row r="819" spans="1:87" x14ac:dyDescent="0.2">
      <c r="A819">
        <v>818</v>
      </c>
      <c r="B819">
        <v>20</v>
      </c>
      <c r="C819" s="28" t="s">
        <v>81</v>
      </c>
      <c r="D819" t="s">
        <v>83</v>
      </c>
      <c r="E819">
        <v>13265</v>
      </c>
      <c r="F819" s="28" t="s">
        <v>82</v>
      </c>
      <c r="G819" t="s">
        <v>83</v>
      </c>
      <c r="H819" t="s">
        <v>120</v>
      </c>
      <c r="I819" s="28" t="s">
        <v>85</v>
      </c>
      <c r="J819" t="s">
        <v>86</v>
      </c>
      <c r="K819" s="30" t="s">
        <v>166</v>
      </c>
      <c r="L819" t="s">
        <v>88</v>
      </c>
      <c r="M819" s="31" t="s">
        <v>131</v>
      </c>
      <c r="N819" s="31" t="s">
        <v>90</v>
      </c>
      <c r="O819" s="28" t="s">
        <v>90</v>
      </c>
      <c r="P819" t="s">
        <v>91</v>
      </c>
      <c r="Q819" s="30" t="s">
        <v>115</v>
      </c>
      <c r="R819" s="28">
        <v>8</v>
      </c>
      <c r="S819" s="28">
        <v>5</v>
      </c>
      <c r="T819">
        <v>2002</v>
      </c>
      <c r="U819">
        <v>2002</v>
      </c>
      <c r="V819" s="14">
        <f t="shared" si="12"/>
        <v>0</v>
      </c>
      <c r="W819" s="28" t="s">
        <v>152</v>
      </c>
      <c r="X819" s="28" t="s">
        <v>94</v>
      </c>
      <c r="Y819" s="30" t="s">
        <v>180</v>
      </c>
      <c r="Z819" s="28" t="s">
        <v>181</v>
      </c>
      <c r="AA819" t="s">
        <v>96</v>
      </c>
      <c r="AB819" s="28">
        <v>148</v>
      </c>
      <c r="AC819" s="28" t="s">
        <v>97</v>
      </c>
      <c r="AD819" s="28" t="s">
        <v>98</v>
      </c>
      <c r="AE819" s="30" t="s">
        <v>99</v>
      </c>
      <c r="AF819" t="s">
        <v>97</v>
      </c>
      <c r="AG819" t="s">
        <v>98</v>
      </c>
      <c r="AH819" t="s">
        <v>100</v>
      </c>
      <c r="AI819" t="s">
        <v>101</v>
      </c>
      <c r="AJ819">
        <v>1218</v>
      </c>
      <c r="AK819" t="s">
        <v>102</v>
      </c>
      <c r="AL819">
        <v>0</v>
      </c>
      <c r="AM819">
        <v>350</v>
      </c>
      <c r="AN819">
        <v>1568</v>
      </c>
      <c r="AO819" s="28" t="s">
        <v>103</v>
      </c>
      <c r="AP819" s="28" t="s">
        <v>104</v>
      </c>
      <c r="AQ819" t="s">
        <v>105</v>
      </c>
      <c r="AR819" t="s">
        <v>106</v>
      </c>
      <c r="AS819">
        <v>1689</v>
      </c>
      <c r="AT819">
        <v>0</v>
      </c>
      <c r="AU819">
        <v>0</v>
      </c>
      <c r="AV819">
        <v>1689</v>
      </c>
      <c r="AW819" s="30">
        <v>1</v>
      </c>
      <c r="AX819">
        <v>0</v>
      </c>
      <c r="AY819" s="30">
        <v>2</v>
      </c>
      <c r="AZ819" s="30">
        <v>0</v>
      </c>
      <c r="BA819">
        <v>3</v>
      </c>
      <c r="BB819" s="14">
        <f>IF(Table1[[#This Row],[FullBath]]+Table1[[#This Row],[HalfBath]]=Table1[[#This Row],[BedroomAbvGr]],1,0)</f>
        <v>0</v>
      </c>
      <c r="BC819">
        <v>1</v>
      </c>
      <c r="BD819" s="30" t="s">
        <v>97</v>
      </c>
      <c r="BE819">
        <v>7</v>
      </c>
      <c r="BF819" t="s">
        <v>107</v>
      </c>
      <c r="BG819">
        <v>2</v>
      </c>
      <c r="BH819" t="s">
        <v>97</v>
      </c>
      <c r="BI819" t="s">
        <v>108</v>
      </c>
      <c r="BJ819">
        <v>2002</v>
      </c>
      <c r="BK819" t="s">
        <v>109</v>
      </c>
      <c r="BL819">
        <v>3</v>
      </c>
      <c r="BM819">
        <v>857</v>
      </c>
      <c r="BN819" t="s">
        <v>98</v>
      </c>
      <c r="BO819" t="s">
        <v>98</v>
      </c>
      <c r="BP819" t="s">
        <v>105</v>
      </c>
      <c r="BQ819" s="30">
        <v>150</v>
      </c>
      <c r="BR819" s="14">
        <f>IF(Table1[[#This Row],[WoodDeckSF]]&gt;0,1,0)</f>
        <v>1</v>
      </c>
      <c r="BS819">
        <v>59</v>
      </c>
      <c r="BT819">
        <v>0</v>
      </c>
      <c r="BU819">
        <v>0</v>
      </c>
      <c r="BV819">
        <v>0</v>
      </c>
      <c r="BW819">
        <v>0</v>
      </c>
      <c r="BX819" s="28" t="s">
        <v>83</v>
      </c>
      <c r="BY819" s="14">
        <f>IF(Table1[[#This Row],[PoolQC]]="NA", 0, 1)</f>
        <v>0</v>
      </c>
      <c r="BZ819" s="30" t="s">
        <v>83</v>
      </c>
      <c r="CA819" s="14">
        <f>IF(Table1[[#This Row],[Fence]]="NA",0,1)</f>
        <v>0</v>
      </c>
      <c r="CB819" t="s">
        <v>83</v>
      </c>
      <c r="CC819">
        <v>0</v>
      </c>
      <c r="CD819" s="30">
        <v>7</v>
      </c>
      <c r="CE819">
        <v>2008</v>
      </c>
      <c r="CF819" t="s">
        <v>110</v>
      </c>
      <c r="CG819" t="s">
        <v>111</v>
      </c>
      <c r="CH819" s="14">
        <f>IF(Table1[[#This Row],[SaleCondition]]="Normal",1,0)</f>
        <v>1</v>
      </c>
      <c r="CI819" s="1">
        <v>271000</v>
      </c>
    </row>
    <row r="820" spans="1:87" x14ac:dyDescent="0.2">
      <c r="A820">
        <v>819</v>
      </c>
      <c r="B820">
        <v>80</v>
      </c>
      <c r="C820" s="28" t="s">
        <v>81</v>
      </c>
      <c r="D820">
        <v>80</v>
      </c>
      <c r="E820">
        <v>8816</v>
      </c>
      <c r="F820" s="28" t="s">
        <v>82</v>
      </c>
      <c r="G820" t="s">
        <v>83</v>
      </c>
      <c r="H820" t="s">
        <v>84</v>
      </c>
      <c r="I820" s="28" t="s">
        <v>85</v>
      </c>
      <c r="J820" t="s">
        <v>86</v>
      </c>
      <c r="K820" s="30" t="s">
        <v>87</v>
      </c>
      <c r="L820" t="s">
        <v>88</v>
      </c>
      <c r="M820" s="31" t="s">
        <v>205</v>
      </c>
      <c r="N820" s="31" t="s">
        <v>90</v>
      </c>
      <c r="O820" s="28" t="s">
        <v>90</v>
      </c>
      <c r="P820" t="s">
        <v>91</v>
      </c>
      <c r="Q820" s="30" t="s">
        <v>197</v>
      </c>
      <c r="R820" s="28">
        <v>6</v>
      </c>
      <c r="S820" s="28">
        <v>7</v>
      </c>
      <c r="T820">
        <v>1971</v>
      </c>
      <c r="U820">
        <v>1971</v>
      </c>
      <c r="V820" s="14">
        <f t="shared" si="12"/>
        <v>0</v>
      </c>
      <c r="W820" s="28" t="s">
        <v>93</v>
      </c>
      <c r="X820" s="28" t="s">
        <v>94</v>
      </c>
      <c r="Y820" s="30" t="s">
        <v>140</v>
      </c>
      <c r="Z820" s="28" t="s">
        <v>140</v>
      </c>
      <c r="AA820" t="s">
        <v>96</v>
      </c>
      <c r="AB820" s="28">
        <v>80</v>
      </c>
      <c r="AC820" s="28" t="s">
        <v>98</v>
      </c>
      <c r="AD820" s="28" t="s">
        <v>98</v>
      </c>
      <c r="AE820" s="30" t="s">
        <v>118</v>
      </c>
      <c r="AF820" t="s">
        <v>98</v>
      </c>
      <c r="AG820" t="s">
        <v>98</v>
      </c>
      <c r="AH820" t="s">
        <v>130</v>
      </c>
      <c r="AI820" t="s">
        <v>101</v>
      </c>
      <c r="AJ820">
        <v>504</v>
      </c>
      <c r="AK820" t="s">
        <v>102</v>
      </c>
      <c r="AL820">
        <v>0</v>
      </c>
      <c r="AM820">
        <v>506</v>
      </c>
      <c r="AN820">
        <v>1010</v>
      </c>
      <c r="AO820" s="28" t="s">
        <v>103</v>
      </c>
      <c r="AP820" s="28" t="s">
        <v>97</v>
      </c>
      <c r="AQ820" t="s">
        <v>105</v>
      </c>
      <c r="AR820" t="s">
        <v>106</v>
      </c>
      <c r="AS820">
        <v>1052</v>
      </c>
      <c r="AT820">
        <v>0</v>
      </c>
      <c r="AU820">
        <v>0</v>
      </c>
      <c r="AV820">
        <v>1052</v>
      </c>
      <c r="AW820" s="30">
        <v>1</v>
      </c>
      <c r="AX820">
        <v>0</v>
      </c>
      <c r="AY820" s="30">
        <v>1</v>
      </c>
      <c r="AZ820" s="30">
        <v>0</v>
      </c>
      <c r="BA820">
        <v>3</v>
      </c>
      <c r="BB820" s="14">
        <f>IF(Table1[[#This Row],[FullBath]]+Table1[[#This Row],[HalfBath]]=Table1[[#This Row],[BedroomAbvGr]],1,0)</f>
        <v>0</v>
      </c>
      <c r="BC820">
        <v>1</v>
      </c>
      <c r="BD820" s="30" t="s">
        <v>98</v>
      </c>
      <c r="BE820">
        <v>6</v>
      </c>
      <c r="BF820" t="s">
        <v>107</v>
      </c>
      <c r="BG820">
        <v>0</v>
      </c>
      <c r="BH820" t="s">
        <v>83</v>
      </c>
      <c r="BI820" t="s">
        <v>108</v>
      </c>
      <c r="BJ820">
        <v>1971</v>
      </c>
      <c r="BK820" t="s">
        <v>102</v>
      </c>
      <c r="BL820">
        <v>2</v>
      </c>
      <c r="BM820">
        <v>440</v>
      </c>
      <c r="BN820" t="s">
        <v>98</v>
      </c>
      <c r="BO820" t="s">
        <v>98</v>
      </c>
      <c r="BP820" t="s">
        <v>105</v>
      </c>
      <c r="BQ820" s="30">
        <v>0</v>
      </c>
      <c r="BR820" s="14">
        <f>IF(Table1[[#This Row],[WoodDeckSF]]&gt;0,1,0)</f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 s="28" t="s">
        <v>83</v>
      </c>
      <c r="BY820" s="14">
        <f>IF(Table1[[#This Row],[PoolQC]]="NA", 0, 1)</f>
        <v>0</v>
      </c>
      <c r="BZ820" s="30" t="s">
        <v>134</v>
      </c>
      <c r="CA820" s="14">
        <f>IF(Table1[[#This Row],[Fence]]="NA",0,1)</f>
        <v>1</v>
      </c>
      <c r="CB820" t="s">
        <v>83</v>
      </c>
      <c r="CC820">
        <v>0</v>
      </c>
      <c r="CD820" s="30">
        <v>6</v>
      </c>
      <c r="CE820">
        <v>2010</v>
      </c>
      <c r="CF820" t="s">
        <v>110</v>
      </c>
      <c r="CG820" t="s">
        <v>111</v>
      </c>
      <c r="CH820" s="14">
        <f>IF(Table1[[#This Row],[SaleCondition]]="Normal",1,0)</f>
        <v>1</v>
      </c>
      <c r="CI820" s="1">
        <v>155000</v>
      </c>
    </row>
    <row r="821" spans="1:87" x14ac:dyDescent="0.2">
      <c r="A821">
        <v>820</v>
      </c>
      <c r="B821">
        <v>120</v>
      </c>
      <c r="C821" s="28" t="s">
        <v>81</v>
      </c>
      <c r="D821">
        <v>44</v>
      </c>
      <c r="E821">
        <v>6371</v>
      </c>
      <c r="F821" s="28" t="s">
        <v>82</v>
      </c>
      <c r="G821" t="s">
        <v>83</v>
      </c>
      <c r="H821" t="s">
        <v>120</v>
      </c>
      <c r="I821" s="28" t="s">
        <v>85</v>
      </c>
      <c r="J821" t="s">
        <v>86</v>
      </c>
      <c r="K821" s="30" t="s">
        <v>87</v>
      </c>
      <c r="L821" t="s">
        <v>88</v>
      </c>
      <c r="M821" s="31" t="s">
        <v>154</v>
      </c>
      <c r="N821" s="31" t="s">
        <v>90</v>
      </c>
      <c r="O821" s="28" t="s">
        <v>90</v>
      </c>
      <c r="P821" t="s">
        <v>179</v>
      </c>
      <c r="Q821" s="30" t="s">
        <v>115</v>
      </c>
      <c r="R821" s="28">
        <v>7</v>
      </c>
      <c r="S821" s="28">
        <v>5</v>
      </c>
      <c r="T821">
        <v>2009</v>
      </c>
      <c r="U821">
        <v>2010</v>
      </c>
      <c r="V821" s="14">
        <f t="shared" si="12"/>
        <v>1</v>
      </c>
      <c r="W821" s="28" t="s">
        <v>93</v>
      </c>
      <c r="X821" s="28" t="s">
        <v>94</v>
      </c>
      <c r="Y821" s="30" t="s">
        <v>95</v>
      </c>
      <c r="Z821" s="28" t="s">
        <v>95</v>
      </c>
      <c r="AA821" t="s">
        <v>137</v>
      </c>
      <c r="AB821" s="28">
        <v>128</v>
      </c>
      <c r="AC821" s="28" t="s">
        <v>97</v>
      </c>
      <c r="AD821" s="28" t="s">
        <v>98</v>
      </c>
      <c r="AE821" s="30" t="s">
        <v>99</v>
      </c>
      <c r="AF821" t="s">
        <v>97</v>
      </c>
      <c r="AG821" t="s">
        <v>98</v>
      </c>
      <c r="AH821" t="s">
        <v>121</v>
      </c>
      <c r="AI821" t="s">
        <v>101</v>
      </c>
      <c r="AJ821">
        <v>733</v>
      </c>
      <c r="AK821" t="s">
        <v>102</v>
      </c>
      <c r="AL821">
        <v>0</v>
      </c>
      <c r="AM821">
        <v>625</v>
      </c>
      <c r="AN821">
        <v>1358</v>
      </c>
      <c r="AO821" s="28" t="s">
        <v>103</v>
      </c>
      <c r="AP821" s="28" t="s">
        <v>104</v>
      </c>
      <c r="AQ821" t="s">
        <v>105</v>
      </c>
      <c r="AR821" t="s">
        <v>106</v>
      </c>
      <c r="AS821">
        <v>1358</v>
      </c>
      <c r="AT821">
        <v>0</v>
      </c>
      <c r="AU821">
        <v>0</v>
      </c>
      <c r="AV821">
        <v>1358</v>
      </c>
      <c r="AW821" s="30">
        <v>1</v>
      </c>
      <c r="AX821">
        <v>0</v>
      </c>
      <c r="AY821" s="30">
        <v>2</v>
      </c>
      <c r="AZ821" s="30">
        <v>0</v>
      </c>
      <c r="BA821">
        <v>2</v>
      </c>
      <c r="BB821" s="14">
        <f>IF(Table1[[#This Row],[FullBath]]+Table1[[#This Row],[HalfBath]]=Table1[[#This Row],[BedroomAbvGr]],1,0)</f>
        <v>1</v>
      </c>
      <c r="BC821">
        <v>1</v>
      </c>
      <c r="BD821" s="30" t="s">
        <v>97</v>
      </c>
      <c r="BE821">
        <v>6</v>
      </c>
      <c r="BF821" t="s">
        <v>107</v>
      </c>
      <c r="BG821">
        <v>1</v>
      </c>
      <c r="BH821" t="s">
        <v>97</v>
      </c>
      <c r="BI821" t="s">
        <v>108</v>
      </c>
      <c r="BJ821">
        <v>2010</v>
      </c>
      <c r="BK821" t="s">
        <v>109</v>
      </c>
      <c r="BL821">
        <v>2</v>
      </c>
      <c r="BM821">
        <v>484</v>
      </c>
      <c r="BN821" t="s">
        <v>98</v>
      </c>
      <c r="BO821" t="s">
        <v>98</v>
      </c>
      <c r="BP821" t="s">
        <v>105</v>
      </c>
      <c r="BQ821" s="30">
        <v>192</v>
      </c>
      <c r="BR821" s="14">
        <f>IF(Table1[[#This Row],[WoodDeckSF]]&gt;0,1,0)</f>
        <v>1</v>
      </c>
      <c r="BS821">
        <v>35</v>
      </c>
      <c r="BT821">
        <v>0</v>
      </c>
      <c r="BU821">
        <v>0</v>
      </c>
      <c r="BV821">
        <v>0</v>
      </c>
      <c r="BW821">
        <v>0</v>
      </c>
      <c r="BX821" s="28" t="s">
        <v>83</v>
      </c>
      <c r="BY821" s="14">
        <f>IF(Table1[[#This Row],[PoolQC]]="NA", 0, 1)</f>
        <v>0</v>
      </c>
      <c r="BZ821" s="30" t="s">
        <v>83</v>
      </c>
      <c r="CA821" s="14">
        <f>IF(Table1[[#This Row],[Fence]]="NA",0,1)</f>
        <v>0</v>
      </c>
      <c r="CB821" t="s">
        <v>83</v>
      </c>
      <c r="CC821">
        <v>0</v>
      </c>
      <c r="CD821" s="30">
        <v>6</v>
      </c>
      <c r="CE821">
        <v>2010</v>
      </c>
      <c r="CF821" t="s">
        <v>158</v>
      </c>
      <c r="CG821" t="s">
        <v>159</v>
      </c>
      <c r="CH821" s="14">
        <f>IF(Table1[[#This Row],[SaleCondition]]="Normal",1,0)</f>
        <v>0</v>
      </c>
      <c r="CI821" s="1">
        <v>224000</v>
      </c>
    </row>
    <row r="822" spans="1:87" x14ac:dyDescent="0.2">
      <c r="A822">
        <v>821</v>
      </c>
      <c r="B822">
        <v>60</v>
      </c>
      <c r="C822" s="28" t="s">
        <v>81</v>
      </c>
      <c r="D822">
        <v>72</v>
      </c>
      <c r="E822">
        <v>7226</v>
      </c>
      <c r="F822" s="28" t="s">
        <v>82</v>
      </c>
      <c r="G822" t="s">
        <v>83</v>
      </c>
      <c r="H822" t="s">
        <v>120</v>
      </c>
      <c r="I822" s="28" t="s">
        <v>85</v>
      </c>
      <c r="J822" t="s">
        <v>86</v>
      </c>
      <c r="K822" s="30" t="s">
        <v>166</v>
      </c>
      <c r="L822" t="s">
        <v>88</v>
      </c>
      <c r="M822" s="31" t="s">
        <v>89</v>
      </c>
      <c r="N822" s="31" t="s">
        <v>90</v>
      </c>
      <c r="O822" s="28" t="s">
        <v>90</v>
      </c>
      <c r="P822" t="s">
        <v>91</v>
      </c>
      <c r="Q822" s="30" t="s">
        <v>92</v>
      </c>
      <c r="R822" s="28">
        <v>7</v>
      </c>
      <c r="S822" s="28">
        <v>5</v>
      </c>
      <c r="T822">
        <v>2003</v>
      </c>
      <c r="U822">
        <v>2003</v>
      </c>
      <c r="V822" s="14">
        <f t="shared" si="12"/>
        <v>0</v>
      </c>
      <c r="W822" s="28" t="s">
        <v>93</v>
      </c>
      <c r="X822" s="28" t="s">
        <v>94</v>
      </c>
      <c r="Y822" s="30" t="s">
        <v>95</v>
      </c>
      <c r="Z822" s="28" t="s">
        <v>95</v>
      </c>
      <c r="AA822" t="s">
        <v>117</v>
      </c>
      <c r="AB822" s="28">
        <v>0</v>
      </c>
      <c r="AC822" s="28" t="s">
        <v>97</v>
      </c>
      <c r="AD822" s="28" t="s">
        <v>98</v>
      </c>
      <c r="AE822" s="30" t="s">
        <v>99</v>
      </c>
      <c r="AF822" t="s">
        <v>97</v>
      </c>
      <c r="AG822" t="s">
        <v>98</v>
      </c>
      <c r="AH822" t="s">
        <v>100</v>
      </c>
      <c r="AI822" t="s">
        <v>102</v>
      </c>
      <c r="AJ822">
        <v>0</v>
      </c>
      <c r="AK822" t="s">
        <v>102</v>
      </c>
      <c r="AL822">
        <v>0</v>
      </c>
      <c r="AM822">
        <v>798</v>
      </c>
      <c r="AN822">
        <v>798</v>
      </c>
      <c r="AO822" s="28" t="s">
        <v>103</v>
      </c>
      <c r="AP822" s="28" t="s">
        <v>104</v>
      </c>
      <c r="AQ822" t="s">
        <v>105</v>
      </c>
      <c r="AR822" t="s">
        <v>106</v>
      </c>
      <c r="AS822">
        <v>798</v>
      </c>
      <c r="AT822">
        <v>842</v>
      </c>
      <c r="AU822">
        <v>0</v>
      </c>
      <c r="AV822">
        <v>1640</v>
      </c>
      <c r="AW822" s="30">
        <v>0</v>
      </c>
      <c r="AX822">
        <v>0</v>
      </c>
      <c r="AY822" s="30">
        <v>2</v>
      </c>
      <c r="AZ822" s="30">
        <v>1</v>
      </c>
      <c r="BA822">
        <v>3</v>
      </c>
      <c r="BB822" s="14">
        <f>IF(Table1[[#This Row],[FullBath]]+Table1[[#This Row],[HalfBath]]=Table1[[#This Row],[BedroomAbvGr]],1,0)</f>
        <v>1</v>
      </c>
      <c r="BC822">
        <v>1</v>
      </c>
      <c r="BD822" s="30" t="s">
        <v>97</v>
      </c>
      <c r="BE822">
        <v>6</v>
      </c>
      <c r="BF822" t="s">
        <v>107</v>
      </c>
      <c r="BG822">
        <v>0</v>
      </c>
      <c r="BH822" t="s">
        <v>83</v>
      </c>
      <c r="BI822" t="s">
        <v>108</v>
      </c>
      <c r="BJ822">
        <v>2003</v>
      </c>
      <c r="BK822" t="s">
        <v>109</v>
      </c>
      <c r="BL822">
        <v>2</v>
      </c>
      <c r="BM822">
        <v>595</v>
      </c>
      <c r="BN822" t="s">
        <v>98</v>
      </c>
      <c r="BO822" t="s">
        <v>98</v>
      </c>
      <c r="BP822" t="s">
        <v>105</v>
      </c>
      <c r="BQ822" s="30">
        <v>0</v>
      </c>
      <c r="BR822" s="14">
        <f>IF(Table1[[#This Row],[WoodDeckSF]]&gt;0,1,0)</f>
        <v>0</v>
      </c>
      <c r="BS822">
        <v>45</v>
      </c>
      <c r="BT822">
        <v>0</v>
      </c>
      <c r="BU822">
        <v>0</v>
      </c>
      <c r="BV822">
        <v>0</v>
      </c>
      <c r="BW822">
        <v>0</v>
      </c>
      <c r="BX822" s="28" t="s">
        <v>83</v>
      </c>
      <c r="BY822" s="14">
        <f>IF(Table1[[#This Row],[PoolQC]]="NA", 0, 1)</f>
        <v>0</v>
      </c>
      <c r="BZ822" s="30" t="s">
        <v>83</v>
      </c>
      <c r="CA822" s="14">
        <f>IF(Table1[[#This Row],[Fence]]="NA",0,1)</f>
        <v>0</v>
      </c>
      <c r="CB822" t="s">
        <v>83</v>
      </c>
      <c r="CC822">
        <v>0</v>
      </c>
      <c r="CD822" s="30">
        <v>6</v>
      </c>
      <c r="CE822">
        <v>2008</v>
      </c>
      <c r="CF822" t="s">
        <v>110</v>
      </c>
      <c r="CG822" t="s">
        <v>111</v>
      </c>
      <c r="CH822" s="14">
        <f>IF(Table1[[#This Row],[SaleCondition]]="Normal",1,0)</f>
        <v>1</v>
      </c>
      <c r="CI822" s="1">
        <v>183000</v>
      </c>
    </row>
    <row r="823" spans="1:87" x14ac:dyDescent="0.2">
      <c r="A823">
        <v>822</v>
      </c>
      <c r="B823">
        <v>20</v>
      </c>
      <c r="C823" s="28" t="s">
        <v>142</v>
      </c>
      <c r="D823">
        <v>60</v>
      </c>
      <c r="E823">
        <v>6000</v>
      </c>
      <c r="F823" s="28" t="s">
        <v>82</v>
      </c>
      <c r="G823" t="s">
        <v>82</v>
      </c>
      <c r="H823" t="s">
        <v>84</v>
      </c>
      <c r="I823" s="28" t="s">
        <v>175</v>
      </c>
      <c r="J823" t="s">
        <v>86</v>
      </c>
      <c r="K823" s="30" t="s">
        <v>87</v>
      </c>
      <c r="L823" t="s">
        <v>194</v>
      </c>
      <c r="M823" s="31" t="s">
        <v>143</v>
      </c>
      <c r="N823" s="31" t="s">
        <v>90</v>
      </c>
      <c r="O823" s="28" t="s">
        <v>90</v>
      </c>
      <c r="P823" t="s">
        <v>149</v>
      </c>
      <c r="Q823" s="30" t="s">
        <v>115</v>
      </c>
      <c r="R823" s="28">
        <v>4</v>
      </c>
      <c r="S823" s="28">
        <v>4</v>
      </c>
      <c r="T823">
        <v>1953</v>
      </c>
      <c r="U823">
        <v>1953</v>
      </c>
      <c r="V823" s="14">
        <f t="shared" si="12"/>
        <v>0</v>
      </c>
      <c r="W823" s="28" t="s">
        <v>93</v>
      </c>
      <c r="X823" s="28" t="s">
        <v>94</v>
      </c>
      <c r="Y823" s="30" t="s">
        <v>116</v>
      </c>
      <c r="Z823" s="28" t="s">
        <v>116</v>
      </c>
      <c r="AA823" t="s">
        <v>117</v>
      </c>
      <c r="AB823" s="28">
        <v>0</v>
      </c>
      <c r="AC823" s="28" t="s">
        <v>147</v>
      </c>
      <c r="AD823" s="28" t="s">
        <v>98</v>
      </c>
      <c r="AE823" s="30" t="s">
        <v>118</v>
      </c>
      <c r="AF823" t="s">
        <v>147</v>
      </c>
      <c r="AG823" t="s">
        <v>98</v>
      </c>
      <c r="AH823" t="s">
        <v>100</v>
      </c>
      <c r="AI823" t="s">
        <v>102</v>
      </c>
      <c r="AJ823">
        <v>0</v>
      </c>
      <c r="AK823" t="s">
        <v>102</v>
      </c>
      <c r="AL823">
        <v>0</v>
      </c>
      <c r="AM823">
        <v>936</v>
      </c>
      <c r="AN823">
        <v>936</v>
      </c>
      <c r="AO823" s="28" t="s">
        <v>103</v>
      </c>
      <c r="AP823" s="28" t="s">
        <v>98</v>
      </c>
      <c r="AQ823" t="s">
        <v>177</v>
      </c>
      <c r="AR823" t="s">
        <v>106</v>
      </c>
      <c r="AS823">
        <v>936</v>
      </c>
      <c r="AT823">
        <v>0</v>
      </c>
      <c r="AU823">
        <v>0</v>
      </c>
      <c r="AV823">
        <v>936</v>
      </c>
      <c r="AW823" s="30">
        <v>0</v>
      </c>
      <c r="AX823">
        <v>0</v>
      </c>
      <c r="AY823" s="30">
        <v>1</v>
      </c>
      <c r="AZ823" s="30">
        <v>0</v>
      </c>
      <c r="BA823">
        <v>2</v>
      </c>
      <c r="BB823" s="14">
        <f>IF(Table1[[#This Row],[FullBath]]+Table1[[#This Row],[HalfBath]]=Table1[[#This Row],[BedroomAbvGr]],1,0)</f>
        <v>0</v>
      </c>
      <c r="BC823">
        <v>1</v>
      </c>
      <c r="BD823" s="30" t="s">
        <v>98</v>
      </c>
      <c r="BE823">
        <v>4</v>
      </c>
      <c r="BF823" t="s">
        <v>224</v>
      </c>
      <c r="BG823">
        <v>0</v>
      </c>
      <c r="BH823" t="s">
        <v>83</v>
      </c>
      <c r="BI823" t="s">
        <v>127</v>
      </c>
      <c r="BJ823">
        <v>1974</v>
      </c>
      <c r="BK823" t="s">
        <v>102</v>
      </c>
      <c r="BL823">
        <v>2</v>
      </c>
      <c r="BM823">
        <v>576</v>
      </c>
      <c r="BN823" t="s">
        <v>98</v>
      </c>
      <c r="BO823" t="s">
        <v>98</v>
      </c>
      <c r="BP823" t="s">
        <v>105</v>
      </c>
      <c r="BQ823" s="30">
        <v>0</v>
      </c>
      <c r="BR823" s="14">
        <f>IF(Table1[[#This Row],[WoodDeckSF]]&gt;0,1,0)</f>
        <v>0</v>
      </c>
      <c r="BS823">
        <v>32</v>
      </c>
      <c r="BT823">
        <v>112</v>
      </c>
      <c r="BU823">
        <v>0</v>
      </c>
      <c r="BV823">
        <v>0</v>
      </c>
      <c r="BW823">
        <v>0</v>
      </c>
      <c r="BX823" s="28" t="s">
        <v>83</v>
      </c>
      <c r="BY823" s="14">
        <f>IF(Table1[[#This Row],[PoolQC]]="NA", 0, 1)</f>
        <v>0</v>
      </c>
      <c r="BZ823" s="30" t="s">
        <v>83</v>
      </c>
      <c r="CA823" s="14">
        <f>IF(Table1[[#This Row],[Fence]]="NA",0,1)</f>
        <v>0</v>
      </c>
      <c r="CB823" t="s">
        <v>83</v>
      </c>
      <c r="CC823">
        <v>0</v>
      </c>
      <c r="CD823" s="30">
        <v>2</v>
      </c>
      <c r="CE823">
        <v>2009</v>
      </c>
      <c r="CF823" t="s">
        <v>110</v>
      </c>
      <c r="CG823" t="s">
        <v>111</v>
      </c>
      <c r="CH823" s="14">
        <f>IF(Table1[[#This Row],[SaleCondition]]="Normal",1,0)</f>
        <v>1</v>
      </c>
      <c r="CI823" s="1">
        <v>93000</v>
      </c>
    </row>
    <row r="824" spans="1:87" x14ac:dyDescent="0.2">
      <c r="A824">
        <v>823</v>
      </c>
      <c r="B824">
        <v>60</v>
      </c>
      <c r="C824" s="28" t="s">
        <v>81</v>
      </c>
      <c r="D824" t="s">
        <v>83</v>
      </c>
      <c r="E824">
        <v>12394</v>
      </c>
      <c r="F824" s="28" t="s">
        <v>82</v>
      </c>
      <c r="G824" t="s">
        <v>83</v>
      </c>
      <c r="H824" t="s">
        <v>120</v>
      </c>
      <c r="I824" s="28" t="s">
        <v>85</v>
      </c>
      <c r="J824" t="s">
        <v>86</v>
      </c>
      <c r="K824" s="30" t="s">
        <v>122</v>
      </c>
      <c r="L824" t="s">
        <v>88</v>
      </c>
      <c r="M824" s="31" t="s">
        <v>193</v>
      </c>
      <c r="N824" s="31" t="s">
        <v>90</v>
      </c>
      <c r="O824" s="28" t="s">
        <v>90</v>
      </c>
      <c r="P824" t="s">
        <v>91</v>
      </c>
      <c r="Q824" s="30" t="s">
        <v>92</v>
      </c>
      <c r="R824" s="28">
        <v>7</v>
      </c>
      <c r="S824" s="28">
        <v>5</v>
      </c>
      <c r="T824">
        <v>2003</v>
      </c>
      <c r="U824">
        <v>2003</v>
      </c>
      <c r="V824" s="14">
        <f t="shared" si="12"/>
        <v>0</v>
      </c>
      <c r="W824" s="28" t="s">
        <v>93</v>
      </c>
      <c r="X824" s="28" t="s">
        <v>94</v>
      </c>
      <c r="Y824" s="30" t="s">
        <v>95</v>
      </c>
      <c r="Z824" s="28" t="s">
        <v>95</v>
      </c>
      <c r="AA824" t="s">
        <v>117</v>
      </c>
      <c r="AB824" s="28">
        <v>0</v>
      </c>
      <c r="AC824" s="28" t="s">
        <v>97</v>
      </c>
      <c r="AD824" s="28" t="s">
        <v>98</v>
      </c>
      <c r="AE824" s="30" t="s">
        <v>99</v>
      </c>
      <c r="AF824" t="s">
        <v>97</v>
      </c>
      <c r="AG824" t="s">
        <v>98</v>
      </c>
      <c r="AH824" t="s">
        <v>97</v>
      </c>
      <c r="AI824" t="s">
        <v>102</v>
      </c>
      <c r="AJ824">
        <v>0</v>
      </c>
      <c r="AK824" t="s">
        <v>102</v>
      </c>
      <c r="AL824">
        <v>0</v>
      </c>
      <c r="AM824">
        <v>847</v>
      </c>
      <c r="AN824">
        <v>847</v>
      </c>
      <c r="AO824" s="28" t="s">
        <v>103</v>
      </c>
      <c r="AP824" s="28" t="s">
        <v>104</v>
      </c>
      <c r="AQ824" t="s">
        <v>105</v>
      </c>
      <c r="AR824" t="s">
        <v>106</v>
      </c>
      <c r="AS824">
        <v>847</v>
      </c>
      <c r="AT824">
        <v>886</v>
      </c>
      <c r="AU824">
        <v>0</v>
      </c>
      <c r="AV824">
        <v>1733</v>
      </c>
      <c r="AW824" s="30">
        <v>0</v>
      </c>
      <c r="AX824">
        <v>0</v>
      </c>
      <c r="AY824" s="30">
        <v>2</v>
      </c>
      <c r="AZ824" s="30">
        <v>1</v>
      </c>
      <c r="BA824">
        <v>3</v>
      </c>
      <c r="BB824" s="14">
        <f>IF(Table1[[#This Row],[FullBath]]+Table1[[#This Row],[HalfBath]]=Table1[[#This Row],[BedroomAbvGr]],1,0)</f>
        <v>1</v>
      </c>
      <c r="BC824">
        <v>1</v>
      </c>
      <c r="BD824" s="30" t="s">
        <v>97</v>
      </c>
      <c r="BE824">
        <v>7</v>
      </c>
      <c r="BF824" t="s">
        <v>107</v>
      </c>
      <c r="BG824">
        <v>1</v>
      </c>
      <c r="BH824" t="s">
        <v>97</v>
      </c>
      <c r="BI824" t="s">
        <v>156</v>
      </c>
      <c r="BJ824">
        <v>2003</v>
      </c>
      <c r="BK824" t="s">
        <v>157</v>
      </c>
      <c r="BL824">
        <v>2</v>
      </c>
      <c r="BM824">
        <v>433</v>
      </c>
      <c r="BN824" t="s">
        <v>98</v>
      </c>
      <c r="BO824" t="s">
        <v>98</v>
      </c>
      <c r="BP824" t="s">
        <v>105</v>
      </c>
      <c r="BQ824" s="30">
        <v>100</v>
      </c>
      <c r="BR824" s="14">
        <f>IF(Table1[[#This Row],[WoodDeckSF]]&gt;0,1,0)</f>
        <v>1</v>
      </c>
      <c r="BS824">
        <v>48</v>
      </c>
      <c r="BT824">
        <v>0</v>
      </c>
      <c r="BU824">
        <v>0</v>
      </c>
      <c r="BV824">
        <v>0</v>
      </c>
      <c r="BW824">
        <v>0</v>
      </c>
      <c r="BX824" s="28" t="s">
        <v>83</v>
      </c>
      <c r="BY824" s="14">
        <f>IF(Table1[[#This Row],[PoolQC]]="NA", 0, 1)</f>
        <v>0</v>
      </c>
      <c r="BZ824" s="30" t="s">
        <v>83</v>
      </c>
      <c r="CA824" s="14">
        <f>IF(Table1[[#This Row],[Fence]]="NA",0,1)</f>
        <v>0</v>
      </c>
      <c r="CB824" t="s">
        <v>83</v>
      </c>
      <c r="CC824">
        <v>0</v>
      </c>
      <c r="CD824" s="30">
        <v>10</v>
      </c>
      <c r="CE824">
        <v>2007</v>
      </c>
      <c r="CF824" t="s">
        <v>110</v>
      </c>
      <c r="CG824" t="s">
        <v>219</v>
      </c>
      <c r="CH824" s="14">
        <f>IF(Table1[[#This Row],[SaleCondition]]="Normal",1,0)</f>
        <v>0</v>
      </c>
      <c r="CI824" s="1">
        <v>225000</v>
      </c>
    </row>
    <row r="825" spans="1:87" x14ac:dyDescent="0.2">
      <c r="A825">
        <v>824</v>
      </c>
      <c r="B825">
        <v>50</v>
      </c>
      <c r="C825" s="28" t="s">
        <v>81</v>
      </c>
      <c r="D825">
        <v>60</v>
      </c>
      <c r="E825">
        <v>9900</v>
      </c>
      <c r="F825" s="28" t="s">
        <v>82</v>
      </c>
      <c r="G825" t="s">
        <v>83</v>
      </c>
      <c r="H825" t="s">
        <v>84</v>
      </c>
      <c r="I825" s="28" t="s">
        <v>85</v>
      </c>
      <c r="J825" t="s">
        <v>86</v>
      </c>
      <c r="K825" s="30" t="s">
        <v>87</v>
      </c>
      <c r="L825" t="s">
        <v>88</v>
      </c>
      <c r="M825" s="31" t="s">
        <v>232</v>
      </c>
      <c r="N825" s="31" t="s">
        <v>90</v>
      </c>
      <c r="O825" s="28" t="s">
        <v>90</v>
      </c>
      <c r="P825" t="s">
        <v>91</v>
      </c>
      <c r="Q825" s="30" t="s">
        <v>132</v>
      </c>
      <c r="R825" s="28">
        <v>6</v>
      </c>
      <c r="S825" s="28">
        <v>7</v>
      </c>
      <c r="T825">
        <v>1940</v>
      </c>
      <c r="U825">
        <v>1950</v>
      </c>
      <c r="V825" s="14">
        <f t="shared" si="12"/>
        <v>1</v>
      </c>
      <c r="W825" s="28" t="s">
        <v>93</v>
      </c>
      <c r="X825" s="28" t="s">
        <v>94</v>
      </c>
      <c r="Y825" s="30" t="s">
        <v>95</v>
      </c>
      <c r="Z825" s="28" t="s">
        <v>95</v>
      </c>
      <c r="AA825" t="s">
        <v>117</v>
      </c>
      <c r="AB825" s="28">
        <v>0</v>
      </c>
      <c r="AC825" s="28" t="s">
        <v>98</v>
      </c>
      <c r="AD825" s="28" t="s">
        <v>98</v>
      </c>
      <c r="AE825" s="30" t="s">
        <v>126</v>
      </c>
      <c r="AF825" t="s">
        <v>98</v>
      </c>
      <c r="AG825" t="s">
        <v>98</v>
      </c>
      <c r="AH825" t="s">
        <v>100</v>
      </c>
      <c r="AI825" t="s">
        <v>102</v>
      </c>
      <c r="AJ825">
        <v>0</v>
      </c>
      <c r="AK825" t="s">
        <v>102</v>
      </c>
      <c r="AL825">
        <v>0</v>
      </c>
      <c r="AM825">
        <v>778</v>
      </c>
      <c r="AN825">
        <v>778</v>
      </c>
      <c r="AO825" s="28" t="s">
        <v>103</v>
      </c>
      <c r="AP825" s="28" t="s">
        <v>98</v>
      </c>
      <c r="AQ825" t="s">
        <v>105</v>
      </c>
      <c r="AR825" t="s">
        <v>106</v>
      </c>
      <c r="AS825">
        <v>944</v>
      </c>
      <c r="AT825">
        <v>545</v>
      </c>
      <c r="AU825">
        <v>0</v>
      </c>
      <c r="AV825">
        <v>1489</v>
      </c>
      <c r="AW825" s="30">
        <v>0</v>
      </c>
      <c r="AX825">
        <v>0</v>
      </c>
      <c r="AY825" s="30">
        <v>2</v>
      </c>
      <c r="AZ825" s="30">
        <v>0</v>
      </c>
      <c r="BA825">
        <v>3</v>
      </c>
      <c r="BB825" s="14">
        <f>IF(Table1[[#This Row],[FullBath]]+Table1[[#This Row],[HalfBath]]=Table1[[#This Row],[BedroomAbvGr]],1,0)</f>
        <v>0</v>
      </c>
      <c r="BC825">
        <v>1</v>
      </c>
      <c r="BD825" s="30" t="s">
        <v>98</v>
      </c>
      <c r="BE825">
        <v>7</v>
      </c>
      <c r="BF825" t="s">
        <v>107</v>
      </c>
      <c r="BG825">
        <v>1</v>
      </c>
      <c r="BH825" t="s">
        <v>97</v>
      </c>
      <c r="BI825" t="s">
        <v>127</v>
      </c>
      <c r="BJ825">
        <v>1940</v>
      </c>
      <c r="BK825" t="s">
        <v>102</v>
      </c>
      <c r="BL825">
        <v>1</v>
      </c>
      <c r="BM825">
        <v>240</v>
      </c>
      <c r="BN825" t="s">
        <v>98</v>
      </c>
      <c r="BO825" t="s">
        <v>98</v>
      </c>
      <c r="BP825" t="s">
        <v>105</v>
      </c>
      <c r="BQ825" s="30">
        <v>335</v>
      </c>
      <c r="BR825" s="14">
        <f>IF(Table1[[#This Row],[WoodDeckSF]]&gt;0,1,0)</f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 s="28" t="s">
        <v>83</v>
      </c>
      <c r="BY825" s="14">
        <f>IF(Table1[[#This Row],[PoolQC]]="NA", 0, 1)</f>
        <v>0</v>
      </c>
      <c r="BZ825" s="30" t="s">
        <v>163</v>
      </c>
      <c r="CA825" s="14">
        <f>IF(Table1[[#This Row],[Fence]]="NA",0,1)</f>
        <v>1</v>
      </c>
      <c r="CB825" t="s">
        <v>83</v>
      </c>
      <c r="CC825">
        <v>0</v>
      </c>
      <c r="CD825" s="30">
        <v>7</v>
      </c>
      <c r="CE825">
        <v>2009</v>
      </c>
      <c r="CF825" t="s">
        <v>110</v>
      </c>
      <c r="CG825" t="s">
        <v>111</v>
      </c>
      <c r="CH825" s="14">
        <f>IF(Table1[[#This Row],[SaleCondition]]="Normal",1,0)</f>
        <v>1</v>
      </c>
      <c r="CI825" s="1">
        <v>139500</v>
      </c>
    </row>
    <row r="826" spans="1:87" x14ac:dyDescent="0.2">
      <c r="A826">
        <v>825</v>
      </c>
      <c r="B826">
        <v>20</v>
      </c>
      <c r="C826" s="28" t="s">
        <v>192</v>
      </c>
      <c r="D826">
        <v>81</v>
      </c>
      <c r="E826">
        <v>11216</v>
      </c>
      <c r="F826" s="28" t="s">
        <v>82</v>
      </c>
      <c r="G826" t="s">
        <v>83</v>
      </c>
      <c r="H826" t="s">
        <v>84</v>
      </c>
      <c r="I826" s="28" t="s">
        <v>85</v>
      </c>
      <c r="J826" t="s">
        <v>86</v>
      </c>
      <c r="K826" s="30" t="s">
        <v>87</v>
      </c>
      <c r="L826" t="s">
        <v>88</v>
      </c>
      <c r="M826" s="31" t="s">
        <v>136</v>
      </c>
      <c r="N826" s="31" t="s">
        <v>90</v>
      </c>
      <c r="O826" s="28" t="s">
        <v>90</v>
      </c>
      <c r="P826" t="s">
        <v>91</v>
      </c>
      <c r="Q826" s="30" t="s">
        <v>115</v>
      </c>
      <c r="R826" s="28">
        <v>8</v>
      </c>
      <c r="S826" s="28">
        <v>5</v>
      </c>
      <c r="T826">
        <v>2006</v>
      </c>
      <c r="U826">
        <v>2006</v>
      </c>
      <c r="V826" s="14">
        <f t="shared" si="12"/>
        <v>0</v>
      </c>
      <c r="W826" s="28" t="s">
        <v>93</v>
      </c>
      <c r="X826" s="28" t="s">
        <v>94</v>
      </c>
      <c r="Y826" s="30" t="s">
        <v>95</v>
      </c>
      <c r="Z826" s="28" t="s">
        <v>95</v>
      </c>
      <c r="AA826" t="s">
        <v>117</v>
      </c>
      <c r="AB826" s="28">
        <v>0</v>
      </c>
      <c r="AC826" s="28" t="s">
        <v>97</v>
      </c>
      <c r="AD826" s="28" t="s">
        <v>98</v>
      </c>
      <c r="AE826" s="30" t="s">
        <v>99</v>
      </c>
      <c r="AF826" t="s">
        <v>97</v>
      </c>
      <c r="AG826" t="s">
        <v>97</v>
      </c>
      <c r="AH826" t="s">
        <v>100</v>
      </c>
      <c r="AI826" t="s">
        <v>102</v>
      </c>
      <c r="AJ826">
        <v>0</v>
      </c>
      <c r="AK826" t="s">
        <v>102</v>
      </c>
      <c r="AL826">
        <v>0</v>
      </c>
      <c r="AM826">
        <v>1489</v>
      </c>
      <c r="AN826">
        <v>1489</v>
      </c>
      <c r="AO826" s="28" t="s">
        <v>103</v>
      </c>
      <c r="AP826" s="28" t="s">
        <v>104</v>
      </c>
      <c r="AQ826" t="s">
        <v>105</v>
      </c>
      <c r="AR826" t="s">
        <v>106</v>
      </c>
      <c r="AS826">
        <v>1489</v>
      </c>
      <c r="AT826">
        <v>0</v>
      </c>
      <c r="AU826">
        <v>0</v>
      </c>
      <c r="AV826">
        <v>1489</v>
      </c>
      <c r="AW826" s="30">
        <v>0</v>
      </c>
      <c r="AX826">
        <v>0</v>
      </c>
      <c r="AY826" s="30">
        <v>2</v>
      </c>
      <c r="AZ826" s="30">
        <v>0</v>
      </c>
      <c r="BA826">
        <v>3</v>
      </c>
      <c r="BB826" s="14">
        <f>IF(Table1[[#This Row],[FullBath]]+Table1[[#This Row],[HalfBath]]=Table1[[#This Row],[BedroomAbvGr]],1,0)</f>
        <v>0</v>
      </c>
      <c r="BC826">
        <v>1</v>
      </c>
      <c r="BD826" s="30" t="s">
        <v>97</v>
      </c>
      <c r="BE826">
        <v>7</v>
      </c>
      <c r="BF826" t="s">
        <v>107</v>
      </c>
      <c r="BG826">
        <v>1</v>
      </c>
      <c r="BH826" t="s">
        <v>97</v>
      </c>
      <c r="BI826" t="s">
        <v>108</v>
      </c>
      <c r="BJ826">
        <v>2006</v>
      </c>
      <c r="BK826" t="s">
        <v>109</v>
      </c>
      <c r="BL826">
        <v>2</v>
      </c>
      <c r="BM826">
        <v>776</v>
      </c>
      <c r="BN826" t="s">
        <v>98</v>
      </c>
      <c r="BO826" t="s">
        <v>98</v>
      </c>
      <c r="BP826" t="s">
        <v>105</v>
      </c>
      <c r="BQ826" s="30">
        <v>0</v>
      </c>
      <c r="BR826" s="14">
        <f>IF(Table1[[#This Row],[WoodDeckSF]]&gt;0,1,0)</f>
        <v>0</v>
      </c>
      <c r="BS826">
        <v>140</v>
      </c>
      <c r="BT826">
        <v>0</v>
      </c>
      <c r="BU826">
        <v>0</v>
      </c>
      <c r="BV826">
        <v>0</v>
      </c>
      <c r="BW826">
        <v>0</v>
      </c>
      <c r="BX826" s="28" t="s">
        <v>83</v>
      </c>
      <c r="BY826" s="14">
        <f>IF(Table1[[#This Row],[PoolQC]]="NA", 0, 1)</f>
        <v>0</v>
      </c>
      <c r="BZ826" s="30" t="s">
        <v>83</v>
      </c>
      <c r="CA826" s="14">
        <f>IF(Table1[[#This Row],[Fence]]="NA",0,1)</f>
        <v>0</v>
      </c>
      <c r="CB826" t="s">
        <v>83</v>
      </c>
      <c r="CC826">
        <v>0</v>
      </c>
      <c r="CD826" s="30">
        <v>6</v>
      </c>
      <c r="CE826">
        <v>2006</v>
      </c>
      <c r="CF826" t="s">
        <v>158</v>
      </c>
      <c r="CG826" t="s">
        <v>159</v>
      </c>
      <c r="CH826" s="14">
        <f>IF(Table1[[#This Row],[SaleCondition]]="Normal",1,0)</f>
        <v>0</v>
      </c>
      <c r="CI826" s="1">
        <v>232600</v>
      </c>
    </row>
    <row r="827" spans="1:87" x14ac:dyDescent="0.2">
      <c r="A827">
        <v>826</v>
      </c>
      <c r="B827">
        <v>20</v>
      </c>
      <c r="C827" s="28" t="s">
        <v>81</v>
      </c>
      <c r="D827">
        <v>114</v>
      </c>
      <c r="E827">
        <v>14803</v>
      </c>
      <c r="F827" s="28" t="s">
        <v>82</v>
      </c>
      <c r="G827" t="s">
        <v>83</v>
      </c>
      <c r="H827" t="s">
        <v>84</v>
      </c>
      <c r="I827" s="28" t="s">
        <v>85</v>
      </c>
      <c r="J827" t="s">
        <v>86</v>
      </c>
      <c r="K827" s="30" t="s">
        <v>87</v>
      </c>
      <c r="L827" t="s">
        <v>88</v>
      </c>
      <c r="M827" s="31" t="s">
        <v>154</v>
      </c>
      <c r="N827" s="31" t="s">
        <v>139</v>
      </c>
      <c r="O827" s="28" t="s">
        <v>139</v>
      </c>
      <c r="P827" t="s">
        <v>91</v>
      </c>
      <c r="Q827" s="30" t="s">
        <v>115</v>
      </c>
      <c r="R827" s="28">
        <v>10</v>
      </c>
      <c r="S827" s="28">
        <v>5</v>
      </c>
      <c r="T827">
        <v>2007</v>
      </c>
      <c r="U827">
        <v>2008</v>
      </c>
      <c r="V827" s="14">
        <f t="shared" si="12"/>
        <v>1</v>
      </c>
      <c r="W827" s="28" t="s">
        <v>152</v>
      </c>
      <c r="X827" s="28" t="s">
        <v>94</v>
      </c>
      <c r="Y827" s="30" t="s">
        <v>180</v>
      </c>
      <c r="Z827" s="28" t="s">
        <v>181</v>
      </c>
      <c r="AA827" t="s">
        <v>96</v>
      </c>
      <c r="AB827" s="28">
        <v>816</v>
      </c>
      <c r="AC827" s="28" t="s">
        <v>104</v>
      </c>
      <c r="AD827" s="28" t="s">
        <v>98</v>
      </c>
      <c r="AE827" s="30" t="s">
        <v>99</v>
      </c>
      <c r="AF827" t="s">
        <v>104</v>
      </c>
      <c r="AG827" t="s">
        <v>98</v>
      </c>
      <c r="AH827" t="s">
        <v>130</v>
      </c>
      <c r="AI827" t="s">
        <v>101</v>
      </c>
      <c r="AJ827">
        <v>1636</v>
      </c>
      <c r="AK827" t="s">
        <v>102</v>
      </c>
      <c r="AL827">
        <v>0</v>
      </c>
      <c r="AM827">
        <v>442</v>
      </c>
      <c r="AN827">
        <v>2078</v>
      </c>
      <c r="AO827" s="28" t="s">
        <v>103</v>
      </c>
      <c r="AP827" s="28" t="s">
        <v>104</v>
      </c>
      <c r="AQ827" t="s">
        <v>105</v>
      </c>
      <c r="AR827" t="s">
        <v>106</v>
      </c>
      <c r="AS827">
        <v>2084</v>
      </c>
      <c r="AT827">
        <v>0</v>
      </c>
      <c r="AU827">
        <v>0</v>
      </c>
      <c r="AV827">
        <v>2084</v>
      </c>
      <c r="AW827" s="30">
        <v>1</v>
      </c>
      <c r="AX827">
        <v>0</v>
      </c>
      <c r="AY827" s="30">
        <v>2</v>
      </c>
      <c r="AZ827" s="30">
        <v>0</v>
      </c>
      <c r="BA827">
        <v>2</v>
      </c>
      <c r="BB827" s="14">
        <f>IF(Table1[[#This Row],[FullBath]]+Table1[[#This Row],[HalfBath]]=Table1[[#This Row],[BedroomAbvGr]],1,0)</f>
        <v>1</v>
      </c>
      <c r="BC827">
        <v>1</v>
      </c>
      <c r="BD827" s="30" t="s">
        <v>104</v>
      </c>
      <c r="BE827">
        <v>7</v>
      </c>
      <c r="BF827" t="s">
        <v>107</v>
      </c>
      <c r="BG827">
        <v>1</v>
      </c>
      <c r="BH827" t="s">
        <v>97</v>
      </c>
      <c r="BI827" t="s">
        <v>108</v>
      </c>
      <c r="BJ827">
        <v>2007</v>
      </c>
      <c r="BK827" t="s">
        <v>157</v>
      </c>
      <c r="BL827">
        <v>3</v>
      </c>
      <c r="BM827">
        <v>1220</v>
      </c>
      <c r="BN827" t="s">
        <v>98</v>
      </c>
      <c r="BO827" t="s">
        <v>98</v>
      </c>
      <c r="BP827" t="s">
        <v>105</v>
      </c>
      <c r="BQ827" s="30">
        <v>188</v>
      </c>
      <c r="BR827" s="14">
        <f>IF(Table1[[#This Row],[WoodDeckSF]]&gt;0,1,0)</f>
        <v>1</v>
      </c>
      <c r="BS827">
        <v>45</v>
      </c>
      <c r="BT827">
        <v>0</v>
      </c>
      <c r="BU827">
        <v>0</v>
      </c>
      <c r="BV827">
        <v>0</v>
      </c>
      <c r="BW827">
        <v>0</v>
      </c>
      <c r="BX827" s="28" t="s">
        <v>83</v>
      </c>
      <c r="BY827" s="14">
        <f>IF(Table1[[#This Row],[PoolQC]]="NA", 0, 1)</f>
        <v>0</v>
      </c>
      <c r="BZ827" s="30" t="s">
        <v>83</v>
      </c>
      <c r="CA827" s="14">
        <f>IF(Table1[[#This Row],[Fence]]="NA",0,1)</f>
        <v>0</v>
      </c>
      <c r="CB827" t="s">
        <v>83</v>
      </c>
      <c r="CC827">
        <v>0</v>
      </c>
      <c r="CD827" s="30">
        <v>6</v>
      </c>
      <c r="CE827">
        <v>2008</v>
      </c>
      <c r="CF827" t="s">
        <v>158</v>
      </c>
      <c r="CG827" t="s">
        <v>159</v>
      </c>
      <c r="CH827" s="14">
        <f>IF(Table1[[#This Row],[SaleCondition]]="Normal",1,0)</f>
        <v>0</v>
      </c>
      <c r="CI827" s="1">
        <v>385000</v>
      </c>
    </row>
    <row r="828" spans="1:87" x14ac:dyDescent="0.2">
      <c r="A828">
        <v>827</v>
      </c>
      <c r="B828">
        <v>45</v>
      </c>
      <c r="C828" s="28" t="s">
        <v>142</v>
      </c>
      <c r="D828">
        <v>50</v>
      </c>
      <c r="E828">
        <v>6130</v>
      </c>
      <c r="F828" s="28" t="s">
        <v>82</v>
      </c>
      <c r="G828" t="s">
        <v>83</v>
      </c>
      <c r="H828" t="s">
        <v>84</v>
      </c>
      <c r="I828" s="28" t="s">
        <v>85</v>
      </c>
      <c r="J828" t="s">
        <v>86</v>
      </c>
      <c r="K828" s="30" t="s">
        <v>87</v>
      </c>
      <c r="L828" t="s">
        <v>88</v>
      </c>
      <c r="M828" s="31" t="s">
        <v>148</v>
      </c>
      <c r="N828" s="31" t="s">
        <v>90</v>
      </c>
      <c r="O828" s="28" t="s">
        <v>90</v>
      </c>
      <c r="P828" t="s">
        <v>91</v>
      </c>
      <c r="Q828" s="30" t="s">
        <v>150</v>
      </c>
      <c r="R828" s="28">
        <v>5</v>
      </c>
      <c r="S828" s="28">
        <v>6</v>
      </c>
      <c r="T828">
        <v>1924</v>
      </c>
      <c r="U828">
        <v>1950</v>
      </c>
      <c r="V828" s="14">
        <f t="shared" si="12"/>
        <v>1</v>
      </c>
      <c r="W828" s="28" t="s">
        <v>93</v>
      </c>
      <c r="X828" s="28" t="s">
        <v>94</v>
      </c>
      <c r="Y828" s="30" t="s">
        <v>116</v>
      </c>
      <c r="Z828" s="28" t="s">
        <v>116</v>
      </c>
      <c r="AA828" t="s">
        <v>117</v>
      </c>
      <c r="AB828" s="28">
        <v>0</v>
      </c>
      <c r="AC828" s="28" t="s">
        <v>98</v>
      </c>
      <c r="AD828" s="28" t="s">
        <v>98</v>
      </c>
      <c r="AE828" s="30" t="s">
        <v>126</v>
      </c>
      <c r="AF828" t="s">
        <v>98</v>
      </c>
      <c r="AG828" t="s">
        <v>98</v>
      </c>
      <c r="AH828" t="s">
        <v>100</v>
      </c>
      <c r="AI828" t="s">
        <v>119</v>
      </c>
      <c r="AJ828">
        <v>784</v>
      </c>
      <c r="AK828" t="s">
        <v>102</v>
      </c>
      <c r="AL828">
        <v>0</v>
      </c>
      <c r="AM828">
        <v>0</v>
      </c>
      <c r="AN828">
        <v>784</v>
      </c>
      <c r="AO828" s="28" t="s">
        <v>103</v>
      </c>
      <c r="AP828" s="28" t="s">
        <v>97</v>
      </c>
      <c r="AQ828" t="s">
        <v>105</v>
      </c>
      <c r="AR828" t="s">
        <v>106</v>
      </c>
      <c r="AS828">
        <v>784</v>
      </c>
      <c r="AT828">
        <v>0</v>
      </c>
      <c r="AU828">
        <v>0</v>
      </c>
      <c r="AV828">
        <v>784</v>
      </c>
      <c r="AW828" s="30">
        <v>1</v>
      </c>
      <c r="AX828">
        <v>0</v>
      </c>
      <c r="AY828" s="30">
        <v>1</v>
      </c>
      <c r="AZ828" s="30">
        <v>0</v>
      </c>
      <c r="BA828">
        <v>2</v>
      </c>
      <c r="BB828" s="14">
        <f>IF(Table1[[#This Row],[FullBath]]+Table1[[#This Row],[HalfBath]]=Table1[[#This Row],[BedroomAbvGr]],1,0)</f>
        <v>0</v>
      </c>
      <c r="BC828">
        <v>1</v>
      </c>
      <c r="BD828" s="30" t="s">
        <v>97</v>
      </c>
      <c r="BE828">
        <v>5</v>
      </c>
      <c r="BF828" t="s">
        <v>107</v>
      </c>
      <c r="BG828">
        <v>0</v>
      </c>
      <c r="BH828" t="s">
        <v>83</v>
      </c>
      <c r="BI828" t="s">
        <v>83</v>
      </c>
      <c r="BJ828" t="s">
        <v>83</v>
      </c>
      <c r="BK828" t="s">
        <v>83</v>
      </c>
      <c r="BL828">
        <v>0</v>
      </c>
      <c r="BM828">
        <v>0</v>
      </c>
      <c r="BN828" t="s">
        <v>83</v>
      </c>
      <c r="BO828" t="s">
        <v>83</v>
      </c>
      <c r="BP828" t="s">
        <v>105</v>
      </c>
      <c r="BQ828" s="30">
        <v>0</v>
      </c>
      <c r="BR828" s="14">
        <f>IF(Table1[[#This Row],[WoodDeckSF]]&gt;0,1,0)</f>
        <v>0</v>
      </c>
      <c r="BS828">
        <v>0</v>
      </c>
      <c r="BT828">
        <v>116</v>
      </c>
      <c r="BU828">
        <v>0</v>
      </c>
      <c r="BV828">
        <v>0</v>
      </c>
      <c r="BW828">
        <v>0</v>
      </c>
      <c r="BX828" s="28" t="s">
        <v>83</v>
      </c>
      <c r="BY828" s="14">
        <f>IF(Table1[[#This Row],[PoolQC]]="NA", 0, 1)</f>
        <v>0</v>
      </c>
      <c r="BZ828" s="30" t="s">
        <v>83</v>
      </c>
      <c r="CA828" s="14">
        <f>IF(Table1[[#This Row],[Fence]]="NA",0,1)</f>
        <v>0</v>
      </c>
      <c r="CB828" t="s">
        <v>83</v>
      </c>
      <c r="CC828">
        <v>0</v>
      </c>
      <c r="CD828" s="30">
        <v>5</v>
      </c>
      <c r="CE828">
        <v>2008</v>
      </c>
      <c r="CF828" t="s">
        <v>110</v>
      </c>
      <c r="CG828" t="s">
        <v>111</v>
      </c>
      <c r="CH828" s="14">
        <f>IF(Table1[[#This Row],[SaleCondition]]="Normal",1,0)</f>
        <v>1</v>
      </c>
      <c r="CI828" s="1">
        <v>109500</v>
      </c>
    </row>
    <row r="829" spans="1:87" x14ac:dyDescent="0.2">
      <c r="A829">
        <v>828</v>
      </c>
      <c r="B829">
        <v>20</v>
      </c>
      <c r="C829" s="28" t="s">
        <v>81</v>
      </c>
      <c r="D829">
        <v>65</v>
      </c>
      <c r="E829">
        <v>8529</v>
      </c>
      <c r="F829" s="28" t="s">
        <v>82</v>
      </c>
      <c r="G829" t="s">
        <v>83</v>
      </c>
      <c r="H829" t="s">
        <v>120</v>
      </c>
      <c r="I829" s="28" t="s">
        <v>85</v>
      </c>
      <c r="J829" t="s">
        <v>86</v>
      </c>
      <c r="K829" s="30" t="s">
        <v>87</v>
      </c>
      <c r="L829" t="s">
        <v>88</v>
      </c>
      <c r="M829" s="31" t="s">
        <v>170</v>
      </c>
      <c r="N829" s="31" t="s">
        <v>90</v>
      </c>
      <c r="O829" s="28" t="s">
        <v>90</v>
      </c>
      <c r="P829" t="s">
        <v>91</v>
      </c>
      <c r="Q829" s="30" t="s">
        <v>115</v>
      </c>
      <c r="R829" s="28">
        <v>7</v>
      </c>
      <c r="S829" s="28">
        <v>5</v>
      </c>
      <c r="T829">
        <v>2001</v>
      </c>
      <c r="U829">
        <v>2001</v>
      </c>
      <c r="V829" s="14">
        <f t="shared" si="12"/>
        <v>0</v>
      </c>
      <c r="W829" s="28" t="s">
        <v>93</v>
      </c>
      <c r="X829" s="28" t="s">
        <v>94</v>
      </c>
      <c r="Y829" s="30" t="s">
        <v>95</v>
      </c>
      <c r="Z829" s="28" t="s">
        <v>95</v>
      </c>
      <c r="AA829" t="s">
        <v>117</v>
      </c>
      <c r="AB829" s="28">
        <v>0</v>
      </c>
      <c r="AC829" s="28" t="s">
        <v>97</v>
      </c>
      <c r="AD829" s="28" t="s">
        <v>98</v>
      </c>
      <c r="AE829" s="30" t="s">
        <v>99</v>
      </c>
      <c r="AF829" t="s">
        <v>97</v>
      </c>
      <c r="AG829" t="s">
        <v>98</v>
      </c>
      <c r="AH829" t="s">
        <v>100</v>
      </c>
      <c r="AI829" t="s">
        <v>101</v>
      </c>
      <c r="AJ829">
        <v>20</v>
      </c>
      <c r="AK829" t="s">
        <v>102</v>
      </c>
      <c r="AL829">
        <v>0</v>
      </c>
      <c r="AM829">
        <v>1434</v>
      </c>
      <c r="AN829">
        <v>1454</v>
      </c>
      <c r="AO829" s="28" t="s">
        <v>103</v>
      </c>
      <c r="AP829" s="28" t="s">
        <v>104</v>
      </c>
      <c r="AQ829" t="s">
        <v>105</v>
      </c>
      <c r="AR829" t="s">
        <v>106</v>
      </c>
      <c r="AS829">
        <v>1434</v>
      </c>
      <c r="AT829">
        <v>0</v>
      </c>
      <c r="AU829">
        <v>0</v>
      </c>
      <c r="AV829">
        <v>1434</v>
      </c>
      <c r="AW829" s="30">
        <v>0</v>
      </c>
      <c r="AX829">
        <v>0</v>
      </c>
      <c r="AY829" s="30">
        <v>2</v>
      </c>
      <c r="AZ829" s="30">
        <v>0</v>
      </c>
      <c r="BA829">
        <v>3</v>
      </c>
      <c r="BB829" s="14">
        <f>IF(Table1[[#This Row],[FullBath]]+Table1[[#This Row],[HalfBath]]=Table1[[#This Row],[BedroomAbvGr]],1,0)</f>
        <v>0</v>
      </c>
      <c r="BC829">
        <v>1</v>
      </c>
      <c r="BD829" s="30" t="s">
        <v>97</v>
      </c>
      <c r="BE829">
        <v>6</v>
      </c>
      <c r="BF829" t="s">
        <v>107</v>
      </c>
      <c r="BG829">
        <v>1</v>
      </c>
      <c r="BH829" t="s">
        <v>98</v>
      </c>
      <c r="BI829" t="s">
        <v>108</v>
      </c>
      <c r="BJ829">
        <v>2001</v>
      </c>
      <c r="BK829" t="s">
        <v>109</v>
      </c>
      <c r="BL829">
        <v>2</v>
      </c>
      <c r="BM829">
        <v>527</v>
      </c>
      <c r="BN829" t="s">
        <v>98</v>
      </c>
      <c r="BO829" t="s">
        <v>98</v>
      </c>
      <c r="BP829" t="s">
        <v>105</v>
      </c>
      <c r="BQ829" s="30">
        <v>290</v>
      </c>
      <c r="BR829" s="14">
        <f>IF(Table1[[#This Row],[WoodDeckSF]]&gt;0,1,0)</f>
        <v>1</v>
      </c>
      <c r="BS829">
        <v>39</v>
      </c>
      <c r="BT829">
        <v>0</v>
      </c>
      <c r="BU829">
        <v>0</v>
      </c>
      <c r="BV829">
        <v>0</v>
      </c>
      <c r="BW829">
        <v>0</v>
      </c>
      <c r="BX829" s="28" t="s">
        <v>83</v>
      </c>
      <c r="BY829" s="14">
        <f>IF(Table1[[#This Row],[PoolQC]]="NA", 0, 1)</f>
        <v>0</v>
      </c>
      <c r="BZ829" s="30" t="s">
        <v>83</v>
      </c>
      <c r="CA829" s="14">
        <f>IF(Table1[[#This Row],[Fence]]="NA",0,1)</f>
        <v>0</v>
      </c>
      <c r="CB829" t="s">
        <v>83</v>
      </c>
      <c r="CC829">
        <v>0</v>
      </c>
      <c r="CD829" s="30">
        <v>4</v>
      </c>
      <c r="CE829">
        <v>2009</v>
      </c>
      <c r="CF829" t="s">
        <v>110</v>
      </c>
      <c r="CG829" t="s">
        <v>111</v>
      </c>
      <c r="CH829" s="14">
        <f>IF(Table1[[#This Row],[SaleCondition]]="Normal",1,0)</f>
        <v>1</v>
      </c>
      <c r="CI829" s="1">
        <v>189000</v>
      </c>
    </row>
    <row r="830" spans="1:87" x14ac:dyDescent="0.2">
      <c r="A830">
        <v>829</v>
      </c>
      <c r="B830">
        <v>60</v>
      </c>
      <c r="C830" s="28" t="s">
        <v>81</v>
      </c>
      <c r="D830" t="s">
        <v>83</v>
      </c>
      <c r="E830">
        <v>28698</v>
      </c>
      <c r="F830" s="28" t="s">
        <v>82</v>
      </c>
      <c r="G830" t="s">
        <v>83</v>
      </c>
      <c r="H830" t="s">
        <v>160</v>
      </c>
      <c r="I830" s="28" t="s">
        <v>195</v>
      </c>
      <c r="J830" t="s">
        <v>86</v>
      </c>
      <c r="K830" s="30" t="s">
        <v>166</v>
      </c>
      <c r="L830" t="s">
        <v>213</v>
      </c>
      <c r="M830" s="31" t="s">
        <v>205</v>
      </c>
      <c r="N830" s="31" t="s">
        <v>90</v>
      </c>
      <c r="O830" s="28" t="s">
        <v>90</v>
      </c>
      <c r="P830" t="s">
        <v>91</v>
      </c>
      <c r="Q830" s="30" t="s">
        <v>92</v>
      </c>
      <c r="R830" s="28">
        <v>5</v>
      </c>
      <c r="S830" s="28">
        <v>5</v>
      </c>
      <c r="T830">
        <v>1967</v>
      </c>
      <c r="U830">
        <v>1967</v>
      </c>
      <c r="V830" s="14">
        <f t="shared" si="12"/>
        <v>0</v>
      </c>
      <c r="W830" s="28" t="s">
        <v>214</v>
      </c>
      <c r="X830" s="28" t="s">
        <v>242</v>
      </c>
      <c r="Y830" s="30" t="s">
        <v>161</v>
      </c>
      <c r="Z830" s="28" t="s">
        <v>161</v>
      </c>
      <c r="AA830" t="s">
        <v>117</v>
      </c>
      <c r="AB830" s="28">
        <v>0</v>
      </c>
      <c r="AC830" s="28" t="s">
        <v>98</v>
      </c>
      <c r="AD830" s="28" t="s">
        <v>98</v>
      </c>
      <c r="AE830" s="30" t="s">
        <v>99</v>
      </c>
      <c r="AF830" t="s">
        <v>98</v>
      </c>
      <c r="AG830" t="s">
        <v>97</v>
      </c>
      <c r="AH830" t="s">
        <v>97</v>
      </c>
      <c r="AI830" t="s">
        <v>172</v>
      </c>
      <c r="AJ830">
        <v>249</v>
      </c>
      <c r="AK830" t="s">
        <v>119</v>
      </c>
      <c r="AL830">
        <v>764</v>
      </c>
      <c r="AM830">
        <v>0</v>
      </c>
      <c r="AN830">
        <v>1013</v>
      </c>
      <c r="AO830" s="28" t="s">
        <v>103</v>
      </c>
      <c r="AP830" s="28" t="s">
        <v>98</v>
      </c>
      <c r="AQ830" t="s">
        <v>105</v>
      </c>
      <c r="AR830" t="s">
        <v>106</v>
      </c>
      <c r="AS830">
        <v>1160</v>
      </c>
      <c r="AT830">
        <v>966</v>
      </c>
      <c r="AU830">
        <v>0</v>
      </c>
      <c r="AV830">
        <v>2126</v>
      </c>
      <c r="AW830" s="30">
        <v>0</v>
      </c>
      <c r="AX830">
        <v>1</v>
      </c>
      <c r="AY830" s="30">
        <v>2</v>
      </c>
      <c r="AZ830" s="30">
        <v>1</v>
      </c>
      <c r="BA830">
        <v>3</v>
      </c>
      <c r="BB830" s="14">
        <f>IF(Table1[[#This Row],[FullBath]]+Table1[[#This Row],[HalfBath]]=Table1[[#This Row],[BedroomAbvGr]],1,0)</f>
        <v>1</v>
      </c>
      <c r="BC830">
        <v>1</v>
      </c>
      <c r="BD830" s="30" t="s">
        <v>98</v>
      </c>
      <c r="BE830">
        <v>7</v>
      </c>
      <c r="BF830" t="s">
        <v>224</v>
      </c>
      <c r="BG830">
        <v>0</v>
      </c>
      <c r="BH830" t="s">
        <v>83</v>
      </c>
      <c r="BI830" t="s">
        <v>108</v>
      </c>
      <c r="BJ830">
        <v>1967</v>
      </c>
      <c r="BK830" t="s">
        <v>157</v>
      </c>
      <c r="BL830">
        <v>2</v>
      </c>
      <c r="BM830">
        <v>538</v>
      </c>
      <c r="BN830" t="s">
        <v>98</v>
      </c>
      <c r="BO830" t="s">
        <v>98</v>
      </c>
      <c r="BP830" t="s">
        <v>105</v>
      </c>
      <c r="BQ830" s="30">
        <v>486</v>
      </c>
      <c r="BR830" s="14">
        <f>IF(Table1[[#This Row],[WoodDeckSF]]&gt;0,1,0)</f>
        <v>1</v>
      </c>
      <c r="BS830">
        <v>0</v>
      </c>
      <c r="BT830">
        <v>0</v>
      </c>
      <c r="BU830">
        <v>0</v>
      </c>
      <c r="BV830">
        <v>225</v>
      </c>
      <c r="BW830">
        <v>0</v>
      </c>
      <c r="BX830" s="28" t="s">
        <v>83</v>
      </c>
      <c r="BY830" s="14">
        <f>IF(Table1[[#This Row],[PoolQC]]="NA", 0, 1)</f>
        <v>0</v>
      </c>
      <c r="BZ830" s="30" t="s">
        <v>83</v>
      </c>
      <c r="CA830" s="14">
        <f>IF(Table1[[#This Row],[Fence]]="NA",0,1)</f>
        <v>0</v>
      </c>
      <c r="CB830" t="s">
        <v>83</v>
      </c>
      <c r="CC830">
        <v>0</v>
      </c>
      <c r="CD830" s="30">
        <v>6</v>
      </c>
      <c r="CE830">
        <v>2009</v>
      </c>
      <c r="CF830" t="s">
        <v>110</v>
      </c>
      <c r="CG830" t="s">
        <v>128</v>
      </c>
      <c r="CH830" s="14">
        <f>IF(Table1[[#This Row],[SaleCondition]]="Normal",1,0)</f>
        <v>0</v>
      </c>
      <c r="CI830" s="1">
        <v>185000</v>
      </c>
    </row>
    <row r="831" spans="1:87" x14ac:dyDescent="0.2">
      <c r="A831">
        <v>830</v>
      </c>
      <c r="B831">
        <v>160</v>
      </c>
      <c r="C831" s="28" t="s">
        <v>192</v>
      </c>
      <c r="D831">
        <v>24</v>
      </c>
      <c r="E831">
        <v>2544</v>
      </c>
      <c r="F831" s="28" t="s">
        <v>82</v>
      </c>
      <c r="G831" t="s">
        <v>82</v>
      </c>
      <c r="H831" t="s">
        <v>84</v>
      </c>
      <c r="I831" s="28" t="s">
        <v>85</v>
      </c>
      <c r="J831" t="s">
        <v>86</v>
      </c>
      <c r="K831" s="30" t="s">
        <v>87</v>
      </c>
      <c r="L831" t="s">
        <v>88</v>
      </c>
      <c r="M831" s="31" t="s">
        <v>136</v>
      </c>
      <c r="N831" s="31" t="s">
        <v>90</v>
      </c>
      <c r="O831" s="28" t="s">
        <v>90</v>
      </c>
      <c r="P831" t="s">
        <v>198</v>
      </c>
      <c r="Q831" s="30" t="s">
        <v>92</v>
      </c>
      <c r="R831" s="28">
        <v>7</v>
      </c>
      <c r="S831" s="28">
        <v>5</v>
      </c>
      <c r="T831">
        <v>2005</v>
      </c>
      <c r="U831">
        <v>2005</v>
      </c>
      <c r="V831" s="14">
        <f t="shared" si="12"/>
        <v>0</v>
      </c>
      <c r="W831" s="28" t="s">
        <v>93</v>
      </c>
      <c r="X831" s="28" t="s">
        <v>94</v>
      </c>
      <c r="Y831" s="30" t="s">
        <v>116</v>
      </c>
      <c r="Z831" s="28" t="s">
        <v>116</v>
      </c>
      <c r="AA831" t="s">
        <v>117</v>
      </c>
      <c r="AB831" s="28">
        <v>0</v>
      </c>
      <c r="AC831" s="28" t="s">
        <v>97</v>
      </c>
      <c r="AD831" s="28" t="s">
        <v>98</v>
      </c>
      <c r="AE831" s="30" t="s">
        <v>99</v>
      </c>
      <c r="AF831" t="s">
        <v>97</v>
      </c>
      <c r="AG831" t="s">
        <v>98</v>
      </c>
      <c r="AH831" t="s">
        <v>100</v>
      </c>
      <c r="AI831" t="s">
        <v>102</v>
      </c>
      <c r="AJ831">
        <v>0</v>
      </c>
      <c r="AK831" t="s">
        <v>102</v>
      </c>
      <c r="AL831">
        <v>0</v>
      </c>
      <c r="AM831">
        <v>600</v>
      </c>
      <c r="AN831">
        <v>600</v>
      </c>
      <c r="AO831" s="28" t="s">
        <v>103</v>
      </c>
      <c r="AP831" s="28" t="s">
        <v>104</v>
      </c>
      <c r="AQ831" t="s">
        <v>105</v>
      </c>
      <c r="AR831" t="s">
        <v>106</v>
      </c>
      <c r="AS831">
        <v>520</v>
      </c>
      <c r="AT831">
        <v>623</v>
      </c>
      <c r="AU831">
        <v>80</v>
      </c>
      <c r="AV831">
        <v>1223</v>
      </c>
      <c r="AW831" s="30">
        <v>0</v>
      </c>
      <c r="AX831">
        <v>0</v>
      </c>
      <c r="AY831" s="30">
        <v>2</v>
      </c>
      <c r="AZ831" s="30">
        <v>1</v>
      </c>
      <c r="BA831">
        <v>2</v>
      </c>
      <c r="BB831" s="14">
        <f>IF(Table1[[#This Row],[FullBath]]+Table1[[#This Row],[HalfBath]]=Table1[[#This Row],[BedroomAbvGr]],1,0)</f>
        <v>0</v>
      </c>
      <c r="BC831">
        <v>1</v>
      </c>
      <c r="BD831" s="30" t="s">
        <v>97</v>
      </c>
      <c r="BE831">
        <v>4</v>
      </c>
      <c r="BF831" t="s">
        <v>107</v>
      </c>
      <c r="BG831">
        <v>0</v>
      </c>
      <c r="BH831" t="s">
        <v>83</v>
      </c>
      <c r="BI831" t="s">
        <v>127</v>
      </c>
      <c r="BJ831">
        <v>2005</v>
      </c>
      <c r="BK831" t="s">
        <v>109</v>
      </c>
      <c r="BL831">
        <v>2</v>
      </c>
      <c r="BM831">
        <v>480</v>
      </c>
      <c r="BN831" t="s">
        <v>98</v>
      </c>
      <c r="BO831" t="s">
        <v>98</v>
      </c>
      <c r="BP831" t="s">
        <v>105</v>
      </c>
      <c r="BQ831" s="30">
        <v>0</v>
      </c>
      <c r="BR831" s="14">
        <f>IF(Table1[[#This Row],[WoodDeckSF]]&gt;0,1,0)</f>
        <v>0</v>
      </c>
      <c r="BS831">
        <v>166</v>
      </c>
      <c r="BT831">
        <v>0</v>
      </c>
      <c r="BU831">
        <v>0</v>
      </c>
      <c r="BV831">
        <v>0</v>
      </c>
      <c r="BW831">
        <v>0</v>
      </c>
      <c r="BX831" s="28" t="s">
        <v>83</v>
      </c>
      <c r="BY831" s="14">
        <f>IF(Table1[[#This Row],[PoolQC]]="NA", 0, 1)</f>
        <v>0</v>
      </c>
      <c r="BZ831" s="30" t="s">
        <v>83</v>
      </c>
      <c r="CA831" s="14">
        <f>IF(Table1[[#This Row],[Fence]]="NA",0,1)</f>
        <v>0</v>
      </c>
      <c r="CB831" t="s">
        <v>83</v>
      </c>
      <c r="CC831">
        <v>0</v>
      </c>
      <c r="CD831" s="30">
        <v>7</v>
      </c>
      <c r="CE831">
        <v>2006</v>
      </c>
      <c r="CF831" t="s">
        <v>110</v>
      </c>
      <c r="CG831" t="s">
        <v>111</v>
      </c>
      <c r="CH831" s="14">
        <f>IF(Table1[[#This Row],[SaleCondition]]="Normal",1,0)</f>
        <v>1</v>
      </c>
      <c r="CI831" s="1">
        <v>147400</v>
      </c>
    </row>
    <row r="832" spans="1:87" x14ac:dyDescent="0.2">
      <c r="A832">
        <v>831</v>
      </c>
      <c r="B832">
        <v>20</v>
      </c>
      <c r="C832" s="28" t="s">
        <v>81</v>
      </c>
      <c r="D832">
        <v>80</v>
      </c>
      <c r="E832">
        <v>11900</v>
      </c>
      <c r="F832" s="28" t="s">
        <v>82</v>
      </c>
      <c r="G832" t="s">
        <v>83</v>
      </c>
      <c r="H832" t="s">
        <v>120</v>
      </c>
      <c r="I832" s="28" t="s">
        <v>85</v>
      </c>
      <c r="J832" t="s">
        <v>86</v>
      </c>
      <c r="K832" s="30" t="s">
        <v>122</v>
      </c>
      <c r="L832" t="s">
        <v>88</v>
      </c>
      <c r="M832" s="31" t="s">
        <v>162</v>
      </c>
      <c r="N832" s="31" t="s">
        <v>90</v>
      </c>
      <c r="O832" s="28" t="s">
        <v>90</v>
      </c>
      <c r="P832" t="s">
        <v>91</v>
      </c>
      <c r="Q832" s="30" t="s">
        <v>115</v>
      </c>
      <c r="R832" s="28">
        <v>6</v>
      </c>
      <c r="S832" s="28">
        <v>5</v>
      </c>
      <c r="T832">
        <v>1957</v>
      </c>
      <c r="U832">
        <v>1957</v>
      </c>
      <c r="V832" s="14">
        <f t="shared" si="12"/>
        <v>0</v>
      </c>
      <c r="W832" s="28" t="s">
        <v>93</v>
      </c>
      <c r="X832" s="28" t="s">
        <v>94</v>
      </c>
      <c r="Y832" s="30" t="s">
        <v>140</v>
      </c>
      <c r="Z832" s="28" t="s">
        <v>140</v>
      </c>
      <c r="AA832" t="s">
        <v>96</v>
      </c>
      <c r="AB832" s="28">
        <v>387</v>
      </c>
      <c r="AC832" s="28" t="s">
        <v>98</v>
      </c>
      <c r="AD832" s="28" t="s">
        <v>98</v>
      </c>
      <c r="AE832" s="30" t="s">
        <v>118</v>
      </c>
      <c r="AF832" t="s">
        <v>98</v>
      </c>
      <c r="AG832" t="s">
        <v>98</v>
      </c>
      <c r="AH832" t="s">
        <v>100</v>
      </c>
      <c r="AI832" t="s">
        <v>153</v>
      </c>
      <c r="AJ832">
        <v>1040</v>
      </c>
      <c r="AK832" t="s">
        <v>102</v>
      </c>
      <c r="AL832">
        <v>0</v>
      </c>
      <c r="AM832">
        <v>352</v>
      </c>
      <c r="AN832">
        <v>1392</v>
      </c>
      <c r="AO832" s="28" t="s">
        <v>103</v>
      </c>
      <c r="AP832" s="28" t="s">
        <v>98</v>
      </c>
      <c r="AQ832" t="s">
        <v>105</v>
      </c>
      <c r="AR832" t="s">
        <v>164</v>
      </c>
      <c r="AS832">
        <v>1392</v>
      </c>
      <c r="AT832">
        <v>0</v>
      </c>
      <c r="AU832">
        <v>0</v>
      </c>
      <c r="AV832">
        <v>1392</v>
      </c>
      <c r="AW832" s="30">
        <v>1</v>
      </c>
      <c r="AX832">
        <v>0</v>
      </c>
      <c r="AY832" s="30">
        <v>1</v>
      </c>
      <c r="AZ832" s="30">
        <v>1</v>
      </c>
      <c r="BA832">
        <v>3</v>
      </c>
      <c r="BB832" s="14">
        <f>IF(Table1[[#This Row],[FullBath]]+Table1[[#This Row],[HalfBath]]=Table1[[#This Row],[BedroomAbvGr]],1,0)</f>
        <v>0</v>
      </c>
      <c r="BC832">
        <v>1</v>
      </c>
      <c r="BD832" s="30" t="s">
        <v>98</v>
      </c>
      <c r="BE832">
        <v>6</v>
      </c>
      <c r="BF832" t="s">
        <v>107</v>
      </c>
      <c r="BG832">
        <v>2</v>
      </c>
      <c r="BH832" t="s">
        <v>97</v>
      </c>
      <c r="BI832" t="s">
        <v>108</v>
      </c>
      <c r="BJ832">
        <v>1957</v>
      </c>
      <c r="BK832" t="s">
        <v>109</v>
      </c>
      <c r="BL832">
        <v>2</v>
      </c>
      <c r="BM832">
        <v>458</v>
      </c>
      <c r="BN832" t="s">
        <v>98</v>
      </c>
      <c r="BO832" t="s">
        <v>98</v>
      </c>
      <c r="BP832" t="s">
        <v>105</v>
      </c>
      <c r="BQ832" s="30">
        <v>0</v>
      </c>
      <c r="BR832" s="14">
        <f>IF(Table1[[#This Row],[WoodDeckSF]]&gt;0,1,0)</f>
        <v>0</v>
      </c>
      <c r="BS832">
        <v>0</v>
      </c>
      <c r="BT832">
        <v>0</v>
      </c>
      <c r="BU832">
        <v>0</v>
      </c>
      <c r="BV832">
        <v>192</v>
      </c>
      <c r="BW832">
        <v>0</v>
      </c>
      <c r="BX832" s="28" t="s">
        <v>83</v>
      </c>
      <c r="BY832" s="14">
        <f>IF(Table1[[#This Row],[PoolQC]]="NA", 0, 1)</f>
        <v>0</v>
      </c>
      <c r="BZ832" s="30" t="s">
        <v>83</v>
      </c>
      <c r="CA832" s="14">
        <f>IF(Table1[[#This Row],[Fence]]="NA",0,1)</f>
        <v>0</v>
      </c>
      <c r="CB832" t="s">
        <v>83</v>
      </c>
      <c r="CC832">
        <v>0</v>
      </c>
      <c r="CD832" s="30">
        <v>6</v>
      </c>
      <c r="CE832">
        <v>2008</v>
      </c>
      <c r="CF832" t="s">
        <v>110</v>
      </c>
      <c r="CG832" t="s">
        <v>111</v>
      </c>
      <c r="CH832" s="14">
        <f>IF(Table1[[#This Row],[SaleCondition]]="Normal",1,0)</f>
        <v>1</v>
      </c>
      <c r="CI832" s="1">
        <v>166000</v>
      </c>
    </row>
    <row r="833" spans="1:87" x14ac:dyDescent="0.2">
      <c r="A833">
        <v>832</v>
      </c>
      <c r="B833">
        <v>160</v>
      </c>
      <c r="C833" s="28" t="s">
        <v>192</v>
      </c>
      <c r="D833">
        <v>30</v>
      </c>
      <c r="E833">
        <v>3180</v>
      </c>
      <c r="F833" s="28" t="s">
        <v>82</v>
      </c>
      <c r="G833" t="s">
        <v>82</v>
      </c>
      <c r="H833" t="s">
        <v>84</v>
      </c>
      <c r="I833" s="28" t="s">
        <v>85</v>
      </c>
      <c r="J833" t="s">
        <v>86</v>
      </c>
      <c r="K833" s="30" t="s">
        <v>87</v>
      </c>
      <c r="L833" t="s">
        <v>88</v>
      </c>
      <c r="M833" s="31" t="s">
        <v>136</v>
      </c>
      <c r="N833" s="31" t="s">
        <v>90</v>
      </c>
      <c r="O833" s="28" t="s">
        <v>90</v>
      </c>
      <c r="P833" t="s">
        <v>179</v>
      </c>
      <c r="Q833" s="30" t="s">
        <v>92</v>
      </c>
      <c r="R833" s="28">
        <v>7</v>
      </c>
      <c r="S833" s="28">
        <v>5</v>
      </c>
      <c r="T833">
        <v>2005</v>
      </c>
      <c r="U833">
        <v>2005</v>
      </c>
      <c r="V833" s="14">
        <f t="shared" si="12"/>
        <v>0</v>
      </c>
      <c r="W833" s="28" t="s">
        <v>93</v>
      </c>
      <c r="X833" s="28" t="s">
        <v>94</v>
      </c>
      <c r="Y833" s="30" t="s">
        <v>116</v>
      </c>
      <c r="Z833" s="28" t="s">
        <v>116</v>
      </c>
      <c r="AA833" t="s">
        <v>117</v>
      </c>
      <c r="AB833" s="28">
        <v>0</v>
      </c>
      <c r="AC833" s="28" t="s">
        <v>98</v>
      </c>
      <c r="AD833" s="28" t="s">
        <v>98</v>
      </c>
      <c r="AE833" s="30" t="s">
        <v>99</v>
      </c>
      <c r="AF833" t="s">
        <v>97</v>
      </c>
      <c r="AG833" t="s">
        <v>98</v>
      </c>
      <c r="AH833" t="s">
        <v>100</v>
      </c>
      <c r="AI833" t="s">
        <v>102</v>
      </c>
      <c r="AJ833">
        <v>0</v>
      </c>
      <c r="AK833" t="s">
        <v>102</v>
      </c>
      <c r="AL833">
        <v>0</v>
      </c>
      <c r="AM833">
        <v>600</v>
      </c>
      <c r="AN833">
        <v>600</v>
      </c>
      <c r="AO833" s="28" t="s">
        <v>103</v>
      </c>
      <c r="AP833" s="28" t="s">
        <v>104</v>
      </c>
      <c r="AQ833" t="s">
        <v>105</v>
      </c>
      <c r="AR833" t="s">
        <v>106</v>
      </c>
      <c r="AS833">
        <v>520</v>
      </c>
      <c r="AT833">
        <v>600</v>
      </c>
      <c r="AU833">
        <v>80</v>
      </c>
      <c r="AV833">
        <v>1200</v>
      </c>
      <c r="AW833" s="30">
        <v>0</v>
      </c>
      <c r="AX833">
        <v>0</v>
      </c>
      <c r="AY833" s="30">
        <v>2</v>
      </c>
      <c r="AZ833" s="30">
        <v>1</v>
      </c>
      <c r="BA833">
        <v>2</v>
      </c>
      <c r="BB833" s="14">
        <f>IF(Table1[[#This Row],[FullBath]]+Table1[[#This Row],[HalfBath]]=Table1[[#This Row],[BedroomAbvGr]],1,0)</f>
        <v>0</v>
      </c>
      <c r="BC833">
        <v>1</v>
      </c>
      <c r="BD833" s="30" t="s">
        <v>97</v>
      </c>
      <c r="BE833">
        <v>4</v>
      </c>
      <c r="BF833" t="s">
        <v>107</v>
      </c>
      <c r="BG833">
        <v>0</v>
      </c>
      <c r="BH833" t="s">
        <v>83</v>
      </c>
      <c r="BI833" t="s">
        <v>127</v>
      </c>
      <c r="BJ833">
        <v>2005</v>
      </c>
      <c r="BK833" t="s">
        <v>109</v>
      </c>
      <c r="BL833">
        <v>2</v>
      </c>
      <c r="BM833">
        <v>480</v>
      </c>
      <c r="BN833" t="s">
        <v>98</v>
      </c>
      <c r="BO833" t="s">
        <v>98</v>
      </c>
      <c r="BP833" t="s">
        <v>105</v>
      </c>
      <c r="BQ833" s="30">
        <v>0</v>
      </c>
      <c r="BR833" s="14">
        <f>IF(Table1[[#This Row],[WoodDeckSF]]&gt;0,1,0)</f>
        <v>0</v>
      </c>
      <c r="BS833">
        <v>166</v>
      </c>
      <c r="BT833">
        <v>0</v>
      </c>
      <c r="BU833">
        <v>0</v>
      </c>
      <c r="BV833">
        <v>0</v>
      </c>
      <c r="BW833">
        <v>0</v>
      </c>
      <c r="BX833" s="28" t="s">
        <v>83</v>
      </c>
      <c r="BY833" s="14">
        <f>IF(Table1[[#This Row],[PoolQC]]="NA", 0, 1)</f>
        <v>0</v>
      </c>
      <c r="BZ833" s="30" t="s">
        <v>83</v>
      </c>
      <c r="CA833" s="14">
        <f>IF(Table1[[#This Row],[Fence]]="NA",0,1)</f>
        <v>0</v>
      </c>
      <c r="CB833" t="s">
        <v>83</v>
      </c>
      <c r="CC833">
        <v>0</v>
      </c>
      <c r="CD833" s="30">
        <v>6</v>
      </c>
      <c r="CE833">
        <v>2006</v>
      </c>
      <c r="CF833" t="s">
        <v>110</v>
      </c>
      <c r="CG833" t="s">
        <v>111</v>
      </c>
      <c r="CH833" s="14">
        <f>IF(Table1[[#This Row],[SaleCondition]]="Normal",1,0)</f>
        <v>1</v>
      </c>
      <c r="CI833" s="1">
        <v>151000</v>
      </c>
    </row>
    <row r="834" spans="1:87" x14ac:dyDescent="0.2">
      <c r="A834">
        <v>833</v>
      </c>
      <c r="B834">
        <v>60</v>
      </c>
      <c r="C834" s="28" t="s">
        <v>81</v>
      </c>
      <c r="D834">
        <v>44</v>
      </c>
      <c r="E834">
        <v>9548</v>
      </c>
      <c r="F834" s="28" t="s">
        <v>82</v>
      </c>
      <c r="G834" t="s">
        <v>83</v>
      </c>
      <c r="H834" t="s">
        <v>120</v>
      </c>
      <c r="I834" s="28" t="s">
        <v>85</v>
      </c>
      <c r="J834" t="s">
        <v>86</v>
      </c>
      <c r="K834" s="30" t="s">
        <v>166</v>
      </c>
      <c r="L834" t="s">
        <v>88</v>
      </c>
      <c r="M834" s="31" t="s">
        <v>89</v>
      </c>
      <c r="N834" s="31" t="s">
        <v>90</v>
      </c>
      <c r="O834" s="28" t="s">
        <v>90</v>
      </c>
      <c r="P834" t="s">
        <v>91</v>
      </c>
      <c r="Q834" s="30" t="s">
        <v>92</v>
      </c>
      <c r="R834" s="28">
        <v>7</v>
      </c>
      <c r="S834" s="28">
        <v>6</v>
      </c>
      <c r="T834">
        <v>2003</v>
      </c>
      <c r="U834">
        <v>2003</v>
      </c>
      <c r="V834" s="14">
        <f t="shared" ref="V834:V897" si="13">IF(T834=U834, 0, 1)</f>
        <v>0</v>
      </c>
      <c r="W834" s="28" t="s">
        <v>93</v>
      </c>
      <c r="X834" s="28" t="s">
        <v>94</v>
      </c>
      <c r="Y834" s="30" t="s">
        <v>95</v>
      </c>
      <c r="Z834" s="28" t="s">
        <v>95</v>
      </c>
      <c r="AA834" t="s">
        <v>96</v>
      </c>
      <c r="AB834" s="28">
        <v>223</v>
      </c>
      <c r="AC834" s="28" t="s">
        <v>97</v>
      </c>
      <c r="AD834" s="28" t="s">
        <v>98</v>
      </c>
      <c r="AE834" s="30" t="s">
        <v>99</v>
      </c>
      <c r="AF834" t="s">
        <v>97</v>
      </c>
      <c r="AG834" t="s">
        <v>98</v>
      </c>
      <c r="AH834" t="s">
        <v>100</v>
      </c>
      <c r="AI834" t="s">
        <v>101</v>
      </c>
      <c r="AJ834">
        <v>483</v>
      </c>
      <c r="AK834" t="s">
        <v>102</v>
      </c>
      <c r="AL834">
        <v>0</v>
      </c>
      <c r="AM834">
        <v>458</v>
      </c>
      <c r="AN834">
        <v>941</v>
      </c>
      <c r="AO834" s="28" t="s">
        <v>103</v>
      </c>
      <c r="AP834" s="28" t="s">
        <v>104</v>
      </c>
      <c r="AQ834" t="s">
        <v>105</v>
      </c>
      <c r="AR834" t="s">
        <v>106</v>
      </c>
      <c r="AS834">
        <v>941</v>
      </c>
      <c r="AT834">
        <v>888</v>
      </c>
      <c r="AU834">
        <v>0</v>
      </c>
      <c r="AV834">
        <v>1829</v>
      </c>
      <c r="AW834" s="30">
        <v>1</v>
      </c>
      <c r="AX834">
        <v>0</v>
      </c>
      <c r="AY834" s="30">
        <v>2</v>
      </c>
      <c r="AZ834" s="30">
        <v>1</v>
      </c>
      <c r="BA834">
        <v>3</v>
      </c>
      <c r="BB834" s="14">
        <f>IF(Table1[[#This Row],[FullBath]]+Table1[[#This Row],[HalfBath]]=Table1[[#This Row],[BedroomAbvGr]],1,0)</f>
        <v>1</v>
      </c>
      <c r="BC834">
        <v>1</v>
      </c>
      <c r="BD834" s="30" t="s">
        <v>97</v>
      </c>
      <c r="BE834">
        <v>7</v>
      </c>
      <c r="BF834" t="s">
        <v>107</v>
      </c>
      <c r="BG834">
        <v>1</v>
      </c>
      <c r="BH834" t="s">
        <v>98</v>
      </c>
      <c r="BI834" t="s">
        <v>108</v>
      </c>
      <c r="BJ834">
        <v>2003</v>
      </c>
      <c r="BK834" t="s">
        <v>109</v>
      </c>
      <c r="BL834">
        <v>2</v>
      </c>
      <c r="BM834">
        <v>613</v>
      </c>
      <c r="BN834" t="s">
        <v>98</v>
      </c>
      <c r="BO834" t="s">
        <v>98</v>
      </c>
      <c r="BP834" t="s">
        <v>105</v>
      </c>
      <c r="BQ834" s="30">
        <v>192</v>
      </c>
      <c r="BR834" s="14">
        <f>IF(Table1[[#This Row],[WoodDeckSF]]&gt;0,1,0)</f>
        <v>1</v>
      </c>
      <c r="BS834">
        <v>39</v>
      </c>
      <c r="BT834">
        <v>0</v>
      </c>
      <c r="BU834">
        <v>0</v>
      </c>
      <c r="BV834">
        <v>0</v>
      </c>
      <c r="BW834">
        <v>0</v>
      </c>
      <c r="BX834" s="28" t="s">
        <v>83</v>
      </c>
      <c r="BY834" s="14">
        <f>IF(Table1[[#This Row],[PoolQC]]="NA", 0, 1)</f>
        <v>0</v>
      </c>
      <c r="BZ834" s="30" t="s">
        <v>83</v>
      </c>
      <c r="CA834" s="14">
        <f>IF(Table1[[#This Row],[Fence]]="NA",0,1)</f>
        <v>0</v>
      </c>
      <c r="CB834" t="s">
        <v>83</v>
      </c>
      <c r="CC834">
        <v>0</v>
      </c>
      <c r="CD834" s="30">
        <v>1</v>
      </c>
      <c r="CE834">
        <v>2010</v>
      </c>
      <c r="CF834" t="s">
        <v>110</v>
      </c>
      <c r="CG834" t="s">
        <v>111</v>
      </c>
      <c r="CH834" s="14">
        <f>IF(Table1[[#This Row],[SaleCondition]]="Normal",1,0)</f>
        <v>1</v>
      </c>
      <c r="CI834" s="1">
        <v>237000</v>
      </c>
    </row>
    <row r="835" spans="1:87" x14ac:dyDescent="0.2">
      <c r="A835">
        <v>834</v>
      </c>
      <c r="B835">
        <v>20</v>
      </c>
      <c r="C835" s="28" t="s">
        <v>81</v>
      </c>
      <c r="D835">
        <v>100</v>
      </c>
      <c r="E835">
        <v>10004</v>
      </c>
      <c r="F835" s="28" t="s">
        <v>82</v>
      </c>
      <c r="G835" t="s">
        <v>83</v>
      </c>
      <c r="H835" t="s">
        <v>84</v>
      </c>
      <c r="I835" s="28" t="s">
        <v>85</v>
      </c>
      <c r="J835" t="s">
        <v>86</v>
      </c>
      <c r="K835" s="30" t="s">
        <v>87</v>
      </c>
      <c r="L835" t="s">
        <v>88</v>
      </c>
      <c r="M835" s="31" t="s">
        <v>162</v>
      </c>
      <c r="N835" s="31" t="s">
        <v>90</v>
      </c>
      <c r="O835" s="28" t="s">
        <v>90</v>
      </c>
      <c r="P835" t="s">
        <v>91</v>
      </c>
      <c r="Q835" s="30" t="s">
        <v>115</v>
      </c>
      <c r="R835" s="28">
        <v>6</v>
      </c>
      <c r="S835" s="28">
        <v>6</v>
      </c>
      <c r="T835">
        <v>1964</v>
      </c>
      <c r="U835">
        <v>1964</v>
      </c>
      <c r="V835" s="14">
        <f t="shared" si="13"/>
        <v>0</v>
      </c>
      <c r="W835" s="28" t="s">
        <v>93</v>
      </c>
      <c r="X835" s="28" t="s">
        <v>94</v>
      </c>
      <c r="Y835" s="30" t="s">
        <v>140</v>
      </c>
      <c r="Z835" s="28" t="s">
        <v>161</v>
      </c>
      <c r="AA835" t="s">
        <v>96</v>
      </c>
      <c r="AB835" s="28">
        <v>180</v>
      </c>
      <c r="AC835" s="28" t="s">
        <v>98</v>
      </c>
      <c r="AD835" s="28" t="s">
        <v>98</v>
      </c>
      <c r="AE835" s="30" t="s">
        <v>118</v>
      </c>
      <c r="AF835" t="s">
        <v>98</v>
      </c>
      <c r="AG835" t="s">
        <v>98</v>
      </c>
      <c r="AH835" t="s">
        <v>100</v>
      </c>
      <c r="AI835" t="s">
        <v>153</v>
      </c>
      <c r="AJ835">
        <v>196</v>
      </c>
      <c r="AK835" t="s">
        <v>141</v>
      </c>
      <c r="AL835">
        <v>345</v>
      </c>
      <c r="AM835">
        <v>975</v>
      </c>
      <c r="AN835">
        <v>1516</v>
      </c>
      <c r="AO835" s="28" t="s">
        <v>103</v>
      </c>
      <c r="AP835" s="28" t="s">
        <v>98</v>
      </c>
      <c r="AQ835" t="s">
        <v>105</v>
      </c>
      <c r="AR835" t="s">
        <v>106</v>
      </c>
      <c r="AS835">
        <v>1516</v>
      </c>
      <c r="AT835">
        <v>0</v>
      </c>
      <c r="AU835">
        <v>0</v>
      </c>
      <c r="AV835">
        <v>1516</v>
      </c>
      <c r="AW835" s="30">
        <v>0</v>
      </c>
      <c r="AX835">
        <v>0</v>
      </c>
      <c r="AY835" s="30">
        <v>1</v>
      </c>
      <c r="AZ835" s="30">
        <v>1</v>
      </c>
      <c r="BA835">
        <v>3</v>
      </c>
      <c r="BB835" s="14">
        <f>IF(Table1[[#This Row],[FullBath]]+Table1[[#This Row],[HalfBath]]=Table1[[#This Row],[BedroomAbvGr]],1,0)</f>
        <v>0</v>
      </c>
      <c r="BC835">
        <v>1</v>
      </c>
      <c r="BD835" s="30" t="s">
        <v>98</v>
      </c>
      <c r="BE835">
        <v>6</v>
      </c>
      <c r="BF835" t="s">
        <v>107</v>
      </c>
      <c r="BG835">
        <v>0</v>
      </c>
      <c r="BH835" t="s">
        <v>83</v>
      </c>
      <c r="BI835" t="s">
        <v>108</v>
      </c>
      <c r="BJ835">
        <v>1964</v>
      </c>
      <c r="BK835" t="s">
        <v>109</v>
      </c>
      <c r="BL835">
        <v>2</v>
      </c>
      <c r="BM835">
        <v>472</v>
      </c>
      <c r="BN835" t="s">
        <v>98</v>
      </c>
      <c r="BO835" t="s">
        <v>98</v>
      </c>
      <c r="BP835" t="s">
        <v>105</v>
      </c>
      <c r="BQ835" s="30">
        <v>0</v>
      </c>
      <c r="BR835" s="14">
        <f>IF(Table1[[#This Row],[WoodDeckSF]]&gt;0,1,0)</f>
        <v>0</v>
      </c>
      <c r="BS835">
        <v>0</v>
      </c>
      <c r="BT835">
        <v>0</v>
      </c>
      <c r="BU835">
        <v>0</v>
      </c>
      <c r="BV835">
        <v>152</v>
      </c>
      <c r="BW835">
        <v>0</v>
      </c>
      <c r="BX835" s="28" t="s">
        <v>83</v>
      </c>
      <c r="BY835" s="14">
        <f>IF(Table1[[#This Row],[PoolQC]]="NA", 0, 1)</f>
        <v>0</v>
      </c>
      <c r="BZ835" s="30" t="s">
        <v>83</v>
      </c>
      <c r="CA835" s="14">
        <f>IF(Table1[[#This Row],[Fence]]="NA",0,1)</f>
        <v>0</v>
      </c>
      <c r="CB835" t="s">
        <v>83</v>
      </c>
      <c r="CC835">
        <v>0</v>
      </c>
      <c r="CD835" s="30">
        <v>2</v>
      </c>
      <c r="CE835">
        <v>2009</v>
      </c>
      <c r="CF835" t="s">
        <v>110</v>
      </c>
      <c r="CG835" t="s">
        <v>111</v>
      </c>
      <c r="CH835" s="14">
        <f>IF(Table1[[#This Row],[SaleCondition]]="Normal",1,0)</f>
        <v>1</v>
      </c>
      <c r="CI835" s="1">
        <v>167000</v>
      </c>
    </row>
    <row r="836" spans="1:87" x14ac:dyDescent="0.2">
      <c r="A836">
        <v>835</v>
      </c>
      <c r="B836">
        <v>20</v>
      </c>
      <c r="C836" s="28" t="s">
        <v>81</v>
      </c>
      <c r="D836">
        <v>75</v>
      </c>
      <c r="E836">
        <v>7875</v>
      </c>
      <c r="F836" s="28" t="s">
        <v>82</v>
      </c>
      <c r="G836" t="s">
        <v>83</v>
      </c>
      <c r="H836" t="s">
        <v>84</v>
      </c>
      <c r="I836" s="28" t="s">
        <v>85</v>
      </c>
      <c r="J836" t="s">
        <v>86</v>
      </c>
      <c r="K836" s="30" t="s">
        <v>87</v>
      </c>
      <c r="L836" t="s">
        <v>88</v>
      </c>
      <c r="M836" s="31" t="s">
        <v>162</v>
      </c>
      <c r="N836" s="31" t="s">
        <v>90</v>
      </c>
      <c r="O836" s="28" t="s">
        <v>90</v>
      </c>
      <c r="P836" t="s">
        <v>91</v>
      </c>
      <c r="Q836" s="30" t="s">
        <v>115</v>
      </c>
      <c r="R836" s="28">
        <v>5</v>
      </c>
      <c r="S836" s="28">
        <v>6</v>
      </c>
      <c r="T836">
        <v>1961</v>
      </c>
      <c r="U836">
        <v>1961</v>
      </c>
      <c r="V836" s="14">
        <f t="shared" si="13"/>
        <v>0</v>
      </c>
      <c r="W836" s="28" t="s">
        <v>93</v>
      </c>
      <c r="X836" s="28" t="s">
        <v>94</v>
      </c>
      <c r="Y836" s="30" t="s">
        <v>95</v>
      </c>
      <c r="Z836" s="28" t="s">
        <v>95</v>
      </c>
      <c r="AA836" t="s">
        <v>96</v>
      </c>
      <c r="AB836" s="28">
        <v>136</v>
      </c>
      <c r="AC836" s="28" t="s">
        <v>98</v>
      </c>
      <c r="AD836" s="28" t="s">
        <v>98</v>
      </c>
      <c r="AE836" s="30" t="s">
        <v>118</v>
      </c>
      <c r="AF836" t="s">
        <v>98</v>
      </c>
      <c r="AG836" t="s">
        <v>98</v>
      </c>
      <c r="AH836" t="s">
        <v>100</v>
      </c>
      <c r="AI836" t="s">
        <v>153</v>
      </c>
      <c r="AJ836">
        <v>572</v>
      </c>
      <c r="AK836" t="s">
        <v>102</v>
      </c>
      <c r="AL836">
        <v>0</v>
      </c>
      <c r="AM836">
        <v>572</v>
      </c>
      <c r="AN836">
        <v>1144</v>
      </c>
      <c r="AO836" s="28" t="s">
        <v>103</v>
      </c>
      <c r="AP836" s="28" t="s">
        <v>97</v>
      </c>
      <c r="AQ836" t="s">
        <v>105</v>
      </c>
      <c r="AR836" t="s">
        <v>106</v>
      </c>
      <c r="AS836">
        <v>1144</v>
      </c>
      <c r="AT836">
        <v>0</v>
      </c>
      <c r="AU836">
        <v>0</v>
      </c>
      <c r="AV836">
        <v>1144</v>
      </c>
      <c r="AW836" s="30">
        <v>1</v>
      </c>
      <c r="AX836">
        <v>0</v>
      </c>
      <c r="AY836" s="30">
        <v>1</v>
      </c>
      <c r="AZ836" s="30">
        <v>0</v>
      </c>
      <c r="BA836">
        <v>3</v>
      </c>
      <c r="BB836" s="14">
        <f>IF(Table1[[#This Row],[FullBath]]+Table1[[#This Row],[HalfBath]]=Table1[[#This Row],[BedroomAbvGr]],1,0)</f>
        <v>0</v>
      </c>
      <c r="BC836">
        <v>1</v>
      </c>
      <c r="BD836" s="30" t="s">
        <v>98</v>
      </c>
      <c r="BE836">
        <v>6</v>
      </c>
      <c r="BF836" t="s">
        <v>107</v>
      </c>
      <c r="BG836">
        <v>0</v>
      </c>
      <c r="BH836" t="s">
        <v>83</v>
      </c>
      <c r="BI836" t="s">
        <v>108</v>
      </c>
      <c r="BJ836">
        <v>1961</v>
      </c>
      <c r="BK836" t="s">
        <v>102</v>
      </c>
      <c r="BL836">
        <v>2</v>
      </c>
      <c r="BM836">
        <v>456</v>
      </c>
      <c r="BN836" t="s">
        <v>98</v>
      </c>
      <c r="BO836" t="s">
        <v>98</v>
      </c>
      <c r="BP836" t="s">
        <v>105</v>
      </c>
      <c r="BQ836" s="30">
        <v>0</v>
      </c>
      <c r="BR836" s="14">
        <f>IF(Table1[[#This Row],[WoodDeckSF]]&gt;0,1,0)</f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s="28" t="s">
        <v>83</v>
      </c>
      <c r="BY836" s="14">
        <f>IF(Table1[[#This Row],[PoolQC]]="NA", 0, 1)</f>
        <v>0</v>
      </c>
      <c r="BZ836" s="30" t="s">
        <v>163</v>
      </c>
      <c r="CA836" s="14">
        <f>IF(Table1[[#This Row],[Fence]]="NA",0,1)</f>
        <v>1</v>
      </c>
      <c r="CB836" t="s">
        <v>83</v>
      </c>
      <c r="CC836">
        <v>0</v>
      </c>
      <c r="CD836" s="30">
        <v>9</v>
      </c>
      <c r="CE836">
        <v>2008</v>
      </c>
      <c r="CF836" t="s">
        <v>110</v>
      </c>
      <c r="CG836" t="s">
        <v>111</v>
      </c>
      <c r="CH836" s="14">
        <f>IF(Table1[[#This Row],[SaleCondition]]="Normal",1,0)</f>
        <v>1</v>
      </c>
      <c r="CI836" s="1">
        <v>139950</v>
      </c>
    </row>
    <row r="837" spans="1:87" x14ac:dyDescent="0.2">
      <c r="A837">
        <v>836</v>
      </c>
      <c r="B837">
        <v>20</v>
      </c>
      <c r="C837" s="28" t="s">
        <v>81</v>
      </c>
      <c r="D837">
        <v>60</v>
      </c>
      <c r="E837">
        <v>9600</v>
      </c>
      <c r="F837" s="28" t="s">
        <v>82</v>
      </c>
      <c r="G837" t="s">
        <v>83</v>
      </c>
      <c r="H837" t="s">
        <v>84</v>
      </c>
      <c r="I837" s="28" t="s">
        <v>85</v>
      </c>
      <c r="J837" t="s">
        <v>86</v>
      </c>
      <c r="K837" s="30" t="s">
        <v>87</v>
      </c>
      <c r="L837" t="s">
        <v>88</v>
      </c>
      <c r="M837" s="31" t="s">
        <v>151</v>
      </c>
      <c r="N837" s="31" t="s">
        <v>90</v>
      </c>
      <c r="O837" s="28" t="s">
        <v>90</v>
      </c>
      <c r="P837" t="s">
        <v>91</v>
      </c>
      <c r="Q837" s="30" t="s">
        <v>115</v>
      </c>
      <c r="R837" s="28">
        <v>4</v>
      </c>
      <c r="S837" s="28">
        <v>7</v>
      </c>
      <c r="T837">
        <v>1950</v>
      </c>
      <c r="U837">
        <v>1995</v>
      </c>
      <c r="V837" s="14">
        <f t="shared" si="13"/>
        <v>1</v>
      </c>
      <c r="W837" s="28" t="s">
        <v>93</v>
      </c>
      <c r="X837" s="28" t="s">
        <v>94</v>
      </c>
      <c r="Y837" s="30" t="s">
        <v>95</v>
      </c>
      <c r="Z837" s="28" t="s">
        <v>140</v>
      </c>
      <c r="AA837" t="s">
        <v>117</v>
      </c>
      <c r="AB837" s="28">
        <v>0</v>
      </c>
      <c r="AC837" s="28" t="s">
        <v>98</v>
      </c>
      <c r="AD837" s="28" t="s">
        <v>98</v>
      </c>
      <c r="AE837" s="30" t="s">
        <v>118</v>
      </c>
      <c r="AF837" t="s">
        <v>97</v>
      </c>
      <c r="AG837" t="s">
        <v>98</v>
      </c>
      <c r="AH837" t="s">
        <v>100</v>
      </c>
      <c r="AI837" t="s">
        <v>141</v>
      </c>
      <c r="AJ837">
        <v>442</v>
      </c>
      <c r="AK837" t="s">
        <v>102</v>
      </c>
      <c r="AL837">
        <v>0</v>
      </c>
      <c r="AM837">
        <v>625</v>
      </c>
      <c r="AN837">
        <v>1067</v>
      </c>
      <c r="AO837" s="28" t="s">
        <v>103</v>
      </c>
      <c r="AP837" s="28" t="s">
        <v>98</v>
      </c>
      <c r="AQ837" t="s">
        <v>105</v>
      </c>
      <c r="AR837" t="s">
        <v>106</v>
      </c>
      <c r="AS837">
        <v>1067</v>
      </c>
      <c r="AT837">
        <v>0</v>
      </c>
      <c r="AU837">
        <v>0</v>
      </c>
      <c r="AV837">
        <v>1067</v>
      </c>
      <c r="AW837" s="30">
        <v>0</v>
      </c>
      <c r="AX837">
        <v>0</v>
      </c>
      <c r="AY837" s="30">
        <v>2</v>
      </c>
      <c r="AZ837" s="30">
        <v>0</v>
      </c>
      <c r="BA837">
        <v>2</v>
      </c>
      <c r="BB837" s="14">
        <f>IF(Table1[[#This Row],[FullBath]]+Table1[[#This Row],[HalfBath]]=Table1[[#This Row],[BedroomAbvGr]],1,0)</f>
        <v>1</v>
      </c>
      <c r="BC837">
        <v>1</v>
      </c>
      <c r="BD837" s="30" t="s">
        <v>97</v>
      </c>
      <c r="BE837">
        <v>4</v>
      </c>
      <c r="BF837" t="s">
        <v>224</v>
      </c>
      <c r="BG837">
        <v>0</v>
      </c>
      <c r="BH837" t="s">
        <v>83</v>
      </c>
      <c r="BI837" t="s">
        <v>108</v>
      </c>
      <c r="BJ837">
        <v>1996</v>
      </c>
      <c r="BK837" t="s">
        <v>102</v>
      </c>
      <c r="BL837">
        <v>2</v>
      </c>
      <c r="BM837">
        <v>436</v>
      </c>
      <c r="BN837" t="s">
        <v>98</v>
      </c>
      <c r="BO837" t="s">
        <v>98</v>
      </c>
      <c r="BP837" t="s">
        <v>105</v>
      </c>
      <c r="BQ837" s="30">
        <v>290</v>
      </c>
      <c r="BR837" s="14">
        <f>IF(Table1[[#This Row],[WoodDeckSF]]&gt;0,1,0)</f>
        <v>1</v>
      </c>
      <c r="BS837">
        <v>0</v>
      </c>
      <c r="BT837">
        <v>0</v>
      </c>
      <c r="BU837">
        <v>0</v>
      </c>
      <c r="BV837">
        <v>0</v>
      </c>
      <c r="BW837">
        <v>0</v>
      </c>
      <c r="BX837" s="28" t="s">
        <v>83</v>
      </c>
      <c r="BY837" s="14">
        <f>IF(Table1[[#This Row],[PoolQC]]="NA", 0, 1)</f>
        <v>0</v>
      </c>
      <c r="BZ837" s="30" t="s">
        <v>83</v>
      </c>
      <c r="CA837" s="14">
        <f>IF(Table1[[#This Row],[Fence]]="NA",0,1)</f>
        <v>0</v>
      </c>
      <c r="CB837" t="s">
        <v>83</v>
      </c>
      <c r="CC837">
        <v>0</v>
      </c>
      <c r="CD837" s="30">
        <v>2</v>
      </c>
      <c r="CE837">
        <v>2010</v>
      </c>
      <c r="CF837" t="s">
        <v>110</v>
      </c>
      <c r="CG837" t="s">
        <v>111</v>
      </c>
      <c r="CH837" s="14">
        <f>IF(Table1[[#This Row],[SaleCondition]]="Normal",1,0)</f>
        <v>1</v>
      </c>
      <c r="CI837" s="1">
        <v>128000</v>
      </c>
    </row>
    <row r="838" spans="1:87" x14ac:dyDescent="0.2">
      <c r="A838">
        <v>837</v>
      </c>
      <c r="B838">
        <v>30</v>
      </c>
      <c r="C838" s="28" t="s">
        <v>142</v>
      </c>
      <c r="D838">
        <v>90</v>
      </c>
      <c r="E838">
        <v>8100</v>
      </c>
      <c r="F838" s="28" t="s">
        <v>82</v>
      </c>
      <c r="G838" t="s">
        <v>82</v>
      </c>
      <c r="H838" t="s">
        <v>84</v>
      </c>
      <c r="I838" s="28" t="s">
        <v>85</v>
      </c>
      <c r="J838" t="s">
        <v>86</v>
      </c>
      <c r="K838" s="30" t="s">
        <v>87</v>
      </c>
      <c r="L838" t="s">
        <v>88</v>
      </c>
      <c r="M838" s="31" t="s">
        <v>143</v>
      </c>
      <c r="N838" s="31" t="s">
        <v>90</v>
      </c>
      <c r="O838" s="28" t="s">
        <v>90</v>
      </c>
      <c r="P838" t="s">
        <v>91</v>
      </c>
      <c r="Q838" s="30" t="s">
        <v>115</v>
      </c>
      <c r="R838" s="28">
        <v>5</v>
      </c>
      <c r="S838" s="28">
        <v>6</v>
      </c>
      <c r="T838">
        <v>1948</v>
      </c>
      <c r="U838">
        <v>1973</v>
      </c>
      <c r="V838" s="14">
        <f t="shared" si="13"/>
        <v>1</v>
      </c>
      <c r="W838" s="28" t="s">
        <v>93</v>
      </c>
      <c r="X838" s="28" t="s">
        <v>94</v>
      </c>
      <c r="Y838" s="30" t="s">
        <v>95</v>
      </c>
      <c r="Z838" s="28" t="s">
        <v>95</v>
      </c>
      <c r="AA838" t="s">
        <v>117</v>
      </c>
      <c r="AB838" s="28">
        <v>0</v>
      </c>
      <c r="AC838" s="28" t="s">
        <v>98</v>
      </c>
      <c r="AD838" s="28" t="s">
        <v>98</v>
      </c>
      <c r="AE838" s="30" t="s">
        <v>126</v>
      </c>
      <c r="AF838" t="s">
        <v>98</v>
      </c>
      <c r="AG838" t="s">
        <v>98</v>
      </c>
      <c r="AH838" t="s">
        <v>100</v>
      </c>
      <c r="AI838" t="s">
        <v>153</v>
      </c>
      <c r="AJ838">
        <v>338</v>
      </c>
      <c r="AK838" t="s">
        <v>102</v>
      </c>
      <c r="AL838">
        <v>0</v>
      </c>
      <c r="AM838">
        <v>1221</v>
      </c>
      <c r="AN838">
        <v>1559</v>
      </c>
      <c r="AO838" s="28" t="s">
        <v>103</v>
      </c>
      <c r="AP838" s="28" t="s">
        <v>97</v>
      </c>
      <c r="AQ838" t="s">
        <v>105</v>
      </c>
      <c r="AR838" t="s">
        <v>106</v>
      </c>
      <c r="AS838">
        <v>1559</v>
      </c>
      <c r="AT838">
        <v>0</v>
      </c>
      <c r="AU838">
        <v>0</v>
      </c>
      <c r="AV838">
        <v>1559</v>
      </c>
      <c r="AW838" s="30">
        <v>1</v>
      </c>
      <c r="AX838">
        <v>0</v>
      </c>
      <c r="AY838" s="30">
        <v>1</v>
      </c>
      <c r="AZ838" s="30">
        <v>0</v>
      </c>
      <c r="BA838">
        <v>2</v>
      </c>
      <c r="BB838" s="14">
        <f>IF(Table1[[#This Row],[FullBath]]+Table1[[#This Row],[HalfBath]]=Table1[[#This Row],[BedroomAbvGr]],1,0)</f>
        <v>0</v>
      </c>
      <c r="BC838">
        <v>1</v>
      </c>
      <c r="BD838" s="30" t="s">
        <v>98</v>
      </c>
      <c r="BE838">
        <v>5</v>
      </c>
      <c r="BF838" t="s">
        <v>224</v>
      </c>
      <c r="BG838">
        <v>0</v>
      </c>
      <c r="BH838" t="s">
        <v>83</v>
      </c>
      <c r="BI838" t="s">
        <v>127</v>
      </c>
      <c r="BJ838">
        <v>1948</v>
      </c>
      <c r="BK838" t="s">
        <v>102</v>
      </c>
      <c r="BL838">
        <v>2</v>
      </c>
      <c r="BM838">
        <v>812</v>
      </c>
      <c r="BN838" t="s">
        <v>98</v>
      </c>
      <c r="BO838" t="s">
        <v>98</v>
      </c>
      <c r="BP838" t="s">
        <v>105</v>
      </c>
      <c r="BQ838" s="30">
        <v>0</v>
      </c>
      <c r="BR838" s="14">
        <f>IF(Table1[[#This Row],[WoodDeckSF]]&gt;0,1,0)</f>
        <v>0</v>
      </c>
      <c r="BS838">
        <v>116</v>
      </c>
      <c r="BT838">
        <v>230</v>
      </c>
      <c r="BU838">
        <v>0</v>
      </c>
      <c r="BV838">
        <v>0</v>
      </c>
      <c r="BW838">
        <v>0</v>
      </c>
      <c r="BX838" s="28" t="s">
        <v>83</v>
      </c>
      <c r="BY838" s="14">
        <f>IF(Table1[[#This Row],[PoolQC]]="NA", 0, 1)</f>
        <v>0</v>
      </c>
      <c r="BZ838" s="30" t="s">
        <v>163</v>
      </c>
      <c r="CA838" s="14">
        <f>IF(Table1[[#This Row],[Fence]]="NA",0,1)</f>
        <v>1</v>
      </c>
      <c r="CB838" t="s">
        <v>83</v>
      </c>
      <c r="CC838">
        <v>0</v>
      </c>
      <c r="CD838" s="30">
        <v>6</v>
      </c>
      <c r="CE838">
        <v>2007</v>
      </c>
      <c r="CF838" t="s">
        <v>173</v>
      </c>
      <c r="CG838" t="s">
        <v>111</v>
      </c>
      <c r="CH838" s="14">
        <f>IF(Table1[[#This Row],[SaleCondition]]="Normal",1,0)</f>
        <v>1</v>
      </c>
      <c r="CI838" s="1">
        <v>153500</v>
      </c>
    </row>
    <row r="839" spans="1:87" x14ac:dyDescent="0.2">
      <c r="A839">
        <v>838</v>
      </c>
      <c r="B839">
        <v>160</v>
      </c>
      <c r="C839" s="28" t="s">
        <v>142</v>
      </c>
      <c r="D839">
        <v>21</v>
      </c>
      <c r="E839">
        <v>1680</v>
      </c>
      <c r="F839" s="28" t="s">
        <v>82</v>
      </c>
      <c r="G839" t="s">
        <v>83</v>
      </c>
      <c r="H839" t="s">
        <v>84</v>
      </c>
      <c r="I839" s="28" t="s">
        <v>85</v>
      </c>
      <c r="J839" t="s">
        <v>86</v>
      </c>
      <c r="K839" s="30" t="s">
        <v>87</v>
      </c>
      <c r="L839" t="s">
        <v>88</v>
      </c>
      <c r="M839" s="31" t="s">
        <v>228</v>
      </c>
      <c r="N839" s="31" t="s">
        <v>90</v>
      </c>
      <c r="O839" s="28" t="s">
        <v>90</v>
      </c>
      <c r="P839" t="s">
        <v>198</v>
      </c>
      <c r="Q839" s="30" t="s">
        <v>92</v>
      </c>
      <c r="R839" s="28">
        <v>6</v>
      </c>
      <c r="S839" s="28">
        <v>5</v>
      </c>
      <c r="T839">
        <v>1973</v>
      </c>
      <c r="U839">
        <v>1973</v>
      </c>
      <c r="V839" s="14">
        <f t="shared" si="13"/>
        <v>0</v>
      </c>
      <c r="W839" s="28" t="s">
        <v>93</v>
      </c>
      <c r="X839" s="28" t="s">
        <v>94</v>
      </c>
      <c r="Y839" s="30" t="s">
        <v>140</v>
      </c>
      <c r="Z839" s="28" t="s">
        <v>140</v>
      </c>
      <c r="AA839" t="s">
        <v>96</v>
      </c>
      <c r="AB839" s="28">
        <v>158</v>
      </c>
      <c r="AC839" s="28" t="s">
        <v>98</v>
      </c>
      <c r="AD839" s="28" t="s">
        <v>98</v>
      </c>
      <c r="AE839" s="30" t="s">
        <v>118</v>
      </c>
      <c r="AF839" t="s">
        <v>98</v>
      </c>
      <c r="AG839" t="s">
        <v>98</v>
      </c>
      <c r="AH839" t="s">
        <v>100</v>
      </c>
      <c r="AI839" t="s">
        <v>141</v>
      </c>
      <c r="AJ839">
        <v>330</v>
      </c>
      <c r="AK839" t="s">
        <v>102</v>
      </c>
      <c r="AL839">
        <v>0</v>
      </c>
      <c r="AM839">
        <v>153</v>
      </c>
      <c r="AN839">
        <v>483</v>
      </c>
      <c r="AO839" s="28" t="s">
        <v>103</v>
      </c>
      <c r="AP839" s="28" t="s">
        <v>98</v>
      </c>
      <c r="AQ839" t="s">
        <v>105</v>
      </c>
      <c r="AR839" t="s">
        <v>106</v>
      </c>
      <c r="AS839">
        <v>483</v>
      </c>
      <c r="AT839">
        <v>504</v>
      </c>
      <c r="AU839">
        <v>0</v>
      </c>
      <c r="AV839">
        <v>987</v>
      </c>
      <c r="AW839" s="30">
        <v>1</v>
      </c>
      <c r="AX839">
        <v>0</v>
      </c>
      <c r="AY839" s="30">
        <v>1</v>
      </c>
      <c r="AZ839" s="30">
        <v>1</v>
      </c>
      <c r="BA839">
        <v>2</v>
      </c>
      <c r="BB839" s="14">
        <f>IF(Table1[[#This Row],[FullBath]]+Table1[[#This Row],[HalfBath]]=Table1[[#This Row],[BedroomAbvGr]],1,0)</f>
        <v>1</v>
      </c>
      <c r="BC839">
        <v>1</v>
      </c>
      <c r="BD839" s="30" t="s">
        <v>98</v>
      </c>
      <c r="BE839">
        <v>5</v>
      </c>
      <c r="BF839" t="s">
        <v>107</v>
      </c>
      <c r="BG839">
        <v>0</v>
      </c>
      <c r="BH839" t="s">
        <v>83</v>
      </c>
      <c r="BI839" t="s">
        <v>127</v>
      </c>
      <c r="BJ839">
        <v>1973</v>
      </c>
      <c r="BK839" t="s">
        <v>102</v>
      </c>
      <c r="BL839">
        <v>1</v>
      </c>
      <c r="BM839">
        <v>264</v>
      </c>
      <c r="BN839" t="s">
        <v>98</v>
      </c>
      <c r="BO839" t="s">
        <v>98</v>
      </c>
      <c r="BP839" t="s">
        <v>105</v>
      </c>
      <c r="BQ839" s="30">
        <v>0</v>
      </c>
      <c r="BR839" s="14">
        <f>IF(Table1[[#This Row],[WoodDeckSF]]&gt;0,1,0)</f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 s="28" t="s">
        <v>83</v>
      </c>
      <c r="BY839" s="14">
        <f>IF(Table1[[#This Row],[PoolQC]]="NA", 0, 1)</f>
        <v>0</v>
      </c>
      <c r="BZ839" s="30" t="s">
        <v>83</v>
      </c>
      <c r="CA839" s="14">
        <f>IF(Table1[[#This Row],[Fence]]="NA",0,1)</f>
        <v>0</v>
      </c>
      <c r="CB839" t="s">
        <v>83</v>
      </c>
      <c r="CC839">
        <v>0</v>
      </c>
      <c r="CD839" s="30">
        <v>11</v>
      </c>
      <c r="CE839">
        <v>2008</v>
      </c>
      <c r="CF839" t="s">
        <v>110</v>
      </c>
      <c r="CG839" t="s">
        <v>111</v>
      </c>
      <c r="CH839" s="14">
        <f>IF(Table1[[#This Row],[SaleCondition]]="Normal",1,0)</f>
        <v>1</v>
      </c>
      <c r="CI839" s="1">
        <v>100000</v>
      </c>
    </row>
    <row r="840" spans="1:87" x14ac:dyDescent="0.2">
      <c r="A840">
        <v>839</v>
      </c>
      <c r="B840">
        <v>20</v>
      </c>
      <c r="C840" s="28" t="s">
        <v>81</v>
      </c>
      <c r="D840">
        <v>75</v>
      </c>
      <c r="E840">
        <v>9525</v>
      </c>
      <c r="F840" s="28" t="s">
        <v>82</v>
      </c>
      <c r="G840" t="s">
        <v>83</v>
      </c>
      <c r="H840" t="s">
        <v>84</v>
      </c>
      <c r="I840" s="28" t="s">
        <v>85</v>
      </c>
      <c r="J840" t="s">
        <v>86</v>
      </c>
      <c r="K840" s="30" t="s">
        <v>87</v>
      </c>
      <c r="L840" t="s">
        <v>88</v>
      </c>
      <c r="M840" s="31" t="s">
        <v>89</v>
      </c>
      <c r="N840" s="31" t="s">
        <v>90</v>
      </c>
      <c r="O840" s="28" t="s">
        <v>90</v>
      </c>
      <c r="P840" t="s">
        <v>91</v>
      </c>
      <c r="Q840" s="30" t="s">
        <v>115</v>
      </c>
      <c r="R840" s="28">
        <v>5</v>
      </c>
      <c r="S840" s="28">
        <v>6</v>
      </c>
      <c r="T840">
        <v>1995</v>
      </c>
      <c r="U840">
        <v>2006</v>
      </c>
      <c r="V840" s="14">
        <f t="shared" si="13"/>
        <v>1</v>
      </c>
      <c r="W840" s="28" t="s">
        <v>93</v>
      </c>
      <c r="X840" s="28" t="s">
        <v>94</v>
      </c>
      <c r="Y840" s="30" t="s">
        <v>95</v>
      </c>
      <c r="Z840" s="28" t="s">
        <v>95</v>
      </c>
      <c r="AA840" t="s">
        <v>117</v>
      </c>
      <c r="AB840" s="28">
        <v>0</v>
      </c>
      <c r="AC840" s="28" t="s">
        <v>98</v>
      </c>
      <c r="AD840" s="28" t="s">
        <v>98</v>
      </c>
      <c r="AE840" s="30" t="s">
        <v>99</v>
      </c>
      <c r="AF840" t="s">
        <v>97</v>
      </c>
      <c r="AG840" t="s">
        <v>98</v>
      </c>
      <c r="AH840" t="s">
        <v>100</v>
      </c>
      <c r="AI840" t="s">
        <v>102</v>
      </c>
      <c r="AJ840">
        <v>0</v>
      </c>
      <c r="AK840" t="s">
        <v>102</v>
      </c>
      <c r="AL840">
        <v>0</v>
      </c>
      <c r="AM840">
        <v>1099</v>
      </c>
      <c r="AN840">
        <v>1099</v>
      </c>
      <c r="AO840" s="28" t="s">
        <v>103</v>
      </c>
      <c r="AP840" s="28" t="s">
        <v>104</v>
      </c>
      <c r="AQ840" t="s">
        <v>105</v>
      </c>
      <c r="AR840" t="s">
        <v>106</v>
      </c>
      <c r="AS840">
        <v>1099</v>
      </c>
      <c r="AT840">
        <v>0</v>
      </c>
      <c r="AU840">
        <v>0</v>
      </c>
      <c r="AV840">
        <v>1099</v>
      </c>
      <c r="AW840" s="30">
        <v>0</v>
      </c>
      <c r="AX840">
        <v>0</v>
      </c>
      <c r="AY840" s="30">
        <v>1</v>
      </c>
      <c r="AZ840" s="30">
        <v>1</v>
      </c>
      <c r="BA840">
        <v>3</v>
      </c>
      <c r="BB840" s="14">
        <f>IF(Table1[[#This Row],[FullBath]]+Table1[[#This Row],[HalfBath]]=Table1[[#This Row],[BedroomAbvGr]],1,0)</f>
        <v>0</v>
      </c>
      <c r="BC840">
        <v>1</v>
      </c>
      <c r="BD840" s="30" t="s">
        <v>97</v>
      </c>
      <c r="BE840">
        <v>6</v>
      </c>
      <c r="BF840" t="s">
        <v>107</v>
      </c>
      <c r="BG840">
        <v>0</v>
      </c>
      <c r="BH840" t="s">
        <v>83</v>
      </c>
      <c r="BI840" t="s">
        <v>108</v>
      </c>
      <c r="BJ840">
        <v>1999</v>
      </c>
      <c r="BK840" t="s">
        <v>102</v>
      </c>
      <c r="BL840">
        <v>1</v>
      </c>
      <c r="BM840">
        <v>352</v>
      </c>
      <c r="BN840" t="s">
        <v>98</v>
      </c>
      <c r="BO840" t="s">
        <v>98</v>
      </c>
      <c r="BP840" t="s">
        <v>105</v>
      </c>
      <c r="BQ840" s="30">
        <v>278</v>
      </c>
      <c r="BR840" s="14">
        <f>IF(Table1[[#This Row],[WoodDeckSF]]&gt;0,1,0)</f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 s="28" t="s">
        <v>83</v>
      </c>
      <c r="BY840" s="14">
        <f>IF(Table1[[#This Row],[PoolQC]]="NA", 0, 1)</f>
        <v>0</v>
      </c>
      <c r="BZ840" s="30" t="s">
        <v>83</v>
      </c>
      <c r="CA840" s="14">
        <f>IF(Table1[[#This Row],[Fence]]="NA",0,1)</f>
        <v>0</v>
      </c>
      <c r="CB840" t="s">
        <v>83</v>
      </c>
      <c r="CC840">
        <v>0</v>
      </c>
      <c r="CD840" s="30">
        <v>6</v>
      </c>
      <c r="CE840">
        <v>2008</v>
      </c>
      <c r="CF840" t="s">
        <v>110</v>
      </c>
      <c r="CG840" t="s">
        <v>111</v>
      </c>
      <c r="CH840" s="14">
        <f>IF(Table1[[#This Row],[SaleCondition]]="Normal",1,0)</f>
        <v>1</v>
      </c>
      <c r="CI840" s="1">
        <v>144000</v>
      </c>
    </row>
    <row r="841" spans="1:87" x14ac:dyDescent="0.2">
      <c r="A841">
        <v>840</v>
      </c>
      <c r="B841">
        <v>50</v>
      </c>
      <c r="C841" s="28" t="s">
        <v>81</v>
      </c>
      <c r="D841">
        <v>70</v>
      </c>
      <c r="E841">
        <v>11767</v>
      </c>
      <c r="F841" s="28" t="s">
        <v>82</v>
      </c>
      <c r="G841" t="s">
        <v>83</v>
      </c>
      <c r="H841" t="s">
        <v>84</v>
      </c>
      <c r="I841" s="28" t="s">
        <v>85</v>
      </c>
      <c r="J841" t="s">
        <v>86</v>
      </c>
      <c r="K841" s="30" t="s">
        <v>87</v>
      </c>
      <c r="L841" t="s">
        <v>88</v>
      </c>
      <c r="M841" s="31" t="s">
        <v>185</v>
      </c>
      <c r="N841" s="31" t="s">
        <v>90</v>
      </c>
      <c r="O841" s="28" t="s">
        <v>90</v>
      </c>
      <c r="P841" t="s">
        <v>91</v>
      </c>
      <c r="Q841" s="30" t="s">
        <v>132</v>
      </c>
      <c r="R841" s="28">
        <v>5</v>
      </c>
      <c r="S841" s="28">
        <v>6</v>
      </c>
      <c r="T841">
        <v>1946</v>
      </c>
      <c r="U841">
        <v>1995</v>
      </c>
      <c r="V841" s="14">
        <f t="shared" si="13"/>
        <v>1</v>
      </c>
      <c r="W841" s="28" t="s">
        <v>93</v>
      </c>
      <c r="X841" s="28" t="s">
        <v>94</v>
      </c>
      <c r="Y841" s="30" t="s">
        <v>116</v>
      </c>
      <c r="Z841" s="28" t="s">
        <v>116</v>
      </c>
      <c r="AA841" t="s">
        <v>117</v>
      </c>
      <c r="AB841" s="28">
        <v>0</v>
      </c>
      <c r="AC841" s="28" t="s">
        <v>98</v>
      </c>
      <c r="AD841" s="28" t="s">
        <v>98</v>
      </c>
      <c r="AE841" s="30" t="s">
        <v>118</v>
      </c>
      <c r="AF841" t="s">
        <v>98</v>
      </c>
      <c r="AG841" t="s">
        <v>98</v>
      </c>
      <c r="AH841" t="s">
        <v>100</v>
      </c>
      <c r="AI841" t="s">
        <v>141</v>
      </c>
      <c r="AJ841">
        <v>352</v>
      </c>
      <c r="AK841" t="s">
        <v>102</v>
      </c>
      <c r="AL841">
        <v>0</v>
      </c>
      <c r="AM841">
        <v>416</v>
      </c>
      <c r="AN841">
        <v>768</v>
      </c>
      <c r="AO841" s="28" t="s">
        <v>103</v>
      </c>
      <c r="AP841" s="28" t="s">
        <v>104</v>
      </c>
      <c r="AQ841" t="s">
        <v>105</v>
      </c>
      <c r="AR841" t="s">
        <v>106</v>
      </c>
      <c r="AS841">
        <v>768</v>
      </c>
      <c r="AT841">
        <v>432</v>
      </c>
      <c r="AU841">
        <v>0</v>
      </c>
      <c r="AV841">
        <v>1200</v>
      </c>
      <c r="AW841" s="30">
        <v>0</v>
      </c>
      <c r="AX841">
        <v>0</v>
      </c>
      <c r="AY841" s="30">
        <v>1</v>
      </c>
      <c r="AZ841" s="30">
        <v>0</v>
      </c>
      <c r="BA841">
        <v>3</v>
      </c>
      <c r="BB841" s="14">
        <f>IF(Table1[[#This Row],[FullBath]]+Table1[[#This Row],[HalfBath]]=Table1[[#This Row],[BedroomAbvGr]],1,0)</f>
        <v>0</v>
      </c>
      <c r="BC841">
        <v>1</v>
      </c>
      <c r="BD841" s="30" t="s">
        <v>98</v>
      </c>
      <c r="BE841">
        <v>6</v>
      </c>
      <c r="BF841" t="s">
        <v>107</v>
      </c>
      <c r="BG841">
        <v>0</v>
      </c>
      <c r="BH841" t="s">
        <v>83</v>
      </c>
      <c r="BI841" t="s">
        <v>127</v>
      </c>
      <c r="BJ841">
        <v>1946</v>
      </c>
      <c r="BK841" t="s">
        <v>102</v>
      </c>
      <c r="BL841">
        <v>1</v>
      </c>
      <c r="BM841">
        <v>240</v>
      </c>
      <c r="BN841" t="s">
        <v>98</v>
      </c>
      <c r="BO841" t="s">
        <v>98</v>
      </c>
      <c r="BP841" t="s">
        <v>105</v>
      </c>
      <c r="BQ841" s="30">
        <v>0</v>
      </c>
      <c r="BR841" s="14">
        <f>IF(Table1[[#This Row],[WoodDeckSF]]&gt;0,1,0)</f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 s="28" t="s">
        <v>83</v>
      </c>
      <c r="BY841" s="14">
        <f>IF(Table1[[#This Row],[PoolQC]]="NA", 0, 1)</f>
        <v>0</v>
      </c>
      <c r="BZ841" s="30" t="s">
        <v>83</v>
      </c>
      <c r="CA841" s="14">
        <f>IF(Table1[[#This Row],[Fence]]="NA",0,1)</f>
        <v>0</v>
      </c>
      <c r="CB841" t="s">
        <v>83</v>
      </c>
      <c r="CC841">
        <v>0</v>
      </c>
      <c r="CD841" s="30">
        <v>5</v>
      </c>
      <c r="CE841">
        <v>2008</v>
      </c>
      <c r="CF841" t="s">
        <v>110</v>
      </c>
      <c r="CG841" t="s">
        <v>111</v>
      </c>
      <c r="CH841" s="14">
        <f>IF(Table1[[#This Row],[SaleCondition]]="Normal",1,0)</f>
        <v>1</v>
      </c>
      <c r="CI841" s="1">
        <v>130500</v>
      </c>
    </row>
    <row r="842" spans="1:87" x14ac:dyDescent="0.2">
      <c r="A842">
        <v>841</v>
      </c>
      <c r="B842">
        <v>70</v>
      </c>
      <c r="C842" s="28" t="s">
        <v>239</v>
      </c>
      <c r="D842" t="s">
        <v>83</v>
      </c>
      <c r="E842">
        <v>12155</v>
      </c>
      <c r="F842" s="28" t="s">
        <v>82</v>
      </c>
      <c r="G842" t="s">
        <v>83</v>
      </c>
      <c r="H842" t="s">
        <v>120</v>
      </c>
      <c r="I842" s="28" t="s">
        <v>85</v>
      </c>
      <c r="J842" t="s">
        <v>86</v>
      </c>
      <c r="K842" s="30" t="s">
        <v>87</v>
      </c>
      <c r="L842" t="s">
        <v>88</v>
      </c>
      <c r="M842" s="31" t="s">
        <v>232</v>
      </c>
      <c r="N842" s="31" t="s">
        <v>90</v>
      </c>
      <c r="O842" s="28" t="s">
        <v>90</v>
      </c>
      <c r="P842" t="s">
        <v>91</v>
      </c>
      <c r="Q842" s="30" t="s">
        <v>92</v>
      </c>
      <c r="R842" s="28">
        <v>6</v>
      </c>
      <c r="S842" s="28">
        <v>8</v>
      </c>
      <c r="T842">
        <v>1925</v>
      </c>
      <c r="U842">
        <v>1950</v>
      </c>
      <c r="V842" s="14">
        <f t="shared" si="13"/>
        <v>1</v>
      </c>
      <c r="W842" s="28" t="s">
        <v>93</v>
      </c>
      <c r="X842" s="28" t="s">
        <v>94</v>
      </c>
      <c r="Y842" s="30" t="s">
        <v>124</v>
      </c>
      <c r="Z842" s="28" t="s">
        <v>124</v>
      </c>
      <c r="AA842" t="s">
        <v>117</v>
      </c>
      <c r="AB842" s="28">
        <v>0</v>
      </c>
      <c r="AC842" s="28" t="s">
        <v>98</v>
      </c>
      <c r="AD842" s="28" t="s">
        <v>98</v>
      </c>
      <c r="AE842" s="30" t="s">
        <v>126</v>
      </c>
      <c r="AF842" t="s">
        <v>98</v>
      </c>
      <c r="AG842" t="s">
        <v>98</v>
      </c>
      <c r="AH842" t="s">
        <v>100</v>
      </c>
      <c r="AI842" t="s">
        <v>141</v>
      </c>
      <c r="AJ842">
        <v>156</v>
      </c>
      <c r="AK842" t="s">
        <v>102</v>
      </c>
      <c r="AL842">
        <v>0</v>
      </c>
      <c r="AM842">
        <v>516</v>
      </c>
      <c r="AN842">
        <v>672</v>
      </c>
      <c r="AO842" s="28" t="s">
        <v>103</v>
      </c>
      <c r="AP842" s="28" t="s">
        <v>98</v>
      </c>
      <c r="AQ842" t="s">
        <v>177</v>
      </c>
      <c r="AR842" t="s">
        <v>106</v>
      </c>
      <c r="AS842">
        <v>810</v>
      </c>
      <c r="AT842">
        <v>672</v>
      </c>
      <c r="AU842">
        <v>0</v>
      </c>
      <c r="AV842">
        <v>1482</v>
      </c>
      <c r="AW842" s="30">
        <v>0</v>
      </c>
      <c r="AX842">
        <v>0</v>
      </c>
      <c r="AY842" s="30">
        <v>2</v>
      </c>
      <c r="AZ842" s="30">
        <v>0</v>
      </c>
      <c r="BA842">
        <v>4</v>
      </c>
      <c r="BB842" s="14">
        <f>IF(Table1[[#This Row],[FullBath]]+Table1[[#This Row],[HalfBath]]=Table1[[#This Row],[BedroomAbvGr]],1,0)</f>
        <v>0</v>
      </c>
      <c r="BC842">
        <v>1</v>
      </c>
      <c r="BD842" s="30" t="s">
        <v>147</v>
      </c>
      <c r="BE842">
        <v>7</v>
      </c>
      <c r="BF842" t="s">
        <v>107</v>
      </c>
      <c r="BG842">
        <v>0</v>
      </c>
      <c r="BH842" t="s">
        <v>83</v>
      </c>
      <c r="BI842" t="s">
        <v>127</v>
      </c>
      <c r="BJ842">
        <v>1934</v>
      </c>
      <c r="BK842" t="s">
        <v>102</v>
      </c>
      <c r="BL842">
        <v>1</v>
      </c>
      <c r="BM842">
        <v>400</v>
      </c>
      <c r="BN842" t="s">
        <v>98</v>
      </c>
      <c r="BO842" t="s">
        <v>98</v>
      </c>
      <c r="BP842" t="s">
        <v>190</v>
      </c>
      <c r="BQ842" s="30">
        <v>0</v>
      </c>
      <c r="BR842" s="14">
        <f>IF(Table1[[#This Row],[WoodDeckSF]]&gt;0,1,0)</f>
        <v>0</v>
      </c>
      <c r="BS842">
        <v>0</v>
      </c>
      <c r="BT842">
        <v>254</v>
      </c>
      <c r="BU842">
        <v>0</v>
      </c>
      <c r="BV842">
        <v>0</v>
      </c>
      <c r="BW842">
        <v>0</v>
      </c>
      <c r="BX842" s="28" t="s">
        <v>83</v>
      </c>
      <c r="BY842" s="14">
        <f>IF(Table1[[#This Row],[PoolQC]]="NA", 0, 1)</f>
        <v>0</v>
      </c>
      <c r="BZ842" s="30" t="s">
        <v>83</v>
      </c>
      <c r="CA842" s="14">
        <f>IF(Table1[[#This Row],[Fence]]="NA",0,1)</f>
        <v>0</v>
      </c>
      <c r="CB842" t="s">
        <v>83</v>
      </c>
      <c r="CC842">
        <v>0</v>
      </c>
      <c r="CD842" s="30">
        <v>3</v>
      </c>
      <c r="CE842">
        <v>2008</v>
      </c>
      <c r="CF842" t="s">
        <v>110</v>
      </c>
      <c r="CG842" t="s">
        <v>111</v>
      </c>
      <c r="CH842" s="14">
        <f>IF(Table1[[#This Row],[SaleCondition]]="Normal",1,0)</f>
        <v>1</v>
      </c>
      <c r="CI842" s="1">
        <v>140000</v>
      </c>
    </row>
    <row r="843" spans="1:87" x14ac:dyDescent="0.2">
      <c r="A843">
        <v>842</v>
      </c>
      <c r="B843">
        <v>70</v>
      </c>
      <c r="C843" s="28" t="s">
        <v>142</v>
      </c>
      <c r="D843">
        <v>60</v>
      </c>
      <c r="E843">
        <v>10440</v>
      </c>
      <c r="F843" s="28" t="s">
        <v>82</v>
      </c>
      <c r="G843" t="s">
        <v>174</v>
      </c>
      <c r="H843" t="s">
        <v>84</v>
      </c>
      <c r="I843" s="28" t="s">
        <v>85</v>
      </c>
      <c r="J843" t="s">
        <v>86</v>
      </c>
      <c r="K843" s="30" t="s">
        <v>87</v>
      </c>
      <c r="L843" t="s">
        <v>88</v>
      </c>
      <c r="M843" s="31" t="s">
        <v>143</v>
      </c>
      <c r="N843" s="31" t="s">
        <v>90</v>
      </c>
      <c r="O843" s="28" t="s">
        <v>90</v>
      </c>
      <c r="P843" t="s">
        <v>91</v>
      </c>
      <c r="Q843" s="30" t="s">
        <v>92</v>
      </c>
      <c r="R843" s="28">
        <v>5</v>
      </c>
      <c r="S843" s="28">
        <v>8</v>
      </c>
      <c r="T843">
        <v>1904</v>
      </c>
      <c r="U843">
        <v>2002</v>
      </c>
      <c r="V843" s="14">
        <f t="shared" si="13"/>
        <v>1</v>
      </c>
      <c r="W843" s="28" t="s">
        <v>93</v>
      </c>
      <c r="X843" s="28" t="s">
        <v>94</v>
      </c>
      <c r="Y843" s="30" t="s">
        <v>116</v>
      </c>
      <c r="Z843" s="28" t="s">
        <v>116</v>
      </c>
      <c r="AA843" t="s">
        <v>117</v>
      </c>
      <c r="AB843" s="28">
        <v>0</v>
      </c>
      <c r="AC843" s="28" t="s">
        <v>98</v>
      </c>
      <c r="AD843" s="28" t="s">
        <v>98</v>
      </c>
      <c r="AE843" s="30" t="s">
        <v>99</v>
      </c>
      <c r="AF843" t="s">
        <v>98</v>
      </c>
      <c r="AG843" t="s">
        <v>98</v>
      </c>
      <c r="AH843" t="s">
        <v>100</v>
      </c>
      <c r="AI843" t="s">
        <v>102</v>
      </c>
      <c r="AJ843">
        <v>0</v>
      </c>
      <c r="AK843" t="s">
        <v>102</v>
      </c>
      <c r="AL843">
        <v>0</v>
      </c>
      <c r="AM843">
        <v>650</v>
      </c>
      <c r="AN843">
        <v>650</v>
      </c>
      <c r="AO843" s="28" t="s">
        <v>103</v>
      </c>
      <c r="AP843" s="28" t="s">
        <v>97</v>
      </c>
      <c r="AQ843" t="s">
        <v>105</v>
      </c>
      <c r="AR843" t="s">
        <v>106</v>
      </c>
      <c r="AS843">
        <v>958</v>
      </c>
      <c r="AT843">
        <v>581</v>
      </c>
      <c r="AU843">
        <v>0</v>
      </c>
      <c r="AV843">
        <v>1539</v>
      </c>
      <c r="AW843" s="30">
        <v>0</v>
      </c>
      <c r="AX843">
        <v>0</v>
      </c>
      <c r="AY843" s="30">
        <v>2</v>
      </c>
      <c r="AZ843" s="30">
        <v>0</v>
      </c>
      <c r="BA843">
        <v>3</v>
      </c>
      <c r="BB843" s="14">
        <f>IF(Table1[[#This Row],[FullBath]]+Table1[[#This Row],[HalfBath]]=Table1[[#This Row],[BedroomAbvGr]],1,0)</f>
        <v>0</v>
      </c>
      <c r="BC843">
        <v>1</v>
      </c>
      <c r="BD843" s="30" t="s">
        <v>97</v>
      </c>
      <c r="BE843">
        <v>8</v>
      </c>
      <c r="BF843" t="s">
        <v>107</v>
      </c>
      <c r="BG843">
        <v>1</v>
      </c>
      <c r="BH843" t="s">
        <v>212</v>
      </c>
      <c r="BI843" t="s">
        <v>127</v>
      </c>
      <c r="BJ843">
        <v>1983</v>
      </c>
      <c r="BK843" t="s">
        <v>102</v>
      </c>
      <c r="BL843">
        <v>2</v>
      </c>
      <c r="BM843">
        <v>686</v>
      </c>
      <c r="BN843" t="s">
        <v>97</v>
      </c>
      <c r="BO843" t="s">
        <v>98</v>
      </c>
      <c r="BP843" t="s">
        <v>190</v>
      </c>
      <c r="BQ843" s="30">
        <v>70</v>
      </c>
      <c r="BR843" s="14">
        <f>IF(Table1[[#This Row],[WoodDeckSF]]&gt;0,1,0)</f>
        <v>1</v>
      </c>
      <c r="BS843">
        <v>78</v>
      </c>
      <c r="BT843">
        <v>68</v>
      </c>
      <c r="BU843">
        <v>0</v>
      </c>
      <c r="BV843">
        <v>0</v>
      </c>
      <c r="BW843">
        <v>0</v>
      </c>
      <c r="BX843" s="28" t="s">
        <v>83</v>
      </c>
      <c r="BY843" s="14">
        <f>IF(Table1[[#This Row],[PoolQC]]="NA", 0, 1)</f>
        <v>0</v>
      </c>
      <c r="BZ843" s="30" t="s">
        <v>83</v>
      </c>
      <c r="CA843" s="14">
        <f>IF(Table1[[#This Row],[Fence]]="NA",0,1)</f>
        <v>0</v>
      </c>
      <c r="CB843" t="s">
        <v>83</v>
      </c>
      <c r="CC843">
        <v>0</v>
      </c>
      <c r="CD843" s="30">
        <v>6</v>
      </c>
      <c r="CE843">
        <v>2008</v>
      </c>
      <c r="CF843" t="s">
        <v>110</v>
      </c>
      <c r="CG843" t="s">
        <v>111</v>
      </c>
      <c r="CH843" s="14">
        <f>IF(Table1[[#This Row],[SaleCondition]]="Normal",1,0)</f>
        <v>1</v>
      </c>
      <c r="CI843" s="1">
        <v>157500</v>
      </c>
    </row>
    <row r="844" spans="1:87" x14ac:dyDescent="0.2">
      <c r="A844">
        <v>843</v>
      </c>
      <c r="B844">
        <v>80</v>
      </c>
      <c r="C844" s="28" t="s">
        <v>81</v>
      </c>
      <c r="D844">
        <v>82</v>
      </c>
      <c r="E844">
        <v>9020</v>
      </c>
      <c r="F844" s="28" t="s">
        <v>82</v>
      </c>
      <c r="G844" t="s">
        <v>83</v>
      </c>
      <c r="H844" t="s">
        <v>84</v>
      </c>
      <c r="I844" s="28" t="s">
        <v>85</v>
      </c>
      <c r="J844" t="s">
        <v>86</v>
      </c>
      <c r="K844" s="30" t="s">
        <v>87</v>
      </c>
      <c r="L844" t="s">
        <v>88</v>
      </c>
      <c r="M844" s="31" t="s">
        <v>162</v>
      </c>
      <c r="N844" s="31" t="s">
        <v>90</v>
      </c>
      <c r="O844" s="28" t="s">
        <v>90</v>
      </c>
      <c r="P844" t="s">
        <v>91</v>
      </c>
      <c r="Q844" s="30" t="s">
        <v>197</v>
      </c>
      <c r="R844" s="28">
        <v>6</v>
      </c>
      <c r="S844" s="28">
        <v>7</v>
      </c>
      <c r="T844">
        <v>1966</v>
      </c>
      <c r="U844">
        <v>1966</v>
      </c>
      <c r="V844" s="14">
        <f t="shared" si="13"/>
        <v>0</v>
      </c>
      <c r="W844" s="28" t="s">
        <v>93</v>
      </c>
      <c r="X844" s="28" t="s">
        <v>94</v>
      </c>
      <c r="Y844" s="30" t="s">
        <v>140</v>
      </c>
      <c r="Z844" s="28" t="s">
        <v>140</v>
      </c>
      <c r="AA844" t="s">
        <v>96</v>
      </c>
      <c r="AB844" s="28">
        <v>183</v>
      </c>
      <c r="AC844" s="28" t="s">
        <v>98</v>
      </c>
      <c r="AD844" s="28" t="s">
        <v>98</v>
      </c>
      <c r="AE844" s="30" t="s">
        <v>118</v>
      </c>
      <c r="AF844" t="s">
        <v>98</v>
      </c>
      <c r="AG844" t="s">
        <v>98</v>
      </c>
      <c r="AH844" t="s">
        <v>97</v>
      </c>
      <c r="AI844" t="s">
        <v>153</v>
      </c>
      <c r="AJ844">
        <v>312</v>
      </c>
      <c r="AK844" t="s">
        <v>119</v>
      </c>
      <c r="AL844">
        <v>539</v>
      </c>
      <c r="AM844">
        <v>276</v>
      </c>
      <c r="AN844">
        <v>1127</v>
      </c>
      <c r="AO844" s="28" t="s">
        <v>103</v>
      </c>
      <c r="AP844" s="28" t="s">
        <v>98</v>
      </c>
      <c r="AQ844" t="s">
        <v>105</v>
      </c>
      <c r="AR844" t="s">
        <v>106</v>
      </c>
      <c r="AS844">
        <v>1165</v>
      </c>
      <c r="AT844">
        <v>0</v>
      </c>
      <c r="AU844">
        <v>0</v>
      </c>
      <c r="AV844">
        <v>1165</v>
      </c>
      <c r="AW844" s="30">
        <v>1</v>
      </c>
      <c r="AX844">
        <v>0</v>
      </c>
      <c r="AY844" s="30">
        <v>1</v>
      </c>
      <c r="AZ844" s="30">
        <v>1</v>
      </c>
      <c r="BA844">
        <v>3</v>
      </c>
      <c r="BB844" s="14">
        <f>IF(Table1[[#This Row],[FullBath]]+Table1[[#This Row],[HalfBath]]=Table1[[#This Row],[BedroomAbvGr]],1,0)</f>
        <v>0</v>
      </c>
      <c r="BC844">
        <v>1</v>
      </c>
      <c r="BD844" s="30" t="s">
        <v>98</v>
      </c>
      <c r="BE844">
        <v>6</v>
      </c>
      <c r="BF844" t="s">
        <v>107</v>
      </c>
      <c r="BG844">
        <v>0</v>
      </c>
      <c r="BH844" t="s">
        <v>83</v>
      </c>
      <c r="BI844" t="s">
        <v>108</v>
      </c>
      <c r="BJ844">
        <v>1966</v>
      </c>
      <c r="BK844" t="s">
        <v>109</v>
      </c>
      <c r="BL844">
        <v>2</v>
      </c>
      <c r="BM844">
        <v>490</v>
      </c>
      <c r="BN844" t="s">
        <v>97</v>
      </c>
      <c r="BO844" t="s">
        <v>97</v>
      </c>
      <c r="BP844" t="s">
        <v>105</v>
      </c>
      <c r="BQ844" s="30">
        <v>0</v>
      </c>
      <c r="BR844" s="14">
        <f>IF(Table1[[#This Row],[WoodDeckSF]]&gt;0,1,0)</f>
        <v>0</v>
      </c>
      <c r="BS844">
        <v>129</v>
      </c>
      <c r="BT844">
        <v>0</v>
      </c>
      <c r="BU844">
        <v>0</v>
      </c>
      <c r="BV844">
        <v>0</v>
      </c>
      <c r="BW844">
        <v>0</v>
      </c>
      <c r="BX844" s="28" t="s">
        <v>83</v>
      </c>
      <c r="BY844" s="14">
        <f>IF(Table1[[#This Row],[PoolQC]]="NA", 0, 1)</f>
        <v>0</v>
      </c>
      <c r="BZ844" s="30" t="s">
        <v>165</v>
      </c>
      <c r="CA844" s="14">
        <f>IF(Table1[[#This Row],[Fence]]="NA",0,1)</f>
        <v>1</v>
      </c>
      <c r="CB844" t="s">
        <v>83</v>
      </c>
      <c r="CC844">
        <v>0</v>
      </c>
      <c r="CD844" s="30">
        <v>5</v>
      </c>
      <c r="CE844">
        <v>2008</v>
      </c>
      <c r="CF844" t="s">
        <v>110</v>
      </c>
      <c r="CG844" t="s">
        <v>111</v>
      </c>
      <c r="CH844" s="14">
        <f>IF(Table1[[#This Row],[SaleCondition]]="Normal",1,0)</f>
        <v>1</v>
      </c>
      <c r="CI844" s="1">
        <v>174900</v>
      </c>
    </row>
    <row r="845" spans="1:87" x14ac:dyDescent="0.2">
      <c r="A845">
        <v>844</v>
      </c>
      <c r="B845">
        <v>90</v>
      </c>
      <c r="C845" s="28" t="s">
        <v>81</v>
      </c>
      <c r="D845">
        <v>80</v>
      </c>
      <c r="E845">
        <v>8000</v>
      </c>
      <c r="F845" s="28" t="s">
        <v>82</v>
      </c>
      <c r="G845" t="s">
        <v>83</v>
      </c>
      <c r="H845" t="s">
        <v>84</v>
      </c>
      <c r="I845" s="28" t="s">
        <v>85</v>
      </c>
      <c r="J845" t="s">
        <v>86</v>
      </c>
      <c r="K845" s="30" t="s">
        <v>122</v>
      </c>
      <c r="L845" t="s">
        <v>88</v>
      </c>
      <c r="M845" s="31" t="s">
        <v>162</v>
      </c>
      <c r="N845" s="31" t="s">
        <v>144</v>
      </c>
      <c r="O845" s="28" t="s">
        <v>90</v>
      </c>
      <c r="P845" t="s">
        <v>167</v>
      </c>
      <c r="Q845" s="30" t="s">
        <v>115</v>
      </c>
      <c r="R845" s="28">
        <v>5</v>
      </c>
      <c r="S845" s="28">
        <v>4</v>
      </c>
      <c r="T845">
        <v>1961</v>
      </c>
      <c r="U845">
        <v>1961</v>
      </c>
      <c r="V845" s="14">
        <f t="shared" si="13"/>
        <v>0</v>
      </c>
      <c r="W845" s="28" t="s">
        <v>93</v>
      </c>
      <c r="X845" s="28" t="s">
        <v>94</v>
      </c>
      <c r="Y845" s="30" t="s">
        <v>96</v>
      </c>
      <c r="Z845" s="28" t="s">
        <v>96</v>
      </c>
      <c r="AA845" t="s">
        <v>117</v>
      </c>
      <c r="AB845" s="28">
        <v>0</v>
      </c>
      <c r="AC845" s="28" t="s">
        <v>98</v>
      </c>
      <c r="AD845" s="28" t="s">
        <v>98</v>
      </c>
      <c r="AE845" s="30" t="s">
        <v>118</v>
      </c>
      <c r="AF845" t="s">
        <v>98</v>
      </c>
      <c r="AG845" t="s">
        <v>98</v>
      </c>
      <c r="AH845" t="s">
        <v>100</v>
      </c>
      <c r="AI845" t="s">
        <v>102</v>
      </c>
      <c r="AJ845">
        <v>0</v>
      </c>
      <c r="AK845" t="s">
        <v>102</v>
      </c>
      <c r="AL845">
        <v>0</v>
      </c>
      <c r="AM845">
        <v>1800</v>
      </c>
      <c r="AN845">
        <v>1800</v>
      </c>
      <c r="AO845" s="28" t="s">
        <v>103</v>
      </c>
      <c r="AP845" s="28" t="s">
        <v>104</v>
      </c>
      <c r="AQ845" t="s">
        <v>177</v>
      </c>
      <c r="AR845" t="s">
        <v>106</v>
      </c>
      <c r="AS845">
        <v>1800</v>
      </c>
      <c r="AT845">
        <v>0</v>
      </c>
      <c r="AU845">
        <v>0</v>
      </c>
      <c r="AV845">
        <v>1800</v>
      </c>
      <c r="AW845" s="30">
        <v>0</v>
      </c>
      <c r="AX845">
        <v>0</v>
      </c>
      <c r="AY845" s="30">
        <v>2</v>
      </c>
      <c r="AZ845" s="30">
        <v>0</v>
      </c>
      <c r="BA845">
        <v>6</v>
      </c>
      <c r="BB845" s="14">
        <f>IF(Table1[[#This Row],[FullBath]]+Table1[[#This Row],[HalfBath]]=Table1[[#This Row],[BedroomAbvGr]],1,0)</f>
        <v>0</v>
      </c>
      <c r="BC845">
        <v>2</v>
      </c>
      <c r="BD845" s="30" t="s">
        <v>98</v>
      </c>
      <c r="BE845">
        <v>10</v>
      </c>
      <c r="BF845" t="s">
        <v>107</v>
      </c>
      <c r="BG845">
        <v>0</v>
      </c>
      <c r="BH845" t="s">
        <v>83</v>
      </c>
      <c r="BI845" t="s">
        <v>83</v>
      </c>
      <c r="BJ845" t="s">
        <v>83</v>
      </c>
      <c r="BK845" t="s">
        <v>83</v>
      </c>
      <c r="BL845">
        <v>0</v>
      </c>
      <c r="BM845">
        <v>0</v>
      </c>
      <c r="BN845" t="s">
        <v>83</v>
      </c>
      <c r="BO845" t="s">
        <v>83</v>
      </c>
      <c r="BP845" t="s">
        <v>105</v>
      </c>
      <c r="BQ845" s="30">
        <v>0</v>
      </c>
      <c r="BR845" s="14">
        <f>IF(Table1[[#This Row],[WoodDeckSF]]&gt;0,1,0)</f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 s="28" t="s">
        <v>83</v>
      </c>
      <c r="BY845" s="14">
        <f>IF(Table1[[#This Row],[PoolQC]]="NA", 0, 1)</f>
        <v>0</v>
      </c>
      <c r="BZ845" s="30" t="s">
        <v>83</v>
      </c>
      <c r="CA845" s="14">
        <f>IF(Table1[[#This Row],[Fence]]="NA",0,1)</f>
        <v>0</v>
      </c>
      <c r="CB845" t="s">
        <v>83</v>
      </c>
      <c r="CC845">
        <v>0</v>
      </c>
      <c r="CD845" s="30">
        <v>7</v>
      </c>
      <c r="CE845">
        <v>2007</v>
      </c>
      <c r="CF845" t="s">
        <v>110</v>
      </c>
      <c r="CG845" t="s">
        <v>111</v>
      </c>
      <c r="CH845" s="14">
        <f>IF(Table1[[#This Row],[SaleCondition]]="Normal",1,0)</f>
        <v>1</v>
      </c>
      <c r="CI845" s="1">
        <v>141000</v>
      </c>
    </row>
    <row r="846" spans="1:87" x14ac:dyDescent="0.2">
      <c r="A846">
        <v>845</v>
      </c>
      <c r="B846">
        <v>50</v>
      </c>
      <c r="C846" s="28" t="s">
        <v>142</v>
      </c>
      <c r="D846">
        <v>100</v>
      </c>
      <c r="E846">
        <v>12665</v>
      </c>
      <c r="F846" s="28" t="s">
        <v>82</v>
      </c>
      <c r="G846" t="s">
        <v>174</v>
      </c>
      <c r="H846" t="s">
        <v>120</v>
      </c>
      <c r="I846" s="28" t="s">
        <v>85</v>
      </c>
      <c r="J846" t="s">
        <v>86</v>
      </c>
      <c r="K846" s="30" t="s">
        <v>87</v>
      </c>
      <c r="L846" t="s">
        <v>88</v>
      </c>
      <c r="M846" s="31" t="s">
        <v>143</v>
      </c>
      <c r="N846" s="31" t="s">
        <v>144</v>
      </c>
      <c r="O846" s="28" t="s">
        <v>90</v>
      </c>
      <c r="P846" t="s">
        <v>91</v>
      </c>
      <c r="Q846" s="30" t="s">
        <v>132</v>
      </c>
      <c r="R846" s="28">
        <v>5</v>
      </c>
      <c r="S846" s="28">
        <v>8</v>
      </c>
      <c r="T846">
        <v>1915</v>
      </c>
      <c r="U846">
        <v>1950</v>
      </c>
      <c r="V846" s="14">
        <f t="shared" si="13"/>
        <v>1</v>
      </c>
      <c r="W846" s="28" t="s">
        <v>93</v>
      </c>
      <c r="X846" s="28" t="s">
        <v>94</v>
      </c>
      <c r="Y846" s="30" t="s">
        <v>124</v>
      </c>
      <c r="Z846" s="28" t="s">
        <v>124</v>
      </c>
      <c r="AA846" t="s">
        <v>117</v>
      </c>
      <c r="AB846" s="28">
        <v>0</v>
      </c>
      <c r="AC846" s="28" t="s">
        <v>98</v>
      </c>
      <c r="AD846" s="28" t="s">
        <v>98</v>
      </c>
      <c r="AE846" s="30" t="s">
        <v>126</v>
      </c>
      <c r="AF846" t="s">
        <v>98</v>
      </c>
      <c r="AG846" t="s">
        <v>98</v>
      </c>
      <c r="AH846" t="s">
        <v>121</v>
      </c>
      <c r="AI846" t="s">
        <v>102</v>
      </c>
      <c r="AJ846">
        <v>0</v>
      </c>
      <c r="AK846" t="s">
        <v>102</v>
      </c>
      <c r="AL846">
        <v>0</v>
      </c>
      <c r="AM846">
        <v>876</v>
      </c>
      <c r="AN846">
        <v>876</v>
      </c>
      <c r="AO846" s="28" t="s">
        <v>103</v>
      </c>
      <c r="AP846" s="28" t="s">
        <v>97</v>
      </c>
      <c r="AQ846" t="s">
        <v>105</v>
      </c>
      <c r="AR846" t="s">
        <v>106</v>
      </c>
      <c r="AS846">
        <v>876</v>
      </c>
      <c r="AT846">
        <v>540</v>
      </c>
      <c r="AU846">
        <v>0</v>
      </c>
      <c r="AV846">
        <v>1416</v>
      </c>
      <c r="AW846" s="30">
        <v>0</v>
      </c>
      <c r="AX846">
        <v>0</v>
      </c>
      <c r="AY846" s="30">
        <v>1</v>
      </c>
      <c r="AZ846" s="30">
        <v>1</v>
      </c>
      <c r="BA846">
        <v>4</v>
      </c>
      <c r="BB846" s="14">
        <f>IF(Table1[[#This Row],[FullBath]]+Table1[[#This Row],[HalfBath]]=Table1[[#This Row],[BedroomAbvGr]],1,0)</f>
        <v>0</v>
      </c>
      <c r="BC846">
        <v>1</v>
      </c>
      <c r="BD846" s="30" t="s">
        <v>98</v>
      </c>
      <c r="BE846">
        <v>7</v>
      </c>
      <c r="BF846" t="s">
        <v>107</v>
      </c>
      <c r="BG846">
        <v>1</v>
      </c>
      <c r="BH846" t="s">
        <v>97</v>
      </c>
      <c r="BI846" t="s">
        <v>127</v>
      </c>
      <c r="BJ846">
        <v>1949</v>
      </c>
      <c r="BK846" t="s">
        <v>102</v>
      </c>
      <c r="BL846">
        <v>3</v>
      </c>
      <c r="BM846">
        <v>720</v>
      </c>
      <c r="BN846" t="s">
        <v>98</v>
      </c>
      <c r="BO846" t="s">
        <v>98</v>
      </c>
      <c r="BP846" t="s">
        <v>105</v>
      </c>
      <c r="BQ846" s="30">
        <v>418</v>
      </c>
      <c r="BR846" s="14">
        <f>IF(Table1[[#This Row],[WoodDeckSF]]&gt;0,1,0)</f>
        <v>1</v>
      </c>
      <c r="BS846">
        <v>0</v>
      </c>
      <c r="BT846">
        <v>194</v>
      </c>
      <c r="BU846">
        <v>0</v>
      </c>
      <c r="BV846">
        <v>0</v>
      </c>
      <c r="BW846">
        <v>0</v>
      </c>
      <c r="BX846" s="28" t="s">
        <v>83</v>
      </c>
      <c r="BY846" s="14">
        <f>IF(Table1[[#This Row],[PoolQC]]="NA", 0, 1)</f>
        <v>0</v>
      </c>
      <c r="BZ846" s="30" t="s">
        <v>83</v>
      </c>
      <c r="CA846" s="14">
        <f>IF(Table1[[#This Row],[Fence]]="NA",0,1)</f>
        <v>0</v>
      </c>
      <c r="CB846" t="s">
        <v>83</v>
      </c>
      <c r="CC846">
        <v>0</v>
      </c>
      <c r="CD846" s="30">
        <v>6</v>
      </c>
      <c r="CE846">
        <v>2008</v>
      </c>
      <c r="CF846" t="s">
        <v>110</v>
      </c>
      <c r="CG846" t="s">
        <v>111</v>
      </c>
      <c r="CH846" s="14">
        <f>IF(Table1[[#This Row],[SaleCondition]]="Normal",1,0)</f>
        <v>1</v>
      </c>
      <c r="CI846" s="1">
        <v>153900</v>
      </c>
    </row>
    <row r="847" spans="1:87" x14ac:dyDescent="0.2">
      <c r="A847">
        <v>846</v>
      </c>
      <c r="B847">
        <v>85</v>
      </c>
      <c r="C847" s="28" t="s">
        <v>81</v>
      </c>
      <c r="D847" t="s">
        <v>83</v>
      </c>
      <c r="E847">
        <v>16647</v>
      </c>
      <c r="F847" s="28" t="s">
        <v>82</v>
      </c>
      <c r="G847" t="s">
        <v>83</v>
      </c>
      <c r="H847" t="s">
        <v>120</v>
      </c>
      <c r="I847" s="28" t="s">
        <v>85</v>
      </c>
      <c r="J847" t="s">
        <v>86</v>
      </c>
      <c r="K847" s="30" t="s">
        <v>166</v>
      </c>
      <c r="L847" t="s">
        <v>88</v>
      </c>
      <c r="M847" s="31" t="s">
        <v>151</v>
      </c>
      <c r="N847" s="31" t="s">
        <v>171</v>
      </c>
      <c r="O847" s="28" t="s">
        <v>90</v>
      </c>
      <c r="P847" t="s">
        <v>91</v>
      </c>
      <c r="Q847" s="30" t="s">
        <v>191</v>
      </c>
      <c r="R847" s="28">
        <v>5</v>
      </c>
      <c r="S847" s="28">
        <v>5</v>
      </c>
      <c r="T847">
        <v>1975</v>
      </c>
      <c r="U847">
        <v>1981</v>
      </c>
      <c r="V847" s="14">
        <f t="shared" si="13"/>
        <v>1</v>
      </c>
      <c r="W847" s="28" t="s">
        <v>93</v>
      </c>
      <c r="X847" s="28" t="s">
        <v>94</v>
      </c>
      <c r="Y847" s="30" t="s">
        <v>140</v>
      </c>
      <c r="Z847" s="28" t="s">
        <v>140</v>
      </c>
      <c r="AA847" t="s">
        <v>117</v>
      </c>
      <c r="AB847" s="28">
        <v>0</v>
      </c>
      <c r="AC847" s="28" t="s">
        <v>98</v>
      </c>
      <c r="AD847" s="28" t="s">
        <v>98</v>
      </c>
      <c r="AE847" s="30" t="s">
        <v>118</v>
      </c>
      <c r="AF847" t="s">
        <v>97</v>
      </c>
      <c r="AG847" t="s">
        <v>98</v>
      </c>
      <c r="AH847" t="s">
        <v>97</v>
      </c>
      <c r="AI847" t="s">
        <v>119</v>
      </c>
      <c r="AJ847">
        <v>1390</v>
      </c>
      <c r="AK847" t="s">
        <v>102</v>
      </c>
      <c r="AL847">
        <v>0</v>
      </c>
      <c r="AM847">
        <v>0</v>
      </c>
      <c r="AN847">
        <v>1390</v>
      </c>
      <c r="AO847" s="28" t="s">
        <v>103</v>
      </c>
      <c r="AP847" s="28" t="s">
        <v>98</v>
      </c>
      <c r="AQ847" t="s">
        <v>105</v>
      </c>
      <c r="AR847" t="s">
        <v>106</v>
      </c>
      <c r="AS847">
        <v>1701</v>
      </c>
      <c r="AT847">
        <v>0</v>
      </c>
      <c r="AU847">
        <v>0</v>
      </c>
      <c r="AV847">
        <v>1701</v>
      </c>
      <c r="AW847" s="30">
        <v>1</v>
      </c>
      <c r="AX847">
        <v>0</v>
      </c>
      <c r="AY847" s="30">
        <v>2</v>
      </c>
      <c r="AZ847" s="30">
        <v>0</v>
      </c>
      <c r="BA847">
        <v>3</v>
      </c>
      <c r="BB847" s="14">
        <f>IF(Table1[[#This Row],[FullBath]]+Table1[[#This Row],[HalfBath]]=Table1[[#This Row],[BedroomAbvGr]],1,0)</f>
        <v>0</v>
      </c>
      <c r="BC847">
        <v>1</v>
      </c>
      <c r="BD847" s="30" t="s">
        <v>98</v>
      </c>
      <c r="BE847">
        <v>6</v>
      </c>
      <c r="BF847" t="s">
        <v>224</v>
      </c>
      <c r="BG847">
        <v>2</v>
      </c>
      <c r="BH847" t="s">
        <v>98</v>
      </c>
      <c r="BI847" t="s">
        <v>209</v>
      </c>
      <c r="BJ847">
        <v>1975</v>
      </c>
      <c r="BK847" t="s">
        <v>157</v>
      </c>
      <c r="BL847">
        <v>2</v>
      </c>
      <c r="BM847">
        <v>611</v>
      </c>
      <c r="BN847" t="s">
        <v>98</v>
      </c>
      <c r="BO847" t="s">
        <v>98</v>
      </c>
      <c r="BP847" t="s">
        <v>105</v>
      </c>
      <c r="BQ847" s="30">
        <v>0</v>
      </c>
      <c r="BR847" s="14">
        <f>IF(Table1[[#This Row],[WoodDeckSF]]&gt;0,1,0)</f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 s="28" t="s">
        <v>83</v>
      </c>
      <c r="BY847" s="14">
        <f>IF(Table1[[#This Row],[PoolQC]]="NA", 0, 1)</f>
        <v>0</v>
      </c>
      <c r="BZ847" s="30" t="s">
        <v>83</v>
      </c>
      <c r="CA847" s="14">
        <f>IF(Table1[[#This Row],[Fence]]="NA",0,1)</f>
        <v>0</v>
      </c>
      <c r="CB847" t="s">
        <v>83</v>
      </c>
      <c r="CC847">
        <v>0</v>
      </c>
      <c r="CD847" s="30">
        <v>1</v>
      </c>
      <c r="CE847">
        <v>2007</v>
      </c>
      <c r="CF847" t="s">
        <v>110</v>
      </c>
      <c r="CG847" t="s">
        <v>111</v>
      </c>
      <c r="CH847" s="14">
        <f>IF(Table1[[#This Row],[SaleCondition]]="Normal",1,0)</f>
        <v>1</v>
      </c>
      <c r="CI847" s="1">
        <v>171000</v>
      </c>
    </row>
    <row r="848" spans="1:87" x14ac:dyDescent="0.2">
      <c r="A848">
        <v>847</v>
      </c>
      <c r="B848">
        <v>60</v>
      </c>
      <c r="C848" s="28" t="s">
        <v>81</v>
      </c>
      <c r="D848">
        <v>75</v>
      </c>
      <c r="E848">
        <v>9317</v>
      </c>
      <c r="F848" s="28" t="s">
        <v>82</v>
      </c>
      <c r="G848" t="s">
        <v>83</v>
      </c>
      <c r="H848" t="s">
        <v>84</v>
      </c>
      <c r="I848" s="28" t="s">
        <v>85</v>
      </c>
      <c r="J848" t="s">
        <v>86</v>
      </c>
      <c r="K848" s="30" t="s">
        <v>87</v>
      </c>
      <c r="L848" t="s">
        <v>88</v>
      </c>
      <c r="M848" s="31" t="s">
        <v>170</v>
      </c>
      <c r="N848" s="31" t="s">
        <v>90</v>
      </c>
      <c r="O848" s="28" t="s">
        <v>90</v>
      </c>
      <c r="P848" t="s">
        <v>91</v>
      </c>
      <c r="Q848" s="30" t="s">
        <v>92</v>
      </c>
      <c r="R848" s="28">
        <v>7</v>
      </c>
      <c r="S848" s="28">
        <v>5</v>
      </c>
      <c r="T848">
        <v>1993</v>
      </c>
      <c r="U848">
        <v>1993</v>
      </c>
      <c r="V848" s="14">
        <f t="shared" si="13"/>
        <v>0</v>
      </c>
      <c r="W848" s="28" t="s">
        <v>93</v>
      </c>
      <c r="X848" s="28" t="s">
        <v>94</v>
      </c>
      <c r="Y848" s="30" t="s">
        <v>140</v>
      </c>
      <c r="Z848" s="28" t="s">
        <v>140</v>
      </c>
      <c r="AA848" t="s">
        <v>96</v>
      </c>
      <c r="AB848" s="28">
        <v>137</v>
      </c>
      <c r="AC848" s="28" t="s">
        <v>97</v>
      </c>
      <c r="AD848" s="28" t="s">
        <v>98</v>
      </c>
      <c r="AE848" s="30" t="s">
        <v>99</v>
      </c>
      <c r="AF848" t="s">
        <v>97</v>
      </c>
      <c r="AG848" t="s">
        <v>98</v>
      </c>
      <c r="AH848" t="s">
        <v>100</v>
      </c>
      <c r="AI848" t="s">
        <v>119</v>
      </c>
      <c r="AJ848">
        <v>513</v>
      </c>
      <c r="AK848" t="s">
        <v>102</v>
      </c>
      <c r="AL848">
        <v>0</v>
      </c>
      <c r="AM848">
        <v>227</v>
      </c>
      <c r="AN848">
        <v>740</v>
      </c>
      <c r="AO848" s="28" t="s">
        <v>103</v>
      </c>
      <c r="AP848" s="28" t="s">
        <v>104</v>
      </c>
      <c r="AQ848" t="s">
        <v>105</v>
      </c>
      <c r="AR848" t="s">
        <v>106</v>
      </c>
      <c r="AS848">
        <v>1006</v>
      </c>
      <c r="AT848">
        <v>769</v>
      </c>
      <c r="AU848">
        <v>0</v>
      </c>
      <c r="AV848">
        <v>1775</v>
      </c>
      <c r="AW848" s="30">
        <v>1</v>
      </c>
      <c r="AX848">
        <v>0</v>
      </c>
      <c r="AY848" s="30">
        <v>2</v>
      </c>
      <c r="AZ848" s="30">
        <v>1</v>
      </c>
      <c r="BA848">
        <v>3</v>
      </c>
      <c r="BB848" s="14">
        <f>IF(Table1[[#This Row],[FullBath]]+Table1[[#This Row],[HalfBath]]=Table1[[#This Row],[BedroomAbvGr]],1,0)</f>
        <v>1</v>
      </c>
      <c r="BC848">
        <v>1</v>
      </c>
      <c r="BD848" s="30" t="s">
        <v>97</v>
      </c>
      <c r="BE848">
        <v>7</v>
      </c>
      <c r="BF848" t="s">
        <v>107</v>
      </c>
      <c r="BG848">
        <v>1</v>
      </c>
      <c r="BH848" t="s">
        <v>98</v>
      </c>
      <c r="BI848" t="s">
        <v>108</v>
      </c>
      <c r="BJ848">
        <v>1993</v>
      </c>
      <c r="BK848" t="s">
        <v>102</v>
      </c>
      <c r="BL848">
        <v>2</v>
      </c>
      <c r="BM848">
        <v>425</v>
      </c>
      <c r="BN848" t="s">
        <v>98</v>
      </c>
      <c r="BO848" t="s">
        <v>98</v>
      </c>
      <c r="BP848" t="s">
        <v>105</v>
      </c>
      <c r="BQ848" s="30">
        <v>234</v>
      </c>
      <c r="BR848" s="14">
        <f>IF(Table1[[#This Row],[WoodDeckSF]]&gt;0,1,0)</f>
        <v>1</v>
      </c>
      <c r="BS848">
        <v>72</v>
      </c>
      <c r="BT848">
        <v>192</v>
      </c>
      <c r="BU848">
        <v>0</v>
      </c>
      <c r="BV848">
        <v>0</v>
      </c>
      <c r="BW848">
        <v>0</v>
      </c>
      <c r="BX848" s="28" t="s">
        <v>83</v>
      </c>
      <c r="BY848" s="14">
        <f>IF(Table1[[#This Row],[PoolQC]]="NA", 0, 1)</f>
        <v>0</v>
      </c>
      <c r="BZ848" s="30" t="s">
        <v>83</v>
      </c>
      <c r="CA848" s="14">
        <f>IF(Table1[[#This Row],[Fence]]="NA",0,1)</f>
        <v>0</v>
      </c>
      <c r="CB848" t="s">
        <v>83</v>
      </c>
      <c r="CC848">
        <v>0</v>
      </c>
      <c r="CD848" s="30">
        <v>7</v>
      </c>
      <c r="CE848">
        <v>2009</v>
      </c>
      <c r="CF848" t="s">
        <v>110</v>
      </c>
      <c r="CG848" t="s">
        <v>111</v>
      </c>
      <c r="CH848" s="14">
        <f>IF(Table1[[#This Row],[SaleCondition]]="Normal",1,0)</f>
        <v>1</v>
      </c>
      <c r="CI848" s="1">
        <v>213000</v>
      </c>
    </row>
    <row r="849" spans="1:87" x14ac:dyDescent="0.2">
      <c r="A849">
        <v>848</v>
      </c>
      <c r="B849">
        <v>20</v>
      </c>
      <c r="C849" s="28" t="s">
        <v>81</v>
      </c>
      <c r="D849">
        <v>36</v>
      </c>
      <c r="E849">
        <v>15523</v>
      </c>
      <c r="F849" s="28" t="s">
        <v>82</v>
      </c>
      <c r="G849" t="s">
        <v>83</v>
      </c>
      <c r="H849" t="s">
        <v>120</v>
      </c>
      <c r="I849" s="28" t="s">
        <v>85</v>
      </c>
      <c r="J849" t="s">
        <v>86</v>
      </c>
      <c r="K849" s="30" t="s">
        <v>166</v>
      </c>
      <c r="L849" t="s">
        <v>88</v>
      </c>
      <c r="M849" s="31" t="s">
        <v>89</v>
      </c>
      <c r="N849" s="31" t="s">
        <v>90</v>
      </c>
      <c r="O849" s="28" t="s">
        <v>90</v>
      </c>
      <c r="P849" t="s">
        <v>91</v>
      </c>
      <c r="Q849" s="30" t="s">
        <v>115</v>
      </c>
      <c r="R849" s="28">
        <v>5</v>
      </c>
      <c r="S849" s="28">
        <v>6</v>
      </c>
      <c r="T849">
        <v>1972</v>
      </c>
      <c r="U849">
        <v>1972</v>
      </c>
      <c r="V849" s="14">
        <f t="shared" si="13"/>
        <v>0</v>
      </c>
      <c r="W849" s="28" t="s">
        <v>93</v>
      </c>
      <c r="X849" s="28" t="s">
        <v>94</v>
      </c>
      <c r="Y849" s="30" t="s">
        <v>140</v>
      </c>
      <c r="Z849" s="28" t="s">
        <v>161</v>
      </c>
      <c r="AA849" t="s">
        <v>117</v>
      </c>
      <c r="AB849" s="28">
        <v>0</v>
      </c>
      <c r="AC849" s="28" t="s">
        <v>98</v>
      </c>
      <c r="AD849" s="28" t="s">
        <v>98</v>
      </c>
      <c r="AE849" s="30" t="s">
        <v>118</v>
      </c>
      <c r="AF849" t="s">
        <v>98</v>
      </c>
      <c r="AG849" t="s">
        <v>98</v>
      </c>
      <c r="AH849" t="s">
        <v>130</v>
      </c>
      <c r="AI849" t="s">
        <v>141</v>
      </c>
      <c r="AJ849">
        <v>460</v>
      </c>
      <c r="AK849" t="s">
        <v>102</v>
      </c>
      <c r="AL849">
        <v>0</v>
      </c>
      <c r="AM849">
        <v>404</v>
      </c>
      <c r="AN849">
        <v>864</v>
      </c>
      <c r="AO849" s="28" t="s">
        <v>103</v>
      </c>
      <c r="AP849" s="28" t="s">
        <v>104</v>
      </c>
      <c r="AQ849" t="s">
        <v>105</v>
      </c>
      <c r="AR849" t="s">
        <v>106</v>
      </c>
      <c r="AS849">
        <v>864</v>
      </c>
      <c r="AT849">
        <v>0</v>
      </c>
      <c r="AU849">
        <v>0</v>
      </c>
      <c r="AV849">
        <v>864</v>
      </c>
      <c r="AW849" s="30">
        <v>1</v>
      </c>
      <c r="AX849">
        <v>0</v>
      </c>
      <c r="AY849" s="30">
        <v>1</v>
      </c>
      <c r="AZ849" s="30">
        <v>0</v>
      </c>
      <c r="BA849">
        <v>3</v>
      </c>
      <c r="BB849" s="14">
        <f>IF(Table1[[#This Row],[FullBath]]+Table1[[#This Row],[HalfBath]]=Table1[[#This Row],[BedroomAbvGr]],1,0)</f>
        <v>0</v>
      </c>
      <c r="BC849">
        <v>1</v>
      </c>
      <c r="BD849" s="30" t="s">
        <v>98</v>
      </c>
      <c r="BE849">
        <v>5</v>
      </c>
      <c r="BF849" t="s">
        <v>107</v>
      </c>
      <c r="BG849">
        <v>1</v>
      </c>
      <c r="BH849" t="s">
        <v>147</v>
      </c>
      <c r="BI849" t="s">
        <v>108</v>
      </c>
      <c r="BJ849">
        <v>1972</v>
      </c>
      <c r="BK849" t="s">
        <v>102</v>
      </c>
      <c r="BL849">
        <v>1</v>
      </c>
      <c r="BM849">
        <v>338</v>
      </c>
      <c r="BN849" t="s">
        <v>98</v>
      </c>
      <c r="BO849" t="s">
        <v>98</v>
      </c>
      <c r="BP849" t="s">
        <v>105</v>
      </c>
      <c r="BQ849" s="30">
        <v>0</v>
      </c>
      <c r="BR849" s="14">
        <f>IF(Table1[[#This Row],[WoodDeckSF]]&gt;0,1,0)</f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s="28" t="s">
        <v>83</v>
      </c>
      <c r="BY849" s="14">
        <f>IF(Table1[[#This Row],[PoolQC]]="NA", 0, 1)</f>
        <v>0</v>
      </c>
      <c r="BZ849" s="30" t="s">
        <v>83</v>
      </c>
      <c r="CA849" s="14">
        <f>IF(Table1[[#This Row],[Fence]]="NA",0,1)</f>
        <v>0</v>
      </c>
      <c r="CB849" t="s">
        <v>83</v>
      </c>
      <c r="CC849">
        <v>0</v>
      </c>
      <c r="CD849" s="30">
        <v>8</v>
      </c>
      <c r="CE849">
        <v>2009</v>
      </c>
      <c r="CF849" t="s">
        <v>110</v>
      </c>
      <c r="CG849" t="s">
        <v>111</v>
      </c>
      <c r="CH849" s="14">
        <f>IF(Table1[[#This Row],[SaleCondition]]="Normal",1,0)</f>
        <v>1</v>
      </c>
      <c r="CI849" s="1">
        <v>133500</v>
      </c>
    </row>
    <row r="850" spans="1:87" x14ac:dyDescent="0.2">
      <c r="A850">
        <v>849</v>
      </c>
      <c r="B850">
        <v>50</v>
      </c>
      <c r="C850" s="28" t="s">
        <v>81</v>
      </c>
      <c r="D850">
        <v>75</v>
      </c>
      <c r="E850">
        <v>45600</v>
      </c>
      <c r="F850" s="28" t="s">
        <v>82</v>
      </c>
      <c r="G850" t="s">
        <v>83</v>
      </c>
      <c r="H850" t="s">
        <v>160</v>
      </c>
      <c r="I850" s="28" t="s">
        <v>175</v>
      </c>
      <c r="J850" t="s">
        <v>86</v>
      </c>
      <c r="K850" s="30" t="s">
        <v>87</v>
      </c>
      <c r="L850" t="s">
        <v>88</v>
      </c>
      <c r="M850" s="31" t="s">
        <v>205</v>
      </c>
      <c r="N850" s="31" t="s">
        <v>90</v>
      </c>
      <c r="O850" s="28" t="s">
        <v>90</v>
      </c>
      <c r="P850" t="s">
        <v>91</v>
      </c>
      <c r="Q850" s="30" t="s">
        <v>132</v>
      </c>
      <c r="R850" s="28">
        <v>6</v>
      </c>
      <c r="S850" s="28">
        <v>8</v>
      </c>
      <c r="T850">
        <v>1908</v>
      </c>
      <c r="U850">
        <v>1997</v>
      </c>
      <c r="V850" s="14">
        <f t="shared" si="13"/>
        <v>1</v>
      </c>
      <c r="W850" s="28" t="s">
        <v>93</v>
      </c>
      <c r="X850" s="28" t="s">
        <v>94</v>
      </c>
      <c r="Y850" s="30" t="s">
        <v>124</v>
      </c>
      <c r="Z850" s="28" t="s">
        <v>124</v>
      </c>
      <c r="AA850" t="s">
        <v>117</v>
      </c>
      <c r="AB850" s="28">
        <v>0</v>
      </c>
      <c r="AC850" s="28" t="s">
        <v>98</v>
      </c>
      <c r="AD850" s="28" t="s">
        <v>98</v>
      </c>
      <c r="AE850" s="30" t="s">
        <v>126</v>
      </c>
      <c r="AF850" t="s">
        <v>98</v>
      </c>
      <c r="AG850" t="s">
        <v>98</v>
      </c>
      <c r="AH850" t="s">
        <v>100</v>
      </c>
      <c r="AI850" t="s">
        <v>102</v>
      </c>
      <c r="AJ850">
        <v>0</v>
      </c>
      <c r="AK850" t="s">
        <v>102</v>
      </c>
      <c r="AL850">
        <v>0</v>
      </c>
      <c r="AM850">
        <v>907</v>
      </c>
      <c r="AN850">
        <v>907</v>
      </c>
      <c r="AO850" s="28" t="s">
        <v>103</v>
      </c>
      <c r="AP850" s="28" t="s">
        <v>98</v>
      </c>
      <c r="AQ850" t="s">
        <v>105</v>
      </c>
      <c r="AR850" t="s">
        <v>106</v>
      </c>
      <c r="AS850">
        <v>1307</v>
      </c>
      <c r="AT850">
        <v>1051</v>
      </c>
      <c r="AU850">
        <v>0</v>
      </c>
      <c r="AV850">
        <v>2358</v>
      </c>
      <c r="AW850" s="30">
        <v>0</v>
      </c>
      <c r="AX850">
        <v>0</v>
      </c>
      <c r="AY850" s="30">
        <v>3</v>
      </c>
      <c r="AZ850" s="30">
        <v>0</v>
      </c>
      <c r="BA850">
        <v>5</v>
      </c>
      <c r="BB850" s="14">
        <f>IF(Table1[[#This Row],[FullBath]]+Table1[[#This Row],[HalfBath]]=Table1[[#This Row],[BedroomAbvGr]],1,0)</f>
        <v>0</v>
      </c>
      <c r="BC850">
        <v>1</v>
      </c>
      <c r="BD850" s="30" t="s">
        <v>98</v>
      </c>
      <c r="BE850">
        <v>10</v>
      </c>
      <c r="BF850" t="s">
        <v>107</v>
      </c>
      <c r="BG850">
        <v>1</v>
      </c>
      <c r="BH850" t="s">
        <v>97</v>
      </c>
      <c r="BI850" t="s">
        <v>127</v>
      </c>
      <c r="BJ850">
        <v>1908</v>
      </c>
      <c r="BK850" t="s">
        <v>102</v>
      </c>
      <c r="BL850">
        <v>2</v>
      </c>
      <c r="BM850">
        <v>360</v>
      </c>
      <c r="BN850" t="s">
        <v>147</v>
      </c>
      <c r="BO850" t="s">
        <v>98</v>
      </c>
      <c r="BP850" t="s">
        <v>105</v>
      </c>
      <c r="BQ850" s="30">
        <v>486</v>
      </c>
      <c r="BR850" s="14">
        <f>IF(Table1[[#This Row],[WoodDeckSF]]&gt;0,1,0)</f>
        <v>1</v>
      </c>
      <c r="BS850">
        <v>40</v>
      </c>
      <c r="BT850">
        <v>0</v>
      </c>
      <c r="BU850">
        <v>0</v>
      </c>
      <c r="BV850">
        <v>175</v>
      </c>
      <c r="BW850">
        <v>0</v>
      </c>
      <c r="BX850" s="28" t="s">
        <v>83</v>
      </c>
      <c r="BY850" s="14">
        <f>IF(Table1[[#This Row],[PoolQC]]="NA", 0, 1)</f>
        <v>0</v>
      </c>
      <c r="BZ850" s="30" t="s">
        <v>83</v>
      </c>
      <c r="CA850" s="14">
        <f>IF(Table1[[#This Row],[Fence]]="NA",0,1)</f>
        <v>0</v>
      </c>
      <c r="CB850" t="s">
        <v>83</v>
      </c>
      <c r="CC850">
        <v>0</v>
      </c>
      <c r="CD850" s="30">
        <v>9</v>
      </c>
      <c r="CE850">
        <v>2008</v>
      </c>
      <c r="CF850" t="s">
        <v>110</v>
      </c>
      <c r="CG850" t="s">
        <v>111</v>
      </c>
      <c r="CH850" s="14">
        <f>IF(Table1[[#This Row],[SaleCondition]]="Normal",1,0)</f>
        <v>1</v>
      </c>
      <c r="CI850" s="1">
        <v>240000</v>
      </c>
    </row>
    <row r="851" spans="1:87" x14ac:dyDescent="0.2">
      <c r="A851">
        <v>850</v>
      </c>
      <c r="B851">
        <v>80</v>
      </c>
      <c r="C851" s="28" t="s">
        <v>81</v>
      </c>
      <c r="D851">
        <v>80</v>
      </c>
      <c r="E851">
        <v>9600</v>
      </c>
      <c r="F851" s="28" t="s">
        <v>82</v>
      </c>
      <c r="G851" t="s">
        <v>83</v>
      </c>
      <c r="H851" t="s">
        <v>84</v>
      </c>
      <c r="I851" s="28" t="s">
        <v>85</v>
      </c>
      <c r="J851" t="s">
        <v>86</v>
      </c>
      <c r="K851" s="30" t="s">
        <v>112</v>
      </c>
      <c r="L851" t="s">
        <v>88</v>
      </c>
      <c r="M851" s="31" t="s">
        <v>113</v>
      </c>
      <c r="N851" s="31" t="s">
        <v>114</v>
      </c>
      <c r="O851" s="28" t="s">
        <v>90</v>
      </c>
      <c r="P851" t="s">
        <v>91</v>
      </c>
      <c r="Q851" s="30" t="s">
        <v>197</v>
      </c>
      <c r="R851" s="28">
        <v>6</v>
      </c>
      <c r="S851" s="28">
        <v>7</v>
      </c>
      <c r="T851">
        <v>1976</v>
      </c>
      <c r="U851">
        <v>1994</v>
      </c>
      <c r="V851" s="14">
        <f t="shared" si="13"/>
        <v>1</v>
      </c>
      <c r="W851" s="28" t="s">
        <v>152</v>
      </c>
      <c r="X851" s="28" t="s">
        <v>94</v>
      </c>
      <c r="Y851" s="30" t="s">
        <v>161</v>
      </c>
      <c r="Z851" s="28" t="s">
        <v>161</v>
      </c>
      <c r="AA851" t="s">
        <v>96</v>
      </c>
      <c r="AB851" s="28">
        <v>360</v>
      </c>
      <c r="AC851" s="28" t="s">
        <v>97</v>
      </c>
      <c r="AD851" s="28" t="s">
        <v>97</v>
      </c>
      <c r="AE851" s="30" t="s">
        <v>118</v>
      </c>
      <c r="AF851" t="s">
        <v>98</v>
      </c>
      <c r="AG851" t="s">
        <v>98</v>
      </c>
      <c r="AH851" t="s">
        <v>100</v>
      </c>
      <c r="AI851" t="s">
        <v>102</v>
      </c>
      <c r="AJ851">
        <v>0</v>
      </c>
      <c r="AK851" t="s">
        <v>102</v>
      </c>
      <c r="AL851">
        <v>0</v>
      </c>
      <c r="AM851">
        <v>528</v>
      </c>
      <c r="AN851">
        <v>528</v>
      </c>
      <c r="AO851" s="28" t="s">
        <v>103</v>
      </c>
      <c r="AP851" s="28" t="s">
        <v>104</v>
      </c>
      <c r="AQ851" t="s">
        <v>105</v>
      </c>
      <c r="AR851" t="s">
        <v>106</v>
      </c>
      <c r="AS851">
        <v>1094</v>
      </c>
      <c r="AT851">
        <v>761</v>
      </c>
      <c r="AU851">
        <v>0</v>
      </c>
      <c r="AV851">
        <v>1855</v>
      </c>
      <c r="AW851" s="30">
        <v>0</v>
      </c>
      <c r="AX851">
        <v>0</v>
      </c>
      <c r="AY851" s="30">
        <v>2</v>
      </c>
      <c r="AZ851" s="30">
        <v>1</v>
      </c>
      <c r="BA851">
        <v>3</v>
      </c>
      <c r="BB851" s="14">
        <f>IF(Table1[[#This Row],[FullBath]]+Table1[[#This Row],[HalfBath]]=Table1[[#This Row],[BedroomAbvGr]],1,0)</f>
        <v>1</v>
      </c>
      <c r="BC851">
        <v>1</v>
      </c>
      <c r="BD851" s="30" t="s">
        <v>98</v>
      </c>
      <c r="BE851">
        <v>7</v>
      </c>
      <c r="BF851" t="s">
        <v>107</v>
      </c>
      <c r="BG851">
        <v>1</v>
      </c>
      <c r="BH851" t="s">
        <v>98</v>
      </c>
      <c r="BI851" t="s">
        <v>108</v>
      </c>
      <c r="BJ851">
        <v>1976</v>
      </c>
      <c r="BK851" t="s">
        <v>109</v>
      </c>
      <c r="BL851">
        <v>2</v>
      </c>
      <c r="BM851">
        <v>512</v>
      </c>
      <c r="BN851" t="s">
        <v>98</v>
      </c>
      <c r="BO851" t="s">
        <v>98</v>
      </c>
      <c r="BP851" t="s">
        <v>105</v>
      </c>
      <c r="BQ851" s="30">
        <v>113</v>
      </c>
      <c r="BR851" s="14">
        <f>IF(Table1[[#This Row],[WoodDeckSF]]&gt;0,1,0)</f>
        <v>1</v>
      </c>
      <c r="BS851">
        <v>100</v>
      </c>
      <c r="BT851">
        <v>0</v>
      </c>
      <c r="BU851">
        <v>0</v>
      </c>
      <c r="BV851">
        <v>0</v>
      </c>
      <c r="BW851">
        <v>0</v>
      </c>
      <c r="BX851" s="28" t="s">
        <v>83</v>
      </c>
      <c r="BY851" s="14">
        <f>IF(Table1[[#This Row],[PoolQC]]="NA", 0, 1)</f>
        <v>0</v>
      </c>
      <c r="BZ851" s="30" t="s">
        <v>83</v>
      </c>
      <c r="CA851" s="14">
        <f>IF(Table1[[#This Row],[Fence]]="NA",0,1)</f>
        <v>0</v>
      </c>
      <c r="CB851" t="s">
        <v>83</v>
      </c>
      <c r="CC851">
        <v>0</v>
      </c>
      <c r="CD851" s="30">
        <v>8</v>
      </c>
      <c r="CE851">
        <v>2007</v>
      </c>
      <c r="CF851" t="s">
        <v>110</v>
      </c>
      <c r="CG851" t="s">
        <v>111</v>
      </c>
      <c r="CH851" s="14">
        <f>IF(Table1[[#This Row],[SaleCondition]]="Normal",1,0)</f>
        <v>1</v>
      </c>
      <c r="CI851" s="1">
        <v>187000</v>
      </c>
    </row>
    <row r="852" spans="1:87" x14ac:dyDescent="0.2">
      <c r="A852">
        <v>851</v>
      </c>
      <c r="B852">
        <v>120</v>
      </c>
      <c r="C852" s="28" t="s">
        <v>142</v>
      </c>
      <c r="D852">
        <v>36</v>
      </c>
      <c r="E852">
        <v>4435</v>
      </c>
      <c r="F852" s="28" t="s">
        <v>82</v>
      </c>
      <c r="G852" t="s">
        <v>83</v>
      </c>
      <c r="H852" t="s">
        <v>84</v>
      </c>
      <c r="I852" s="28" t="s">
        <v>85</v>
      </c>
      <c r="J852" t="s">
        <v>86</v>
      </c>
      <c r="K852" s="30" t="s">
        <v>87</v>
      </c>
      <c r="L852" t="s">
        <v>88</v>
      </c>
      <c r="M852" s="31" t="s">
        <v>89</v>
      </c>
      <c r="N852" s="31" t="s">
        <v>90</v>
      </c>
      <c r="O852" s="28" t="s">
        <v>90</v>
      </c>
      <c r="P852" t="s">
        <v>179</v>
      </c>
      <c r="Q852" s="30" t="s">
        <v>115</v>
      </c>
      <c r="R852" s="28">
        <v>6</v>
      </c>
      <c r="S852" s="28">
        <v>5</v>
      </c>
      <c r="T852">
        <v>2003</v>
      </c>
      <c r="U852">
        <v>2003</v>
      </c>
      <c r="V852" s="14">
        <f t="shared" si="13"/>
        <v>0</v>
      </c>
      <c r="W852" s="28" t="s">
        <v>93</v>
      </c>
      <c r="X852" s="28" t="s">
        <v>94</v>
      </c>
      <c r="Y852" s="30" t="s">
        <v>95</v>
      </c>
      <c r="Z852" s="28" t="s">
        <v>95</v>
      </c>
      <c r="AA852" t="s">
        <v>96</v>
      </c>
      <c r="AB852" s="28">
        <v>170</v>
      </c>
      <c r="AC852" s="28" t="s">
        <v>97</v>
      </c>
      <c r="AD852" s="28" t="s">
        <v>98</v>
      </c>
      <c r="AE852" s="30" t="s">
        <v>99</v>
      </c>
      <c r="AF852" t="s">
        <v>97</v>
      </c>
      <c r="AG852" t="s">
        <v>98</v>
      </c>
      <c r="AH852" t="s">
        <v>130</v>
      </c>
      <c r="AI852" t="s">
        <v>101</v>
      </c>
      <c r="AJ852">
        <v>659</v>
      </c>
      <c r="AK852" t="s">
        <v>102</v>
      </c>
      <c r="AL852">
        <v>0</v>
      </c>
      <c r="AM852">
        <v>189</v>
      </c>
      <c r="AN852">
        <v>848</v>
      </c>
      <c r="AO852" s="28" t="s">
        <v>103</v>
      </c>
      <c r="AP852" s="28" t="s">
        <v>104</v>
      </c>
      <c r="AQ852" t="s">
        <v>105</v>
      </c>
      <c r="AR852" t="s">
        <v>106</v>
      </c>
      <c r="AS852">
        <v>848</v>
      </c>
      <c r="AT852">
        <v>0</v>
      </c>
      <c r="AU852">
        <v>0</v>
      </c>
      <c r="AV852">
        <v>848</v>
      </c>
      <c r="AW852" s="30">
        <v>1</v>
      </c>
      <c r="AX852">
        <v>0</v>
      </c>
      <c r="AY852" s="30">
        <v>1</v>
      </c>
      <c r="AZ852" s="30">
        <v>0</v>
      </c>
      <c r="BA852">
        <v>1</v>
      </c>
      <c r="BB852" s="14">
        <f>IF(Table1[[#This Row],[FullBath]]+Table1[[#This Row],[HalfBath]]=Table1[[#This Row],[BedroomAbvGr]],1,0)</f>
        <v>1</v>
      </c>
      <c r="BC852">
        <v>1</v>
      </c>
      <c r="BD852" s="30" t="s">
        <v>97</v>
      </c>
      <c r="BE852">
        <v>3</v>
      </c>
      <c r="BF852" t="s">
        <v>107</v>
      </c>
      <c r="BG852">
        <v>0</v>
      </c>
      <c r="BH852" t="s">
        <v>83</v>
      </c>
      <c r="BI852" t="s">
        <v>108</v>
      </c>
      <c r="BJ852">
        <v>2003</v>
      </c>
      <c r="BK852" t="s">
        <v>157</v>
      </c>
      <c r="BL852">
        <v>2</v>
      </c>
      <c r="BM852">
        <v>420</v>
      </c>
      <c r="BN852" t="s">
        <v>98</v>
      </c>
      <c r="BO852" t="s">
        <v>98</v>
      </c>
      <c r="BP852" t="s">
        <v>105</v>
      </c>
      <c r="BQ852" s="30">
        <v>140</v>
      </c>
      <c r="BR852" s="14">
        <f>IF(Table1[[#This Row],[WoodDeckSF]]&gt;0,1,0)</f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 s="28" t="s">
        <v>83</v>
      </c>
      <c r="BY852" s="14">
        <f>IF(Table1[[#This Row],[PoolQC]]="NA", 0, 1)</f>
        <v>0</v>
      </c>
      <c r="BZ852" s="30" t="s">
        <v>83</v>
      </c>
      <c r="CA852" s="14">
        <f>IF(Table1[[#This Row],[Fence]]="NA",0,1)</f>
        <v>0</v>
      </c>
      <c r="CB852" t="s">
        <v>83</v>
      </c>
      <c r="CC852">
        <v>0</v>
      </c>
      <c r="CD852" s="30">
        <v>11</v>
      </c>
      <c r="CE852">
        <v>2007</v>
      </c>
      <c r="CF852" t="s">
        <v>110</v>
      </c>
      <c r="CG852" t="s">
        <v>111</v>
      </c>
      <c r="CH852" s="14">
        <f>IF(Table1[[#This Row],[SaleCondition]]="Normal",1,0)</f>
        <v>1</v>
      </c>
      <c r="CI852" s="1">
        <v>131500</v>
      </c>
    </row>
    <row r="853" spans="1:87" x14ac:dyDescent="0.2">
      <c r="A853">
        <v>852</v>
      </c>
      <c r="B853">
        <v>120</v>
      </c>
      <c r="C853" s="28" t="s">
        <v>81</v>
      </c>
      <c r="D853" t="s">
        <v>83</v>
      </c>
      <c r="E853">
        <v>3196</v>
      </c>
      <c r="F853" s="28" t="s">
        <v>82</v>
      </c>
      <c r="G853" t="s">
        <v>83</v>
      </c>
      <c r="H853" t="s">
        <v>84</v>
      </c>
      <c r="I853" s="28" t="s">
        <v>85</v>
      </c>
      <c r="J853" t="s">
        <v>86</v>
      </c>
      <c r="K853" s="30" t="s">
        <v>87</v>
      </c>
      <c r="L853" t="s">
        <v>88</v>
      </c>
      <c r="M853" s="31" t="s">
        <v>227</v>
      </c>
      <c r="N853" s="31" t="s">
        <v>90</v>
      </c>
      <c r="O853" s="28" t="s">
        <v>90</v>
      </c>
      <c r="P853" t="s">
        <v>179</v>
      </c>
      <c r="Q853" s="30" t="s">
        <v>115</v>
      </c>
      <c r="R853" s="28">
        <v>8</v>
      </c>
      <c r="S853" s="28">
        <v>5</v>
      </c>
      <c r="T853">
        <v>2003</v>
      </c>
      <c r="U853">
        <v>2003</v>
      </c>
      <c r="V853" s="14">
        <f t="shared" si="13"/>
        <v>0</v>
      </c>
      <c r="W853" s="28" t="s">
        <v>93</v>
      </c>
      <c r="X853" s="28" t="s">
        <v>94</v>
      </c>
      <c r="Y853" s="30" t="s">
        <v>95</v>
      </c>
      <c r="Z853" s="28" t="s">
        <v>95</v>
      </c>
      <c r="AA853" t="s">
        <v>96</v>
      </c>
      <c r="AB853" s="28">
        <v>40</v>
      </c>
      <c r="AC853" s="28" t="s">
        <v>97</v>
      </c>
      <c r="AD853" s="28" t="s">
        <v>98</v>
      </c>
      <c r="AE853" s="30" t="s">
        <v>99</v>
      </c>
      <c r="AF853" t="s">
        <v>97</v>
      </c>
      <c r="AG853" t="s">
        <v>98</v>
      </c>
      <c r="AH853" t="s">
        <v>97</v>
      </c>
      <c r="AI853" t="s">
        <v>102</v>
      </c>
      <c r="AJ853">
        <v>0</v>
      </c>
      <c r="AK853" t="s">
        <v>102</v>
      </c>
      <c r="AL853">
        <v>0</v>
      </c>
      <c r="AM853">
        <v>1273</v>
      </c>
      <c r="AN853">
        <v>1273</v>
      </c>
      <c r="AO853" s="28" t="s">
        <v>103</v>
      </c>
      <c r="AP853" s="28" t="s">
        <v>104</v>
      </c>
      <c r="AQ853" t="s">
        <v>105</v>
      </c>
      <c r="AR853" t="s">
        <v>106</v>
      </c>
      <c r="AS853">
        <v>1456</v>
      </c>
      <c r="AT853">
        <v>0</v>
      </c>
      <c r="AU853">
        <v>0</v>
      </c>
      <c r="AV853">
        <v>1456</v>
      </c>
      <c r="AW853" s="30">
        <v>0</v>
      </c>
      <c r="AX853">
        <v>0</v>
      </c>
      <c r="AY853" s="30">
        <v>2</v>
      </c>
      <c r="AZ853" s="30">
        <v>0</v>
      </c>
      <c r="BA853">
        <v>2</v>
      </c>
      <c r="BB853" s="14">
        <f>IF(Table1[[#This Row],[FullBath]]+Table1[[#This Row],[HalfBath]]=Table1[[#This Row],[BedroomAbvGr]],1,0)</f>
        <v>1</v>
      </c>
      <c r="BC853">
        <v>1</v>
      </c>
      <c r="BD853" s="30" t="s">
        <v>97</v>
      </c>
      <c r="BE853">
        <v>7</v>
      </c>
      <c r="BF853" t="s">
        <v>107</v>
      </c>
      <c r="BG853">
        <v>1</v>
      </c>
      <c r="BH853" t="s">
        <v>98</v>
      </c>
      <c r="BI853" t="s">
        <v>108</v>
      </c>
      <c r="BJ853">
        <v>2003</v>
      </c>
      <c r="BK853" t="s">
        <v>157</v>
      </c>
      <c r="BL853">
        <v>2</v>
      </c>
      <c r="BM853">
        <v>400</v>
      </c>
      <c r="BN853" t="s">
        <v>98</v>
      </c>
      <c r="BO853" t="s">
        <v>98</v>
      </c>
      <c r="BP853" t="s">
        <v>105</v>
      </c>
      <c r="BQ853" s="30">
        <v>143</v>
      </c>
      <c r="BR853" s="14">
        <f>IF(Table1[[#This Row],[WoodDeckSF]]&gt;0,1,0)</f>
        <v>1</v>
      </c>
      <c r="BS853">
        <v>20</v>
      </c>
      <c r="BT853">
        <v>0</v>
      </c>
      <c r="BU853">
        <v>0</v>
      </c>
      <c r="BV853">
        <v>0</v>
      </c>
      <c r="BW853">
        <v>0</v>
      </c>
      <c r="BX853" s="28" t="s">
        <v>83</v>
      </c>
      <c r="BY853" s="14">
        <f>IF(Table1[[#This Row],[PoolQC]]="NA", 0, 1)</f>
        <v>0</v>
      </c>
      <c r="BZ853" s="30" t="s">
        <v>83</v>
      </c>
      <c r="CA853" s="14">
        <f>IF(Table1[[#This Row],[Fence]]="NA",0,1)</f>
        <v>0</v>
      </c>
      <c r="CB853" t="s">
        <v>83</v>
      </c>
      <c r="CC853">
        <v>0</v>
      </c>
      <c r="CD853" s="30">
        <v>5</v>
      </c>
      <c r="CE853">
        <v>2006</v>
      </c>
      <c r="CF853" t="s">
        <v>110</v>
      </c>
      <c r="CG853" t="s">
        <v>111</v>
      </c>
      <c r="CH853" s="14">
        <f>IF(Table1[[#This Row],[SaleCondition]]="Normal",1,0)</f>
        <v>1</v>
      </c>
      <c r="CI853" s="1">
        <v>215000</v>
      </c>
    </row>
    <row r="854" spans="1:87" x14ac:dyDescent="0.2">
      <c r="A854">
        <v>853</v>
      </c>
      <c r="B854">
        <v>75</v>
      </c>
      <c r="C854" s="28" t="s">
        <v>81</v>
      </c>
      <c r="D854">
        <v>53</v>
      </c>
      <c r="E854">
        <v>7128</v>
      </c>
      <c r="F854" s="28" t="s">
        <v>82</v>
      </c>
      <c r="G854" t="s">
        <v>83</v>
      </c>
      <c r="H854" t="s">
        <v>84</v>
      </c>
      <c r="I854" s="28" t="s">
        <v>85</v>
      </c>
      <c r="J854" t="s">
        <v>86</v>
      </c>
      <c r="K854" s="30" t="s">
        <v>87</v>
      </c>
      <c r="L854" t="s">
        <v>88</v>
      </c>
      <c r="M854" s="31" t="s">
        <v>123</v>
      </c>
      <c r="N854" s="31" t="s">
        <v>90</v>
      </c>
      <c r="O854" s="28" t="s">
        <v>90</v>
      </c>
      <c r="P854" t="s">
        <v>91</v>
      </c>
      <c r="Q854" s="30" t="s">
        <v>201</v>
      </c>
      <c r="R854" s="28">
        <v>7</v>
      </c>
      <c r="S854" s="28">
        <v>5</v>
      </c>
      <c r="T854">
        <v>1941</v>
      </c>
      <c r="U854">
        <v>1950</v>
      </c>
      <c r="V854" s="14">
        <f t="shared" si="13"/>
        <v>1</v>
      </c>
      <c r="W854" s="28" t="s">
        <v>93</v>
      </c>
      <c r="X854" s="28" t="s">
        <v>94</v>
      </c>
      <c r="Y854" s="30" t="s">
        <v>116</v>
      </c>
      <c r="Z854" s="28" t="s">
        <v>116</v>
      </c>
      <c r="AA854" t="s">
        <v>117</v>
      </c>
      <c r="AB854" s="28">
        <v>0</v>
      </c>
      <c r="AC854" s="28" t="s">
        <v>98</v>
      </c>
      <c r="AD854" s="28" t="s">
        <v>97</v>
      </c>
      <c r="AE854" s="30" t="s">
        <v>118</v>
      </c>
      <c r="AF854" t="s">
        <v>98</v>
      </c>
      <c r="AG854" t="s">
        <v>98</v>
      </c>
      <c r="AH854" t="s">
        <v>100</v>
      </c>
      <c r="AI854" t="s">
        <v>153</v>
      </c>
      <c r="AJ854">
        <v>364</v>
      </c>
      <c r="AK854" t="s">
        <v>102</v>
      </c>
      <c r="AL854">
        <v>0</v>
      </c>
      <c r="AM854">
        <v>554</v>
      </c>
      <c r="AN854">
        <v>918</v>
      </c>
      <c r="AO854" s="28" t="s">
        <v>103</v>
      </c>
      <c r="AP854" s="28" t="s">
        <v>97</v>
      </c>
      <c r="AQ854" t="s">
        <v>105</v>
      </c>
      <c r="AR854" t="s">
        <v>106</v>
      </c>
      <c r="AS854">
        <v>918</v>
      </c>
      <c r="AT854">
        <v>728</v>
      </c>
      <c r="AU854">
        <v>0</v>
      </c>
      <c r="AV854">
        <v>1646</v>
      </c>
      <c r="AW854" s="30">
        <v>0</v>
      </c>
      <c r="AX854">
        <v>0</v>
      </c>
      <c r="AY854" s="30">
        <v>2</v>
      </c>
      <c r="AZ854" s="30">
        <v>0</v>
      </c>
      <c r="BA854">
        <v>4</v>
      </c>
      <c r="BB854" s="14">
        <f>IF(Table1[[#This Row],[FullBath]]+Table1[[#This Row],[HalfBath]]=Table1[[#This Row],[BedroomAbvGr]],1,0)</f>
        <v>0</v>
      </c>
      <c r="BC854">
        <v>1</v>
      </c>
      <c r="BD854" s="30" t="s">
        <v>98</v>
      </c>
      <c r="BE854">
        <v>7</v>
      </c>
      <c r="BF854" t="s">
        <v>107</v>
      </c>
      <c r="BG854">
        <v>2</v>
      </c>
      <c r="BH854" t="s">
        <v>97</v>
      </c>
      <c r="BI854" t="s">
        <v>127</v>
      </c>
      <c r="BJ854">
        <v>1941</v>
      </c>
      <c r="BK854" t="s">
        <v>102</v>
      </c>
      <c r="BL854">
        <v>1</v>
      </c>
      <c r="BM854">
        <v>240</v>
      </c>
      <c r="BN854" t="s">
        <v>98</v>
      </c>
      <c r="BO854" t="s">
        <v>98</v>
      </c>
      <c r="BP854" t="s">
        <v>105</v>
      </c>
      <c r="BQ854" s="30">
        <v>0</v>
      </c>
      <c r="BR854" s="14">
        <f>IF(Table1[[#This Row],[WoodDeckSF]]&gt;0,1,0)</f>
        <v>0</v>
      </c>
      <c r="BS854">
        <v>0</v>
      </c>
      <c r="BT854">
        <v>0</v>
      </c>
      <c r="BU854">
        <v>0</v>
      </c>
      <c r="BV854">
        <v>126</v>
      </c>
      <c r="BW854">
        <v>0</v>
      </c>
      <c r="BX854" s="28" t="s">
        <v>83</v>
      </c>
      <c r="BY854" s="14">
        <f>IF(Table1[[#This Row],[PoolQC]]="NA", 0, 1)</f>
        <v>0</v>
      </c>
      <c r="BZ854" s="30" t="s">
        <v>134</v>
      </c>
      <c r="CA854" s="14">
        <f>IF(Table1[[#This Row],[Fence]]="NA",0,1)</f>
        <v>1</v>
      </c>
      <c r="CB854" t="s">
        <v>83</v>
      </c>
      <c r="CC854">
        <v>0</v>
      </c>
      <c r="CD854" s="30">
        <v>8</v>
      </c>
      <c r="CE854">
        <v>2007</v>
      </c>
      <c r="CF854" t="s">
        <v>110</v>
      </c>
      <c r="CG854" t="s">
        <v>111</v>
      </c>
      <c r="CH854" s="14">
        <f>IF(Table1[[#This Row],[SaleCondition]]="Normal",1,0)</f>
        <v>1</v>
      </c>
      <c r="CI854" s="1">
        <v>164000</v>
      </c>
    </row>
    <row r="855" spans="1:87" x14ac:dyDescent="0.2">
      <c r="A855">
        <v>854</v>
      </c>
      <c r="B855">
        <v>80</v>
      </c>
      <c r="C855" s="28" t="s">
        <v>81</v>
      </c>
      <c r="D855" t="s">
        <v>83</v>
      </c>
      <c r="E855">
        <v>12095</v>
      </c>
      <c r="F855" s="28" t="s">
        <v>82</v>
      </c>
      <c r="G855" t="s">
        <v>83</v>
      </c>
      <c r="H855" t="s">
        <v>120</v>
      </c>
      <c r="I855" s="28" t="s">
        <v>85</v>
      </c>
      <c r="J855" t="s">
        <v>86</v>
      </c>
      <c r="K855" s="30" t="s">
        <v>122</v>
      </c>
      <c r="L855" t="s">
        <v>88</v>
      </c>
      <c r="M855" s="31" t="s">
        <v>162</v>
      </c>
      <c r="N855" s="31" t="s">
        <v>90</v>
      </c>
      <c r="O855" s="28" t="s">
        <v>90</v>
      </c>
      <c r="P855" t="s">
        <v>91</v>
      </c>
      <c r="Q855" s="30" t="s">
        <v>197</v>
      </c>
      <c r="R855" s="28">
        <v>6</v>
      </c>
      <c r="S855" s="28">
        <v>6</v>
      </c>
      <c r="T855">
        <v>1964</v>
      </c>
      <c r="U855">
        <v>1964</v>
      </c>
      <c r="V855" s="14">
        <f t="shared" si="13"/>
        <v>0</v>
      </c>
      <c r="W855" s="28" t="s">
        <v>93</v>
      </c>
      <c r="X855" s="28" t="s">
        <v>94</v>
      </c>
      <c r="Y855" s="30" t="s">
        <v>116</v>
      </c>
      <c r="Z855" s="28" t="s">
        <v>140</v>
      </c>
      <c r="AA855" t="s">
        <v>96</v>
      </c>
      <c r="AB855" s="28">
        <v>115</v>
      </c>
      <c r="AC855" s="28" t="s">
        <v>98</v>
      </c>
      <c r="AD855" s="28" t="s">
        <v>97</v>
      </c>
      <c r="AE855" s="30" t="s">
        <v>118</v>
      </c>
      <c r="AF855" t="s">
        <v>98</v>
      </c>
      <c r="AG855" t="s">
        <v>98</v>
      </c>
      <c r="AH855" t="s">
        <v>97</v>
      </c>
      <c r="AI855" t="s">
        <v>153</v>
      </c>
      <c r="AJ855">
        <v>564</v>
      </c>
      <c r="AK855" t="s">
        <v>102</v>
      </c>
      <c r="AL855">
        <v>0</v>
      </c>
      <c r="AM855">
        <v>563</v>
      </c>
      <c r="AN855">
        <v>1127</v>
      </c>
      <c r="AO855" s="28" t="s">
        <v>103</v>
      </c>
      <c r="AP855" s="28" t="s">
        <v>98</v>
      </c>
      <c r="AQ855" t="s">
        <v>105</v>
      </c>
      <c r="AR855" t="s">
        <v>106</v>
      </c>
      <c r="AS855">
        <v>1445</v>
      </c>
      <c r="AT855">
        <v>0</v>
      </c>
      <c r="AU855">
        <v>0</v>
      </c>
      <c r="AV855">
        <v>1445</v>
      </c>
      <c r="AW855" s="30">
        <v>0</v>
      </c>
      <c r="AX855">
        <v>0</v>
      </c>
      <c r="AY855" s="30">
        <v>1</v>
      </c>
      <c r="AZ855" s="30">
        <v>1</v>
      </c>
      <c r="BA855">
        <v>3</v>
      </c>
      <c r="BB855" s="14">
        <f>IF(Table1[[#This Row],[FullBath]]+Table1[[#This Row],[HalfBath]]=Table1[[#This Row],[BedroomAbvGr]],1,0)</f>
        <v>0</v>
      </c>
      <c r="BC855">
        <v>1</v>
      </c>
      <c r="BD855" s="30" t="s">
        <v>98</v>
      </c>
      <c r="BE855">
        <v>7</v>
      </c>
      <c r="BF855" t="s">
        <v>107</v>
      </c>
      <c r="BG855">
        <v>1</v>
      </c>
      <c r="BH855" t="s">
        <v>147</v>
      </c>
      <c r="BI855" t="s">
        <v>108</v>
      </c>
      <c r="BJ855">
        <v>1964</v>
      </c>
      <c r="BK855" t="s">
        <v>109</v>
      </c>
      <c r="BL855">
        <v>2</v>
      </c>
      <c r="BM855">
        <v>645</v>
      </c>
      <c r="BN855" t="s">
        <v>98</v>
      </c>
      <c r="BO855" t="s">
        <v>98</v>
      </c>
      <c r="BP855" t="s">
        <v>105</v>
      </c>
      <c r="BQ855" s="30">
        <v>180</v>
      </c>
      <c r="BR855" s="14">
        <f>IF(Table1[[#This Row],[WoodDeckSF]]&gt;0,1,0)</f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 s="28" t="s">
        <v>83</v>
      </c>
      <c r="BY855" s="14">
        <f>IF(Table1[[#This Row],[PoolQC]]="NA", 0, 1)</f>
        <v>0</v>
      </c>
      <c r="BZ855" s="30" t="s">
        <v>134</v>
      </c>
      <c r="CA855" s="14">
        <f>IF(Table1[[#This Row],[Fence]]="NA",0,1)</f>
        <v>1</v>
      </c>
      <c r="CB855" t="s">
        <v>83</v>
      </c>
      <c r="CC855">
        <v>0</v>
      </c>
      <c r="CD855" s="30">
        <v>8</v>
      </c>
      <c r="CE855">
        <v>2009</v>
      </c>
      <c r="CF855" t="s">
        <v>110</v>
      </c>
      <c r="CG855" t="s">
        <v>111</v>
      </c>
      <c r="CH855" s="14">
        <f>IF(Table1[[#This Row],[SaleCondition]]="Normal",1,0)</f>
        <v>1</v>
      </c>
      <c r="CI855" s="1">
        <v>158000</v>
      </c>
    </row>
    <row r="856" spans="1:87" x14ac:dyDescent="0.2">
      <c r="A856">
        <v>855</v>
      </c>
      <c r="B856">
        <v>20</v>
      </c>
      <c r="C856" s="28" t="s">
        <v>81</v>
      </c>
      <c r="D856">
        <v>102</v>
      </c>
      <c r="E856">
        <v>17920</v>
      </c>
      <c r="F856" s="28" t="s">
        <v>82</v>
      </c>
      <c r="G856" t="s">
        <v>83</v>
      </c>
      <c r="H856" t="s">
        <v>84</v>
      </c>
      <c r="I856" s="28" t="s">
        <v>85</v>
      </c>
      <c r="J856" t="s">
        <v>86</v>
      </c>
      <c r="K856" s="30" t="s">
        <v>87</v>
      </c>
      <c r="L856" t="s">
        <v>88</v>
      </c>
      <c r="M856" s="31" t="s">
        <v>151</v>
      </c>
      <c r="N856" s="31" t="s">
        <v>90</v>
      </c>
      <c r="O856" s="28" t="s">
        <v>90</v>
      </c>
      <c r="P856" t="s">
        <v>91</v>
      </c>
      <c r="Q856" s="30" t="s">
        <v>115</v>
      </c>
      <c r="R856" s="28">
        <v>5</v>
      </c>
      <c r="S856" s="28">
        <v>4</v>
      </c>
      <c r="T856">
        <v>1955</v>
      </c>
      <c r="U856">
        <v>1974</v>
      </c>
      <c r="V856" s="14">
        <f t="shared" si="13"/>
        <v>1</v>
      </c>
      <c r="W856" s="28" t="s">
        <v>152</v>
      </c>
      <c r="X856" s="28" t="s">
        <v>94</v>
      </c>
      <c r="Y856" s="30" t="s">
        <v>124</v>
      </c>
      <c r="Z856" s="28" t="s">
        <v>161</v>
      </c>
      <c r="AA856" t="s">
        <v>117</v>
      </c>
      <c r="AB856" s="28">
        <v>0</v>
      </c>
      <c r="AC856" s="28" t="s">
        <v>98</v>
      </c>
      <c r="AD856" s="28" t="s">
        <v>98</v>
      </c>
      <c r="AE856" s="30" t="s">
        <v>118</v>
      </c>
      <c r="AF856" t="s">
        <v>98</v>
      </c>
      <c r="AG856" t="s">
        <v>98</v>
      </c>
      <c r="AH856" t="s">
        <v>121</v>
      </c>
      <c r="AI856" t="s">
        <v>119</v>
      </c>
      <c r="AJ856">
        <v>306</v>
      </c>
      <c r="AK856" t="s">
        <v>153</v>
      </c>
      <c r="AL856">
        <v>1085</v>
      </c>
      <c r="AM856">
        <v>372</v>
      </c>
      <c r="AN856">
        <v>1763</v>
      </c>
      <c r="AO856" s="28" t="s">
        <v>103</v>
      </c>
      <c r="AP856" s="28" t="s">
        <v>98</v>
      </c>
      <c r="AQ856" t="s">
        <v>105</v>
      </c>
      <c r="AR856" t="s">
        <v>106</v>
      </c>
      <c r="AS856">
        <v>1779</v>
      </c>
      <c r="AT856">
        <v>0</v>
      </c>
      <c r="AU856">
        <v>0</v>
      </c>
      <c r="AV856">
        <v>1779</v>
      </c>
      <c r="AW856" s="30">
        <v>1</v>
      </c>
      <c r="AX856">
        <v>0</v>
      </c>
      <c r="AY856" s="30">
        <v>1</v>
      </c>
      <c r="AZ856" s="30">
        <v>1</v>
      </c>
      <c r="BA856">
        <v>3</v>
      </c>
      <c r="BB856" s="14">
        <f>IF(Table1[[#This Row],[FullBath]]+Table1[[#This Row],[HalfBath]]=Table1[[#This Row],[BedroomAbvGr]],1,0)</f>
        <v>0</v>
      </c>
      <c r="BC856">
        <v>1</v>
      </c>
      <c r="BD856" s="30" t="s">
        <v>98</v>
      </c>
      <c r="BE856">
        <v>6</v>
      </c>
      <c r="BF856" t="s">
        <v>107</v>
      </c>
      <c r="BG856">
        <v>1</v>
      </c>
      <c r="BH856" t="s">
        <v>97</v>
      </c>
      <c r="BI856" t="s">
        <v>108</v>
      </c>
      <c r="BJ856">
        <v>1955</v>
      </c>
      <c r="BK856" t="s">
        <v>102</v>
      </c>
      <c r="BL856">
        <v>2</v>
      </c>
      <c r="BM856">
        <v>454</v>
      </c>
      <c r="BN856" t="s">
        <v>98</v>
      </c>
      <c r="BO856" t="s">
        <v>98</v>
      </c>
      <c r="BP856" t="s">
        <v>105</v>
      </c>
      <c r="BQ856" s="30">
        <v>0</v>
      </c>
      <c r="BR856" s="14">
        <f>IF(Table1[[#This Row],[WoodDeckSF]]&gt;0,1,0)</f>
        <v>0</v>
      </c>
      <c r="BS856">
        <v>418</v>
      </c>
      <c r="BT856">
        <v>0</v>
      </c>
      <c r="BU856">
        <v>0</v>
      </c>
      <c r="BV856">
        <v>312</v>
      </c>
      <c r="BW856">
        <v>0</v>
      </c>
      <c r="BX856" s="28" t="s">
        <v>83</v>
      </c>
      <c r="BY856" s="14">
        <f>IF(Table1[[#This Row],[PoolQC]]="NA", 0, 1)</f>
        <v>0</v>
      </c>
      <c r="BZ856" s="30" t="s">
        <v>83</v>
      </c>
      <c r="CA856" s="14">
        <f>IF(Table1[[#This Row],[Fence]]="NA",0,1)</f>
        <v>0</v>
      </c>
      <c r="CB856" t="s">
        <v>83</v>
      </c>
      <c r="CC856">
        <v>0</v>
      </c>
      <c r="CD856" s="30">
        <v>7</v>
      </c>
      <c r="CE856">
        <v>2006</v>
      </c>
      <c r="CF856" t="s">
        <v>110</v>
      </c>
      <c r="CG856" t="s">
        <v>128</v>
      </c>
      <c r="CH856" s="14">
        <f>IF(Table1[[#This Row],[SaleCondition]]="Normal",1,0)</f>
        <v>0</v>
      </c>
      <c r="CI856" s="1">
        <v>170000</v>
      </c>
    </row>
    <row r="857" spans="1:87" x14ac:dyDescent="0.2">
      <c r="A857">
        <v>856</v>
      </c>
      <c r="B857">
        <v>20</v>
      </c>
      <c r="C857" s="28" t="s">
        <v>81</v>
      </c>
      <c r="D857" t="s">
        <v>83</v>
      </c>
      <c r="E857">
        <v>6897</v>
      </c>
      <c r="F857" s="28" t="s">
        <v>82</v>
      </c>
      <c r="G857" t="s">
        <v>83</v>
      </c>
      <c r="H857" t="s">
        <v>120</v>
      </c>
      <c r="I857" s="28" t="s">
        <v>85</v>
      </c>
      <c r="J857" t="s">
        <v>86</v>
      </c>
      <c r="K857" s="30" t="s">
        <v>122</v>
      </c>
      <c r="L857" t="s">
        <v>88</v>
      </c>
      <c r="M857" s="31" t="s">
        <v>151</v>
      </c>
      <c r="N857" s="31" t="s">
        <v>90</v>
      </c>
      <c r="O857" s="28" t="s">
        <v>90</v>
      </c>
      <c r="P857" t="s">
        <v>91</v>
      </c>
      <c r="Q857" s="30" t="s">
        <v>115</v>
      </c>
      <c r="R857" s="28">
        <v>5</v>
      </c>
      <c r="S857" s="28">
        <v>8</v>
      </c>
      <c r="T857">
        <v>1962</v>
      </c>
      <c r="U857">
        <v>2010</v>
      </c>
      <c r="V857" s="14">
        <f t="shared" si="13"/>
        <v>1</v>
      </c>
      <c r="W857" s="28" t="s">
        <v>93</v>
      </c>
      <c r="X857" s="28" t="s">
        <v>94</v>
      </c>
      <c r="Y857" s="30" t="s">
        <v>140</v>
      </c>
      <c r="Z857" s="28" t="s">
        <v>140</v>
      </c>
      <c r="AA857" t="s">
        <v>117</v>
      </c>
      <c r="AB857" s="28">
        <v>0</v>
      </c>
      <c r="AC857" s="28" t="s">
        <v>98</v>
      </c>
      <c r="AD857" s="28" t="s">
        <v>97</v>
      </c>
      <c r="AE857" s="30" t="s">
        <v>118</v>
      </c>
      <c r="AF857" t="s">
        <v>98</v>
      </c>
      <c r="AG857" t="s">
        <v>98</v>
      </c>
      <c r="AH857" t="s">
        <v>100</v>
      </c>
      <c r="AI857" t="s">
        <v>119</v>
      </c>
      <c r="AJ857">
        <v>659</v>
      </c>
      <c r="AK857" t="s">
        <v>102</v>
      </c>
      <c r="AL857">
        <v>0</v>
      </c>
      <c r="AM857">
        <v>381</v>
      </c>
      <c r="AN857">
        <v>1040</v>
      </c>
      <c r="AO857" s="28" t="s">
        <v>103</v>
      </c>
      <c r="AP857" s="28" t="s">
        <v>104</v>
      </c>
      <c r="AQ857" t="s">
        <v>105</v>
      </c>
      <c r="AR857" t="s">
        <v>106</v>
      </c>
      <c r="AS857">
        <v>1040</v>
      </c>
      <c r="AT857">
        <v>0</v>
      </c>
      <c r="AU857">
        <v>0</v>
      </c>
      <c r="AV857">
        <v>1040</v>
      </c>
      <c r="AW857" s="30">
        <v>1</v>
      </c>
      <c r="AX857">
        <v>0</v>
      </c>
      <c r="AY857" s="30">
        <v>1</v>
      </c>
      <c r="AZ857" s="30">
        <v>1</v>
      </c>
      <c r="BA857">
        <v>3</v>
      </c>
      <c r="BB857" s="14">
        <f>IF(Table1[[#This Row],[FullBath]]+Table1[[#This Row],[HalfBath]]=Table1[[#This Row],[BedroomAbvGr]],1,0)</f>
        <v>0</v>
      </c>
      <c r="BC857">
        <v>1</v>
      </c>
      <c r="BD857" s="30" t="s">
        <v>98</v>
      </c>
      <c r="BE857">
        <v>6</v>
      </c>
      <c r="BF857" t="s">
        <v>107</v>
      </c>
      <c r="BG857">
        <v>0</v>
      </c>
      <c r="BH857" t="s">
        <v>83</v>
      </c>
      <c r="BI857" t="s">
        <v>127</v>
      </c>
      <c r="BJ857">
        <v>1962</v>
      </c>
      <c r="BK857" t="s">
        <v>102</v>
      </c>
      <c r="BL857">
        <v>1</v>
      </c>
      <c r="BM857">
        <v>260</v>
      </c>
      <c r="BN857" t="s">
        <v>98</v>
      </c>
      <c r="BO857" t="s">
        <v>98</v>
      </c>
      <c r="BP857" t="s">
        <v>105</v>
      </c>
      <c r="BQ857" s="30">
        <v>0</v>
      </c>
      <c r="BR857" s="14">
        <f>IF(Table1[[#This Row],[WoodDeckSF]]&gt;0,1,0)</f>
        <v>0</v>
      </c>
      <c r="BS857">
        <v>104</v>
      </c>
      <c r="BT857">
        <v>0</v>
      </c>
      <c r="BU857">
        <v>0</v>
      </c>
      <c r="BV857">
        <v>0</v>
      </c>
      <c r="BW857">
        <v>0</v>
      </c>
      <c r="BX857" s="28" t="s">
        <v>83</v>
      </c>
      <c r="BY857" s="14">
        <f>IF(Table1[[#This Row],[PoolQC]]="NA", 0, 1)</f>
        <v>0</v>
      </c>
      <c r="BZ857" s="30" t="s">
        <v>83</v>
      </c>
      <c r="CA857" s="14">
        <f>IF(Table1[[#This Row],[Fence]]="NA",0,1)</f>
        <v>0</v>
      </c>
      <c r="CB857" t="s">
        <v>83</v>
      </c>
      <c r="CC857">
        <v>0</v>
      </c>
      <c r="CD857" s="30">
        <v>4</v>
      </c>
      <c r="CE857">
        <v>2010</v>
      </c>
      <c r="CF857" t="s">
        <v>110</v>
      </c>
      <c r="CG857" t="s">
        <v>111</v>
      </c>
      <c r="CH857" s="14">
        <f>IF(Table1[[#This Row],[SaleCondition]]="Normal",1,0)</f>
        <v>1</v>
      </c>
      <c r="CI857" s="1">
        <v>127000</v>
      </c>
    </row>
    <row r="858" spans="1:87" x14ac:dyDescent="0.2">
      <c r="A858">
        <v>857</v>
      </c>
      <c r="B858">
        <v>80</v>
      </c>
      <c r="C858" s="28" t="s">
        <v>81</v>
      </c>
      <c r="D858" t="s">
        <v>83</v>
      </c>
      <c r="E858">
        <v>10970</v>
      </c>
      <c r="F858" s="28" t="s">
        <v>82</v>
      </c>
      <c r="G858" t="s">
        <v>83</v>
      </c>
      <c r="H858" t="s">
        <v>120</v>
      </c>
      <c r="I858" s="28" t="s">
        <v>195</v>
      </c>
      <c r="J858" t="s">
        <v>86</v>
      </c>
      <c r="K858" s="30" t="s">
        <v>87</v>
      </c>
      <c r="L858" t="s">
        <v>194</v>
      </c>
      <c r="M858" s="31" t="s">
        <v>89</v>
      </c>
      <c r="N858" s="31" t="s">
        <v>90</v>
      </c>
      <c r="O858" s="28" t="s">
        <v>90</v>
      </c>
      <c r="P858" t="s">
        <v>91</v>
      </c>
      <c r="Q858" s="30" t="s">
        <v>197</v>
      </c>
      <c r="R858" s="28">
        <v>6</v>
      </c>
      <c r="S858" s="28">
        <v>6</v>
      </c>
      <c r="T858">
        <v>1978</v>
      </c>
      <c r="U858">
        <v>1978</v>
      </c>
      <c r="V858" s="14">
        <f t="shared" si="13"/>
        <v>0</v>
      </c>
      <c r="W858" s="28" t="s">
        <v>93</v>
      </c>
      <c r="X858" s="28" t="s">
        <v>94</v>
      </c>
      <c r="Y858" s="30" t="s">
        <v>161</v>
      </c>
      <c r="Z858" s="28" t="s">
        <v>140</v>
      </c>
      <c r="AA858" t="s">
        <v>117</v>
      </c>
      <c r="AB858" s="28">
        <v>0</v>
      </c>
      <c r="AC858" s="28" t="s">
        <v>98</v>
      </c>
      <c r="AD858" s="28" t="s">
        <v>98</v>
      </c>
      <c r="AE858" s="30" t="s">
        <v>118</v>
      </c>
      <c r="AF858" t="s">
        <v>97</v>
      </c>
      <c r="AG858" t="s">
        <v>97</v>
      </c>
      <c r="AH858" t="s">
        <v>97</v>
      </c>
      <c r="AI858" t="s">
        <v>101</v>
      </c>
      <c r="AJ858">
        <v>505</v>
      </c>
      <c r="AK858" t="s">
        <v>172</v>
      </c>
      <c r="AL858">
        <v>435</v>
      </c>
      <c r="AM858">
        <v>0</v>
      </c>
      <c r="AN858">
        <v>940</v>
      </c>
      <c r="AO858" s="28" t="s">
        <v>103</v>
      </c>
      <c r="AP858" s="28" t="s">
        <v>98</v>
      </c>
      <c r="AQ858" t="s">
        <v>105</v>
      </c>
      <c r="AR858" t="s">
        <v>106</v>
      </c>
      <c r="AS858">
        <v>1026</v>
      </c>
      <c r="AT858">
        <v>0</v>
      </c>
      <c r="AU858">
        <v>0</v>
      </c>
      <c r="AV858">
        <v>1026</v>
      </c>
      <c r="AW858" s="30">
        <v>1</v>
      </c>
      <c r="AX858">
        <v>0</v>
      </c>
      <c r="AY858" s="30">
        <v>1</v>
      </c>
      <c r="AZ858" s="30">
        <v>0</v>
      </c>
      <c r="BA858">
        <v>3</v>
      </c>
      <c r="BB858" s="14">
        <f>IF(Table1[[#This Row],[FullBath]]+Table1[[#This Row],[HalfBath]]=Table1[[#This Row],[BedroomAbvGr]],1,0)</f>
        <v>0</v>
      </c>
      <c r="BC858">
        <v>1</v>
      </c>
      <c r="BD858" s="30" t="s">
        <v>98</v>
      </c>
      <c r="BE858">
        <v>5</v>
      </c>
      <c r="BF858" t="s">
        <v>107</v>
      </c>
      <c r="BG858">
        <v>0</v>
      </c>
      <c r="BH858" t="s">
        <v>83</v>
      </c>
      <c r="BI858" t="s">
        <v>127</v>
      </c>
      <c r="BJ858">
        <v>1981</v>
      </c>
      <c r="BK858" t="s">
        <v>102</v>
      </c>
      <c r="BL858">
        <v>2</v>
      </c>
      <c r="BM858">
        <v>576</v>
      </c>
      <c r="BN858" t="s">
        <v>98</v>
      </c>
      <c r="BO858" t="s">
        <v>147</v>
      </c>
      <c r="BP858" t="s">
        <v>105</v>
      </c>
      <c r="BQ858" s="30">
        <v>0</v>
      </c>
      <c r="BR858" s="14">
        <f>IF(Table1[[#This Row],[WoodDeckSF]]&gt;0,1,0)</f>
        <v>0</v>
      </c>
      <c r="BS858">
        <v>0</v>
      </c>
      <c r="BT858">
        <v>34</v>
      </c>
      <c r="BU858">
        <v>0</v>
      </c>
      <c r="BV858">
        <v>0</v>
      </c>
      <c r="BW858">
        <v>0</v>
      </c>
      <c r="BX858" s="28" t="s">
        <v>83</v>
      </c>
      <c r="BY858" s="14">
        <f>IF(Table1[[#This Row],[PoolQC]]="NA", 0, 1)</f>
        <v>0</v>
      </c>
      <c r="BZ858" s="30" t="s">
        <v>134</v>
      </c>
      <c r="CA858" s="14">
        <f>IF(Table1[[#This Row],[Fence]]="NA",0,1)</f>
        <v>1</v>
      </c>
      <c r="CB858" t="s">
        <v>83</v>
      </c>
      <c r="CC858">
        <v>0</v>
      </c>
      <c r="CD858" s="30">
        <v>10</v>
      </c>
      <c r="CE858">
        <v>2008</v>
      </c>
      <c r="CF858" t="s">
        <v>110</v>
      </c>
      <c r="CG858" t="s">
        <v>111</v>
      </c>
      <c r="CH858" s="14">
        <f>IF(Table1[[#This Row],[SaleCondition]]="Normal",1,0)</f>
        <v>1</v>
      </c>
      <c r="CI858" s="1">
        <v>147000</v>
      </c>
    </row>
    <row r="859" spans="1:87" x14ac:dyDescent="0.2">
      <c r="A859">
        <v>858</v>
      </c>
      <c r="B859">
        <v>60</v>
      </c>
      <c r="C859" s="28" t="s">
        <v>81</v>
      </c>
      <c r="D859">
        <v>65</v>
      </c>
      <c r="E859">
        <v>8125</v>
      </c>
      <c r="F859" s="28" t="s">
        <v>82</v>
      </c>
      <c r="G859" t="s">
        <v>83</v>
      </c>
      <c r="H859" t="s">
        <v>84</v>
      </c>
      <c r="I859" s="28" t="s">
        <v>85</v>
      </c>
      <c r="J859" t="s">
        <v>86</v>
      </c>
      <c r="K859" s="30" t="s">
        <v>87</v>
      </c>
      <c r="L859" t="s">
        <v>88</v>
      </c>
      <c r="M859" s="31" t="s">
        <v>193</v>
      </c>
      <c r="N859" s="31" t="s">
        <v>90</v>
      </c>
      <c r="O859" s="28" t="s">
        <v>90</v>
      </c>
      <c r="P859" t="s">
        <v>91</v>
      </c>
      <c r="Q859" s="30" t="s">
        <v>92</v>
      </c>
      <c r="R859" s="28">
        <v>6</v>
      </c>
      <c r="S859" s="28">
        <v>5</v>
      </c>
      <c r="T859">
        <v>1994</v>
      </c>
      <c r="U859">
        <v>1995</v>
      </c>
      <c r="V859" s="14">
        <f t="shared" si="13"/>
        <v>1</v>
      </c>
      <c r="W859" s="28" t="s">
        <v>93</v>
      </c>
      <c r="X859" s="28" t="s">
        <v>94</v>
      </c>
      <c r="Y859" s="30" t="s">
        <v>140</v>
      </c>
      <c r="Z859" s="28" t="s">
        <v>140</v>
      </c>
      <c r="AA859" t="s">
        <v>117</v>
      </c>
      <c r="AB859" s="28">
        <v>0</v>
      </c>
      <c r="AC859" s="28" t="s">
        <v>98</v>
      </c>
      <c r="AD859" s="28" t="s">
        <v>98</v>
      </c>
      <c r="AE859" s="30" t="s">
        <v>99</v>
      </c>
      <c r="AF859" t="s">
        <v>97</v>
      </c>
      <c r="AG859" t="s">
        <v>98</v>
      </c>
      <c r="AH859" t="s">
        <v>100</v>
      </c>
      <c r="AI859" t="s">
        <v>102</v>
      </c>
      <c r="AJ859">
        <v>0</v>
      </c>
      <c r="AK859" t="s">
        <v>102</v>
      </c>
      <c r="AL859">
        <v>0</v>
      </c>
      <c r="AM859">
        <v>702</v>
      </c>
      <c r="AN859">
        <v>702</v>
      </c>
      <c r="AO859" s="28" t="s">
        <v>103</v>
      </c>
      <c r="AP859" s="28" t="s">
        <v>97</v>
      </c>
      <c r="AQ859" t="s">
        <v>105</v>
      </c>
      <c r="AR859" t="s">
        <v>106</v>
      </c>
      <c r="AS859">
        <v>702</v>
      </c>
      <c r="AT859">
        <v>779</v>
      </c>
      <c r="AU859">
        <v>0</v>
      </c>
      <c r="AV859">
        <v>1481</v>
      </c>
      <c r="AW859" s="30">
        <v>0</v>
      </c>
      <c r="AX859">
        <v>0</v>
      </c>
      <c r="AY859" s="30">
        <v>2</v>
      </c>
      <c r="AZ859" s="30">
        <v>1</v>
      </c>
      <c r="BA859">
        <v>3</v>
      </c>
      <c r="BB859" s="14">
        <f>IF(Table1[[#This Row],[FullBath]]+Table1[[#This Row],[HalfBath]]=Table1[[#This Row],[BedroomAbvGr]],1,0)</f>
        <v>1</v>
      </c>
      <c r="BC859">
        <v>1</v>
      </c>
      <c r="BD859" s="30" t="s">
        <v>98</v>
      </c>
      <c r="BE859">
        <v>6</v>
      </c>
      <c r="BF859" t="s">
        <v>107</v>
      </c>
      <c r="BG859">
        <v>1</v>
      </c>
      <c r="BH859" t="s">
        <v>98</v>
      </c>
      <c r="BI859" t="s">
        <v>108</v>
      </c>
      <c r="BJ859">
        <v>1994</v>
      </c>
      <c r="BK859" t="s">
        <v>157</v>
      </c>
      <c r="BL859">
        <v>2</v>
      </c>
      <c r="BM859">
        <v>343</v>
      </c>
      <c r="BN859" t="s">
        <v>98</v>
      </c>
      <c r="BO859" t="s">
        <v>98</v>
      </c>
      <c r="BP859" t="s">
        <v>105</v>
      </c>
      <c r="BQ859" s="30">
        <v>0</v>
      </c>
      <c r="BR859" s="14">
        <f>IF(Table1[[#This Row],[WoodDeckSF]]&gt;0,1,0)</f>
        <v>0</v>
      </c>
      <c r="BS859">
        <v>36</v>
      </c>
      <c r="BT859">
        <v>0</v>
      </c>
      <c r="BU859">
        <v>0</v>
      </c>
      <c r="BV859">
        <v>0</v>
      </c>
      <c r="BW859">
        <v>0</v>
      </c>
      <c r="BX859" s="28" t="s">
        <v>83</v>
      </c>
      <c r="BY859" s="14">
        <f>IF(Table1[[#This Row],[PoolQC]]="NA", 0, 1)</f>
        <v>0</v>
      </c>
      <c r="BZ859" s="30" t="s">
        <v>83</v>
      </c>
      <c r="CA859" s="14">
        <f>IF(Table1[[#This Row],[Fence]]="NA",0,1)</f>
        <v>0</v>
      </c>
      <c r="CB859" t="s">
        <v>83</v>
      </c>
      <c r="CC859">
        <v>0</v>
      </c>
      <c r="CD859" s="30">
        <v>3</v>
      </c>
      <c r="CE859">
        <v>2009</v>
      </c>
      <c r="CF859" t="s">
        <v>110</v>
      </c>
      <c r="CG859" t="s">
        <v>111</v>
      </c>
      <c r="CH859" s="14">
        <f>IF(Table1[[#This Row],[SaleCondition]]="Normal",1,0)</f>
        <v>1</v>
      </c>
      <c r="CI859" s="1">
        <v>174000</v>
      </c>
    </row>
    <row r="860" spans="1:87" x14ac:dyDescent="0.2">
      <c r="A860">
        <v>859</v>
      </c>
      <c r="B860">
        <v>20</v>
      </c>
      <c r="C860" s="28" t="s">
        <v>81</v>
      </c>
      <c r="D860">
        <v>80</v>
      </c>
      <c r="E860">
        <v>10400</v>
      </c>
      <c r="F860" s="28" t="s">
        <v>82</v>
      </c>
      <c r="G860" t="s">
        <v>83</v>
      </c>
      <c r="H860" t="s">
        <v>84</v>
      </c>
      <c r="I860" s="28" t="s">
        <v>85</v>
      </c>
      <c r="J860" t="s">
        <v>86</v>
      </c>
      <c r="K860" s="30" t="s">
        <v>87</v>
      </c>
      <c r="L860" t="s">
        <v>88</v>
      </c>
      <c r="M860" s="31" t="s">
        <v>138</v>
      </c>
      <c r="N860" s="31" t="s">
        <v>90</v>
      </c>
      <c r="O860" s="28" t="s">
        <v>90</v>
      </c>
      <c r="P860" t="s">
        <v>91</v>
      </c>
      <c r="Q860" s="30" t="s">
        <v>115</v>
      </c>
      <c r="R860" s="28">
        <v>7</v>
      </c>
      <c r="S860" s="28">
        <v>5</v>
      </c>
      <c r="T860">
        <v>1976</v>
      </c>
      <c r="U860">
        <v>1976</v>
      </c>
      <c r="V860" s="14">
        <f t="shared" si="13"/>
        <v>0</v>
      </c>
      <c r="W860" s="28" t="s">
        <v>93</v>
      </c>
      <c r="X860" s="28" t="s">
        <v>94</v>
      </c>
      <c r="Y860" s="30" t="s">
        <v>140</v>
      </c>
      <c r="Z860" s="28" t="s">
        <v>140</v>
      </c>
      <c r="AA860" t="s">
        <v>96</v>
      </c>
      <c r="AB860" s="28">
        <v>189</v>
      </c>
      <c r="AC860" s="28" t="s">
        <v>98</v>
      </c>
      <c r="AD860" s="28" t="s">
        <v>98</v>
      </c>
      <c r="AE860" s="30" t="s">
        <v>118</v>
      </c>
      <c r="AF860" t="s">
        <v>97</v>
      </c>
      <c r="AG860" t="s">
        <v>98</v>
      </c>
      <c r="AH860" t="s">
        <v>100</v>
      </c>
      <c r="AI860" t="s">
        <v>102</v>
      </c>
      <c r="AJ860">
        <v>0</v>
      </c>
      <c r="AK860" t="s">
        <v>102</v>
      </c>
      <c r="AL860">
        <v>0</v>
      </c>
      <c r="AM860">
        <v>1090</v>
      </c>
      <c r="AN860">
        <v>1090</v>
      </c>
      <c r="AO860" s="28" t="s">
        <v>103</v>
      </c>
      <c r="AP860" s="28" t="s">
        <v>98</v>
      </c>
      <c r="AQ860" t="s">
        <v>105</v>
      </c>
      <c r="AR860" t="s">
        <v>106</v>
      </c>
      <c r="AS860">
        <v>1370</v>
      </c>
      <c r="AT860">
        <v>0</v>
      </c>
      <c r="AU860">
        <v>0</v>
      </c>
      <c r="AV860">
        <v>1370</v>
      </c>
      <c r="AW860" s="30">
        <v>0</v>
      </c>
      <c r="AX860">
        <v>0</v>
      </c>
      <c r="AY860" s="30">
        <v>2</v>
      </c>
      <c r="AZ860" s="30">
        <v>0</v>
      </c>
      <c r="BA860">
        <v>3</v>
      </c>
      <c r="BB860" s="14">
        <f>IF(Table1[[#This Row],[FullBath]]+Table1[[#This Row],[HalfBath]]=Table1[[#This Row],[BedroomAbvGr]],1,0)</f>
        <v>0</v>
      </c>
      <c r="BC860">
        <v>1</v>
      </c>
      <c r="BD860" s="30" t="s">
        <v>98</v>
      </c>
      <c r="BE860">
        <v>6</v>
      </c>
      <c r="BF860" t="s">
        <v>107</v>
      </c>
      <c r="BG860">
        <v>1</v>
      </c>
      <c r="BH860" t="s">
        <v>98</v>
      </c>
      <c r="BI860" t="s">
        <v>108</v>
      </c>
      <c r="BJ860">
        <v>1976</v>
      </c>
      <c r="BK860" t="s">
        <v>109</v>
      </c>
      <c r="BL860">
        <v>2</v>
      </c>
      <c r="BM860">
        <v>479</v>
      </c>
      <c r="BN860" t="s">
        <v>98</v>
      </c>
      <c r="BO860" t="s">
        <v>98</v>
      </c>
      <c r="BP860" t="s">
        <v>105</v>
      </c>
      <c r="BQ860" s="30">
        <v>0</v>
      </c>
      <c r="BR860" s="14">
        <f>IF(Table1[[#This Row],[WoodDeckSF]]&gt;0,1,0)</f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s="28" t="s">
        <v>83</v>
      </c>
      <c r="BY860" s="14">
        <f>IF(Table1[[#This Row],[PoolQC]]="NA", 0, 1)</f>
        <v>0</v>
      </c>
      <c r="BZ860" s="30" t="s">
        <v>134</v>
      </c>
      <c r="CA860" s="14">
        <f>IF(Table1[[#This Row],[Fence]]="NA",0,1)</f>
        <v>1</v>
      </c>
      <c r="CB860" t="s">
        <v>83</v>
      </c>
      <c r="CC860">
        <v>0</v>
      </c>
      <c r="CD860" s="30">
        <v>6</v>
      </c>
      <c r="CE860">
        <v>2009</v>
      </c>
      <c r="CF860" t="s">
        <v>110</v>
      </c>
      <c r="CG860" t="s">
        <v>219</v>
      </c>
      <c r="CH860" s="14">
        <f>IF(Table1[[#This Row],[SaleCondition]]="Normal",1,0)</f>
        <v>0</v>
      </c>
      <c r="CI860" s="1">
        <v>152000</v>
      </c>
    </row>
    <row r="861" spans="1:87" x14ac:dyDescent="0.2">
      <c r="A861">
        <v>860</v>
      </c>
      <c r="B861">
        <v>60</v>
      </c>
      <c r="C861" s="28" t="s">
        <v>81</v>
      </c>
      <c r="D861" t="s">
        <v>83</v>
      </c>
      <c r="E861">
        <v>11029</v>
      </c>
      <c r="F861" s="28" t="s">
        <v>82</v>
      </c>
      <c r="G861" t="s">
        <v>83</v>
      </c>
      <c r="H861" t="s">
        <v>120</v>
      </c>
      <c r="I861" s="28" t="s">
        <v>85</v>
      </c>
      <c r="J861" t="s">
        <v>86</v>
      </c>
      <c r="K861" s="30" t="s">
        <v>122</v>
      </c>
      <c r="L861" t="s">
        <v>88</v>
      </c>
      <c r="M861" s="31" t="s">
        <v>138</v>
      </c>
      <c r="N861" s="31" t="s">
        <v>204</v>
      </c>
      <c r="O861" s="28" t="s">
        <v>90</v>
      </c>
      <c r="P861" t="s">
        <v>91</v>
      </c>
      <c r="Q861" s="30" t="s">
        <v>92</v>
      </c>
      <c r="R861" s="28">
        <v>6</v>
      </c>
      <c r="S861" s="28">
        <v>7</v>
      </c>
      <c r="T861">
        <v>1968</v>
      </c>
      <c r="U861">
        <v>1984</v>
      </c>
      <c r="V861" s="14">
        <f t="shared" si="13"/>
        <v>1</v>
      </c>
      <c r="W861" s="28" t="s">
        <v>93</v>
      </c>
      <c r="X861" s="28" t="s">
        <v>94</v>
      </c>
      <c r="Y861" s="30" t="s">
        <v>140</v>
      </c>
      <c r="Z861" s="28" t="s">
        <v>140</v>
      </c>
      <c r="AA861" t="s">
        <v>96</v>
      </c>
      <c r="AB861" s="28">
        <v>220</v>
      </c>
      <c r="AC861" s="28" t="s">
        <v>98</v>
      </c>
      <c r="AD861" s="28" t="s">
        <v>98</v>
      </c>
      <c r="AE861" s="30" t="s">
        <v>118</v>
      </c>
      <c r="AF861" t="s">
        <v>98</v>
      </c>
      <c r="AG861" t="s">
        <v>98</v>
      </c>
      <c r="AH861" t="s">
        <v>121</v>
      </c>
      <c r="AI861" t="s">
        <v>141</v>
      </c>
      <c r="AJ861">
        <v>619</v>
      </c>
      <c r="AK861" t="s">
        <v>102</v>
      </c>
      <c r="AL861">
        <v>0</v>
      </c>
      <c r="AM861">
        <v>435</v>
      </c>
      <c r="AN861">
        <v>1054</v>
      </c>
      <c r="AO861" s="28" t="s">
        <v>103</v>
      </c>
      <c r="AP861" s="28" t="s">
        <v>98</v>
      </c>
      <c r="AQ861" t="s">
        <v>105</v>
      </c>
      <c r="AR861" t="s">
        <v>106</v>
      </c>
      <c r="AS861">
        <v>1512</v>
      </c>
      <c r="AT861">
        <v>1142</v>
      </c>
      <c r="AU861">
        <v>0</v>
      </c>
      <c r="AV861">
        <v>2654</v>
      </c>
      <c r="AW861" s="30">
        <v>1</v>
      </c>
      <c r="AX861">
        <v>0</v>
      </c>
      <c r="AY861" s="30">
        <v>2</v>
      </c>
      <c r="AZ861" s="30">
        <v>1</v>
      </c>
      <c r="BA861">
        <v>4</v>
      </c>
      <c r="BB861" s="14">
        <f>IF(Table1[[#This Row],[FullBath]]+Table1[[#This Row],[HalfBath]]=Table1[[#This Row],[BedroomAbvGr]],1,0)</f>
        <v>0</v>
      </c>
      <c r="BC861">
        <v>1</v>
      </c>
      <c r="BD861" s="30" t="s">
        <v>97</v>
      </c>
      <c r="BE861">
        <v>9</v>
      </c>
      <c r="BF861" t="s">
        <v>107</v>
      </c>
      <c r="BG861">
        <v>1</v>
      </c>
      <c r="BH861" t="s">
        <v>97</v>
      </c>
      <c r="BI861" t="s">
        <v>108</v>
      </c>
      <c r="BJ861">
        <v>1968</v>
      </c>
      <c r="BK861" t="s">
        <v>102</v>
      </c>
      <c r="BL861">
        <v>2</v>
      </c>
      <c r="BM861">
        <v>619</v>
      </c>
      <c r="BN861" t="s">
        <v>98</v>
      </c>
      <c r="BO861" t="s">
        <v>98</v>
      </c>
      <c r="BP861" t="s">
        <v>105</v>
      </c>
      <c r="BQ861" s="30">
        <v>0</v>
      </c>
      <c r="BR861" s="14">
        <f>IF(Table1[[#This Row],[WoodDeckSF]]&gt;0,1,0)</f>
        <v>0</v>
      </c>
      <c r="BS861">
        <v>65</v>
      </c>
      <c r="BT861">
        <v>0</v>
      </c>
      <c r="BU861">
        <v>0</v>
      </c>
      <c r="BV861">
        <v>222</v>
      </c>
      <c r="BW861">
        <v>0</v>
      </c>
      <c r="BX861" s="28" t="s">
        <v>83</v>
      </c>
      <c r="BY861" s="14">
        <f>IF(Table1[[#This Row],[PoolQC]]="NA", 0, 1)</f>
        <v>0</v>
      </c>
      <c r="BZ861" s="30" t="s">
        <v>83</v>
      </c>
      <c r="CA861" s="14">
        <f>IF(Table1[[#This Row],[Fence]]="NA",0,1)</f>
        <v>0</v>
      </c>
      <c r="CB861" t="s">
        <v>83</v>
      </c>
      <c r="CC861">
        <v>0</v>
      </c>
      <c r="CD861" s="30">
        <v>8</v>
      </c>
      <c r="CE861">
        <v>2006</v>
      </c>
      <c r="CF861" t="s">
        <v>110</v>
      </c>
      <c r="CG861" t="s">
        <v>111</v>
      </c>
      <c r="CH861" s="14">
        <f>IF(Table1[[#This Row],[SaleCondition]]="Normal",1,0)</f>
        <v>1</v>
      </c>
      <c r="CI861" s="1">
        <v>250000</v>
      </c>
    </row>
    <row r="862" spans="1:87" x14ac:dyDescent="0.2">
      <c r="A862">
        <v>861</v>
      </c>
      <c r="B862">
        <v>50</v>
      </c>
      <c r="C862" s="28" t="s">
        <v>81</v>
      </c>
      <c r="D862">
        <v>55</v>
      </c>
      <c r="E862">
        <v>7642</v>
      </c>
      <c r="F862" s="28" t="s">
        <v>82</v>
      </c>
      <c r="G862" t="s">
        <v>83</v>
      </c>
      <c r="H862" t="s">
        <v>84</v>
      </c>
      <c r="I862" s="28" t="s">
        <v>85</v>
      </c>
      <c r="J862" t="s">
        <v>86</v>
      </c>
      <c r="K862" s="30" t="s">
        <v>122</v>
      </c>
      <c r="L862" t="s">
        <v>88</v>
      </c>
      <c r="M862" s="31" t="s">
        <v>123</v>
      </c>
      <c r="N862" s="31" t="s">
        <v>90</v>
      </c>
      <c r="O862" s="28" t="s">
        <v>90</v>
      </c>
      <c r="P862" t="s">
        <v>91</v>
      </c>
      <c r="Q862" s="30" t="s">
        <v>132</v>
      </c>
      <c r="R862" s="28">
        <v>7</v>
      </c>
      <c r="S862" s="28">
        <v>8</v>
      </c>
      <c r="T862">
        <v>1918</v>
      </c>
      <c r="U862">
        <v>1998</v>
      </c>
      <c r="V862" s="14">
        <f t="shared" si="13"/>
        <v>1</v>
      </c>
      <c r="W862" s="28" t="s">
        <v>93</v>
      </c>
      <c r="X862" s="28" t="s">
        <v>94</v>
      </c>
      <c r="Y862" s="30" t="s">
        <v>124</v>
      </c>
      <c r="Z862" s="28" t="s">
        <v>124</v>
      </c>
      <c r="AA862" t="s">
        <v>117</v>
      </c>
      <c r="AB862" s="28">
        <v>0</v>
      </c>
      <c r="AC862" s="28" t="s">
        <v>97</v>
      </c>
      <c r="AD862" s="28" t="s">
        <v>98</v>
      </c>
      <c r="AE862" s="30" t="s">
        <v>126</v>
      </c>
      <c r="AF862" t="s">
        <v>98</v>
      </c>
      <c r="AG862" t="s">
        <v>98</v>
      </c>
      <c r="AH862" t="s">
        <v>100</v>
      </c>
      <c r="AI862" t="s">
        <v>102</v>
      </c>
      <c r="AJ862">
        <v>0</v>
      </c>
      <c r="AK862" t="s">
        <v>102</v>
      </c>
      <c r="AL862">
        <v>0</v>
      </c>
      <c r="AM862">
        <v>912</v>
      </c>
      <c r="AN862">
        <v>912</v>
      </c>
      <c r="AO862" s="28" t="s">
        <v>103</v>
      </c>
      <c r="AP862" s="28" t="s">
        <v>97</v>
      </c>
      <c r="AQ862" t="s">
        <v>105</v>
      </c>
      <c r="AR862" t="s">
        <v>106</v>
      </c>
      <c r="AS862">
        <v>912</v>
      </c>
      <c r="AT862">
        <v>514</v>
      </c>
      <c r="AU862">
        <v>0</v>
      </c>
      <c r="AV862">
        <v>1426</v>
      </c>
      <c r="AW862" s="30">
        <v>0</v>
      </c>
      <c r="AX862">
        <v>0</v>
      </c>
      <c r="AY862" s="30">
        <v>1</v>
      </c>
      <c r="AZ862" s="30">
        <v>1</v>
      </c>
      <c r="BA862">
        <v>3</v>
      </c>
      <c r="BB862" s="14">
        <f>IF(Table1[[#This Row],[FullBath]]+Table1[[#This Row],[HalfBath]]=Table1[[#This Row],[BedroomAbvGr]],1,0)</f>
        <v>0</v>
      </c>
      <c r="BC862">
        <v>1</v>
      </c>
      <c r="BD862" s="30" t="s">
        <v>97</v>
      </c>
      <c r="BE862">
        <v>7</v>
      </c>
      <c r="BF862" t="s">
        <v>107</v>
      </c>
      <c r="BG862">
        <v>1</v>
      </c>
      <c r="BH862" t="s">
        <v>97</v>
      </c>
      <c r="BI862" t="s">
        <v>127</v>
      </c>
      <c r="BJ862">
        <v>1925</v>
      </c>
      <c r="BK862" t="s">
        <v>102</v>
      </c>
      <c r="BL862">
        <v>1</v>
      </c>
      <c r="BM862">
        <v>216</v>
      </c>
      <c r="BN862" t="s">
        <v>98</v>
      </c>
      <c r="BO862" t="s">
        <v>98</v>
      </c>
      <c r="BP862" t="s">
        <v>105</v>
      </c>
      <c r="BQ862" s="30">
        <v>0</v>
      </c>
      <c r="BR862" s="14">
        <f>IF(Table1[[#This Row],[WoodDeckSF]]&gt;0,1,0)</f>
        <v>0</v>
      </c>
      <c r="BS862">
        <v>240</v>
      </c>
      <c r="BT862">
        <v>0</v>
      </c>
      <c r="BU862">
        <v>0</v>
      </c>
      <c r="BV862">
        <v>0</v>
      </c>
      <c r="BW862">
        <v>0</v>
      </c>
      <c r="BX862" s="28" t="s">
        <v>83</v>
      </c>
      <c r="BY862" s="14">
        <f>IF(Table1[[#This Row],[PoolQC]]="NA", 0, 1)</f>
        <v>0</v>
      </c>
      <c r="BZ862" s="30" t="s">
        <v>165</v>
      </c>
      <c r="CA862" s="14">
        <f>IF(Table1[[#This Row],[Fence]]="NA",0,1)</f>
        <v>1</v>
      </c>
      <c r="CB862" t="s">
        <v>83</v>
      </c>
      <c r="CC862">
        <v>0</v>
      </c>
      <c r="CD862" s="30">
        <v>6</v>
      </c>
      <c r="CE862">
        <v>2007</v>
      </c>
      <c r="CF862" t="s">
        <v>110</v>
      </c>
      <c r="CG862" t="s">
        <v>111</v>
      </c>
      <c r="CH862" s="14">
        <f>IF(Table1[[#This Row],[SaleCondition]]="Normal",1,0)</f>
        <v>1</v>
      </c>
      <c r="CI862" s="1">
        <v>189950</v>
      </c>
    </row>
    <row r="863" spans="1:87" x14ac:dyDescent="0.2">
      <c r="A863">
        <v>862</v>
      </c>
      <c r="B863">
        <v>190</v>
      </c>
      <c r="C863" s="28" t="s">
        <v>81</v>
      </c>
      <c r="D863">
        <v>75</v>
      </c>
      <c r="E863">
        <v>11625</v>
      </c>
      <c r="F863" s="28" t="s">
        <v>82</v>
      </c>
      <c r="G863" t="s">
        <v>83</v>
      </c>
      <c r="H863" t="s">
        <v>84</v>
      </c>
      <c r="I863" s="28" t="s">
        <v>85</v>
      </c>
      <c r="J863" t="s">
        <v>86</v>
      </c>
      <c r="K863" s="30" t="s">
        <v>87</v>
      </c>
      <c r="L863" t="s">
        <v>88</v>
      </c>
      <c r="M863" s="31" t="s">
        <v>151</v>
      </c>
      <c r="N863" s="31" t="s">
        <v>90</v>
      </c>
      <c r="O863" s="28" t="s">
        <v>90</v>
      </c>
      <c r="P863" t="s">
        <v>149</v>
      </c>
      <c r="Q863" s="30" t="s">
        <v>115</v>
      </c>
      <c r="R863" s="28">
        <v>5</v>
      </c>
      <c r="S863" s="28">
        <v>4</v>
      </c>
      <c r="T863">
        <v>1965</v>
      </c>
      <c r="U863">
        <v>1965</v>
      </c>
      <c r="V863" s="14">
        <f t="shared" si="13"/>
        <v>0</v>
      </c>
      <c r="W863" s="28" t="s">
        <v>152</v>
      </c>
      <c r="X863" s="28" t="s">
        <v>94</v>
      </c>
      <c r="Y863" s="30" t="s">
        <v>161</v>
      </c>
      <c r="Z863" s="28" t="s">
        <v>140</v>
      </c>
      <c r="AA863" t="s">
        <v>117</v>
      </c>
      <c r="AB863" s="28">
        <v>0</v>
      </c>
      <c r="AC863" s="28" t="s">
        <v>98</v>
      </c>
      <c r="AD863" s="28" t="s">
        <v>98</v>
      </c>
      <c r="AE863" s="30" t="s">
        <v>99</v>
      </c>
      <c r="AF863" t="s">
        <v>98</v>
      </c>
      <c r="AG863" t="s">
        <v>98</v>
      </c>
      <c r="AH863" t="s">
        <v>121</v>
      </c>
      <c r="AI863" t="s">
        <v>141</v>
      </c>
      <c r="AJ863">
        <v>841</v>
      </c>
      <c r="AK863" t="s">
        <v>102</v>
      </c>
      <c r="AL863">
        <v>0</v>
      </c>
      <c r="AM863">
        <v>198</v>
      </c>
      <c r="AN863">
        <v>1039</v>
      </c>
      <c r="AO863" s="28" t="s">
        <v>103</v>
      </c>
      <c r="AP863" s="28" t="s">
        <v>104</v>
      </c>
      <c r="AQ863" t="s">
        <v>105</v>
      </c>
      <c r="AR863" t="s">
        <v>106</v>
      </c>
      <c r="AS863">
        <v>1039</v>
      </c>
      <c r="AT863">
        <v>0</v>
      </c>
      <c r="AU863">
        <v>0</v>
      </c>
      <c r="AV863">
        <v>1039</v>
      </c>
      <c r="AW863" s="30">
        <v>1</v>
      </c>
      <c r="AX863">
        <v>0</v>
      </c>
      <c r="AY863" s="30">
        <v>1</v>
      </c>
      <c r="AZ863" s="30">
        <v>1</v>
      </c>
      <c r="BA863">
        <v>3</v>
      </c>
      <c r="BB863" s="14">
        <f>IF(Table1[[#This Row],[FullBath]]+Table1[[#This Row],[HalfBath]]=Table1[[#This Row],[BedroomAbvGr]],1,0)</f>
        <v>0</v>
      </c>
      <c r="BC863">
        <v>1</v>
      </c>
      <c r="BD863" s="30" t="s">
        <v>98</v>
      </c>
      <c r="BE863">
        <v>6</v>
      </c>
      <c r="BF863" t="s">
        <v>107</v>
      </c>
      <c r="BG863">
        <v>0</v>
      </c>
      <c r="BH863" t="s">
        <v>83</v>
      </c>
      <c r="BI863" t="s">
        <v>108</v>
      </c>
      <c r="BJ863">
        <v>1965</v>
      </c>
      <c r="BK863" t="s">
        <v>102</v>
      </c>
      <c r="BL863">
        <v>2</v>
      </c>
      <c r="BM863">
        <v>504</v>
      </c>
      <c r="BN863" t="s">
        <v>98</v>
      </c>
      <c r="BO863" t="s">
        <v>98</v>
      </c>
      <c r="BP863" t="s">
        <v>105</v>
      </c>
      <c r="BQ863" s="30">
        <v>0</v>
      </c>
      <c r="BR863" s="14">
        <f>IF(Table1[[#This Row],[WoodDeckSF]]&gt;0,1,0)</f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 s="28" t="s">
        <v>83</v>
      </c>
      <c r="BY863" s="14">
        <f>IF(Table1[[#This Row],[PoolQC]]="NA", 0, 1)</f>
        <v>0</v>
      </c>
      <c r="BZ863" s="30" t="s">
        <v>83</v>
      </c>
      <c r="CA863" s="14">
        <f>IF(Table1[[#This Row],[Fence]]="NA",0,1)</f>
        <v>0</v>
      </c>
      <c r="CB863" t="s">
        <v>83</v>
      </c>
      <c r="CC863">
        <v>0</v>
      </c>
      <c r="CD863" s="30">
        <v>4</v>
      </c>
      <c r="CE863">
        <v>2010</v>
      </c>
      <c r="CF863" t="s">
        <v>110</v>
      </c>
      <c r="CG863" t="s">
        <v>111</v>
      </c>
      <c r="CH863" s="14">
        <f>IF(Table1[[#This Row],[SaleCondition]]="Normal",1,0)</f>
        <v>1</v>
      </c>
      <c r="CI863" s="1">
        <v>131500</v>
      </c>
    </row>
    <row r="864" spans="1:87" x14ac:dyDescent="0.2">
      <c r="A864">
        <v>863</v>
      </c>
      <c r="B864">
        <v>20</v>
      </c>
      <c r="C864" s="28" t="s">
        <v>81</v>
      </c>
      <c r="D864">
        <v>81</v>
      </c>
      <c r="E864">
        <v>9672</v>
      </c>
      <c r="F864" s="28" t="s">
        <v>82</v>
      </c>
      <c r="G864" t="s">
        <v>83</v>
      </c>
      <c r="H864" t="s">
        <v>84</v>
      </c>
      <c r="I864" s="28" t="s">
        <v>85</v>
      </c>
      <c r="J864" t="s">
        <v>86</v>
      </c>
      <c r="K864" s="30" t="s">
        <v>122</v>
      </c>
      <c r="L864" t="s">
        <v>88</v>
      </c>
      <c r="M864" s="31" t="s">
        <v>170</v>
      </c>
      <c r="N864" s="31" t="s">
        <v>90</v>
      </c>
      <c r="O864" s="28" t="s">
        <v>90</v>
      </c>
      <c r="P864" t="s">
        <v>91</v>
      </c>
      <c r="Q864" s="30" t="s">
        <v>115</v>
      </c>
      <c r="R864" s="28">
        <v>6</v>
      </c>
      <c r="S864" s="28">
        <v>5</v>
      </c>
      <c r="T864">
        <v>1984</v>
      </c>
      <c r="U864">
        <v>1985</v>
      </c>
      <c r="V864" s="14">
        <f t="shared" si="13"/>
        <v>1</v>
      </c>
      <c r="W864" s="28" t="s">
        <v>152</v>
      </c>
      <c r="X864" s="28" t="s">
        <v>94</v>
      </c>
      <c r="Y864" s="30" t="s">
        <v>140</v>
      </c>
      <c r="Z864" s="28" t="s">
        <v>161</v>
      </c>
      <c r="AA864" t="s">
        <v>117</v>
      </c>
      <c r="AB864" s="28">
        <v>0</v>
      </c>
      <c r="AC864" s="28" t="s">
        <v>98</v>
      </c>
      <c r="AD864" s="28" t="s">
        <v>98</v>
      </c>
      <c r="AE864" s="30" t="s">
        <v>99</v>
      </c>
      <c r="AF864" t="s">
        <v>97</v>
      </c>
      <c r="AG864" t="s">
        <v>98</v>
      </c>
      <c r="AH864" t="s">
        <v>100</v>
      </c>
      <c r="AI864" t="s">
        <v>101</v>
      </c>
      <c r="AJ864">
        <v>338</v>
      </c>
      <c r="AK864" t="s">
        <v>102</v>
      </c>
      <c r="AL864">
        <v>0</v>
      </c>
      <c r="AM864">
        <v>702</v>
      </c>
      <c r="AN864">
        <v>1040</v>
      </c>
      <c r="AO864" s="28" t="s">
        <v>103</v>
      </c>
      <c r="AP864" s="28" t="s">
        <v>98</v>
      </c>
      <c r="AQ864" t="s">
        <v>105</v>
      </c>
      <c r="AR864" t="s">
        <v>106</v>
      </c>
      <c r="AS864">
        <v>1097</v>
      </c>
      <c r="AT864">
        <v>0</v>
      </c>
      <c r="AU864">
        <v>0</v>
      </c>
      <c r="AV864">
        <v>1097</v>
      </c>
      <c r="AW864" s="30">
        <v>0</v>
      </c>
      <c r="AX864">
        <v>0</v>
      </c>
      <c r="AY864" s="30">
        <v>2</v>
      </c>
      <c r="AZ864" s="30">
        <v>0</v>
      </c>
      <c r="BA864">
        <v>3</v>
      </c>
      <c r="BB864" s="14">
        <f>IF(Table1[[#This Row],[FullBath]]+Table1[[#This Row],[HalfBath]]=Table1[[#This Row],[BedroomAbvGr]],1,0)</f>
        <v>0</v>
      </c>
      <c r="BC864">
        <v>1</v>
      </c>
      <c r="BD864" s="30" t="s">
        <v>98</v>
      </c>
      <c r="BE864">
        <v>6</v>
      </c>
      <c r="BF864" t="s">
        <v>107</v>
      </c>
      <c r="BG864">
        <v>0</v>
      </c>
      <c r="BH864" t="s">
        <v>83</v>
      </c>
      <c r="BI864" t="s">
        <v>108</v>
      </c>
      <c r="BJ864">
        <v>1986</v>
      </c>
      <c r="BK864" t="s">
        <v>102</v>
      </c>
      <c r="BL864">
        <v>2</v>
      </c>
      <c r="BM864">
        <v>480</v>
      </c>
      <c r="BN864" t="s">
        <v>98</v>
      </c>
      <c r="BO864" t="s">
        <v>98</v>
      </c>
      <c r="BP864" t="s">
        <v>105</v>
      </c>
      <c r="BQ864" s="30">
        <v>0</v>
      </c>
      <c r="BR864" s="14">
        <f>IF(Table1[[#This Row],[WoodDeckSF]]&gt;0,1,0)</f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 s="28" t="s">
        <v>83</v>
      </c>
      <c r="BY864" s="14">
        <f>IF(Table1[[#This Row],[PoolQC]]="NA", 0, 1)</f>
        <v>0</v>
      </c>
      <c r="BZ864" s="30" t="s">
        <v>165</v>
      </c>
      <c r="CA864" s="14">
        <f>IF(Table1[[#This Row],[Fence]]="NA",0,1)</f>
        <v>1</v>
      </c>
      <c r="CB864" t="s">
        <v>83</v>
      </c>
      <c r="CC864">
        <v>0</v>
      </c>
      <c r="CD864" s="30">
        <v>5</v>
      </c>
      <c r="CE864">
        <v>2010</v>
      </c>
      <c r="CF864" t="s">
        <v>110</v>
      </c>
      <c r="CG864" t="s">
        <v>111</v>
      </c>
      <c r="CH864" s="14">
        <f>IF(Table1[[#This Row],[SaleCondition]]="Normal",1,0)</f>
        <v>1</v>
      </c>
      <c r="CI864" s="1">
        <v>152000</v>
      </c>
    </row>
    <row r="865" spans="1:87" x14ac:dyDescent="0.2">
      <c r="A865">
        <v>864</v>
      </c>
      <c r="B865">
        <v>20</v>
      </c>
      <c r="C865" s="28" t="s">
        <v>81</v>
      </c>
      <c r="D865">
        <v>70</v>
      </c>
      <c r="E865">
        <v>7931</v>
      </c>
      <c r="F865" s="28" t="s">
        <v>82</v>
      </c>
      <c r="G865" t="s">
        <v>83</v>
      </c>
      <c r="H865" t="s">
        <v>84</v>
      </c>
      <c r="I865" s="28" t="s">
        <v>85</v>
      </c>
      <c r="J865" t="s">
        <v>86</v>
      </c>
      <c r="K865" s="30" t="s">
        <v>87</v>
      </c>
      <c r="L865" t="s">
        <v>88</v>
      </c>
      <c r="M865" s="31" t="s">
        <v>162</v>
      </c>
      <c r="N865" s="31" t="s">
        <v>90</v>
      </c>
      <c r="O865" s="28" t="s">
        <v>90</v>
      </c>
      <c r="P865" t="s">
        <v>91</v>
      </c>
      <c r="Q865" s="30" t="s">
        <v>115</v>
      </c>
      <c r="R865" s="28">
        <v>5</v>
      </c>
      <c r="S865" s="28">
        <v>5</v>
      </c>
      <c r="T865">
        <v>1959</v>
      </c>
      <c r="U865">
        <v>1959</v>
      </c>
      <c r="V865" s="14">
        <f t="shared" si="13"/>
        <v>0</v>
      </c>
      <c r="W865" s="28" t="s">
        <v>152</v>
      </c>
      <c r="X865" s="28" t="s">
        <v>94</v>
      </c>
      <c r="Y865" s="30" t="s">
        <v>96</v>
      </c>
      <c r="Z865" s="28" t="s">
        <v>161</v>
      </c>
      <c r="AA865" t="s">
        <v>117</v>
      </c>
      <c r="AB865" s="28">
        <v>0</v>
      </c>
      <c r="AC865" s="28" t="s">
        <v>98</v>
      </c>
      <c r="AD865" s="28" t="s">
        <v>98</v>
      </c>
      <c r="AE865" s="30" t="s">
        <v>118</v>
      </c>
      <c r="AF865" t="s">
        <v>98</v>
      </c>
      <c r="AG865" t="s">
        <v>98</v>
      </c>
      <c r="AH865" t="s">
        <v>100</v>
      </c>
      <c r="AI865" t="s">
        <v>141</v>
      </c>
      <c r="AJ865">
        <v>1148</v>
      </c>
      <c r="AK865" t="s">
        <v>102</v>
      </c>
      <c r="AL865">
        <v>0</v>
      </c>
      <c r="AM865">
        <v>0</v>
      </c>
      <c r="AN865">
        <v>1148</v>
      </c>
      <c r="AO865" s="28" t="s">
        <v>103</v>
      </c>
      <c r="AP865" s="28" t="s">
        <v>98</v>
      </c>
      <c r="AQ865" t="s">
        <v>105</v>
      </c>
      <c r="AR865" t="s">
        <v>106</v>
      </c>
      <c r="AS865">
        <v>1148</v>
      </c>
      <c r="AT865">
        <v>0</v>
      </c>
      <c r="AU865">
        <v>0</v>
      </c>
      <c r="AV865">
        <v>1148</v>
      </c>
      <c r="AW865" s="30">
        <v>1</v>
      </c>
      <c r="AX865">
        <v>0</v>
      </c>
      <c r="AY865" s="30">
        <v>1</v>
      </c>
      <c r="AZ865" s="30">
        <v>0</v>
      </c>
      <c r="BA865">
        <v>3</v>
      </c>
      <c r="BB865" s="14">
        <f>IF(Table1[[#This Row],[FullBath]]+Table1[[#This Row],[HalfBath]]=Table1[[#This Row],[BedroomAbvGr]],1,0)</f>
        <v>0</v>
      </c>
      <c r="BC865">
        <v>1</v>
      </c>
      <c r="BD865" s="30" t="s">
        <v>98</v>
      </c>
      <c r="BE865">
        <v>6</v>
      </c>
      <c r="BF865" t="s">
        <v>107</v>
      </c>
      <c r="BG865">
        <v>0</v>
      </c>
      <c r="BH865" t="s">
        <v>83</v>
      </c>
      <c r="BI865" t="s">
        <v>108</v>
      </c>
      <c r="BJ865">
        <v>1959</v>
      </c>
      <c r="BK865" t="s">
        <v>102</v>
      </c>
      <c r="BL865">
        <v>1</v>
      </c>
      <c r="BM865">
        <v>672</v>
      </c>
      <c r="BN865" t="s">
        <v>98</v>
      </c>
      <c r="BO865" t="s">
        <v>98</v>
      </c>
      <c r="BP865" t="s">
        <v>105</v>
      </c>
      <c r="BQ865" s="30">
        <v>0</v>
      </c>
      <c r="BR865" s="14">
        <f>IF(Table1[[#This Row],[WoodDeckSF]]&gt;0,1,0)</f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s="28" t="s">
        <v>83</v>
      </c>
      <c r="BY865" s="14">
        <f>IF(Table1[[#This Row],[PoolQC]]="NA", 0, 1)</f>
        <v>0</v>
      </c>
      <c r="BZ865" s="30" t="s">
        <v>165</v>
      </c>
      <c r="CA865" s="14">
        <f>IF(Table1[[#This Row],[Fence]]="NA",0,1)</f>
        <v>1</v>
      </c>
      <c r="CB865" t="s">
        <v>83</v>
      </c>
      <c r="CC865">
        <v>0</v>
      </c>
      <c r="CD865" s="30">
        <v>7</v>
      </c>
      <c r="CE865">
        <v>2009</v>
      </c>
      <c r="CF865" t="s">
        <v>110</v>
      </c>
      <c r="CG865" t="s">
        <v>111</v>
      </c>
      <c r="CH865" s="14">
        <f>IF(Table1[[#This Row],[SaleCondition]]="Normal",1,0)</f>
        <v>1</v>
      </c>
      <c r="CI865" s="1">
        <v>132500</v>
      </c>
    </row>
    <row r="866" spans="1:87" x14ac:dyDescent="0.2">
      <c r="A866">
        <v>865</v>
      </c>
      <c r="B866">
        <v>20</v>
      </c>
      <c r="C866" s="28" t="s">
        <v>192</v>
      </c>
      <c r="D866">
        <v>72</v>
      </c>
      <c r="E866">
        <v>8640</v>
      </c>
      <c r="F866" s="28" t="s">
        <v>82</v>
      </c>
      <c r="G866" t="s">
        <v>83</v>
      </c>
      <c r="H866" t="s">
        <v>84</v>
      </c>
      <c r="I866" s="28" t="s">
        <v>85</v>
      </c>
      <c r="J866" t="s">
        <v>86</v>
      </c>
      <c r="K866" s="30" t="s">
        <v>87</v>
      </c>
      <c r="L866" t="s">
        <v>88</v>
      </c>
      <c r="M866" s="31" t="s">
        <v>136</v>
      </c>
      <c r="N866" s="31" t="s">
        <v>90</v>
      </c>
      <c r="O866" s="28" t="s">
        <v>90</v>
      </c>
      <c r="P866" t="s">
        <v>91</v>
      </c>
      <c r="Q866" s="30" t="s">
        <v>115</v>
      </c>
      <c r="R866" s="28">
        <v>7</v>
      </c>
      <c r="S866" s="28">
        <v>5</v>
      </c>
      <c r="T866">
        <v>2007</v>
      </c>
      <c r="U866">
        <v>2008</v>
      </c>
      <c r="V866" s="14">
        <f t="shared" si="13"/>
        <v>1</v>
      </c>
      <c r="W866" s="28" t="s">
        <v>93</v>
      </c>
      <c r="X866" s="28" t="s">
        <v>94</v>
      </c>
      <c r="Y866" s="30" t="s">
        <v>95</v>
      </c>
      <c r="Z866" s="28" t="s">
        <v>95</v>
      </c>
      <c r="AA866" t="s">
        <v>117</v>
      </c>
      <c r="AB866" s="28">
        <v>0</v>
      </c>
      <c r="AC866" s="28" t="s">
        <v>97</v>
      </c>
      <c r="AD866" s="28" t="s">
        <v>98</v>
      </c>
      <c r="AE866" s="30" t="s">
        <v>99</v>
      </c>
      <c r="AF866" t="s">
        <v>104</v>
      </c>
      <c r="AG866" t="s">
        <v>98</v>
      </c>
      <c r="AH866" t="s">
        <v>100</v>
      </c>
      <c r="AI866" t="s">
        <v>102</v>
      </c>
      <c r="AJ866">
        <v>0</v>
      </c>
      <c r="AK866" t="s">
        <v>102</v>
      </c>
      <c r="AL866">
        <v>0</v>
      </c>
      <c r="AM866">
        <v>1372</v>
      </c>
      <c r="AN866">
        <v>1372</v>
      </c>
      <c r="AO866" s="28" t="s">
        <v>103</v>
      </c>
      <c r="AP866" s="28" t="s">
        <v>104</v>
      </c>
      <c r="AQ866" t="s">
        <v>105</v>
      </c>
      <c r="AR866" t="s">
        <v>106</v>
      </c>
      <c r="AS866">
        <v>1372</v>
      </c>
      <c r="AT866">
        <v>0</v>
      </c>
      <c r="AU866">
        <v>0</v>
      </c>
      <c r="AV866">
        <v>1372</v>
      </c>
      <c r="AW866" s="30">
        <v>0</v>
      </c>
      <c r="AX866">
        <v>0</v>
      </c>
      <c r="AY866" s="30">
        <v>2</v>
      </c>
      <c r="AZ866" s="30">
        <v>0</v>
      </c>
      <c r="BA866">
        <v>3</v>
      </c>
      <c r="BB866" s="14">
        <f>IF(Table1[[#This Row],[FullBath]]+Table1[[#This Row],[HalfBath]]=Table1[[#This Row],[BedroomAbvGr]],1,0)</f>
        <v>0</v>
      </c>
      <c r="BC866">
        <v>1</v>
      </c>
      <c r="BD866" s="30" t="s">
        <v>97</v>
      </c>
      <c r="BE866">
        <v>6</v>
      </c>
      <c r="BF866" t="s">
        <v>107</v>
      </c>
      <c r="BG866">
        <v>0</v>
      </c>
      <c r="BH866" t="s">
        <v>83</v>
      </c>
      <c r="BI866" t="s">
        <v>108</v>
      </c>
      <c r="BJ866">
        <v>2008</v>
      </c>
      <c r="BK866" t="s">
        <v>157</v>
      </c>
      <c r="BL866">
        <v>2</v>
      </c>
      <c r="BM866">
        <v>529</v>
      </c>
      <c r="BN866" t="s">
        <v>98</v>
      </c>
      <c r="BO866" t="s">
        <v>98</v>
      </c>
      <c r="BP866" t="s">
        <v>105</v>
      </c>
      <c r="BQ866" s="30">
        <v>0</v>
      </c>
      <c r="BR866" s="14">
        <f>IF(Table1[[#This Row],[WoodDeckSF]]&gt;0,1,0)</f>
        <v>0</v>
      </c>
      <c r="BS866">
        <v>140</v>
      </c>
      <c r="BT866">
        <v>0</v>
      </c>
      <c r="BU866">
        <v>0</v>
      </c>
      <c r="BV866">
        <v>0</v>
      </c>
      <c r="BW866">
        <v>0</v>
      </c>
      <c r="BX866" s="28" t="s">
        <v>83</v>
      </c>
      <c r="BY866" s="14">
        <f>IF(Table1[[#This Row],[PoolQC]]="NA", 0, 1)</f>
        <v>0</v>
      </c>
      <c r="BZ866" s="30" t="s">
        <v>83</v>
      </c>
      <c r="CA866" s="14">
        <f>IF(Table1[[#This Row],[Fence]]="NA",0,1)</f>
        <v>0</v>
      </c>
      <c r="CB866" t="s">
        <v>83</v>
      </c>
      <c r="CC866">
        <v>0</v>
      </c>
      <c r="CD866" s="30">
        <v>5</v>
      </c>
      <c r="CE866">
        <v>2008</v>
      </c>
      <c r="CF866" t="s">
        <v>158</v>
      </c>
      <c r="CG866" t="s">
        <v>159</v>
      </c>
      <c r="CH866" s="14">
        <f>IF(Table1[[#This Row],[SaleCondition]]="Normal",1,0)</f>
        <v>0</v>
      </c>
      <c r="CI866" s="1">
        <v>250580</v>
      </c>
    </row>
    <row r="867" spans="1:87" x14ac:dyDescent="0.2">
      <c r="A867">
        <v>866</v>
      </c>
      <c r="B867">
        <v>20</v>
      </c>
      <c r="C867" s="28" t="s">
        <v>81</v>
      </c>
      <c r="D867" t="s">
        <v>83</v>
      </c>
      <c r="E867">
        <v>8750</v>
      </c>
      <c r="F867" s="28" t="s">
        <v>82</v>
      </c>
      <c r="G867" t="s">
        <v>83</v>
      </c>
      <c r="H867" t="s">
        <v>120</v>
      </c>
      <c r="I867" s="28" t="s">
        <v>85</v>
      </c>
      <c r="J867" t="s">
        <v>86</v>
      </c>
      <c r="K867" s="30" t="s">
        <v>87</v>
      </c>
      <c r="L867" t="s">
        <v>88</v>
      </c>
      <c r="M867" s="31" t="s">
        <v>162</v>
      </c>
      <c r="N867" s="31" t="s">
        <v>90</v>
      </c>
      <c r="O867" s="28" t="s">
        <v>90</v>
      </c>
      <c r="P867" t="s">
        <v>91</v>
      </c>
      <c r="Q867" s="30" t="s">
        <v>115</v>
      </c>
      <c r="R867" s="28">
        <v>5</v>
      </c>
      <c r="S867" s="28">
        <v>6</v>
      </c>
      <c r="T867">
        <v>1970</v>
      </c>
      <c r="U867">
        <v>1970</v>
      </c>
      <c r="V867" s="14">
        <f t="shared" si="13"/>
        <v>0</v>
      </c>
      <c r="W867" s="28" t="s">
        <v>93</v>
      </c>
      <c r="X867" s="28" t="s">
        <v>94</v>
      </c>
      <c r="Y867" s="30" t="s">
        <v>116</v>
      </c>
      <c r="Z867" s="28" t="s">
        <v>116</v>
      </c>
      <c r="AA867" t="s">
        <v>96</v>
      </c>
      <c r="AB867" s="28">
        <v>76</v>
      </c>
      <c r="AC867" s="28" t="s">
        <v>98</v>
      </c>
      <c r="AD867" s="28" t="s">
        <v>98</v>
      </c>
      <c r="AE867" s="30" t="s">
        <v>118</v>
      </c>
      <c r="AF867" t="s">
        <v>98</v>
      </c>
      <c r="AG867" t="s">
        <v>98</v>
      </c>
      <c r="AH867" t="s">
        <v>100</v>
      </c>
      <c r="AI867" t="s">
        <v>141</v>
      </c>
      <c r="AJ867">
        <v>828</v>
      </c>
      <c r="AK867" t="s">
        <v>102</v>
      </c>
      <c r="AL867">
        <v>0</v>
      </c>
      <c r="AM867">
        <v>174</v>
      </c>
      <c r="AN867">
        <v>1002</v>
      </c>
      <c r="AO867" s="28" t="s">
        <v>103</v>
      </c>
      <c r="AP867" s="28" t="s">
        <v>98</v>
      </c>
      <c r="AQ867" t="s">
        <v>105</v>
      </c>
      <c r="AR867" t="s">
        <v>106</v>
      </c>
      <c r="AS867">
        <v>1002</v>
      </c>
      <c r="AT867">
        <v>0</v>
      </c>
      <c r="AU867">
        <v>0</v>
      </c>
      <c r="AV867">
        <v>1002</v>
      </c>
      <c r="AW867" s="30">
        <v>1</v>
      </c>
      <c r="AX867">
        <v>0</v>
      </c>
      <c r="AY867" s="30">
        <v>1</v>
      </c>
      <c r="AZ867" s="30">
        <v>0</v>
      </c>
      <c r="BA867">
        <v>3</v>
      </c>
      <c r="BB867" s="14">
        <f>IF(Table1[[#This Row],[FullBath]]+Table1[[#This Row],[HalfBath]]=Table1[[#This Row],[BedroomAbvGr]],1,0)</f>
        <v>0</v>
      </c>
      <c r="BC867">
        <v>1</v>
      </c>
      <c r="BD867" s="30" t="s">
        <v>98</v>
      </c>
      <c r="BE867">
        <v>5</v>
      </c>
      <c r="BF867" t="s">
        <v>107</v>
      </c>
      <c r="BG867">
        <v>0</v>
      </c>
      <c r="BH867" t="s">
        <v>83</v>
      </c>
      <c r="BI867" t="s">
        <v>127</v>
      </c>
      <c r="BJ867">
        <v>1973</v>
      </c>
      <c r="BK867" t="s">
        <v>102</v>
      </c>
      <c r="BL867">
        <v>2</v>
      </c>
      <c r="BM867">
        <v>902</v>
      </c>
      <c r="BN867" t="s">
        <v>98</v>
      </c>
      <c r="BO867" t="s">
        <v>98</v>
      </c>
      <c r="BP867" t="s">
        <v>105</v>
      </c>
      <c r="BQ867" s="30">
        <v>0</v>
      </c>
      <c r="BR867" s="14">
        <f>IF(Table1[[#This Row],[WoodDeckSF]]&gt;0,1,0)</f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 s="28" t="s">
        <v>83</v>
      </c>
      <c r="BY867" s="14">
        <f>IF(Table1[[#This Row],[PoolQC]]="NA", 0, 1)</f>
        <v>0</v>
      </c>
      <c r="BZ867" s="30" t="s">
        <v>134</v>
      </c>
      <c r="CA867" s="14">
        <f>IF(Table1[[#This Row],[Fence]]="NA",0,1)</f>
        <v>1</v>
      </c>
      <c r="CB867" t="s">
        <v>83</v>
      </c>
      <c r="CC867">
        <v>0</v>
      </c>
      <c r="CD867" s="30">
        <v>8</v>
      </c>
      <c r="CE867">
        <v>2009</v>
      </c>
      <c r="CF867" t="s">
        <v>110</v>
      </c>
      <c r="CG867" t="s">
        <v>111</v>
      </c>
      <c r="CH867" s="14">
        <f>IF(Table1[[#This Row],[SaleCondition]]="Normal",1,0)</f>
        <v>1</v>
      </c>
      <c r="CI867" s="1">
        <v>148500</v>
      </c>
    </row>
    <row r="868" spans="1:87" x14ac:dyDescent="0.2">
      <c r="A868">
        <v>867</v>
      </c>
      <c r="B868">
        <v>20</v>
      </c>
      <c r="C868" s="28" t="s">
        <v>81</v>
      </c>
      <c r="D868">
        <v>67</v>
      </c>
      <c r="E868">
        <v>10656</v>
      </c>
      <c r="F868" s="28" t="s">
        <v>82</v>
      </c>
      <c r="G868" t="s">
        <v>83</v>
      </c>
      <c r="H868" t="s">
        <v>120</v>
      </c>
      <c r="I868" s="28" t="s">
        <v>199</v>
      </c>
      <c r="J868" t="s">
        <v>86</v>
      </c>
      <c r="K868" s="30" t="s">
        <v>87</v>
      </c>
      <c r="L868" t="s">
        <v>88</v>
      </c>
      <c r="M868" s="31" t="s">
        <v>189</v>
      </c>
      <c r="N868" s="31" t="s">
        <v>90</v>
      </c>
      <c r="O868" s="28" t="s">
        <v>90</v>
      </c>
      <c r="P868" t="s">
        <v>91</v>
      </c>
      <c r="Q868" s="30" t="s">
        <v>115</v>
      </c>
      <c r="R868" s="28">
        <v>8</v>
      </c>
      <c r="S868" s="28">
        <v>5</v>
      </c>
      <c r="T868">
        <v>2006</v>
      </c>
      <c r="U868">
        <v>2007</v>
      </c>
      <c r="V868" s="14">
        <f t="shared" si="13"/>
        <v>1</v>
      </c>
      <c r="W868" s="28" t="s">
        <v>93</v>
      </c>
      <c r="X868" s="28" t="s">
        <v>94</v>
      </c>
      <c r="Y868" s="30" t="s">
        <v>95</v>
      </c>
      <c r="Z868" s="28" t="s">
        <v>95</v>
      </c>
      <c r="AA868" t="s">
        <v>137</v>
      </c>
      <c r="AB868" s="28">
        <v>274</v>
      </c>
      <c r="AC868" s="28" t="s">
        <v>97</v>
      </c>
      <c r="AD868" s="28" t="s">
        <v>98</v>
      </c>
      <c r="AE868" s="30" t="s">
        <v>99</v>
      </c>
      <c r="AF868" t="s">
        <v>97</v>
      </c>
      <c r="AG868" t="s">
        <v>98</v>
      </c>
      <c r="AH868" t="s">
        <v>130</v>
      </c>
      <c r="AI868" t="s">
        <v>102</v>
      </c>
      <c r="AJ868">
        <v>0</v>
      </c>
      <c r="AK868" t="s">
        <v>102</v>
      </c>
      <c r="AL868">
        <v>0</v>
      </c>
      <c r="AM868">
        <v>1638</v>
      </c>
      <c r="AN868">
        <v>1638</v>
      </c>
      <c r="AO868" s="28" t="s">
        <v>103</v>
      </c>
      <c r="AP868" s="28" t="s">
        <v>104</v>
      </c>
      <c r="AQ868" t="s">
        <v>105</v>
      </c>
      <c r="AR868" t="s">
        <v>106</v>
      </c>
      <c r="AS868">
        <v>1646</v>
      </c>
      <c r="AT868">
        <v>0</v>
      </c>
      <c r="AU868">
        <v>0</v>
      </c>
      <c r="AV868">
        <v>1646</v>
      </c>
      <c r="AW868" s="30">
        <v>0</v>
      </c>
      <c r="AX868">
        <v>0</v>
      </c>
      <c r="AY868" s="30">
        <v>2</v>
      </c>
      <c r="AZ868" s="30">
        <v>0</v>
      </c>
      <c r="BA868">
        <v>3</v>
      </c>
      <c r="BB868" s="14">
        <f>IF(Table1[[#This Row],[FullBath]]+Table1[[#This Row],[HalfBath]]=Table1[[#This Row],[BedroomAbvGr]],1,0)</f>
        <v>0</v>
      </c>
      <c r="BC868">
        <v>1</v>
      </c>
      <c r="BD868" s="30" t="s">
        <v>97</v>
      </c>
      <c r="BE868">
        <v>6</v>
      </c>
      <c r="BF868" t="s">
        <v>107</v>
      </c>
      <c r="BG868">
        <v>1</v>
      </c>
      <c r="BH868" t="s">
        <v>97</v>
      </c>
      <c r="BI868" t="s">
        <v>108</v>
      </c>
      <c r="BJ868">
        <v>2007</v>
      </c>
      <c r="BK868" t="s">
        <v>109</v>
      </c>
      <c r="BL868">
        <v>3</v>
      </c>
      <c r="BM868">
        <v>870</v>
      </c>
      <c r="BN868" t="s">
        <v>98</v>
      </c>
      <c r="BO868" t="s">
        <v>98</v>
      </c>
      <c r="BP868" t="s">
        <v>105</v>
      </c>
      <c r="BQ868" s="30">
        <v>192</v>
      </c>
      <c r="BR868" s="14">
        <f>IF(Table1[[#This Row],[WoodDeckSF]]&gt;0,1,0)</f>
        <v>1</v>
      </c>
      <c r="BS868">
        <v>80</v>
      </c>
      <c r="BT868">
        <v>0</v>
      </c>
      <c r="BU868">
        <v>0</v>
      </c>
      <c r="BV868">
        <v>0</v>
      </c>
      <c r="BW868">
        <v>0</v>
      </c>
      <c r="BX868" s="28" t="s">
        <v>83</v>
      </c>
      <c r="BY868" s="14">
        <f>IF(Table1[[#This Row],[PoolQC]]="NA", 0, 1)</f>
        <v>0</v>
      </c>
      <c r="BZ868" s="30" t="s">
        <v>83</v>
      </c>
      <c r="CA868" s="14">
        <f>IF(Table1[[#This Row],[Fence]]="NA",0,1)</f>
        <v>0</v>
      </c>
      <c r="CB868" t="s">
        <v>83</v>
      </c>
      <c r="CC868">
        <v>0</v>
      </c>
      <c r="CD868" s="30">
        <v>11</v>
      </c>
      <c r="CE868">
        <v>2007</v>
      </c>
      <c r="CF868" t="s">
        <v>158</v>
      </c>
      <c r="CG868" t="s">
        <v>159</v>
      </c>
      <c r="CH868" s="14">
        <f>IF(Table1[[#This Row],[SaleCondition]]="Normal",1,0)</f>
        <v>0</v>
      </c>
      <c r="CI868" s="1">
        <v>248900</v>
      </c>
    </row>
    <row r="869" spans="1:87" x14ac:dyDescent="0.2">
      <c r="A869">
        <v>868</v>
      </c>
      <c r="B869">
        <v>20</v>
      </c>
      <c r="C869" s="28" t="s">
        <v>81</v>
      </c>
      <c r="D869">
        <v>85</v>
      </c>
      <c r="E869">
        <v>6970</v>
      </c>
      <c r="F869" s="28" t="s">
        <v>82</v>
      </c>
      <c r="G869" t="s">
        <v>83</v>
      </c>
      <c r="H869" t="s">
        <v>84</v>
      </c>
      <c r="I869" s="28" t="s">
        <v>85</v>
      </c>
      <c r="J869" t="s">
        <v>86</v>
      </c>
      <c r="K869" s="30" t="s">
        <v>122</v>
      </c>
      <c r="L869" t="s">
        <v>88</v>
      </c>
      <c r="M869" s="31" t="s">
        <v>151</v>
      </c>
      <c r="N869" s="31" t="s">
        <v>114</v>
      </c>
      <c r="O869" s="28" t="s">
        <v>90</v>
      </c>
      <c r="P869" t="s">
        <v>91</v>
      </c>
      <c r="Q869" s="30" t="s">
        <v>115</v>
      </c>
      <c r="R869" s="28">
        <v>4</v>
      </c>
      <c r="S869" s="28">
        <v>5</v>
      </c>
      <c r="T869">
        <v>1961</v>
      </c>
      <c r="U869">
        <v>1961</v>
      </c>
      <c r="V869" s="14">
        <f t="shared" si="13"/>
        <v>0</v>
      </c>
      <c r="W869" s="28" t="s">
        <v>93</v>
      </c>
      <c r="X869" s="28" t="s">
        <v>94</v>
      </c>
      <c r="Y869" s="30" t="s">
        <v>95</v>
      </c>
      <c r="Z869" s="28" t="s">
        <v>95</v>
      </c>
      <c r="AA869" t="s">
        <v>117</v>
      </c>
      <c r="AB869" s="28">
        <v>0</v>
      </c>
      <c r="AC869" s="28" t="s">
        <v>98</v>
      </c>
      <c r="AD869" s="28" t="s">
        <v>98</v>
      </c>
      <c r="AE869" s="30" t="s">
        <v>118</v>
      </c>
      <c r="AF869" t="s">
        <v>98</v>
      </c>
      <c r="AG869" t="s">
        <v>98</v>
      </c>
      <c r="AH869" t="s">
        <v>100</v>
      </c>
      <c r="AI869" t="s">
        <v>119</v>
      </c>
      <c r="AJ869">
        <v>932</v>
      </c>
      <c r="AK869" t="s">
        <v>102</v>
      </c>
      <c r="AL869">
        <v>0</v>
      </c>
      <c r="AM869">
        <v>108</v>
      </c>
      <c r="AN869">
        <v>1040</v>
      </c>
      <c r="AO869" s="28" t="s">
        <v>103</v>
      </c>
      <c r="AP869" s="28" t="s">
        <v>98</v>
      </c>
      <c r="AQ869" t="s">
        <v>105</v>
      </c>
      <c r="AR869" t="s">
        <v>106</v>
      </c>
      <c r="AS869">
        <v>1120</v>
      </c>
      <c r="AT869">
        <v>0</v>
      </c>
      <c r="AU869">
        <v>0</v>
      </c>
      <c r="AV869">
        <v>1120</v>
      </c>
      <c r="AW869" s="30">
        <v>1</v>
      </c>
      <c r="AX869">
        <v>0</v>
      </c>
      <c r="AY869" s="30">
        <v>1</v>
      </c>
      <c r="AZ869" s="30">
        <v>1</v>
      </c>
      <c r="BA869">
        <v>3</v>
      </c>
      <c r="BB869" s="14">
        <f>IF(Table1[[#This Row],[FullBath]]+Table1[[#This Row],[HalfBath]]=Table1[[#This Row],[BedroomAbvGr]],1,0)</f>
        <v>0</v>
      </c>
      <c r="BC869">
        <v>1</v>
      </c>
      <c r="BD869" s="30" t="s">
        <v>147</v>
      </c>
      <c r="BE869">
        <v>5</v>
      </c>
      <c r="BF869" t="s">
        <v>107</v>
      </c>
      <c r="BG869">
        <v>0</v>
      </c>
      <c r="BH869" t="s">
        <v>83</v>
      </c>
      <c r="BI869" t="s">
        <v>108</v>
      </c>
      <c r="BJ869">
        <v>1961</v>
      </c>
      <c r="BK869" t="s">
        <v>109</v>
      </c>
      <c r="BL869">
        <v>2</v>
      </c>
      <c r="BM869">
        <v>544</v>
      </c>
      <c r="BN869" t="s">
        <v>98</v>
      </c>
      <c r="BO869" t="s">
        <v>98</v>
      </c>
      <c r="BP869" t="s">
        <v>105</v>
      </c>
      <c r="BQ869" s="30">
        <v>168</v>
      </c>
      <c r="BR869" s="14">
        <f>IF(Table1[[#This Row],[WoodDeckSF]]&gt;0,1,0)</f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 s="28" t="s">
        <v>83</v>
      </c>
      <c r="BY869" s="14">
        <f>IF(Table1[[#This Row],[PoolQC]]="NA", 0, 1)</f>
        <v>0</v>
      </c>
      <c r="BZ869" s="30" t="s">
        <v>83</v>
      </c>
      <c r="CA869" s="14">
        <f>IF(Table1[[#This Row],[Fence]]="NA",0,1)</f>
        <v>0</v>
      </c>
      <c r="CB869" t="s">
        <v>135</v>
      </c>
      <c r="CC869">
        <v>400</v>
      </c>
      <c r="CD869" s="30">
        <v>5</v>
      </c>
      <c r="CE869">
        <v>2007</v>
      </c>
      <c r="CF869" t="s">
        <v>110</v>
      </c>
      <c r="CG869" t="s">
        <v>111</v>
      </c>
      <c r="CH869" s="14">
        <f>IF(Table1[[#This Row],[SaleCondition]]="Normal",1,0)</f>
        <v>1</v>
      </c>
      <c r="CI869" s="1">
        <v>129000</v>
      </c>
    </row>
    <row r="870" spans="1:87" x14ac:dyDescent="0.2">
      <c r="A870">
        <v>869</v>
      </c>
      <c r="B870">
        <v>60</v>
      </c>
      <c r="C870" s="28" t="s">
        <v>81</v>
      </c>
      <c r="D870" t="s">
        <v>83</v>
      </c>
      <c r="E870">
        <v>14762</v>
      </c>
      <c r="F870" s="28" t="s">
        <v>82</v>
      </c>
      <c r="G870" t="s">
        <v>83</v>
      </c>
      <c r="H870" t="s">
        <v>160</v>
      </c>
      <c r="I870" s="28" t="s">
        <v>85</v>
      </c>
      <c r="J870" t="s">
        <v>86</v>
      </c>
      <c r="K870" s="30" t="s">
        <v>122</v>
      </c>
      <c r="L870" t="s">
        <v>88</v>
      </c>
      <c r="M870" s="31" t="s">
        <v>193</v>
      </c>
      <c r="N870" s="31" t="s">
        <v>114</v>
      </c>
      <c r="O870" s="28" t="s">
        <v>90</v>
      </c>
      <c r="P870" t="s">
        <v>91</v>
      </c>
      <c r="Q870" s="30" t="s">
        <v>92</v>
      </c>
      <c r="R870" s="28">
        <v>5</v>
      </c>
      <c r="S870" s="28">
        <v>6</v>
      </c>
      <c r="T870">
        <v>1948</v>
      </c>
      <c r="U870">
        <v>1950</v>
      </c>
      <c r="V870" s="14">
        <f t="shared" si="13"/>
        <v>1</v>
      </c>
      <c r="W870" s="28" t="s">
        <v>93</v>
      </c>
      <c r="X870" s="28" t="s">
        <v>94</v>
      </c>
      <c r="Y870" s="30" t="s">
        <v>161</v>
      </c>
      <c r="Z870" s="28" t="s">
        <v>161</v>
      </c>
      <c r="AA870" t="s">
        <v>117</v>
      </c>
      <c r="AB870" s="28">
        <v>0</v>
      </c>
      <c r="AC870" s="28" t="s">
        <v>98</v>
      </c>
      <c r="AD870" s="28" t="s">
        <v>98</v>
      </c>
      <c r="AE870" s="30" t="s">
        <v>168</v>
      </c>
      <c r="AF870" t="s">
        <v>83</v>
      </c>
      <c r="AG870" t="s">
        <v>83</v>
      </c>
      <c r="AH870" t="s">
        <v>83</v>
      </c>
      <c r="AI870" t="s">
        <v>83</v>
      </c>
      <c r="AJ870">
        <v>0</v>
      </c>
      <c r="AK870" t="s">
        <v>83</v>
      </c>
      <c r="AL870">
        <v>0</v>
      </c>
      <c r="AM870">
        <v>0</v>
      </c>
      <c r="AN870">
        <v>0</v>
      </c>
      <c r="AO870" s="28" t="s">
        <v>103</v>
      </c>
      <c r="AP870" s="28" t="s">
        <v>97</v>
      </c>
      <c r="AQ870" t="s">
        <v>105</v>
      </c>
      <c r="AR870" t="s">
        <v>106</v>
      </c>
      <c r="AS870">
        <v>1547</v>
      </c>
      <c r="AT870">
        <v>720</v>
      </c>
      <c r="AU870">
        <v>53</v>
      </c>
      <c r="AV870">
        <v>2320</v>
      </c>
      <c r="AW870" s="30">
        <v>0</v>
      </c>
      <c r="AX870">
        <v>0</v>
      </c>
      <c r="AY870" s="30">
        <v>2</v>
      </c>
      <c r="AZ870" s="30">
        <v>0</v>
      </c>
      <c r="BA870">
        <v>2</v>
      </c>
      <c r="BB870" s="14">
        <f>IF(Table1[[#This Row],[FullBath]]+Table1[[#This Row],[HalfBath]]=Table1[[#This Row],[BedroomAbvGr]],1,0)</f>
        <v>1</v>
      </c>
      <c r="BC870">
        <v>1</v>
      </c>
      <c r="BD870" s="30" t="s">
        <v>98</v>
      </c>
      <c r="BE870">
        <v>7</v>
      </c>
      <c r="BF870" t="s">
        <v>107</v>
      </c>
      <c r="BG870">
        <v>1</v>
      </c>
      <c r="BH870" t="s">
        <v>98</v>
      </c>
      <c r="BI870" t="s">
        <v>108</v>
      </c>
      <c r="BJ870">
        <v>1979</v>
      </c>
      <c r="BK870" t="s">
        <v>102</v>
      </c>
      <c r="BL870">
        <v>2</v>
      </c>
      <c r="BM870">
        <v>672</v>
      </c>
      <c r="BN870" t="s">
        <v>98</v>
      </c>
      <c r="BO870" t="s">
        <v>98</v>
      </c>
      <c r="BP870" t="s">
        <v>190</v>
      </c>
      <c r="BQ870" s="30">
        <v>120</v>
      </c>
      <c r="BR870" s="14">
        <f>IF(Table1[[#This Row],[WoodDeckSF]]&gt;0,1,0)</f>
        <v>1</v>
      </c>
      <c r="BS870">
        <v>144</v>
      </c>
      <c r="BT870">
        <v>0</v>
      </c>
      <c r="BU870">
        <v>0</v>
      </c>
      <c r="BV870">
        <v>0</v>
      </c>
      <c r="BW870">
        <v>0</v>
      </c>
      <c r="BX870" s="28" t="s">
        <v>83</v>
      </c>
      <c r="BY870" s="14">
        <f>IF(Table1[[#This Row],[PoolQC]]="NA", 0, 1)</f>
        <v>0</v>
      </c>
      <c r="BZ870" s="30" t="s">
        <v>83</v>
      </c>
      <c r="CA870" s="14">
        <f>IF(Table1[[#This Row],[Fence]]="NA",0,1)</f>
        <v>0</v>
      </c>
      <c r="CB870" t="s">
        <v>83</v>
      </c>
      <c r="CC870">
        <v>0</v>
      </c>
      <c r="CD870" s="30">
        <v>5</v>
      </c>
      <c r="CE870">
        <v>2006</v>
      </c>
      <c r="CF870" t="s">
        <v>110</v>
      </c>
      <c r="CG870" t="s">
        <v>111</v>
      </c>
      <c r="CH870" s="14">
        <f>IF(Table1[[#This Row],[SaleCondition]]="Normal",1,0)</f>
        <v>1</v>
      </c>
      <c r="CI870" s="1">
        <v>169000</v>
      </c>
    </row>
    <row r="871" spans="1:87" x14ac:dyDescent="0.2">
      <c r="A871">
        <v>870</v>
      </c>
      <c r="B871">
        <v>60</v>
      </c>
      <c r="C871" s="28" t="s">
        <v>81</v>
      </c>
      <c r="D871">
        <v>80</v>
      </c>
      <c r="E871">
        <v>9938</v>
      </c>
      <c r="F871" s="28" t="s">
        <v>82</v>
      </c>
      <c r="G871" t="s">
        <v>83</v>
      </c>
      <c r="H871" t="s">
        <v>84</v>
      </c>
      <c r="I871" s="28" t="s">
        <v>85</v>
      </c>
      <c r="J871" t="s">
        <v>86</v>
      </c>
      <c r="K871" s="30" t="s">
        <v>87</v>
      </c>
      <c r="L871" t="s">
        <v>88</v>
      </c>
      <c r="M871" s="31" t="s">
        <v>170</v>
      </c>
      <c r="N871" s="31" t="s">
        <v>90</v>
      </c>
      <c r="O871" s="28" t="s">
        <v>90</v>
      </c>
      <c r="P871" t="s">
        <v>91</v>
      </c>
      <c r="Q871" s="30" t="s">
        <v>92</v>
      </c>
      <c r="R871" s="28">
        <v>7</v>
      </c>
      <c r="S871" s="28">
        <v>5</v>
      </c>
      <c r="T871">
        <v>1993</v>
      </c>
      <c r="U871">
        <v>1994</v>
      </c>
      <c r="V871" s="14">
        <f t="shared" si="13"/>
        <v>1</v>
      </c>
      <c r="W871" s="28" t="s">
        <v>93</v>
      </c>
      <c r="X871" s="28" t="s">
        <v>94</v>
      </c>
      <c r="Y871" s="30" t="s">
        <v>116</v>
      </c>
      <c r="Z871" s="28" t="s">
        <v>116</v>
      </c>
      <c r="AA871" t="s">
        <v>96</v>
      </c>
      <c r="AB871" s="28">
        <v>246</v>
      </c>
      <c r="AC871" s="28" t="s">
        <v>97</v>
      </c>
      <c r="AD871" s="28" t="s">
        <v>98</v>
      </c>
      <c r="AE871" s="30" t="s">
        <v>99</v>
      </c>
      <c r="AF871" t="s">
        <v>97</v>
      </c>
      <c r="AG871" t="s">
        <v>98</v>
      </c>
      <c r="AH871" t="s">
        <v>100</v>
      </c>
      <c r="AI871" t="s">
        <v>101</v>
      </c>
      <c r="AJ871">
        <v>750</v>
      </c>
      <c r="AK871" t="s">
        <v>102</v>
      </c>
      <c r="AL871">
        <v>0</v>
      </c>
      <c r="AM871">
        <v>300</v>
      </c>
      <c r="AN871">
        <v>1050</v>
      </c>
      <c r="AO871" s="28" t="s">
        <v>103</v>
      </c>
      <c r="AP871" s="28" t="s">
        <v>104</v>
      </c>
      <c r="AQ871" t="s">
        <v>105</v>
      </c>
      <c r="AR871" t="s">
        <v>106</v>
      </c>
      <c r="AS871">
        <v>1062</v>
      </c>
      <c r="AT871">
        <v>887</v>
      </c>
      <c r="AU871">
        <v>0</v>
      </c>
      <c r="AV871">
        <v>1949</v>
      </c>
      <c r="AW871" s="30">
        <v>1</v>
      </c>
      <c r="AX871">
        <v>0</v>
      </c>
      <c r="AY871" s="30">
        <v>2</v>
      </c>
      <c r="AZ871" s="30">
        <v>1</v>
      </c>
      <c r="BA871">
        <v>3</v>
      </c>
      <c r="BB871" s="14">
        <f>IF(Table1[[#This Row],[FullBath]]+Table1[[#This Row],[HalfBath]]=Table1[[#This Row],[BedroomAbvGr]],1,0)</f>
        <v>1</v>
      </c>
      <c r="BC871">
        <v>1</v>
      </c>
      <c r="BD871" s="30" t="s">
        <v>97</v>
      </c>
      <c r="BE871">
        <v>8</v>
      </c>
      <c r="BF871" t="s">
        <v>107</v>
      </c>
      <c r="BG871">
        <v>1</v>
      </c>
      <c r="BH871" t="s">
        <v>98</v>
      </c>
      <c r="BI871" t="s">
        <v>108</v>
      </c>
      <c r="BJ871">
        <v>1993</v>
      </c>
      <c r="BK871" t="s">
        <v>157</v>
      </c>
      <c r="BL871">
        <v>2</v>
      </c>
      <c r="BM871">
        <v>574</v>
      </c>
      <c r="BN871" t="s">
        <v>98</v>
      </c>
      <c r="BO871" t="s">
        <v>98</v>
      </c>
      <c r="BP871" t="s">
        <v>105</v>
      </c>
      <c r="BQ871" s="30">
        <v>156</v>
      </c>
      <c r="BR871" s="14">
        <f>IF(Table1[[#This Row],[WoodDeckSF]]&gt;0,1,0)</f>
        <v>1</v>
      </c>
      <c r="BS871">
        <v>90</v>
      </c>
      <c r="BT871">
        <v>0</v>
      </c>
      <c r="BU871">
        <v>0</v>
      </c>
      <c r="BV871">
        <v>0</v>
      </c>
      <c r="BW871">
        <v>0</v>
      </c>
      <c r="BX871" s="28" t="s">
        <v>83</v>
      </c>
      <c r="BY871" s="14">
        <f>IF(Table1[[#This Row],[PoolQC]]="NA", 0, 1)</f>
        <v>0</v>
      </c>
      <c r="BZ871" s="30" t="s">
        <v>165</v>
      </c>
      <c r="CA871" s="14">
        <f>IF(Table1[[#This Row],[Fence]]="NA",0,1)</f>
        <v>1</v>
      </c>
      <c r="CB871" t="s">
        <v>83</v>
      </c>
      <c r="CC871">
        <v>0</v>
      </c>
      <c r="CD871" s="30">
        <v>6</v>
      </c>
      <c r="CE871">
        <v>2010</v>
      </c>
      <c r="CF871" t="s">
        <v>110</v>
      </c>
      <c r="CG871" t="s">
        <v>111</v>
      </c>
      <c r="CH871" s="14">
        <f>IF(Table1[[#This Row],[SaleCondition]]="Normal",1,0)</f>
        <v>1</v>
      </c>
      <c r="CI871" s="1">
        <v>236000</v>
      </c>
    </row>
    <row r="872" spans="1:87" x14ac:dyDescent="0.2">
      <c r="A872">
        <v>871</v>
      </c>
      <c r="B872">
        <v>20</v>
      </c>
      <c r="C872" s="28" t="s">
        <v>81</v>
      </c>
      <c r="D872">
        <v>60</v>
      </c>
      <c r="E872">
        <v>6600</v>
      </c>
      <c r="F872" s="28" t="s">
        <v>82</v>
      </c>
      <c r="G872" t="s">
        <v>83</v>
      </c>
      <c r="H872" t="s">
        <v>84</v>
      </c>
      <c r="I872" s="28" t="s">
        <v>85</v>
      </c>
      <c r="J872" t="s">
        <v>86</v>
      </c>
      <c r="K872" s="30" t="s">
        <v>87</v>
      </c>
      <c r="L872" t="s">
        <v>88</v>
      </c>
      <c r="M872" s="31" t="s">
        <v>162</v>
      </c>
      <c r="N872" s="31" t="s">
        <v>139</v>
      </c>
      <c r="O872" s="28" t="s">
        <v>90</v>
      </c>
      <c r="P872" t="s">
        <v>91</v>
      </c>
      <c r="Q872" s="30" t="s">
        <v>115</v>
      </c>
      <c r="R872" s="28">
        <v>5</v>
      </c>
      <c r="S872" s="28">
        <v>5</v>
      </c>
      <c r="T872">
        <v>1962</v>
      </c>
      <c r="U872">
        <v>1962</v>
      </c>
      <c r="V872" s="14">
        <f t="shared" si="13"/>
        <v>0</v>
      </c>
      <c r="W872" s="28" t="s">
        <v>152</v>
      </c>
      <c r="X872" s="28" t="s">
        <v>94</v>
      </c>
      <c r="Y872" s="30" t="s">
        <v>116</v>
      </c>
      <c r="Z872" s="28" t="s">
        <v>116</v>
      </c>
      <c r="AA872" t="s">
        <v>117</v>
      </c>
      <c r="AB872" s="28">
        <v>0</v>
      </c>
      <c r="AC872" s="28" t="s">
        <v>98</v>
      </c>
      <c r="AD872" s="28" t="s">
        <v>98</v>
      </c>
      <c r="AE872" s="30" t="s">
        <v>118</v>
      </c>
      <c r="AF872" t="s">
        <v>98</v>
      </c>
      <c r="AG872" t="s">
        <v>98</v>
      </c>
      <c r="AH872" t="s">
        <v>100</v>
      </c>
      <c r="AI872" t="s">
        <v>102</v>
      </c>
      <c r="AJ872">
        <v>0</v>
      </c>
      <c r="AK872" t="s">
        <v>102</v>
      </c>
      <c r="AL872">
        <v>0</v>
      </c>
      <c r="AM872">
        <v>894</v>
      </c>
      <c r="AN872">
        <v>894</v>
      </c>
      <c r="AO872" s="28" t="s">
        <v>103</v>
      </c>
      <c r="AP872" s="28" t="s">
        <v>97</v>
      </c>
      <c r="AQ872" t="s">
        <v>177</v>
      </c>
      <c r="AR872" t="s">
        <v>106</v>
      </c>
      <c r="AS872">
        <v>894</v>
      </c>
      <c r="AT872">
        <v>0</v>
      </c>
      <c r="AU872">
        <v>0</v>
      </c>
      <c r="AV872">
        <v>894</v>
      </c>
      <c r="AW872" s="30">
        <v>0</v>
      </c>
      <c r="AX872">
        <v>0</v>
      </c>
      <c r="AY872" s="30">
        <v>1</v>
      </c>
      <c r="AZ872" s="30">
        <v>0</v>
      </c>
      <c r="BA872">
        <v>2</v>
      </c>
      <c r="BB872" s="14">
        <f>IF(Table1[[#This Row],[FullBath]]+Table1[[#This Row],[HalfBath]]=Table1[[#This Row],[BedroomAbvGr]],1,0)</f>
        <v>0</v>
      </c>
      <c r="BC872">
        <v>1</v>
      </c>
      <c r="BD872" s="30" t="s">
        <v>98</v>
      </c>
      <c r="BE872">
        <v>5</v>
      </c>
      <c r="BF872" t="s">
        <v>107</v>
      </c>
      <c r="BG872">
        <v>0</v>
      </c>
      <c r="BH872" t="s">
        <v>83</v>
      </c>
      <c r="BI872" t="s">
        <v>127</v>
      </c>
      <c r="BJ872">
        <v>1962</v>
      </c>
      <c r="BK872" t="s">
        <v>102</v>
      </c>
      <c r="BL872">
        <v>1</v>
      </c>
      <c r="BM872">
        <v>308</v>
      </c>
      <c r="BN872" t="s">
        <v>98</v>
      </c>
      <c r="BO872" t="s">
        <v>98</v>
      </c>
      <c r="BP872" t="s">
        <v>105</v>
      </c>
      <c r="BQ872" s="30">
        <v>0</v>
      </c>
      <c r="BR872" s="14">
        <f>IF(Table1[[#This Row],[WoodDeckSF]]&gt;0,1,0)</f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 s="28" t="s">
        <v>83</v>
      </c>
      <c r="BY872" s="14">
        <f>IF(Table1[[#This Row],[PoolQC]]="NA", 0, 1)</f>
        <v>0</v>
      </c>
      <c r="BZ872" s="30" t="s">
        <v>83</v>
      </c>
      <c r="CA872" s="14">
        <f>IF(Table1[[#This Row],[Fence]]="NA",0,1)</f>
        <v>0</v>
      </c>
      <c r="CB872" t="s">
        <v>83</v>
      </c>
      <c r="CC872">
        <v>0</v>
      </c>
      <c r="CD872" s="30">
        <v>8</v>
      </c>
      <c r="CE872">
        <v>2009</v>
      </c>
      <c r="CF872" t="s">
        <v>110</v>
      </c>
      <c r="CG872" t="s">
        <v>111</v>
      </c>
      <c r="CH872" s="14">
        <f>IF(Table1[[#This Row],[SaleCondition]]="Normal",1,0)</f>
        <v>1</v>
      </c>
      <c r="CI872" s="1">
        <v>109500</v>
      </c>
    </row>
    <row r="873" spans="1:87" x14ac:dyDescent="0.2">
      <c r="A873">
        <v>872</v>
      </c>
      <c r="B873">
        <v>60</v>
      </c>
      <c r="C873" s="28" t="s">
        <v>81</v>
      </c>
      <c r="D873">
        <v>70</v>
      </c>
      <c r="E873">
        <v>8750</v>
      </c>
      <c r="F873" s="28" t="s">
        <v>82</v>
      </c>
      <c r="G873" t="s">
        <v>83</v>
      </c>
      <c r="H873" t="s">
        <v>84</v>
      </c>
      <c r="I873" s="28" t="s">
        <v>85</v>
      </c>
      <c r="J873" t="s">
        <v>86</v>
      </c>
      <c r="K873" s="30" t="s">
        <v>87</v>
      </c>
      <c r="L873" t="s">
        <v>88</v>
      </c>
      <c r="M873" s="31" t="s">
        <v>89</v>
      </c>
      <c r="N873" s="31" t="s">
        <v>90</v>
      </c>
      <c r="O873" s="28" t="s">
        <v>90</v>
      </c>
      <c r="P873" t="s">
        <v>91</v>
      </c>
      <c r="Q873" s="30" t="s">
        <v>92</v>
      </c>
      <c r="R873" s="28">
        <v>6</v>
      </c>
      <c r="S873" s="28">
        <v>5</v>
      </c>
      <c r="T873">
        <v>1998</v>
      </c>
      <c r="U873">
        <v>1998</v>
      </c>
      <c r="V873" s="14">
        <f t="shared" si="13"/>
        <v>0</v>
      </c>
      <c r="W873" s="28" t="s">
        <v>93</v>
      </c>
      <c r="X873" s="28" t="s">
        <v>94</v>
      </c>
      <c r="Y873" s="30" t="s">
        <v>95</v>
      </c>
      <c r="Z873" s="28" t="s">
        <v>95</v>
      </c>
      <c r="AA873" t="s">
        <v>96</v>
      </c>
      <c r="AB873" s="28">
        <v>116</v>
      </c>
      <c r="AC873" s="28" t="s">
        <v>98</v>
      </c>
      <c r="AD873" s="28" t="s">
        <v>98</v>
      </c>
      <c r="AE873" s="30" t="s">
        <v>99</v>
      </c>
      <c r="AF873" t="s">
        <v>97</v>
      </c>
      <c r="AG873" t="s">
        <v>98</v>
      </c>
      <c r="AH873" t="s">
        <v>100</v>
      </c>
      <c r="AI873" t="s">
        <v>101</v>
      </c>
      <c r="AJ873">
        <v>505</v>
      </c>
      <c r="AK873" t="s">
        <v>102</v>
      </c>
      <c r="AL873">
        <v>0</v>
      </c>
      <c r="AM873">
        <v>299</v>
      </c>
      <c r="AN873">
        <v>804</v>
      </c>
      <c r="AO873" s="28" t="s">
        <v>103</v>
      </c>
      <c r="AP873" s="28" t="s">
        <v>104</v>
      </c>
      <c r="AQ873" t="s">
        <v>105</v>
      </c>
      <c r="AR873" t="s">
        <v>106</v>
      </c>
      <c r="AS873">
        <v>804</v>
      </c>
      <c r="AT873">
        <v>878</v>
      </c>
      <c r="AU873">
        <v>0</v>
      </c>
      <c r="AV873">
        <v>1682</v>
      </c>
      <c r="AW873" s="30">
        <v>0</v>
      </c>
      <c r="AX873">
        <v>0</v>
      </c>
      <c r="AY873" s="30">
        <v>2</v>
      </c>
      <c r="AZ873" s="30">
        <v>1</v>
      </c>
      <c r="BA873">
        <v>3</v>
      </c>
      <c r="BB873" s="14">
        <f>IF(Table1[[#This Row],[FullBath]]+Table1[[#This Row],[HalfBath]]=Table1[[#This Row],[BedroomAbvGr]],1,0)</f>
        <v>1</v>
      </c>
      <c r="BC873">
        <v>1</v>
      </c>
      <c r="BD873" s="30" t="s">
        <v>97</v>
      </c>
      <c r="BE873">
        <v>7</v>
      </c>
      <c r="BF873" t="s">
        <v>107</v>
      </c>
      <c r="BG873">
        <v>0</v>
      </c>
      <c r="BH873" t="s">
        <v>83</v>
      </c>
      <c r="BI873" t="s">
        <v>108</v>
      </c>
      <c r="BJ873">
        <v>1998</v>
      </c>
      <c r="BK873" t="s">
        <v>109</v>
      </c>
      <c r="BL873">
        <v>2</v>
      </c>
      <c r="BM873">
        <v>523</v>
      </c>
      <c r="BN873" t="s">
        <v>98</v>
      </c>
      <c r="BO873" t="s">
        <v>98</v>
      </c>
      <c r="BP873" t="s">
        <v>105</v>
      </c>
      <c r="BQ873" s="30">
        <v>0</v>
      </c>
      <c r="BR873" s="14">
        <f>IF(Table1[[#This Row],[WoodDeckSF]]&gt;0,1,0)</f>
        <v>0</v>
      </c>
      <c r="BS873">
        <v>77</v>
      </c>
      <c r="BT873">
        <v>0</v>
      </c>
      <c r="BU873">
        <v>0</v>
      </c>
      <c r="BV873">
        <v>0</v>
      </c>
      <c r="BW873">
        <v>0</v>
      </c>
      <c r="BX873" s="28" t="s">
        <v>83</v>
      </c>
      <c r="BY873" s="14">
        <f>IF(Table1[[#This Row],[PoolQC]]="NA", 0, 1)</f>
        <v>0</v>
      </c>
      <c r="BZ873" s="30" t="s">
        <v>83</v>
      </c>
      <c r="CA873" s="14">
        <f>IF(Table1[[#This Row],[Fence]]="NA",0,1)</f>
        <v>0</v>
      </c>
      <c r="CB873" t="s">
        <v>83</v>
      </c>
      <c r="CC873">
        <v>0</v>
      </c>
      <c r="CD873" s="30">
        <v>6</v>
      </c>
      <c r="CE873">
        <v>2010</v>
      </c>
      <c r="CF873" t="s">
        <v>110</v>
      </c>
      <c r="CG873" t="s">
        <v>111</v>
      </c>
      <c r="CH873" s="14">
        <f>IF(Table1[[#This Row],[SaleCondition]]="Normal",1,0)</f>
        <v>1</v>
      </c>
      <c r="CI873" s="1">
        <v>200500</v>
      </c>
    </row>
    <row r="874" spans="1:87" x14ac:dyDescent="0.2">
      <c r="A874">
        <v>873</v>
      </c>
      <c r="B874">
        <v>20</v>
      </c>
      <c r="C874" s="28" t="s">
        <v>81</v>
      </c>
      <c r="D874">
        <v>74</v>
      </c>
      <c r="E874">
        <v>8892</v>
      </c>
      <c r="F874" s="28" t="s">
        <v>82</v>
      </c>
      <c r="G874" t="s">
        <v>83</v>
      </c>
      <c r="H874" t="s">
        <v>84</v>
      </c>
      <c r="I874" s="28" t="s">
        <v>85</v>
      </c>
      <c r="J874" t="s">
        <v>86</v>
      </c>
      <c r="K874" s="30" t="s">
        <v>122</v>
      </c>
      <c r="L874" t="s">
        <v>88</v>
      </c>
      <c r="M874" s="31" t="s">
        <v>162</v>
      </c>
      <c r="N874" s="31" t="s">
        <v>90</v>
      </c>
      <c r="O874" s="28" t="s">
        <v>90</v>
      </c>
      <c r="P874" t="s">
        <v>91</v>
      </c>
      <c r="Q874" s="30" t="s">
        <v>115</v>
      </c>
      <c r="R874" s="28">
        <v>5</v>
      </c>
      <c r="S874" s="28">
        <v>7</v>
      </c>
      <c r="T874">
        <v>1953</v>
      </c>
      <c r="U874">
        <v>1996</v>
      </c>
      <c r="V874" s="14">
        <f t="shared" si="13"/>
        <v>1</v>
      </c>
      <c r="W874" s="28" t="s">
        <v>93</v>
      </c>
      <c r="X874" s="28" t="s">
        <v>94</v>
      </c>
      <c r="Y874" s="30" t="s">
        <v>155</v>
      </c>
      <c r="Z874" s="28" t="s">
        <v>125</v>
      </c>
      <c r="AA874" t="s">
        <v>117</v>
      </c>
      <c r="AB874" s="28">
        <v>0</v>
      </c>
      <c r="AC874" s="28" t="s">
        <v>97</v>
      </c>
      <c r="AD874" s="28" t="s">
        <v>98</v>
      </c>
      <c r="AE874" s="30" t="s">
        <v>137</v>
      </c>
      <c r="AF874" t="s">
        <v>98</v>
      </c>
      <c r="AG874" t="s">
        <v>98</v>
      </c>
      <c r="AH874" t="s">
        <v>130</v>
      </c>
      <c r="AI874" t="s">
        <v>102</v>
      </c>
      <c r="AJ874">
        <v>0</v>
      </c>
      <c r="AK874" t="s">
        <v>102</v>
      </c>
      <c r="AL874">
        <v>0</v>
      </c>
      <c r="AM874">
        <v>105</v>
      </c>
      <c r="AN874">
        <v>105</v>
      </c>
      <c r="AO874" s="28" t="s">
        <v>103</v>
      </c>
      <c r="AP874" s="28" t="s">
        <v>97</v>
      </c>
      <c r="AQ874" t="s">
        <v>105</v>
      </c>
      <c r="AR874" t="s">
        <v>106</v>
      </c>
      <c r="AS874">
        <v>910</v>
      </c>
      <c r="AT874">
        <v>0</v>
      </c>
      <c r="AU874">
        <v>0</v>
      </c>
      <c r="AV874">
        <v>910</v>
      </c>
      <c r="AW874" s="30">
        <v>0</v>
      </c>
      <c r="AX874">
        <v>0</v>
      </c>
      <c r="AY874" s="30">
        <v>1</v>
      </c>
      <c r="AZ874" s="30">
        <v>0</v>
      </c>
      <c r="BA874">
        <v>3</v>
      </c>
      <c r="BB874" s="14">
        <f>IF(Table1[[#This Row],[FullBath]]+Table1[[#This Row],[HalfBath]]=Table1[[#This Row],[BedroomAbvGr]],1,0)</f>
        <v>0</v>
      </c>
      <c r="BC874">
        <v>1</v>
      </c>
      <c r="BD874" s="30" t="s">
        <v>97</v>
      </c>
      <c r="BE874">
        <v>5</v>
      </c>
      <c r="BF874" t="s">
        <v>107</v>
      </c>
      <c r="BG874">
        <v>0</v>
      </c>
      <c r="BH874" t="s">
        <v>83</v>
      </c>
      <c r="BI874" t="s">
        <v>108</v>
      </c>
      <c r="BJ874">
        <v>1953</v>
      </c>
      <c r="BK874" t="s">
        <v>102</v>
      </c>
      <c r="BL874">
        <v>2</v>
      </c>
      <c r="BM874">
        <v>414</v>
      </c>
      <c r="BN874" t="s">
        <v>98</v>
      </c>
      <c r="BO874" t="s">
        <v>98</v>
      </c>
      <c r="BP874" t="s">
        <v>105</v>
      </c>
      <c r="BQ874" s="30">
        <v>196</v>
      </c>
      <c r="BR874" s="14">
        <f>IF(Table1[[#This Row],[WoodDeckSF]]&gt;0,1,0)</f>
        <v>1</v>
      </c>
      <c r="BS874">
        <v>0</v>
      </c>
      <c r="BT874">
        <v>150</v>
      </c>
      <c r="BU874">
        <v>0</v>
      </c>
      <c r="BV874">
        <v>0</v>
      </c>
      <c r="BW874">
        <v>0</v>
      </c>
      <c r="BX874" s="28" t="s">
        <v>83</v>
      </c>
      <c r="BY874" s="14">
        <f>IF(Table1[[#This Row],[PoolQC]]="NA", 0, 1)</f>
        <v>0</v>
      </c>
      <c r="BZ874" s="30" t="s">
        <v>163</v>
      </c>
      <c r="CA874" s="14">
        <f>IF(Table1[[#This Row],[Fence]]="NA",0,1)</f>
        <v>1</v>
      </c>
      <c r="CB874" t="s">
        <v>83</v>
      </c>
      <c r="CC874">
        <v>0</v>
      </c>
      <c r="CD874" s="30">
        <v>10</v>
      </c>
      <c r="CE874">
        <v>2008</v>
      </c>
      <c r="CF874" t="s">
        <v>110</v>
      </c>
      <c r="CG874" t="s">
        <v>111</v>
      </c>
      <c r="CH874" s="14">
        <f>IF(Table1[[#This Row],[SaleCondition]]="Normal",1,0)</f>
        <v>1</v>
      </c>
      <c r="CI874" s="1">
        <v>116000</v>
      </c>
    </row>
    <row r="875" spans="1:87" x14ac:dyDescent="0.2">
      <c r="A875">
        <v>874</v>
      </c>
      <c r="B875">
        <v>40</v>
      </c>
      <c r="C875" s="28" t="s">
        <v>81</v>
      </c>
      <c r="D875">
        <v>60</v>
      </c>
      <c r="E875">
        <v>12144</v>
      </c>
      <c r="F875" s="28" t="s">
        <v>82</v>
      </c>
      <c r="G875" t="s">
        <v>83</v>
      </c>
      <c r="H875" t="s">
        <v>84</v>
      </c>
      <c r="I875" s="28" t="s">
        <v>85</v>
      </c>
      <c r="J875" t="s">
        <v>86</v>
      </c>
      <c r="K875" s="30" t="s">
        <v>87</v>
      </c>
      <c r="L875" t="s">
        <v>88</v>
      </c>
      <c r="M875" s="31" t="s">
        <v>162</v>
      </c>
      <c r="N875" s="31" t="s">
        <v>90</v>
      </c>
      <c r="O875" s="28" t="s">
        <v>90</v>
      </c>
      <c r="P875" t="s">
        <v>91</v>
      </c>
      <c r="Q875" s="30" t="s">
        <v>115</v>
      </c>
      <c r="R875" s="28">
        <v>5</v>
      </c>
      <c r="S875" s="28">
        <v>7</v>
      </c>
      <c r="T875">
        <v>1949</v>
      </c>
      <c r="U875">
        <v>1950</v>
      </c>
      <c r="V875" s="14">
        <f t="shared" si="13"/>
        <v>1</v>
      </c>
      <c r="W875" s="28" t="s">
        <v>93</v>
      </c>
      <c r="X875" s="28" t="s">
        <v>94</v>
      </c>
      <c r="Y875" s="30" t="s">
        <v>140</v>
      </c>
      <c r="Z875" s="28" t="s">
        <v>140</v>
      </c>
      <c r="AA875" t="s">
        <v>117</v>
      </c>
      <c r="AB875" s="28">
        <v>0</v>
      </c>
      <c r="AC875" s="28" t="s">
        <v>97</v>
      </c>
      <c r="AD875" s="28" t="s">
        <v>98</v>
      </c>
      <c r="AE875" s="30" t="s">
        <v>118</v>
      </c>
      <c r="AF875" t="s">
        <v>98</v>
      </c>
      <c r="AG875" t="s">
        <v>98</v>
      </c>
      <c r="AH875" t="s">
        <v>100</v>
      </c>
      <c r="AI875" t="s">
        <v>153</v>
      </c>
      <c r="AJ875">
        <v>375</v>
      </c>
      <c r="AK875" t="s">
        <v>102</v>
      </c>
      <c r="AL875">
        <v>0</v>
      </c>
      <c r="AM875">
        <v>457</v>
      </c>
      <c r="AN875">
        <v>832</v>
      </c>
      <c r="AO875" s="28" t="s">
        <v>103</v>
      </c>
      <c r="AP875" s="28" t="s">
        <v>97</v>
      </c>
      <c r="AQ875" t="s">
        <v>105</v>
      </c>
      <c r="AR875" t="s">
        <v>106</v>
      </c>
      <c r="AS875">
        <v>1036</v>
      </c>
      <c r="AT875">
        <v>0</v>
      </c>
      <c r="AU875">
        <v>232</v>
      </c>
      <c r="AV875">
        <v>1268</v>
      </c>
      <c r="AW875" s="30">
        <v>0</v>
      </c>
      <c r="AX875">
        <v>0</v>
      </c>
      <c r="AY875" s="30">
        <v>1</v>
      </c>
      <c r="AZ875" s="30">
        <v>0</v>
      </c>
      <c r="BA875">
        <v>3</v>
      </c>
      <c r="BB875" s="14">
        <f>IF(Table1[[#This Row],[FullBath]]+Table1[[#This Row],[HalfBath]]=Table1[[#This Row],[BedroomAbvGr]],1,0)</f>
        <v>0</v>
      </c>
      <c r="BC875">
        <v>1</v>
      </c>
      <c r="BD875" s="30" t="s">
        <v>98</v>
      </c>
      <c r="BE875">
        <v>6</v>
      </c>
      <c r="BF875" t="s">
        <v>107</v>
      </c>
      <c r="BG875">
        <v>1</v>
      </c>
      <c r="BH875" t="s">
        <v>97</v>
      </c>
      <c r="BI875" t="s">
        <v>108</v>
      </c>
      <c r="BJ875">
        <v>1949</v>
      </c>
      <c r="BK875" t="s">
        <v>102</v>
      </c>
      <c r="BL875">
        <v>1</v>
      </c>
      <c r="BM875">
        <v>288</v>
      </c>
      <c r="BN875" t="s">
        <v>98</v>
      </c>
      <c r="BO875" t="s">
        <v>98</v>
      </c>
      <c r="BP875" t="s">
        <v>105</v>
      </c>
      <c r="BQ875" s="30">
        <v>0</v>
      </c>
      <c r="BR875" s="14">
        <f>IF(Table1[[#This Row],[WoodDeckSF]]&gt;0,1,0)</f>
        <v>0</v>
      </c>
      <c r="BS875">
        <v>28</v>
      </c>
      <c r="BT875">
        <v>0</v>
      </c>
      <c r="BU875">
        <v>0</v>
      </c>
      <c r="BV875">
        <v>0</v>
      </c>
      <c r="BW875">
        <v>0</v>
      </c>
      <c r="BX875" s="28" t="s">
        <v>83</v>
      </c>
      <c r="BY875" s="14">
        <f>IF(Table1[[#This Row],[PoolQC]]="NA", 0, 1)</f>
        <v>0</v>
      </c>
      <c r="BZ875" s="30" t="s">
        <v>83</v>
      </c>
      <c r="CA875" s="14">
        <f>IF(Table1[[#This Row],[Fence]]="NA",0,1)</f>
        <v>0</v>
      </c>
      <c r="CB875" t="s">
        <v>248</v>
      </c>
      <c r="CC875">
        <v>0</v>
      </c>
      <c r="CD875" s="30">
        <v>9</v>
      </c>
      <c r="CE875">
        <v>2009</v>
      </c>
      <c r="CF875" t="s">
        <v>110</v>
      </c>
      <c r="CG875" t="s">
        <v>111</v>
      </c>
      <c r="CH875" s="14">
        <f>IF(Table1[[#This Row],[SaleCondition]]="Normal",1,0)</f>
        <v>1</v>
      </c>
      <c r="CI875" s="1">
        <v>133000</v>
      </c>
    </row>
    <row r="876" spans="1:87" x14ac:dyDescent="0.2">
      <c r="A876">
        <v>875</v>
      </c>
      <c r="B876">
        <v>50</v>
      </c>
      <c r="C876" s="28" t="s">
        <v>142</v>
      </c>
      <c r="D876">
        <v>52</v>
      </c>
      <c r="E876">
        <v>5720</v>
      </c>
      <c r="F876" s="28" t="s">
        <v>82</v>
      </c>
      <c r="G876" t="s">
        <v>83</v>
      </c>
      <c r="H876" t="s">
        <v>84</v>
      </c>
      <c r="I876" s="28" t="s">
        <v>85</v>
      </c>
      <c r="J876" t="s">
        <v>86</v>
      </c>
      <c r="K876" s="30" t="s">
        <v>87</v>
      </c>
      <c r="L876" t="s">
        <v>88</v>
      </c>
      <c r="M876" s="31" t="s">
        <v>143</v>
      </c>
      <c r="N876" s="31" t="s">
        <v>144</v>
      </c>
      <c r="O876" s="28" t="s">
        <v>90</v>
      </c>
      <c r="P876" t="s">
        <v>91</v>
      </c>
      <c r="Q876" s="30" t="s">
        <v>132</v>
      </c>
      <c r="R876" s="28">
        <v>5</v>
      </c>
      <c r="S876" s="28">
        <v>6</v>
      </c>
      <c r="T876">
        <v>1941</v>
      </c>
      <c r="U876">
        <v>1950</v>
      </c>
      <c r="V876" s="14">
        <f t="shared" si="13"/>
        <v>1</v>
      </c>
      <c r="W876" s="28" t="s">
        <v>93</v>
      </c>
      <c r="X876" s="28" t="s">
        <v>94</v>
      </c>
      <c r="Y876" s="30" t="s">
        <v>124</v>
      </c>
      <c r="Z876" s="28" t="s">
        <v>124</v>
      </c>
      <c r="AA876" t="s">
        <v>117</v>
      </c>
      <c r="AB876" s="28">
        <v>0</v>
      </c>
      <c r="AC876" s="28" t="s">
        <v>98</v>
      </c>
      <c r="AD876" s="28" t="s">
        <v>98</v>
      </c>
      <c r="AE876" s="30" t="s">
        <v>118</v>
      </c>
      <c r="AF876" t="s">
        <v>98</v>
      </c>
      <c r="AG876" t="s">
        <v>98</v>
      </c>
      <c r="AH876" t="s">
        <v>100</v>
      </c>
      <c r="AI876" t="s">
        <v>102</v>
      </c>
      <c r="AJ876">
        <v>0</v>
      </c>
      <c r="AK876" t="s">
        <v>102</v>
      </c>
      <c r="AL876">
        <v>0</v>
      </c>
      <c r="AM876">
        <v>676</v>
      </c>
      <c r="AN876">
        <v>676</v>
      </c>
      <c r="AO876" s="28" t="s">
        <v>103</v>
      </c>
      <c r="AP876" s="28" t="s">
        <v>104</v>
      </c>
      <c r="AQ876" t="s">
        <v>105</v>
      </c>
      <c r="AR876" t="s">
        <v>106</v>
      </c>
      <c r="AS876">
        <v>676</v>
      </c>
      <c r="AT876">
        <v>455</v>
      </c>
      <c r="AU876">
        <v>0</v>
      </c>
      <c r="AV876">
        <v>1131</v>
      </c>
      <c r="AW876" s="30">
        <v>0</v>
      </c>
      <c r="AX876">
        <v>0</v>
      </c>
      <c r="AY876" s="30">
        <v>1</v>
      </c>
      <c r="AZ876" s="30">
        <v>1</v>
      </c>
      <c r="BA876">
        <v>3</v>
      </c>
      <c r="BB876" s="14">
        <f>IF(Table1[[#This Row],[FullBath]]+Table1[[#This Row],[HalfBath]]=Table1[[#This Row],[BedroomAbvGr]],1,0)</f>
        <v>0</v>
      </c>
      <c r="BC876">
        <v>1</v>
      </c>
      <c r="BD876" s="30" t="s">
        <v>98</v>
      </c>
      <c r="BE876">
        <v>5</v>
      </c>
      <c r="BF876" t="s">
        <v>107</v>
      </c>
      <c r="BG876">
        <v>0</v>
      </c>
      <c r="BH876" t="s">
        <v>83</v>
      </c>
      <c r="BI876" t="s">
        <v>127</v>
      </c>
      <c r="BJ876">
        <v>1941</v>
      </c>
      <c r="BK876" t="s">
        <v>102</v>
      </c>
      <c r="BL876">
        <v>1</v>
      </c>
      <c r="BM876">
        <v>200</v>
      </c>
      <c r="BN876" t="s">
        <v>98</v>
      </c>
      <c r="BO876" t="s">
        <v>98</v>
      </c>
      <c r="BP876" t="s">
        <v>105</v>
      </c>
      <c r="BQ876" s="30">
        <v>26</v>
      </c>
      <c r="BR876" s="14">
        <f>IF(Table1[[#This Row],[WoodDeckSF]]&gt;0,1,0)</f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 s="28" t="s">
        <v>83</v>
      </c>
      <c r="BY876" s="14">
        <f>IF(Table1[[#This Row],[PoolQC]]="NA", 0, 1)</f>
        <v>0</v>
      </c>
      <c r="BZ876" s="30" t="s">
        <v>83</v>
      </c>
      <c r="CA876" s="14">
        <f>IF(Table1[[#This Row],[Fence]]="NA",0,1)</f>
        <v>0</v>
      </c>
      <c r="CB876" t="s">
        <v>83</v>
      </c>
      <c r="CC876">
        <v>0</v>
      </c>
      <c r="CD876" s="30">
        <v>8</v>
      </c>
      <c r="CE876">
        <v>2009</v>
      </c>
      <c r="CF876" t="s">
        <v>110</v>
      </c>
      <c r="CG876" t="s">
        <v>128</v>
      </c>
      <c r="CH876" s="14">
        <f>IF(Table1[[#This Row],[SaleCondition]]="Normal",1,0)</f>
        <v>0</v>
      </c>
      <c r="CI876" s="1">
        <v>66500</v>
      </c>
    </row>
    <row r="877" spans="1:87" x14ac:dyDescent="0.2">
      <c r="A877">
        <v>876</v>
      </c>
      <c r="B877">
        <v>60</v>
      </c>
      <c r="C877" s="28" t="s">
        <v>192</v>
      </c>
      <c r="D877">
        <v>75</v>
      </c>
      <c r="E877">
        <v>9000</v>
      </c>
      <c r="F877" s="28" t="s">
        <v>82</v>
      </c>
      <c r="G877" t="s">
        <v>83</v>
      </c>
      <c r="H877" t="s">
        <v>84</v>
      </c>
      <c r="I877" s="28" t="s">
        <v>85</v>
      </c>
      <c r="J877" t="s">
        <v>86</v>
      </c>
      <c r="K877" s="30" t="s">
        <v>87</v>
      </c>
      <c r="L877" t="s">
        <v>88</v>
      </c>
      <c r="M877" s="31" t="s">
        <v>136</v>
      </c>
      <c r="N877" s="31" t="s">
        <v>90</v>
      </c>
      <c r="O877" s="28" t="s">
        <v>90</v>
      </c>
      <c r="P877" t="s">
        <v>91</v>
      </c>
      <c r="Q877" s="30" t="s">
        <v>92</v>
      </c>
      <c r="R877" s="28">
        <v>8</v>
      </c>
      <c r="S877" s="28">
        <v>5</v>
      </c>
      <c r="T877">
        <v>2007</v>
      </c>
      <c r="U877">
        <v>2007</v>
      </c>
      <c r="V877" s="14">
        <f t="shared" si="13"/>
        <v>0</v>
      </c>
      <c r="W877" s="28" t="s">
        <v>93</v>
      </c>
      <c r="X877" s="28" t="s">
        <v>94</v>
      </c>
      <c r="Y877" s="30" t="s">
        <v>180</v>
      </c>
      <c r="Z877" s="28" t="s">
        <v>181</v>
      </c>
      <c r="AA877" t="s">
        <v>117</v>
      </c>
      <c r="AB877" s="28">
        <v>0</v>
      </c>
      <c r="AC877" s="28" t="s">
        <v>97</v>
      </c>
      <c r="AD877" s="28" t="s">
        <v>98</v>
      </c>
      <c r="AE877" s="30" t="s">
        <v>99</v>
      </c>
      <c r="AF877" t="s">
        <v>97</v>
      </c>
      <c r="AG877" t="s">
        <v>98</v>
      </c>
      <c r="AH877" t="s">
        <v>130</v>
      </c>
      <c r="AI877" t="s">
        <v>101</v>
      </c>
      <c r="AJ877">
        <v>64</v>
      </c>
      <c r="AK877" t="s">
        <v>102</v>
      </c>
      <c r="AL877">
        <v>0</v>
      </c>
      <c r="AM877">
        <v>1120</v>
      </c>
      <c r="AN877">
        <v>1184</v>
      </c>
      <c r="AO877" s="28" t="s">
        <v>103</v>
      </c>
      <c r="AP877" s="28" t="s">
        <v>104</v>
      </c>
      <c r="AQ877" t="s">
        <v>105</v>
      </c>
      <c r="AR877" t="s">
        <v>106</v>
      </c>
      <c r="AS877">
        <v>1184</v>
      </c>
      <c r="AT877">
        <v>1426</v>
      </c>
      <c r="AU877">
        <v>0</v>
      </c>
      <c r="AV877">
        <v>2610</v>
      </c>
      <c r="AW877" s="30">
        <v>0</v>
      </c>
      <c r="AX877">
        <v>0</v>
      </c>
      <c r="AY877" s="30">
        <v>2</v>
      </c>
      <c r="AZ877" s="30">
        <v>1</v>
      </c>
      <c r="BA877">
        <v>4</v>
      </c>
      <c r="BB877" s="14">
        <f>IF(Table1[[#This Row],[FullBath]]+Table1[[#This Row],[HalfBath]]=Table1[[#This Row],[BedroomAbvGr]],1,0)</f>
        <v>0</v>
      </c>
      <c r="BC877">
        <v>1</v>
      </c>
      <c r="BD877" s="30" t="s">
        <v>104</v>
      </c>
      <c r="BE877">
        <v>11</v>
      </c>
      <c r="BF877" t="s">
        <v>107</v>
      </c>
      <c r="BG877">
        <v>1</v>
      </c>
      <c r="BH877" t="s">
        <v>97</v>
      </c>
      <c r="BI877" t="s">
        <v>156</v>
      </c>
      <c r="BJ877">
        <v>2007</v>
      </c>
      <c r="BK877" t="s">
        <v>157</v>
      </c>
      <c r="BL877">
        <v>2</v>
      </c>
      <c r="BM877">
        <v>550</v>
      </c>
      <c r="BN877" t="s">
        <v>98</v>
      </c>
      <c r="BO877" t="s">
        <v>98</v>
      </c>
      <c r="BP877" t="s">
        <v>105</v>
      </c>
      <c r="BQ877" s="30">
        <v>208</v>
      </c>
      <c r="BR877" s="14">
        <f>IF(Table1[[#This Row],[WoodDeckSF]]&gt;0,1,0)</f>
        <v>1</v>
      </c>
      <c r="BS877">
        <v>364</v>
      </c>
      <c r="BT877">
        <v>0</v>
      </c>
      <c r="BU877">
        <v>0</v>
      </c>
      <c r="BV877">
        <v>0</v>
      </c>
      <c r="BW877">
        <v>0</v>
      </c>
      <c r="BX877" s="28" t="s">
        <v>83</v>
      </c>
      <c r="BY877" s="14">
        <f>IF(Table1[[#This Row],[PoolQC]]="NA", 0, 1)</f>
        <v>0</v>
      </c>
      <c r="BZ877" s="30" t="s">
        <v>83</v>
      </c>
      <c r="CA877" s="14">
        <f>IF(Table1[[#This Row],[Fence]]="NA",0,1)</f>
        <v>0</v>
      </c>
      <c r="CB877" t="s">
        <v>83</v>
      </c>
      <c r="CC877">
        <v>0</v>
      </c>
      <c r="CD877" s="30">
        <v>8</v>
      </c>
      <c r="CE877">
        <v>2007</v>
      </c>
      <c r="CF877" t="s">
        <v>158</v>
      </c>
      <c r="CG877" t="s">
        <v>159</v>
      </c>
      <c r="CH877" s="14">
        <f>IF(Table1[[#This Row],[SaleCondition]]="Normal",1,0)</f>
        <v>0</v>
      </c>
      <c r="CI877" s="1">
        <v>303477</v>
      </c>
    </row>
    <row r="878" spans="1:87" x14ac:dyDescent="0.2">
      <c r="A878">
        <v>877</v>
      </c>
      <c r="B878">
        <v>20</v>
      </c>
      <c r="C878" s="28" t="s">
        <v>81</v>
      </c>
      <c r="D878">
        <v>94</v>
      </c>
      <c r="E878">
        <v>25286</v>
      </c>
      <c r="F878" s="28" t="s">
        <v>82</v>
      </c>
      <c r="G878" t="s">
        <v>83</v>
      </c>
      <c r="H878" t="s">
        <v>84</v>
      </c>
      <c r="I878" s="28" t="s">
        <v>199</v>
      </c>
      <c r="J878" t="s">
        <v>86</v>
      </c>
      <c r="K878" s="30" t="s">
        <v>87</v>
      </c>
      <c r="L878" t="s">
        <v>194</v>
      </c>
      <c r="M878" s="31" t="s">
        <v>131</v>
      </c>
      <c r="N878" s="31" t="s">
        <v>90</v>
      </c>
      <c r="O878" s="28" t="s">
        <v>90</v>
      </c>
      <c r="P878" t="s">
        <v>91</v>
      </c>
      <c r="Q878" s="30" t="s">
        <v>115</v>
      </c>
      <c r="R878" s="28">
        <v>4</v>
      </c>
      <c r="S878" s="28">
        <v>5</v>
      </c>
      <c r="T878">
        <v>1963</v>
      </c>
      <c r="U878">
        <v>1963</v>
      </c>
      <c r="V878" s="14">
        <f t="shared" si="13"/>
        <v>0</v>
      </c>
      <c r="W878" s="28" t="s">
        <v>93</v>
      </c>
      <c r="X878" s="28" t="s">
        <v>94</v>
      </c>
      <c r="Y878" s="30" t="s">
        <v>140</v>
      </c>
      <c r="Z878" s="28" t="s">
        <v>161</v>
      </c>
      <c r="AA878" t="s">
        <v>117</v>
      </c>
      <c r="AB878" s="28">
        <v>0</v>
      </c>
      <c r="AC878" s="28" t="s">
        <v>98</v>
      </c>
      <c r="AD878" s="28" t="s">
        <v>98</v>
      </c>
      <c r="AE878" s="30" t="s">
        <v>99</v>
      </c>
      <c r="AF878" t="s">
        <v>98</v>
      </c>
      <c r="AG878" t="s">
        <v>98</v>
      </c>
      <c r="AH878" t="s">
        <v>97</v>
      </c>
      <c r="AI878" t="s">
        <v>119</v>
      </c>
      <c r="AJ878">
        <v>633</v>
      </c>
      <c r="AK878" t="s">
        <v>102</v>
      </c>
      <c r="AL878">
        <v>0</v>
      </c>
      <c r="AM878">
        <v>431</v>
      </c>
      <c r="AN878">
        <v>1064</v>
      </c>
      <c r="AO878" s="28" t="s">
        <v>103</v>
      </c>
      <c r="AP878" s="28" t="s">
        <v>97</v>
      </c>
      <c r="AQ878" t="s">
        <v>105</v>
      </c>
      <c r="AR878" t="s">
        <v>106</v>
      </c>
      <c r="AS878">
        <v>1040</v>
      </c>
      <c r="AT878">
        <v>0</v>
      </c>
      <c r="AU878">
        <v>0</v>
      </c>
      <c r="AV878">
        <v>1040</v>
      </c>
      <c r="AW878" s="30">
        <v>1</v>
      </c>
      <c r="AX878">
        <v>0</v>
      </c>
      <c r="AY878" s="30">
        <v>1</v>
      </c>
      <c r="AZ878" s="30">
        <v>0</v>
      </c>
      <c r="BA878">
        <v>3</v>
      </c>
      <c r="BB878" s="14">
        <f>IF(Table1[[#This Row],[FullBath]]+Table1[[#This Row],[HalfBath]]=Table1[[#This Row],[BedroomAbvGr]],1,0)</f>
        <v>0</v>
      </c>
      <c r="BC878">
        <v>1</v>
      </c>
      <c r="BD878" s="30" t="s">
        <v>98</v>
      </c>
      <c r="BE878">
        <v>5</v>
      </c>
      <c r="BF878" t="s">
        <v>107</v>
      </c>
      <c r="BG878">
        <v>0</v>
      </c>
      <c r="BH878" t="s">
        <v>83</v>
      </c>
      <c r="BI878" t="s">
        <v>108</v>
      </c>
      <c r="BJ878">
        <v>1963</v>
      </c>
      <c r="BK878" t="s">
        <v>102</v>
      </c>
      <c r="BL878">
        <v>2</v>
      </c>
      <c r="BM878">
        <v>648</v>
      </c>
      <c r="BN878" t="s">
        <v>98</v>
      </c>
      <c r="BO878" t="s">
        <v>98</v>
      </c>
      <c r="BP878" t="s">
        <v>105</v>
      </c>
      <c r="BQ878" s="30">
        <v>0</v>
      </c>
      <c r="BR878" s="14">
        <f>IF(Table1[[#This Row],[WoodDeckSF]]&gt;0,1,0)</f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 s="28" t="s">
        <v>83</v>
      </c>
      <c r="BY878" s="14">
        <f>IF(Table1[[#This Row],[PoolQC]]="NA", 0, 1)</f>
        <v>0</v>
      </c>
      <c r="BZ878" s="30" t="s">
        <v>83</v>
      </c>
      <c r="CA878" s="14">
        <f>IF(Table1[[#This Row],[Fence]]="NA",0,1)</f>
        <v>0</v>
      </c>
      <c r="CB878" t="s">
        <v>83</v>
      </c>
      <c r="CC878">
        <v>0</v>
      </c>
      <c r="CD878" s="30">
        <v>1</v>
      </c>
      <c r="CE878">
        <v>2007</v>
      </c>
      <c r="CF878" t="s">
        <v>110</v>
      </c>
      <c r="CG878" t="s">
        <v>111</v>
      </c>
      <c r="CH878" s="14">
        <f>IF(Table1[[#This Row],[SaleCondition]]="Normal",1,0)</f>
        <v>1</v>
      </c>
      <c r="CI878" s="1">
        <v>132250</v>
      </c>
    </row>
    <row r="879" spans="1:87" x14ac:dyDescent="0.2">
      <c r="A879">
        <v>878</v>
      </c>
      <c r="B879">
        <v>60</v>
      </c>
      <c r="C879" s="28" t="s">
        <v>81</v>
      </c>
      <c r="D879">
        <v>74</v>
      </c>
      <c r="E879">
        <v>8834</v>
      </c>
      <c r="F879" s="28" t="s">
        <v>82</v>
      </c>
      <c r="G879" t="s">
        <v>83</v>
      </c>
      <c r="H879" t="s">
        <v>84</v>
      </c>
      <c r="I879" s="28" t="s">
        <v>85</v>
      </c>
      <c r="J879" t="s">
        <v>86</v>
      </c>
      <c r="K879" s="30" t="s">
        <v>87</v>
      </c>
      <c r="L879" t="s">
        <v>88</v>
      </c>
      <c r="M879" s="31" t="s">
        <v>154</v>
      </c>
      <c r="N879" s="31" t="s">
        <v>90</v>
      </c>
      <c r="O879" s="28" t="s">
        <v>90</v>
      </c>
      <c r="P879" t="s">
        <v>91</v>
      </c>
      <c r="Q879" s="30" t="s">
        <v>92</v>
      </c>
      <c r="R879" s="28">
        <v>9</v>
      </c>
      <c r="S879" s="28">
        <v>5</v>
      </c>
      <c r="T879">
        <v>2004</v>
      </c>
      <c r="U879">
        <v>2005</v>
      </c>
      <c r="V879" s="14">
        <f t="shared" si="13"/>
        <v>1</v>
      </c>
      <c r="W879" s="28" t="s">
        <v>152</v>
      </c>
      <c r="X879" s="28" t="s">
        <v>94</v>
      </c>
      <c r="Y879" s="30" t="s">
        <v>95</v>
      </c>
      <c r="Z879" s="28" t="s">
        <v>95</v>
      </c>
      <c r="AA879" t="s">
        <v>137</v>
      </c>
      <c r="AB879" s="28">
        <v>216</v>
      </c>
      <c r="AC879" s="28" t="s">
        <v>97</v>
      </c>
      <c r="AD879" s="28" t="s">
        <v>98</v>
      </c>
      <c r="AE879" s="30" t="s">
        <v>99</v>
      </c>
      <c r="AF879" t="s">
        <v>104</v>
      </c>
      <c r="AG879" t="s">
        <v>98</v>
      </c>
      <c r="AH879" t="s">
        <v>100</v>
      </c>
      <c r="AI879" t="s">
        <v>101</v>
      </c>
      <c r="AJ879">
        <v>1170</v>
      </c>
      <c r="AK879" t="s">
        <v>102</v>
      </c>
      <c r="AL879">
        <v>0</v>
      </c>
      <c r="AM879">
        <v>292</v>
      </c>
      <c r="AN879">
        <v>1462</v>
      </c>
      <c r="AO879" s="28" t="s">
        <v>103</v>
      </c>
      <c r="AP879" s="28" t="s">
        <v>104</v>
      </c>
      <c r="AQ879" t="s">
        <v>105</v>
      </c>
      <c r="AR879" t="s">
        <v>106</v>
      </c>
      <c r="AS879">
        <v>1462</v>
      </c>
      <c r="AT879">
        <v>762</v>
      </c>
      <c r="AU879">
        <v>0</v>
      </c>
      <c r="AV879">
        <v>2224</v>
      </c>
      <c r="AW879" s="30">
        <v>1</v>
      </c>
      <c r="AX879">
        <v>0</v>
      </c>
      <c r="AY879" s="30">
        <v>2</v>
      </c>
      <c r="AZ879" s="30">
        <v>1</v>
      </c>
      <c r="BA879">
        <v>4</v>
      </c>
      <c r="BB879" s="14">
        <f>IF(Table1[[#This Row],[FullBath]]+Table1[[#This Row],[HalfBath]]=Table1[[#This Row],[BedroomAbvGr]],1,0)</f>
        <v>0</v>
      </c>
      <c r="BC879">
        <v>1</v>
      </c>
      <c r="BD879" s="30" t="s">
        <v>104</v>
      </c>
      <c r="BE879">
        <v>10</v>
      </c>
      <c r="BF879" t="s">
        <v>107</v>
      </c>
      <c r="BG879">
        <v>1</v>
      </c>
      <c r="BH879" t="s">
        <v>97</v>
      </c>
      <c r="BI879" t="s">
        <v>108</v>
      </c>
      <c r="BJ879">
        <v>2004</v>
      </c>
      <c r="BK879" t="s">
        <v>157</v>
      </c>
      <c r="BL879">
        <v>3</v>
      </c>
      <c r="BM879">
        <v>738</v>
      </c>
      <c r="BN879" t="s">
        <v>98</v>
      </c>
      <c r="BO879" t="s">
        <v>98</v>
      </c>
      <c r="BP879" t="s">
        <v>105</v>
      </c>
      <c r="BQ879" s="30">
        <v>184</v>
      </c>
      <c r="BR879" s="14">
        <f>IF(Table1[[#This Row],[WoodDeckSF]]&gt;0,1,0)</f>
        <v>1</v>
      </c>
      <c r="BS879">
        <v>0</v>
      </c>
      <c r="BT879">
        <v>0</v>
      </c>
      <c r="BU879">
        <v>0</v>
      </c>
      <c r="BV879">
        <v>0</v>
      </c>
      <c r="BW879">
        <v>0</v>
      </c>
      <c r="BX879" s="28" t="s">
        <v>83</v>
      </c>
      <c r="BY879" s="14">
        <f>IF(Table1[[#This Row],[PoolQC]]="NA", 0, 1)</f>
        <v>0</v>
      </c>
      <c r="BZ879" s="30" t="s">
        <v>83</v>
      </c>
      <c r="CA879" s="14">
        <f>IF(Table1[[#This Row],[Fence]]="NA",0,1)</f>
        <v>0</v>
      </c>
      <c r="CB879" t="s">
        <v>83</v>
      </c>
      <c r="CC879">
        <v>0</v>
      </c>
      <c r="CD879" s="30">
        <v>6</v>
      </c>
      <c r="CE879">
        <v>2009</v>
      </c>
      <c r="CF879" t="s">
        <v>110</v>
      </c>
      <c r="CG879" t="s">
        <v>111</v>
      </c>
      <c r="CH879" s="14">
        <f>IF(Table1[[#This Row],[SaleCondition]]="Normal",1,0)</f>
        <v>1</v>
      </c>
      <c r="CI879" s="1">
        <v>350000</v>
      </c>
    </row>
    <row r="880" spans="1:87" x14ac:dyDescent="0.2">
      <c r="A880">
        <v>879</v>
      </c>
      <c r="B880">
        <v>85</v>
      </c>
      <c r="C880" s="28" t="s">
        <v>81</v>
      </c>
      <c r="D880">
        <v>88</v>
      </c>
      <c r="E880">
        <v>11782</v>
      </c>
      <c r="F880" s="28" t="s">
        <v>82</v>
      </c>
      <c r="G880" t="s">
        <v>83</v>
      </c>
      <c r="H880" t="s">
        <v>120</v>
      </c>
      <c r="I880" s="28" t="s">
        <v>85</v>
      </c>
      <c r="J880" t="s">
        <v>86</v>
      </c>
      <c r="K880" s="30" t="s">
        <v>87</v>
      </c>
      <c r="L880" t="s">
        <v>88</v>
      </c>
      <c r="M880" s="31" t="s">
        <v>151</v>
      </c>
      <c r="N880" s="31" t="s">
        <v>90</v>
      </c>
      <c r="O880" s="28" t="s">
        <v>90</v>
      </c>
      <c r="P880" t="s">
        <v>91</v>
      </c>
      <c r="Q880" s="30" t="s">
        <v>191</v>
      </c>
      <c r="R880" s="28">
        <v>5</v>
      </c>
      <c r="S880" s="28">
        <v>7</v>
      </c>
      <c r="T880">
        <v>1961</v>
      </c>
      <c r="U880">
        <v>1995</v>
      </c>
      <c r="V880" s="14">
        <f t="shared" si="13"/>
        <v>1</v>
      </c>
      <c r="W880" s="28" t="s">
        <v>93</v>
      </c>
      <c r="X880" s="28" t="s">
        <v>94</v>
      </c>
      <c r="Y880" s="30" t="s">
        <v>140</v>
      </c>
      <c r="Z880" s="28" t="s">
        <v>140</v>
      </c>
      <c r="AA880" t="s">
        <v>117</v>
      </c>
      <c r="AB880" s="28">
        <v>0</v>
      </c>
      <c r="AC880" s="28" t="s">
        <v>98</v>
      </c>
      <c r="AD880" s="28" t="s">
        <v>98</v>
      </c>
      <c r="AE880" s="30" t="s">
        <v>118</v>
      </c>
      <c r="AF880" t="s">
        <v>98</v>
      </c>
      <c r="AG880" t="s">
        <v>98</v>
      </c>
      <c r="AH880" t="s">
        <v>130</v>
      </c>
      <c r="AI880" t="s">
        <v>119</v>
      </c>
      <c r="AJ880">
        <v>899</v>
      </c>
      <c r="AK880" t="s">
        <v>102</v>
      </c>
      <c r="AL880">
        <v>0</v>
      </c>
      <c r="AM880">
        <v>210</v>
      </c>
      <c r="AN880">
        <v>1109</v>
      </c>
      <c r="AO880" s="28" t="s">
        <v>103</v>
      </c>
      <c r="AP880" s="28" t="s">
        <v>98</v>
      </c>
      <c r="AQ880" t="s">
        <v>105</v>
      </c>
      <c r="AR880" t="s">
        <v>106</v>
      </c>
      <c r="AS880">
        <v>1155</v>
      </c>
      <c r="AT880">
        <v>0</v>
      </c>
      <c r="AU880">
        <v>0</v>
      </c>
      <c r="AV880">
        <v>1155</v>
      </c>
      <c r="AW880" s="30">
        <v>1</v>
      </c>
      <c r="AX880">
        <v>0</v>
      </c>
      <c r="AY880" s="30">
        <v>1</v>
      </c>
      <c r="AZ880" s="30">
        <v>0</v>
      </c>
      <c r="BA880">
        <v>3</v>
      </c>
      <c r="BB880" s="14">
        <f>IF(Table1[[#This Row],[FullBath]]+Table1[[#This Row],[HalfBath]]=Table1[[#This Row],[BedroomAbvGr]],1,0)</f>
        <v>0</v>
      </c>
      <c r="BC880">
        <v>1</v>
      </c>
      <c r="BD880" s="30" t="s">
        <v>97</v>
      </c>
      <c r="BE880">
        <v>6</v>
      </c>
      <c r="BF880" t="s">
        <v>224</v>
      </c>
      <c r="BG880">
        <v>0</v>
      </c>
      <c r="BH880" t="s">
        <v>83</v>
      </c>
      <c r="BI880" t="s">
        <v>127</v>
      </c>
      <c r="BJ880">
        <v>1987</v>
      </c>
      <c r="BK880" t="s">
        <v>102</v>
      </c>
      <c r="BL880">
        <v>2</v>
      </c>
      <c r="BM880">
        <v>576</v>
      </c>
      <c r="BN880" t="s">
        <v>98</v>
      </c>
      <c r="BO880" t="s">
        <v>98</v>
      </c>
      <c r="BP880" t="s">
        <v>105</v>
      </c>
      <c r="BQ880" s="30">
        <v>192</v>
      </c>
      <c r="BR880" s="14">
        <f>IF(Table1[[#This Row],[WoodDeckSF]]&gt;0,1,0)</f>
        <v>1</v>
      </c>
      <c r="BS880">
        <v>0</v>
      </c>
      <c r="BT880">
        <v>0</v>
      </c>
      <c r="BU880">
        <v>0</v>
      </c>
      <c r="BV880">
        <v>0</v>
      </c>
      <c r="BW880">
        <v>0</v>
      </c>
      <c r="BX880" s="28" t="s">
        <v>83</v>
      </c>
      <c r="BY880" s="14">
        <f>IF(Table1[[#This Row],[PoolQC]]="NA", 0, 1)</f>
        <v>0</v>
      </c>
      <c r="BZ880" s="30" t="s">
        <v>134</v>
      </c>
      <c r="CA880" s="14">
        <f>IF(Table1[[#This Row],[Fence]]="NA",0,1)</f>
        <v>1</v>
      </c>
      <c r="CB880" t="s">
        <v>135</v>
      </c>
      <c r="CC880">
        <v>400</v>
      </c>
      <c r="CD880" s="30">
        <v>6</v>
      </c>
      <c r="CE880">
        <v>2010</v>
      </c>
      <c r="CF880" t="s">
        <v>110</v>
      </c>
      <c r="CG880" t="s">
        <v>111</v>
      </c>
      <c r="CH880" s="14">
        <f>IF(Table1[[#This Row],[SaleCondition]]="Normal",1,0)</f>
        <v>1</v>
      </c>
      <c r="CI880" s="1">
        <v>148000</v>
      </c>
    </row>
    <row r="881" spans="1:87" x14ac:dyDescent="0.2">
      <c r="A881">
        <v>880</v>
      </c>
      <c r="B881">
        <v>20</v>
      </c>
      <c r="C881" s="28" t="s">
        <v>81</v>
      </c>
      <c r="D881" t="s">
        <v>83</v>
      </c>
      <c r="E881">
        <v>7000</v>
      </c>
      <c r="F881" s="28" t="s">
        <v>82</v>
      </c>
      <c r="G881" t="s">
        <v>83</v>
      </c>
      <c r="H881" t="s">
        <v>120</v>
      </c>
      <c r="I881" s="28" t="s">
        <v>85</v>
      </c>
      <c r="J881" t="s">
        <v>86</v>
      </c>
      <c r="K881" s="30" t="s">
        <v>166</v>
      </c>
      <c r="L881" t="s">
        <v>88</v>
      </c>
      <c r="M881" s="31" t="s">
        <v>89</v>
      </c>
      <c r="N881" s="31" t="s">
        <v>90</v>
      </c>
      <c r="O881" s="28" t="s">
        <v>90</v>
      </c>
      <c r="P881" t="s">
        <v>91</v>
      </c>
      <c r="Q881" s="30" t="s">
        <v>115</v>
      </c>
      <c r="R881" s="28">
        <v>5</v>
      </c>
      <c r="S881" s="28">
        <v>8</v>
      </c>
      <c r="T881">
        <v>1978</v>
      </c>
      <c r="U881">
        <v>2005</v>
      </c>
      <c r="V881" s="14">
        <f t="shared" si="13"/>
        <v>1</v>
      </c>
      <c r="W881" s="28" t="s">
        <v>93</v>
      </c>
      <c r="X881" s="28" t="s">
        <v>94</v>
      </c>
      <c r="Y881" s="30" t="s">
        <v>95</v>
      </c>
      <c r="Z881" s="28" t="s">
        <v>95</v>
      </c>
      <c r="AA881" t="s">
        <v>96</v>
      </c>
      <c r="AB881" s="28">
        <v>90</v>
      </c>
      <c r="AC881" s="28" t="s">
        <v>97</v>
      </c>
      <c r="AD881" s="28" t="s">
        <v>97</v>
      </c>
      <c r="AE881" s="30" t="s">
        <v>118</v>
      </c>
      <c r="AF881" t="s">
        <v>98</v>
      </c>
      <c r="AG881" t="s">
        <v>98</v>
      </c>
      <c r="AH881" t="s">
        <v>100</v>
      </c>
      <c r="AI881" t="s">
        <v>119</v>
      </c>
      <c r="AJ881">
        <v>646</v>
      </c>
      <c r="AK881" t="s">
        <v>102</v>
      </c>
      <c r="AL881">
        <v>0</v>
      </c>
      <c r="AM881">
        <v>218</v>
      </c>
      <c r="AN881">
        <v>864</v>
      </c>
      <c r="AO881" s="28" t="s">
        <v>103</v>
      </c>
      <c r="AP881" s="28" t="s">
        <v>104</v>
      </c>
      <c r="AQ881" t="s">
        <v>105</v>
      </c>
      <c r="AR881" t="s">
        <v>106</v>
      </c>
      <c r="AS881">
        <v>864</v>
      </c>
      <c r="AT881">
        <v>0</v>
      </c>
      <c r="AU881">
        <v>0</v>
      </c>
      <c r="AV881">
        <v>864</v>
      </c>
      <c r="AW881" s="30">
        <v>1</v>
      </c>
      <c r="AX881">
        <v>0</v>
      </c>
      <c r="AY881" s="30">
        <v>1</v>
      </c>
      <c r="AZ881" s="30">
        <v>0</v>
      </c>
      <c r="BA881">
        <v>3</v>
      </c>
      <c r="BB881" s="14">
        <f>IF(Table1[[#This Row],[FullBath]]+Table1[[#This Row],[HalfBath]]=Table1[[#This Row],[BedroomAbvGr]],1,0)</f>
        <v>0</v>
      </c>
      <c r="BC881">
        <v>1</v>
      </c>
      <c r="BD881" s="30" t="s">
        <v>98</v>
      </c>
      <c r="BE881">
        <v>6</v>
      </c>
      <c r="BF881" t="s">
        <v>107</v>
      </c>
      <c r="BG881">
        <v>0</v>
      </c>
      <c r="BH881" t="s">
        <v>83</v>
      </c>
      <c r="BI881" t="s">
        <v>108</v>
      </c>
      <c r="BJ881">
        <v>1978</v>
      </c>
      <c r="BK881" t="s">
        <v>102</v>
      </c>
      <c r="BL881">
        <v>1</v>
      </c>
      <c r="BM881">
        <v>336</v>
      </c>
      <c r="BN881" t="s">
        <v>98</v>
      </c>
      <c r="BO881" t="s">
        <v>98</v>
      </c>
      <c r="BP881" t="s">
        <v>105</v>
      </c>
      <c r="BQ881" s="30">
        <v>0</v>
      </c>
      <c r="BR881" s="14">
        <f>IF(Table1[[#This Row],[WoodDeckSF]]&gt;0,1,0)</f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s="28" t="s">
        <v>83</v>
      </c>
      <c r="BY881" s="14">
        <f>IF(Table1[[#This Row],[PoolQC]]="NA", 0, 1)</f>
        <v>0</v>
      </c>
      <c r="BZ881" s="30" t="s">
        <v>163</v>
      </c>
      <c r="CA881" s="14">
        <f>IF(Table1[[#This Row],[Fence]]="NA",0,1)</f>
        <v>1</v>
      </c>
      <c r="CB881" t="s">
        <v>83</v>
      </c>
      <c r="CC881">
        <v>0</v>
      </c>
      <c r="CD881" s="30">
        <v>7</v>
      </c>
      <c r="CE881">
        <v>2009</v>
      </c>
      <c r="CF881" t="s">
        <v>110</v>
      </c>
      <c r="CG881" t="s">
        <v>111</v>
      </c>
      <c r="CH881" s="14">
        <f>IF(Table1[[#This Row],[SaleCondition]]="Normal",1,0)</f>
        <v>1</v>
      </c>
      <c r="CI881" s="1">
        <v>136500</v>
      </c>
    </row>
    <row r="882" spans="1:87" x14ac:dyDescent="0.2">
      <c r="A882">
        <v>881</v>
      </c>
      <c r="B882">
        <v>20</v>
      </c>
      <c r="C882" s="28" t="s">
        <v>81</v>
      </c>
      <c r="D882">
        <v>60</v>
      </c>
      <c r="E882">
        <v>7024</v>
      </c>
      <c r="F882" s="28" t="s">
        <v>82</v>
      </c>
      <c r="G882" t="s">
        <v>83</v>
      </c>
      <c r="H882" t="s">
        <v>84</v>
      </c>
      <c r="I882" s="28" t="s">
        <v>85</v>
      </c>
      <c r="J882" t="s">
        <v>86</v>
      </c>
      <c r="K882" s="30" t="s">
        <v>87</v>
      </c>
      <c r="L882" t="s">
        <v>88</v>
      </c>
      <c r="M882" s="31" t="s">
        <v>185</v>
      </c>
      <c r="N882" s="31" t="s">
        <v>90</v>
      </c>
      <c r="O882" s="28" t="s">
        <v>90</v>
      </c>
      <c r="P882" t="s">
        <v>91</v>
      </c>
      <c r="Q882" s="30" t="s">
        <v>115</v>
      </c>
      <c r="R882" s="28">
        <v>5</v>
      </c>
      <c r="S882" s="28">
        <v>5</v>
      </c>
      <c r="T882">
        <v>2005</v>
      </c>
      <c r="U882">
        <v>2006</v>
      </c>
      <c r="V882" s="14">
        <f t="shared" si="13"/>
        <v>1</v>
      </c>
      <c r="W882" s="28" t="s">
        <v>93</v>
      </c>
      <c r="X882" s="28" t="s">
        <v>94</v>
      </c>
      <c r="Y882" s="30" t="s">
        <v>95</v>
      </c>
      <c r="Z882" s="28" t="s">
        <v>95</v>
      </c>
      <c r="AA882" t="s">
        <v>117</v>
      </c>
      <c r="AB882" s="28">
        <v>0</v>
      </c>
      <c r="AC882" s="28" t="s">
        <v>98</v>
      </c>
      <c r="AD882" s="28" t="s">
        <v>98</v>
      </c>
      <c r="AE882" s="30" t="s">
        <v>99</v>
      </c>
      <c r="AF882" t="s">
        <v>104</v>
      </c>
      <c r="AG882" t="s">
        <v>97</v>
      </c>
      <c r="AH882" t="s">
        <v>100</v>
      </c>
      <c r="AI882" t="s">
        <v>119</v>
      </c>
      <c r="AJ882">
        <v>980</v>
      </c>
      <c r="AK882" t="s">
        <v>102</v>
      </c>
      <c r="AL882">
        <v>0</v>
      </c>
      <c r="AM882">
        <v>110</v>
      </c>
      <c r="AN882">
        <v>1090</v>
      </c>
      <c r="AO882" s="28" t="s">
        <v>103</v>
      </c>
      <c r="AP882" s="28" t="s">
        <v>97</v>
      </c>
      <c r="AQ882" t="s">
        <v>105</v>
      </c>
      <c r="AR882" t="s">
        <v>106</v>
      </c>
      <c r="AS882">
        <v>1090</v>
      </c>
      <c r="AT882">
        <v>0</v>
      </c>
      <c r="AU882">
        <v>0</v>
      </c>
      <c r="AV882">
        <v>1090</v>
      </c>
      <c r="AW882" s="30">
        <v>1</v>
      </c>
      <c r="AX882">
        <v>0</v>
      </c>
      <c r="AY882" s="30">
        <v>1</v>
      </c>
      <c r="AZ882" s="30">
        <v>1</v>
      </c>
      <c r="BA882">
        <v>2</v>
      </c>
      <c r="BB882" s="14">
        <f>IF(Table1[[#This Row],[FullBath]]+Table1[[#This Row],[HalfBath]]=Table1[[#This Row],[BedroomAbvGr]],1,0)</f>
        <v>1</v>
      </c>
      <c r="BC882">
        <v>1</v>
      </c>
      <c r="BD882" s="30" t="s">
        <v>98</v>
      </c>
      <c r="BE882">
        <v>5</v>
      </c>
      <c r="BF882" t="s">
        <v>107</v>
      </c>
      <c r="BG882">
        <v>0</v>
      </c>
      <c r="BH882" t="s">
        <v>83</v>
      </c>
      <c r="BI882" t="s">
        <v>108</v>
      </c>
      <c r="BJ882">
        <v>2005</v>
      </c>
      <c r="BK882" t="s">
        <v>157</v>
      </c>
      <c r="BL882">
        <v>2</v>
      </c>
      <c r="BM882">
        <v>450</v>
      </c>
      <c r="BN882" t="s">
        <v>98</v>
      </c>
      <c r="BO882" t="s">
        <v>98</v>
      </c>
      <c r="BP882" t="s">
        <v>105</v>
      </c>
      <c r="BQ882" s="30">
        <v>0</v>
      </c>
      <c r="BR882" s="14">
        <f>IF(Table1[[#This Row],[WoodDeckSF]]&gt;0,1,0)</f>
        <v>0</v>
      </c>
      <c r="BS882">
        <v>49</v>
      </c>
      <c r="BT882">
        <v>0</v>
      </c>
      <c r="BU882">
        <v>0</v>
      </c>
      <c r="BV882">
        <v>0</v>
      </c>
      <c r="BW882">
        <v>0</v>
      </c>
      <c r="BX882" s="28" t="s">
        <v>83</v>
      </c>
      <c r="BY882" s="14">
        <f>IF(Table1[[#This Row],[PoolQC]]="NA", 0, 1)</f>
        <v>0</v>
      </c>
      <c r="BZ882" s="30" t="s">
        <v>83</v>
      </c>
      <c r="CA882" s="14">
        <f>IF(Table1[[#This Row],[Fence]]="NA",0,1)</f>
        <v>0</v>
      </c>
      <c r="CB882" t="s">
        <v>83</v>
      </c>
      <c r="CC882">
        <v>0</v>
      </c>
      <c r="CD882" s="30">
        <v>6</v>
      </c>
      <c r="CE882">
        <v>2007</v>
      </c>
      <c r="CF882" t="s">
        <v>110</v>
      </c>
      <c r="CG882" t="s">
        <v>111</v>
      </c>
      <c r="CH882" s="14">
        <f>IF(Table1[[#This Row],[SaleCondition]]="Normal",1,0)</f>
        <v>1</v>
      </c>
      <c r="CI882" s="1">
        <v>157000</v>
      </c>
    </row>
    <row r="883" spans="1:87" x14ac:dyDescent="0.2">
      <c r="A883">
        <v>882</v>
      </c>
      <c r="B883">
        <v>50</v>
      </c>
      <c r="C883" s="28" t="s">
        <v>81</v>
      </c>
      <c r="D883">
        <v>44</v>
      </c>
      <c r="E883">
        <v>13758</v>
      </c>
      <c r="F883" s="28" t="s">
        <v>82</v>
      </c>
      <c r="G883" t="s">
        <v>83</v>
      </c>
      <c r="H883" t="s">
        <v>120</v>
      </c>
      <c r="I883" s="28" t="s">
        <v>85</v>
      </c>
      <c r="J883" t="s">
        <v>86</v>
      </c>
      <c r="K883" s="30" t="s">
        <v>166</v>
      </c>
      <c r="L883" t="s">
        <v>88</v>
      </c>
      <c r="M883" s="31" t="s">
        <v>189</v>
      </c>
      <c r="N883" s="31" t="s">
        <v>90</v>
      </c>
      <c r="O883" s="28" t="s">
        <v>90</v>
      </c>
      <c r="P883" t="s">
        <v>91</v>
      </c>
      <c r="Q883" s="30" t="s">
        <v>132</v>
      </c>
      <c r="R883" s="28">
        <v>7</v>
      </c>
      <c r="S883" s="28">
        <v>5</v>
      </c>
      <c r="T883">
        <v>1990</v>
      </c>
      <c r="U883">
        <v>1991</v>
      </c>
      <c r="V883" s="14">
        <f t="shared" si="13"/>
        <v>1</v>
      </c>
      <c r="W883" s="28" t="s">
        <v>93</v>
      </c>
      <c r="X883" s="28" t="s">
        <v>94</v>
      </c>
      <c r="Y883" s="30" t="s">
        <v>140</v>
      </c>
      <c r="Z883" s="28" t="s">
        <v>140</v>
      </c>
      <c r="AA883" t="s">
        <v>96</v>
      </c>
      <c r="AB883" s="28">
        <v>117</v>
      </c>
      <c r="AC883" s="28" t="s">
        <v>97</v>
      </c>
      <c r="AD883" s="28" t="s">
        <v>97</v>
      </c>
      <c r="AE883" s="30" t="s">
        <v>118</v>
      </c>
      <c r="AF883" t="s">
        <v>97</v>
      </c>
      <c r="AG883" t="s">
        <v>98</v>
      </c>
      <c r="AH883" t="s">
        <v>121</v>
      </c>
      <c r="AI883" t="s">
        <v>172</v>
      </c>
      <c r="AJ883">
        <v>902</v>
      </c>
      <c r="AK883" t="s">
        <v>102</v>
      </c>
      <c r="AL883">
        <v>0</v>
      </c>
      <c r="AM883">
        <v>254</v>
      </c>
      <c r="AN883">
        <v>1156</v>
      </c>
      <c r="AO883" s="28" t="s">
        <v>103</v>
      </c>
      <c r="AP883" s="28" t="s">
        <v>104</v>
      </c>
      <c r="AQ883" t="s">
        <v>105</v>
      </c>
      <c r="AR883" t="s">
        <v>106</v>
      </c>
      <c r="AS883">
        <v>1187</v>
      </c>
      <c r="AT883">
        <v>530</v>
      </c>
      <c r="AU883">
        <v>0</v>
      </c>
      <c r="AV883">
        <v>1717</v>
      </c>
      <c r="AW883" s="30">
        <v>0</v>
      </c>
      <c r="AX883">
        <v>0</v>
      </c>
      <c r="AY883" s="30">
        <v>2</v>
      </c>
      <c r="AZ883" s="30">
        <v>1</v>
      </c>
      <c r="BA883">
        <v>3</v>
      </c>
      <c r="BB883" s="14">
        <f>IF(Table1[[#This Row],[FullBath]]+Table1[[#This Row],[HalfBath]]=Table1[[#This Row],[BedroomAbvGr]],1,0)</f>
        <v>1</v>
      </c>
      <c r="BC883">
        <v>1</v>
      </c>
      <c r="BD883" s="30" t="s">
        <v>97</v>
      </c>
      <c r="BE883">
        <v>7</v>
      </c>
      <c r="BF883" t="s">
        <v>107</v>
      </c>
      <c r="BG883">
        <v>1</v>
      </c>
      <c r="BH883" t="s">
        <v>98</v>
      </c>
      <c r="BI883" t="s">
        <v>108</v>
      </c>
      <c r="BJ883">
        <v>1990</v>
      </c>
      <c r="BK883" t="s">
        <v>109</v>
      </c>
      <c r="BL883">
        <v>2</v>
      </c>
      <c r="BM883">
        <v>400</v>
      </c>
      <c r="BN883" t="s">
        <v>98</v>
      </c>
      <c r="BO883" t="s">
        <v>98</v>
      </c>
      <c r="BP883" t="s">
        <v>105</v>
      </c>
      <c r="BQ883" s="30">
        <v>168</v>
      </c>
      <c r="BR883" s="14">
        <f>IF(Table1[[#This Row],[WoodDeckSF]]&gt;0,1,0)</f>
        <v>1</v>
      </c>
      <c r="BS883">
        <v>36</v>
      </c>
      <c r="BT883">
        <v>0</v>
      </c>
      <c r="BU883">
        <v>0</v>
      </c>
      <c r="BV883">
        <v>0</v>
      </c>
      <c r="BW883">
        <v>0</v>
      </c>
      <c r="BX883" s="28" t="s">
        <v>83</v>
      </c>
      <c r="BY883" s="14">
        <f>IF(Table1[[#This Row],[PoolQC]]="NA", 0, 1)</f>
        <v>0</v>
      </c>
      <c r="BZ883" s="30" t="s">
        <v>83</v>
      </c>
      <c r="CA883" s="14">
        <f>IF(Table1[[#This Row],[Fence]]="NA",0,1)</f>
        <v>0</v>
      </c>
      <c r="CB883" t="s">
        <v>83</v>
      </c>
      <c r="CC883">
        <v>0</v>
      </c>
      <c r="CD883" s="30">
        <v>4</v>
      </c>
      <c r="CE883">
        <v>2007</v>
      </c>
      <c r="CF883" t="s">
        <v>110</v>
      </c>
      <c r="CG883" t="s">
        <v>111</v>
      </c>
      <c r="CH883" s="14">
        <f>IF(Table1[[#This Row],[SaleCondition]]="Normal",1,0)</f>
        <v>1</v>
      </c>
      <c r="CI883" s="1">
        <v>187500</v>
      </c>
    </row>
    <row r="884" spans="1:87" x14ac:dyDescent="0.2">
      <c r="A884">
        <v>883</v>
      </c>
      <c r="B884">
        <v>60</v>
      </c>
      <c r="C884" s="28" t="s">
        <v>81</v>
      </c>
      <c r="D884" t="s">
        <v>83</v>
      </c>
      <c r="E884">
        <v>9636</v>
      </c>
      <c r="F884" s="28" t="s">
        <v>82</v>
      </c>
      <c r="G884" t="s">
        <v>83</v>
      </c>
      <c r="H884" t="s">
        <v>120</v>
      </c>
      <c r="I884" s="28" t="s">
        <v>85</v>
      </c>
      <c r="J884" t="s">
        <v>86</v>
      </c>
      <c r="K884" s="30" t="s">
        <v>122</v>
      </c>
      <c r="L884" t="s">
        <v>88</v>
      </c>
      <c r="M884" s="31" t="s">
        <v>193</v>
      </c>
      <c r="N884" s="31" t="s">
        <v>90</v>
      </c>
      <c r="O884" s="28" t="s">
        <v>90</v>
      </c>
      <c r="P884" t="s">
        <v>91</v>
      </c>
      <c r="Q884" s="30" t="s">
        <v>92</v>
      </c>
      <c r="R884" s="28">
        <v>6</v>
      </c>
      <c r="S884" s="28">
        <v>5</v>
      </c>
      <c r="T884">
        <v>1992</v>
      </c>
      <c r="U884">
        <v>1993</v>
      </c>
      <c r="V884" s="14">
        <f t="shared" si="13"/>
        <v>1</v>
      </c>
      <c r="W884" s="28" t="s">
        <v>93</v>
      </c>
      <c r="X884" s="28" t="s">
        <v>94</v>
      </c>
      <c r="Y884" s="30" t="s">
        <v>95</v>
      </c>
      <c r="Z884" s="28" t="s">
        <v>95</v>
      </c>
      <c r="AA884" t="s">
        <v>117</v>
      </c>
      <c r="AB884" s="28">
        <v>0</v>
      </c>
      <c r="AC884" s="28" t="s">
        <v>98</v>
      </c>
      <c r="AD884" s="28" t="s">
        <v>98</v>
      </c>
      <c r="AE884" s="30" t="s">
        <v>99</v>
      </c>
      <c r="AF884" t="s">
        <v>97</v>
      </c>
      <c r="AG884" t="s">
        <v>98</v>
      </c>
      <c r="AH884" t="s">
        <v>100</v>
      </c>
      <c r="AI884" t="s">
        <v>102</v>
      </c>
      <c r="AJ884">
        <v>0</v>
      </c>
      <c r="AK884" t="s">
        <v>102</v>
      </c>
      <c r="AL884">
        <v>0</v>
      </c>
      <c r="AM884">
        <v>808</v>
      </c>
      <c r="AN884">
        <v>808</v>
      </c>
      <c r="AO884" s="28" t="s">
        <v>103</v>
      </c>
      <c r="AP884" s="28" t="s">
        <v>97</v>
      </c>
      <c r="AQ884" t="s">
        <v>105</v>
      </c>
      <c r="AR884" t="s">
        <v>106</v>
      </c>
      <c r="AS884">
        <v>808</v>
      </c>
      <c r="AT884">
        <v>785</v>
      </c>
      <c r="AU884">
        <v>0</v>
      </c>
      <c r="AV884">
        <v>1593</v>
      </c>
      <c r="AW884" s="30">
        <v>0</v>
      </c>
      <c r="AX884">
        <v>0</v>
      </c>
      <c r="AY884" s="30">
        <v>2</v>
      </c>
      <c r="AZ884" s="30">
        <v>1</v>
      </c>
      <c r="BA884">
        <v>3</v>
      </c>
      <c r="BB884" s="14">
        <f>IF(Table1[[#This Row],[FullBath]]+Table1[[#This Row],[HalfBath]]=Table1[[#This Row],[BedroomAbvGr]],1,0)</f>
        <v>1</v>
      </c>
      <c r="BC884">
        <v>1</v>
      </c>
      <c r="BD884" s="30" t="s">
        <v>98</v>
      </c>
      <c r="BE884">
        <v>7</v>
      </c>
      <c r="BF884" t="s">
        <v>107</v>
      </c>
      <c r="BG884">
        <v>1</v>
      </c>
      <c r="BH884" t="s">
        <v>98</v>
      </c>
      <c r="BI884" t="s">
        <v>156</v>
      </c>
      <c r="BJ884">
        <v>1993</v>
      </c>
      <c r="BK884" t="s">
        <v>109</v>
      </c>
      <c r="BL884">
        <v>2</v>
      </c>
      <c r="BM884">
        <v>389</v>
      </c>
      <c r="BN884" t="s">
        <v>98</v>
      </c>
      <c r="BO884" t="s">
        <v>98</v>
      </c>
      <c r="BP884" t="s">
        <v>105</v>
      </c>
      <c r="BQ884" s="30">
        <v>342</v>
      </c>
      <c r="BR884" s="14">
        <f>IF(Table1[[#This Row],[WoodDeckSF]]&gt;0,1,0)</f>
        <v>1</v>
      </c>
      <c r="BS884">
        <v>40</v>
      </c>
      <c r="BT884">
        <v>0</v>
      </c>
      <c r="BU884">
        <v>0</v>
      </c>
      <c r="BV884">
        <v>0</v>
      </c>
      <c r="BW884">
        <v>0</v>
      </c>
      <c r="BX884" s="28" t="s">
        <v>83</v>
      </c>
      <c r="BY884" s="14">
        <f>IF(Table1[[#This Row],[PoolQC]]="NA", 0, 1)</f>
        <v>0</v>
      </c>
      <c r="BZ884" s="30" t="s">
        <v>134</v>
      </c>
      <c r="CA884" s="14">
        <f>IF(Table1[[#This Row],[Fence]]="NA",0,1)</f>
        <v>1</v>
      </c>
      <c r="CB884" t="s">
        <v>83</v>
      </c>
      <c r="CC884">
        <v>0</v>
      </c>
      <c r="CD884" s="30">
        <v>12</v>
      </c>
      <c r="CE884">
        <v>2009</v>
      </c>
      <c r="CF884" t="s">
        <v>110</v>
      </c>
      <c r="CG884" t="s">
        <v>111</v>
      </c>
      <c r="CH884" s="14">
        <f>IF(Table1[[#This Row],[SaleCondition]]="Normal",1,0)</f>
        <v>1</v>
      </c>
      <c r="CI884" s="1">
        <v>178000</v>
      </c>
    </row>
    <row r="885" spans="1:87" x14ac:dyDescent="0.2">
      <c r="A885">
        <v>884</v>
      </c>
      <c r="B885">
        <v>75</v>
      </c>
      <c r="C885" s="28" t="s">
        <v>81</v>
      </c>
      <c r="D885">
        <v>60</v>
      </c>
      <c r="E885">
        <v>6204</v>
      </c>
      <c r="F885" s="28" t="s">
        <v>82</v>
      </c>
      <c r="G885" t="s">
        <v>83</v>
      </c>
      <c r="H885" t="s">
        <v>84</v>
      </c>
      <c r="I885" s="28" t="s">
        <v>175</v>
      </c>
      <c r="J885" t="s">
        <v>86</v>
      </c>
      <c r="K885" s="30" t="s">
        <v>87</v>
      </c>
      <c r="L885" t="s">
        <v>88</v>
      </c>
      <c r="M885" s="31" t="s">
        <v>232</v>
      </c>
      <c r="N885" s="31" t="s">
        <v>90</v>
      </c>
      <c r="O885" s="28" t="s">
        <v>90</v>
      </c>
      <c r="P885" t="s">
        <v>91</v>
      </c>
      <c r="Q885" s="30" t="s">
        <v>225</v>
      </c>
      <c r="R885" s="28">
        <v>4</v>
      </c>
      <c r="S885" s="28">
        <v>5</v>
      </c>
      <c r="T885">
        <v>1912</v>
      </c>
      <c r="U885">
        <v>1950</v>
      </c>
      <c r="V885" s="14">
        <f t="shared" si="13"/>
        <v>1</v>
      </c>
      <c r="W885" s="28" t="s">
        <v>93</v>
      </c>
      <c r="X885" s="28" t="s">
        <v>94</v>
      </c>
      <c r="Y885" s="30" t="s">
        <v>124</v>
      </c>
      <c r="Z885" s="28" t="s">
        <v>124</v>
      </c>
      <c r="AA885" t="s">
        <v>117</v>
      </c>
      <c r="AB885" s="28">
        <v>0</v>
      </c>
      <c r="AC885" s="28" t="s">
        <v>97</v>
      </c>
      <c r="AD885" s="28" t="s">
        <v>98</v>
      </c>
      <c r="AE885" s="30" t="s">
        <v>99</v>
      </c>
      <c r="AF885" t="s">
        <v>98</v>
      </c>
      <c r="AG885" t="s">
        <v>147</v>
      </c>
      <c r="AH885" t="s">
        <v>100</v>
      </c>
      <c r="AI885" t="s">
        <v>102</v>
      </c>
      <c r="AJ885">
        <v>0</v>
      </c>
      <c r="AK885" t="s">
        <v>102</v>
      </c>
      <c r="AL885">
        <v>0</v>
      </c>
      <c r="AM885">
        <v>795</v>
      </c>
      <c r="AN885">
        <v>795</v>
      </c>
      <c r="AO885" s="28" t="s">
        <v>103</v>
      </c>
      <c r="AP885" s="28" t="s">
        <v>98</v>
      </c>
      <c r="AQ885" t="s">
        <v>177</v>
      </c>
      <c r="AR885" t="s">
        <v>106</v>
      </c>
      <c r="AS885">
        <v>954</v>
      </c>
      <c r="AT885">
        <v>795</v>
      </c>
      <c r="AU885">
        <v>481</v>
      </c>
      <c r="AV885">
        <v>2230</v>
      </c>
      <c r="AW885" s="30">
        <v>1</v>
      </c>
      <c r="AX885">
        <v>0</v>
      </c>
      <c r="AY885" s="30">
        <v>1</v>
      </c>
      <c r="AZ885" s="30">
        <v>0</v>
      </c>
      <c r="BA885">
        <v>5</v>
      </c>
      <c r="BB885" s="14">
        <f>IF(Table1[[#This Row],[FullBath]]+Table1[[#This Row],[HalfBath]]=Table1[[#This Row],[BedroomAbvGr]],1,0)</f>
        <v>0</v>
      </c>
      <c r="BC885">
        <v>1</v>
      </c>
      <c r="BD885" s="30" t="s">
        <v>98</v>
      </c>
      <c r="BE885">
        <v>10</v>
      </c>
      <c r="BF885" t="s">
        <v>107</v>
      </c>
      <c r="BG885">
        <v>0</v>
      </c>
      <c r="BH885" t="s">
        <v>83</v>
      </c>
      <c r="BI885" t="s">
        <v>127</v>
      </c>
      <c r="BJ885">
        <v>1997</v>
      </c>
      <c r="BK885" t="s">
        <v>102</v>
      </c>
      <c r="BL885">
        <v>1</v>
      </c>
      <c r="BM885">
        <v>440</v>
      </c>
      <c r="BN885" t="s">
        <v>98</v>
      </c>
      <c r="BO885" t="s">
        <v>97</v>
      </c>
      <c r="BP885" t="s">
        <v>105</v>
      </c>
      <c r="BQ885" s="30">
        <v>0</v>
      </c>
      <c r="BR885" s="14">
        <f>IF(Table1[[#This Row],[WoodDeckSF]]&gt;0,1,0)</f>
        <v>0</v>
      </c>
      <c r="BS885">
        <v>188</v>
      </c>
      <c r="BT885">
        <v>0</v>
      </c>
      <c r="BU885">
        <v>0</v>
      </c>
      <c r="BV885">
        <v>0</v>
      </c>
      <c r="BW885">
        <v>0</v>
      </c>
      <c r="BX885" s="28" t="s">
        <v>83</v>
      </c>
      <c r="BY885" s="14">
        <f>IF(Table1[[#This Row],[PoolQC]]="NA", 0, 1)</f>
        <v>0</v>
      </c>
      <c r="BZ885" s="30" t="s">
        <v>83</v>
      </c>
      <c r="CA885" s="14">
        <f>IF(Table1[[#This Row],[Fence]]="NA",0,1)</f>
        <v>0</v>
      </c>
      <c r="CB885" t="s">
        <v>83</v>
      </c>
      <c r="CC885">
        <v>0</v>
      </c>
      <c r="CD885" s="30">
        <v>3</v>
      </c>
      <c r="CE885">
        <v>2006</v>
      </c>
      <c r="CF885" t="s">
        <v>110</v>
      </c>
      <c r="CG885" t="s">
        <v>111</v>
      </c>
      <c r="CH885" s="14">
        <f>IF(Table1[[#This Row],[SaleCondition]]="Normal",1,0)</f>
        <v>1</v>
      </c>
      <c r="CI885" s="1">
        <v>118500</v>
      </c>
    </row>
    <row r="886" spans="1:87" x14ac:dyDescent="0.2">
      <c r="A886">
        <v>885</v>
      </c>
      <c r="B886">
        <v>20</v>
      </c>
      <c r="C886" s="28" t="s">
        <v>81</v>
      </c>
      <c r="D886">
        <v>65</v>
      </c>
      <c r="E886">
        <v>7150</v>
      </c>
      <c r="F886" s="28" t="s">
        <v>82</v>
      </c>
      <c r="G886" t="s">
        <v>83</v>
      </c>
      <c r="H886" t="s">
        <v>84</v>
      </c>
      <c r="I886" s="28" t="s">
        <v>85</v>
      </c>
      <c r="J886" t="s">
        <v>86</v>
      </c>
      <c r="K886" s="30" t="s">
        <v>87</v>
      </c>
      <c r="L886" t="s">
        <v>88</v>
      </c>
      <c r="M886" s="31" t="s">
        <v>162</v>
      </c>
      <c r="N886" s="31" t="s">
        <v>90</v>
      </c>
      <c r="O886" s="28" t="s">
        <v>90</v>
      </c>
      <c r="P886" t="s">
        <v>91</v>
      </c>
      <c r="Q886" s="30" t="s">
        <v>115</v>
      </c>
      <c r="R886" s="28">
        <v>5</v>
      </c>
      <c r="S886" s="28">
        <v>5</v>
      </c>
      <c r="T886">
        <v>1967</v>
      </c>
      <c r="U886">
        <v>1967</v>
      </c>
      <c r="V886" s="14">
        <f t="shared" si="13"/>
        <v>0</v>
      </c>
      <c r="W886" s="28" t="s">
        <v>93</v>
      </c>
      <c r="X886" s="28" t="s">
        <v>94</v>
      </c>
      <c r="Y886" s="30" t="s">
        <v>140</v>
      </c>
      <c r="Z886" s="28" t="s">
        <v>140</v>
      </c>
      <c r="AA886" t="s">
        <v>96</v>
      </c>
      <c r="AB886" s="28">
        <v>60</v>
      </c>
      <c r="AC886" s="28" t="s">
        <v>98</v>
      </c>
      <c r="AD886" s="28" t="s">
        <v>98</v>
      </c>
      <c r="AE886" s="30" t="s">
        <v>118</v>
      </c>
      <c r="AF886" t="s">
        <v>98</v>
      </c>
      <c r="AG886" t="s">
        <v>98</v>
      </c>
      <c r="AH886" t="s">
        <v>100</v>
      </c>
      <c r="AI886" t="s">
        <v>141</v>
      </c>
      <c r="AJ886">
        <v>432</v>
      </c>
      <c r="AK886" t="s">
        <v>102</v>
      </c>
      <c r="AL886">
        <v>0</v>
      </c>
      <c r="AM886">
        <v>460</v>
      </c>
      <c r="AN886">
        <v>892</v>
      </c>
      <c r="AO886" s="28" t="s">
        <v>103</v>
      </c>
      <c r="AP886" s="28" t="s">
        <v>98</v>
      </c>
      <c r="AQ886" t="s">
        <v>105</v>
      </c>
      <c r="AR886" t="s">
        <v>106</v>
      </c>
      <c r="AS886">
        <v>892</v>
      </c>
      <c r="AT886">
        <v>0</v>
      </c>
      <c r="AU886">
        <v>0</v>
      </c>
      <c r="AV886">
        <v>892</v>
      </c>
      <c r="AW886" s="30">
        <v>0</v>
      </c>
      <c r="AX886">
        <v>0</v>
      </c>
      <c r="AY886" s="30">
        <v>1</v>
      </c>
      <c r="AZ886" s="30">
        <v>0</v>
      </c>
      <c r="BA886">
        <v>3</v>
      </c>
      <c r="BB886" s="14">
        <f>IF(Table1[[#This Row],[FullBath]]+Table1[[#This Row],[HalfBath]]=Table1[[#This Row],[BedroomAbvGr]],1,0)</f>
        <v>0</v>
      </c>
      <c r="BC886">
        <v>1</v>
      </c>
      <c r="BD886" s="30" t="s">
        <v>98</v>
      </c>
      <c r="BE886">
        <v>5</v>
      </c>
      <c r="BF886" t="s">
        <v>107</v>
      </c>
      <c r="BG886">
        <v>0</v>
      </c>
      <c r="BH886" t="s">
        <v>83</v>
      </c>
      <c r="BI886" t="s">
        <v>108</v>
      </c>
      <c r="BJ886">
        <v>1967</v>
      </c>
      <c r="BK886" t="s">
        <v>109</v>
      </c>
      <c r="BL886">
        <v>1</v>
      </c>
      <c r="BM886">
        <v>288</v>
      </c>
      <c r="BN886" t="s">
        <v>98</v>
      </c>
      <c r="BO886" t="s">
        <v>98</v>
      </c>
      <c r="BP886" t="s">
        <v>105</v>
      </c>
      <c r="BQ886" s="30">
        <v>0</v>
      </c>
      <c r="BR886" s="14">
        <f>IF(Table1[[#This Row],[WoodDeckSF]]&gt;0,1,0)</f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s="28" t="s">
        <v>83</v>
      </c>
      <c r="BY886" s="14">
        <f>IF(Table1[[#This Row],[PoolQC]]="NA", 0, 1)</f>
        <v>0</v>
      </c>
      <c r="BZ886" s="30" t="s">
        <v>163</v>
      </c>
      <c r="CA886" s="14">
        <f>IF(Table1[[#This Row],[Fence]]="NA",0,1)</f>
        <v>1</v>
      </c>
      <c r="CB886" t="s">
        <v>83</v>
      </c>
      <c r="CC886">
        <v>0</v>
      </c>
      <c r="CD886" s="30">
        <v>7</v>
      </c>
      <c r="CE886">
        <v>2009</v>
      </c>
      <c r="CF886" t="s">
        <v>110</v>
      </c>
      <c r="CG886" t="s">
        <v>111</v>
      </c>
      <c r="CH886" s="14">
        <f>IF(Table1[[#This Row],[SaleCondition]]="Normal",1,0)</f>
        <v>1</v>
      </c>
      <c r="CI886" s="1">
        <v>100000</v>
      </c>
    </row>
    <row r="887" spans="1:87" x14ac:dyDescent="0.2">
      <c r="A887">
        <v>886</v>
      </c>
      <c r="B887">
        <v>120</v>
      </c>
      <c r="C887" s="28" t="s">
        <v>192</v>
      </c>
      <c r="D887">
        <v>50</v>
      </c>
      <c r="E887">
        <v>5119</v>
      </c>
      <c r="F887" s="28" t="s">
        <v>82</v>
      </c>
      <c r="G887" t="s">
        <v>83</v>
      </c>
      <c r="H887" t="s">
        <v>120</v>
      </c>
      <c r="I887" s="28" t="s">
        <v>85</v>
      </c>
      <c r="J887" t="s">
        <v>86</v>
      </c>
      <c r="K887" s="30" t="s">
        <v>166</v>
      </c>
      <c r="L887" t="s">
        <v>88</v>
      </c>
      <c r="M887" s="31" t="s">
        <v>136</v>
      </c>
      <c r="N887" s="31" t="s">
        <v>90</v>
      </c>
      <c r="O887" s="28" t="s">
        <v>90</v>
      </c>
      <c r="P887" t="s">
        <v>179</v>
      </c>
      <c r="Q887" s="30" t="s">
        <v>115</v>
      </c>
      <c r="R887" s="28">
        <v>9</v>
      </c>
      <c r="S887" s="28">
        <v>5</v>
      </c>
      <c r="T887">
        <v>1999</v>
      </c>
      <c r="U887">
        <v>2000</v>
      </c>
      <c r="V887" s="14">
        <f t="shared" si="13"/>
        <v>1</v>
      </c>
      <c r="W887" s="28" t="s">
        <v>93</v>
      </c>
      <c r="X887" s="28" t="s">
        <v>94</v>
      </c>
      <c r="Y887" s="30" t="s">
        <v>116</v>
      </c>
      <c r="Z887" s="28" t="s">
        <v>116</v>
      </c>
      <c r="AA887" t="s">
        <v>96</v>
      </c>
      <c r="AB887" s="28">
        <v>60</v>
      </c>
      <c r="AC887" s="28" t="s">
        <v>97</v>
      </c>
      <c r="AD887" s="28" t="s">
        <v>98</v>
      </c>
      <c r="AE887" s="30" t="s">
        <v>99</v>
      </c>
      <c r="AF887" t="s">
        <v>104</v>
      </c>
      <c r="AG887" t="s">
        <v>98</v>
      </c>
      <c r="AH887" t="s">
        <v>130</v>
      </c>
      <c r="AI887" t="s">
        <v>101</v>
      </c>
      <c r="AJ887">
        <v>1238</v>
      </c>
      <c r="AK887" t="s">
        <v>102</v>
      </c>
      <c r="AL887">
        <v>0</v>
      </c>
      <c r="AM887">
        <v>460</v>
      </c>
      <c r="AN887">
        <v>1698</v>
      </c>
      <c r="AO887" s="28" t="s">
        <v>103</v>
      </c>
      <c r="AP887" s="28" t="s">
        <v>104</v>
      </c>
      <c r="AQ887" t="s">
        <v>105</v>
      </c>
      <c r="AR887" t="s">
        <v>106</v>
      </c>
      <c r="AS887">
        <v>1709</v>
      </c>
      <c r="AT887">
        <v>0</v>
      </c>
      <c r="AU887">
        <v>0</v>
      </c>
      <c r="AV887">
        <v>1709</v>
      </c>
      <c r="AW887" s="30">
        <v>1</v>
      </c>
      <c r="AX887">
        <v>0</v>
      </c>
      <c r="AY887" s="30">
        <v>2</v>
      </c>
      <c r="AZ887" s="30">
        <v>0</v>
      </c>
      <c r="BA887">
        <v>2</v>
      </c>
      <c r="BB887" s="14">
        <f>IF(Table1[[#This Row],[FullBath]]+Table1[[#This Row],[HalfBath]]=Table1[[#This Row],[BedroomAbvGr]],1,0)</f>
        <v>1</v>
      </c>
      <c r="BC887">
        <v>1</v>
      </c>
      <c r="BD887" s="30" t="s">
        <v>97</v>
      </c>
      <c r="BE887">
        <v>5</v>
      </c>
      <c r="BF887" t="s">
        <v>107</v>
      </c>
      <c r="BG887">
        <v>1</v>
      </c>
      <c r="BH887" t="s">
        <v>98</v>
      </c>
      <c r="BI887" t="s">
        <v>108</v>
      </c>
      <c r="BJ887">
        <v>1999</v>
      </c>
      <c r="BK887" t="s">
        <v>157</v>
      </c>
      <c r="BL887">
        <v>2</v>
      </c>
      <c r="BM887">
        <v>506</v>
      </c>
      <c r="BN887" t="s">
        <v>98</v>
      </c>
      <c r="BO887" t="s">
        <v>98</v>
      </c>
      <c r="BP887" t="s">
        <v>105</v>
      </c>
      <c r="BQ887" s="30">
        <v>97</v>
      </c>
      <c r="BR887" s="14">
        <f>IF(Table1[[#This Row],[WoodDeckSF]]&gt;0,1,0)</f>
        <v>1</v>
      </c>
      <c r="BS887">
        <v>65</v>
      </c>
      <c r="BT887">
        <v>0</v>
      </c>
      <c r="BU887">
        <v>0</v>
      </c>
      <c r="BV887">
        <v>0</v>
      </c>
      <c r="BW887">
        <v>0</v>
      </c>
      <c r="BX887" s="28" t="s">
        <v>83</v>
      </c>
      <c r="BY887" s="14">
        <f>IF(Table1[[#This Row],[PoolQC]]="NA", 0, 1)</f>
        <v>0</v>
      </c>
      <c r="BZ887" s="30" t="s">
        <v>83</v>
      </c>
      <c r="CA887" s="14">
        <f>IF(Table1[[#This Row],[Fence]]="NA",0,1)</f>
        <v>0</v>
      </c>
      <c r="CB887" t="s">
        <v>83</v>
      </c>
      <c r="CC887">
        <v>0</v>
      </c>
      <c r="CD887" s="30">
        <v>1</v>
      </c>
      <c r="CE887">
        <v>2008</v>
      </c>
      <c r="CF887" t="s">
        <v>230</v>
      </c>
      <c r="CG887" t="s">
        <v>128</v>
      </c>
      <c r="CH887" s="14">
        <f>IF(Table1[[#This Row],[SaleCondition]]="Normal",1,0)</f>
        <v>0</v>
      </c>
      <c r="CI887" s="1">
        <v>328900</v>
      </c>
    </row>
    <row r="888" spans="1:87" x14ac:dyDescent="0.2">
      <c r="A888">
        <v>887</v>
      </c>
      <c r="B888">
        <v>90</v>
      </c>
      <c r="C888" s="28" t="s">
        <v>81</v>
      </c>
      <c r="D888">
        <v>70</v>
      </c>
      <c r="E888">
        <v>8393</v>
      </c>
      <c r="F888" s="28" t="s">
        <v>82</v>
      </c>
      <c r="G888" t="s">
        <v>83</v>
      </c>
      <c r="H888" t="s">
        <v>84</v>
      </c>
      <c r="I888" s="28" t="s">
        <v>85</v>
      </c>
      <c r="J888" t="s">
        <v>86</v>
      </c>
      <c r="K888" s="30" t="s">
        <v>122</v>
      </c>
      <c r="L888" t="s">
        <v>88</v>
      </c>
      <c r="M888" s="31" t="s">
        <v>162</v>
      </c>
      <c r="N888" s="31" t="s">
        <v>90</v>
      </c>
      <c r="O888" s="28" t="s">
        <v>90</v>
      </c>
      <c r="P888" t="s">
        <v>167</v>
      </c>
      <c r="Q888" s="30" t="s">
        <v>115</v>
      </c>
      <c r="R888" s="28">
        <v>5</v>
      </c>
      <c r="S888" s="28">
        <v>5</v>
      </c>
      <c r="T888">
        <v>1959</v>
      </c>
      <c r="U888">
        <v>2005</v>
      </c>
      <c r="V888" s="14">
        <f t="shared" si="13"/>
        <v>1</v>
      </c>
      <c r="W888" s="28" t="s">
        <v>93</v>
      </c>
      <c r="X888" s="28" t="s">
        <v>94</v>
      </c>
      <c r="Y888" s="30" t="s">
        <v>116</v>
      </c>
      <c r="Z888" s="28" t="s">
        <v>116</v>
      </c>
      <c r="AA888" t="s">
        <v>96</v>
      </c>
      <c r="AB888" s="28">
        <v>122</v>
      </c>
      <c r="AC888" s="28" t="s">
        <v>98</v>
      </c>
      <c r="AD888" s="28" t="s">
        <v>98</v>
      </c>
      <c r="AE888" s="30" t="s">
        <v>118</v>
      </c>
      <c r="AF888" t="s">
        <v>98</v>
      </c>
      <c r="AG888" t="s">
        <v>98</v>
      </c>
      <c r="AH888" t="s">
        <v>100</v>
      </c>
      <c r="AI888" t="s">
        <v>172</v>
      </c>
      <c r="AJ888">
        <v>528</v>
      </c>
      <c r="AK888" t="s">
        <v>102</v>
      </c>
      <c r="AL888">
        <v>0</v>
      </c>
      <c r="AM888">
        <v>1098</v>
      </c>
      <c r="AN888">
        <v>1626</v>
      </c>
      <c r="AO888" s="28" t="s">
        <v>103</v>
      </c>
      <c r="AP888" s="28" t="s">
        <v>104</v>
      </c>
      <c r="AQ888" t="s">
        <v>105</v>
      </c>
      <c r="AR888" t="s">
        <v>106</v>
      </c>
      <c r="AS888">
        <v>1712</v>
      </c>
      <c r="AT888">
        <v>0</v>
      </c>
      <c r="AU888">
        <v>0</v>
      </c>
      <c r="AV888">
        <v>1712</v>
      </c>
      <c r="AW888" s="30">
        <v>0</v>
      </c>
      <c r="AX888">
        <v>0</v>
      </c>
      <c r="AY888" s="30">
        <v>2</v>
      </c>
      <c r="AZ888" s="30">
        <v>0</v>
      </c>
      <c r="BA888">
        <v>4</v>
      </c>
      <c r="BB888" s="14">
        <f>IF(Table1[[#This Row],[FullBath]]+Table1[[#This Row],[HalfBath]]=Table1[[#This Row],[BedroomAbvGr]],1,0)</f>
        <v>0</v>
      </c>
      <c r="BC888">
        <v>2</v>
      </c>
      <c r="BD888" s="30" t="s">
        <v>98</v>
      </c>
      <c r="BE888">
        <v>8</v>
      </c>
      <c r="BF888" t="s">
        <v>107</v>
      </c>
      <c r="BG888">
        <v>0</v>
      </c>
      <c r="BH888" t="s">
        <v>83</v>
      </c>
      <c r="BI888" t="s">
        <v>108</v>
      </c>
      <c r="BJ888">
        <v>2005</v>
      </c>
      <c r="BK888" t="s">
        <v>157</v>
      </c>
      <c r="BL888">
        <v>2</v>
      </c>
      <c r="BM888">
        <v>588</v>
      </c>
      <c r="BN888" t="s">
        <v>98</v>
      </c>
      <c r="BO888" t="s">
        <v>98</v>
      </c>
      <c r="BP888" t="s">
        <v>105</v>
      </c>
      <c r="BQ888" s="30">
        <v>272</v>
      </c>
      <c r="BR888" s="14">
        <f>IF(Table1[[#This Row],[WoodDeckSF]]&gt;0,1,0)</f>
        <v>1</v>
      </c>
      <c r="BS888">
        <v>54</v>
      </c>
      <c r="BT888">
        <v>0</v>
      </c>
      <c r="BU888">
        <v>0</v>
      </c>
      <c r="BV888">
        <v>0</v>
      </c>
      <c r="BW888">
        <v>0</v>
      </c>
      <c r="BX888" s="28" t="s">
        <v>83</v>
      </c>
      <c r="BY888" s="14">
        <f>IF(Table1[[#This Row],[PoolQC]]="NA", 0, 1)</f>
        <v>0</v>
      </c>
      <c r="BZ888" s="30" t="s">
        <v>83</v>
      </c>
      <c r="CA888" s="14">
        <f>IF(Table1[[#This Row],[Fence]]="NA",0,1)</f>
        <v>0</v>
      </c>
      <c r="CB888" t="s">
        <v>83</v>
      </c>
      <c r="CC888">
        <v>0</v>
      </c>
      <c r="CD888" s="30">
        <v>6</v>
      </c>
      <c r="CE888">
        <v>2006</v>
      </c>
      <c r="CF888" t="s">
        <v>110</v>
      </c>
      <c r="CG888" t="s">
        <v>219</v>
      </c>
      <c r="CH888" s="14">
        <f>IF(Table1[[#This Row],[SaleCondition]]="Normal",1,0)</f>
        <v>0</v>
      </c>
      <c r="CI888" s="1">
        <v>145000</v>
      </c>
    </row>
    <row r="889" spans="1:87" x14ac:dyDescent="0.2">
      <c r="A889">
        <v>888</v>
      </c>
      <c r="B889">
        <v>50</v>
      </c>
      <c r="C889" s="28" t="s">
        <v>81</v>
      </c>
      <c r="D889">
        <v>59</v>
      </c>
      <c r="E889">
        <v>16466</v>
      </c>
      <c r="F889" s="28" t="s">
        <v>82</v>
      </c>
      <c r="G889" t="s">
        <v>83</v>
      </c>
      <c r="H889" t="s">
        <v>120</v>
      </c>
      <c r="I889" s="28" t="s">
        <v>85</v>
      </c>
      <c r="J889" t="s">
        <v>86</v>
      </c>
      <c r="K889" s="30" t="s">
        <v>87</v>
      </c>
      <c r="L889" t="s">
        <v>88</v>
      </c>
      <c r="M889" s="31" t="s">
        <v>185</v>
      </c>
      <c r="N889" s="31" t="s">
        <v>90</v>
      </c>
      <c r="O889" s="28" t="s">
        <v>90</v>
      </c>
      <c r="P889" t="s">
        <v>91</v>
      </c>
      <c r="Q889" s="30" t="s">
        <v>132</v>
      </c>
      <c r="R889" s="28">
        <v>5</v>
      </c>
      <c r="S889" s="28">
        <v>7</v>
      </c>
      <c r="T889">
        <v>1955</v>
      </c>
      <c r="U889">
        <v>1955</v>
      </c>
      <c r="V889" s="14">
        <f t="shared" si="13"/>
        <v>0</v>
      </c>
      <c r="W889" s="28" t="s">
        <v>93</v>
      </c>
      <c r="X889" s="28" t="s">
        <v>94</v>
      </c>
      <c r="Y889" s="30" t="s">
        <v>116</v>
      </c>
      <c r="Z889" s="28" t="s">
        <v>116</v>
      </c>
      <c r="AA889" t="s">
        <v>117</v>
      </c>
      <c r="AB889" s="28">
        <v>0</v>
      </c>
      <c r="AC889" s="28" t="s">
        <v>98</v>
      </c>
      <c r="AD889" s="28" t="s">
        <v>97</v>
      </c>
      <c r="AE889" s="30" t="s">
        <v>99</v>
      </c>
      <c r="AF889" t="s">
        <v>98</v>
      </c>
      <c r="AG889" t="s">
        <v>98</v>
      </c>
      <c r="AH889" t="s">
        <v>100</v>
      </c>
      <c r="AI889" t="s">
        <v>102</v>
      </c>
      <c r="AJ889">
        <v>0</v>
      </c>
      <c r="AK889" t="s">
        <v>102</v>
      </c>
      <c r="AL889">
        <v>0</v>
      </c>
      <c r="AM889">
        <v>816</v>
      </c>
      <c r="AN889">
        <v>816</v>
      </c>
      <c r="AO889" s="28" t="s">
        <v>103</v>
      </c>
      <c r="AP889" s="28" t="s">
        <v>98</v>
      </c>
      <c r="AQ889" t="s">
        <v>105</v>
      </c>
      <c r="AR889" t="s">
        <v>106</v>
      </c>
      <c r="AS889">
        <v>872</v>
      </c>
      <c r="AT889">
        <v>521</v>
      </c>
      <c r="AU889">
        <v>0</v>
      </c>
      <c r="AV889">
        <v>1393</v>
      </c>
      <c r="AW889" s="30">
        <v>0</v>
      </c>
      <c r="AX889">
        <v>0</v>
      </c>
      <c r="AY889" s="30">
        <v>1</v>
      </c>
      <c r="AZ889" s="30">
        <v>1</v>
      </c>
      <c r="BA889">
        <v>3</v>
      </c>
      <c r="BB889" s="14">
        <f>IF(Table1[[#This Row],[FullBath]]+Table1[[#This Row],[HalfBath]]=Table1[[#This Row],[BedroomAbvGr]],1,0)</f>
        <v>0</v>
      </c>
      <c r="BC889">
        <v>1</v>
      </c>
      <c r="BD889" s="30" t="s">
        <v>98</v>
      </c>
      <c r="BE889">
        <v>8</v>
      </c>
      <c r="BF889" t="s">
        <v>107</v>
      </c>
      <c r="BG889">
        <v>0</v>
      </c>
      <c r="BH889" t="s">
        <v>83</v>
      </c>
      <c r="BI889" t="s">
        <v>108</v>
      </c>
      <c r="BJ889">
        <v>1955</v>
      </c>
      <c r="BK889" t="s">
        <v>102</v>
      </c>
      <c r="BL889">
        <v>1</v>
      </c>
      <c r="BM889">
        <v>300</v>
      </c>
      <c r="BN889" t="s">
        <v>98</v>
      </c>
      <c r="BO889" t="s">
        <v>98</v>
      </c>
      <c r="BP889" t="s">
        <v>105</v>
      </c>
      <c r="BQ889" s="30">
        <v>121</v>
      </c>
      <c r="BR889" s="14">
        <f>IF(Table1[[#This Row],[WoodDeckSF]]&gt;0,1,0)</f>
        <v>1</v>
      </c>
      <c r="BS889">
        <v>0</v>
      </c>
      <c r="BT889">
        <v>0</v>
      </c>
      <c r="BU889">
        <v>0</v>
      </c>
      <c r="BV889">
        <v>265</v>
      </c>
      <c r="BW889">
        <v>0</v>
      </c>
      <c r="BX889" s="28" t="s">
        <v>83</v>
      </c>
      <c r="BY889" s="14">
        <f>IF(Table1[[#This Row],[PoolQC]]="NA", 0, 1)</f>
        <v>0</v>
      </c>
      <c r="BZ889" s="30" t="s">
        <v>83</v>
      </c>
      <c r="CA889" s="14">
        <f>IF(Table1[[#This Row],[Fence]]="NA",0,1)</f>
        <v>0</v>
      </c>
      <c r="CB889" t="s">
        <v>83</v>
      </c>
      <c r="CC889">
        <v>0</v>
      </c>
      <c r="CD889" s="30">
        <v>4</v>
      </c>
      <c r="CE889">
        <v>2008</v>
      </c>
      <c r="CF889" t="s">
        <v>110</v>
      </c>
      <c r="CG889" t="s">
        <v>111</v>
      </c>
      <c r="CH889" s="14">
        <f>IF(Table1[[#This Row],[SaleCondition]]="Normal",1,0)</f>
        <v>1</v>
      </c>
      <c r="CI889" s="1">
        <v>135500</v>
      </c>
    </row>
    <row r="890" spans="1:87" x14ac:dyDescent="0.2">
      <c r="A890">
        <v>889</v>
      </c>
      <c r="B890">
        <v>20</v>
      </c>
      <c r="C890" s="28" t="s">
        <v>81</v>
      </c>
      <c r="D890">
        <v>95</v>
      </c>
      <c r="E890">
        <v>15865</v>
      </c>
      <c r="F890" s="28" t="s">
        <v>82</v>
      </c>
      <c r="G890" t="s">
        <v>83</v>
      </c>
      <c r="H890" t="s">
        <v>120</v>
      </c>
      <c r="I890" s="28" t="s">
        <v>85</v>
      </c>
      <c r="J890" t="s">
        <v>86</v>
      </c>
      <c r="K890" s="30" t="s">
        <v>87</v>
      </c>
      <c r="L890" t="s">
        <v>194</v>
      </c>
      <c r="M890" s="31" t="s">
        <v>162</v>
      </c>
      <c r="N890" s="31" t="s">
        <v>90</v>
      </c>
      <c r="O890" s="28" t="s">
        <v>90</v>
      </c>
      <c r="P890" t="s">
        <v>91</v>
      </c>
      <c r="Q890" s="30" t="s">
        <v>115</v>
      </c>
      <c r="R890" s="28">
        <v>8</v>
      </c>
      <c r="S890" s="28">
        <v>6</v>
      </c>
      <c r="T890">
        <v>1970</v>
      </c>
      <c r="U890">
        <v>1970</v>
      </c>
      <c r="V890" s="14">
        <f t="shared" si="13"/>
        <v>0</v>
      </c>
      <c r="W890" s="28" t="s">
        <v>214</v>
      </c>
      <c r="X890" s="28" t="s">
        <v>242</v>
      </c>
      <c r="Y890" s="30" t="s">
        <v>124</v>
      </c>
      <c r="Z890" s="28" t="s">
        <v>124</v>
      </c>
      <c r="AA890" t="s">
        <v>117</v>
      </c>
      <c r="AB890" s="28">
        <v>0</v>
      </c>
      <c r="AC890" s="28" t="s">
        <v>97</v>
      </c>
      <c r="AD890" s="28" t="s">
        <v>97</v>
      </c>
      <c r="AE890" s="30" t="s">
        <v>99</v>
      </c>
      <c r="AF890" t="s">
        <v>98</v>
      </c>
      <c r="AG890" t="s">
        <v>97</v>
      </c>
      <c r="AH890" t="s">
        <v>97</v>
      </c>
      <c r="AI890" t="s">
        <v>119</v>
      </c>
      <c r="AJ890">
        <v>351</v>
      </c>
      <c r="AK890" t="s">
        <v>153</v>
      </c>
      <c r="AL890">
        <v>823</v>
      </c>
      <c r="AM890">
        <v>1043</v>
      </c>
      <c r="AN890">
        <v>2217</v>
      </c>
      <c r="AO890" s="28" t="s">
        <v>103</v>
      </c>
      <c r="AP890" s="28" t="s">
        <v>104</v>
      </c>
      <c r="AQ890" t="s">
        <v>105</v>
      </c>
      <c r="AR890" t="s">
        <v>106</v>
      </c>
      <c r="AS890">
        <v>2217</v>
      </c>
      <c r="AT890">
        <v>0</v>
      </c>
      <c r="AU890">
        <v>0</v>
      </c>
      <c r="AV890">
        <v>2217</v>
      </c>
      <c r="AW890" s="30">
        <v>1</v>
      </c>
      <c r="AX890">
        <v>0</v>
      </c>
      <c r="AY890" s="30">
        <v>2</v>
      </c>
      <c r="AZ890" s="30">
        <v>0</v>
      </c>
      <c r="BA890">
        <v>4</v>
      </c>
      <c r="BB890" s="14">
        <f>IF(Table1[[#This Row],[FullBath]]+Table1[[#This Row],[HalfBath]]=Table1[[#This Row],[BedroomAbvGr]],1,0)</f>
        <v>0</v>
      </c>
      <c r="BC890">
        <v>1</v>
      </c>
      <c r="BD890" s="30" t="s">
        <v>97</v>
      </c>
      <c r="BE890">
        <v>8</v>
      </c>
      <c r="BF890" t="s">
        <v>107</v>
      </c>
      <c r="BG890">
        <v>1</v>
      </c>
      <c r="BH890" t="s">
        <v>98</v>
      </c>
      <c r="BI890" t="s">
        <v>108</v>
      </c>
      <c r="BJ890">
        <v>1970</v>
      </c>
      <c r="BK890" t="s">
        <v>102</v>
      </c>
      <c r="BL890">
        <v>2</v>
      </c>
      <c r="BM890">
        <v>621</v>
      </c>
      <c r="BN890" t="s">
        <v>98</v>
      </c>
      <c r="BO890" t="s">
        <v>98</v>
      </c>
      <c r="BP890" t="s">
        <v>105</v>
      </c>
      <c r="BQ890" s="30">
        <v>81</v>
      </c>
      <c r="BR890" s="14">
        <f>IF(Table1[[#This Row],[WoodDeckSF]]&gt;0,1,0)</f>
        <v>1</v>
      </c>
      <c r="BS890">
        <v>207</v>
      </c>
      <c r="BT890">
        <v>0</v>
      </c>
      <c r="BU890">
        <v>0</v>
      </c>
      <c r="BV890">
        <v>224</v>
      </c>
      <c r="BW890">
        <v>0</v>
      </c>
      <c r="BX890" s="28" t="s">
        <v>83</v>
      </c>
      <c r="BY890" s="14">
        <f>IF(Table1[[#This Row],[PoolQC]]="NA", 0, 1)</f>
        <v>0</v>
      </c>
      <c r="BZ890" s="30" t="s">
        <v>83</v>
      </c>
      <c r="CA890" s="14">
        <f>IF(Table1[[#This Row],[Fence]]="NA",0,1)</f>
        <v>0</v>
      </c>
      <c r="CB890" t="s">
        <v>83</v>
      </c>
      <c r="CC890">
        <v>0</v>
      </c>
      <c r="CD890" s="30">
        <v>10</v>
      </c>
      <c r="CE890">
        <v>2007</v>
      </c>
      <c r="CF890" t="s">
        <v>110</v>
      </c>
      <c r="CG890" t="s">
        <v>111</v>
      </c>
      <c r="CH890" s="14">
        <f>IF(Table1[[#This Row],[SaleCondition]]="Normal",1,0)</f>
        <v>1</v>
      </c>
      <c r="CI890" s="1">
        <v>268000</v>
      </c>
    </row>
    <row r="891" spans="1:87" x14ac:dyDescent="0.2">
      <c r="A891">
        <v>890</v>
      </c>
      <c r="B891">
        <v>20</v>
      </c>
      <c r="C891" s="28" t="s">
        <v>81</v>
      </c>
      <c r="D891">
        <v>128</v>
      </c>
      <c r="E891">
        <v>12160</v>
      </c>
      <c r="F891" s="28" t="s">
        <v>82</v>
      </c>
      <c r="G891" t="s">
        <v>83</v>
      </c>
      <c r="H891" t="s">
        <v>84</v>
      </c>
      <c r="I891" s="28" t="s">
        <v>85</v>
      </c>
      <c r="J891" t="s">
        <v>86</v>
      </c>
      <c r="K891" s="30" t="s">
        <v>87</v>
      </c>
      <c r="L891" t="s">
        <v>88</v>
      </c>
      <c r="M891" s="31" t="s">
        <v>162</v>
      </c>
      <c r="N891" s="31" t="s">
        <v>114</v>
      </c>
      <c r="O891" s="28" t="s">
        <v>90</v>
      </c>
      <c r="P891" t="s">
        <v>91</v>
      </c>
      <c r="Q891" s="30" t="s">
        <v>115</v>
      </c>
      <c r="R891" s="28">
        <v>6</v>
      </c>
      <c r="S891" s="28">
        <v>4</v>
      </c>
      <c r="T891">
        <v>1953</v>
      </c>
      <c r="U891">
        <v>1953</v>
      </c>
      <c r="V891" s="14">
        <f t="shared" si="13"/>
        <v>0</v>
      </c>
      <c r="W891" s="28" t="s">
        <v>152</v>
      </c>
      <c r="X891" s="28" t="s">
        <v>94</v>
      </c>
      <c r="Y891" s="30" t="s">
        <v>124</v>
      </c>
      <c r="Z891" s="28" t="s">
        <v>124</v>
      </c>
      <c r="AA891" t="s">
        <v>96</v>
      </c>
      <c r="AB891" s="28">
        <v>90</v>
      </c>
      <c r="AC891" s="28" t="s">
        <v>98</v>
      </c>
      <c r="AD891" s="28" t="s">
        <v>98</v>
      </c>
      <c r="AE891" s="30" t="s">
        <v>118</v>
      </c>
      <c r="AF891" t="s">
        <v>98</v>
      </c>
      <c r="AG891" t="s">
        <v>98</v>
      </c>
      <c r="AH891" t="s">
        <v>100</v>
      </c>
      <c r="AI891" t="s">
        <v>141</v>
      </c>
      <c r="AJ891">
        <v>1024</v>
      </c>
      <c r="AK891" t="s">
        <v>102</v>
      </c>
      <c r="AL891">
        <v>0</v>
      </c>
      <c r="AM891">
        <v>481</v>
      </c>
      <c r="AN891">
        <v>1505</v>
      </c>
      <c r="AO891" s="28" t="s">
        <v>103</v>
      </c>
      <c r="AP891" s="28" t="s">
        <v>104</v>
      </c>
      <c r="AQ891" t="s">
        <v>105</v>
      </c>
      <c r="AR891" t="s">
        <v>106</v>
      </c>
      <c r="AS891">
        <v>1505</v>
      </c>
      <c r="AT891">
        <v>0</v>
      </c>
      <c r="AU891">
        <v>0</v>
      </c>
      <c r="AV891">
        <v>1505</v>
      </c>
      <c r="AW891" s="30">
        <v>1</v>
      </c>
      <c r="AX891">
        <v>0</v>
      </c>
      <c r="AY891" s="30">
        <v>1</v>
      </c>
      <c r="AZ891" s="30">
        <v>0</v>
      </c>
      <c r="BA891">
        <v>2</v>
      </c>
      <c r="BB891" s="14">
        <f>IF(Table1[[#This Row],[FullBath]]+Table1[[#This Row],[HalfBath]]=Table1[[#This Row],[BedroomAbvGr]],1,0)</f>
        <v>0</v>
      </c>
      <c r="BC891">
        <v>1</v>
      </c>
      <c r="BD891" s="30" t="s">
        <v>98</v>
      </c>
      <c r="BE891">
        <v>6</v>
      </c>
      <c r="BF891" t="s">
        <v>107</v>
      </c>
      <c r="BG891">
        <v>1</v>
      </c>
      <c r="BH891" t="s">
        <v>98</v>
      </c>
      <c r="BI891" t="s">
        <v>108</v>
      </c>
      <c r="BJ891">
        <v>1953</v>
      </c>
      <c r="BK891" t="s">
        <v>109</v>
      </c>
      <c r="BL891">
        <v>2</v>
      </c>
      <c r="BM891">
        <v>505</v>
      </c>
      <c r="BN891" t="s">
        <v>98</v>
      </c>
      <c r="BO891" t="s">
        <v>98</v>
      </c>
      <c r="BP891" t="s">
        <v>105</v>
      </c>
      <c r="BQ891" s="30">
        <v>0</v>
      </c>
      <c r="BR891" s="14">
        <f>IF(Table1[[#This Row],[WoodDeckSF]]&gt;0,1,0)</f>
        <v>0</v>
      </c>
      <c r="BS891">
        <v>0</v>
      </c>
      <c r="BT891">
        <v>0</v>
      </c>
      <c r="BU891">
        <v>162</v>
      </c>
      <c r="BV891">
        <v>0</v>
      </c>
      <c r="BW891">
        <v>0</v>
      </c>
      <c r="BX891" s="28" t="s">
        <v>83</v>
      </c>
      <c r="BY891" s="14">
        <f>IF(Table1[[#This Row],[PoolQC]]="NA", 0, 1)</f>
        <v>0</v>
      </c>
      <c r="BZ891" s="30" t="s">
        <v>83</v>
      </c>
      <c r="CA891" s="14">
        <f>IF(Table1[[#This Row],[Fence]]="NA",0,1)</f>
        <v>0</v>
      </c>
      <c r="CB891" t="s">
        <v>83</v>
      </c>
      <c r="CC891">
        <v>0</v>
      </c>
      <c r="CD891" s="30">
        <v>2</v>
      </c>
      <c r="CE891">
        <v>2009</v>
      </c>
      <c r="CF891" t="s">
        <v>110</v>
      </c>
      <c r="CG891" t="s">
        <v>111</v>
      </c>
      <c r="CH891" s="14">
        <f>IF(Table1[[#This Row],[SaleCondition]]="Normal",1,0)</f>
        <v>1</v>
      </c>
      <c r="CI891" s="1">
        <v>149500</v>
      </c>
    </row>
    <row r="892" spans="1:87" x14ac:dyDescent="0.2">
      <c r="A892">
        <v>891</v>
      </c>
      <c r="B892">
        <v>50</v>
      </c>
      <c r="C892" s="28" t="s">
        <v>81</v>
      </c>
      <c r="D892">
        <v>60</v>
      </c>
      <c r="E892">
        <v>8064</v>
      </c>
      <c r="F892" s="28" t="s">
        <v>82</v>
      </c>
      <c r="G892" t="s">
        <v>83</v>
      </c>
      <c r="H892" t="s">
        <v>84</v>
      </c>
      <c r="I892" s="28" t="s">
        <v>85</v>
      </c>
      <c r="J892" t="s">
        <v>86</v>
      </c>
      <c r="K892" s="30" t="s">
        <v>122</v>
      </c>
      <c r="L892" t="s">
        <v>88</v>
      </c>
      <c r="M892" s="31" t="s">
        <v>162</v>
      </c>
      <c r="N892" s="31" t="s">
        <v>144</v>
      </c>
      <c r="O892" s="28" t="s">
        <v>90</v>
      </c>
      <c r="P892" t="s">
        <v>91</v>
      </c>
      <c r="Q892" s="30" t="s">
        <v>132</v>
      </c>
      <c r="R892" s="28">
        <v>5</v>
      </c>
      <c r="S892" s="28">
        <v>7</v>
      </c>
      <c r="T892">
        <v>1949</v>
      </c>
      <c r="U892">
        <v>2006</v>
      </c>
      <c r="V892" s="14">
        <f t="shared" si="13"/>
        <v>1</v>
      </c>
      <c r="W892" s="28" t="s">
        <v>93</v>
      </c>
      <c r="X892" s="28" t="s">
        <v>94</v>
      </c>
      <c r="Y892" s="30" t="s">
        <v>116</v>
      </c>
      <c r="Z892" s="28" t="s">
        <v>116</v>
      </c>
      <c r="AA892" t="s">
        <v>117</v>
      </c>
      <c r="AB892" s="28">
        <v>0</v>
      </c>
      <c r="AC892" s="28" t="s">
        <v>98</v>
      </c>
      <c r="AD892" s="28" t="s">
        <v>97</v>
      </c>
      <c r="AE892" s="30" t="s">
        <v>118</v>
      </c>
      <c r="AF892" t="s">
        <v>98</v>
      </c>
      <c r="AG892" t="s">
        <v>98</v>
      </c>
      <c r="AH892" t="s">
        <v>121</v>
      </c>
      <c r="AI892" t="s">
        <v>102</v>
      </c>
      <c r="AJ892">
        <v>0</v>
      </c>
      <c r="AK892" t="s">
        <v>102</v>
      </c>
      <c r="AL892">
        <v>0</v>
      </c>
      <c r="AM892">
        <v>672</v>
      </c>
      <c r="AN892">
        <v>672</v>
      </c>
      <c r="AO892" s="28" t="s">
        <v>103</v>
      </c>
      <c r="AP892" s="28" t="s">
        <v>104</v>
      </c>
      <c r="AQ892" t="s">
        <v>105</v>
      </c>
      <c r="AR892" t="s">
        <v>106</v>
      </c>
      <c r="AS892">
        <v>672</v>
      </c>
      <c r="AT892">
        <v>252</v>
      </c>
      <c r="AU892">
        <v>0</v>
      </c>
      <c r="AV892">
        <v>924</v>
      </c>
      <c r="AW892" s="30">
        <v>0</v>
      </c>
      <c r="AX892">
        <v>0</v>
      </c>
      <c r="AY892" s="30">
        <v>1</v>
      </c>
      <c r="AZ892" s="30">
        <v>0</v>
      </c>
      <c r="BA892">
        <v>3</v>
      </c>
      <c r="BB892" s="14">
        <f>IF(Table1[[#This Row],[FullBath]]+Table1[[#This Row],[HalfBath]]=Table1[[#This Row],[BedroomAbvGr]],1,0)</f>
        <v>0</v>
      </c>
      <c r="BC892">
        <v>1</v>
      </c>
      <c r="BD892" s="30" t="s">
        <v>98</v>
      </c>
      <c r="BE892">
        <v>6</v>
      </c>
      <c r="BF892" t="s">
        <v>107</v>
      </c>
      <c r="BG892">
        <v>1</v>
      </c>
      <c r="BH892" t="s">
        <v>212</v>
      </c>
      <c r="BI892" t="s">
        <v>127</v>
      </c>
      <c r="BJ892">
        <v>2003</v>
      </c>
      <c r="BK892" t="s">
        <v>102</v>
      </c>
      <c r="BL892">
        <v>2</v>
      </c>
      <c r="BM892">
        <v>576</v>
      </c>
      <c r="BN892" t="s">
        <v>98</v>
      </c>
      <c r="BO892" t="s">
        <v>98</v>
      </c>
      <c r="BP892" t="s">
        <v>105</v>
      </c>
      <c r="BQ892" s="30">
        <v>0</v>
      </c>
      <c r="BR892" s="14">
        <f>IF(Table1[[#This Row],[WoodDeckSF]]&gt;0,1,0)</f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 s="28" t="s">
        <v>83</v>
      </c>
      <c r="BY892" s="14">
        <f>IF(Table1[[#This Row],[PoolQC]]="NA", 0, 1)</f>
        <v>0</v>
      </c>
      <c r="BZ892" s="30" t="s">
        <v>134</v>
      </c>
      <c r="CA892" s="14">
        <f>IF(Table1[[#This Row],[Fence]]="NA",0,1)</f>
        <v>1</v>
      </c>
      <c r="CB892" t="s">
        <v>135</v>
      </c>
      <c r="CC892">
        <v>2000</v>
      </c>
      <c r="CD892" s="30">
        <v>7</v>
      </c>
      <c r="CE892">
        <v>2007</v>
      </c>
      <c r="CF892" t="s">
        <v>110</v>
      </c>
      <c r="CG892" t="s">
        <v>111</v>
      </c>
      <c r="CH892" s="14">
        <f>IF(Table1[[#This Row],[SaleCondition]]="Normal",1,0)</f>
        <v>1</v>
      </c>
      <c r="CI892" s="1">
        <v>122900</v>
      </c>
    </row>
    <row r="893" spans="1:87" x14ac:dyDescent="0.2">
      <c r="A893">
        <v>892</v>
      </c>
      <c r="B893">
        <v>60</v>
      </c>
      <c r="C893" s="28" t="s">
        <v>81</v>
      </c>
      <c r="D893">
        <v>70</v>
      </c>
      <c r="E893">
        <v>11184</v>
      </c>
      <c r="F893" s="28" t="s">
        <v>82</v>
      </c>
      <c r="G893" t="s">
        <v>83</v>
      </c>
      <c r="H893" t="s">
        <v>84</v>
      </c>
      <c r="I893" s="28" t="s">
        <v>85</v>
      </c>
      <c r="J893" t="s">
        <v>86</v>
      </c>
      <c r="K893" s="30" t="s">
        <v>87</v>
      </c>
      <c r="L893" t="s">
        <v>88</v>
      </c>
      <c r="M893" s="31" t="s">
        <v>151</v>
      </c>
      <c r="N893" s="31" t="s">
        <v>90</v>
      </c>
      <c r="O893" s="28" t="s">
        <v>90</v>
      </c>
      <c r="P893" t="s">
        <v>91</v>
      </c>
      <c r="Q893" s="30" t="s">
        <v>92</v>
      </c>
      <c r="R893" s="28">
        <v>6</v>
      </c>
      <c r="S893" s="28">
        <v>5</v>
      </c>
      <c r="T893">
        <v>1978</v>
      </c>
      <c r="U893">
        <v>1978</v>
      </c>
      <c r="V893" s="14">
        <f t="shared" si="13"/>
        <v>0</v>
      </c>
      <c r="W893" s="28" t="s">
        <v>152</v>
      </c>
      <c r="X893" s="28" t="s">
        <v>94</v>
      </c>
      <c r="Y893" s="30" t="s">
        <v>140</v>
      </c>
      <c r="Z893" s="28" t="s">
        <v>140</v>
      </c>
      <c r="AA893" t="s">
        <v>96</v>
      </c>
      <c r="AB893" s="28">
        <v>92</v>
      </c>
      <c r="AC893" s="28" t="s">
        <v>98</v>
      </c>
      <c r="AD893" s="28" t="s">
        <v>98</v>
      </c>
      <c r="AE893" s="30" t="s">
        <v>118</v>
      </c>
      <c r="AF893" t="s">
        <v>98</v>
      </c>
      <c r="AG893" t="s">
        <v>98</v>
      </c>
      <c r="AH893" t="s">
        <v>100</v>
      </c>
      <c r="AI893" t="s">
        <v>172</v>
      </c>
      <c r="AJ893">
        <v>226</v>
      </c>
      <c r="AK893" t="s">
        <v>153</v>
      </c>
      <c r="AL893">
        <v>500</v>
      </c>
      <c r="AM893">
        <v>192</v>
      </c>
      <c r="AN893">
        <v>918</v>
      </c>
      <c r="AO893" s="28" t="s">
        <v>103</v>
      </c>
      <c r="AP893" s="28" t="s">
        <v>97</v>
      </c>
      <c r="AQ893" t="s">
        <v>105</v>
      </c>
      <c r="AR893" t="s">
        <v>106</v>
      </c>
      <c r="AS893">
        <v>918</v>
      </c>
      <c r="AT893">
        <v>765</v>
      </c>
      <c r="AU893">
        <v>0</v>
      </c>
      <c r="AV893">
        <v>1683</v>
      </c>
      <c r="AW893" s="30">
        <v>0</v>
      </c>
      <c r="AX893">
        <v>0</v>
      </c>
      <c r="AY893" s="30">
        <v>2</v>
      </c>
      <c r="AZ893" s="30">
        <v>1</v>
      </c>
      <c r="BA893">
        <v>3</v>
      </c>
      <c r="BB893" s="14">
        <f>IF(Table1[[#This Row],[FullBath]]+Table1[[#This Row],[HalfBath]]=Table1[[#This Row],[BedroomAbvGr]],1,0)</f>
        <v>1</v>
      </c>
      <c r="BC893">
        <v>1</v>
      </c>
      <c r="BD893" s="30" t="s">
        <v>98</v>
      </c>
      <c r="BE893">
        <v>7</v>
      </c>
      <c r="BF893" t="s">
        <v>107</v>
      </c>
      <c r="BG893">
        <v>1</v>
      </c>
      <c r="BH893" t="s">
        <v>98</v>
      </c>
      <c r="BI893" t="s">
        <v>108</v>
      </c>
      <c r="BJ893">
        <v>1978</v>
      </c>
      <c r="BK893" t="s">
        <v>109</v>
      </c>
      <c r="BL893">
        <v>2</v>
      </c>
      <c r="BM893">
        <v>440</v>
      </c>
      <c r="BN893" t="s">
        <v>98</v>
      </c>
      <c r="BO893" t="s">
        <v>98</v>
      </c>
      <c r="BP893" t="s">
        <v>105</v>
      </c>
      <c r="BQ893" s="30">
        <v>243</v>
      </c>
      <c r="BR893" s="14">
        <f>IF(Table1[[#This Row],[WoodDeckSF]]&gt;0,1,0)</f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 s="28" t="s">
        <v>83</v>
      </c>
      <c r="BY893" s="14">
        <f>IF(Table1[[#This Row],[PoolQC]]="NA", 0, 1)</f>
        <v>0</v>
      </c>
      <c r="BZ893" s="30" t="s">
        <v>83</v>
      </c>
      <c r="CA893" s="14">
        <f>IF(Table1[[#This Row],[Fence]]="NA",0,1)</f>
        <v>0</v>
      </c>
      <c r="CB893" t="s">
        <v>83</v>
      </c>
      <c r="CC893">
        <v>0</v>
      </c>
      <c r="CD893" s="30">
        <v>7</v>
      </c>
      <c r="CE893">
        <v>2009</v>
      </c>
      <c r="CF893" t="s">
        <v>110</v>
      </c>
      <c r="CG893" t="s">
        <v>111</v>
      </c>
      <c r="CH893" s="14">
        <f>IF(Table1[[#This Row],[SaleCondition]]="Normal",1,0)</f>
        <v>1</v>
      </c>
      <c r="CI893" s="1">
        <v>172500</v>
      </c>
    </row>
    <row r="894" spans="1:87" x14ac:dyDescent="0.2">
      <c r="A894">
        <v>893</v>
      </c>
      <c r="B894">
        <v>20</v>
      </c>
      <c r="C894" s="28" t="s">
        <v>81</v>
      </c>
      <c r="D894">
        <v>70</v>
      </c>
      <c r="E894">
        <v>8414</v>
      </c>
      <c r="F894" s="28" t="s">
        <v>82</v>
      </c>
      <c r="G894" t="s">
        <v>83</v>
      </c>
      <c r="H894" t="s">
        <v>84</v>
      </c>
      <c r="I894" s="28" t="s">
        <v>85</v>
      </c>
      <c r="J894" t="s">
        <v>86</v>
      </c>
      <c r="K894" s="30" t="s">
        <v>87</v>
      </c>
      <c r="L894" t="s">
        <v>88</v>
      </c>
      <c r="M894" s="31" t="s">
        <v>151</v>
      </c>
      <c r="N894" s="31" t="s">
        <v>90</v>
      </c>
      <c r="O894" s="28" t="s">
        <v>90</v>
      </c>
      <c r="P894" t="s">
        <v>91</v>
      </c>
      <c r="Q894" s="30" t="s">
        <v>115</v>
      </c>
      <c r="R894" s="28">
        <v>6</v>
      </c>
      <c r="S894" s="28">
        <v>8</v>
      </c>
      <c r="T894">
        <v>1963</v>
      </c>
      <c r="U894">
        <v>2003</v>
      </c>
      <c r="V894" s="14">
        <f t="shared" si="13"/>
        <v>1</v>
      </c>
      <c r="W894" s="28" t="s">
        <v>152</v>
      </c>
      <c r="X894" s="28" t="s">
        <v>94</v>
      </c>
      <c r="Y894" s="30" t="s">
        <v>140</v>
      </c>
      <c r="Z894" s="28" t="s">
        <v>140</v>
      </c>
      <c r="AA894" t="s">
        <v>117</v>
      </c>
      <c r="AB894" s="28">
        <v>0</v>
      </c>
      <c r="AC894" s="28" t="s">
        <v>98</v>
      </c>
      <c r="AD894" s="28" t="s">
        <v>98</v>
      </c>
      <c r="AE894" s="30" t="s">
        <v>118</v>
      </c>
      <c r="AF894" t="s">
        <v>98</v>
      </c>
      <c r="AG894" t="s">
        <v>98</v>
      </c>
      <c r="AH894" t="s">
        <v>100</v>
      </c>
      <c r="AI894" t="s">
        <v>101</v>
      </c>
      <c r="AJ894">
        <v>663</v>
      </c>
      <c r="AK894" t="s">
        <v>102</v>
      </c>
      <c r="AL894">
        <v>0</v>
      </c>
      <c r="AM894">
        <v>396</v>
      </c>
      <c r="AN894">
        <v>1059</v>
      </c>
      <c r="AO894" s="28" t="s">
        <v>103</v>
      </c>
      <c r="AP894" s="28" t="s">
        <v>98</v>
      </c>
      <c r="AQ894" t="s">
        <v>105</v>
      </c>
      <c r="AR894" t="s">
        <v>106</v>
      </c>
      <c r="AS894">
        <v>1068</v>
      </c>
      <c r="AT894">
        <v>0</v>
      </c>
      <c r="AU894">
        <v>0</v>
      </c>
      <c r="AV894">
        <v>1068</v>
      </c>
      <c r="AW894" s="30">
        <v>0</v>
      </c>
      <c r="AX894">
        <v>1</v>
      </c>
      <c r="AY894" s="30">
        <v>1</v>
      </c>
      <c r="AZ894" s="30">
        <v>0</v>
      </c>
      <c r="BA894">
        <v>3</v>
      </c>
      <c r="BB894" s="14">
        <f>IF(Table1[[#This Row],[FullBath]]+Table1[[#This Row],[HalfBath]]=Table1[[#This Row],[BedroomAbvGr]],1,0)</f>
        <v>0</v>
      </c>
      <c r="BC894">
        <v>1</v>
      </c>
      <c r="BD894" s="30" t="s">
        <v>98</v>
      </c>
      <c r="BE894">
        <v>6</v>
      </c>
      <c r="BF894" t="s">
        <v>107</v>
      </c>
      <c r="BG894">
        <v>0</v>
      </c>
      <c r="BH894" t="s">
        <v>83</v>
      </c>
      <c r="BI894" t="s">
        <v>108</v>
      </c>
      <c r="BJ894">
        <v>1963</v>
      </c>
      <c r="BK894" t="s">
        <v>109</v>
      </c>
      <c r="BL894">
        <v>1</v>
      </c>
      <c r="BM894">
        <v>264</v>
      </c>
      <c r="BN894" t="s">
        <v>98</v>
      </c>
      <c r="BO894" t="s">
        <v>98</v>
      </c>
      <c r="BP894" t="s">
        <v>105</v>
      </c>
      <c r="BQ894" s="30">
        <v>192</v>
      </c>
      <c r="BR894" s="14">
        <f>IF(Table1[[#This Row],[WoodDeckSF]]&gt;0,1,0)</f>
        <v>1</v>
      </c>
      <c r="BS894">
        <v>0</v>
      </c>
      <c r="BT894">
        <v>0</v>
      </c>
      <c r="BU894">
        <v>0</v>
      </c>
      <c r="BV894">
        <v>0</v>
      </c>
      <c r="BW894">
        <v>0</v>
      </c>
      <c r="BX894" s="28" t="s">
        <v>83</v>
      </c>
      <c r="BY894" s="14">
        <f>IF(Table1[[#This Row],[PoolQC]]="NA", 0, 1)</f>
        <v>0</v>
      </c>
      <c r="BZ894" s="30" t="s">
        <v>134</v>
      </c>
      <c r="CA894" s="14">
        <f>IF(Table1[[#This Row],[Fence]]="NA",0,1)</f>
        <v>1</v>
      </c>
      <c r="CB894" t="s">
        <v>83</v>
      </c>
      <c r="CC894">
        <v>0</v>
      </c>
      <c r="CD894" s="30">
        <v>2</v>
      </c>
      <c r="CE894">
        <v>2006</v>
      </c>
      <c r="CF894" t="s">
        <v>110</v>
      </c>
      <c r="CG894" t="s">
        <v>111</v>
      </c>
      <c r="CH894" s="14">
        <f>IF(Table1[[#This Row],[SaleCondition]]="Normal",1,0)</f>
        <v>1</v>
      </c>
      <c r="CI894" s="1">
        <v>154500</v>
      </c>
    </row>
    <row r="895" spans="1:87" x14ac:dyDescent="0.2">
      <c r="A895">
        <v>894</v>
      </c>
      <c r="B895">
        <v>20</v>
      </c>
      <c r="C895" s="28" t="s">
        <v>81</v>
      </c>
      <c r="D895" t="s">
        <v>83</v>
      </c>
      <c r="E895">
        <v>13284</v>
      </c>
      <c r="F895" s="28" t="s">
        <v>82</v>
      </c>
      <c r="G895" t="s">
        <v>83</v>
      </c>
      <c r="H895" t="s">
        <v>84</v>
      </c>
      <c r="I895" s="28" t="s">
        <v>85</v>
      </c>
      <c r="J895" t="s">
        <v>86</v>
      </c>
      <c r="K895" s="30" t="s">
        <v>87</v>
      </c>
      <c r="L895" t="s">
        <v>88</v>
      </c>
      <c r="M895" s="31" t="s">
        <v>151</v>
      </c>
      <c r="N895" s="31" t="s">
        <v>139</v>
      </c>
      <c r="O895" s="28" t="s">
        <v>90</v>
      </c>
      <c r="P895" t="s">
        <v>91</v>
      </c>
      <c r="Q895" s="30" t="s">
        <v>115</v>
      </c>
      <c r="R895" s="28">
        <v>5</v>
      </c>
      <c r="S895" s="28">
        <v>5</v>
      </c>
      <c r="T895">
        <v>1954</v>
      </c>
      <c r="U895">
        <v>1954</v>
      </c>
      <c r="V895" s="14">
        <f t="shared" si="13"/>
        <v>0</v>
      </c>
      <c r="W895" s="28" t="s">
        <v>93</v>
      </c>
      <c r="X895" s="28" t="s">
        <v>94</v>
      </c>
      <c r="Y895" s="30" t="s">
        <v>124</v>
      </c>
      <c r="Z895" s="28" t="s">
        <v>161</v>
      </c>
      <c r="AA895" t="s">
        <v>117</v>
      </c>
      <c r="AB895" s="28">
        <v>0</v>
      </c>
      <c r="AC895" s="28" t="s">
        <v>98</v>
      </c>
      <c r="AD895" s="28" t="s">
        <v>98</v>
      </c>
      <c r="AE895" s="30" t="s">
        <v>99</v>
      </c>
      <c r="AF895" t="s">
        <v>97</v>
      </c>
      <c r="AG895" t="s">
        <v>98</v>
      </c>
      <c r="AH895" t="s">
        <v>121</v>
      </c>
      <c r="AI895" t="s">
        <v>141</v>
      </c>
      <c r="AJ895">
        <v>1064</v>
      </c>
      <c r="AK895" t="s">
        <v>102</v>
      </c>
      <c r="AL895">
        <v>0</v>
      </c>
      <c r="AM895">
        <v>319</v>
      </c>
      <c r="AN895">
        <v>1383</v>
      </c>
      <c r="AO895" s="28" t="s">
        <v>103</v>
      </c>
      <c r="AP895" s="28" t="s">
        <v>98</v>
      </c>
      <c r="AQ895" t="s">
        <v>105</v>
      </c>
      <c r="AR895" t="s">
        <v>106</v>
      </c>
      <c r="AS895">
        <v>1383</v>
      </c>
      <c r="AT895">
        <v>0</v>
      </c>
      <c r="AU895">
        <v>0</v>
      </c>
      <c r="AV895">
        <v>1383</v>
      </c>
      <c r="AW895" s="30">
        <v>1</v>
      </c>
      <c r="AX895">
        <v>0</v>
      </c>
      <c r="AY895" s="30">
        <v>1</v>
      </c>
      <c r="AZ895" s="30">
        <v>0</v>
      </c>
      <c r="BA895">
        <v>3</v>
      </c>
      <c r="BB895" s="14">
        <f>IF(Table1[[#This Row],[FullBath]]+Table1[[#This Row],[HalfBath]]=Table1[[#This Row],[BedroomAbvGr]],1,0)</f>
        <v>0</v>
      </c>
      <c r="BC895">
        <v>1</v>
      </c>
      <c r="BD895" s="30" t="s">
        <v>98</v>
      </c>
      <c r="BE895">
        <v>6</v>
      </c>
      <c r="BF895" t="s">
        <v>107</v>
      </c>
      <c r="BG895">
        <v>1</v>
      </c>
      <c r="BH895" t="s">
        <v>97</v>
      </c>
      <c r="BI895" t="s">
        <v>108</v>
      </c>
      <c r="BJ895">
        <v>1954</v>
      </c>
      <c r="BK895" t="s">
        <v>102</v>
      </c>
      <c r="BL895">
        <v>1</v>
      </c>
      <c r="BM895">
        <v>354</v>
      </c>
      <c r="BN895" t="s">
        <v>98</v>
      </c>
      <c r="BO895" t="s">
        <v>98</v>
      </c>
      <c r="BP895" t="s">
        <v>105</v>
      </c>
      <c r="BQ895" s="30">
        <v>511</v>
      </c>
      <c r="BR895" s="14">
        <f>IF(Table1[[#This Row],[WoodDeckSF]]&gt;0,1,0)</f>
        <v>1</v>
      </c>
      <c r="BS895">
        <v>116</v>
      </c>
      <c r="BT895">
        <v>0</v>
      </c>
      <c r="BU895">
        <v>0</v>
      </c>
      <c r="BV895">
        <v>0</v>
      </c>
      <c r="BW895">
        <v>0</v>
      </c>
      <c r="BX895" s="28" t="s">
        <v>83</v>
      </c>
      <c r="BY895" s="14">
        <f>IF(Table1[[#This Row],[PoolQC]]="NA", 0, 1)</f>
        <v>0</v>
      </c>
      <c r="BZ895" s="30" t="s">
        <v>165</v>
      </c>
      <c r="CA895" s="14">
        <f>IF(Table1[[#This Row],[Fence]]="NA",0,1)</f>
        <v>1</v>
      </c>
      <c r="CB895" t="s">
        <v>83</v>
      </c>
      <c r="CC895">
        <v>0</v>
      </c>
      <c r="CD895" s="30">
        <v>6</v>
      </c>
      <c r="CE895">
        <v>2008</v>
      </c>
      <c r="CF895" t="s">
        <v>110</v>
      </c>
      <c r="CG895" t="s">
        <v>111</v>
      </c>
      <c r="CH895" s="14">
        <f>IF(Table1[[#This Row],[SaleCondition]]="Normal",1,0)</f>
        <v>1</v>
      </c>
      <c r="CI895" s="1">
        <v>165000</v>
      </c>
    </row>
    <row r="896" spans="1:87" x14ac:dyDescent="0.2">
      <c r="A896">
        <v>895</v>
      </c>
      <c r="B896">
        <v>90</v>
      </c>
      <c r="C896" s="28" t="s">
        <v>81</v>
      </c>
      <c r="D896">
        <v>64</v>
      </c>
      <c r="E896">
        <v>7018</v>
      </c>
      <c r="F896" s="28" t="s">
        <v>82</v>
      </c>
      <c r="G896" t="s">
        <v>83</v>
      </c>
      <c r="H896" t="s">
        <v>84</v>
      </c>
      <c r="I896" s="28" t="s">
        <v>175</v>
      </c>
      <c r="J896" t="s">
        <v>86</v>
      </c>
      <c r="K896" s="30" t="s">
        <v>87</v>
      </c>
      <c r="L896" t="s">
        <v>88</v>
      </c>
      <c r="M896" s="31" t="s">
        <v>170</v>
      </c>
      <c r="N896" s="31" t="s">
        <v>90</v>
      </c>
      <c r="O896" s="28" t="s">
        <v>90</v>
      </c>
      <c r="P896" t="s">
        <v>167</v>
      </c>
      <c r="Q896" s="30" t="s">
        <v>115</v>
      </c>
      <c r="R896" s="28">
        <v>5</v>
      </c>
      <c r="S896" s="28">
        <v>5</v>
      </c>
      <c r="T896">
        <v>1979</v>
      </c>
      <c r="U896">
        <v>1979</v>
      </c>
      <c r="V896" s="14">
        <f t="shared" si="13"/>
        <v>0</v>
      </c>
      <c r="W896" s="28" t="s">
        <v>93</v>
      </c>
      <c r="X896" s="28" t="s">
        <v>94</v>
      </c>
      <c r="Y896" s="30" t="s">
        <v>161</v>
      </c>
      <c r="Z896" s="28" t="s">
        <v>161</v>
      </c>
      <c r="AA896" t="s">
        <v>117</v>
      </c>
      <c r="AB896" s="28">
        <v>0</v>
      </c>
      <c r="AC896" s="28" t="s">
        <v>98</v>
      </c>
      <c r="AD896" s="28" t="s">
        <v>98</v>
      </c>
      <c r="AE896" s="30" t="s">
        <v>168</v>
      </c>
      <c r="AF896" t="s">
        <v>83</v>
      </c>
      <c r="AG896" t="s">
        <v>83</v>
      </c>
      <c r="AH896" t="s">
        <v>83</v>
      </c>
      <c r="AI896" t="s">
        <v>83</v>
      </c>
      <c r="AJ896">
        <v>0</v>
      </c>
      <c r="AK896" t="s">
        <v>83</v>
      </c>
      <c r="AL896">
        <v>0</v>
      </c>
      <c r="AM896">
        <v>0</v>
      </c>
      <c r="AN896">
        <v>0</v>
      </c>
      <c r="AO896" s="28" t="s">
        <v>103</v>
      </c>
      <c r="AP896" s="28" t="s">
        <v>98</v>
      </c>
      <c r="AQ896" t="s">
        <v>105</v>
      </c>
      <c r="AR896" t="s">
        <v>106</v>
      </c>
      <c r="AS896">
        <v>1535</v>
      </c>
      <c r="AT896">
        <v>0</v>
      </c>
      <c r="AU896">
        <v>0</v>
      </c>
      <c r="AV896">
        <v>1535</v>
      </c>
      <c r="AW896" s="30">
        <v>0</v>
      </c>
      <c r="AX896">
        <v>0</v>
      </c>
      <c r="AY896" s="30">
        <v>2</v>
      </c>
      <c r="AZ896" s="30">
        <v>0</v>
      </c>
      <c r="BA896">
        <v>4</v>
      </c>
      <c r="BB896" s="14">
        <f>IF(Table1[[#This Row],[FullBath]]+Table1[[#This Row],[HalfBath]]=Table1[[#This Row],[BedroomAbvGr]],1,0)</f>
        <v>0</v>
      </c>
      <c r="BC896">
        <v>2</v>
      </c>
      <c r="BD896" s="30" t="s">
        <v>98</v>
      </c>
      <c r="BE896">
        <v>8</v>
      </c>
      <c r="BF896" t="s">
        <v>107</v>
      </c>
      <c r="BG896">
        <v>0</v>
      </c>
      <c r="BH896" t="s">
        <v>83</v>
      </c>
      <c r="BI896" t="s">
        <v>108</v>
      </c>
      <c r="BJ896">
        <v>1979</v>
      </c>
      <c r="BK896" t="s">
        <v>102</v>
      </c>
      <c r="BL896">
        <v>2</v>
      </c>
      <c r="BM896">
        <v>400</v>
      </c>
      <c r="BN896" t="s">
        <v>98</v>
      </c>
      <c r="BO896" t="s">
        <v>98</v>
      </c>
      <c r="BP896" t="s">
        <v>105</v>
      </c>
      <c r="BQ896" s="30">
        <v>0</v>
      </c>
      <c r="BR896" s="14">
        <f>IF(Table1[[#This Row],[WoodDeckSF]]&gt;0,1,0)</f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s="28" t="s">
        <v>83</v>
      </c>
      <c r="BY896" s="14">
        <f>IF(Table1[[#This Row],[PoolQC]]="NA", 0, 1)</f>
        <v>0</v>
      </c>
      <c r="BZ896" s="30" t="s">
        <v>83</v>
      </c>
      <c r="CA896" s="14">
        <f>IF(Table1[[#This Row],[Fence]]="NA",0,1)</f>
        <v>0</v>
      </c>
      <c r="CB896" t="s">
        <v>83</v>
      </c>
      <c r="CC896">
        <v>0</v>
      </c>
      <c r="CD896" s="30">
        <v>6</v>
      </c>
      <c r="CE896">
        <v>2009</v>
      </c>
      <c r="CF896" t="s">
        <v>110</v>
      </c>
      <c r="CG896" t="s">
        <v>210</v>
      </c>
      <c r="CH896" s="14">
        <f>IF(Table1[[#This Row],[SaleCondition]]="Normal",1,0)</f>
        <v>0</v>
      </c>
      <c r="CI896" s="1">
        <v>118858</v>
      </c>
    </row>
    <row r="897" spans="1:87" x14ac:dyDescent="0.2">
      <c r="A897">
        <v>896</v>
      </c>
      <c r="B897">
        <v>60</v>
      </c>
      <c r="C897" s="28" t="s">
        <v>81</v>
      </c>
      <c r="D897">
        <v>71</v>
      </c>
      <c r="E897">
        <v>7056</v>
      </c>
      <c r="F897" s="28" t="s">
        <v>82</v>
      </c>
      <c r="G897" t="s">
        <v>83</v>
      </c>
      <c r="H897" t="s">
        <v>84</v>
      </c>
      <c r="I897" s="28" t="s">
        <v>85</v>
      </c>
      <c r="J897" t="s">
        <v>86</v>
      </c>
      <c r="K897" s="30" t="s">
        <v>87</v>
      </c>
      <c r="L897" t="s">
        <v>88</v>
      </c>
      <c r="M897" s="31" t="s">
        <v>162</v>
      </c>
      <c r="N897" s="31" t="s">
        <v>90</v>
      </c>
      <c r="O897" s="28" t="s">
        <v>90</v>
      </c>
      <c r="P897" t="s">
        <v>91</v>
      </c>
      <c r="Q897" s="30" t="s">
        <v>92</v>
      </c>
      <c r="R897" s="28">
        <v>6</v>
      </c>
      <c r="S897" s="28">
        <v>5</v>
      </c>
      <c r="T897">
        <v>1963</v>
      </c>
      <c r="U897">
        <v>1963</v>
      </c>
      <c r="V897" s="14">
        <f t="shared" si="13"/>
        <v>0</v>
      </c>
      <c r="W897" s="28" t="s">
        <v>152</v>
      </c>
      <c r="X897" s="28" t="s">
        <v>94</v>
      </c>
      <c r="Y897" s="30" t="s">
        <v>140</v>
      </c>
      <c r="Z897" s="28" t="s">
        <v>140</v>
      </c>
      <c r="AA897" t="s">
        <v>96</v>
      </c>
      <c r="AB897" s="28">
        <v>415</v>
      </c>
      <c r="AC897" s="28" t="s">
        <v>98</v>
      </c>
      <c r="AD897" s="28" t="s">
        <v>98</v>
      </c>
      <c r="AE897" s="30" t="s">
        <v>118</v>
      </c>
      <c r="AF897" t="s">
        <v>98</v>
      </c>
      <c r="AG897" t="s">
        <v>98</v>
      </c>
      <c r="AH897" t="s">
        <v>100</v>
      </c>
      <c r="AI897" t="s">
        <v>141</v>
      </c>
      <c r="AJ897">
        <v>400</v>
      </c>
      <c r="AK897" t="s">
        <v>102</v>
      </c>
      <c r="AL897">
        <v>0</v>
      </c>
      <c r="AM897">
        <v>380</v>
      </c>
      <c r="AN897">
        <v>780</v>
      </c>
      <c r="AO897" s="28" t="s">
        <v>103</v>
      </c>
      <c r="AP897" s="28" t="s">
        <v>98</v>
      </c>
      <c r="AQ897" t="s">
        <v>105</v>
      </c>
      <c r="AR897" t="s">
        <v>106</v>
      </c>
      <c r="AS897">
        <v>983</v>
      </c>
      <c r="AT897">
        <v>813</v>
      </c>
      <c r="AU897">
        <v>0</v>
      </c>
      <c r="AV897">
        <v>1796</v>
      </c>
      <c r="AW897" s="30">
        <v>1</v>
      </c>
      <c r="AX897">
        <v>0</v>
      </c>
      <c r="AY897" s="30">
        <v>1</v>
      </c>
      <c r="AZ897" s="30">
        <v>1</v>
      </c>
      <c r="BA897">
        <v>4</v>
      </c>
      <c r="BB897" s="14">
        <f>IF(Table1[[#This Row],[FullBath]]+Table1[[#This Row],[HalfBath]]=Table1[[#This Row],[BedroomAbvGr]],1,0)</f>
        <v>0</v>
      </c>
      <c r="BC897">
        <v>1</v>
      </c>
      <c r="BD897" s="30" t="s">
        <v>98</v>
      </c>
      <c r="BE897">
        <v>8</v>
      </c>
      <c r="BF897" t="s">
        <v>107</v>
      </c>
      <c r="BG897">
        <v>1</v>
      </c>
      <c r="BH897" t="s">
        <v>98</v>
      </c>
      <c r="BI897" t="s">
        <v>108</v>
      </c>
      <c r="BJ897">
        <v>1963</v>
      </c>
      <c r="BK897" t="s">
        <v>109</v>
      </c>
      <c r="BL897">
        <v>2</v>
      </c>
      <c r="BM897">
        <v>483</v>
      </c>
      <c r="BN897" t="s">
        <v>98</v>
      </c>
      <c r="BO897" t="s">
        <v>98</v>
      </c>
      <c r="BP897" t="s">
        <v>105</v>
      </c>
      <c r="BQ897" s="30">
        <v>0</v>
      </c>
      <c r="BR897" s="14">
        <f>IF(Table1[[#This Row],[WoodDeckSF]]&gt;0,1,0)</f>
        <v>0</v>
      </c>
      <c r="BS897">
        <v>50</v>
      </c>
      <c r="BT897">
        <v>0</v>
      </c>
      <c r="BU897">
        <v>0</v>
      </c>
      <c r="BV897">
        <v>0</v>
      </c>
      <c r="BW897">
        <v>0</v>
      </c>
      <c r="BX897" s="28" t="s">
        <v>83</v>
      </c>
      <c r="BY897" s="14">
        <f>IF(Table1[[#This Row],[PoolQC]]="NA", 0, 1)</f>
        <v>0</v>
      </c>
      <c r="BZ897" s="30" t="s">
        <v>83</v>
      </c>
      <c r="CA897" s="14">
        <f>IF(Table1[[#This Row],[Fence]]="NA",0,1)</f>
        <v>0</v>
      </c>
      <c r="CB897" t="s">
        <v>83</v>
      </c>
      <c r="CC897">
        <v>0</v>
      </c>
      <c r="CD897" s="30">
        <v>10</v>
      </c>
      <c r="CE897">
        <v>2008</v>
      </c>
      <c r="CF897" t="s">
        <v>110</v>
      </c>
      <c r="CG897" t="s">
        <v>111</v>
      </c>
      <c r="CH897" s="14">
        <f>IF(Table1[[#This Row],[SaleCondition]]="Normal",1,0)</f>
        <v>1</v>
      </c>
      <c r="CI897" s="1">
        <v>140000</v>
      </c>
    </row>
    <row r="898" spans="1:87" x14ac:dyDescent="0.2">
      <c r="A898">
        <v>897</v>
      </c>
      <c r="B898">
        <v>30</v>
      </c>
      <c r="C898" s="28" t="s">
        <v>142</v>
      </c>
      <c r="D898">
        <v>50</v>
      </c>
      <c r="E898">
        <v>8765</v>
      </c>
      <c r="F898" s="28" t="s">
        <v>82</v>
      </c>
      <c r="G898" t="s">
        <v>174</v>
      </c>
      <c r="H898" t="s">
        <v>84</v>
      </c>
      <c r="I898" s="28" t="s">
        <v>85</v>
      </c>
      <c r="J898" t="s">
        <v>86</v>
      </c>
      <c r="K898" s="30" t="s">
        <v>87</v>
      </c>
      <c r="L898" t="s">
        <v>88</v>
      </c>
      <c r="M898" s="31" t="s">
        <v>176</v>
      </c>
      <c r="N898" s="31" t="s">
        <v>90</v>
      </c>
      <c r="O898" s="28" t="s">
        <v>90</v>
      </c>
      <c r="P898" t="s">
        <v>91</v>
      </c>
      <c r="Q898" s="30" t="s">
        <v>115</v>
      </c>
      <c r="R898" s="28">
        <v>4</v>
      </c>
      <c r="S898" s="28">
        <v>6</v>
      </c>
      <c r="T898">
        <v>1936</v>
      </c>
      <c r="U898">
        <v>1950</v>
      </c>
      <c r="V898" s="14">
        <f t="shared" ref="V898:V961" si="14">IF(T898=U898, 0, 1)</f>
        <v>1</v>
      </c>
      <c r="W898" s="28" t="s">
        <v>93</v>
      </c>
      <c r="X898" s="28" t="s">
        <v>94</v>
      </c>
      <c r="Y898" s="30" t="s">
        <v>124</v>
      </c>
      <c r="Z898" s="28" t="s">
        <v>124</v>
      </c>
      <c r="AA898" t="s">
        <v>117</v>
      </c>
      <c r="AB898" s="28">
        <v>0</v>
      </c>
      <c r="AC898" s="28" t="s">
        <v>98</v>
      </c>
      <c r="AD898" s="28" t="s">
        <v>98</v>
      </c>
      <c r="AE898" s="30" t="s">
        <v>126</v>
      </c>
      <c r="AF898" t="s">
        <v>98</v>
      </c>
      <c r="AG898" t="s">
        <v>98</v>
      </c>
      <c r="AH898" t="s">
        <v>100</v>
      </c>
      <c r="AI898" t="s">
        <v>119</v>
      </c>
      <c r="AJ898">
        <v>285</v>
      </c>
      <c r="AK898" t="s">
        <v>102</v>
      </c>
      <c r="AL898">
        <v>0</v>
      </c>
      <c r="AM898">
        <v>666</v>
      </c>
      <c r="AN898">
        <v>951</v>
      </c>
      <c r="AO898" s="28" t="s">
        <v>103</v>
      </c>
      <c r="AP898" s="28" t="s">
        <v>104</v>
      </c>
      <c r="AQ898" t="s">
        <v>177</v>
      </c>
      <c r="AR898" t="s">
        <v>106</v>
      </c>
      <c r="AS898">
        <v>951</v>
      </c>
      <c r="AT898">
        <v>0</v>
      </c>
      <c r="AU898">
        <v>0</v>
      </c>
      <c r="AV898">
        <v>951</v>
      </c>
      <c r="AW898" s="30">
        <v>0</v>
      </c>
      <c r="AX898">
        <v>0</v>
      </c>
      <c r="AY898" s="30">
        <v>1</v>
      </c>
      <c r="AZ898" s="30">
        <v>0</v>
      </c>
      <c r="BA898">
        <v>2</v>
      </c>
      <c r="BB898" s="14">
        <f>IF(Table1[[#This Row],[FullBath]]+Table1[[#This Row],[HalfBath]]=Table1[[#This Row],[BedroomAbvGr]],1,0)</f>
        <v>0</v>
      </c>
      <c r="BC898">
        <v>1</v>
      </c>
      <c r="BD898" s="30" t="s">
        <v>98</v>
      </c>
      <c r="BE898">
        <v>6</v>
      </c>
      <c r="BF898" t="s">
        <v>107</v>
      </c>
      <c r="BG898">
        <v>0</v>
      </c>
      <c r="BH898" t="s">
        <v>83</v>
      </c>
      <c r="BI898" t="s">
        <v>127</v>
      </c>
      <c r="BJ898">
        <v>1936</v>
      </c>
      <c r="BK898" t="s">
        <v>102</v>
      </c>
      <c r="BL898">
        <v>1</v>
      </c>
      <c r="BM898">
        <v>327</v>
      </c>
      <c r="BN898" t="s">
        <v>98</v>
      </c>
      <c r="BO898" t="s">
        <v>98</v>
      </c>
      <c r="BP898" t="s">
        <v>105</v>
      </c>
      <c r="BQ898" s="30">
        <v>0</v>
      </c>
      <c r="BR898" s="14">
        <f>IF(Table1[[#This Row],[WoodDeckSF]]&gt;0,1,0)</f>
        <v>0</v>
      </c>
      <c r="BS898">
        <v>28</v>
      </c>
      <c r="BT898">
        <v>0</v>
      </c>
      <c r="BU898">
        <v>0</v>
      </c>
      <c r="BV898">
        <v>0</v>
      </c>
      <c r="BW898">
        <v>0</v>
      </c>
      <c r="BX898" s="28" t="s">
        <v>83</v>
      </c>
      <c r="BY898" s="14">
        <f>IF(Table1[[#This Row],[PoolQC]]="NA", 0, 1)</f>
        <v>0</v>
      </c>
      <c r="BZ898" s="30" t="s">
        <v>83</v>
      </c>
      <c r="CA898" s="14">
        <f>IF(Table1[[#This Row],[Fence]]="NA",0,1)</f>
        <v>0</v>
      </c>
      <c r="CB898" t="s">
        <v>83</v>
      </c>
      <c r="CC898">
        <v>0</v>
      </c>
      <c r="CD898" s="30">
        <v>4</v>
      </c>
      <c r="CE898">
        <v>2006</v>
      </c>
      <c r="CF898" t="s">
        <v>110</v>
      </c>
      <c r="CG898" t="s">
        <v>128</v>
      </c>
      <c r="CH898" s="14">
        <f>IF(Table1[[#This Row],[SaleCondition]]="Normal",1,0)</f>
        <v>0</v>
      </c>
      <c r="CI898" s="1">
        <v>106500</v>
      </c>
    </row>
    <row r="899" spans="1:87" x14ac:dyDescent="0.2">
      <c r="A899">
        <v>898</v>
      </c>
      <c r="B899">
        <v>90</v>
      </c>
      <c r="C899" s="28" t="s">
        <v>81</v>
      </c>
      <c r="D899">
        <v>64</v>
      </c>
      <c r="E899">
        <v>7018</v>
      </c>
      <c r="F899" s="28" t="s">
        <v>82</v>
      </c>
      <c r="G899" t="s">
        <v>83</v>
      </c>
      <c r="H899" t="s">
        <v>84</v>
      </c>
      <c r="I899" s="28" t="s">
        <v>85</v>
      </c>
      <c r="J899" t="s">
        <v>86</v>
      </c>
      <c r="K899" s="30" t="s">
        <v>87</v>
      </c>
      <c r="L899" t="s">
        <v>88</v>
      </c>
      <c r="M899" s="31" t="s">
        <v>170</v>
      </c>
      <c r="N899" s="31" t="s">
        <v>114</v>
      </c>
      <c r="O899" s="28" t="s">
        <v>90</v>
      </c>
      <c r="P899" t="s">
        <v>167</v>
      </c>
      <c r="Q899" s="30" t="s">
        <v>92</v>
      </c>
      <c r="R899" s="28">
        <v>5</v>
      </c>
      <c r="S899" s="28">
        <v>5</v>
      </c>
      <c r="T899">
        <v>1979</v>
      </c>
      <c r="U899">
        <v>1979</v>
      </c>
      <c r="V899" s="14">
        <f t="shared" si="14"/>
        <v>0</v>
      </c>
      <c r="W899" s="28" t="s">
        <v>93</v>
      </c>
      <c r="X899" s="28" t="s">
        <v>94</v>
      </c>
      <c r="Y899" s="30" t="s">
        <v>161</v>
      </c>
      <c r="Z899" s="28" t="s">
        <v>161</v>
      </c>
      <c r="AA899" t="s">
        <v>117</v>
      </c>
      <c r="AB899" s="28">
        <v>0</v>
      </c>
      <c r="AC899" s="28" t="s">
        <v>98</v>
      </c>
      <c r="AD899" s="28" t="s">
        <v>98</v>
      </c>
      <c r="AE899" s="30" t="s">
        <v>168</v>
      </c>
      <c r="AF899" t="s">
        <v>83</v>
      </c>
      <c r="AG899" t="s">
        <v>83</v>
      </c>
      <c r="AH899" t="s">
        <v>83</v>
      </c>
      <c r="AI899" t="s">
        <v>83</v>
      </c>
      <c r="AJ899">
        <v>0</v>
      </c>
      <c r="AK899" t="s">
        <v>83</v>
      </c>
      <c r="AL899">
        <v>0</v>
      </c>
      <c r="AM899">
        <v>0</v>
      </c>
      <c r="AN899">
        <v>0</v>
      </c>
      <c r="AO899" s="28" t="s">
        <v>103</v>
      </c>
      <c r="AP899" s="28" t="s">
        <v>98</v>
      </c>
      <c r="AQ899" t="s">
        <v>105</v>
      </c>
      <c r="AR899" t="s">
        <v>106</v>
      </c>
      <c r="AS899">
        <v>1120</v>
      </c>
      <c r="AT899">
        <v>1120</v>
      </c>
      <c r="AU899">
        <v>0</v>
      </c>
      <c r="AV899">
        <v>2240</v>
      </c>
      <c r="AW899" s="30">
        <v>0</v>
      </c>
      <c r="AX899">
        <v>0</v>
      </c>
      <c r="AY899" s="30">
        <v>2</v>
      </c>
      <c r="AZ899" s="30">
        <v>0</v>
      </c>
      <c r="BA899">
        <v>6</v>
      </c>
      <c r="BB899" s="14">
        <f>IF(Table1[[#This Row],[FullBath]]+Table1[[#This Row],[HalfBath]]=Table1[[#This Row],[BedroomAbvGr]],1,0)</f>
        <v>0</v>
      </c>
      <c r="BC899">
        <v>2</v>
      </c>
      <c r="BD899" s="30" t="s">
        <v>98</v>
      </c>
      <c r="BE899">
        <v>12</v>
      </c>
      <c r="BF899" t="s">
        <v>107</v>
      </c>
      <c r="BG899">
        <v>0</v>
      </c>
      <c r="BH899" t="s">
        <v>83</v>
      </c>
      <c r="BI899" t="s">
        <v>127</v>
      </c>
      <c r="BJ899">
        <v>1979</v>
      </c>
      <c r="BK899" t="s">
        <v>102</v>
      </c>
      <c r="BL899">
        <v>2</v>
      </c>
      <c r="BM899">
        <v>528</v>
      </c>
      <c r="BN899" t="s">
        <v>98</v>
      </c>
      <c r="BO899" t="s">
        <v>98</v>
      </c>
      <c r="BP899" t="s">
        <v>105</v>
      </c>
      <c r="BQ899" s="30">
        <v>154</v>
      </c>
      <c r="BR899" s="14">
        <f>IF(Table1[[#This Row],[WoodDeckSF]]&gt;0,1,0)</f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 s="28" t="s">
        <v>83</v>
      </c>
      <c r="BY899" s="14">
        <f>IF(Table1[[#This Row],[PoolQC]]="NA", 0, 1)</f>
        <v>0</v>
      </c>
      <c r="BZ899" s="30" t="s">
        <v>83</v>
      </c>
      <c r="CA899" s="14">
        <f>IF(Table1[[#This Row],[Fence]]="NA",0,1)</f>
        <v>0</v>
      </c>
      <c r="CB899" t="s">
        <v>83</v>
      </c>
      <c r="CC899">
        <v>0</v>
      </c>
      <c r="CD899" s="30">
        <v>6</v>
      </c>
      <c r="CE899">
        <v>2009</v>
      </c>
      <c r="CF899" t="s">
        <v>110</v>
      </c>
      <c r="CG899" t="s">
        <v>210</v>
      </c>
      <c r="CH899" s="14">
        <f>IF(Table1[[#This Row],[SaleCondition]]="Normal",1,0)</f>
        <v>0</v>
      </c>
      <c r="CI899" s="1">
        <v>142953</v>
      </c>
    </row>
    <row r="900" spans="1:87" x14ac:dyDescent="0.2">
      <c r="A900">
        <v>899</v>
      </c>
      <c r="B900">
        <v>20</v>
      </c>
      <c r="C900" s="28" t="s">
        <v>81</v>
      </c>
      <c r="D900">
        <v>100</v>
      </c>
      <c r="E900">
        <v>12919</v>
      </c>
      <c r="F900" s="28" t="s">
        <v>82</v>
      </c>
      <c r="G900" t="s">
        <v>83</v>
      </c>
      <c r="H900" t="s">
        <v>120</v>
      </c>
      <c r="I900" s="28" t="s">
        <v>85</v>
      </c>
      <c r="J900" t="s">
        <v>86</v>
      </c>
      <c r="K900" s="30" t="s">
        <v>87</v>
      </c>
      <c r="L900" t="s">
        <v>88</v>
      </c>
      <c r="M900" s="31" t="s">
        <v>154</v>
      </c>
      <c r="N900" s="31" t="s">
        <v>90</v>
      </c>
      <c r="O900" s="28" t="s">
        <v>90</v>
      </c>
      <c r="P900" t="s">
        <v>91</v>
      </c>
      <c r="Q900" s="30" t="s">
        <v>115</v>
      </c>
      <c r="R900" s="28">
        <v>9</v>
      </c>
      <c r="S900" s="28">
        <v>5</v>
      </c>
      <c r="T900">
        <v>2009</v>
      </c>
      <c r="U900">
        <v>2010</v>
      </c>
      <c r="V900" s="14">
        <f t="shared" si="14"/>
        <v>1</v>
      </c>
      <c r="W900" s="28" t="s">
        <v>152</v>
      </c>
      <c r="X900" s="28" t="s">
        <v>94</v>
      </c>
      <c r="Y900" s="30" t="s">
        <v>95</v>
      </c>
      <c r="Z900" s="28" t="s">
        <v>95</v>
      </c>
      <c r="AA900" t="s">
        <v>137</v>
      </c>
      <c r="AB900" s="28">
        <v>760</v>
      </c>
      <c r="AC900" s="28" t="s">
        <v>104</v>
      </c>
      <c r="AD900" s="28" t="s">
        <v>98</v>
      </c>
      <c r="AE900" s="30" t="s">
        <v>99</v>
      </c>
      <c r="AF900" t="s">
        <v>104</v>
      </c>
      <c r="AG900" t="s">
        <v>98</v>
      </c>
      <c r="AH900" t="s">
        <v>97</v>
      </c>
      <c r="AI900" t="s">
        <v>101</v>
      </c>
      <c r="AJ900">
        <v>2188</v>
      </c>
      <c r="AK900" t="s">
        <v>102</v>
      </c>
      <c r="AL900">
        <v>0</v>
      </c>
      <c r="AM900">
        <v>142</v>
      </c>
      <c r="AN900">
        <v>2330</v>
      </c>
      <c r="AO900" s="28" t="s">
        <v>103</v>
      </c>
      <c r="AP900" s="28" t="s">
        <v>104</v>
      </c>
      <c r="AQ900" t="s">
        <v>105</v>
      </c>
      <c r="AR900" t="s">
        <v>106</v>
      </c>
      <c r="AS900">
        <v>2364</v>
      </c>
      <c r="AT900">
        <v>0</v>
      </c>
      <c r="AU900">
        <v>0</v>
      </c>
      <c r="AV900">
        <v>2364</v>
      </c>
      <c r="AW900" s="30">
        <v>1</v>
      </c>
      <c r="AX900">
        <v>0</v>
      </c>
      <c r="AY900" s="30">
        <v>2</v>
      </c>
      <c r="AZ900" s="30">
        <v>1</v>
      </c>
      <c r="BA900">
        <v>2</v>
      </c>
      <c r="BB900" s="14">
        <f>IF(Table1[[#This Row],[FullBath]]+Table1[[#This Row],[HalfBath]]=Table1[[#This Row],[BedroomAbvGr]],1,0)</f>
        <v>0</v>
      </c>
      <c r="BC900">
        <v>1</v>
      </c>
      <c r="BD900" s="30" t="s">
        <v>104</v>
      </c>
      <c r="BE900">
        <v>11</v>
      </c>
      <c r="BF900" t="s">
        <v>107</v>
      </c>
      <c r="BG900">
        <v>2</v>
      </c>
      <c r="BH900" t="s">
        <v>97</v>
      </c>
      <c r="BI900" t="s">
        <v>108</v>
      </c>
      <c r="BJ900">
        <v>2009</v>
      </c>
      <c r="BK900" t="s">
        <v>157</v>
      </c>
      <c r="BL900">
        <v>3</v>
      </c>
      <c r="BM900">
        <v>820</v>
      </c>
      <c r="BN900" t="s">
        <v>98</v>
      </c>
      <c r="BO900" t="s">
        <v>98</v>
      </c>
      <c r="BP900" t="s">
        <v>105</v>
      </c>
      <c r="BQ900" s="30">
        <v>0</v>
      </c>
      <c r="BR900" s="14">
        <f>IF(Table1[[#This Row],[WoodDeckSF]]&gt;0,1,0)</f>
        <v>0</v>
      </c>
      <c r="BS900">
        <v>67</v>
      </c>
      <c r="BT900">
        <v>0</v>
      </c>
      <c r="BU900">
        <v>0</v>
      </c>
      <c r="BV900">
        <v>0</v>
      </c>
      <c r="BW900">
        <v>0</v>
      </c>
      <c r="BX900" s="28" t="s">
        <v>83</v>
      </c>
      <c r="BY900" s="14">
        <f>IF(Table1[[#This Row],[PoolQC]]="NA", 0, 1)</f>
        <v>0</v>
      </c>
      <c r="BZ900" s="30" t="s">
        <v>83</v>
      </c>
      <c r="CA900" s="14">
        <f>IF(Table1[[#This Row],[Fence]]="NA",0,1)</f>
        <v>0</v>
      </c>
      <c r="CB900" t="s">
        <v>83</v>
      </c>
      <c r="CC900">
        <v>0</v>
      </c>
      <c r="CD900" s="30">
        <v>3</v>
      </c>
      <c r="CE900">
        <v>2010</v>
      </c>
      <c r="CF900" t="s">
        <v>158</v>
      </c>
      <c r="CG900" t="s">
        <v>159</v>
      </c>
      <c r="CH900" s="14">
        <f>IF(Table1[[#This Row],[SaleCondition]]="Normal",1,0)</f>
        <v>0</v>
      </c>
      <c r="CI900" s="1">
        <v>611657</v>
      </c>
    </row>
    <row r="901" spans="1:87" x14ac:dyDescent="0.2">
      <c r="A901">
        <v>900</v>
      </c>
      <c r="B901">
        <v>20</v>
      </c>
      <c r="C901" s="28" t="s">
        <v>81</v>
      </c>
      <c r="D901">
        <v>65</v>
      </c>
      <c r="E901">
        <v>6993</v>
      </c>
      <c r="F901" s="28" t="s">
        <v>82</v>
      </c>
      <c r="G901" t="s">
        <v>83</v>
      </c>
      <c r="H901" t="s">
        <v>84</v>
      </c>
      <c r="I901" s="28" t="s">
        <v>85</v>
      </c>
      <c r="J901" t="s">
        <v>86</v>
      </c>
      <c r="K901" s="30" t="s">
        <v>87</v>
      </c>
      <c r="L901" t="s">
        <v>88</v>
      </c>
      <c r="M901" s="31" t="s">
        <v>151</v>
      </c>
      <c r="N901" s="31" t="s">
        <v>114</v>
      </c>
      <c r="O901" s="28" t="s">
        <v>90</v>
      </c>
      <c r="P901" t="s">
        <v>91</v>
      </c>
      <c r="Q901" s="30" t="s">
        <v>115</v>
      </c>
      <c r="R901" s="28">
        <v>5</v>
      </c>
      <c r="S901" s="28">
        <v>7</v>
      </c>
      <c r="T901">
        <v>1961</v>
      </c>
      <c r="U901">
        <v>1994</v>
      </c>
      <c r="V901" s="14">
        <f t="shared" si="14"/>
        <v>1</v>
      </c>
      <c r="W901" s="28" t="s">
        <v>93</v>
      </c>
      <c r="X901" s="28" t="s">
        <v>94</v>
      </c>
      <c r="Y901" s="30" t="s">
        <v>140</v>
      </c>
      <c r="Z901" s="28" t="s">
        <v>161</v>
      </c>
      <c r="AA901" t="s">
        <v>117</v>
      </c>
      <c r="AB901" s="28">
        <v>0</v>
      </c>
      <c r="AC901" s="28" t="s">
        <v>98</v>
      </c>
      <c r="AD901" s="28" t="s">
        <v>98</v>
      </c>
      <c r="AE901" s="30" t="s">
        <v>118</v>
      </c>
      <c r="AF901" t="s">
        <v>98</v>
      </c>
      <c r="AG901" t="s">
        <v>98</v>
      </c>
      <c r="AH901" t="s">
        <v>100</v>
      </c>
      <c r="AI901" t="s">
        <v>141</v>
      </c>
      <c r="AJ901">
        <v>465</v>
      </c>
      <c r="AK901" t="s">
        <v>102</v>
      </c>
      <c r="AL901">
        <v>0</v>
      </c>
      <c r="AM901">
        <v>447</v>
      </c>
      <c r="AN901">
        <v>912</v>
      </c>
      <c r="AO901" s="28" t="s">
        <v>103</v>
      </c>
      <c r="AP901" s="28" t="s">
        <v>98</v>
      </c>
      <c r="AQ901" t="s">
        <v>105</v>
      </c>
      <c r="AR901" t="s">
        <v>106</v>
      </c>
      <c r="AS901">
        <v>1236</v>
      </c>
      <c r="AT901">
        <v>0</v>
      </c>
      <c r="AU901">
        <v>0</v>
      </c>
      <c r="AV901">
        <v>1236</v>
      </c>
      <c r="AW901" s="30">
        <v>0</v>
      </c>
      <c r="AX901">
        <v>0</v>
      </c>
      <c r="AY901" s="30">
        <v>1</v>
      </c>
      <c r="AZ901" s="30">
        <v>0</v>
      </c>
      <c r="BA901">
        <v>3</v>
      </c>
      <c r="BB901" s="14">
        <f>IF(Table1[[#This Row],[FullBath]]+Table1[[#This Row],[HalfBath]]=Table1[[#This Row],[BedroomAbvGr]],1,0)</f>
        <v>0</v>
      </c>
      <c r="BC901">
        <v>1</v>
      </c>
      <c r="BD901" s="30" t="s">
        <v>98</v>
      </c>
      <c r="BE901">
        <v>6</v>
      </c>
      <c r="BF901" t="s">
        <v>107</v>
      </c>
      <c r="BG901">
        <v>1</v>
      </c>
      <c r="BH901" t="s">
        <v>98</v>
      </c>
      <c r="BI901" t="s">
        <v>108</v>
      </c>
      <c r="BJ901">
        <v>1961</v>
      </c>
      <c r="BK901" t="s">
        <v>102</v>
      </c>
      <c r="BL901">
        <v>1</v>
      </c>
      <c r="BM901">
        <v>288</v>
      </c>
      <c r="BN901" t="s">
        <v>98</v>
      </c>
      <c r="BO901" t="s">
        <v>98</v>
      </c>
      <c r="BP901" t="s">
        <v>105</v>
      </c>
      <c r="BQ901" s="30">
        <v>0</v>
      </c>
      <c r="BR901" s="14">
        <f>IF(Table1[[#This Row],[WoodDeckSF]]&gt;0,1,0)</f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s="28" t="s">
        <v>83</v>
      </c>
      <c r="BY901" s="14">
        <f>IF(Table1[[#This Row],[PoolQC]]="NA", 0, 1)</f>
        <v>0</v>
      </c>
      <c r="BZ901" s="30" t="s">
        <v>83</v>
      </c>
      <c r="CA901" s="14">
        <f>IF(Table1[[#This Row],[Fence]]="NA",0,1)</f>
        <v>0</v>
      </c>
      <c r="CB901" t="s">
        <v>83</v>
      </c>
      <c r="CC901">
        <v>0</v>
      </c>
      <c r="CD901" s="30">
        <v>6</v>
      </c>
      <c r="CE901">
        <v>2006</v>
      </c>
      <c r="CF901" t="s">
        <v>110</v>
      </c>
      <c r="CG901" t="s">
        <v>111</v>
      </c>
      <c r="CH901" s="14">
        <f>IF(Table1[[#This Row],[SaleCondition]]="Normal",1,0)</f>
        <v>1</v>
      </c>
      <c r="CI901" s="1">
        <v>135000</v>
      </c>
    </row>
    <row r="902" spans="1:87" x14ac:dyDescent="0.2">
      <c r="A902">
        <v>901</v>
      </c>
      <c r="B902">
        <v>20</v>
      </c>
      <c r="C902" s="28" t="s">
        <v>81</v>
      </c>
      <c r="D902" t="s">
        <v>83</v>
      </c>
      <c r="E902">
        <v>7340</v>
      </c>
      <c r="F902" s="28" t="s">
        <v>82</v>
      </c>
      <c r="G902" t="s">
        <v>83</v>
      </c>
      <c r="H902" t="s">
        <v>120</v>
      </c>
      <c r="I902" s="28" t="s">
        <v>85</v>
      </c>
      <c r="J902" t="s">
        <v>86</v>
      </c>
      <c r="K902" s="30" t="s">
        <v>87</v>
      </c>
      <c r="L902" t="s">
        <v>88</v>
      </c>
      <c r="M902" s="31" t="s">
        <v>162</v>
      </c>
      <c r="N902" s="31" t="s">
        <v>90</v>
      </c>
      <c r="O902" s="28" t="s">
        <v>90</v>
      </c>
      <c r="P902" t="s">
        <v>91</v>
      </c>
      <c r="Q902" s="30" t="s">
        <v>115</v>
      </c>
      <c r="R902" s="28">
        <v>4</v>
      </c>
      <c r="S902" s="28">
        <v>6</v>
      </c>
      <c r="T902">
        <v>1971</v>
      </c>
      <c r="U902">
        <v>1971</v>
      </c>
      <c r="V902" s="14">
        <f t="shared" si="14"/>
        <v>0</v>
      </c>
      <c r="W902" s="28" t="s">
        <v>93</v>
      </c>
      <c r="X902" s="28" t="s">
        <v>94</v>
      </c>
      <c r="Y902" s="30" t="s">
        <v>140</v>
      </c>
      <c r="Z902" s="28" t="s">
        <v>140</v>
      </c>
      <c r="AA902" t="s">
        <v>117</v>
      </c>
      <c r="AB902" s="28">
        <v>0</v>
      </c>
      <c r="AC902" s="28" t="s">
        <v>98</v>
      </c>
      <c r="AD902" s="28" t="s">
        <v>98</v>
      </c>
      <c r="AE902" s="30" t="s">
        <v>118</v>
      </c>
      <c r="AF902" t="s">
        <v>98</v>
      </c>
      <c r="AG902" t="s">
        <v>98</v>
      </c>
      <c r="AH902" t="s">
        <v>100</v>
      </c>
      <c r="AI902" t="s">
        <v>119</v>
      </c>
      <c r="AJ902">
        <v>322</v>
      </c>
      <c r="AK902" t="s">
        <v>102</v>
      </c>
      <c r="AL902">
        <v>0</v>
      </c>
      <c r="AM902">
        <v>536</v>
      </c>
      <c r="AN902">
        <v>858</v>
      </c>
      <c r="AO902" s="28" t="s">
        <v>103</v>
      </c>
      <c r="AP902" s="28" t="s">
        <v>98</v>
      </c>
      <c r="AQ902" t="s">
        <v>105</v>
      </c>
      <c r="AR902" t="s">
        <v>106</v>
      </c>
      <c r="AS902">
        <v>858</v>
      </c>
      <c r="AT902">
        <v>0</v>
      </c>
      <c r="AU902">
        <v>0</v>
      </c>
      <c r="AV902">
        <v>858</v>
      </c>
      <c r="AW902" s="30">
        <v>0</v>
      </c>
      <c r="AX902">
        <v>0</v>
      </c>
      <c r="AY902" s="30">
        <v>1</v>
      </c>
      <c r="AZ902" s="30">
        <v>0</v>
      </c>
      <c r="BA902">
        <v>2</v>
      </c>
      <c r="BB902" s="14">
        <f>IF(Table1[[#This Row],[FullBath]]+Table1[[#This Row],[HalfBath]]=Table1[[#This Row],[BedroomAbvGr]],1,0)</f>
        <v>0</v>
      </c>
      <c r="BC902">
        <v>1</v>
      </c>
      <c r="BD902" s="30" t="s">
        <v>98</v>
      </c>
      <c r="BE902">
        <v>4</v>
      </c>
      <c r="BF902" t="s">
        <v>107</v>
      </c>
      <c r="BG902">
        <v>0</v>
      </c>
      <c r="BH902" t="s">
        <v>83</v>
      </c>
      <c r="BI902" t="s">
        <v>127</v>
      </c>
      <c r="BJ902">
        <v>1979</v>
      </c>
      <c r="BK902" t="s">
        <v>102</v>
      </c>
      <c r="BL902">
        <v>1</v>
      </c>
      <c r="BM902">
        <v>684</v>
      </c>
      <c r="BN902" t="s">
        <v>98</v>
      </c>
      <c r="BO902" t="s">
        <v>98</v>
      </c>
      <c r="BP902" t="s">
        <v>105</v>
      </c>
      <c r="BQ902" s="30">
        <v>0</v>
      </c>
      <c r="BR902" s="14">
        <f>IF(Table1[[#This Row],[WoodDeckSF]]&gt;0,1,0)</f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s="28" t="s">
        <v>83</v>
      </c>
      <c r="BY902" s="14">
        <f>IF(Table1[[#This Row],[PoolQC]]="NA", 0, 1)</f>
        <v>0</v>
      </c>
      <c r="BZ902" s="30" t="s">
        <v>83</v>
      </c>
      <c r="CA902" s="14">
        <f>IF(Table1[[#This Row],[Fence]]="NA",0,1)</f>
        <v>0</v>
      </c>
      <c r="CB902" t="s">
        <v>83</v>
      </c>
      <c r="CC902">
        <v>0</v>
      </c>
      <c r="CD902" s="30">
        <v>6</v>
      </c>
      <c r="CE902">
        <v>2007</v>
      </c>
      <c r="CF902" t="s">
        <v>110</v>
      </c>
      <c r="CG902" t="s">
        <v>111</v>
      </c>
      <c r="CH902" s="14">
        <f>IF(Table1[[#This Row],[SaleCondition]]="Normal",1,0)</f>
        <v>1</v>
      </c>
      <c r="CI902" s="1">
        <v>110000</v>
      </c>
    </row>
    <row r="903" spans="1:87" x14ac:dyDescent="0.2">
      <c r="A903">
        <v>902</v>
      </c>
      <c r="B903">
        <v>20</v>
      </c>
      <c r="C903" s="28" t="s">
        <v>81</v>
      </c>
      <c r="D903">
        <v>64</v>
      </c>
      <c r="E903">
        <v>8712</v>
      </c>
      <c r="F903" s="28" t="s">
        <v>82</v>
      </c>
      <c r="G903" t="s">
        <v>83</v>
      </c>
      <c r="H903" t="s">
        <v>120</v>
      </c>
      <c r="I903" s="28" t="s">
        <v>85</v>
      </c>
      <c r="J903" t="s">
        <v>86</v>
      </c>
      <c r="K903" s="30" t="s">
        <v>87</v>
      </c>
      <c r="L903" t="s">
        <v>88</v>
      </c>
      <c r="M903" s="31" t="s">
        <v>162</v>
      </c>
      <c r="N903" s="31" t="s">
        <v>90</v>
      </c>
      <c r="O903" s="28" t="s">
        <v>90</v>
      </c>
      <c r="P903" t="s">
        <v>91</v>
      </c>
      <c r="Q903" s="30" t="s">
        <v>115</v>
      </c>
      <c r="R903" s="28">
        <v>5</v>
      </c>
      <c r="S903" s="28">
        <v>7</v>
      </c>
      <c r="T903">
        <v>1957</v>
      </c>
      <c r="U903">
        <v>2000</v>
      </c>
      <c r="V903" s="14">
        <f t="shared" si="14"/>
        <v>1</v>
      </c>
      <c r="W903" s="28" t="s">
        <v>152</v>
      </c>
      <c r="X903" s="28" t="s">
        <v>94</v>
      </c>
      <c r="Y903" s="30" t="s">
        <v>116</v>
      </c>
      <c r="Z903" s="28" t="s">
        <v>116</v>
      </c>
      <c r="AA903" t="s">
        <v>117</v>
      </c>
      <c r="AB903" s="28">
        <v>0</v>
      </c>
      <c r="AC903" s="28" t="s">
        <v>98</v>
      </c>
      <c r="AD903" s="28" t="s">
        <v>97</v>
      </c>
      <c r="AE903" s="30" t="s">
        <v>118</v>
      </c>
      <c r="AF903" t="s">
        <v>98</v>
      </c>
      <c r="AG903" t="s">
        <v>98</v>
      </c>
      <c r="AH903" t="s">
        <v>121</v>
      </c>
      <c r="AI903" t="s">
        <v>141</v>
      </c>
      <c r="AJ903">
        <v>860</v>
      </c>
      <c r="AK903" t="s">
        <v>102</v>
      </c>
      <c r="AL903">
        <v>0</v>
      </c>
      <c r="AM903">
        <v>132</v>
      </c>
      <c r="AN903">
        <v>992</v>
      </c>
      <c r="AO903" s="28" t="s">
        <v>103</v>
      </c>
      <c r="AP903" s="28" t="s">
        <v>98</v>
      </c>
      <c r="AQ903" t="s">
        <v>105</v>
      </c>
      <c r="AR903" t="s">
        <v>106</v>
      </c>
      <c r="AS903">
        <v>1306</v>
      </c>
      <c r="AT903">
        <v>0</v>
      </c>
      <c r="AU903">
        <v>0</v>
      </c>
      <c r="AV903">
        <v>1306</v>
      </c>
      <c r="AW903" s="30">
        <v>1</v>
      </c>
      <c r="AX903">
        <v>0</v>
      </c>
      <c r="AY903" s="30">
        <v>1</v>
      </c>
      <c r="AZ903" s="30">
        <v>0</v>
      </c>
      <c r="BA903">
        <v>2</v>
      </c>
      <c r="BB903" s="14">
        <f>IF(Table1[[#This Row],[FullBath]]+Table1[[#This Row],[HalfBath]]=Table1[[#This Row],[BedroomAbvGr]],1,0)</f>
        <v>0</v>
      </c>
      <c r="BC903">
        <v>1</v>
      </c>
      <c r="BD903" s="30" t="s">
        <v>98</v>
      </c>
      <c r="BE903">
        <v>5</v>
      </c>
      <c r="BF903" t="s">
        <v>107</v>
      </c>
      <c r="BG903">
        <v>0</v>
      </c>
      <c r="BH903" t="s">
        <v>83</v>
      </c>
      <c r="BI903" t="s">
        <v>127</v>
      </c>
      <c r="BJ903">
        <v>1968</v>
      </c>
      <c r="BK903" t="s">
        <v>102</v>
      </c>
      <c r="BL903">
        <v>1</v>
      </c>
      <c r="BM903">
        <v>756</v>
      </c>
      <c r="BN903" t="s">
        <v>98</v>
      </c>
      <c r="BO903" t="s">
        <v>98</v>
      </c>
      <c r="BP903" t="s">
        <v>105</v>
      </c>
      <c r="BQ903" s="30">
        <v>0</v>
      </c>
      <c r="BR903" s="14">
        <f>IF(Table1[[#This Row],[WoodDeckSF]]&gt;0,1,0)</f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 s="28" t="s">
        <v>83</v>
      </c>
      <c r="BY903" s="14">
        <f>IF(Table1[[#This Row],[PoolQC]]="NA", 0, 1)</f>
        <v>0</v>
      </c>
      <c r="BZ903" s="30" t="s">
        <v>83</v>
      </c>
      <c r="CA903" s="14">
        <f>IF(Table1[[#This Row],[Fence]]="NA",0,1)</f>
        <v>0</v>
      </c>
      <c r="CB903" t="s">
        <v>83</v>
      </c>
      <c r="CC903">
        <v>0</v>
      </c>
      <c r="CD903" s="30">
        <v>5</v>
      </c>
      <c r="CE903">
        <v>2009</v>
      </c>
      <c r="CF903" t="s">
        <v>110</v>
      </c>
      <c r="CG903" t="s">
        <v>111</v>
      </c>
      <c r="CH903" s="14">
        <f>IF(Table1[[#This Row],[SaleCondition]]="Normal",1,0)</f>
        <v>1</v>
      </c>
      <c r="CI903" s="1">
        <v>153000</v>
      </c>
    </row>
    <row r="904" spans="1:87" x14ac:dyDescent="0.2">
      <c r="A904">
        <v>903</v>
      </c>
      <c r="B904">
        <v>60</v>
      </c>
      <c r="C904" s="28" t="s">
        <v>81</v>
      </c>
      <c r="D904">
        <v>63</v>
      </c>
      <c r="E904">
        <v>7875</v>
      </c>
      <c r="F904" s="28" t="s">
        <v>82</v>
      </c>
      <c r="G904" t="s">
        <v>83</v>
      </c>
      <c r="H904" t="s">
        <v>84</v>
      </c>
      <c r="I904" s="28" t="s">
        <v>85</v>
      </c>
      <c r="J904" t="s">
        <v>86</v>
      </c>
      <c r="K904" s="30" t="s">
        <v>87</v>
      </c>
      <c r="L904" t="s">
        <v>88</v>
      </c>
      <c r="M904" s="31" t="s">
        <v>193</v>
      </c>
      <c r="N904" s="31" t="s">
        <v>90</v>
      </c>
      <c r="O904" s="28" t="s">
        <v>90</v>
      </c>
      <c r="P904" t="s">
        <v>91</v>
      </c>
      <c r="Q904" s="30" t="s">
        <v>92</v>
      </c>
      <c r="R904" s="28">
        <v>7</v>
      </c>
      <c r="S904" s="28">
        <v>5</v>
      </c>
      <c r="T904">
        <v>2003</v>
      </c>
      <c r="U904">
        <v>2003</v>
      </c>
      <c r="V904" s="14">
        <f t="shared" si="14"/>
        <v>0</v>
      </c>
      <c r="W904" s="28" t="s">
        <v>93</v>
      </c>
      <c r="X904" s="28" t="s">
        <v>94</v>
      </c>
      <c r="Y904" s="30" t="s">
        <v>95</v>
      </c>
      <c r="Z904" s="28" t="s">
        <v>95</v>
      </c>
      <c r="AA904" t="s">
        <v>117</v>
      </c>
      <c r="AB904" s="28">
        <v>0</v>
      </c>
      <c r="AC904" s="28" t="s">
        <v>97</v>
      </c>
      <c r="AD904" s="28" t="s">
        <v>98</v>
      </c>
      <c r="AE904" s="30" t="s">
        <v>99</v>
      </c>
      <c r="AF904" t="s">
        <v>97</v>
      </c>
      <c r="AG904" t="s">
        <v>98</v>
      </c>
      <c r="AH904" t="s">
        <v>100</v>
      </c>
      <c r="AI904" t="s">
        <v>102</v>
      </c>
      <c r="AJ904">
        <v>0</v>
      </c>
      <c r="AK904" t="s">
        <v>102</v>
      </c>
      <c r="AL904">
        <v>0</v>
      </c>
      <c r="AM904">
        <v>783</v>
      </c>
      <c r="AN904">
        <v>783</v>
      </c>
      <c r="AO904" s="28" t="s">
        <v>103</v>
      </c>
      <c r="AP904" s="28" t="s">
        <v>104</v>
      </c>
      <c r="AQ904" t="s">
        <v>105</v>
      </c>
      <c r="AR904" t="s">
        <v>106</v>
      </c>
      <c r="AS904">
        <v>807</v>
      </c>
      <c r="AT904">
        <v>702</v>
      </c>
      <c r="AU904">
        <v>0</v>
      </c>
      <c r="AV904">
        <v>1509</v>
      </c>
      <c r="AW904" s="30">
        <v>0</v>
      </c>
      <c r="AX904">
        <v>0</v>
      </c>
      <c r="AY904" s="30">
        <v>2</v>
      </c>
      <c r="AZ904" s="30">
        <v>1</v>
      </c>
      <c r="BA904">
        <v>3</v>
      </c>
      <c r="BB904" s="14">
        <f>IF(Table1[[#This Row],[FullBath]]+Table1[[#This Row],[HalfBath]]=Table1[[#This Row],[BedroomAbvGr]],1,0)</f>
        <v>1</v>
      </c>
      <c r="BC904">
        <v>1</v>
      </c>
      <c r="BD904" s="30" t="s">
        <v>97</v>
      </c>
      <c r="BE904">
        <v>8</v>
      </c>
      <c r="BF904" t="s">
        <v>107</v>
      </c>
      <c r="BG904">
        <v>1</v>
      </c>
      <c r="BH904" t="s">
        <v>97</v>
      </c>
      <c r="BI904" t="s">
        <v>108</v>
      </c>
      <c r="BJ904">
        <v>2003</v>
      </c>
      <c r="BK904" t="s">
        <v>157</v>
      </c>
      <c r="BL904">
        <v>2</v>
      </c>
      <c r="BM904">
        <v>393</v>
      </c>
      <c r="BN904" t="s">
        <v>98</v>
      </c>
      <c r="BO904" t="s">
        <v>98</v>
      </c>
      <c r="BP904" t="s">
        <v>105</v>
      </c>
      <c r="BQ904" s="30">
        <v>0</v>
      </c>
      <c r="BR904" s="14">
        <f>IF(Table1[[#This Row],[WoodDeckSF]]&gt;0,1,0)</f>
        <v>0</v>
      </c>
      <c r="BS904">
        <v>75</v>
      </c>
      <c r="BT904">
        <v>0</v>
      </c>
      <c r="BU904">
        <v>0</v>
      </c>
      <c r="BV904">
        <v>0</v>
      </c>
      <c r="BW904">
        <v>0</v>
      </c>
      <c r="BX904" s="28" t="s">
        <v>83</v>
      </c>
      <c r="BY904" s="14">
        <f>IF(Table1[[#This Row],[PoolQC]]="NA", 0, 1)</f>
        <v>0</v>
      </c>
      <c r="BZ904" s="30" t="s">
        <v>83</v>
      </c>
      <c r="CA904" s="14">
        <f>IF(Table1[[#This Row],[Fence]]="NA",0,1)</f>
        <v>0</v>
      </c>
      <c r="CB904" t="s">
        <v>83</v>
      </c>
      <c r="CC904">
        <v>0</v>
      </c>
      <c r="CD904" s="30">
        <v>7</v>
      </c>
      <c r="CE904">
        <v>2006</v>
      </c>
      <c r="CF904" t="s">
        <v>110</v>
      </c>
      <c r="CG904" t="s">
        <v>111</v>
      </c>
      <c r="CH904" s="14">
        <f>IF(Table1[[#This Row],[SaleCondition]]="Normal",1,0)</f>
        <v>1</v>
      </c>
      <c r="CI904" s="1">
        <v>180000</v>
      </c>
    </row>
    <row r="905" spans="1:87" x14ac:dyDescent="0.2">
      <c r="A905">
        <v>904</v>
      </c>
      <c r="B905">
        <v>20</v>
      </c>
      <c r="C905" s="28" t="s">
        <v>81</v>
      </c>
      <c r="D905">
        <v>50</v>
      </c>
      <c r="E905">
        <v>14859</v>
      </c>
      <c r="F905" s="28" t="s">
        <v>82</v>
      </c>
      <c r="G905" t="s">
        <v>83</v>
      </c>
      <c r="H905" t="s">
        <v>120</v>
      </c>
      <c r="I905" s="28" t="s">
        <v>199</v>
      </c>
      <c r="J905" t="s">
        <v>86</v>
      </c>
      <c r="K905" s="30" t="s">
        <v>166</v>
      </c>
      <c r="L905" t="s">
        <v>88</v>
      </c>
      <c r="M905" s="31" t="s">
        <v>193</v>
      </c>
      <c r="N905" s="31" t="s">
        <v>90</v>
      </c>
      <c r="O905" s="28" t="s">
        <v>90</v>
      </c>
      <c r="P905" t="s">
        <v>91</v>
      </c>
      <c r="Q905" s="30" t="s">
        <v>115</v>
      </c>
      <c r="R905" s="28">
        <v>7</v>
      </c>
      <c r="S905" s="28">
        <v>5</v>
      </c>
      <c r="T905">
        <v>2006</v>
      </c>
      <c r="U905">
        <v>2006</v>
      </c>
      <c r="V905" s="14">
        <f t="shared" si="14"/>
        <v>0</v>
      </c>
      <c r="W905" s="28" t="s">
        <v>152</v>
      </c>
      <c r="X905" s="28" t="s">
        <v>94</v>
      </c>
      <c r="Y905" s="30" t="s">
        <v>95</v>
      </c>
      <c r="Z905" s="28" t="s">
        <v>95</v>
      </c>
      <c r="AA905" t="s">
        <v>96</v>
      </c>
      <c r="AB905" s="28">
        <v>27</v>
      </c>
      <c r="AC905" s="28" t="s">
        <v>97</v>
      </c>
      <c r="AD905" s="28" t="s">
        <v>98</v>
      </c>
      <c r="AE905" s="30" t="s">
        <v>99</v>
      </c>
      <c r="AF905" t="s">
        <v>97</v>
      </c>
      <c r="AG905" t="s">
        <v>98</v>
      </c>
      <c r="AH905" t="s">
        <v>100</v>
      </c>
      <c r="AI905" t="s">
        <v>102</v>
      </c>
      <c r="AJ905">
        <v>0</v>
      </c>
      <c r="AK905" t="s">
        <v>102</v>
      </c>
      <c r="AL905">
        <v>0</v>
      </c>
      <c r="AM905">
        <v>1670</v>
      </c>
      <c r="AN905">
        <v>1670</v>
      </c>
      <c r="AO905" s="28" t="s">
        <v>103</v>
      </c>
      <c r="AP905" s="28" t="s">
        <v>104</v>
      </c>
      <c r="AQ905" t="s">
        <v>105</v>
      </c>
      <c r="AR905" t="s">
        <v>106</v>
      </c>
      <c r="AS905">
        <v>1670</v>
      </c>
      <c r="AT905">
        <v>0</v>
      </c>
      <c r="AU905">
        <v>0</v>
      </c>
      <c r="AV905">
        <v>1670</v>
      </c>
      <c r="AW905" s="30">
        <v>0</v>
      </c>
      <c r="AX905">
        <v>0</v>
      </c>
      <c r="AY905" s="30">
        <v>2</v>
      </c>
      <c r="AZ905" s="30">
        <v>0</v>
      </c>
      <c r="BA905">
        <v>3</v>
      </c>
      <c r="BB905" s="14">
        <f>IF(Table1[[#This Row],[FullBath]]+Table1[[#This Row],[HalfBath]]=Table1[[#This Row],[BedroomAbvGr]],1,0)</f>
        <v>0</v>
      </c>
      <c r="BC905">
        <v>1</v>
      </c>
      <c r="BD905" s="30" t="s">
        <v>97</v>
      </c>
      <c r="BE905">
        <v>7</v>
      </c>
      <c r="BF905" t="s">
        <v>107</v>
      </c>
      <c r="BG905">
        <v>1</v>
      </c>
      <c r="BH905" t="s">
        <v>97</v>
      </c>
      <c r="BI905" t="s">
        <v>108</v>
      </c>
      <c r="BJ905">
        <v>2006</v>
      </c>
      <c r="BK905" t="s">
        <v>109</v>
      </c>
      <c r="BL905">
        <v>3</v>
      </c>
      <c r="BM905">
        <v>690</v>
      </c>
      <c r="BN905" t="s">
        <v>98</v>
      </c>
      <c r="BO905" t="s">
        <v>98</v>
      </c>
      <c r="BP905" t="s">
        <v>105</v>
      </c>
      <c r="BQ905" s="30">
        <v>144</v>
      </c>
      <c r="BR905" s="14">
        <f>IF(Table1[[#This Row],[WoodDeckSF]]&gt;0,1,0)</f>
        <v>1</v>
      </c>
      <c r="BS905">
        <v>60</v>
      </c>
      <c r="BT905">
        <v>0</v>
      </c>
      <c r="BU905">
        <v>0</v>
      </c>
      <c r="BV905">
        <v>0</v>
      </c>
      <c r="BW905">
        <v>0</v>
      </c>
      <c r="BX905" s="28" t="s">
        <v>83</v>
      </c>
      <c r="BY905" s="14">
        <f>IF(Table1[[#This Row],[PoolQC]]="NA", 0, 1)</f>
        <v>0</v>
      </c>
      <c r="BZ905" s="30" t="s">
        <v>83</v>
      </c>
      <c r="CA905" s="14">
        <f>IF(Table1[[#This Row],[Fence]]="NA",0,1)</f>
        <v>0</v>
      </c>
      <c r="CB905" t="s">
        <v>83</v>
      </c>
      <c r="CC905">
        <v>0</v>
      </c>
      <c r="CD905" s="30">
        <v>8</v>
      </c>
      <c r="CE905">
        <v>2006</v>
      </c>
      <c r="CF905" t="s">
        <v>158</v>
      </c>
      <c r="CG905" t="s">
        <v>159</v>
      </c>
      <c r="CH905" s="14">
        <f>IF(Table1[[#This Row],[SaleCondition]]="Normal",1,0)</f>
        <v>0</v>
      </c>
      <c r="CI905" s="1">
        <v>240000</v>
      </c>
    </row>
    <row r="906" spans="1:87" x14ac:dyDescent="0.2">
      <c r="A906">
        <v>905</v>
      </c>
      <c r="B906">
        <v>20</v>
      </c>
      <c r="C906" s="28" t="s">
        <v>81</v>
      </c>
      <c r="D906" t="s">
        <v>83</v>
      </c>
      <c r="E906">
        <v>6173</v>
      </c>
      <c r="F906" s="28" t="s">
        <v>82</v>
      </c>
      <c r="G906" t="s">
        <v>83</v>
      </c>
      <c r="H906" t="s">
        <v>120</v>
      </c>
      <c r="I906" s="28" t="s">
        <v>85</v>
      </c>
      <c r="J906" t="s">
        <v>86</v>
      </c>
      <c r="K906" s="30" t="s">
        <v>87</v>
      </c>
      <c r="L906" t="s">
        <v>88</v>
      </c>
      <c r="M906" s="31" t="s">
        <v>151</v>
      </c>
      <c r="N906" s="31" t="s">
        <v>90</v>
      </c>
      <c r="O906" s="28" t="s">
        <v>90</v>
      </c>
      <c r="P906" t="s">
        <v>91</v>
      </c>
      <c r="Q906" s="30" t="s">
        <v>115</v>
      </c>
      <c r="R906" s="28">
        <v>5</v>
      </c>
      <c r="S906" s="28">
        <v>6</v>
      </c>
      <c r="T906">
        <v>1967</v>
      </c>
      <c r="U906">
        <v>1967</v>
      </c>
      <c r="V906" s="14">
        <f t="shared" si="14"/>
        <v>0</v>
      </c>
      <c r="W906" s="28" t="s">
        <v>93</v>
      </c>
      <c r="X906" s="28" t="s">
        <v>94</v>
      </c>
      <c r="Y906" s="30" t="s">
        <v>140</v>
      </c>
      <c r="Z906" s="28" t="s">
        <v>124</v>
      </c>
      <c r="AA906" t="s">
        <v>96</v>
      </c>
      <c r="AB906" s="28">
        <v>75</v>
      </c>
      <c r="AC906" s="28" t="s">
        <v>98</v>
      </c>
      <c r="AD906" s="28" t="s">
        <v>98</v>
      </c>
      <c r="AE906" s="30" t="s">
        <v>118</v>
      </c>
      <c r="AF906" t="s">
        <v>98</v>
      </c>
      <c r="AG906" t="s">
        <v>98</v>
      </c>
      <c r="AH906" t="s">
        <v>100</v>
      </c>
      <c r="AI906" t="s">
        <v>101</v>
      </c>
      <c r="AJ906">
        <v>599</v>
      </c>
      <c r="AK906" t="s">
        <v>102</v>
      </c>
      <c r="AL906">
        <v>0</v>
      </c>
      <c r="AM906">
        <v>277</v>
      </c>
      <c r="AN906">
        <v>876</v>
      </c>
      <c r="AO906" s="28" t="s">
        <v>103</v>
      </c>
      <c r="AP906" s="28" t="s">
        <v>98</v>
      </c>
      <c r="AQ906" t="s">
        <v>105</v>
      </c>
      <c r="AR906" t="s">
        <v>106</v>
      </c>
      <c r="AS906">
        <v>902</v>
      </c>
      <c r="AT906">
        <v>0</v>
      </c>
      <c r="AU906">
        <v>0</v>
      </c>
      <c r="AV906">
        <v>902</v>
      </c>
      <c r="AW906" s="30">
        <v>0</v>
      </c>
      <c r="AX906">
        <v>0</v>
      </c>
      <c r="AY906" s="30">
        <v>1</v>
      </c>
      <c r="AZ906" s="30">
        <v>0</v>
      </c>
      <c r="BA906">
        <v>3</v>
      </c>
      <c r="BB906" s="14">
        <f>IF(Table1[[#This Row],[FullBath]]+Table1[[#This Row],[HalfBath]]=Table1[[#This Row],[BedroomAbvGr]],1,0)</f>
        <v>0</v>
      </c>
      <c r="BC906">
        <v>1</v>
      </c>
      <c r="BD906" s="30" t="s">
        <v>98</v>
      </c>
      <c r="BE906">
        <v>6</v>
      </c>
      <c r="BF906" t="s">
        <v>107</v>
      </c>
      <c r="BG906">
        <v>0</v>
      </c>
      <c r="BH906" t="s">
        <v>83</v>
      </c>
      <c r="BI906" t="s">
        <v>108</v>
      </c>
      <c r="BJ906">
        <v>1967</v>
      </c>
      <c r="BK906" t="s">
        <v>102</v>
      </c>
      <c r="BL906">
        <v>1</v>
      </c>
      <c r="BM906">
        <v>288</v>
      </c>
      <c r="BN906" t="s">
        <v>98</v>
      </c>
      <c r="BO906" t="s">
        <v>98</v>
      </c>
      <c r="BP906" t="s">
        <v>105</v>
      </c>
      <c r="BQ906" s="30">
        <v>0</v>
      </c>
      <c r="BR906" s="14">
        <f>IF(Table1[[#This Row],[WoodDeckSF]]&gt;0,1,0)</f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s="28" t="s">
        <v>83</v>
      </c>
      <c r="BY906" s="14">
        <f>IF(Table1[[#This Row],[PoolQC]]="NA", 0, 1)</f>
        <v>0</v>
      </c>
      <c r="BZ906" s="30" t="s">
        <v>134</v>
      </c>
      <c r="CA906" s="14">
        <f>IF(Table1[[#This Row],[Fence]]="NA",0,1)</f>
        <v>1</v>
      </c>
      <c r="CB906" t="s">
        <v>83</v>
      </c>
      <c r="CC906">
        <v>0</v>
      </c>
      <c r="CD906" s="30">
        <v>8</v>
      </c>
      <c r="CE906">
        <v>2007</v>
      </c>
      <c r="CF906" t="s">
        <v>110</v>
      </c>
      <c r="CG906" t="s">
        <v>111</v>
      </c>
      <c r="CH906" s="14">
        <f>IF(Table1[[#This Row],[SaleCondition]]="Normal",1,0)</f>
        <v>1</v>
      </c>
      <c r="CI906" s="1">
        <v>125500</v>
      </c>
    </row>
    <row r="907" spans="1:87" x14ac:dyDescent="0.2">
      <c r="A907">
        <v>906</v>
      </c>
      <c r="B907">
        <v>20</v>
      </c>
      <c r="C907" s="28" t="s">
        <v>81</v>
      </c>
      <c r="D907">
        <v>80</v>
      </c>
      <c r="E907">
        <v>9920</v>
      </c>
      <c r="F907" s="28" t="s">
        <v>82</v>
      </c>
      <c r="G907" t="s">
        <v>83</v>
      </c>
      <c r="H907" t="s">
        <v>84</v>
      </c>
      <c r="I907" s="28" t="s">
        <v>85</v>
      </c>
      <c r="J907" t="s">
        <v>86</v>
      </c>
      <c r="K907" s="30" t="s">
        <v>87</v>
      </c>
      <c r="L907" t="s">
        <v>88</v>
      </c>
      <c r="M907" s="31" t="s">
        <v>162</v>
      </c>
      <c r="N907" s="31" t="s">
        <v>90</v>
      </c>
      <c r="O907" s="28" t="s">
        <v>90</v>
      </c>
      <c r="P907" t="s">
        <v>91</v>
      </c>
      <c r="Q907" s="30" t="s">
        <v>115</v>
      </c>
      <c r="R907" s="28">
        <v>5</v>
      </c>
      <c r="S907" s="28">
        <v>5</v>
      </c>
      <c r="T907">
        <v>1954</v>
      </c>
      <c r="U907">
        <v>1954</v>
      </c>
      <c r="V907" s="14">
        <f t="shared" si="14"/>
        <v>0</v>
      </c>
      <c r="W907" s="28" t="s">
        <v>93</v>
      </c>
      <c r="X907" s="28" t="s">
        <v>94</v>
      </c>
      <c r="Y907" s="30" t="s">
        <v>140</v>
      </c>
      <c r="Z907" s="28" t="s">
        <v>140</v>
      </c>
      <c r="AA907" t="s">
        <v>137</v>
      </c>
      <c r="AB907" s="28">
        <v>110</v>
      </c>
      <c r="AC907" s="28" t="s">
        <v>98</v>
      </c>
      <c r="AD907" s="28" t="s">
        <v>98</v>
      </c>
      <c r="AE907" s="30" t="s">
        <v>118</v>
      </c>
      <c r="AF907" t="s">
        <v>98</v>
      </c>
      <c r="AG907" t="s">
        <v>98</v>
      </c>
      <c r="AH907" t="s">
        <v>100</v>
      </c>
      <c r="AI907" t="s">
        <v>153</v>
      </c>
      <c r="AJ907">
        <v>354</v>
      </c>
      <c r="AK907" t="s">
        <v>172</v>
      </c>
      <c r="AL907">
        <v>290</v>
      </c>
      <c r="AM907">
        <v>412</v>
      </c>
      <c r="AN907">
        <v>1056</v>
      </c>
      <c r="AO907" s="28" t="s">
        <v>103</v>
      </c>
      <c r="AP907" s="28" t="s">
        <v>98</v>
      </c>
      <c r="AQ907" t="s">
        <v>105</v>
      </c>
      <c r="AR907" t="s">
        <v>106</v>
      </c>
      <c r="AS907">
        <v>1063</v>
      </c>
      <c r="AT907">
        <v>0</v>
      </c>
      <c r="AU907">
        <v>0</v>
      </c>
      <c r="AV907">
        <v>1063</v>
      </c>
      <c r="AW907" s="30">
        <v>1</v>
      </c>
      <c r="AX907">
        <v>0</v>
      </c>
      <c r="AY907" s="30">
        <v>1</v>
      </c>
      <c r="AZ907" s="30">
        <v>0</v>
      </c>
      <c r="BA907">
        <v>3</v>
      </c>
      <c r="BB907" s="14">
        <f>IF(Table1[[#This Row],[FullBath]]+Table1[[#This Row],[HalfBath]]=Table1[[#This Row],[BedroomAbvGr]],1,0)</f>
        <v>0</v>
      </c>
      <c r="BC907">
        <v>1</v>
      </c>
      <c r="BD907" s="30" t="s">
        <v>98</v>
      </c>
      <c r="BE907">
        <v>6</v>
      </c>
      <c r="BF907" t="s">
        <v>107</v>
      </c>
      <c r="BG907">
        <v>0</v>
      </c>
      <c r="BH907" t="s">
        <v>83</v>
      </c>
      <c r="BI907" t="s">
        <v>108</v>
      </c>
      <c r="BJ907">
        <v>1954</v>
      </c>
      <c r="BK907" t="s">
        <v>109</v>
      </c>
      <c r="BL907">
        <v>1</v>
      </c>
      <c r="BM907">
        <v>280</v>
      </c>
      <c r="BN907" t="s">
        <v>98</v>
      </c>
      <c r="BO907" t="s">
        <v>98</v>
      </c>
      <c r="BP907" t="s">
        <v>105</v>
      </c>
      <c r="BQ907" s="30">
        <v>0</v>
      </c>
      <c r="BR907" s="14">
        <f>IF(Table1[[#This Row],[WoodDeckSF]]&gt;0,1,0)</f>
        <v>0</v>
      </c>
      <c r="BS907">
        <v>0</v>
      </c>
      <c r="BT907">
        <v>164</v>
      </c>
      <c r="BU907">
        <v>0</v>
      </c>
      <c r="BV907">
        <v>0</v>
      </c>
      <c r="BW907">
        <v>0</v>
      </c>
      <c r="BX907" s="28" t="s">
        <v>83</v>
      </c>
      <c r="BY907" s="14">
        <f>IF(Table1[[#This Row],[PoolQC]]="NA", 0, 1)</f>
        <v>0</v>
      </c>
      <c r="BZ907" s="30" t="s">
        <v>134</v>
      </c>
      <c r="CA907" s="14">
        <f>IF(Table1[[#This Row],[Fence]]="NA",0,1)</f>
        <v>1</v>
      </c>
      <c r="CB907" t="s">
        <v>83</v>
      </c>
      <c r="CC907">
        <v>0</v>
      </c>
      <c r="CD907" s="30">
        <v>2</v>
      </c>
      <c r="CE907">
        <v>2010</v>
      </c>
      <c r="CF907" t="s">
        <v>110</v>
      </c>
      <c r="CG907" t="s">
        <v>111</v>
      </c>
      <c r="CH907" s="14">
        <f>IF(Table1[[#This Row],[SaleCondition]]="Normal",1,0)</f>
        <v>1</v>
      </c>
      <c r="CI907" s="1">
        <v>128000</v>
      </c>
    </row>
    <row r="908" spans="1:87" x14ac:dyDescent="0.2">
      <c r="A908">
        <v>907</v>
      </c>
      <c r="B908">
        <v>20</v>
      </c>
      <c r="C908" s="28" t="s">
        <v>81</v>
      </c>
      <c r="D908">
        <v>116</v>
      </c>
      <c r="E908">
        <v>13501</v>
      </c>
      <c r="F908" s="28" t="s">
        <v>82</v>
      </c>
      <c r="G908" t="s">
        <v>83</v>
      </c>
      <c r="H908" t="s">
        <v>120</v>
      </c>
      <c r="I908" s="28" t="s">
        <v>85</v>
      </c>
      <c r="J908" t="s">
        <v>86</v>
      </c>
      <c r="K908" s="30" t="s">
        <v>122</v>
      </c>
      <c r="L908" t="s">
        <v>88</v>
      </c>
      <c r="M908" s="31" t="s">
        <v>136</v>
      </c>
      <c r="N908" s="31" t="s">
        <v>90</v>
      </c>
      <c r="O908" s="28" t="s">
        <v>90</v>
      </c>
      <c r="P908" t="s">
        <v>91</v>
      </c>
      <c r="Q908" s="30" t="s">
        <v>115</v>
      </c>
      <c r="R908" s="28">
        <v>8</v>
      </c>
      <c r="S908" s="28">
        <v>5</v>
      </c>
      <c r="T908">
        <v>2006</v>
      </c>
      <c r="U908">
        <v>2006</v>
      </c>
      <c r="V908" s="14">
        <f t="shared" si="14"/>
        <v>0</v>
      </c>
      <c r="W908" s="28" t="s">
        <v>93</v>
      </c>
      <c r="X908" s="28" t="s">
        <v>94</v>
      </c>
      <c r="Y908" s="30" t="s">
        <v>95</v>
      </c>
      <c r="Z908" s="28" t="s">
        <v>95</v>
      </c>
      <c r="AA908" t="s">
        <v>137</v>
      </c>
      <c r="AB908" s="28">
        <v>208</v>
      </c>
      <c r="AC908" s="28" t="s">
        <v>97</v>
      </c>
      <c r="AD908" s="28" t="s">
        <v>98</v>
      </c>
      <c r="AE908" s="30" t="s">
        <v>99</v>
      </c>
      <c r="AF908" t="s">
        <v>97</v>
      </c>
      <c r="AG908" t="s">
        <v>98</v>
      </c>
      <c r="AH908" t="s">
        <v>100</v>
      </c>
      <c r="AI908" t="s">
        <v>101</v>
      </c>
      <c r="AJ908">
        <v>63</v>
      </c>
      <c r="AK908" t="s">
        <v>102</v>
      </c>
      <c r="AL908">
        <v>0</v>
      </c>
      <c r="AM908">
        <v>1560</v>
      </c>
      <c r="AN908">
        <v>1623</v>
      </c>
      <c r="AO908" s="28" t="s">
        <v>103</v>
      </c>
      <c r="AP908" s="28" t="s">
        <v>104</v>
      </c>
      <c r="AQ908" t="s">
        <v>105</v>
      </c>
      <c r="AR908" t="s">
        <v>106</v>
      </c>
      <c r="AS908">
        <v>1636</v>
      </c>
      <c r="AT908">
        <v>0</v>
      </c>
      <c r="AU908">
        <v>0</v>
      </c>
      <c r="AV908">
        <v>1636</v>
      </c>
      <c r="AW908" s="30">
        <v>1</v>
      </c>
      <c r="AX908">
        <v>0</v>
      </c>
      <c r="AY908" s="30">
        <v>2</v>
      </c>
      <c r="AZ908" s="30">
        <v>0</v>
      </c>
      <c r="BA908">
        <v>3</v>
      </c>
      <c r="BB908" s="14">
        <f>IF(Table1[[#This Row],[FullBath]]+Table1[[#This Row],[HalfBath]]=Table1[[#This Row],[BedroomAbvGr]],1,0)</f>
        <v>0</v>
      </c>
      <c r="BC908">
        <v>1</v>
      </c>
      <c r="BD908" s="30" t="s">
        <v>97</v>
      </c>
      <c r="BE908">
        <v>8</v>
      </c>
      <c r="BF908" t="s">
        <v>107</v>
      </c>
      <c r="BG908">
        <v>1</v>
      </c>
      <c r="BH908" t="s">
        <v>97</v>
      </c>
      <c r="BI908" t="s">
        <v>108</v>
      </c>
      <c r="BJ908">
        <v>2006</v>
      </c>
      <c r="BK908" t="s">
        <v>109</v>
      </c>
      <c r="BL908">
        <v>3</v>
      </c>
      <c r="BM908">
        <v>865</v>
      </c>
      <c r="BN908" t="s">
        <v>98</v>
      </c>
      <c r="BO908" t="s">
        <v>98</v>
      </c>
      <c r="BP908" t="s">
        <v>105</v>
      </c>
      <c r="BQ908" s="30">
        <v>0</v>
      </c>
      <c r="BR908" s="14">
        <f>IF(Table1[[#This Row],[WoodDeckSF]]&gt;0,1,0)</f>
        <v>0</v>
      </c>
      <c r="BS908">
        <v>60</v>
      </c>
      <c r="BT908">
        <v>0</v>
      </c>
      <c r="BU908">
        <v>0</v>
      </c>
      <c r="BV908">
        <v>0</v>
      </c>
      <c r="BW908">
        <v>0</v>
      </c>
      <c r="BX908" s="28" t="s">
        <v>83</v>
      </c>
      <c r="BY908" s="14">
        <f>IF(Table1[[#This Row],[PoolQC]]="NA", 0, 1)</f>
        <v>0</v>
      </c>
      <c r="BZ908" s="30" t="s">
        <v>83</v>
      </c>
      <c r="CA908" s="14">
        <f>IF(Table1[[#This Row],[Fence]]="NA",0,1)</f>
        <v>0</v>
      </c>
      <c r="CB908" t="s">
        <v>83</v>
      </c>
      <c r="CC908">
        <v>0</v>
      </c>
      <c r="CD908" s="30">
        <v>6</v>
      </c>
      <c r="CE908">
        <v>2007</v>
      </c>
      <c r="CF908" t="s">
        <v>110</v>
      </c>
      <c r="CG908" t="s">
        <v>111</v>
      </c>
      <c r="CH908" s="14">
        <f>IF(Table1[[#This Row],[SaleCondition]]="Normal",1,0)</f>
        <v>1</v>
      </c>
      <c r="CI908" s="1">
        <v>255000</v>
      </c>
    </row>
    <row r="909" spans="1:87" x14ac:dyDescent="0.2">
      <c r="A909">
        <v>908</v>
      </c>
      <c r="B909">
        <v>50</v>
      </c>
      <c r="C909" s="28" t="s">
        <v>81</v>
      </c>
      <c r="D909">
        <v>86</v>
      </c>
      <c r="E909">
        <v>11500</v>
      </c>
      <c r="F909" s="28" t="s">
        <v>82</v>
      </c>
      <c r="G909" t="s">
        <v>83</v>
      </c>
      <c r="H909" t="s">
        <v>120</v>
      </c>
      <c r="I909" s="28" t="s">
        <v>85</v>
      </c>
      <c r="J909" t="s">
        <v>86</v>
      </c>
      <c r="K909" s="30" t="s">
        <v>87</v>
      </c>
      <c r="L909" t="s">
        <v>88</v>
      </c>
      <c r="M909" s="31" t="s">
        <v>123</v>
      </c>
      <c r="N909" s="31" t="s">
        <v>90</v>
      </c>
      <c r="O909" s="28" t="s">
        <v>90</v>
      </c>
      <c r="P909" t="s">
        <v>91</v>
      </c>
      <c r="Q909" s="30" t="s">
        <v>132</v>
      </c>
      <c r="R909" s="28">
        <v>7</v>
      </c>
      <c r="S909" s="28">
        <v>7</v>
      </c>
      <c r="T909">
        <v>1936</v>
      </c>
      <c r="U909">
        <v>1987</v>
      </c>
      <c r="V909" s="14">
        <f t="shared" si="14"/>
        <v>1</v>
      </c>
      <c r="W909" s="28" t="s">
        <v>93</v>
      </c>
      <c r="X909" s="28" t="s">
        <v>94</v>
      </c>
      <c r="Y909" s="30" t="s">
        <v>96</v>
      </c>
      <c r="Z909" s="28" t="s">
        <v>96</v>
      </c>
      <c r="AA909" t="s">
        <v>117</v>
      </c>
      <c r="AB909" s="28">
        <v>0</v>
      </c>
      <c r="AC909" s="28" t="s">
        <v>97</v>
      </c>
      <c r="AD909" s="28" t="s">
        <v>98</v>
      </c>
      <c r="AE909" s="30" t="s">
        <v>118</v>
      </c>
      <c r="AF909" t="s">
        <v>97</v>
      </c>
      <c r="AG909" t="s">
        <v>98</v>
      </c>
      <c r="AH909" t="s">
        <v>100</v>
      </c>
      <c r="AI909" t="s">
        <v>153</v>
      </c>
      <c r="AJ909">
        <v>223</v>
      </c>
      <c r="AK909" t="s">
        <v>102</v>
      </c>
      <c r="AL909">
        <v>0</v>
      </c>
      <c r="AM909">
        <v>794</v>
      </c>
      <c r="AN909">
        <v>1017</v>
      </c>
      <c r="AO909" s="28" t="s">
        <v>103</v>
      </c>
      <c r="AP909" s="28" t="s">
        <v>97</v>
      </c>
      <c r="AQ909" t="s">
        <v>105</v>
      </c>
      <c r="AR909" t="s">
        <v>106</v>
      </c>
      <c r="AS909">
        <v>1020</v>
      </c>
      <c r="AT909">
        <v>1037</v>
      </c>
      <c r="AU909">
        <v>0</v>
      </c>
      <c r="AV909">
        <v>2057</v>
      </c>
      <c r="AW909" s="30">
        <v>0</v>
      </c>
      <c r="AX909">
        <v>0</v>
      </c>
      <c r="AY909" s="30">
        <v>1</v>
      </c>
      <c r="AZ909" s="30">
        <v>1</v>
      </c>
      <c r="BA909">
        <v>3</v>
      </c>
      <c r="BB909" s="14">
        <f>IF(Table1[[#This Row],[FullBath]]+Table1[[#This Row],[HalfBath]]=Table1[[#This Row],[BedroomAbvGr]],1,0)</f>
        <v>0</v>
      </c>
      <c r="BC909">
        <v>1</v>
      </c>
      <c r="BD909" s="30" t="s">
        <v>97</v>
      </c>
      <c r="BE909">
        <v>6</v>
      </c>
      <c r="BF909" t="s">
        <v>107</v>
      </c>
      <c r="BG909">
        <v>1</v>
      </c>
      <c r="BH909" t="s">
        <v>97</v>
      </c>
      <c r="BI909" t="s">
        <v>108</v>
      </c>
      <c r="BJ909">
        <v>1936</v>
      </c>
      <c r="BK909" t="s">
        <v>157</v>
      </c>
      <c r="BL909">
        <v>1</v>
      </c>
      <c r="BM909">
        <v>180</v>
      </c>
      <c r="BN909" t="s">
        <v>147</v>
      </c>
      <c r="BO909" t="s">
        <v>98</v>
      </c>
      <c r="BP909" t="s">
        <v>105</v>
      </c>
      <c r="BQ909" s="30">
        <v>0</v>
      </c>
      <c r="BR909" s="14">
        <f>IF(Table1[[#This Row],[WoodDeckSF]]&gt;0,1,0)</f>
        <v>0</v>
      </c>
      <c r="BS909">
        <v>0</v>
      </c>
      <c r="BT909">
        <v>0</v>
      </c>
      <c r="BU909">
        <v>0</v>
      </c>
      <c r="BV909">
        <v>322</v>
      </c>
      <c r="BW909">
        <v>0</v>
      </c>
      <c r="BX909" s="28" t="s">
        <v>83</v>
      </c>
      <c r="BY909" s="14">
        <f>IF(Table1[[#This Row],[PoolQC]]="NA", 0, 1)</f>
        <v>0</v>
      </c>
      <c r="BZ909" s="30" t="s">
        <v>83</v>
      </c>
      <c r="CA909" s="14">
        <f>IF(Table1[[#This Row],[Fence]]="NA",0,1)</f>
        <v>0</v>
      </c>
      <c r="CB909" t="s">
        <v>83</v>
      </c>
      <c r="CC909">
        <v>0</v>
      </c>
      <c r="CD909" s="30">
        <v>6</v>
      </c>
      <c r="CE909">
        <v>2006</v>
      </c>
      <c r="CF909" t="s">
        <v>110</v>
      </c>
      <c r="CG909" t="s">
        <v>111</v>
      </c>
      <c r="CH909" s="14">
        <f>IF(Table1[[#This Row],[SaleCondition]]="Normal",1,0)</f>
        <v>1</v>
      </c>
      <c r="CI909" s="1">
        <v>250000</v>
      </c>
    </row>
    <row r="910" spans="1:87" x14ac:dyDescent="0.2">
      <c r="A910">
        <v>909</v>
      </c>
      <c r="B910">
        <v>20</v>
      </c>
      <c r="C910" s="28" t="s">
        <v>81</v>
      </c>
      <c r="D910" t="s">
        <v>83</v>
      </c>
      <c r="E910">
        <v>8885</v>
      </c>
      <c r="F910" s="28" t="s">
        <v>82</v>
      </c>
      <c r="G910" t="s">
        <v>83</v>
      </c>
      <c r="H910" t="s">
        <v>120</v>
      </c>
      <c r="I910" s="28" t="s">
        <v>195</v>
      </c>
      <c r="J910" t="s">
        <v>86</v>
      </c>
      <c r="K910" s="30" t="s">
        <v>87</v>
      </c>
      <c r="L910" t="s">
        <v>194</v>
      </c>
      <c r="M910" s="31" t="s">
        <v>131</v>
      </c>
      <c r="N910" s="31" t="s">
        <v>90</v>
      </c>
      <c r="O910" s="28" t="s">
        <v>90</v>
      </c>
      <c r="P910" t="s">
        <v>91</v>
      </c>
      <c r="Q910" s="30" t="s">
        <v>115</v>
      </c>
      <c r="R910" s="28">
        <v>5</v>
      </c>
      <c r="S910" s="28">
        <v>5</v>
      </c>
      <c r="T910">
        <v>1983</v>
      </c>
      <c r="U910">
        <v>1983</v>
      </c>
      <c r="V910" s="14">
        <f t="shared" si="14"/>
        <v>0</v>
      </c>
      <c r="W910" s="28" t="s">
        <v>93</v>
      </c>
      <c r="X910" s="28" t="s">
        <v>94</v>
      </c>
      <c r="Y910" s="30" t="s">
        <v>140</v>
      </c>
      <c r="Z910" s="28" t="s">
        <v>140</v>
      </c>
      <c r="AA910" t="s">
        <v>117</v>
      </c>
      <c r="AB910" s="28">
        <v>0</v>
      </c>
      <c r="AC910" s="28" t="s">
        <v>98</v>
      </c>
      <c r="AD910" s="28" t="s">
        <v>98</v>
      </c>
      <c r="AE910" s="30" t="s">
        <v>118</v>
      </c>
      <c r="AF910" t="s">
        <v>97</v>
      </c>
      <c r="AG910" t="s">
        <v>98</v>
      </c>
      <c r="AH910" t="s">
        <v>130</v>
      </c>
      <c r="AI910" t="s">
        <v>141</v>
      </c>
      <c r="AJ910">
        <v>301</v>
      </c>
      <c r="AK910" t="s">
        <v>119</v>
      </c>
      <c r="AL910">
        <v>324</v>
      </c>
      <c r="AM910">
        <v>239</v>
      </c>
      <c r="AN910">
        <v>864</v>
      </c>
      <c r="AO910" s="28" t="s">
        <v>103</v>
      </c>
      <c r="AP910" s="28" t="s">
        <v>98</v>
      </c>
      <c r="AQ910" t="s">
        <v>105</v>
      </c>
      <c r="AR910" t="s">
        <v>106</v>
      </c>
      <c r="AS910">
        <v>902</v>
      </c>
      <c r="AT910">
        <v>0</v>
      </c>
      <c r="AU910">
        <v>0</v>
      </c>
      <c r="AV910">
        <v>902</v>
      </c>
      <c r="AW910" s="30">
        <v>1</v>
      </c>
      <c r="AX910">
        <v>0</v>
      </c>
      <c r="AY910" s="30">
        <v>1</v>
      </c>
      <c r="AZ910" s="30">
        <v>0</v>
      </c>
      <c r="BA910">
        <v>2</v>
      </c>
      <c r="BB910" s="14">
        <f>IF(Table1[[#This Row],[FullBath]]+Table1[[#This Row],[HalfBath]]=Table1[[#This Row],[BedroomAbvGr]],1,0)</f>
        <v>0</v>
      </c>
      <c r="BC910">
        <v>1</v>
      </c>
      <c r="BD910" s="30" t="s">
        <v>98</v>
      </c>
      <c r="BE910">
        <v>5</v>
      </c>
      <c r="BF910" t="s">
        <v>107</v>
      </c>
      <c r="BG910">
        <v>0</v>
      </c>
      <c r="BH910" t="s">
        <v>83</v>
      </c>
      <c r="BI910" t="s">
        <v>108</v>
      </c>
      <c r="BJ910">
        <v>1983</v>
      </c>
      <c r="BK910" t="s">
        <v>102</v>
      </c>
      <c r="BL910">
        <v>2</v>
      </c>
      <c r="BM910">
        <v>484</v>
      </c>
      <c r="BN910" t="s">
        <v>98</v>
      </c>
      <c r="BO910" t="s">
        <v>98</v>
      </c>
      <c r="BP910" t="s">
        <v>105</v>
      </c>
      <c r="BQ910" s="30">
        <v>164</v>
      </c>
      <c r="BR910" s="14">
        <f>IF(Table1[[#This Row],[WoodDeckSF]]&gt;0,1,0)</f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 s="28" t="s">
        <v>83</v>
      </c>
      <c r="BY910" s="14">
        <f>IF(Table1[[#This Row],[PoolQC]]="NA", 0, 1)</f>
        <v>0</v>
      </c>
      <c r="BZ910" s="30" t="s">
        <v>134</v>
      </c>
      <c r="CA910" s="14">
        <f>IF(Table1[[#This Row],[Fence]]="NA",0,1)</f>
        <v>1</v>
      </c>
      <c r="CB910" t="s">
        <v>83</v>
      </c>
      <c r="CC910">
        <v>0</v>
      </c>
      <c r="CD910" s="30">
        <v>6</v>
      </c>
      <c r="CE910">
        <v>2006</v>
      </c>
      <c r="CF910" t="s">
        <v>110</v>
      </c>
      <c r="CG910" t="s">
        <v>111</v>
      </c>
      <c r="CH910" s="14">
        <f>IF(Table1[[#This Row],[SaleCondition]]="Normal",1,0)</f>
        <v>1</v>
      </c>
      <c r="CI910" s="1">
        <v>131000</v>
      </c>
    </row>
    <row r="911" spans="1:87" x14ac:dyDescent="0.2">
      <c r="A911">
        <v>910</v>
      </c>
      <c r="B911">
        <v>60</v>
      </c>
      <c r="C911" s="28" t="s">
        <v>81</v>
      </c>
      <c r="D911">
        <v>149</v>
      </c>
      <c r="E911">
        <v>12589</v>
      </c>
      <c r="F911" s="28" t="s">
        <v>82</v>
      </c>
      <c r="G911" t="s">
        <v>83</v>
      </c>
      <c r="H911" t="s">
        <v>160</v>
      </c>
      <c r="I911" s="28" t="s">
        <v>85</v>
      </c>
      <c r="J911" t="s">
        <v>86</v>
      </c>
      <c r="K911" s="30" t="s">
        <v>87</v>
      </c>
      <c r="L911" t="s">
        <v>88</v>
      </c>
      <c r="M911" s="31" t="s">
        <v>193</v>
      </c>
      <c r="N911" s="31" t="s">
        <v>90</v>
      </c>
      <c r="O911" s="28" t="s">
        <v>90</v>
      </c>
      <c r="P911" t="s">
        <v>91</v>
      </c>
      <c r="Q911" s="30" t="s">
        <v>92</v>
      </c>
      <c r="R911" s="28">
        <v>6</v>
      </c>
      <c r="S911" s="28">
        <v>5</v>
      </c>
      <c r="T911">
        <v>2005</v>
      </c>
      <c r="U911">
        <v>2005</v>
      </c>
      <c r="V911" s="14">
        <f t="shared" si="14"/>
        <v>0</v>
      </c>
      <c r="W911" s="28" t="s">
        <v>93</v>
      </c>
      <c r="X911" s="28" t="s">
        <v>94</v>
      </c>
      <c r="Y911" s="30" t="s">
        <v>95</v>
      </c>
      <c r="Z911" s="28" t="s">
        <v>95</v>
      </c>
      <c r="AA911" t="s">
        <v>117</v>
      </c>
      <c r="AB911" s="28">
        <v>0</v>
      </c>
      <c r="AC911" s="28" t="s">
        <v>97</v>
      </c>
      <c r="AD911" s="28" t="s">
        <v>98</v>
      </c>
      <c r="AE911" s="30" t="s">
        <v>99</v>
      </c>
      <c r="AF911" t="s">
        <v>97</v>
      </c>
      <c r="AG911" t="s">
        <v>98</v>
      </c>
      <c r="AH911" t="s">
        <v>100</v>
      </c>
      <c r="AI911" t="s">
        <v>102</v>
      </c>
      <c r="AJ911">
        <v>0</v>
      </c>
      <c r="AK911" t="s">
        <v>102</v>
      </c>
      <c r="AL911">
        <v>0</v>
      </c>
      <c r="AM911">
        <v>742</v>
      </c>
      <c r="AN911">
        <v>742</v>
      </c>
      <c r="AO911" s="28" t="s">
        <v>103</v>
      </c>
      <c r="AP911" s="28" t="s">
        <v>104</v>
      </c>
      <c r="AQ911" t="s">
        <v>105</v>
      </c>
      <c r="AR911" t="s">
        <v>106</v>
      </c>
      <c r="AS911">
        <v>742</v>
      </c>
      <c r="AT911">
        <v>742</v>
      </c>
      <c r="AU911">
        <v>0</v>
      </c>
      <c r="AV911">
        <v>1484</v>
      </c>
      <c r="AW911" s="30">
        <v>0</v>
      </c>
      <c r="AX911">
        <v>0</v>
      </c>
      <c r="AY911" s="30">
        <v>2</v>
      </c>
      <c r="AZ911" s="30">
        <v>1</v>
      </c>
      <c r="BA911">
        <v>3</v>
      </c>
      <c r="BB911" s="14">
        <f>IF(Table1[[#This Row],[FullBath]]+Table1[[#This Row],[HalfBath]]=Table1[[#This Row],[BedroomAbvGr]],1,0)</f>
        <v>1</v>
      </c>
      <c r="BC911">
        <v>1</v>
      </c>
      <c r="BD911" s="30" t="s">
        <v>97</v>
      </c>
      <c r="BE911">
        <v>8</v>
      </c>
      <c r="BF911" t="s">
        <v>107</v>
      </c>
      <c r="BG911">
        <v>1</v>
      </c>
      <c r="BH911" t="s">
        <v>97</v>
      </c>
      <c r="BI911" t="s">
        <v>108</v>
      </c>
      <c r="BJ911">
        <v>2005</v>
      </c>
      <c r="BK911" t="s">
        <v>157</v>
      </c>
      <c r="BL911">
        <v>2</v>
      </c>
      <c r="BM911">
        <v>390</v>
      </c>
      <c r="BN911" t="s">
        <v>98</v>
      </c>
      <c r="BO911" t="s">
        <v>98</v>
      </c>
      <c r="BP911" t="s">
        <v>105</v>
      </c>
      <c r="BQ911" s="30">
        <v>36</v>
      </c>
      <c r="BR911" s="14">
        <f>IF(Table1[[#This Row],[WoodDeckSF]]&gt;0,1,0)</f>
        <v>1</v>
      </c>
      <c r="BS911">
        <v>24</v>
      </c>
      <c r="BT911">
        <v>0</v>
      </c>
      <c r="BU911">
        <v>0</v>
      </c>
      <c r="BV911">
        <v>0</v>
      </c>
      <c r="BW911">
        <v>0</v>
      </c>
      <c r="BX911" s="28" t="s">
        <v>83</v>
      </c>
      <c r="BY911" s="14">
        <f>IF(Table1[[#This Row],[PoolQC]]="NA", 0, 1)</f>
        <v>0</v>
      </c>
      <c r="BZ911" s="30" t="s">
        <v>83</v>
      </c>
      <c r="CA911" s="14">
        <f>IF(Table1[[#This Row],[Fence]]="NA",0,1)</f>
        <v>0</v>
      </c>
      <c r="CB911" t="s">
        <v>83</v>
      </c>
      <c r="CC911">
        <v>0</v>
      </c>
      <c r="CD911" s="30">
        <v>6</v>
      </c>
      <c r="CE911">
        <v>2009</v>
      </c>
      <c r="CF911" t="s">
        <v>110</v>
      </c>
      <c r="CG911" t="s">
        <v>111</v>
      </c>
      <c r="CH911" s="14">
        <f>IF(Table1[[#This Row],[SaleCondition]]="Normal",1,0)</f>
        <v>1</v>
      </c>
      <c r="CI911" s="1">
        <v>174000</v>
      </c>
    </row>
    <row r="912" spans="1:87" x14ac:dyDescent="0.2">
      <c r="A912">
        <v>911</v>
      </c>
      <c r="B912">
        <v>90</v>
      </c>
      <c r="C912" s="28" t="s">
        <v>81</v>
      </c>
      <c r="D912">
        <v>80</v>
      </c>
      <c r="E912">
        <v>11600</v>
      </c>
      <c r="F912" s="28" t="s">
        <v>82</v>
      </c>
      <c r="G912" t="s">
        <v>83</v>
      </c>
      <c r="H912" t="s">
        <v>84</v>
      </c>
      <c r="I912" s="28" t="s">
        <v>85</v>
      </c>
      <c r="J912" t="s">
        <v>86</v>
      </c>
      <c r="K912" s="30" t="s">
        <v>122</v>
      </c>
      <c r="L912" t="s">
        <v>88</v>
      </c>
      <c r="M912" s="31" t="s">
        <v>162</v>
      </c>
      <c r="N912" s="31" t="s">
        <v>114</v>
      </c>
      <c r="O912" s="28" t="s">
        <v>90</v>
      </c>
      <c r="P912" t="s">
        <v>167</v>
      </c>
      <c r="Q912" s="30" t="s">
        <v>92</v>
      </c>
      <c r="R912" s="28">
        <v>5</v>
      </c>
      <c r="S912" s="28">
        <v>5</v>
      </c>
      <c r="T912">
        <v>1960</v>
      </c>
      <c r="U912">
        <v>1960</v>
      </c>
      <c r="V912" s="14">
        <f t="shared" si="14"/>
        <v>0</v>
      </c>
      <c r="W912" s="28" t="s">
        <v>93</v>
      </c>
      <c r="X912" s="28" t="s">
        <v>94</v>
      </c>
      <c r="Y912" s="30" t="s">
        <v>116</v>
      </c>
      <c r="Z912" s="28" t="s">
        <v>116</v>
      </c>
      <c r="AA912" t="s">
        <v>96</v>
      </c>
      <c r="AB912" s="28">
        <v>361</v>
      </c>
      <c r="AC912" s="28" t="s">
        <v>98</v>
      </c>
      <c r="AD912" s="28" t="s">
        <v>98</v>
      </c>
      <c r="AE912" s="30" t="s">
        <v>118</v>
      </c>
      <c r="AF912" t="s">
        <v>98</v>
      </c>
      <c r="AG912" t="s">
        <v>98</v>
      </c>
      <c r="AH912" t="s">
        <v>100</v>
      </c>
      <c r="AI912" t="s">
        <v>153</v>
      </c>
      <c r="AJ912">
        <v>443</v>
      </c>
      <c r="AK912" t="s">
        <v>102</v>
      </c>
      <c r="AL912">
        <v>0</v>
      </c>
      <c r="AM912">
        <v>662</v>
      </c>
      <c r="AN912">
        <v>1105</v>
      </c>
      <c r="AO912" s="28" t="s">
        <v>103</v>
      </c>
      <c r="AP912" s="28" t="s">
        <v>98</v>
      </c>
      <c r="AQ912" t="s">
        <v>105</v>
      </c>
      <c r="AR912" t="s">
        <v>164</v>
      </c>
      <c r="AS912">
        <v>1105</v>
      </c>
      <c r="AT912">
        <v>1169</v>
      </c>
      <c r="AU912">
        <v>0</v>
      </c>
      <c r="AV912">
        <v>2274</v>
      </c>
      <c r="AW912" s="30">
        <v>0</v>
      </c>
      <c r="AX912">
        <v>0</v>
      </c>
      <c r="AY912" s="30">
        <v>2</v>
      </c>
      <c r="AZ912" s="30">
        <v>0</v>
      </c>
      <c r="BA912">
        <v>5</v>
      </c>
      <c r="BB912" s="14">
        <f>IF(Table1[[#This Row],[FullBath]]+Table1[[#This Row],[HalfBath]]=Table1[[#This Row],[BedroomAbvGr]],1,0)</f>
        <v>0</v>
      </c>
      <c r="BC912">
        <v>2</v>
      </c>
      <c r="BD912" s="30" t="s">
        <v>98</v>
      </c>
      <c r="BE912">
        <v>12</v>
      </c>
      <c r="BF912" t="s">
        <v>107</v>
      </c>
      <c r="BG912">
        <v>0</v>
      </c>
      <c r="BH912" t="s">
        <v>83</v>
      </c>
      <c r="BI912" t="s">
        <v>127</v>
      </c>
      <c r="BJ912">
        <v>1960</v>
      </c>
      <c r="BK912" t="s">
        <v>102</v>
      </c>
      <c r="BL912">
        <v>2</v>
      </c>
      <c r="BM912">
        <v>480</v>
      </c>
      <c r="BN912" t="s">
        <v>98</v>
      </c>
      <c r="BO912" t="s">
        <v>98</v>
      </c>
      <c r="BP912" t="s">
        <v>105</v>
      </c>
      <c r="BQ912" s="30">
        <v>0</v>
      </c>
      <c r="BR912" s="14">
        <f>IF(Table1[[#This Row],[WoodDeckSF]]&gt;0,1,0)</f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 s="28" t="s">
        <v>83</v>
      </c>
      <c r="BY912" s="14">
        <f>IF(Table1[[#This Row],[PoolQC]]="NA", 0, 1)</f>
        <v>0</v>
      </c>
      <c r="BZ912" s="30" t="s">
        <v>83</v>
      </c>
      <c r="CA912" s="14">
        <f>IF(Table1[[#This Row],[Fence]]="NA",0,1)</f>
        <v>0</v>
      </c>
      <c r="CB912" t="s">
        <v>83</v>
      </c>
      <c r="CC912">
        <v>0</v>
      </c>
      <c r="CD912" s="30">
        <v>1</v>
      </c>
      <c r="CE912">
        <v>2010</v>
      </c>
      <c r="CF912" t="s">
        <v>110</v>
      </c>
      <c r="CG912" t="s">
        <v>111</v>
      </c>
      <c r="CH912" s="14">
        <f>IF(Table1[[#This Row],[SaleCondition]]="Normal",1,0)</f>
        <v>1</v>
      </c>
      <c r="CI912" s="1">
        <v>154300</v>
      </c>
    </row>
    <row r="913" spans="1:87" x14ac:dyDescent="0.2">
      <c r="A913">
        <v>912</v>
      </c>
      <c r="B913">
        <v>20</v>
      </c>
      <c r="C913" s="28" t="s">
        <v>81</v>
      </c>
      <c r="D913" t="s">
        <v>83</v>
      </c>
      <c r="E913">
        <v>9286</v>
      </c>
      <c r="F913" s="28" t="s">
        <v>82</v>
      </c>
      <c r="G913" t="s">
        <v>83</v>
      </c>
      <c r="H913" t="s">
        <v>120</v>
      </c>
      <c r="I913" s="28" t="s">
        <v>85</v>
      </c>
      <c r="J913" t="s">
        <v>86</v>
      </c>
      <c r="K913" s="30" t="s">
        <v>166</v>
      </c>
      <c r="L913" t="s">
        <v>194</v>
      </c>
      <c r="M913" s="31" t="s">
        <v>89</v>
      </c>
      <c r="N913" s="31" t="s">
        <v>90</v>
      </c>
      <c r="O913" s="28" t="s">
        <v>90</v>
      </c>
      <c r="P913" t="s">
        <v>91</v>
      </c>
      <c r="Q913" s="30" t="s">
        <v>115</v>
      </c>
      <c r="R913" s="28">
        <v>5</v>
      </c>
      <c r="S913" s="28">
        <v>7</v>
      </c>
      <c r="T913">
        <v>1977</v>
      </c>
      <c r="U913">
        <v>1989</v>
      </c>
      <c r="V913" s="14">
        <f t="shared" si="14"/>
        <v>1</v>
      </c>
      <c r="W913" s="28" t="s">
        <v>93</v>
      </c>
      <c r="X913" s="28" t="s">
        <v>94</v>
      </c>
      <c r="Y913" s="30" t="s">
        <v>140</v>
      </c>
      <c r="Z913" s="28" t="s">
        <v>161</v>
      </c>
      <c r="AA913" t="s">
        <v>117</v>
      </c>
      <c r="AB913" s="28">
        <v>0</v>
      </c>
      <c r="AC913" s="28" t="s">
        <v>98</v>
      </c>
      <c r="AD913" s="28" t="s">
        <v>98</v>
      </c>
      <c r="AE913" s="30" t="s">
        <v>118</v>
      </c>
      <c r="AF913" t="s">
        <v>97</v>
      </c>
      <c r="AG913" t="s">
        <v>97</v>
      </c>
      <c r="AH913" t="s">
        <v>130</v>
      </c>
      <c r="AI913" t="s">
        <v>119</v>
      </c>
      <c r="AJ913">
        <v>196</v>
      </c>
      <c r="AK913" t="s">
        <v>102</v>
      </c>
      <c r="AL913">
        <v>0</v>
      </c>
      <c r="AM913">
        <v>1072</v>
      </c>
      <c r="AN913">
        <v>1268</v>
      </c>
      <c r="AO913" s="28" t="s">
        <v>103</v>
      </c>
      <c r="AP913" s="28" t="s">
        <v>98</v>
      </c>
      <c r="AQ913" t="s">
        <v>105</v>
      </c>
      <c r="AR913" t="s">
        <v>106</v>
      </c>
      <c r="AS913">
        <v>1268</v>
      </c>
      <c r="AT913">
        <v>0</v>
      </c>
      <c r="AU913">
        <v>0</v>
      </c>
      <c r="AV913">
        <v>1268</v>
      </c>
      <c r="AW913" s="30">
        <v>0</v>
      </c>
      <c r="AX913">
        <v>0</v>
      </c>
      <c r="AY913" s="30">
        <v>1</v>
      </c>
      <c r="AZ913" s="30">
        <v>1</v>
      </c>
      <c r="BA913">
        <v>3</v>
      </c>
      <c r="BB913" s="14">
        <f>IF(Table1[[#This Row],[FullBath]]+Table1[[#This Row],[HalfBath]]=Table1[[#This Row],[BedroomAbvGr]],1,0)</f>
        <v>0</v>
      </c>
      <c r="BC913">
        <v>1</v>
      </c>
      <c r="BD913" s="30" t="s">
        <v>97</v>
      </c>
      <c r="BE913">
        <v>5</v>
      </c>
      <c r="BF913" t="s">
        <v>107</v>
      </c>
      <c r="BG913">
        <v>0</v>
      </c>
      <c r="BH913" t="s">
        <v>83</v>
      </c>
      <c r="BI913" t="s">
        <v>127</v>
      </c>
      <c r="BJ913">
        <v>1978</v>
      </c>
      <c r="BK913" t="s">
        <v>102</v>
      </c>
      <c r="BL913">
        <v>1</v>
      </c>
      <c r="BM913">
        <v>252</v>
      </c>
      <c r="BN913" t="s">
        <v>98</v>
      </c>
      <c r="BO913" t="s">
        <v>98</v>
      </c>
      <c r="BP913" t="s">
        <v>105</v>
      </c>
      <c r="BQ913" s="30">
        <v>173</v>
      </c>
      <c r="BR913" s="14">
        <f>IF(Table1[[#This Row],[WoodDeckSF]]&gt;0,1,0)</f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 s="28" t="s">
        <v>83</v>
      </c>
      <c r="BY913" s="14">
        <f>IF(Table1[[#This Row],[PoolQC]]="NA", 0, 1)</f>
        <v>0</v>
      </c>
      <c r="BZ913" s="30" t="s">
        <v>83</v>
      </c>
      <c r="CA913" s="14">
        <f>IF(Table1[[#This Row],[Fence]]="NA",0,1)</f>
        <v>0</v>
      </c>
      <c r="CB913" t="s">
        <v>83</v>
      </c>
      <c r="CC913">
        <v>0</v>
      </c>
      <c r="CD913" s="30">
        <v>10</v>
      </c>
      <c r="CE913">
        <v>2009</v>
      </c>
      <c r="CF913" t="s">
        <v>110</v>
      </c>
      <c r="CG913" t="s">
        <v>111</v>
      </c>
      <c r="CH913" s="14">
        <f>IF(Table1[[#This Row],[SaleCondition]]="Normal",1,0)</f>
        <v>1</v>
      </c>
      <c r="CI913" s="1">
        <v>143500</v>
      </c>
    </row>
    <row r="914" spans="1:87" x14ac:dyDescent="0.2">
      <c r="A914">
        <v>913</v>
      </c>
      <c r="B914">
        <v>30</v>
      </c>
      <c r="C914" s="28" t="s">
        <v>142</v>
      </c>
      <c r="D914">
        <v>51</v>
      </c>
      <c r="E914">
        <v>6120</v>
      </c>
      <c r="F914" s="28" t="s">
        <v>82</v>
      </c>
      <c r="G914" t="s">
        <v>83</v>
      </c>
      <c r="H914" t="s">
        <v>84</v>
      </c>
      <c r="I914" s="28" t="s">
        <v>85</v>
      </c>
      <c r="J914" t="s">
        <v>86</v>
      </c>
      <c r="K914" s="30" t="s">
        <v>87</v>
      </c>
      <c r="L914" t="s">
        <v>88</v>
      </c>
      <c r="M914" s="31" t="s">
        <v>148</v>
      </c>
      <c r="N914" s="31" t="s">
        <v>90</v>
      </c>
      <c r="O914" s="28" t="s">
        <v>90</v>
      </c>
      <c r="P914" t="s">
        <v>91</v>
      </c>
      <c r="Q914" s="30" t="s">
        <v>115</v>
      </c>
      <c r="R914" s="28">
        <v>5</v>
      </c>
      <c r="S914" s="28">
        <v>7</v>
      </c>
      <c r="T914">
        <v>1925</v>
      </c>
      <c r="U914">
        <v>1950</v>
      </c>
      <c r="V914" s="14">
        <f t="shared" si="14"/>
        <v>1</v>
      </c>
      <c r="W914" s="28" t="s">
        <v>93</v>
      </c>
      <c r="X914" s="28" t="s">
        <v>94</v>
      </c>
      <c r="Y914" s="30" t="s">
        <v>116</v>
      </c>
      <c r="Z914" s="28" t="s">
        <v>116</v>
      </c>
      <c r="AA914" t="s">
        <v>117</v>
      </c>
      <c r="AB914" s="28">
        <v>0</v>
      </c>
      <c r="AC914" s="28" t="s">
        <v>98</v>
      </c>
      <c r="AD914" s="28" t="s">
        <v>98</v>
      </c>
      <c r="AE914" s="30" t="s">
        <v>126</v>
      </c>
      <c r="AF914" t="s">
        <v>98</v>
      </c>
      <c r="AG914" t="s">
        <v>98</v>
      </c>
      <c r="AH914" t="s">
        <v>100</v>
      </c>
      <c r="AI914" t="s">
        <v>153</v>
      </c>
      <c r="AJ914">
        <v>489</v>
      </c>
      <c r="AK914" t="s">
        <v>102</v>
      </c>
      <c r="AL914">
        <v>0</v>
      </c>
      <c r="AM914">
        <v>279</v>
      </c>
      <c r="AN914">
        <v>768</v>
      </c>
      <c r="AO914" s="28" t="s">
        <v>103</v>
      </c>
      <c r="AP914" s="28" t="s">
        <v>98</v>
      </c>
      <c r="AQ914" t="s">
        <v>177</v>
      </c>
      <c r="AR914" t="s">
        <v>106</v>
      </c>
      <c r="AS914">
        <v>1015</v>
      </c>
      <c r="AT914">
        <v>0</v>
      </c>
      <c r="AU914">
        <v>0</v>
      </c>
      <c r="AV914">
        <v>1015</v>
      </c>
      <c r="AW914" s="30">
        <v>0</v>
      </c>
      <c r="AX914">
        <v>0</v>
      </c>
      <c r="AY914" s="30">
        <v>1</v>
      </c>
      <c r="AZ914" s="30">
        <v>0</v>
      </c>
      <c r="BA914">
        <v>3</v>
      </c>
      <c r="BB914" s="14">
        <f>IF(Table1[[#This Row],[FullBath]]+Table1[[#This Row],[HalfBath]]=Table1[[#This Row],[BedroomAbvGr]],1,0)</f>
        <v>0</v>
      </c>
      <c r="BC914">
        <v>1</v>
      </c>
      <c r="BD914" s="30" t="s">
        <v>98</v>
      </c>
      <c r="BE914">
        <v>6</v>
      </c>
      <c r="BF914" t="s">
        <v>146</v>
      </c>
      <c r="BG914">
        <v>0</v>
      </c>
      <c r="BH914" t="s">
        <v>83</v>
      </c>
      <c r="BI914" t="s">
        <v>127</v>
      </c>
      <c r="BJ914">
        <v>1925</v>
      </c>
      <c r="BK914" t="s">
        <v>102</v>
      </c>
      <c r="BL914">
        <v>1</v>
      </c>
      <c r="BM914">
        <v>450</v>
      </c>
      <c r="BN914" t="s">
        <v>98</v>
      </c>
      <c r="BO914" t="s">
        <v>98</v>
      </c>
      <c r="BP914" t="s">
        <v>105</v>
      </c>
      <c r="BQ914" s="30">
        <v>0</v>
      </c>
      <c r="BR914" s="14">
        <f>IF(Table1[[#This Row],[WoodDeckSF]]&gt;0,1,0)</f>
        <v>0</v>
      </c>
      <c r="BS914">
        <v>0</v>
      </c>
      <c r="BT914">
        <v>112</v>
      </c>
      <c r="BU914">
        <v>0</v>
      </c>
      <c r="BV914">
        <v>120</v>
      </c>
      <c r="BW914">
        <v>0</v>
      </c>
      <c r="BX914" s="28" t="s">
        <v>83</v>
      </c>
      <c r="BY914" s="14">
        <f>IF(Table1[[#This Row],[PoolQC]]="NA", 0, 1)</f>
        <v>0</v>
      </c>
      <c r="BZ914" s="30" t="s">
        <v>134</v>
      </c>
      <c r="CA914" s="14">
        <f>IF(Table1[[#This Row],[Fence]]="NA",0,1)</f>
        <v>1</v>
      </c>
      <c r="CB914" t="s">
        <v>135</v>
      </c>
      <c r="CC914">
        <v>620</v>
      </c>
      <c r="CD914" s="30">
        <v>7</v>
      </c>
      <c r="CE914">
        <v>2006</v>
      </c>
      <c r="CF914" t="s">
        <v>110</v>
      </c>
      <c r="CG914" t="s">
        <v>128</v>
      </c>
      <c r="CH914" s="14">
        <f>IF(Table1[[#This Row],[SaleCondition]]="Normal",1,0)</f>
        <v>0</v>
      </c>
      <c r="CI914" s="1">
        <v>88000</v>
      </c>
    </row>
    <row r="915" spans="1:87" x14ac:dyDescent="0.2">
      <c r="A915">
        <v>914</v>
      </c>
      <c r="B915">
        <v>90</v>
      </c>
      <c r="C915" s="28" t="s">
        <v>239</v>
      </c>
      <c r="D915">
        <v>82</v>
      </c>
      <c r="E915">
        <v>6270</v>
      </c>
      <c r="F915" s="28" t="s">
        <v>82</v>
      </c>
      <c r="G915" t="s">
        <v>83</v>
      </c>
      <c r="H915" t="s">
        <v>84</v>
      </c>
      <c r="I915" s="28" t="s">
        <v>199</v>
      </c>
      <c r="J915" t="s">
        <v>86</v>
      </c>
      <c r="K915" s="30" t="s">
        <v>87</v>
      </c>
      <c r="L915" t="s">
        <v>88</v>
      </c>
      <c r="M915" s="31" t="s">
        <v>123</v>
      </c>
      <c r="N915" s="31" t="s">
        <v>90</v>
      </c>
      <c r="O915" s="28" t="s">
        <v>90</v>
      </c>
      <c r="P915" t="s">
        <v>167</v>
      </c>
      <c r="Q915" s="30" t="s">
        <v>92</v>
      </c>
      <c r="R915" s="28">
        <v>5</v>
      </c>
      <c r="S915" s="28">
        <v>6</v>
      </c>
      <c r="T915">
        <v>1949</v>
      </c>
      <c r="U915">
        <v>1950</v>
      </c>
      <c r="V915" s="14">
        <f t="shared" si="14"/>
        <v>1</v>
      </c>
      <c r="W915" s="28" t="s">
        <v>93</v>
      </c>
      <c r="X915" s="28" t="s">
        <v>94</v>
      </c>
      <c r="Y915" s="30" t="s">
        <v>116</v>
      </c>
      <c r="Z915" s="28" t="s">
        <v>116</v>
      </c>
      <c r="AA915" t="s">
        <v>117</v>
      </c>
      <c r="AB915" s="28">
        <v>0</v>
      </c>
      <c r="AC915" s="28" t="s">
        <v>98</v>
      </c>
      <c r="AD915" s="28" t="s">
        <v>98</v>
      </c>
      <c r="AE915" s="30" t="s">
        <v>118</v>
      </c>
      <c r="AF915" t="s">
        <v>98</v>
      </c>
      <c r="AG915" t="s">
        <v>98</v>
      </c>
      <c r="AH915" t="s">
        <v>100</v>
      </c>
      <c r="AI915" t="s">
        <v>141</v>
      </c>
      <c r="AJ915">
        <v>284</v>
      </c>
      <c r="AK915" t="s">
        <v>102</v>
      </c>
      <c r="AL915">
        <v>0</v>
      </c>
      <c r="AM915">
        <v>717</v>
      </c>
      <c r="AN915">
        <v>1001</v>
      </c>
      <c r="AO915" s="28" t="s">
        <v>103</v>
      </c>
      <c r="AP915" s="28" t="s">
        <v>98</v>
      </c>
      <c r="AQ915" t="s">
        <v>177</v>
      </c>
      <c r="AR915" t="s">
        <v>164</v>
      </c>
      <c r="AS915">
        <v>1001</v>
      </c>
      <c r="AT915">
        <v>1001</v>
      </c>
      <c r="AU915">
        <v>0</v>
      </c>
      <c r="AV915">
        <v>2002</v>
      </c>
      <c r="AW915" s="30">
        <v>0</v>
      </c>
      <c r="AX915">
        <v>0</v>
      </c>
      <c r="AY915" s="30">
        <v>2</v>
      </c>
      <c r="AZ915" s="30">
        <v>0</v>
      </c>
      <c r="BA915">
        <v>4</v>
      </c>
      <c r="BB915" s="14">
        <f>IF(Table1[[#This Row],[FullBath]]+Table1[[#This Row],[HalfBath]]=Table1[[#This Row],[BedroomAbvGr]],1,0)</f>
        <v>0</v>
      </c>
      <c r="BC915">
        <v>2</v>
      </c>
      <c r="BD915" s="30" t="s">
        <v>98</v>
      </c>
      <c r="BE915">
        <v>8</v>
      </c>
      <c r="BF915" t="s">
        <v>107</v>
      </c>
      <c r="BG915">
        <v>0</v>
      </c>
      <c r="BH915" t="s">
        <v>83</v>
      </c>
      <c r="BI915" t="s">
        <v>217</v>
      </c>
      <c r="BJ915">
        <v>1949</v>
      </c>
      <c r="BK915" t="s">
        <v>102</v>
      </c>
      <c r="BL915">
        <v>3</v>
      </c>
      <c r="BM915">
        <v>871</v>
      </c>
      <c r="BN915" t="s">
        <v>98</v>
      </c>
      <c r="BO915" t="s">
        <v>98</v>
      </c>
      <c r="BP915" t="s">
        <v>105</v>
      </c>
      <c r="BQ915" s="30">
        <v>0</v>
      </c>
      <c r="BR915" s="14">
        <f>IF(Table1[[#This Row],[WoodDeckSF]]&gt;0,1,0)</f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 s="28" t="s">
        <v>83</v>
      </c>
      <c r="BY915" s="14">
        <f>IF(Table1[[#This Row],[PoolQC]]="NA", 0, 1)</f>
        <v>0</v>
      </c>
      <c r="BZ915" s="30" t="s">
        <v>83</v>
      </c>
      <c r="CA915" s="14">
        <f>IF(Table1[[#This Row],[Fence]]="NA",0,1)</f>
        <v>0</v>
      </c>
      <c r="CB915" t="s">
        <v>83</v>
      </c>
      <c r="CC915">
        <v>0</v>
      </c>
      <c r="CD915" s="30">
        <v>8</v>
      </c>
      <c r="CE915">
        <v>2007</v>
      </c>
      <c r="CF915" t="s">
        <v>110</v>
      </c>
      <c r="CG915" t="s">
        <v>111</v>
      </c>
      <c r="CH915" s="14">
        <f>IF(Table1[[#This Row],[SaleCondition]]="Normal",1,0)</f>
        <v>1</v>
      </c>
      <c r="CI915" s="1">
        <v>145000</v>
      </c>
    </row>
    <row r="916" spans="1:87" x14ac:dyDescent="0.2">
      <c r="A916">
        <v>915</v>
      </c>
      <c r="B916">
        <v>160</v>
      </c>
      <c r="C916" s="28" t="s">
        <v>192</v>
      </c>
      <c r="D916">
        <v>30</v>
      </c>
      <c r="E916">
        <v>3000</v>
      </c>
      <c r="F916" s="28" t="s">
        <v>82</v>
      </c>
      <c r="G916" t="s">
        <v>82</v>
      </c>
      <c r="H916" t="s">
        <v>84</v>
      </c>
      <c r="I916" s="28" t="s">
        <v>85</v>
      </c>
      <c r="J916" t="s">
        <v>86</v>
      </c>
      <c r="K916" s="30" t="s">
        <v>87</v>
      </c>
      <c r="L916" t="s">
        <v>88</v>
      </c>
      <c r="M916" s="31" t="s">
        <v>136</v>
      </c>
      <c r="N916" s="31" t="s">
        <v>90</v>
      </c>
      <c r="O916" s="28" t="s">
        <v>90</v>
      </c>
      <c r="P916" t="s">
        <v>179</v>
      </c>
      <c r="Q916" s="30" t="s">
        <v>92</v>
      </c>
      <c r="R916" s="28">
        <v>6</v>
      </c>
      <c r="S916" s="28">
        <v>5</v>
      </c>
      <c r="T916">
        <v>2009</v>
      </c>
      <c r="U916">
        <v>2009</v>
      </c>
      <c r="V916" s="14">
        <f t="shared" si="14"/>
        <v>0</v>
      </c>
      <c r="W916" s="28" t="s">
        <v>93</v>
      </c>
      <c r="X916" s="28" t="s">
        <v>94</v>
      </c>
      <c r="Y916" s="30" t="s">
        <v>95</v>
      </c>
      <c r="Z916" s="28" t="s">
        <v>95</v>
      </c>
      <c r="AA916" t="s">
        <v>137</v>
      </c>
      <c r="AB916" s="28">
        <v>76</v>
      </c>
      <c r="AC916" s="28" t="s">
        <v>97</v>
      </c>
      <c r="AD916" s="28" t="s">
        <v>98</v>
      </c>
      <c r="AE916" s="30" t="s">
        <v>99</v>
      </c>
      <c r="AF916" t="s">
        <v>97</v>
      </c>
      <c r="AG916" t="s">
        <v>98</v>
      </c>
      <c r="AH916" t="s">
        <v>130</v>
      </c>
      <c r="AI916" t="s">
        <v>101</v>
      </c>
      <c r="AJ916">
        <v>294</v>
      </c>
      <c r="AK916" t="s">
        <v>102</v>
      </c>
      <c r="AL916">
        <v>0</v>
      </c>
      <c r="AM916">
        <v>318</v>
      </c>
      <c r="AN916">
        <v>612</v>
      </c>
      <c r="AO916" s="28" t="s">
        <v>103</v>
      </c>
      <c r="AP916" s="28" t="s">
        <v>104</v>
      </c>
      <c r="AQ916" t="s">
        <v>105</v>
      </c>
      <c r="AR916" t="s">
        <v>106</v>
      </c>
      <c r="AS916">
        <v>612</v>
      </c>
      <c r="AT916">
        <v>612</v>
      </c>
      <c r="AU916">
        <v>0</v>
      </c>
      <c r="AV916">
        <v>1224</v>
      </c>
      <c r="AW916" s="30">
        <v>0</v>
      </c>
      <c r="AX916">
        <v>0</v>
      </c>
      <c r="AY916" s="30">
        <v>2</v>
      </c>
      <c r="AZ916" s="30">
        <v>1</v>
      </c>
      <c r="BA916">
        <v>2</v>
      </c>
      <c r="BB916" s="14">
        <f>IF(Table1[[#This Row],[FullBath]]+Table1[[#This Row],[HalfBath]]=Table1[[#This Row],[BedroomAbvGr]],1,0)</f>
        <v>0</v>
      </c>
      <c r="BC916">
        <v>1</v>
      </c>
      <c r="BD916" s="30" t="s">
        <v>97</v>
      </c>
      <c r="BE916">
        <v>4</v>
      </c>
      <c r="BF916" t="s">
        <v>107</v>
      </c>
      <c r="BG916">
        <v>0</v>
      </c>
      <c r="BH916" t="s">
        <v>83</v>
      </c>
      <c r="BI916" t="s">
        <v>127</v>
      </c>
      <c r="BJ916">
        <v>2009</v>
      </c>
      <c r="BK916" t="s">
        <v>109</v>
      </c>
      <c r="BL916">
        <v>2</v>
      </c>
      <c r="BM916">
        <v>528</v>
      </c>
      <c r="BN916" t="s">
        <v>98</v>
      </c>
      <c r="BO916" t="s">
        <v>98</v>
      </c>
      <c r="BP916" t="s">
        <v>105</v>
      </c>
      <c r="BQ916" s="30">
        <v>0</v>
      </c>
      <c r="BR916" s="14">
        <f>IF(Table1[[#This Row],[WoodDeckSF]]&gt;0,1,0)</f>
        <v>0</v>
      </c>
      <c r="BS916">
        <v>234</v>
      </c>
      <c r="BT916">
        <v>0</v>
      </c>
      <c r="BU916">
        <v>0</v>
      </c>
      <c r="BV916">
        <v>0</v>
      </c>
      <c r="BW916">
        <v>0</v>
      </c>
      <c r="BX916" s="28" t="s">
        <v>83</v>
      </c>
      <c r="BY916" s="14">
        <f>IF(Table1[[#This Row],[PoolQC]]="NA", 0, 1)</f>
        <v>0</v>
      </c>
      <c r="BZ916" s="30" t="s">
        <v>83</v>
      </c>
      <c r="CA916" s="14">
        <f>IF(Table1[[#This Row],[Fence]]="NA",0,1)</f>
        <v>0</v>
      </c>
      <c r="CB916" t="s">
        <v>83</v>
      </c>
      <c r="CC916">
        <v>0</v>
      </c>
      <c r="CD916" s="30">
        <v>6</v>
      </c>
      <c r="CE916">
        <v>2009</v>
      </c>
      <c r="CF916" t="s">
        <v>158</v>
      </c>
      <c r="CG916" t="s">
        <v>159</v>
      </c>
      <c r="CH916" s="14">
        <f>IF(Table1[[#This Row],[SaleCondition]]="Normal",1,0)</f>
        <v>0</v>
      </c>
      <c r="CI916" s="1">
        <v>173733</v>
      </c>
    </row>
    <row r="917" spans="1:87" x14ac:dyDescent="0.2">
      <c r="A917">
        <v>916</v>
      </c>
      <c r="B917">
        <v>160</v>
      </c>
      <c r="C917" s="28" t="s">
        <v>142</v>
      </c>
      <c r="D917">
        <v>21</v>
      </c>
      <c r="E917">
        <v>2001</v>
      </c>
      <c r="F917" s="28" t="s">
        <v>82</v>
      </c>
      <c r="G917" t="s">
        <v>83</v>
      </c>
      <c r="H917" t="s">
        <v>84</v>
      </c>
      <c r="I917" s="28" t="s">
        <v>85</v>
      </c>
      <c r="J917" t="s">
        <v>86</v>
      </c>
      <c r="K917" s="30" t="s">
        <v>87</v>
      </c>
      <c r="L917" t="s">
        <v>88</v>
      </c>
      <c r="M917" s="31" t="s">
        <v>178</v>
      </c>
      <c r="N917" s="31" t="s">
        <v>90</v>
      </c>
      <c r="O917" s="28" t="s">
        <v>90</v>
      </c>
      <c r="P917" t="s">
        <v>198</v>
      </c>
      <c r="Q917" s="30" t="s">
        <v>92</v>
      </c>
      <c r="R917" s="28">
        <v>4</v>
      </c>
      <c r="S917" s="28">
        <v>5</v>
      </c>
      <c r="T917">
        <v>1970</v>
      </c>
      <c r="U917">
        <v>1970</v>
      </c>
      <c r="V917" s="14">
        <f t="shared" si="14"/>
        <v>0</v>
      </c>
      <c r="W917" s="28" t="s">
        <v>93</v>
      </c>
      <c r="X917" s="28" t="s">
        <v>94</v>
      </c>
      <c r="Y917" s="30" t="s">
        <v>180</v>
      </c>
      <c r="Z917" s="28" t="s">
        <v>181</v>
      </c>
      <c r="AA917" t="s">
        <v>96</v>
      </c>
      <c r="AB917" s="28">
        <v>80</v>
      </c>
      <c r="AC917" s="28" t="s">
        <v>98</v>
      </c>
      <c r="AD917" s="28" t="s">
        <v>98</v>
      </c>
      <c r="AE917" s="30" t="s">
        <v>118</v>
      </c>
      <c r="AF917" t="s">
        <v>98</v>
      </c>
      <c r="AG917" t="s">
        <v>98</v>
      </c>
      <c r="AH917" t="s">
        <v>100</v>
      </c>
      <c r="AI917" t="s">
        <v>102</v>
      </c>
      <c r="AJ917">
        <v>0</v>
      </c>
      <c r="AK917" t="s">
        <v>102</v>
      </c>
      <c r="AL917">
        <v>0</v>
      </c>
      <c r="AM917">
        <v>546</v>
      </c>
      <c r="AN917">
        <v>546</v>
      </c>
      <c r="AO917" s="28" t="s">
        <v>103</v>
      </c>
      <c r="AP917" s="28" t="s">
        <v>147</v>
      </c>
      <c r="AQ917" t="s">
        <v>105</v>
      </c>
      <c r="AR917" t="s">
        <v>106</v>
      </c>
      <c r="AS917">
        <v>546</v>
      </c>
      <c r="AT917">
        <v>546</v>
      </c>
      <c r="AU917">
        <v>0</v>
      </c>
      <c r="AV917">
        <v>1092</v>
      </c>
      <c r="AW917" s="30">
        <v>0</v>
      </c>
      <c r="AX917">
        <v>0</v>
      </c>
      <c r="AY917" s="30">
        <v>1</v>
      </c>
      <c r="AZ917" s="30">
        <v>1</v>
      </c>
      <c r="BA917">
        <v>3</v>
      </c>
      <c r="BB917" s="14">
        <f>IF(Table1[[#This Row],[FullBath]]+Table1[[#This Row],[HalfBath]]=Table1[[#This Row],[BedroomAbvGr]],1,0)</f>
        <v>0</v>
      </c>
      <c r="BC917">
        <v>1</v>
      </c>
      <c r="BD917" s="30" t="s">
        <v>98</v>
      </c>
      <c r="BE917">
        <v>6</v>
      </c>
      <c r="BF917" t="s">
        <v>107</v>
      </c>
      <c r="BG917">
        <v>0</v>
      </c>
      <c r="BH917" t="s">
        <v>83</v>
      </c>
      <c r="BI917" t="s">
        <v>108</v>
      </c>
      <c r="BJ917">
        <v>1970</v>
      </c>
      <c r="BK917" t="s">
        <v>102</v>
      </c>
      <c r="BL917">
        <v>1</v>
      </c>
      <c r="BM917">
        <v>286</v>
      </c>
      <c r="BN917" t="s">
        <v>98</v>
      </c>
      <c r="BO917" t="s">
        <v>98</v>
      </c>
      <c r="BP917" t="s">
        <v>105</v>
      </c>
      <c r="BQ917" s="30">
        <v>0</v>
      </c>
      <c r="BR917" s="14">
        <f>IF(Table1[[#This Row],[WoodDeckSF]]&gt;0,1,0)</f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s="28" t="s">
        <v>83</v>
      </c>
      <c r="BY917" s="14">
        <f>IF(Table1[[#This Row],[PoolQC]]="NA", 0, 1)</f>
        <v>0</v>
      </c>
      <c r="BZ917" s="30" t="s">
        <v>83</v>
      </c>
      <c r="CA917" s="14">
        <f>IF(Table1[[#This Row],[Fence]]="NA",0,1)</f>
        <v>0</v>
      </c>
      <c r="CB917" t="s">
        <v>83</v>
      </c>
      <c r="CC917">
        <v>0</v>
      </c>
      <c r="CD917" s="30">
        <v>1</v>
      </c>
      <c r="CE917">
        <v>2007</v>
      </c>
      <c r="CF917" t="s">
        <v>110</v>
      </c>
      <c r="CG917" t="s">
        <v>111</v>
      </c>
      <c r="CH917" s="14">
        <f>IF(Table1[[#This Row],[SaleCondition]]="Normal",1,0)</f>
        <v>1</v>
      </c>
      <c r="CI917" s="1">
        <v>75000</v>
      </c>
    </row>
    <row r="918" spans="1:87" x14ac:dyDescent="0.2">
      <c r="A918">
        <v>917</v>
      </c>
      <c r="B918">
        <v>20</v>
      </c>
      <c r="C918" s="28" t="s">
        <v>183</v>
      </c>
      <c r="D918">
        <v>50</v>
      </c>
      <c r="E918">
        <v>9000</v>
      </c>
      <c r="F918" s="28" t="s">
        <v>82</v>
      </c>
      <c r="G918" t="s">
        <v>83</v>
      </c>
      <c r="H918" t="s">
        <v>84</v>
      </c>
      <c r="I918" s="28" t="s">
        <v>85</v>
      </c>
      <c r="J918" t="s">
        <v>86</v>
      </c>
      <c r="K918" s="30" t="s">
        <v>87</v>
      </c>
      <c r="L918" t="s">
        <v>88</v>
      </c>
      <c r="M918" s="31" t="s">
        <v>176</v>
      </c>
      <c r="N918" s="31" t="s">
        <v>90</v>
      </c>
      <c r="O918" s="28" t="s">
        <v>90</v>
      </c>
      <c r="P918" t="s">
        <v>91</v>
      </c>
      <c r="Q918" s="30" t="s">
        <v>115</v>
      </c>
      <c r="R918" s="28">
        <v>2</v>
      </c>
      <c r="S918" s="28">
        <v>3</v>
      </c>
      <c r="T918">
        <v>1949</v>
      </c>
      <c r="U918">
        <v>1950</v>
      </c>
      <c r="V918" s="14">
        <f t="shared" si="14"/>
        <v>1</v>
      </c>
      <c r="W918" s="28" t="s">
        <v>93</v>
      </c>
      <c r="X918" s="28" t="s">
        <v>94</v>
      </c>
      <c r="Y918" s="30" t="s">
        <v>186</v>
      </c>
      <c r="Z918" s="28" t="s">
        <v>186</v>
      </c>
      <c r="AA918" t="s">
        <v>117</v>
      </c>
      <c r="AB918" s="28">
        <v>0</v>
      </c>
      <c r="AC918" s="28" t="s">
        <v>98</v>
      </c>
      <c r="AD918" s="28" t="s">
        <v>98</v>
      </c>
      <c r="AE918" s="30" t="s">
        <v>118</v>
      </c>
      <c r="AF918" t="s">
        <v>98</v>
      </c>
      <c r="AG918" t="s">
        <v>98</v>
      </c>
      <c r="AH918" t="s">
        <v>130</v>
      </c>
      <c r="AI918" t="s">
        <v>141</v>
      </c>
      <c r="AJ918">
        <v>50</v>
      </c>
      <c r="AK918" t="s">
        <v>102</v>
      </c>
      <c r="AL918">
        <v>0</v>
      </c>
      <c r="AM918">
        <v>430</v>
      </c>
      <c r="AN918">
        <v>480</v>
      </c>
      <c r="AO918" s="28" t="s">
        <v>103</v>
      </c>
      <c r="AP918" s="28" t="s">
        <v>98</v>
      </c>
      <c r="AQ918" t="s">
        <v>177</v>
      </c>
      <c r="AR918" t="s">
        <v>164</v>
      </c>
      <c r="AS918">
        <v>480</v>
      </c>
      <c r="AT918">
        <v>0</v>
      </c>
      <c r="AU918">
        <v>0</v>
      </c>
      <c r="AV918">
        <v>480</v>
      </c>
      <c r="AW918" s="30">
        <v>1</v>
      </c>
      <c r="AX918">
        <v>0</v>
      </c>
      <c r="AY918" s="30">
        <v>0</v>
      </c>
      <c r="AZ918" s="30">
        <v>0</v>
      </c>
      <c r="BA918">
        <v>1</v>
      </c>
      <c r="BB918" s="14">
        <f>IF(Table1[[#This Row],[FullBath]]+Table1[[#This Row],[HalfBath]]=Table1[[#This Row],[BedroomAbvGr]],1,0)</f>
        <v>0</v>
      </c>
      <c r="BC918">
        <v>1</v>
      </c>
      <c r="BD918" s="30" t="s">
        <v>98</v>
      </c>
      <c r="BE918">
        <v>4</v>
      </c>
      <c r="BF918" t="s">
        <v>107</v>
      </c>
      <c r="BG918">
        <v>0</v>
      </c>
      <c r="BH918" t="s">
        <v>83</v>
      </c>
      <c r="BI918" t="s">
        <v>127</v>
      </c>
      <c r="BJ918">
        <v>1958</v>
      </c>
      <c r="BK918" t="s">
        <v>102</v>
      </c>
      <c r="BL918">
        <v>1</v>
      </c>
      <c r="BM918">
        <v>308</v>
      </c>
      <c r="BN918" t="s">
        <v>98</v>
      </c>
      <c r="BO918" t="s">
        <v>98</v>
      </c>
      <c r="BP918" t="s">
        <v>105</v>
      </c>
      <c r="BQ918" s="30">
        <v>0</v>
      </c>
      <c r="BR918" s="14">
        <f>IF(Table1[[#This Row],[WoodDeckSF]]&gt;0,1,0)</f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s="28" t="s">
        <v>83</v>
      </c>
      <c r="BY918" s="14">
        <f>IF(Table1[[#This Row],[PoolQC]]="NA", 0, 1)</f>
        <v>0</v>
      </c>
      <c r="BZ918" s="30" t="s">
        <v>83</v>
      </c>
      <c r="CA918" s="14">
        <f>IF(Table1[[#This Row],[Fence]]="NA",0,1)</f>
        <v>0</v>
      </c>
      <c r="CB918" t="s">
        <v>83</v>
      </c>
      <c r="CC918">
        <v>0</v>
      </c>
      <c r="CD918" s="30">
        <v>10</v>
      </c>
      <c r="CE918">
        <v>2006</v>
      </c>
      <c r="CF918" t="s">
        <v>110</v>
      </c>
      <c r="CG918" t="s">
        <v>128</v>
      </c>
      <c r="CH918" s="14">
        <f>IF(Table1[[#This Row],[SaleCondition]]="Normal",1,0)</f>
        <v>0</v>
      </c>
      <c r="CI918" s="1">
        <v>35311</v>
      </c>
    </row>
    <row r="919" spans="1:87" x14ac:dyDescent="0.2">
      <c r="A919">
        <v>918</v>
      </c>
      <c r="B919">
        <v>20</v>
      </c>
      <c r="C919" s="28" t="s">
        <v>81</v>
      </c>
      <c r="D919" t="s">
        <v>83</v>
      </c>
      <c r="E919">
        <v>17140</v>
      </c>
      <c r="F919" s="28" t="s">
        <v>82</v>
      </c>
      <c r="G919" t="s">
        <v>83</v>
      </c>
      <c r="H919" t="s">
        <v>84</v>
      </c>
      <c r="I919" s="28" t="s">
        <v>85</v>
      </c>
      <c r="J919" t="s">
        <v>86</v>
      </c>
      <c r="K919" s="30" t="s">
        <v>87</v>
      </c>
      <c r="L919" t="s">
        <v>88</v>
      </c>
      <c r="M919" s="31" t="s">
        <v>185</v>
      </c>
      <c r="N919" s="31" t="s">
        <v>90</v>
      </c>
      <c r="O919" s="28" t="s">
        <v>90</v>
      </c>
      <c r="P919" t="s">
        <v>91</v>
      </c>
      <c r="Q919" s="30" t="s">
        <v>115</v>
      </c>
      <c r="R919" s="28">
        <v>4</v>
      </c>
      <c r="S919" s="28">
        <v>6</v>
      </c>
      <c r="T919">
        <v>1956</v>
      </c>
      <c r="U919">
        <v>1956</v>
      </c>
      <c r="V919" s="14">
        <f t="shared" si="14"/>
        <v>0</v>
      </c>
      <c r="W919" s="28" t="s">
        <v>93</v>
      </c>
      <c r="X919" s="28" t="s">
        <v>94</v>
      </c>
      <c r="Y919" s="30" t="s">
        <v>95</v>
      </c>
      <c r="Z919" s="28" t="s">
        <v>95</v>
      </c>
      <c r="AA919" t="s">
        <v>117</v>
      </c>
      <c r="AB919" s="28">
        <v>0</v>
      </c>
      <c r="AC919" s="28" t="s">
        <v>98</v>
      </c>
      <c r="AD919" s="28" t="s">
        <v>98</v>
      </c>
      <c r="AE919" s="30" t="s">
        <v>118</v>
      </c>
      <c r="AF919" t="s">
        <v>98</v>
      </c>
      <c r="AG919" t="s">
        <v>98</v>
      </c>
      <c r="AH919" t="s">
        <v>100</v>
      </c>
      <c r="AI919" t="s">
        <v>119</v>
      </c>
      <c r="AJ919">
        <v>1059</v>
      </c>
      <c r="AK919" t="s">
        <v>102</v>
      </c>
      <c r="AL919">
        <v>0</v>
      </c>
      <c r="AM919">
        <v>75</v>
      </c>
      <c r="AN919">
        <v>1134</v>
      </c>
      <c r="AO919" s="28" t="s">
        <v>103</v>
      </c>
      <c r="AP919" s="28" t="s">
        <v>104</v>
      </c>
      <c r="AQ919" t="s">
        <v>105</v>
      </c>
      <c r="AR919" t="s">
        <v>164</v>
      </c>
      <c r="AS919">
        <v>1229</v>
      </c>
      <c r="AT919">
        <v>0</v>
      </c>
      <c r="AU919">
        <v>0</v>
      </c>
      <c r="AV919">
        <v>1229</v>
      </c>
      <c r="AW919" s="30">
        <v>0</v>
      </c>
      <c r="AX919">
        <v>0</v>
      </c>
      <c r="AY919" s="30">
        <v>1</v>
      </c>
      <c r="AZ919" s="30">
        <v>0</v>
      </c>
      <c r="BA919">
        <v>3</v>
      </c>
      <c r="BB919" s="14">
        <f>IF(Table1[[#This Row],[FullBath]]+Table1[[#This Row],[HalfBath]]=Table1[[#This Row],[BedroomAbvGr]],1,0)</f>
        <v>0</v>
      </c>
      <c r="BC919">
        <v>1</v>
      </c>
      <c r="BD919" s="30" t="s">
        <v>98</v>
      </c>
      <c r="BE919">
        <v>6</v>
      </c>
      <c r="BF919" t="s">
        <v>107</v>
      </c>
      <c r="BG919">
        <v>0</v>
      </c>
      <c r="BH919" t="s">
        <v>83</v>
      </c>
      <c r="BI919" t="s">
        <v>108</v>
      </c>
      <c r="BJ919">
        <v>1956</v>
      </c>
      <c r="BK919" t="s">
        <v>109</v>
      </c>
      <c r="BL919">
        <v>1</v>
      </c>
      <c r="BM919">
        <v>284</v>
      </c>
      <c r="BN919" t="s">
        <v>98</v>
      </c>
      <c r="BO919" t="s">
        <v>98</v>
      </c>
      <c r="BP919" t="s">
        <v>105</v>
      </c>
      <c r="BQ919" s="30">
        <v>0</v>
      </c>
      <c r="BR919" s="14">
        <f>IF(Table1[[#This Row],[WoodDeckSF]]&gt;0,1,0)</f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 s="28" t="s">
        <v>83</v>
      </c>
      <c r="BY919" s="14">
        <f>IF(Table1[[#This Row],[PoolQC]]="NA", 0, 1)</f>
        <v>0</v>
      </c>
      <c r="BZ919" s="30" t="s">
        <v>83</v>
      </c>
      <c r="CA919" s="14">
        <f>IF(Table1[[#This Row],[Fence]]="NA",0,1)</f>
        <v>0</v>
      </c>
      <c r="CB919" t="s">
        <v>83</v>
      </c>
      <c r="CC919">
        <v>0</v>
      </c>
      <c r="CD919" s="30">
        <v>4</v>
      </c>
      <c r="CE919">
        <v>2009</v>
      </c>
      <c r="CF919" t="s">
        <v>110</v>
      </c>
      <c r="CG919" t="s">
        <v>111</v>
      </c>
      <c r="CH919" s="14">
        <f>IF(Table1[[#This Row],[SaleCondition]]="Normal",1,0)</f>
        <v>1</v>
      </c>
      <c r="CI919" s="1">
        <v>135000</v>
      </c>
    </row>
    <row r="920" spans="1:87" x14ac:dyDescent="0.2">
      <c r="A920">
        <v>919</v>
      </c>
      <c r="B920">
        <v>60</v>
      </c>
      <c r="C920" s="28" t="s">
        <v>81</v>
      </c>
      <c r="D920">
        <v>103</v>
      </c>
      <c r="E920">
        <v>13125</v>
      </c>
      <c r="F920" s="28" t="s">
        <v>82</v>
      </c>
      <c r="G920" t="s">
        <v>83</v>
      </c>
      <c r="H920" t="s">
        <v>120</v>
      </c>
      <c r="I920" s="28" t="s">
        <v>85</v>
      </c>
      <c r="J920" t="s">
        <v>86</v>
      </c>
      <c r="K920" s="30" t="s">
        <v>122</v>
      </c>
      <c r="L920" t="s">
        <v>88</v>
      </c>
      <c r="M920" s="31" t="s">
        <v>170</v>
      </c>
      <c r="N920" s="31" t="s">
        <v>90</v>
      </c>
      <c r="O920" s="28" t="s">
        <v>90</v>
      </c>
      <c r="P920" t="s">
        <v>91</v>
      </c>
      <c r="Q920" s="30" t="s">
        <v>92</v>
      </c>
      <c r="R920" s="28">
        <v>7</v>
      </c>
      <c r="S920" s="28">
        <v>5</v>
      </c>
      <c r="T920">
        <v>1991</v>
      </c>
      <c r="U920">
        <v>1991</v>
      </c>
      <c r="V920" s="14">
        <f t="shared" si="14"/>
        <v>0</v>
      </c>
      <c r="W920" s="28" t="s">
        <v>93</v>
      </c>
      <c r="X920" s="28" t="s">
        <v>94</v>
      </c>
      <c r="Y920" s="30" t="s">
        <v>140</v>
      </c>
      <c r="Z920" s="28" t="s">
        <v>140</v>
      </c>
      <c r="AA920" t="s">
        <v>117</v>
      </c>
      <c r="AB920" s="28">
        <v>0</v>
      </c>
      <c r="AC920" s="28" t="s">
        <v>97</v>
      </c>
      <c r="AD920" s="28" t="s">
        <v>98</v>
      </c>
      <c r="AE920" s="30" t="s">
        <v>99</v>
      </c>
      <c r="AF920" t="s">
        <v>104</v>
      </c>
      <c r="AG920" t="s">
        <v>98</v>
      </c>
      <c r="AH920" t="s">
        <v>121</v>
      </c>
      <c r="AI920" t="s">
        <v>141</v>
      </c>
      <c r="AJ920">
        <v>48</v>
      </c>
      <c r="AK920" t="s">
        <v>101</v>
      </c>
      <c r="AL920">
        <v>634</v>
      </c>
      <c r="AM920">
        <v>422</v>
      </c>
      <c r="AN920">
        <v>1104</v>
      </c>
      <c r="AO920" s="28" t="s">
        <v>103</v>
      </c>
      <c r="AP920" s="28" t="s">
        <v>104</v>
      </c>
      <c r="AQ920" t="s">
        <v>105</v>
      </c>
      <c r="AR920" t="s">
        <v>106</v>
      </c>
      <c r="AS920">
        <v>912</v>
      </c>
      <c r="AT920">
        <v>1215</v>
      </c>
      <c r="AU920">
        <v>0</v>
      </c>
      <c r="AV920">
        <v>2127</v>
      </c>
      <c r="AW920" s="30">
        <v>1</v>
      </c>
      <c r="AX920">
        <v>0</v>
      </c>
      <c r="AY920" s="30">
        <v>2</v>
      </c>
      <c r="AZ920" s="30">
        <v>1</v>
      </c>
      <c r="BA920">
        <v>4</v>
      </c>
      <c r="BB920" s="14">
        <f>IF(Table1[[#This Row],[FullBath]]+Table1[[#This Row],[HalfBath]]=Table1[[#This Row],[BedroomAbvGr]],1,0)</f>
        <v>0</v>
      </c>
      <c r="BC920">
        <v>1</v>
      </c>
      <c r="BD920" s="30" t="s">
        <v>97</v>
      </c>
      <c r="BE920">
        <v>8</v>
      </c>
      <c r="BF920" t="s">
        <v>107</v>
      </c>
      <c r="BG920">
        <v>1</v>
      </c>
      <c r="BH920" t="s">
        <v>98</v>
      </c>
      <c r="BI920" t="s">
        <v>108</v>
      </c>
      <c r="BJ920">
        <v>1991</v>
      </c>
      <c r="BK920" t="s">
        <v>109</v>
      </c>
      <c r="BL920">
        <v>3</v>
      </c>
      <c r="BM920">
        <v>833</v>
      </c>
      <c r="BN920" t="s">
        <v>98</v>
      </c>
      <c r="BO920" t="s">
        <v>98</v>
      </c>
      <c r="BP920" t="s">
        <v>105</v>
      </c>
      <c r="BQ920" s="30">
        <v>72</v>
      </c>
      <c r="BR920" s="14">
        <f>IF(Table1[[#This Row],[WoodDeckSF]]&gt;0,1,0)</f>
        <v>1</v>
      </c>
      <c r="BS920">
        <v>192</v>
      </c>
      <c r="BT920">
        <v>224</v>
      </c>
      <c r="BU920">
        <v>0</v>
      </c>
      <c r="BV920">
        <v>0</v>
      </c>
      <c r="BW920">
        <v>0</v>
      </c>
      <c r="BX920" s="28" t="s">
        <v>83</v>
      </c>
      <c r="BY920" s="14">
        <f>IF(Table1[[#This Row],[PoolQC]]="NA", 0, 1)</f>
        <v>0</v>
      </c>
      <c r="BZ920" s="30" t="s">
        <v>165</v>
      </c>
      <c r="CA920" s="14">
        <f>IF(Table1[[#This Row],[Fence]]="NA",0,1)</f>
        <v>1</v>
      </c>
      <c r="CB920" t="s">
        <v>83</v>
      </c>
      <c r="CC920">
        <v>0</v>
      </c>
      <c r="CD920" s="30">
        <v>11</v>
      </c>
      <c r="CE920">
        <v>2007</v>
      </c>
      <c r="CF920" t="s">
        <v>110</v>
      </c>
      <c r="CG920" t="s">
        <v>111</v>
      </c>
      <c r="CH920" s="14">
        <f>IF(Table1[[#This Row],[SaleCondition]]="Normal",1,0)</f>
        <v>1</v>
      </c>
      <c r="CI920" s="1">
        <v>238000</v>
      </c>
    </row>
    <row r="921" spans="1:87" x14ac:dyDescent="0.2">
      <c r="A921">
        <v>920</v>
      </c>
      <c r="B921">
        <v>20</v>
      </c>
      <c r="C921" s="28" t="s">
        <v>81</v>
      </c>
      <c r="D921">
        <v>87</v>
      </c>
      <c r="E921">
        <v>11029</v>
      </c>
      <c r="F921" s="28" t="s">
        <v>82</v>
      </c>
      <c r="G921" t="s">
        <v>83</v>
      </c>
      <c r="H921" t="s">
        <v>120</v>
      </c>
      <c r="I921" s="28" t="s">
        <v>85</v>
      </c>
      <c r="J921" t="s">
        <v>86</v>
      </c>
      <c r="K921" s="30" t="s">
        <v>122</v>
      </c>
      <c r="L921" t="s">
        <v>88</v>
      </c>
      <c r="M921" s="31" t="s">
        <v>162</v>
      </c>
      <c r="N921" s="31" t="s">
        <v>90</v>
      </c>
      <c r="O921" s="28" t="s">
        <v>90</v>
      </c>
      <c r="P921" t="s">
        <v>91</v>
      </c>
      <c r="Q921" s="30" t="s">
        <v>115</v>
      </c>
      <c r="R921" s="28">
        <v>6</v>
      </c>
      <c r="S921" s="28">
        <v>8</v>
      </c>
      <c r="T921">
        <v>1958</v>
      </c>
      <c r="U921">
        <v>2002</v>
      </c>
      <c r="V921" s="14">
        <f t="shared" si="14"/>
        <v>1</v>
      </c>
      <c r="W921" s="28" t="s">
        <v>152</v>
      </c>
      <c r="X921" s="28" t="s">
        <v>94</v>
      </c>
      <c r="Y921" s="30" t="s">
        <v>116</v>
      </c>
      <c r="Z921" s="28" t="s">
        <v>116</v>
      </c>
      <c r="AA921" t="s">
        <v>117</v>
      </c>
      <c r="AB921" s="28">
        <v>0</v>
      </c>
      <c r="AC921" s="28" t="s">
        <v>104</v>
      </c>
      <c r="AD921" s="28" t="s">
        <v>98</v>
      </c>
      <c r="AE921" s="30" t="s">
        <v>118</v>
      </c>
      <c r="AF921" t="s">
        <v>97</v>
      </c>
      <c r="AG921" t="s">
        <v>98</v>
      </c>
      <c r="AH921" t="s">
        <v>100</v>
      </c>
      <c r="AI921" t="s">
        <v>119</v>
      </c>
      <c r="AJ921">
        <v>528</v>
      </c>
      <c r="AK921" t="s">
        <v>141</v>
      </c>
      <c r="AL921">
        <v>411</v>
      </c>
      <c r="AM921">
        <v>245</v>
      </c>
      <c r="AN921">
        <v>1184</v>
      </c>
      <c r="AO921" s="28" t="s">
        <v>103</v>
      </c>
      <c r="AP921" s="28" t="s">
        <v>104</v>
      </c>
      <c r="AQ921" t="s">
        <v>105</v>
      </c>
      <c r="AR921" t="s">
        <v>106</v>
      </c>
      <c r="AS921">
        <v>1414</v>
      </c>
      <c r="AT921">
        <v>0</v>
      </c>
      <c r="AU921">
        <v>0</v>
      </c>
      <c r="AV921">
        <v>1414</v>
      </c>
      <c r="AW921" s="30">
        <v>1</v>
      </c>
      <c r="AX921">
        <v>0</v>
      </c>
      <c r="AY921" s="30">
        <v>1</v>
      </c>
      <c r="AZ921" s="30">
        <v>0</v>
      </c>
      <c r="BA921">
        <v>3</v>
      </c>
      <c r="BB921" s="14">
        <f>IF(Table1[[#This Row],[FullBath]]+Table1[[#This Row],[HalfBath]]=Table1[[#This Row],[BedroomAbvGr]],1,0)</f>
        <v>0</v>
      </c>
      <c r="BC921">
        <v>1</v>
      </c>
      <c r="BD921" s="30" t="s">
        <v>98</v>
      </c>
      <c r="BE921">
        <v>6</v>
      </c>
      <c r="BF921" t="s">
        <v>146</v>
      </c>
      <c r="BG921">
        <v>1</v>
      </c>
      <c r="BH921" t="s">
        <v>98</v>
      </c>
      <c r="BI921" t="s">
        <v>108</v>
      </c>
      <c r="BJ921">
        <v>1990</v>
      </c>
      <c r="BK921" t="s">
        <v>102</v>
      </c>
      <c r="BL921">
        <v>2</v>
      </c>
      <c r="BM921">
        <v>601</v>
      </c>
      <c r="BN921" t="s">
        <v>98</v>
      </c>
      <c r="BO921" t="s">
        <v>98</v>
      </c>
      <c r="BP921" t="s">
        <v>105</v>
      </c>
      <c r="BQ921" s="30">
        <v>0</v>
      </c>
      <c r="BR921" s="14">
        <f>IF(Table1[[#This Row],[WoodDeckSF]]&gt;0,1,0)</f>
        <v>0</v>
      </c>
      <c r="BS921">
        <v>51</v>
      </c>
      <c r="BT921">
        <v>0</v>
      </c>
      <c r="BU921">
        <v>0</v>
      </c>
      <c r="BV921">
        <v>190</v>
      </c>
      <c r="BW921">
        <v>0</v>
      </c>
      <c r="BX921" s="28" t="s">
        <v>83</v>
      </c>
      <c r="BY921" s="14">
        <f>IF(Table1[[#This Row],[PoolQC]]="NA", 0, 1)</f>
        <v>0</v>
      </c>
      <c r="BZ921" s="30" t="s">
        <v>83</v>
      </c>
      <c r="CA921" s="14">
        <f>IF(Table1[[#This Row],[Fence]]="NA",0,1)</f>
        <v>0</v>
      </c>
      <c r="CB921" t="s">
        <v>83</v>
      </c>
      <c r="CC921">
        <v>0</v>
      </c>
      <c r="CD921" s="30">
        <v>5</v>
      </c>
      <c r="CE921">
        <v>2008</v>
      </c>
      <c r="CF921" t="s">
        <v>110</v>
      </c>
      <c r="CG921" t="s">
        <v>111</v>
      </c>
      <c r="CH921" s="14">
        <f>IF(Table1[[#This Row],[SaleCondition]]="Normal",1,0)</f>
        <v>1</v>
      </c>
      <c r="CI921" s="1">
        <v>176500</v>
      </c>
    </row>
    <row r="922" spans="1:87" x14ac:dyDescent="0.2">
      <c r="A922">
        <v>921</v>
      </c>
      <c r="B922">
        <v>60</v>
      </c>
      <c r="C922" s="28" t="s">
        <v>81</v>
      </c>
      <c r="D922">
        <v>70</v>
      </c>
      <c r="E922">
        <v>8462</v>
      </c>
      <c r="F922" s="28" t="s">
        <v>82</v>
      </c>
      <c r="G922" t="s">
        <v>83</v>
      </c>
      <c r="H922" t="s">
        <v>120</v>
      </c>
      <c r="I922" s="28" t="s">
        <v>85</v>
      </c>
      <c r="J922" t="s">
        <v>86</v>
      </c>
      <c r="K922" s="30" t="s">
        <v>87</v>
      </c>
      <c r="L922" t="s">
        <v>88</v>
      </c>
      <c r="M922" s="31" t="s">
        <v>170</v>
      </c>
      <c r="N922" s="31" t="s">
        <v>90</v>
      </c>
      <c r="O922" s="28" t="s">
        <v>90</v>
      </c>
      <c r="P922" t="s">
        <v>91</v>
      </c>
      <c r="Q922" s="30" t="s">
        <v>92</v>
      </c>
      <c r="R922" s="28">
        <v>6</v>
      </c>
      <c r="S922" s="28">
        <v>5</v>
      </c>
      <c r="T922">
        <v>1994</v>
      </c>
      <c r="U922">
        <v>1994</v>
      </c>
      <c r="V922" s="14">
        <f t="shared" si="14"/>
        <v>0</v>
      </c>
      <c r="W922" s="28" t="s">
        <v>93</v>
      </c>
      <c r="X922" s="28" t="s">
        <v>94</v>
      </c>
      <c r="Y922" s="30" t="s">
        <v>140</v>
      </c>
      <c r="Z922" s="28" t="s">
        <v>140</v>
      </c>
      <c r="AA922" t="s">
        <v>96</v>
      </c>
      <c r="AB922" s="28">
        <v>105</v>
      </c>
      <c r="AC922" s="28" t="s">
        <v>97</v>
      </c>
      <c r="AD922" s="28" t="s">
        <v>97</v>
      </c>
      <c r="AE922" s="30" t="s">
        <v>99</v>
      </c>
      <c r="AF922" t="s">
        <v>97</v>
      </c>
      <c r="AG922" t="s">
        <v>97</v>
      </c>
      <c r="AH922" t="s">
        <v>100</v>
      </c>
      <c r="AI922" t="s">
        <v>101</v>
      </c>
      <c r="AJ922">
        <v>814</v>
      </c>
      <c r="AK922" t="s">
        <v>102</v>
      </c>
      <c r="AL922">
        <v>0</v>
      </c>
      <c r="AM922">
        <v>114</v>
      </c>
      <c r="AN922">
        <v>928</v>
      </c>
      <c r="AO922" s="28" t="s">
        <v>103</v>
      </c>
      <c r="AP922" s="28" t="s">
        <v>104</v>
      </c>
      <c r="AQ922" t="s">
        <v>105</v>
      </c>
      <c r="AR922" t="s">
        <v>106</v>
      </c>
      <c r="AS922">
        <v>936</v>
      </c>
      <c r="AT922">
        <v>785</v>
      </c>
      <c r="AU922">
        <v>0</v>
      </c>
      <c r="AV922">
        <v>1721</v>
      </c>
      <c r="AW922" s="30">
        <v>0</v>
      </c>
      <c r="AX922">
        <v>1</v>
      </c>
      <c r="AY922" s="30">
        <v>2</v>
      </c>
      <c r="AZ922" s="30">
        <v>1</v>
      </c>
      <c r="BA922">
        <v>3</v>
      </c>
      <c r="BB922" s="14">
        <f>IF(Table1[[#This Row],[FullBath]]+Table1[[#This Row],[HalfBath]]=Table1[[#This Row],[BedroomAbvGr]],1,0)</f>
        <v>1</v>
      </c>
      <c r="BC922">
        <v>1</v>
      </c>
      <c r="BD922" s="30" t="s">
        <v>97</v>
      </c>
      <c r="BE922">
        <v>7</v>
      </c>
      <c r="BF922" t="s">
        <v>107</v>
      </c>
      <c r="BG922">
        <v>0</v>
      </c>
      <c r="BH922" t="s">
        <v>83</v>
      </c>
      <c r="BI922" t="s">
        <v>108</v>
      </c>
      <c r="BJ922">
        <v>1994</v>
      </c>
      <c r="BK922" t="s">
        <v>109</v>
      </c>
      <c r="BL922">
        <v>2</v>
      </c>
      <c r="BM922">
        <v>471</v>
      </c>
      <c r="BN922" t="s">
        <v>98</v>
      </c>
      <c r="BO922" t="s">
        <v>98</v>
      </c>
      <c r="BP922" t="s">
        <v>105</v>
      </c>
      <c r="BQ922" s="30">
        <v>300</v>
      </c>
      <c r="BR922" s="14">
        <f>IF(Table1[[#This Row],[WoodDeckSF]]&gt;0,1,0)</f>
        <v>1</v>
      </c>
      <c r="BS922">
        <v>87</v>
      </c>
      <c r="BT922">
        <v>0</v>
      </c>
      <c r="BU922">
        <v>0</v>
      </c>
      <c r="BV922">
        <v>0</v>
      </c>
      <c r="BW922">
        <v>0</v>
      </c>
      <c r="BX922" s="28" t="s">
        <v>83</v>
      </c>
      <c r="BY922" s="14">
        <f>IF(Table1[[#This Row],[PoolQC]]="NA", 0, 1)</f>
        <v>0</v>
      </c>
      <c r="BZ922" s="30" t="s">
        <v>83</v>
      </c>
      <c r="CA922" s="14">
        <f>IF(Table1[[#This Row],[Fence]]="NA",0,1)</f>
        <v>0</v>
      </c>
      <c r="CB922" t="s">
        <v>83</v>
      </c>
      <c r="CC922">
        <v>0</v>
      </c>
      <c r="CD922" s="30">
        <v>7</v>
      </c>
      <c r="CE922">
        <v>2007</v>
      </c>
      <c r="CF922" t="s">
        <v>110</v>
      </c>
      <c r="CG922" t="s">
        <v>111</v>
      </c>
      <c r="CH922" s="14">
        <f>IF(Table1[[#This Row],[SaleCondition]]="Normal",1,0)</f>
        <v>1</v>
      </c>
      <c r="CI922" s="1">
        <v>201000</v>
      </c>
    </row>
    <row r="923" spans="1:87" x14ac:dyDescent="0.2">
      <c r="A923">
        <v>922</v>
      </c>
      <c r="B923">
        <v>90</v>
      </c>
      <c r="C923" s="28" t="s">
        <v>81</v>
      </c>
      <c r="D923">
        <v>67</v>
      </c>
      <c r="E923">
        <v>8777</v>
      </c>
      <c r="F923" s="28" t="s">
        <v>82</v>
      </c>
      <c r="G923" t="s">
        <v>83</v>
      </c>
      <c r="H923" t="s">
        <v>84</v>
      </c>
      <c r="I923" s="28" t="s">
        <v>85</v>
      </c>
      <c r="J923" t="s">
        <v>86</v>
      </c>
      <c r="K923" s="30" t="s">
        <v>87</v>
      </c>
      <c r="L923" t="s">
        <v>88</v>
      </c>
      <c r="M923" s="31" t="s">
        <v>185</v>
      </c>
      <c r="N923" s="31" t="s">
        <v>114</v>
      </c>
      <c r="O923" s="28" t="s">
        <v>90</v>
      </c>
      <c r="P923" t="s">
        <v>167</v>
      </c>
      <c r="Q923" s="30" t="s">
        <v>132</v>
      </c>
      <c r="R923" s="28">
        <v>5</v>
      </c>
      <c r="S923" s="28">
        <v>7</v>
      </c>
      <c r="T923">
        <v>1900</v>
      </c>
      <c r="U923">
        <v>2003</v>
      </c>
      <c r="V923" s="14">
        <f t="shared" si="14"/>
        <v>1</v>
      </c>
      <c r="W923" s="28" t="s">
        <v>93</v>
      </c>
      <c r="X923" s="28" t="s">
        <v>94</v>
      </c>
      <c r="Y923" s="30" t="s">
        <v>116</v>
      </c>
      <c r="Z923" s="28" t="s">
        <v>116</v>
      </c>
      <c r="AA923" t="s">
        <v>117</v>
      </c>
      <c r="AB923" s="28">
        <v>0</v>
      </c>
      <c r="AC923" s="28" t="s">
        <v>98</v>
      </c>
      <c r="AD923" s="28" t="s">
        <v>98</v>
      </c>
      <c r="AE923" s="30" t="s">
        <v>118</v>
      </c>
      <c r="AF923" t="s">
        <v>98</v>
      </c>
      <c r="AG923" t="s">
        <v>98</v>
      </c>
      <c r="AH923" t="s">
        <v>100</v>
      </c>
      <c r="AI923" t="s">
        <v>119</v>
      </c>
      <c r="AJ923">
        <v>1084</v>
      </c>
      <c r="AK923" t="s">
        <v>102</v>
      </c>
      <c r="AL923">
        <v>0</v>
      </c>
      <c r="AM923">
        <v>188</v>
      </c>
      <c r="AN923">
        <v>1272</v>
      </c>
      <c r="AO923" s="28" t="s">
        <v>103</v>
      </c>
      <c r="AP923" s="28" t="s">
        <v>97</v>
      </c>
      <c r="AQ923" t="s">
        <v>105</v>
      </c>
      <c r="AR923" t="s">
        <v>106</v>
      </c>
      <c r="AS923">
        <v>1272</v>
      </c>
      <c r="AT923">
        <v>928</v>
      </c>
      <c r="AU923">
        <v>0</v>
      </c>
      <c r="AV923">
        <v>2200</v>
      </c>
      <c r="AW923" s="30">
        <v>2</v>
      </c>
      <c r="AX923">
        <v>0</v>
      </c>
      <c r="AY923" s="30">
        <v>2</v>
      </c>
      <c r="AZ923" s="30">
        <v>2</v>
      </c>
      <c r="BA923">
        <v>4</v>
      </c>
      <c r="BB923" s="14">
        <f>IF(Table1[[#This Row],[FullBath]]+Table1[[#This Row],[HalfBath]]=Table1[[#This Row],[BedroomAbvGr]],1,0)</f>
        <v>1</v>
      </c>
      <c r="BC923">
        <v>2</v>
      </c>
      <c r="BD923" s="30" t="s">
        <v>98</v>
      </c>
      <c r="BE923">
        <v>9</v>
      </c>
      <c r="BF923" t="s">
        <v>107</v>
      </c>
      <c r="BG923">
        <v>0</v>
      </c>
      <c r="BH923" t="s">
        <v>83</v>
      </c>
      <c r="BI923" t="s">
        <v>83</v>
      </c>
      <c r="BJ923" t="s">
        <v>83</v>
      </c>
      <c r="BK923" t="s">
        <v>83</v>
      </c>
      <c r="BL923">
        <v>0</v>
      </c>
      <c r="BM923">
        <v>0</v>
      </c>
      <c r="BN923" t="s">
        <v>83</v>
      </c>
      <c r="BO923" t="s">
        <v>83</v>
      </c>
      <c r="BP923" t="s">
        <v>177</v>
      </c>
      <c r="BQ923" s="30">
        <v>0</v>
      </c>
      <c r="BR923" s="14">
        <f>IF(Table1[[#This Row],[WoodDeckSF]]&gt;0,1,0)</f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s="28" t="s">
        <v>83</v>
      </c>
      <c r="BY923" s="14">
        <f>IF(Table1[[#This Row],[PoolQC]]="NA", 0, 1)</f>
        <v>0</v>
      </c>
      <c r="BZ923" s="30" t="s">
        <v>165</v>
      </c>
      <c r="CA923" s="14">
        <f>IF(Table1[[#This Row],[Fence]]="NA",0,1)</f>
        <v>1</v>
      </c>
      <c r="CB923" t="s">
        <v>83</v>
      </c>
      <c r="CC923">
        <v>0</v>
      </c>
      <c r="CD923" s="30">
        <v>9</v>
      </c>
      <c r="CE923">
        <v>2008</v>
      </c>
      <c r="CF923" t="s">
        <v>110</v>
      </c>
      <c r="CG923" t="s">
        <v>111</v>
      </c>
      <c r="CH923" s="14">
        <f>IF(Table1[[#This Row],[SaleCondition]]="Normal",1,0)</f>
        <v>1</v>
      </c>
      <c r="CI923" s="1">
        <v>145900</v>
      </c>
    </row>
    <row r="924" spans="1:87" x14ac:dyDescent="0.2">
      <c r="A924">
        <v>923</v>
      </c>
      <c r="B924">
        <v>20</v>
      </c>
      <c r="C924" s="28" t="s">
        <v>81</v>
      </c>
      <c r="D924">
        <v>65</v>
      </c>
      <c r="E924">
        <v>10237</v>
      </c>
      <c r="F924" s="28" t="s">
        <v>82</v>
      </c>
      <c r="G924" t="s">
        <v>83</v>
      </c>
      <c r="H924" t="s">
        <v>84</v>
      </c>
      <c r="I924" s="28" t="s">
        <v>85</v>
      </c>
      <c r="J924" t="s">
        <v>86</v>
      </c>
      <c r="K924" s="30" t="s">
        <v>87</v>
      </c>
      <c r="L924" t="s">
        <v>88</v>
      </c>
      <c r="M924" s="31" t="s">
        <v>193</v>
      </c>
      <c r="N924" s="31" t="s">
        <v>202</v>
      </c>
      <c r="O924" s="28" t="s">
        <v>90</v>
      </c>
      <c r="P924" t="s">
        <v>91</v>
      </c>
      <c r="Q924" s="30" t="s">
        <v>115</v>
      </c>
      <c r="R924" s="28">
        <v>6</v>
      </c>
      <c r="S924" s="28">
        <v>5</v>
      </c>
      <c r="T924">
        <v>2005</v>
      </c>
      <c r="U924">
        <v>2006</v>
      </c>
      <c r="V924" s="14">
        <f t="shared" si="14"/>
        <v>1</v>
      </c>
      <c r="W924" s="28" t="s">
        <v>93</v>
      </c>
      <c r="X924" s="28" t="s">
        <v>94</v>
      </c>
      <c r="Y924" s="30" t="s">
        <v>95</v>
      </c>
      <c r="Z924" s="28" t="s">
        <v>95</v>
      </c>
      <c r="AA924" t="s">
        <v>117</v>
      </c>
      <c r="AB924" s="28">
        <v>0</v>
      </c>
      <c r="AC924" s="28" t="s">
        <v>97</v>
      </c>
      <c r="AD924" s="28" t="s">
        <v>98</v>
      </c>
      <c r="AE924" s="30" t="s">
        <v>99</v>
      </c>
      <c r="AF924" t="s">
        <v>97</v>
      </c>
      <c r="AG924" t="s">
        <v>98</v>
      </c>
      <c r="AH924" t="s">
        <v>100</v>
      </c>
      <c r="AI924" t="s">
        <v>101</v>
      </c>
      <c r="AJ924">
        <v>28</v>
      </c>
      <c r="AK924" t="s">
        <v>102</v>
      </c>
      <c r="AL924">
        <v>0</v>
      </c>
      <c r="AM924">
        <v>1288</v>
      </c>
      <c r="AN924">
        <v>1316</v>
      </c>
      <c r="AO924" s="28" t="s">
        <v>103</v>
      </c>
      <c r="AP924" s="28" t="s">
        <v>104</v>
      </c>
      <c r="AQ924" t="s">
        <v>105</v>
      </c>
      <c r="AR924" t="s">
        <v>106</v>
      </c>
      <c r="AS924">
        <v>1316</v>
      </c>
      <c r="AT924">
        <v>0</v>
      </c>
      <c r="AU924">
        <v>0</v>
      </c>
      <c r="AV924">
        <v>1316</v>
      </c>
      <c r="AW924" s="30">
        <v>0</v>
      </c>
      <c r="AX924">
        <v>0</v>
      </c>
      <c r="AY924" s="30">
        <v>2</v>
      </c>
      <c r="AZ924" s="30">
        <v>0</v>
      </c>
      <c r="BA924">
        <v>3</v>
      </c>
      <c r="BB924" s="14">
        <f>IF(Table1[[#This Row],[FullBath]]+Table1[[#This Row],[HalfBath]]=Table1[[#This Row],[BedroomAbvGr]],1,0)</f>
        <v>0</v>
      </c>
      <c r="BC924">
        <v>1</v>
      </c>
      <c r="BD924" s="30" t="s">
        <v>97</v>
      </c>
      <c r="BE924">
        <v>6</v>
      </c>
      <c r="BF924" t="s">
        <v>107</v>
      </c>
      <c r="BG924">
        <v>1</v>
      </c>
      <c r="BH924" t="s">
        <v>97</v>
      </c>
      <c r="BI924" t="s">
        <v>108</v>
      </c>
      <c r="BJ924">
        <v>2005</v>
      </c>
      <c r="BK924" t="s">
        <v>157</v>
      </c>
      <c r="BL924">
        <v>2</v>
      </c>
      <c r="BM924">
        <v>397</v>
      </c>
      <c r="BN924" t="s">
        <v>98</v>
      </c>
      <c r="BO924" t="s">
        <v>98</v>
      </c>
      <c r="BP924" t="s">
        <v>105</v>
      </c>
      <c r="BQ924" s="30">
        <v>100</v>
      </c>
      <c r="BR924" s="14">
        <f>IF(Table1[[#This Row],[WoodDeckSF]]&gt;0,1,0)</f>
        <v>1</v>
      </c>
      <c r="BS924">
        <v>0</v>
      </c>
      <c r="BT924">
        <v>0</v>
      </c>
      <c r="BU924">
        <v>23</v>
      </c>
      <c r="BV924">
        <v>0</v>
      </c>
      <c r="BW924">
        <v>0</v>
      </c>
      <c r="BX924" s="28" t="s">
        <v>83</v>
      </c>
      <c r="BY924" s="14">
        <f>IF(Table1[[#This Row],[PoolQC]]="NA", 0, 1)</f>
        <v>0</v>
      </c>
      <c r="BZ924" s="30" t="s">
        <v>83</v>
      </c>
      <c r="CA924" s="14">
        <f>IF(Table1[[#This Row],[Fence]]="NA",0,1)</f>
        <v>0</v>
      </c>
      <c r="CB924" t="s">
        <v>83</v>
      </c>
      <c r="CC924">
        <v>0</v>
      </c>
      <c r="CD924" s="30">
        <v>10</v>
      </c>
      <c r="CE924">
        <v>2006</v>
      </c>
      <c r="CF924" t="s">
        <v>158</v>
      </c>
      <c r="CG924" t="s">
        <v>159</v>
      </c>
      <c r="CH924" s="14">
        <f>IF(Table1[[#This Row],[SaleCondition]]="Normal",1,0)</f>
        <v>0</v>
      </c>
      <c r="CI924" s="1">
        <v>169990</v>
      </c>
    </row>
    <row r="925" spans="1:87" x14ac:dyDescent="0.2">
      <c r="A925">
        <v>924</v>
      </c>
      <c r="B925">
        <v>120</v>
      </c>
      <c r="C925" s="28" t="s">
        <v>81</v>
      </c>
      <c r="D925">
        <v>50</v>
      </c>
      <c r="E925">
        <v>8012</v>
      </c>
      <c r="F925" s="28" t="s">
        <v>82</v>
      </c>
      <c r="G925" t="s">
        <v>83</v>
      </c>
      <c r="H925" t="s">
        <v>84</v>
      </c>
      <c r="I925" s="28" t="s">
        <v>85</v>
      </c>
      <c r="J925" t="s">
        <v>86</v>
      </c>
      <c r="K925" s="30" t="s">
        <v>87</v>
      </c>
      <c r="L925" t="s">
        <v>88</v>
      </c>
      <c r="M925" s="31" t="s">
        <v>170</v>
      </c>
      <c r="N925" s="31" t="s">
        <v>90</v>
      </c>
      <c r="O925" s="28" t="s">
        <v>90</v>
      </c>
      <c r="P925" t="s">
        <v>179</v>
      </c>
      <c r="Q925" s="30" t="s">
        <v>115</v>
      </c>
      <c r="R925" s="28">
        <v>6</v>
      </c>
      <c r="S925" s="28">
        <v>5</v>
      </c>
      <c r="T925">
        <v>1993</v>
      </c>
      <c r="U925">
        <v>1994</v>
      </c>
      <c r="V925" s="14">
        <f t="shared" si="14"/>
        <v>1</v>
      </c>
      <c r="W925" s="28" t="s">
        <v>93</v>
      </c>
      <c r="X925" s="28" t="s">
        <v>94</v>
      </c>
      <c r="Y925" s="30" t="s">
        <v>161</v>
      </c>
      <c r="Z925" s="28" t="s">
        <v>161</v>
      </c>
      <c r="AA925" t="s">
        <v>117</v>
      </c>
      <c r="AB925" s="28">
        <v>0</v>
      </c>
      <c r="AC925" s="28" t="s">
        <v>97</v>
      </c>
      <c r="AD925" s="28" t="s">
        <v>98</v>
      </c>
      <c r="AE925" s="30" t="s">
        <v>99</v>
      </c>
      <c r="AF925" t="s">
        <v>97</v>
      </c>
      <c r="AG925" t="s">
        <v>98</v>
      </c>
      <c r="AH925" t="s">
        <v>100</v>
      </c>
      <c r="AI925" t="s">
        <v>172</v>
      </c>
      <c r="AJ925">
        <v>165</v>
      </c>
      <c r="AK925" t="s">
        <v>101</v>
      </c>
      <c r="AL925">
        <v>841</v>
      </c>
      <c r="AM925">
        <v>598</v>
      </c>
      <c r="AN925">
        <v>1604</v>
      </c>
      <c r="AO925" s="28" t="s">
        <v>103</v>
      </c>
      <c r="AP925" s="28" t="s">
        <v>104</v>
      </c>
      <c r="AQ925" t="s">
        <v>105</v>
      </c>
      <c r="AR925" t="s">
        <v>106</v>
      </c>
      <c r="AS925">
        <v>1617</v>
      </c>
      <c r="AT925">
        <v>0</v>
      </c>
      <c r="AU925">
        <v>0</v>
      </c>
      <c r="AV925">
        <v>1617</v>
      </c>
      <c r="AW925" s="30">
        <v>1</v>
      </c>
      <c r="AX925">
        <v>0</v>
      </c>
      <c r="AY925" s="30">
        <v>2</v>
      </c>
      <c r="AZ925" s="30">
        <v>0</v>
      </c>
      <c r="BA925">
        <v>2</v>
      </c>
      <c r="BB925" s="14">
        <f>IF(Table1[[#This Row],[FullBath]]+Table1[[#This Row],[HalfBath]]=Table1[[#This Row],[BedroomAbvGr]],1,0)</f>
        <v>1</v>
      </c>
      <c r="BC925">
        <v>1</v>
      </c>
      <c r="BD925" s="30" t="s">
        <v>97</v>
      </c>
      <c r="BE925">
        <v>5</v>
      </c>
      <c r="BF925" t="s">
        <v>107</v>
      </c>
      <c r="BG925">
        <v>1</v>
      </c>
      <c r="BH925" t="s">
        <v>147</v>
      </c>
      <c r="BI925" t="s">
        <v>108</v>
      </c>
      <c r="BJ925">
        <v>1993</v>
      </c>
      <c r="BK925" t="s">
        <v>109</v>
      </c>
      <c r="BL925">
        <v>2</v>
      </c>
      <c r="BM925">
        <v>533</v>
      </c>
      <c r="BN925" t="s">
        <v>98</v>
      </c>
      <c r="BO925" t="s">
        <v>98</v>
      </c>
      <c r="BP925" t="s">
        <v>105</v>
      </c>
      <c r="BQ925" s="30">
        <v>0</v>
      </c>
      <c r="BR925" s="14">
        <f>IF(Table1[[#This Row],[WoodDeckSF]]&gt;0,1,0)</f>
        <v>0</v>
      </c>
      <c r="BS925">
        <v>69</v>
      </c>
      <c r="BT925">
        <v>0</v>
      </c>
      <c r="BU925">
        <v>0</v>
      </c>
      <c r="BV925">
        <v>0</v>
      </c>
      <c r="BW925">
        <v>0</v>
      </c>
      <c r="BX925" s="28" t="s">
        <v>83</v>
      </c>
      <c r="BY925" s="14">
        <f>IF(Table1[[#This Row],[PoolQC]]="NA", 0, 1)</f>
        <v>0</v>
      </c>
      <c r="BZ925" s="30" t="s">
        <v>83</v>
      </c>
      <c r="CA925" s="14">
        <f>IF(Table1[[#This Row],[Fence]]="NA",0,1)</f>
        <v>0</v>
      </c>
      <c r="CB925" t="s">
        <v>83</v>
      </c>
      <c r="CC925">
        <v>0</v>
      </c>
      <c r="CD925" s="30">
        <v>7</v>
      </c>
      <c r="CE925">
        <v>2008</v>
      </c>
      <c r="CF925" t="s">
        <v>110</v>
      </c>
      <c r="CG925" t="s">
        <v>111</v>
      </c>
      <c r="CH925" s="14">
        <f>IF(Table1[[#This Row],[SaleCondition]]="Normal",1,0)</f>
        <v>1</v>
      </c>
      <c r="CI925" s="1">
        <v>193000</v>
      </c>
    </row>
    <row r="926" spans="1:87" x14ac:dyDescent="0.2">
      <c r="A926">
        <v>925</v>
      </c>
      <c r="B926">
        <v>20</v>
      </c>
      <c r="C926" s="28" t="s">
        <v>81</v>
      </c>
      <c r="D926">
        <v>79</v>
      </c>
      <c r="E926">
        <v>10240</v>
      </c>
      <c r="F926" s="28" t="s">
        <v>82</v>
      </c>
      <c r="G926" t="s">
        <v>83</v>
      </c>
      <c r="H926" t="s">
        <v>84</v>
      </c>
      <c r="I926" s="28" t="s">
        <v>85</v>
      </c>
      <c r="J926" t="s">
        <v>86</v>
      </c>
      <c r="K926" s="30" t="s">
        <v>87</v>
      </c>
      <c r="L926" t="s">
        <v>88</v>
      </c>
      <c r="M926" s="31" t="s">
        <v>138</v>
      </c>
      <c r="N926" s="31" t="s">
        <v>90</v>
      </c>
      <c r="O926" s="28" t="s">
        <v>90</v>
      </c>
      <c r="P926" t="s">
        <v>91</v>
      </c>
      <c r="Q926" s="30" t="s">
        <v>115</v>
      </c>
      <c r="R926" s="28">
        <v>6</v>
      </c>
      <c r="S926" s="28">
        <v>6</v>
      </c>
      <c r="T926">
        <v>1980</v>
      </c>
      <c r="U926">
        <v>1980</v>
      </c>
      <c r="V926" s="14">
        <f t="shared" si="14"/>
        <v>0</v>
      </c>
      <c r="W926" s="28" t="s">
        <v>93</v>
      </c>
      <c r="X926" s="28" t="s">
        <v>94</v>
      </c>
      <c r="Y926" s="30" t="s">
        <v>161</v>
      </c>
      <c r="Z926" s="28" t="s">
        <v>161</v>
      </c>
      <c r="AA926" t="s">
        <v>96</v>
      </c>
      <c r="AB926" s="28">
        <v>157</v>
      </c>
      <c r="AC926" s="28" t="s">
        <v>98</v>
      </c>
      <c r="AD926" s="28" t="s">
        <v>97</v>
      </c>
      <c r="AE926" s="30" t="s">
        <v>118</v>
      </c>
      <c r="AF926" t="s">
        <v>97</v>
      </c>
      <c r="AG926" t="s">
        <v>98</v>
      </c>
      <c r="AH926" t="s">
        <v>100</v>
      </c>
      <c r="AI926" t="s">
        <v>141</v>
      </c>
      <c r="AJ926">
        <v>625</v>
      </c>
      <c r="AK926" t="s">
        <v>172</v>
      </c>
      <c r="AL926">
        <v>1061</v>
      </c>
      <c r="AM926">
        <v>0</v>
      </c>
      <c r="AN926">
        <v>1686</v>
      </c>
      <c r="AO926" s="28" t="s">
        <v>103</v>
      </c>
      <c r="AP926" s="28" t="s">
        <v>98</v>
      </c>
      <c r="AQ926" t="s">
        <v>105</v>
      </c>
      <c r="AR926" t="s">
        <v>106</v>
      </c>
      <c r="AS926">
        <v>1686</v>
      </c>
      <c r="AT926">
        <v>0</v>
      </c>
      <c r="AU926">
        <v>0</v>
      </c>
      <c r="AV926">
        <v>1686</v>
      </c>
      <c r="AW926" s="30">
        <v>1</v>
      </c>
      <c r="AX926">
        <v>0</v>
      </c>
      <c r="AY926" s="30">
        <v>2</v>
      </c>
      <c r="AZ926" s="30">
        <v>0</v>
      </c>
      <c r="BA926">
        <v>3</v>
      </c>
      <c r="BB926" s="14">
        <f>IF(Table1[[#This Row],[FullBath]]+Table1[[#This Row],[HalfBath]]=Table1[[#This Row],[BedroomAbvGr]],1,0)</f>
        <v>0</v>
      </c>
      <c r="BC926">
        <v>1</v>
      </c>
      <c r="BD926" s="30" t="s">
        <v>98</v>
      </c>
      <c r="BE926">
        <v>7</v>
      </c>
      <c r="BF926" t="s">
        <v>107</v>
      </c>
      <c r="BG926">
        <v>1</v>
      </c>
      <c r="BH926" t="s">
        <v>98</v>
      </c>
      <c r="BI926" t="s">
        <v>108</v>
      </c>
      <c r="BJ926">
        <v>1980</v>
      </c>
      <c r="BK926" t="s">
        <v>102</v>
      </c>
      <c r="BL926">
        <v>2</v>
      </c>
      <c r="BM926">
        <v>612</v>
      </c>
      <c r="BN926" t="s">
        <v>98</v>
      </c>
      <c r="BO926" t="s">
        <v>98</v>
      </c>
      <c r="BP926" t="s">
        <v>105</v>
      </c>
      <c r="BQ926" s="30">
        <v>384</v>
      </c>
      <c r="BR926" s="14">
        <f>IF(Table1[[#This Row],[WoodDeckSF]]&gt;0,1,0)</f>
        <v>1</v>
      </c>
      <c r="BS926">
        <v>131</v>
      </c>
      <c r="BT926">
        <v>0</v>
      </c>
      <c r="BU926">
        <v>0</v>
      </c>
      <c r="BV926">
        <v>0</v>
      </c>
      <c r="BW926">
        <v>0</v>
      </c>
      <c r="BX926" s="28" t="s">
        <v>83</v>
      </c>
      <c r="BY926" s="14">
        <f>IF(Table1[[#This Row],[PoolQC]]="NA", 0, 1)</f>
        <v>0</v>
      </c>
      <c r="BZ926" s="30" t="s">
        <v>83</v>
      </c>
      <c r="CA926" s="14">
        <f>IF(Table1[[#This Row],[Fence]]="NA",0,1)</f>
        <v>0</v>
      </c>
      <c r="CB926" t="s">
        <v>83</v>
      </c>
      <c r="CC926">
        <v>0</v>
      </c>
      <c r="CD926" s="30">
        <v>5</v>
      </c>
      <c r="CE926">
        <v>2006</v>
      </c>
      <c r="CF926" t="s">
        <v>110</v>
      </c>
      <c r="CG926" t="s">
        <v>111</v>
      </c>
      <c r="CH926" s="14">
        <f>IF(Table1[[#This Row],[SaleCondition]]="Normal",1,0)</f>
        <v>1</v>
      </c>
      <c r="CI926" s="1">
        <v>207500</v>
      </c>
    </row>
    <row r="927" spans="1:87" x14ac:dyDescent="0.2">
      <c r="A927">
        <v>926</v>
      </c>
      <c r="B927">
        <v>20</v>
      </c>
      <c r="C927" s="28" t="s">
        <v>81</v>
      </c>
      <c r="D927" t="s">
        <v>83</v>
      </c>
      <c r="E927">
        <v>15611</v>
      </c>
      <c r="F927" s="28" t="s">
        <v>82</v>
      </c>
      <c r="G927" t="s">
        <v>83</v>
      </c>
      <c r="H927" t="s">
        <v>120</v>
      </c>
      <c r="I927" s="28" t="s">
        <v>85</v>
      </c>
      <c r="J927" t="s">
        <v>86</v>
      </c>
      <c r="K927" s="30" t="s">
        <v>122</v>
      </c>
      <c r="L927" t="s">
        <v>88</v>
      </c>
      <c r="M927" s="31" t="s">
        <v>138</v>
      </c>
      <c r="N927" s="31" t="s">
        <v>90</v>
      </c>
      <c r="O927" s="28" t="s">
        <v>90</v>
      </c>
      <c r="P927" t="s">
        <v>91</v>
      </c>
      <c r="Q927" s="30" t="s">
        <v>115</v>
      </c>
      <c r="R927" s="28">
        <v>5</v>
      </c>
      <c r="S927" s="28">
        <v>6</v>
      </c>
      <c r="T927">
        <v>1977</v>
      </c>
      <c r="U927">
        <v>1977</v>
      </c>
      <c r="V927" s="14">
        <f t="shared" si="14"/>
        <v>0</v>
      </c>
      <c r="W927" s="28" t="s">
        <v>93</v>
      </c>
      <c r="X927" s="28" t="s">
        <v>94</v>
      </c>
      <c r="Y927" s="30" t="s">
        <v>95</v>
      </c>
      <c r="Z927" s="28" t="s">
        <v>95</v>
      </c>
      <c r="AA927" t="s">
        <v>117</v>
      </c>
      <c r="AB927" s="28">
        <v>0</v>
      </c>
      <c r="AC927" s="28" t="s">
        <v>98</v>
      </c>
      <c r="AD927" s="28" t="s">
        <v>98</v>
      </c>
      <c r="AE927" s="30" t="s">
        <v>99</v>
      </c>
      <c r="AF927" t="s">
        <v>97</v>
      </c>
      <c r="AG927" t="s">
        <v>98</v>
      </c>
      <c r="AH927" t="s">
        <v>130</v>
      </c>
      <c r="AI927" t="s">
        <v>119</v>
      </c>
      <c r="AJ927">
        <v>767</v>
      </c>
      <c r="AK927" t="s">
        <v>172</v>
      </c>
      <c r="AL927">
        <v>93</v>
      </c>
      <c r="AM927">
        <v>266</v>
      </c>
      <c r="AN927">
        <v>1126</v>
      </c>
      <c r="AO927" s="28" t="s">
        <v>103</v>
      </c>
      <c r="AP927" s="28" t="s">
        <v>98</v>
      </c>
      <c r="AQ927" t="s">
        <v>105</v>
      </c>
      <c r="AR927" t="s">
        <v>106</v>
      </c>
      <c r="AS927">
        <v>1126</v>
      </c>
      <c r="AT927">
        <v>0</v>
      </c>
      <c r="AU927">
        <v>0</v>
      </c>
      <c r="AV927">
        <v>1126</v>
      </c>
      <c r="AW927" s="30">
        <v>0</v>
      </c>
      <c r="AX927">
        <v>1</v>
      </c>
      <c r="AY927" s="30">
        <v>2</v>
      </c>
      <c r="AZ927" s="30">
        <v>0</v>
      </c>
      <c r="BA927">
        <v>3</v>
      </c>
      <c r="BB927" s="14">
        <f>IF(Table1[[#This Row],[FullBath]]+Table1[[#This Row],[HalfBath]]=Table1[[#This Row],[BedroomAbvGr]],1,0)</f>
        <v>0</v>
      </c>
      <c r="BC927">
        <v>1</v>
      </c>
      <c r="BD927" s="30" t="s">
        <v>104</v>
      </c>
      <c r="BE927">
        <v>6</v>
      </c>
      <c r="BF927" t="s">
        <v>107</v>
      </c>
      <c r="BG927">
        <v>0</v>
      </c>
      <c r="BH927" t="s">
        <v>83</v>
      </c>
      <c r="BI927" t="s">
        <v>108</v>
      </c>
      <c r="BJ927">
        <v>1977</v>
      </c>
      <c r="BK927" t="s">
        <v>109</v>
      </c>
      <c r="BL927">
        <v>2</v>
      </c>
      <c r="BM927">
        <v>540</v>
      </c>
      <c r="BN927" t="s">
        <v>98</v>
      </c>
      <c r="BO927" t="s">
        <v>98</v>
      </c>
      <c r="BP927" t="s">
        <v>105</v>
      </c>
      <c r="BQ927" s="30">
        <v>180</v>
      </c>
      <c r="BR927" s="14">
        <f>IF(Table1[[#This Row],[WoodDeckSF]]&gt;0,1,0)</f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 s="28" t="s">
        <v>83</v>
      </c>
      <c r="BY927" s="14">
        <f>IF(Table1[[#This Row],[PoolQC]]="NA", 0, 1)</f>
        <v>0</v>
      </c>
      <c r="BZ927" s="30" t="s">
        <v>83</v>
      </c>
      <c r="CA927" s="14">
        <f>IF(Table1[[#This Row],[Fence]]="NA",0,1)</f>
        <v>0</v>
      </c>
      <c r="CB927" t="s">
        <v>83</v>
      </c>
      <c r="CC927">
        <v>0</v>
      </c>
      <c r="CD927" s="30">
        <v>3</v>
      </c>
      <c r="CE927">
        <v>2008</v>
      </c>
      <c r="CF927" t="s">
        <v>110</v>
      </c>
      <c r="CG927" t="s">
        <v>128</v>
      </c>
      <c r="CH927" s="14">
        <f>IF(Table1[[#This Row],[SaleCondition]]="Normal",1,0)</f>
        <v>0</v>
      </c>
      <c r="CI927" s="1">
        <v>175000</v>
      </c>
    </row>
    <row r="928" spans="1:87" x14ac:dyDescent="0.2">
      <c r="A928">
        <v>927</v>
      </c>
      <c r="B928">
        <v>60</v>
      </c>
      <c r="C928" s="28" t="s">
        <v>81</v>
      </c>
      <c r="D928">
        <v>93</v>
      </c>
      <c r="E928">
        <v>11999</v>
      </c>
      <c r="F928" s="28" t="s">
        <v>82</v>
      </c>
      <c r="G928" t="s">
        <v>83</v>
      </c>
      <c r="H928" t="s">
        <v>84</v>
      </c>
      <c r="I928" s="28" t="s">
        <v>85</v>
      </c>
      <c r="J928" t="s">
        <v>86</v>
      </c>
      <c r="K928" s="30" t="s">
        <v>87</v>
      </c>
      <c r="L928" t="s">
        <v>88</v>
      </c>
      <c r="M928" s="31" t="s">
        <v>154</v>
      </c>
      <c r="N928" s="31" t="s">
        <v>90</v>
      </c>
      <c r="O928" s="28" t="s">
        <v>90</v>
      </c>
      <c r="P928" t="s">
        <v>91</v>
      </c>
      <c r="Q928" s="30" t="s">
        <v>92</v>
      </c>
      <c r="R928" s="28">
        <v>8</v>
      </c>
      <c r="S928" s="28">
        <v>5</v>
      </c>
      <c r="T928">
        <v>2003</v>
      </c>
      <c r="U928">
        <v>2004</v>
      </c>
      <c r="V928" s="14">
        <f t="shared" si="14"/>
        <v>1</v>
      </c>
      <c r="W928" s="28" t="s">
        <v>152</v>
      </c>
      <c r="X928" s="28" t="s">
        <v>94</v>
      </c>
      <c r="Y928" s="30" t="s">
        <v>95</v>
      </c>
      <c r="Z928" s="28" t="s">
        <v>95</v>
      </c>
      <c r="AA928" t="s">
        <v>96</v>
      </c>
      <c r="AB928" s="28">
        <v>340</v>
      </c>
      <c r="AC928" s="28" t="s">
        <v>97</v>
      </c>
      <c r="AD928" s="28" t="s">
        <v>98</v>
      </c>
      <c r="AE928" s="30" t="s">
        <v>99</v>
      </c>
      <c r="AF928" t="s">
        <v>97</v>
      </c>
      <c r="AG928" t="s">
        <v>98</v>
      </c>
      <c r="AH928" t="s">
        <v>100</v>
      </c>
      <c r="AI928" t="s">
        <v>102</v>
      </c>
      <c r="AJ928">
        <v>0</v>
      </c>
      <c r="AK928" t="s">
        <v>102</v>
      </c>
      <c r="AL928">
        <v>0</v>
      </c>
      <c r="AM928">
        <v>1181</v>
      </c>
      <c r="AN928">
        <v>1181</v>
      </c>
      <c r="AO928" s="28" t="s">
        <v>103</v>
      </c>
      <c r="AP928" s="28" t="s">
        <v>104</v>
      </c>
      <c r="AQ928" t="s">
        <v>105</v>
      </c>
      <c r="AR928" t="s">
        <v>106</v>
      </c>
      <c r="AS928">
        <v>1234</v>
      </c>
      <c r="AT928">
        <v>1140</v>
      </c>
      <c r="AU928">
        <v>0</v>
      </c>
      <c r="AV928">
        <v>2374</v>
      </c>
      <c r="AW928" s="30">
        <v>0</v>
      </c>
      <c r="AX928">
        <v>0</v>
      </c>
      <c r="AY928" s="30">
        <v>2</v>
      </c>
      <c r="AZ928" s="30">
        <v>1</v>
      </c>
      <c r="BA928">
        <v>4</v>
      </c>
      <c r="BB928" s="14">
        <f>IF(Table1[[#This Row],[FullBath]]+Table1[[#This Row],[HalfBath]]=Table1[[#This Row],[BedroomAbvGr]],1,0)</f>
        <v>0</v>
      </c>
      <c r="BC928">
        <v>1</v>
      </c>
      <c r="BD928" s="30" t="s">
        <v>104</v>
      </c>
      <c r="BE928">
        <v>10</v>
      </c>
      <c r="BF928" t="s">
        <v>107</v>
      </c>
      <c r="BG928">
        <v>1</v>
      </c>
      <c r="BH928" t="s">
        <v>97</v>
      </c>
      <c r="BI928" t="s">
        <v>156</v>
      </c>
      <c r="BJ928">
        <v>2003</v>
      </c>
      <c r="BK928" t="s">
        <v>157</v>
      </c>
      <c r="BL928">
        <v>3</v>
      </c>
      <c r="BM928">
        <v>656</v>
      </c>
      <c r="BN928" t="s">
        <v>98</v>
      </c>
      <c r="BO928" t="s">
        <v>98</v>
      </c>
      <c r="BP928" t="s">
        <v>105</v>
      </c>
      <c r="BQ928" s="30">
        <v>104</v>
      </c>
      <c r="BR928" s="14">
        <f>IF(Table1[[#This Row],[WoodDeckSF]]&gt;0,1,0)</f>
        <v>1</v>
      </c>
      <c r="BS928">
        <v>100</v>
      </c>
      <c r="BT928">
        <v>0</v>
      </c>
      <c r="BU928">
        <v>0</v>
      </c>
      <c r="BV928">
        <v>0</v>
      </c>
      <c r="BW928">
        <v>0</v>
      </c>
      <c r="BX928" s="28" t="s">
        <v>83</v>
      </c>
      <c r="BY928" s="14">
        <f>IF(Table1[[#This Row],[PoolQC]]="NA", 0, 1)</f>
        <v>0</v>
      </c>
      <c r="BZ928" s="30" t="s">
        <v>83</v>
      </c>
      <c r="CA928" s="14">
        <f>IF(Table1[[#This Row],[Fence]]="NA",0,1)</f>
        <v>0</v>
      </c>
      <c r="CB928" t="s">
        <v>83</v>
      </c>
      <c r="CC928">
        <v>0</v>
      </c>
      <c r="CD928" s="30">
        <v>5</v>
      </c>
      <c r="CE928">
        <v>2007</v>
      </c>
      <c r="CF928" t="s">
        <v>110</v>
      </c>
      <c r="CG928" t="s">
        <v>111</v>
      </c>
      <c r="CH928" s="14">
        <f>IF(Table1[[#This Row],[SaleCondition]]="Normal",1,0)</f>
        <v>1</v>
      </c>
      <c r="CI928" s="1">
        <v>285000</v>
      </c>
    </row>
    <row r="929" spans="1:87" x14ac:dyDescent="0.2">
      <c r="A929">
        <v>928</v>
      </c>
      <c r="B929">
        <v>60</v>
      </c>
      <c r="C929" s="28" t="s">
        <v>81</v>
      </c>
      <c r="D929" t="s">
        <v>83</v>
      </c>
      <c r="E929">
        <v>9900</v>
      </c>
      <c r="F929" s="28" t="s">
        <v>82</v>
      </c>
      <c r="G929" t="s">
        <v>83</v>
      </c>
      <c r="H929" t="s">
        <v>84</v>
      </c>
      <c r="I929" s="28" t="s">
        <v>85</v>
      </c>
      <c r="J929" t="s">
        <v>86</v>
      </c>
      <c r="K929" s="30" t="s">
        <v>87</v>
      </c>
      <c r="L929" t="s">
        <v>88</v>
      </c>
      <c r="M929" s="31" t="s">
        <v>138</v>
      </c>
      <c r="N929" s="31" t="s">
        <v>114</v>
      </c>
      <c r="O929" s="28" t="s">
        <v>90</v>
      </c>
      <c r="P929" t="s">
        <v>91</v>
      </c>
      <c r="Q929" s="30" t="s">
        <v>92</v>
      </c>
      <c r="R929" s="28">
        <v>7</v>
      </c>
      <c r="S929" s="28">
        <v>5</v>
      </c>
      <c r="T929">
        <v>1968</v>
      </c>
      <c r="U929">
        <v>1968</v>
      </c>
      <c r="V929" s="14">
        <f t="shared" si="14"/>
        <v>0</v>
      </c>
      <c r="W929" s="28" t="s">
        <v>93</v>
      </c>
      <c r="X929" s="28" t="s">
        <v>94</v>
      </c>
      <c r="Y929" s="30" t="s">
        <v>116</v>
      </c>
      <c r="Z929" s="28" t="s">
        <v>116</v>
      </c>
      <c r="AA929" t="s">
        <v>96</v>
      </c>
      <c r="AB929" s="28">
        <v>342</v>
      </c>
      <c r="AC929" s="28" t="s">
        <v>98</v>
      </c>
      <c r="AD929" s="28" t="s">
        <v>98</v>
      </c>
      <c r="AE929" s="30" t="s">
        <v>118</v>
      </c>
      <c r="AF929" t="s">
        <v>98</v>
      </c>
      <c r="AG929" t="s">
        <v>98</v>
      </c>
      <c r="AH929" t="s">
        <v>100</v>
      </c>
      <c r="AI929" t="s">
        <v>141</v>
      </c>
      <c r="AJ929">
        <v>552</v>
      </c>
      <c r="AK929" t="s">
        <v>102</v>
      </c>
      <c r="AL929">
        <v>0</v>
      </c>
      <c r="AM929">
        <v>280</v>
      </c>
      <c r="AN929">
        <v>832</v>
      </c>
      <c r="AO929" s="28" t="s">
        <v>103</v>
      </c>
      <c r="AP929" s="28" t="s">
        <v>97</v>
      </c>
      <c r="AQ929" t="s">
        <v>105</v>
      </c>
      <c r="AR929" t="s">
        <v>106</v>
      </c>
      <c r="AS929">
        <v>1098</v>
      </c>
      <c r="AT929">
        <v>880</v>
      </c>
      <c r="AU929">
        <v>0</v>
      </c>
      <c r="AV929">
        <v>1978</v>
      </c>
      <c r="AW929" s="30">
        <v>0</v>
      </c>
      <c r="AX929">
        <v>0</v>
      </c>
      <c r="AY929" s="30">
        <v>2</v>
      </c>
      <c r="AZ929" s="30">
        <v>1</v>
      </c>
      <c r="BA929">
        <v>4</v>
      </c>
      <c r="BB929" s="14">
        <f>IF(Table1[[#This Row],[FullBath]]+Table1[[#This Row],[HalfBath]]=Table1[[#This Row],[BedroomAbvGr]],1,0)</f>
        <v>0</v>
      </c>
      <c r="BC929">
        <v>1</v>
      </c>
      <c r="BD929" s="30" t="s">
        <v>98</v>
      </c>
      <c r="BE929">
        <v>9</v>
      </c>
      <c r="BF929" t="s">
        <v>107</v>
      </c>
      <c r="BG929">
        <v>1</v>
      </c>
      <c r="BH929" t="s">
        <v>97</v>
      </c>
      <c r="BI929" t="s">
        <v>108</v>
      </c>
      <c r="BJ929">
        <v>1968</v>
      </c>
      <c r="BK929" t="s">
        <v>109</v>
      </c>
      <c r="BL929">
        <v>2</v>
      </c>
      <c r="BM929">
        <v>486</v>
      </c>
      <c r="BN929" t="s">
        <v>98</v>
      </c>
      <c r="BO929" t="s">
        <v>98</v>
      </c>
      <c r="BP929" t="s">
        <v>105</v>
      </c>
      <c r="BQ929" s="30">
        <v>0</v>
      </c>
      <c r="BR929" s="14">
        <f>IF(Table1[[#This Row],[WoodDeckSF]]&gt;0,1,0)</f>
        <v>0</v>
      </c>
      <c r="BS929">
        <v>43</v>
      </c>
      <c r="BT929">
        <v>0</v>
      </c>
      <c r="BU929">
        <v>0</v>
      </c>
      <c r="BV929">
        <v>0</v>
      </c>
      <c r="BW929">
        <v>0</v>
      </c>
      <c r="BX929" s="28" t="s">
        <v>83</v>
      </c>
      <c r="BY929" s="14">
        <f>IF(Table1[[#This Row],[PoolQC]]="NA", 0, 1)</f>
        <v>0</v>
      </c>
      <c r="BZ929" s="30" t="s">
        <v>165</v>
      </c>
      <c r="CA929" s="14">
        <f>IF(Table1[[#This Row],[Fence]]="NA",0,1)</f>
        <v>1</v>
      </c>
      <c r="CB929" t="s">
        <v>83</v>
      </c>
      <c r="CC929">
        <v>0</v>
      </c>
      <c r="CD929" s="30">
        <v>4</v>
      </c>
      <c r="CE929">
        <v>2008</v>
      </c>
      <c r="CF929" t="s">
        <v>110</v>
      </c>
      <c r="CG929" t="s">
        <v>111</v>
      </c>
      <c r="CH929" s="14">
        <f>IF(Table1[[#This Row],[SaleCondition]]="Normal",1,0)</f>
        <v>1</v>
      </c>
      <c r="CI929" s="1">
        <v>176000</v>
      </c>
    </row>
    <row r="930" spans="1:87" x14ac:dyDescent="0.2">
      <c r="A930">
        <v>929</v>
      </c>
      <c r="B930">
        <v>20</v>
      </c>
      <c r="C930" s="28" t="s">
        <v>81</v>
      </c>
      <c r="D930" t="s">
        <v>83</v>
      </c>
      <c r="E930">
        <v>11838</v>
      </c>
      <c r="F930" s="28" t="s">
        <v>82</v>
      </c>
      <c r="G930" t="s">
        <v>83</v>
      </c>
      <c r="H930" t="s">
        <v>84</v>
      </c>
      <c r="I930" s="28" t="s">
        <v>85</v>
      </c>
      <c r="J930" t="s">
        <v>86</v>
      </c>
      <c r="K930" s="30" t="s">
        <v>87</v>
      </c>
      <c r="L930" t="s">
        <v>88</v>
      </c>
      <c r="M930" s="31" t="s">
        <v>89</v>
      </c>
      <c r="N930" s="31" t="s">
        <v>90</v>
      </c>
      <c r="O930" s="28" t="s">
        <v>90</v>
      </c>
      <c r="P930" t="s">
        <v>91</v>
      </c>
      <c r="Q930" s="30" t="s">
        <v>115</v>
      </c>
      <c r="R930" s="28">
        <v>8</v>
      </c>
      <c r="S930" s="28">
        <v>5</v>
      </c>
      <c r="T930">
        <v>2001</v>
      </c>
      <c r="U930">
        <v>2001</v>
      </c>
      <c r="V930" s="14">
        <f t="shared" si="14"/>
        <v>0</v>
      </c>
      <c r="W930" s="28" t="s">
        <v>152</v>
      </c>
      <c r="X930" s="28" t="s">
        <v>94</v>
      </c>
      <c r="Y930" s="30" t="s">
        <v>95</v>
      </c>
      <c r="Z930" s="28" t="s">
        <v>95</v>
      </c>
      <c r="AA930" t="s">
        <v>117</v>
      </c>
      <c r="AB930" s="28">
        <v>0</v>
      </c>
      <c r="AC930" s="28" t="s">
        <v>97</v>
      </c>
      <c r="AD930" s="28" t="s">
        <v>98</v>
      </c>
      <c r="AE930" s="30" t="s">
        <v>99</v>
      </c>
      <c r="AF930" t="s">
        <v>97</v>
      </c>
      <c r="AG930" t="s">
        <v>98</v>
      </c>
      <c r="AH930" t="s">
        <v>130</v>
      </c>
      <c r="AI930" t="s">
        <v>102</v>
      </c>
      <c r="AJ930">
        <v>0</v>
      </c>
      <c r="AK930" t="s">
        <v>102</v>
      </c>
      <c r="AL930">
        <v>0</v>
      </c>
      <c r="AM930">
        <v>1753</v>
      </c>
      <c r="AN930">
        <v>1753</v>
      </c>
      <c r="AO930" s="28" t="s">
        <v>103</v>
      </c>
      <c r="AP930" s="28" t="s">
        <v>104</v>
      </c>
      <c r="AQ930" t="s">
        <v>105</v>
      </c>
      <c r="AR930" t="s">
        <v>106</v>
      </c>
      <c r="AS930">
        <v>1788</v>
      </c>
      <c r="AT930">
        <v>0</v>
      </c>
      <c r="AU930">
        <v>0</v>
      </c>
      <c r="AV930">
        <v>1788</v>
      </c>
      <c r="AW930" s="30">
        <v>0</v>
      </c>
      <c r="AX930">
        <v>0</v>
      </c>
      <c r="AY930" s="30">
        <v>2</v>
      </c>
      <c r="AZ930" s="30">
        <v>0</v>
      </c>
      <c r="BA930">
        <v>3</v>
      </c>
      <c r="BB930" s="14">
        <f>IF(Table1[[#This Row],[FullBath]]+Table1[[#This Row],[HalfBath]]=Table1[[#This Row],[BedroomAbvGr]],1,0)</f>
        <v>0</v>
      </c>
      <c r="BC930">
        <v>1</v>
      </c>
      <c r="BD930" s="30" t="s">
        <v>104</v>
      </c>
      <c r="BE930">
        <v>7</v>
      </c>
      <c r="BF930" t="s">
        <v>107</v>
      </c>
      <c r="BG930">
        <v>1</v>
      </c>
      <c r="BH930" t="s">
        <v>98</v>
      </c>
      <c r="BI930" t="s">
        <v>108</v>
      </c>
      <c r="BJ930">
        <v>2001</v>
      </c>
      <c r="BK930" t="s">
        <v>109</v>
      </c>
      <c r="BL930">
        <v>2</v>
      </c>
      <c r="BM930">
        <v>522</v>
      </c>
      <c r="BN930" t="s">
        <v>98</v>
      </c>
      <c r="BO930" t="s">
        <v>98</v>
      </c>
      <c r="BP930" t="s">
        <v>105</v>
      </c>
      <c r="BQ930" s="30">
        <v>202</v>
      </c>
      <c r="BR930" s="14">
        <f>IF(Table1[[#This Row],[WoodDeckSF]]&gt;0,1,0)</f>
        <v>1</v>
      </c>
      <c r="BS930">
        <v>151</v>
      </c>
      <c r="BT930">
        <v>0</v>
      </c>
      <c r="BU930">
        <v>0</v>
      </c>
      <c r="BV930">
        <v>0</v>
      </c>
      <c r="BW930">
        <v>0</v>
      </c>
      <c r="BX930" s="28" t="s">
        <v>83</v>
      </c>
      <c r="BY930" s="14">
        <f>IF(Table1[[#This Row],[PoolQC]]="NA", 0, 1)</f>
        <v>0</v>
      </c>
      <c r="BZ930" s="30" t="s">
        <v>83</v>
      </c>
      <c r="CA930" s="14">
        <f>IF(Table1[[#This Row],[Fence]]="NA",0,1)</f>
        <v>0</v>
      </c>
      <c r="CB930" t="s">
        <v>83</v>
      </c>
      <c r="CC930">
        <v>0</v>
      </c>
      <c r="CD930" s="30">
        <v>6</v>
      </c>
      <c r="CE930">
        <v>2009</v>
      </c>
      <c r="CF930" t="s">
        <v>110</v>
      </c>
      <c r="CG930" t="s">
        <v>111</v>
      </c>
      <c r="CH930" s="14">
        <f>IF(Table1[[#This Row],[SaleCondition]]="Normal",1,0)</f>
        <v>1</v>
      </c>
      <c r="CI930" s="1">
        <v>236500</v>
      </c>
    </row>
    <row r="931" spans="1:87" x14ac:dyDescent="0.2">
      <c r="A931">
        <v>930</v>
      </c>
      <c r="B931">
        <v>60</v>
      </c>
      <c r="C931" s="28" t="s">
        <v>81</v>
      </c>
      <c r="D931" t="s">
        <v>83</v>
      </c>
      <c r="E931">
        <v>13006</v>
      </c>
      <c r="F931" s="28" t="s">
        <v>82</v>
      </c>
      <c r="G931" t="s">
        <v>83</v>
      </c>
      <c r="H931" t="s">
        <v>120</v>
      </c>
      <c r="I931" s="28" t="s">
        <v>85</v>
      </c>
      <c r="J931" t="s">
        <v>86</v>
      </c>
      <c r="K931" s="30" t="s">
        <v>122</v>
      </c>
      <c r="L931" t="s">
        <v>88</v>
      </c>
      <c r="M931" s="31" t="s">
        <v>193</v>
      </c>
      <c r="N931" s="31" t="s">
        <v>90</v>
      </c>
      <c r="O931" s="28" t="s">
        <v>90</v>
      </c>
      <c r="P931" t="s">
        <v>91</v>
      </c>
      <c r="Q931" s="30" t="s">
        <v>92</v>
      </c>
      <c r="R931" s="28">
        <v>7</v>
      </c>
      <c r="S931" s="28">
        <v>5</v>
      </c>
      <c r="T931">
        <v>1997</v>
      </c>
      <c r="U931">
        <v>1997</v>
      </c>
      <c r="V931" s="14">
        <f t="shared" si="14"/>
        <v>0</v>
      </c>
      <c r="W931" s="28" t="s">
        <v>93</v>
      </c>
      <c r="X931" s="28" t="s">
        <v>94</v>
      </c>
      <c r="Y931" s="30" t="s">
        <v>140</v>
      </c>
      <c r="Z931" s="28" t="s">
        <v>140</v>
      </c>
      <c r="AA931" t="s">
        <v>96</v>
      </c>
      <c r="AB931" s="28">
        <v>285</v>
      </c>
      <c r="AC931" s="28" t="s">
        <v>98</v>
      </c>
      <c r="AD931" s="28" t="s">
        <v>98</v>
      </c>
      <c r="AE931" s="30" t="s">
        <v>99</v>
      </c>
      <c r="AF931" t="s">
        <v>97</v>
      </c>
      <c r="AG931" t="s">
        <v>98</v>
      </c>
      <c r="AH931" t="s">
        <v>100</v>
      </c>
      <c r="AI931" t="s">
        <v>102</v>
      </c>
      <c r="AJ931">
        <v>0</v>
      </c>
      <c r="AK931" t="s">
        <v>102</v>
      </c>
      <c r="AL931">
        <v>0</v>
      </c>
      <c r="AM931">
        <v>964</v>
      </c>
      <c r="AN931">
        <v>964</v>
      </c>
      <c r="AO931" s="28" t="s">
        <v>103</v>
      </c>
      <c r="AP931" s="28" t="s">
        <v>97</v>
      </c>
      <c r="AQ931" t="s">
        <v>105</v>
      </c>
      <c r="AR931" t="s">
        <v>106</v>
      </c>
      <c r="AS931">
        <v>993</v>
      </c>
      <c r="AT931">
        <v>1243</v>
      </c>
      <c r="AU931">
        <v>0</v>
      </c>
      <c r="AV931">
        <v>2236</v>
      </c>
      <c r="AW931" s="30">
        <v>0</v>
      </c>
      <c r="AX931">
        <v>0</v>
      </c>
      <c r="AY931" s="30">
        <v>2</v>
      </c>
      <c r="AZ931" s="30">
        <v>1</v>
      </c>
      <c r="BA931">
        <v>4</v>
      </c>
      <c r="BB931" s="14">
        <f>IF(Table1[[#This Row],[FullBath]]+Table1[[#This Row],[HalfBath]]=Table1[[#This Row],[BedroomAbvGr]],1,0)</f>
        <v>0</v>
      </c>
      <c r="BC931">
        <v>1</v>
      </c>
      <c r="BD931" s="30" t="s">
        <v>97</v>
      </c>
      <c r="BE931">
        <v>8</v>
      </c>
      <c r="BF931" t="s">
        <v>107</v>
      </c>
      <c r="BG931">
        <v>1</v>
      </c>
      <c r="BH931" t="s">
        <v>98</v>
      </c>
      <c r="BI931" t="s">
        <v>156</v>
      </c>
      <c r="BJ931">
        <v>1997</v>
      </c>
      <c r="BK931" t="s">
        <v>157</v>
      </c>
      <c r="BL931">
        <v>2</v>
      </c>
      <c r="BM931">
        <v>642</v>
      </c>
      <c r="BN931" t="s">
        <v>98</v>
      </c>
      <c r="BO931" t="s">
        <v>98</v>
      </c>
      <c r="BP931" t="s">
        <v>105</v>
      </c>
      <c r="BQ931" s="30">
        <v>0</v>
      </c>
      <c r="BR931" s="14">
        <f>IF(Table1[[#This Row],[WoodDeckSF]]&gt;0,1,0)</f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 s="28" t="s">
        <v>83</v>
      </c>
      <c r="BY931" s="14">
        <f>IF(Table1[[#This Row],[PoolQC]]="NA", 0, 1)</f>
        <v>0</v>
      </c>
      <c r="BZ931" s="30" t="s">
        <v>83</v>
      </c>
      <c r="CA931" s="14">
        <f>IF(Table1[[#This Row],[Fence]]="NA",0,1)</f>
        <v>0</v>
      </c>
      <c r="CB931" t="s">
        <v>83</v>
      </c>
      <c r="CC931">
        <v>0</v>
      </c>
      <c r="CD931" s="30">
        <v>11</v>
      </c>
      <c r="CE931">
        <v>2006</v>
      </c>
      <c r="CF931" t="s">
        <v>110</v>
      </c>
      <c r="CG931" t="s">
        <v>111</v>
      </c>
      <c r="CH931" s="14">
        <f>IF(Table1[[#This Row],[SaleCondition]]="Normal",1,0)</f>
        <v>1</v>
      </c>
      <c r="CI931" s="1">
        <v>222000</v>
      </c>
    </row>
    <row r="932" spans="1:87" x14ac:dyDescent="0.2">
      <c r="A932">
        <v>931</v>
      </c>
      <c r="B932">
        <v>20</v>
      </c>
      <c r="C932" s="28" t="s">
        <v>81</v>
      </c>
      <c r="D932">
        <v>73</v>
      </c>
      <c r="E932">
        <v>8925</v>
      </c>
      <c r="F932" s="28" t="s">
        <v>82</v>
      </c>
      <c r="G932" t="s">
        <v>83</v>
      </c>
      <c r="H932" t="s">
        <v>120</v>
      </c>
      <c r="I932" s="28" t="s">
        <v>199</v>
      </c>
      <c r="J932" t="s">
        <v>86</v>
      </c>
      <c r="K932" s="30" t="s">
        <v>87</v>
      </c>
      <c r="L932" t="s">
        <v>88</v>
      </c>
      <c r="M932" s="31" t="s">
        <v>189</v>
      </c>
      <c r="N932" s="31" t="s">
        <v>90</v>
      </c>
      <c r="O932" s="28" t="s">
        <v>90</v>
      </c>
      <c r="P932" t="s">
        <v>91</v>
      </c>
      <c r="Q932" s="30" t="s">
        <v>115</v>
      </c>
      <c r="R932" s="28">
        <v>8</v>
      </c>
      <c r="S932" s="28">
        <v>5</v>
      </c>
      <c r="T932">
        <v>2007</v>
      </c>
      <c r="U932">
        <v>2007</v>
      </c>
      <c r="V932" s="14">
        <f t="shared" si="14"/>
        <v>0</v>
      </c>
      <c r="W932" s="28" t="s">
        <v>93</v>
      </c>
      <c r="X932" s="28" t="s">
        <v>94</v>
      </c>
      <c r="Y932" s="30" t="s">
        <v>95</v>
      </c>
      <c r="Z932" s="28" t="s">
        <v>95</v>
      </c>
      <c r="AA932" t="s">
        <v>117</v>
      </c>
      <c r="AB932" s="28">
        <v>0</v>
      </c>
      <c r="AC932" s="28" t="s">
        <v>97</v>
      </c>
      <c r="AD932" s="28" t="s">
        <v>98</v>
      </c>
      <c r="AE932" s="30" t="s">
        <v>99</v>
      </c>
      <c r="AF932" t="s">
        <v>97</v>
      </c>
      <c r="AG932" t="s">
        <v>98</v>
      </c>
      <c r="AH932" t="s">
        <v>130</v>
      </c>
      <c r="AI932" t="s">
        <v>101</v>
      </c>
      <c r="AJ932">
        <v>16</v>
      </c>
      <c r="AK932" t="s">
        <v>102</v>
      </c>
      <c r="AL932">
        <v>0</v>
      </c>
      <c r="AM932">
        <v>1450</v>
      </c>
      <c r="AN932">
        <v>1466</v>
      </c>
      <c r="AO932" s="28" t="s">
        <v>103</v>
      </c>
      <c r="AP932" s="28" t="s">
        <v>104</v>
      </c>
      <c r="AQ932" t="s">
        <v>105</v>
      </c>
      <c r="AR932" t="s">
        <v>106</v>
      </c>
      <c r="AS932">
        <v>1466</v>
      </c>
      <c r="AT932">
        <v>0</v>
      </c>
      <c r="AU932">
        <v>0</v>
      </c>
      <c r="AV932">
        <v>1466</v>
      </c>
      <c r="AW932" s="30">
        <v>0</v>
      </c>
      <c r="AX932">
        <v>0</v>
      </c>
      <c r="AY932" s="30">
        <v>2</v>
      </c>
      <c r="AZ932" s="30">
        <v>0</v>
      </c>
      <c r="BA932">
        <v>3</v>
      </c>
      <c r="BB932" s="14">
        <f>IF(Table1[[#This Row],[FullBath]]+Table1[[#This Row],[HalfBath]]=Table1[[#This Row],[BedroomAbvGr]],1,0)</f>
        <v>0</v>
      </c>
      <c r="BC932">
        <v>1</v>
      </c>
      <c r="BD932" s="30" t="s">
        <v>97</v>
      </c>
      <c r="BE932">
        <v>7</v>
      </c>
      <c r="BF932" t="s">
        <v>107</v>
      </c>
      <c r="BG932">
        <v>0</v>
      </c>
      <c r="BH932" t="s">
        <v>83</v>
      </c>
      <c r="BI932" t="s">
        <v>108</v>
      </c>
      <c r="BJ932">
        <v>2007</v>
      </c>
      <c r="BK932" t="s">
        <v>157</v>
      </c>
      <c r="BL932">
        <v>3</v>
      </c>
      <c r="BM932">
        <v>610</v>
      </c>
      <c r="BN932" t="s">
        <v>98</v>
      </c>
      <c r="BO932" t="s">
        <v>98</v>
      </c>
      <c r="BP932" t="s">
        <v>105</v>
      </c>
      <c r="BQ932" s="30">
        <v>100</v>
      </c>
      <c r="BR932" s="14">
        <f>IF(Table1[[#This Row],[WoodDeckSF]]&gt;0,1,0)</f>
        <v>1</v>
      </c>
      <c r="BS932">
        <v>18</v>
      </c>
      <c r="BT932">
        <v>0</v>
      </c>
      <c r="BU932">
        <v>0</v>
      </c>
      <c r="BV932">
        <v>0</v>
      </c>
      <c r="BW932">
        <v>0</v>
      </c>
      <c r="BX932" s="28" t="s">
        <v>83</v>
      </c>
      <c r="BY932" s="14">
        <f>IF(Table1[[#This Row],[PoolQC]]="NA", 0, 1)</f>
        <v>0</v>
      </c>
      <c r="BZ932" s="30" t="s">
        <v>83</v>
      </c>
      <c r="CA932" s="14">
        <f>IF(Table1[[#This Row],[Fence]]="NA",0,1)</f>
        <v>0</v>
      </c>
      <c r="CB932" t="s">
        <v>83</v>
      </c>
      <c r="CC932">
        <v>0</v>
      </c>
      <c r="CD932" s="30">
        <v>7</v>
      </c>
      <c r="CE932">
        <v>2009</v>
      </c>
      <c r="CF932" t="s">
        <v>110</v>
      </c>
      <c r="CG932" t="s">
        <v>111</v>
      </c>
      <c r="CH932" s="14">
        <f>IF(Table1[[#This Row],[SaleCondition]]="Normal",1,0)</f>
        <v>1</v>
      </c>
      <c r="CI932" s="1">
        <v>201000</v>
      </c>
    </row>
    <row r="933" spans="1:87" x14ac:dyDescent="0.2">
      <c r="A933">
        <v>932</v>
      </c>
      <c r="B933">
        <v>20</v>
      </c>
      <c r="C933" s="28" t="s">
        <v>81</v>
      </c>
      <c r="D933">
        <v>70</v>
      </c>
      <c r="E933">
        <v>9100</v>
      </c>
      <c r="F933" s="28" t="s">
        <v>82</v>
      </c>
      <c r="G933" t="s">
        <v>83</v>
      </c>
      <c r="H933" t="s">
        <v>84</v>
      </c>
      <c r="I933" s="28" t="s">
        <v>85</v>
      </c>
      <c r="J933" t="s">
        <v>86</v>
      </c>
      <c r="K933" s="30" t="s">
        <v>87</v>
      </c>
      <c r="L933" t="s">
        <v>88</v>
      </c>
      <c r="M933" s="31" t="s">
        <v>162</v>
      </c>
      <c r="N933" s="31" t="s">
        <v>90</v>
      </c>
      <c r="O933" s="28" t="s">
        <v>90</v>
      </c>
      <c r="P933" t="s">
        <v>91</v>
      </c>
      <c r="Q933" s="30" t="s">
        <v>115</v>
      </c>
      <c r="R933" s="28">
        <v>5</v>
      </c>
      <c r="S933" s="28">
        <v>6</v>
      </c>
      <c r="T933">
        <v>1965</v>
      </c>
      <c r="U933">
        <v>1965</v>
      </c>
      <c r="V933" s="14">
        <f t="shared" si="14"/>
        <v>0</v>
      </c>
      <c r="W933" s="28" t="s">
        <v>93</v>
      </c>
      <c r="X933" s="28" t="s">
        <v>94</v>
      </c>
      <c r="Y933" s="30" t="s">
        <v>95</v>
      </c>
      <c r="Z933" s="28" t="s">
        <v>95</v>
      </c>
      <c r="AA933" t="s">
        <v>117</v>
      </c>
      <c r="AB933" s="28">
        <v>0</v>
      </c>
      <c r="AC933" s="28" t="s">
        <v>98</v>
      </c>
      <c r="AD933" s="28" t="s">
        <v>98</v>
      </c>
      <c r="AE933" s="30" t="s">
        <v>118</v>
      </c>
      <c r="AF933" t="s">
        <v>98</v>
      </c>
      <c r="AG933" t="s">
        <v>98</v>
      </c>
      <c r="AH933" t="s">
        <v>100</v>
      </c>
      <c r="AI933" t="s">
        <v>141</v>
      </c>
      <c r="AJ933">
        <v>338</v>
      </c>
      <c r="AK933" t="s">
        <v>153</v>
      </c>
      <c r="AL933">
        <v>466</v>
      </c>
      <c r="AM933">
        <v>121</v>
      </c>
      <c r="AN933">
        <v>925</v>
      </c>
      <c r="AO933" s="28" t="s">
        <v>103</v>
      </c>
      <c r="AP933" s="28" t="s">
        <v>104</v>
      </c>
      <c r="AQ933" t="s">
        <v>105</v>
      </c>
      <c r="AR933" t="s">
        <v>106</v>
      </c>
      <c r="AS933">
        <v>925</v>
      </c>
      <c r="AT933">
        <v>0</v>
      </c>
      <c r="AU933">
        <v>0</v>
      </c>
      <c r="AV933">
        <v>925</v>
      </c>
      <c r="AW933" s="30">
        <v>0</v>
      </c>
      <c r="AX933">
        <v>1</v>
      </c>
      <c r="AY933" s="30">
        <v>1</v>
      </c>
      <c r="AZ933" s="30">
        <v>0</v>
      </c>
      <c r="BA933">
        <v>2</v>
      </c>
      <c r="BB933" s="14">
        <f>IF(Table1[[#This Row],[FullBath]]+Table1[[#This Row],[HalfBath]]=Table1[[#This Row],[BedroomAbvGr]],1,0)</f>
        <v>0</v>
      </c>
      <c r="BC933">
        <v>1</v>
      </c>
      <c r="BD933" s="30" t="s">
        <v>98</v>
      </c>
      <c r="BE933">
        <v>5</v>
      </c>
      <c r="BF933" t="s">
        <v>107</v>
      </c>
      <c r="BG933">
        <v>0</v>
      </c>
      <c r="BH933" t="s">
        <v>83</v>
      </c>
      <c r="BI933" t="s">
        <v>127</v>
      </c>
      <c r="BJ933">
        <v>1965</v>
      </c>
      <c r="BK933" t="s">
        <v>102</v>
      </c>
      <c r="BL933">
        <v>1</v>
      </c>
      <c r="BM933">
        <v>429</v>
      </c>
      <c r="BN933" t="s">
        <v>98</v>
      </c>
      <c r="BO933" t="s">
        <v>98</v>
      </c>
      <c r="BP933" t="s">
        <v>105</v>
      </c>
      <c r="BQ933" s="30">
        <v>0</v>
      </c>
      <c r="BR933" s="14">
        <f>IF(Table1[[#This Row],[WoodDeckSF]]&gt;0,1,0)</f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 s="28" t="s">
        <v>83</v>
      </c>
      <c r="BY933" s="14">
        <f>IF(Table1[[#This Row],[PoolQC]]="NA", 0, 1)</f>
        <v>0</v>
      </c>
      <c r="BZ933" s="30" t="s">
        <v>163</v>
      </c>
      <c r="CA933" s="14">
        <f>IF(Table1[[#This Row],[Fence]]="NA",0,1)</f>
        <v>1</v>
      </c>
      <c r="CB933" t="s">
        <v>83</v>
      </c>
      <c r="CC933">
        <v>0</v>
      </c>
      <c r="CD933" s="30">
        <v>7</v>
      </c>
      <c r="CE933">
        <v>2009</v>
      </c>
      <c r="CF933" t="s">
        <v>110</v>
      </c>
      <c r="CG933" t="s">
        <v>111</v>
      </c>
      <c r="CH933" s="14">
        <f>IF(Table1[[#This Row],[SaleCondition]]="Normal",1,0)</f>
        <v>1</v>
      </c>
      <c r="CI933" s="1">
        <v>117500</v>
      </c>
    </row>
    <row r="934" spans="1:87" x14ac:dyDescent="0.2">
      <c r="A934">
        <v>933</v>
      </c>
      <c r="B934">
        <v>20</v>
      </c>
      <c r="C934" s="28" t="s">
        <v>81</v>
      </c>
      <c r="D934">
        <v>84</v>
      </c>
      <c r="E934">
        <v>11670</v>
      </c>
      <c r="F934" s="28" t="s">
        <v>82</v>
      </c>
      <c r="G934" t="s">
        <v>83</v>
      </c>
      <c r="H934" t="s">
        <v>120</v>
      </c>
      <c r="I934" s="28" t="s">
        <v>85</v>
      </c>
      <c r="J934" t="s">
        <v>86</v>
      </c>
      <c r="K934" s="30" t="s">
        <v>122</v>
      </c>
      <c r="L934" t="s">
        <v>88</v>
      </c>
      <c r="M934" s="31" t="s">
        <v>136</v>
      </c>
      <c r="N934" s="31" t="s">
        <v>182</v>
      </c>
      <c r="O934" s="28" t="s">
        <v>90</v>
      </c>
      <c r="P934" t="s">
        <v>91</v>
      </c>
      <c r="Q934" s="30" t="s">
        <v>115</v>
      </c>
      <c r="R934" s="28">
        <v>9</v>
      </c>
      <c r="S934" s="28">
        <v>5</v>
      </c>
      <c r="T934">
        <v>2006</v>
      </c>
      <c r="U934">
        <v>2006</v>
      </c>
      <c r="V934" s="14">
        <f t="shared" si="14"/>
        <v>0</v>
      </c>
      <c r="W934" s="28" t="s">
        <v>152</v>
      </c>
      <c r="X934" s="28" t="s">
        <v>94</v>
      </c>
      <c r="Y934" s="30" t="s">
        <v>95</v>
      </c>
      <c r="Z934" s="28" t="s">
        <v>234</v>
      </c>
      <c r="AA934" t="s">
        <v>137</v>
      </c>
      <c r="AB934" s="28">
        <v>302</v>
      </c>
      <c r="AC934" s="28" t="s">
        <v>104</v>
      </c>
      <c r="AD934" s="28" t="s">
        <v>98</v>
      </c>
      <c r="AE934" s="30" t="s">
        <v>99</v>
      </c>
      <c r="AF934" t="s">
        <v>104</v>
      </c>
      <c r="AG934" t="s">
        <v>97</v>
      </c>
      <c r="AH934" t="s">
        <v>100</v>
      </c>
      <c r="AI934" t="s">
        <v>102</v>
      </c>
      <c r="AJ934">
        <v>0</v>
      </c>
      <c r="AK934" t="s">
        <v>102</v>
      </c>
      <c r="AL934">
        <v>0</v>
      </c>
      <c r="AM934">
        <v>1905</v>
      </c>
      <c r="AN934">
        <v>1905</v>
      </c>
      <c r="AO934" s="28" t="s">
        <v>103</v>
      </c>
      <c r="AP934" s="28" t="s">
        <v>104</v>
      </c>
      <c r="AQ934" t="s">
        <v>105</v>
      </c>
      <c r="AR934" t="s">
        <v>106</v>
      </c>
      <c r="AS934">
        <v>1905</v>
      </c>
      <c r="AT934">
        <v>0</v>
      </c>
      <c r="AU934">
        <v>0</v>
      </c>
      <c r="AV934">
        <v>1905</v>
      </c>
      <c r="AW934" s="30">
        <v>0</v>
      </c>
      <c r="AX934">
        <v>0</v>
      </c>
      <c r="AY934" s="30">
        <v>2</v>
      </c>
      <c r="AZ934" s="30">
        <v>0</v>
      </c>
      <c r="BA934">
        <v>3</v>
      </c>
      <c r="BB934" s="14">
        <f>IF(Table1[[#This Row],[FullBath]]+Table1[[#This Row],[HalfBath]]=Table1[[#This Row],[BedroomAbvGr]],1,0)</f>
        <v>0</v>
      </c>
      <c r="BC934">
        <v>1</v>
      </c>
      <c r="BD934" s="30" t="s">
        <v>104</v>
      </c>
      <c r="BE934">
        <v>8</v>
      </c>
      <c r="BF934" t="s">
        <v>107</v>
      </c>
      <c r="BG934">
        <v>1</v>
      </c>
      <c r="BH934" t="s">
        <v>97</v>
      </c>
      <c r="BI934" t="s">
        <v>108</v>
      </c>
      <c r="BJ934">
        <v>2006</v>
      </c>
      <c r="BK934" t="s">
        <v>157</v>
      </c>
      <c r="BL934">
        <v>3</v>
      </c>
      <c r="BM934">
        <v>788</v>
      </c>
      <c r="BN934" t="s">
        <v>98</v>
      </c>
      <c r="BO934" t="s">
        <v>98</v>
      </c>
      <c r="BP934" t="s">
        <v>105</v>
      </c>
      <c r="BQ934" s="30">
        <v>0</v>
      </c>
      <c r="BR934" s="14">
        <f>IF(Table1[[#This Row],[WoodDeckSF]]&gt;0,1,0)</f>
        <v>0</v>
      </c>
      <c r="BS934">
        <v>191</v>
      </c>
      <c r="BT934">
        <v>0</v>
      </c>
      <c r="BU934">
        <v>0</v>
      </c>
      <c r="BV934">
        <v>0</v>
      </c>
      <c r="BW934">
        <v>0</v>
      </c>
      <c r="BX934" s="28" t="s">
        <v>83</v>
      </c>
      <c r="BY934" s="14">
        <f>IF(Table1[[#This Row],[PoolQC]]="NA", 0, 1)</f>
        <v>0</v>
      </c>
      <c r="BZ934" s="30" t="s">
        <v>83</v>
      </c>
      <c r="CA934" s="14">
        <f>IF(Table1[[#This Row],[Fence]]="NA",0,1)</f>
        <v>0</v>
      </c>
      <c r="CB934" t="s">
        <v>83</v>
      </c>
      <c r="CC934">
        <v>0</v>
      </c>
      <c r="CD934" s="30">
        <v>3</v>
      </c>
      <c r="CE934">
        <v>2007</v>
      </c>
      <c r="CF934" t="s">
        <v>110</v>
      </c>
      <c r="CG934" t="s">
        <v>111</v>
      </c>
      <c r="CH934" s="14">
        <f>IF(Table1[[#This Row],[SaleCondition]]="Normal",1,0)</f>
        <v>1</v>
      </c>
      <c r="CI934" s="1">
        <v>320000</v>
      </c>
    </row>
    <row r="935" spans="1:87" x14ac:dyDescent="0.2">
      <c r="A935">
        <v>934</v>
      </c>
      <c r="B935">
        <v>20</v>
      </c>
      <c r="C935" s="28" t="s">
        <v>81</v>
      </c>
      <c r="D935">
        <v>63</v>
      </c>
      <c r="E935">
        <v>8487</v>
      </c>
      <c r="F935" s="28" t="s">
        <v>82</v>
      </c>
      <c r="G935" t="s">
        <v>83</v>
      </c>
      <c r="H935" t="s">
        <v>84</v>
      </c>
      <c r="I935" s="28" t="s">
        <v>85</v>
      </c>
      <c r="J935" t="s">
        <v>86</v>
      </c>
      <c r="K935" s="30" t="s">
        <v>112</v>
      </c>
      <c r="L935" t="s">
        <v>88</v>
      </c>
      <c r="M935" s="31" t="s">
        <v>89</v>
      </c>
      <c r="N935" s="31" t="s">
        <v>90</v>
      </c>
      <c r="O935" s="28" t="s">
        <v>90</v>
      </c>
      <c r="P935" t="s">
        <v>91</v>
      </c>
      <c r="Q935" s="30" t="s">
        <v>115</v>
      </c>
      <c r="R935" s="28">
        <v>7</v>
      </c>
      <c r="S935" s="28">
        <v>5</v>
      </c>
      <c r="T935">
        <v>2004</v>
      </c>
      <c r="U935">
        <v>2004</v>
      </c>
      <c r="V935" s="14">
        <f t="shared" si="14"/>
        <v>0</v>
      </c>
      <c r="W935" s="28" t="s">
        <v>93</v>
      </c>
      <c r="X935" s="28" t="s">
        <v>94</v>
      </c>
      <c r="Y935" s="30" t="s">
        <v>95</v>
      </c>
      <c r="Z935" s="28" t="s">
        <v>95</v>
      </c>
      <c r="AA935" t="s">
        <v>96</v>
      </c>
      <c r="AB935" s="28">
        <v>210</v>
      </c>
      <c r="AC935" s="28" t="s">
        <v>97</v>
      </c>
      <c r="AD935" s="28" t="s">
        <v>98</v>
      </c>
      <c r="AE935" s="30" t="s">
        <v>99</v>
      </c>
      <c r="AF935" t="s">
        <v>97</v>
      </c>
      <c r="AG935" t="s">
        <v>98</v>
      </c>
      <c r="AH935" t="s">
        <v>130</v>
      </c>
      <c r="AI935" t="s">
        <v>101</v>
      </c>
      <c r="AJ935">
        <v>20</v>
      </c>
      <c r="AK935" t="s">
        <v>102</v>
      </c>
      <c r="AL935">
        <v>0</v>
      </c>
      <c r="AM935">
        <v>1480</v>
      </c>
      <c r="AN935">
        <v>1500</v>
      </c>
      <c r="AO935" s="28" t="s">
        <v>103</v>
      </c>
      <c r="AP935" s="28" t="s">
        <v>104</v>
      </c>
      <c r="AQ935" t="s">
        <v>105</v>
      </c>
      <c r="AR935" t="s">
        <v>106</v>
      </c>
      <c r="AS935">
        <v>1500</v>
      </c>
      <c r="AT935">
        <v>0</v>
      </c>
      <c r="AU935">
        <v>0</v>
      </c>
      <c r="AV935">
        <v>1500</v>
      </c>
      <c r="AW935" s="30">
        <v>0</v>
      </c>
      <c r="AX935">
        <v>0</v>
      </c>
      <c r="AY935" s="30">
        <v>2</v>
      </c>
      <c r="AZ935" s="30">
        <v>0</v>
      </c>
      <c r="BA935">
        <v>3</v>
      </c>
      <c r="BB935" s="14">
        <f>IF(Table1[[#This Row],[FullBath]]+Table1[[#This Row],[HalfBath]]=Table1[[#This Row],[BedroomAbvGr]],1,0)</f>
        <v>0</v>
      </c>
      <c r="BC935">
        <v>1</v>
      </c>
      <c r="BD935" s="30" t="s">
        <v>97</v>
      </c>
      <c r="BE935">
        <v>6</v>
      </c>
      <c r="BF935" t="s">
        <v>107</v>
      </c>
      <c r="BG935">
        <v>0</v>
      </c>
      <c r="BH935" t="s">
        <v>83</v>
      </c>
      <c r="BI935" t="s">
        <v>108</v>
      </c>
      <c r="BJ935">
        <v>2004</v>
      </c>
      <c r="BK935" t="s">
        <v>109</v>
      </c>
      <c r="BL935">
        <v>2</v>
      </c>
      <c r="BM935">
        <v>570</v>
      </c>
      <c r="BN935" t="s">
        <v>98</v>
      </c>
      <c r="BO935" t="s">
        <v>98</v>
      </c>
      <c r="BP935" t="s">
        <v>105</v>
      </c>
      <c r="BQ935" s="30">
        <v>192</v>
      </c>
      <c r="BR935" s="14">
        <f>IF(Table1[[#This Row],[WoodDeckSF]]&gt;0,1,0)</f>
        <v>1</v>
      </c>
      <c r="BS935">
        <v>36</v>
      </c>
      <c r="BT935">
        <v>0</v>
      </c>
      <c r="BU935">
        <v>0</v>
      </c>
      <c r="BV935">
        <v>0</v>
      </c>
      <c r="BW935">
        <v>0</v>
      </c>
      <c r="BX935" s="28" t="s">
        <v>83</v>
      </c>
      <c r="BY935" s="14">
        <f>IF(Table1[[#This Row],[PoolQC]]="NA", 0, 1)</f>
        <v>0</v>
      </c>
      <c r="BZ935" s="30" t="s">
        <v>83</v>
      </c>
      <c r="CA935" s="14">
        <f>IF(Table1[[#This Row],[Fence]]="NA",0,1)</f>
        <v>0</v>
      </c>
      <c r="CB935" t="s">
        <v>83</v>
      </c>
      <c r="CC935">
        <v>0</v>
      </c>
      <c r="CD935" s="30">
        <v>8</v>
      </c>
      <c r="CE935">
        <v>2009</v>
      </c>
      <c r="CF935" t="s">
        <v>110</v>
      </c>
      <c r="CG935" t="s">
        <v>111</v>
      </c>
      <c r="CH935" s="14">
        <f>IF(Table1[[#This Row],[SaleCondition]]="Normal",1,0)</f>
        <v>1</v>
      </c>
      <c r="CI935" s="1">
        <v>190000</v>
      </c>
    </row>
    <row r="936" spans="1:87" x14ac:dyDescent="0.2">
      <c r="A936">
        <v>935</v>
      </c>
      <c r="B936">
        <v>20</v>
      </c>
      <c r="C936" s="28" t="s">
        <v>81</v>
      </c>
      <c r="D936">
        <v>313</v>
      </c>
      <c r="E936">
        <v>27650</v>
      </c>
      <c r="F936" s="28" t="s">
        <v>82</v>
      </c>
      <c r="G936" t="s">
        <v>83</v>
      </c>
      <c r="H936" t="s">
        <v>160</v>
      </c>
      <c r="I936" s="28" t="s">
        <v>199</v>
      </c>
      <c r="J936" t="s">
        <v>86</v>
      </c>
      <c r="K936" s="30" t="s">
        <v>87</v>
      </c>
      <c r="L936" t="s">
        <v>194</v>
      </c>
      <c r="M936" s="31" t="s">
        <v>162</v>
      </c>
      <c r="N936" s="31" t="s">
        <v>204</v>
      </c>
      <c r="O936" s="28" t="s">
        <v>90</v>
      </c>
      <c r="P936" t="s">
        <v>91</v>
      </c>
      <c r="Q936" s="30" t="s">
        <v>115</v>
      </c>
      <c r="R936" s="28">
        <v>7</v>
      </c>
      <c r="S936" s="28">
        <v>7</v>
      </c>
      <c r="T936">
        <v>1960</v>
      </c>
      <c r="U936">
        <v>2007</v>
      </c>
      <c r="V936" s="14">
        <f t="shared" si="14"/>
        <v>1</v>
      </c>
      <c r="W936" s="28" t="s">
        <v>214</v>
      </c>
      <c r="X936" s="28" t="s">
        <v>242</v>
      </c>
      <c r="Y936" s="30" t="s">
        <v>124</v>
      </c>
      <c r="Z936" s="28" t="s">
        <v>124</v>
      </c>
      <c r="AA936" t="s">
        <v>117</v>
      </c>
      <c r="AB936" s="28">
        <v>0</v>
      </c>
      <c r="AC936" s="28" t="s">
        <v>98</v>
      </c>
      <c r="AD936" s="28" t="s">
        <v>98</v>
      </c>
      <c r="AE936" s="30" t="s">
        <v>118</v>
      </c>
      <c r="AF936" t="s">
        <v>97</v>
      </c>
      <c r="AG936" t="s">
        <v>98</v>
      </c>
      <c r="AH936" t="s">
        <v>97</v>
      </c>
      <c r="AI936" t="s">
        <v>101</v>
      </c>
      <c r="AJ936">
        <v>425</v>
      </c>
      <c r="AK936" t="s">
        <v>102</v>
      </c>
      <c r="AL936">
        <v>0</v>
      </c>
      <c r="AM936">
        <v>160</v>
      </c>
      <c r="AN936">
        <v>585</v>
      </c>
      <c r="AO936" s="28" t="s">
        <v>103</v>
      </c>
      <c r="AP936" s="28" t="s">
        <v>104</v>
      </c>
      <c r="AQ936" t="s">
        <v>105</v>
      </c>
      <c r="AR936" t="s">
        <v>106</v>
      </c>
      <c r="AS936">
        <v>2069</v>
      </c>
      <c r="AT936">
        <v>0</v>
      </c>
      <c r="AU936">
        <v>0</v>
      </c>
      <c r="AV936">
        <v>2069</v>
      </c>
      <c r="AW936" s="30">
        <v>1</v>
      </c>
      <c r="AX936">
        <v>0</v>
      </c>
      <c r="AY936" s="30">
        <v>2</v>
      </c>
      <c r="AZ936" s="30">
        <v>0</v>
      </c>
      <c r="BA936">
        <v>4</v>
      </c>
      <c r="BB936" s="14">
        <f>IF(Table1[[#This Row],[FullBath]]+Table1[[#This Row],[HalfBath]]=Table1[[#This Row],[BedroomAbvGr]],1,0)</f>
        <v>0</v>
      </c>
      <c r="BC936">
        <v>1</v>
      </c>
      <c r="BD936" s="30" t="s">
        <v>97</v>
      </c>
      <c r="BE936">
        <v>9</v>
      </c>
      <c r="BF936" t="s">
        <v>107</v>
      </c>
      <c r="BG936">
        <v>1</v>
      </c>
      <c r="BH936" t="s">
        <v>97</v>
      </c>
      <c r="BI936" t="s">
        <v>108</v>
      </c>
      <c r="BJ936">
        <v>1960</v>
      </c>
      <c r="BK936" t="s">
        <v>109</v>
      </c>
      <c r="BL936">
        <v>2</v>
      </c>
      <c r="BM936">
        <v>505</v>
      </c>
      <c r="BN936" t="s">
        <v>98</v>
      </c>
      <c r="BO936" t="s">
        <v>98</v>
      </c>
      <c r="BP936" t="s">
        <v>105</v>
      </c>
      <c r="BQ936" s="30">
        <v>0</v>
      </c>
      <c r="BR936" s="14">
        <f>IF(Table1[[#This Row],[WoodDeckSF]]&gt;0,1,0)</f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 s="28" t="s">
        <v>83</v>
      </c>
      <c r="BY936" s="14">
        <f>IF(Table1[[#This Row],[PoolQC]]="NA", 0, 1)</f>
        <v>0</v>
      </c>
      <c r="BZ936" s="30" t="s">
        <v>83</v>
      </c>
      <c r="CA936" s="14">
        <f>IF(Table1[[#This Row],[Fence]]="NA",0,1)</f>
        <v>0</v>
      </c>
      <c r="CB936" t="s">
        <v>83</v>
      </c>
      <c r="CC936">
        <v>0</v>
      </c>
      <c r="CD936" s="30">
        <v>11</v>
      </c>
      <c r="CE936">
        <v>2008</v>
      </c>
      <c r="CF936" t="s">
        <v>110</v>
      </c>
      <c r="CG936" t="s">
        <v>111</v>
      </c>
      <c r="CH936" s="14">
        <f>IF(Table1[[#This Row],[SaleCondition]]="Normal",1,0)</f>
        <v>1</v>
      </c>
      <c r="CI936" s="1">
        <v>242000</v>
      </c>
    </row>
    <row r="937" spans="1:87" x14ac:dyDescent="0.2">
      <c r="A937">
        <v>936</v>
      </c>
      <c r="B937">
        <v>30</v>
      </c>
      <c r="C937" s="28" t="s">
        <v>81</v>
      </c>
      <c r="D937">
        <v>52</v>
      </c>
      <c r="E937">
        <v>5825</v>
      </c>
      <c r="F937" s="28" t="s">
        <v>82</v>
      </c>
      <c r="G937" t="s">
        <v>83</v>
      </c>
      <c r="H937" t="s">
        <v>120</v>
      </c>
      <c r="I937" s="28" t="s">
        <v>85</v>
      </c>
      <c r="J937" t="s">
        <v>86</v>
      </c>
      <c r="K937" s="30" t="s">
        <v>87</v>
      </c>
      <c r="L937" t="s">
        <v>88</v>
      </c>
      <c r="M937" s="31" t="s">
        <v>148</v>
      </c>
      <c r="N937" s="31" t="s">
        <v>90</v>
      </c>
      <c r="O937" s="28" t="s">
        <v>90</v>
      </c>
      <c r="P937" t="s">
        <v>91</v>
      </c>
      <c r="Q937" s="30" t="s">
        <v>115</v>
      </c>
      <c r="R937" s="28">
        <v>4</v>
      </c>
      <c r="S937" s="28">
        <v>5</v>
      </c>
      <c r="T937">
        <v>1926</v>
      </c>
      <c r="U937">
        <v>1953</v>
      </c>
      <c r="V937" s="14">
        <f t="shared" si="14"/>
        <v>1</v>
      </c>
      <c r="W937" s="28" t="s">
        <v>93</v>
      </c>
      <c r="X937" s="28" t="s">
        <v>94</v>
      </c>
      <c r="Y937" s="30" t="s">
        <v>116</v>
      </c>
      <c r="Z937" s="28" t="s">
        <v>116</v>
      </c>
      <c r="AA937" t="s">
        <v>96</v>
      </c>
      <c r="AB937" s="28">
        <v>108</v>
      </c>
      <c r="AC937" s="28" t="s">
        <v>98</v>
      </c>
      <c r="AD937" s="28" t="s">
        <v>97</v>
      </c>
      <c r="AE937" s="30" t="s">
        <v>99</v>
      </c>
      <c r="AF937" t="s">
        <v>147</v>
      </c>
      <c r="AG937" t="s">
        <v>98</v>
      </c>
      <c r="AH937" t="s">
        <v>121</v>
      </c>
      <c r="AI937" t="s">
        <v>102</v>
      </c>
      <c r="AJ937">
        <v>0</v>
      </c>
      <c r="AK937" t="s">
        <v>102</v>
      </c>
      <c r="AL937">
        <v>0</v>
      </c>
      <c r="AM937">
        <v>600</v>
      </c>
      <c r="AN937">
        <v>600</v>
      </c>
      <c r="AO937" s="28" t="s">
        <v>103</v>
      </c>
      <c r="AP937" s="28" t="s">
        <v>97</v>
      </c>
      <c r="AQ937" t="s">
        <v>105</v>
      </c>
      <c r="AR937" t="s">
        <v>106</v>
      </c>
      <c r="AS937">
        <v>747</v>
      </c>
      <c r="AT937">
        <v>0</v>
      </c>
      <c r="AU937">
        <v>0</v>
      </c>
      <c r="AV937">
        <v>747</v>
      </c>
      <c r="AW937" s="30">
        <v>0</v>
      </c>
      <c r="AX937">
        <v>0</v>
      </c>
      <c r="AY937" s="30">
        <v>1</v>
      </c>
      <c r="AZ937" s="30">
        <v>0</v>
      </c>
      <c r="BA937">
        <v>1</v>
      </c>
      <c r="BB937" s="14">
        <f>IF(Table1[[#This Row],[FullBath]]+Table1[[#This Row],[HalfBath]]=Table1[[#This Row],[BedroomAbvGr]],1,0)</f>
        <v>1</v>
      </c>
      <c r="BC937">
        <v>1</v>
      </c>
      <c r="BD937" s="30" t="s">
        <v>98</v>
      </c>
      <c r="BE937">
        <v>5</v>
      </c>
      <c r="BF937" t="s">
        <v>107</v>
      </c>
      <c r="BG937">
        <v>0</v>
      </c>
      <c r="BH937" t="s">
        <v>83</v>
      </c>
      <c r="BI937" t="s">
        <v>127</v>
      </c>
      <c r="BJ937">
        <v>1953</v>
      </c>
      <c r="BK937" t="s">
        <v>102</v>
      </c>
      <c r="BL937">
        <v>2</v>
      </c>
      <c r="BM937">
        <v>528</v>
      </c>
      <c r="BN937" t="s">
        <v>98</v>
      </c>
      <c r="BO937" t="s">
        <v>98</v>
      </c>
      <c r="BP937" t="s">
        <v>105</v>
      </c>
      <c r="BQ937" s="30">
        <v>0</v>
      </c>
      <c r="BR937" s="14">
        <f>IF(Table1[[#This Row],[WoodDeckSF]]&gt;0,1,0)</f>
        <v>0</v>
      </c>
      <c r="BS937">
        <v>0</v>
      </c>
      <c r="BT937">
        <v>32</v>
      </c>
      <c r="BU937">
        <v>0</v>
      </c>
      <c r="BV937">
        <v>0</v>
      </c>
      <c r="BW937">
        <v>0</v>
      </c>
      <c r="BX937" s="28" t="s">
        <v>83</v>
      </c>
      <c r="BY937" s="14">
        <f>IF(Table1[[#This Row],[PoolQC]]="NA", 0, 1)</f>
        <v>0</v>
      </c>
      <c r="BZ937" s="30" t="s">
        <v>83</v>
      </c>
      <c r="CA937" s="14">
        <f>IF(Table1[[#This Row],[Fence]]="NA",0,1)</f>
        <v>0</v>
      </c>
      <c r="CB937" t="s">
        <v>83</v>
      </c>
      <c r="CC937">
        <v>0</v>
      </c>
      <c r="CD937" s="30">
        <v>6</v>
      </c>
      <c r="CE937">
        <v>2006</v>
      </c>
      <c r="CF937" t="s">
        <v>110</v>
      </c>
      <c r="CG937" t="s">
        <v>111</v>
      </c>
      <c r="CH937" s="14">
        <f>IF(Table1[[#This Row],[SaleCondition]]="Normal",1,0)</f>
        <v>1</v>
      </c>
      <c r="CI937" s="1">
        <v>79900</v>
      </c>
    </row>
    <row r="938" spans="1:87" x14ac:dyDescent="0.2">
      <c r="A938">
        <v>937</v>
      </c>
      <c r="B938">
        <v>20</v>
      </c>
      <c r="C938" s="28" t="s">
        <v>81</v>
      </c>
      <c r="D938">
        <v>67</v>
      </c>
      <c r="E938">
        <v>10083</v>
      </c>
      <c r="F938" s="28" t="s">
        <v>82</v>
      </c>
      <c r="G938" t="s">
        <v>83</v>
      </c>
      <c r="H938" t="s">
        <v>84</v>
      </c>
      <c r="I938" s="28" t="s">
        <v>85</v>
      </c>
      <c r="J938" t="s">
        <v>86</v>
      </c>
      <c r="K938" s="30" t="s">
        <v>87</v>
      </c>
      <c r="L938" t="s">
        <v>88</v>
      </c>
      <c r="M938" s="31" t="s">
        <v>170</v>
      </c>
      <c r="N938" s="31" t="s">
        <v>90</v>
      </c>
      <c r="O938" s="28" t="s">
        <v>90</v>
      </c>
      <c r="P938" t="s">
        <v>91</v>
      </c>
      <c r="Q938" s="30" t="s">
        <v>115</v>
      </c>
      <c r="R938" s="28">
        <v>7</v>
      </c>
      <c r="S938" s="28">
        <v>5</v>
      </c>
      <c r="T938">
        <v>2003</v>
      </c>
      <c r="U938">
        <v>2003</v>
      </c>
      <c r="V938" s="14">
        <f t="shared" si="14"/>
        <v>0</v>
      </c>
      <c r="W938" s="28" t="s">
        <v>93</v>
      </c>
      <c r="X938" s="28" t="s">
        <v>94</v>
      </c>
      <c r="Y938" s="30" t="s">
        <v>95</v>
      </c>
      <c r="Z938" s="28" t="s">
        <v>95</v>
      </c>
      <c r="AA938" t="s">
        <v>83</v>
      </c>
      <c r="AB938" s="28" t="s">
        <v>83</v>
      </c>
      <c r="AC938" s="28" t="s">
        <v>97</v>
      </c>
      <c r="AD938" s="28" t="s">
        <v>98</v>
      </c>
      <c r="AE938" s="30" t="s">
        <v>99</v>
      </c>
      <c r="AF938" t="s">
        <v>97</v>
      </c>
      <c r="AG938" t="s">
        <v>98</v>
      </c>
      <c r="AH938" t="s">
        <v>100</v>
      </c>
      <c r="AI938" t="s">
        <v>101</v>
      </c>
      <c r="AJ938">
        <v>833</v>
      </c>
      <c r="AK938" t="s">
        <v>102</v>
      </c>
      <c r="AL938">
        <v>0</v>
      </c>
      <c r="AM938">
        <v>343</v>
      </c>
      <c r="AN938">
        <v>1176</v>
      </c>
      <c r="AO938" s="28" t="s">
        <v>103</v>
      </c>
      <c r="AP938" s="28" t="s">
        <v>104</v>
      </c>
      <c r="AQ938" t="s">
        <v>105</v>
      </c>
      <c r="AR938" t="s">
        <v>106</v>
      </c>
      <c r="AS938">
        <v>1200</v>
      </c>
      <c r="AT938">
        <v>0</v>
      </c>
      <c r="AU938">
        <v>0</v>
      </c>
      <c r="AV938">
        <v>1200</v>
      </c>
      <c r="AW938" s="30">
        <v>1</v>
      </c>
      <c r="AX938">
        <v>0</v>
      </c>
      <c r="AY938" s="30">
        <v>2</v>
      </c>
      <c r="AZ938" s="30">
        <v>0</v>
      </c>
      <c r="BA938">
        <v>2</v>
      </c>
      <c r="BB938" s="14">
        <f>IF(Table1[[#This Row],[FullBath]]+Table1[[#This Row],[HalfBath]]=Table1[[#This Row],[BedroomAbvGr]],1,0)</f>
        <v>1</v>
      </c>
      <c r="BC938">
        <v>1</v>
      </c>
      <c r="BD938" s="30" t="s">
        <v>97</v>
      </c>
      <c r="BE938">
        <v>5</v>
      </c>
      <c r="BF938" t="s">
        <v>107</v>
      </c>
      <c r="BG938">
        <v>0</v>
      </c>
      <c r="BH938" t="s">
        <v>83</v>
      </c>
      <c r="BI938" t="s">
        <v>108</v>
      </c>
      <c r="BJ938">
        <v>2003</v>
      </c>
      <c r="BK938" t="s">
        <v>109</v>
      </c>
      <c r="BL938">
        <v>2</v>
      </c>
      <c r="BM938">
        <v>555</v>
      </c>
      <c r="BN938" t="s">
        <v>98</v>
      </c>
      <c r="BO938" t="s">
        <v>98</v>
      </c>
      <c r="BP938" t="s">
        <v>105</v>
      </c>
      <c r="BQ938" s="30">
        <v>0</v>
      </c>
      <c r="BR938" s="14">
        <f>IF(Table1[[#This Row],[WoodDeckSF]]&gt;0,1,0)</f>
        <v>0</v>
      </c>
      <c r="BS938">
        <v>41</v>
      </c>
      <c r="BT938">
        <v>0</v>
      </c>
      <c r="BU938">
        <v>0</v>
      </c>
      <c r="BV938">
        <v>0</v>
      </c>
      <c r="BW938">
        <v>0</v>
      </c>
      <c r="BX938" s="28" t="s">
        <v>83</v>
      </c>
      <c r="BY938" s="14">
        <f>IF(Table1[[#This Row],[PoolQC]]="NA", 0, 1)</f>
        <v>0</v>
      </c>
      <c r="BZ938" s="30" t="s">
        <v>83</v>
      </c>
      <c r="CA938" s="14">
        <f>IF(Table1[[#This Row],[Fence]]="NA",0,1)</f>
        <v>0</v>
      </c>
      <c r="CB938" t="s">
        <v>83</v>
      </c>
      <c r="CC938">
        <v>0</v>
      </c>
      <c r="CD938" s="30">
        <v>8</v>
      </c>
      <c r="CE938">
        <v>2009</v>
      </c>
      <c r="CF938" t="s">
        <v>110</v>
      </c>
      <c r="CG938" t="s">
        <v>111</v>
      </c>
      <c r="CH938" s="14">
        <f>IF(Table1[[#This Row],[SaleCondition]]="Normal",1,0)</f>
        <v>1</v>
      </c>
      <c r="CI938" s="1">
        <v>184900</v>
      </c>
    </row>
    <row r="939" spans="1:87" x14ac:dyDescent="0.2">
      <c r="A939">
        <v>938</v>
      </c>
      <c r="B939">
        <v>60</v>
      </c>
      <c r="C939" s="28" t="s">
        <v>81</v>
      </c>
      <c r="D939">
        <v>75</v>
      </c>
      <c r="E939">
        <v>9675</v>
      </c>
      <c r="F939" s="28" t="s">
        <v>82</v>
      </c>
      <c r="G939" t="s">
        <v>83</v>
      </c>
      <c r="H939" t="s">
        <v>84</v>
      </c>
      <c r="I939" s="28" t="s">
        <v>85</v>
      </c>
      <c r="J939" t="s">
        <v>86</v>
      </c>
      <c r="K939" s="30" t="s">
        <v>87</v>
      </c>
      <c r="L939" t="s">
        <v>88</v>
      </c>
      <c r="M939" s="31" t="s">
        <v>136</v>
      </c>
      <c r="N939" s="31" t="s">
        <v>90</v>
      </c>
      <c r="O939" s="28" t="s">
        <v>90</v>
      </c>
      <c r="P939" t="s">
        <v>91</v>
      </c>
      <c r="Q939" s="30" t="s">
        <v>92</v>
      </c>
      <c r="R939" s="28">
        <v>7</v>
      </c>
      <c r="S939" s="28">
        <v>5</v>
      </c>
      <c r="T939">
        <v>2005</v>
      </c>
      <c r="U939">
        <v>2005</v>
      </c>
      <c r="V939" s="14">
        <f t="shared" si="14"/>
        <v>0</v>
      </c>
      <c r="W939" s="28" t="s">
        <v>93</v>
      </c>
      <c r="X939" s="28" t="s">
        <v>94</v>
      </c>
      <c r="Y939" s="30" t="s">
        <v>95</v>
      </c>
      <c r="Z939" s="28" t="s">
        <v>95</v>
      </c>
      <c r="AA939" t="s">
        <v>117</v>
      </c>
      <c r="AB939" s="28">
        <v>0</v>
      </c>
      <c r="AC939" s="28" t="s">
        <v>97</v>
      </c>
      <c r="AD939" s="28" t="s">
        <v>98</v>
      </c>
      <c r="AE939" s="30" t="s">
        <v>99</v>
      </c>
      <c r="AF939" t="s">
        <v>97</v>
      </c>
      <c r="AG939" t="s">
        <v>98</v>
      </c>
      <c r="AH939" t="s">
        <v>121</v>
      </c>
      <c r="AI939" t="s">
        <v>101</v>
      </c>
      <c r="AJ939">
        <v>341</v>
      </c>
      <c r="AK939" t="s">
        <v>102</v>
      </c>
      <c r="AL939">
        <v>0</v>
      </c>
      <c r="AM939">
        <v>772</v>
      </c>
      <c r="AN939">
        <v>1113</v>
      </c>
      <c r="AO939" s="28" t="s">
        <v>103</v>
      </c>
      <c r="AP939" s="28" t="s">
        <v>104</v>
      </c>
      <c r="AQ939" t="s">
        <v>105</v>
      </c>
      <c r="AR939" t="s">
        <v>106</v>
      </c>
      <c r="AS939">
        <v>1113</v>
      </c>
      <c r="AT939">
        <v>858</v>
      </c>
      <c r="AU939">
        <v>0</v>
      </c>
      <c r="AV939">
        <v>1971</v>
      </c>
      <c r="AW939" s="30">
        <v>0</v>
      </c>
      <c r="AX939">
        <v>0</v>
      </c>
      <c r="AY939" s="30">
        <v>2</v>
      </c>
      <c r="AZ939" s="30">
        <v>1</v>
      </c>
      <c r="BA939">
        <v>3</v>
      </c>
      <c r="BB939" s="14">
        <f>IF(Table1[[#This Row],[FullBath]]+Table1[[#This Row],[HalfBath]]=Table1[[#This Row],[BedroomAbvGr]],1,0)</f>
        <v>1</v>
      </c>
      <c r="BC939">
        <v>1</v>
      </c>
      <c r="BD939" s="30" t="s">
        <v>97</v>
      </c>
      <c r="BE939">
        <v>8</v>
      </c>
      <c r="BF939" t="s">
        <v>107</v>
      </c>
      <c r="BG939">
        <v>1</v>
      </c>
      <c r="BH939" t="s">
        <v>97</v>
      </c>
      <c r="BI939" t="s">
        <v>108</v>
      </c>
      <c r="BJ939">
        <v>2005</v>
      </c>
      <c r="BK939" t="s">
        <v>109</v>
      </c>
      <c r="BL939">
        <v>2</v>
      </c>
      <c r="BM939">
        <v>689</v>
      </c>
      <c r="BN939" t="s">
        <v>98</v>
      </c>
      <c r="BO939" t="s">
        <v>98</v>
      </c>
      <c r="BP939" t="s">
        <v>105</v>
      </c>
      <c r="BQ939" s="30">
        <v>0</v>
      </c>
      <c r="BR939" s="14">
        <f>IF(Table1[[#This Row],[WoodDeckSF]]&gt;0,1,0)</f>
        <v>0</v>
      </c>
      <c r="BS939">
        <v>48</v>
      </c>
      <c r="BT939">
        <v>0</v>
      </c>
      <c r="BU939">
        <v>0</v>
      </c>
      <c r="BV939">
        <v>0</v>
      </c>
      <c r="BW939">
        <v>0</v>
      </c>
      <c r="BX939" s="28" t="s">
        <v>83</v>
      </c>
      <c r="BY939" s="14">
        <f>IF(Table1[[#This Row],[PoolQC]]="NA", 0, 1)</f>
        <v>0</v>
      </c>
      <c r="BZ939" s="30" t="s">
        <v>83</v>
      </c>
      <c r="CA939" s="14">
        <f>IF(Table1[[#This Row],[Fence]]="NA",0,1)</f>
        <v>0</v>
      </c>
      <c r="CB939" t="s">
        <v>83</v>
      </c>
      <c r="CC939">
        <v>0</v>
      </c>
      <c r="CD939" s="30">
        <v>2</v>
      </c>
      <c r="CE939">
        <v>2009</v>
      </c>
      <c r="CF939" t="s">
        <v>110</v>
      </c>
      <c r="CG939" t="s">
        <v>111</v>
      </c>
      <c r="CH939" s="14">
        <f>IF(Table1[[#This Row],[SaleCondition]]="Normal",1,0)</f>
        <v>1</v>
      </c>
      <c r="CI939" s="1">
        <v>253000</v>
      </c>
    </row>
    <row r="940" spans="1:87" x14ac:dyDescent="0.2">
      <c r="A940">
        <v>939</v>
      </c>
      <c r="B940">
        <v>60</v>
      </c>
      <c r="C940" s="28" t="s">
        <v>81</v>
      </c>
      <c r="D940">
        <v>73</v>
      </c>
      <c r="E940">
        <v>8760</v>
      </c>
      <c r="F940" s="28" t="s">
        <v>82</v>
      </c>
      <c r="G940" t="s">
        <v>83</v>
      </c>
      <c r="H940" t="s">
        <v>84</v>
      </c>
      <c r="I940" s="28" t="s">
        <v>85</v>
      </c>
      <c r="J940" t="s">
        <v>86</v>
      </c>
      <c r="K940" s="30" t="s">
        <v>87</v>
      </c>
      <c r="L940" t="s">
        <v>88</v>
      </c>
      <c r="M940" s="31" t="s">
        <v>89</v>
      </c>
      <c r="N940" s="31" t="s">
        <v>90</v>
      </c>
      <c r="O940" s="28" t="s">
        <v>90</v>
      </c>
      <c r="P940" t="s">
        <v>91</v>
      </c>
      <c r="Q940" s="30" t="s">
        <v>92</v>
      </c>
      <c r="R940" s="28">
        <v>7</v>
      </c>
      <c r="S940" s="28">
        <v>5</v>
      </c>
      <c r="T940">
        <v>2006</v>
      </c>
      <c r="U940">
        <v>2006</v>
      </c>
      <c r="V940" s="14">
        <f t="shared" si="14"/>
        <v>0</v>
      </c>
      <c r="W940" s="28" t="s">
        <v>93</v>
      </c>
      <c r="X940" s="28" t="s">
        <v>94</v>
      </c>
      <c r="Y940" s="30" t="s">
        <v>95</v>
      </c>
      <c r="Z940" s="28" t="s">
        <v>95</v>
      </c>
      <c r="AA940" t="s">
        <v>117</v>
      </c>
      <c r="AB940" s="28">
        <v>0</v>
      </c>
      <c r="AC940" s="28" t="s">
        <v>97</v>
      </c>
      <c r="AD940" s="28" t="s">
        <v>98</v>
      </c>
      <c r="AE940" s="30" t="s">
        <v>99</v>
      </c>
      <c r="AF940" t="s">
        <v>97</v>
      </c>
      <c r="AG940" t="s">
        <v>97</v>
      </c>
      <c r="AH940" t="s">
        <v>121</v>
      </c>
      <c r="AI940" t="s">
        <v>101</v>
      </c>
      <c r="AJ940">
        <v>464</v>
      </c>
      <c r="AK940" t="s">
        <v>102</v>
      </c>
      <c r="AL940">
        <v>0</v>
      </c>
      <c r="AM940">
        <v>927</v>
      </c>
      <c r="AN940">
        <v>1391</v>
      </c>
      <c r="AO940" s="28" t="s">
        <v>103</v>
      </c>
      <c r="AP940" s="28" t="s">
        <v>104</v>
      </c>
      <c r="AQ940" t="s">
        <v>105</v>
      </c>
      <c r="AR940" t="s">
        <v>106</v>
      </c>
      <c r="AS940">
        <v>1391</v>
      </c>
      <c r="AT940">
        <v>571</v>
      </c>
      <c r="AU940">
        <v>0</v>
      </c>
      <c r="AV940">
        <v>1962</v>
      </c>
      <c r="AW940" s="30">
        <v>0</v>
      </c>
      <c r="AX940">
        <v>0</v>
      </c>
      <c r="AY940" s="30">
        <v>2</v>
      </c>
      <c r="AZ940" s="30">
        <v>1</v>
      </c>
      <c r="BA940">
        <v>3</v>
      </c>
      <c r="BB940" s="14">
        <f>IF(Table1[[#This Row],[FullBath]]+Table1[[#This Row],[HalfBath]]=Table1[[#This Row],[BedroomAbvGr]],1,0)</f>
        <v>1</v>
      </c>
      <c r="BC940">
        <v>1</v>
      </c>
      <c r="BD940" s="30" t="s">
        <v>97</v>
      </c>
      <c r="BE940">
        <v>7</v>
      </c>
      <c r="BF940" t="s">
        <v>107</v>
      </c>
      <c r="BG940">
        <v>0</v>
      </c>
      <c r="BH940" t="s">
        <v>83</v>
      </c>
      <c r="BI940" t="s">
        <v>108</v>
      </c>
      <c r="BJ940">
        <v>2006</v>
      </c>
      <c r="BK940" t="s">
        <v>109</v>
      </c>
      <c r="BL940">
        <v>3</v>
      </c>
      <c r="BM940">
        <v>868</v>
      </c>
      <c r="BN940" t="s">
        <v>98</v>
      </c>
      <c r="BO940" t="s">
        <v>98</v>
      </c>
      <c r="BP940" t="s">
        <v>105</v>
      </c>
      <c r="BQ940" s="30">
        <v>0</v>
      </c>
      <c r="BR940" s="14">
        <f>IF(Table1[[#This Row],[WoodDeckSF]]&gt;0,1,0)</f>
        <v>0</v>
      </c>
      <c r="BS940">
        <v>90</v>
      </c>
      <c r="BT940">
        <v>0</v>
      </c>
      <c r="BU940">
        <v>0</v>
      </c>
      <c r="BV940">
        <v>0</v>
      </c>
      <c r="BW940">
        <v>0</v>
      </c>
      <c r="BX940" s="28" t="s">
        <v>83</v>
      </c>
      <c r="BY940" s="14">
        <f>IF(Table1[[#This Row],[PoolQC]]="NA", 0, 1)</f>
        <v>0</v>
      </c>
      <c r="BZ940" s="30" t="s">
        <v>83</v>
      </c>
      <c r="CA940" s="14">
        <f>IF(Table1[[#This Row],[Fence]]="NA",0,1)</f>
        <v>0</v>
      </c>
      <c r="CB940" t="s">
        <v>83</v>
      </c>
      <c r="CC940">
        <v>0</v>
      </c>
      <c r="CD940" s="30">
        <v>8</v>
      </c>
      <c r="CE940">
        <v>2006</v>
      </c>
      <c r="CF940" t="s">
        <v>158</v>
      </c>
      <c r="CG940" t="s">
        <v>159</v>
      </c>
      <c r="CH940" s="14">
        <f>IF(Table1[[#This Row],[SaleCondition]]="Normal",1,0)</f>
        <v>0</v>
      </c>
      <c r="CI940" s="1">
        <v>239799</v>
      </c>
    </row>
    <row r="941" spans="1:87" x14ac:dyDescent="0.2">
      <c r="A941">
        <v>940</v>
      </c>
      <c r="B941">
        <v>70</v>
      </c>
      <c r="C941" s="28" t="s">
        <v>81</v>
      </c>
      <c r="D941" t="s">
        <v>83</v>
      </c>
      <c r="E941">
        <v>24090</v>
      </c>
      <c r="F941" s="28" t="s">
        <v>82</v>
      </c>
      <c r="G941" t="s">
        <v>83</v>
      </c>
      <c r="H941" t="s">
        <v>84</v>
      </c>
      <c r="I941" s="28" t="s">
        <v>85</v>
      </c>
      <c r="J941" t="s">
        <v>86</v>
      </c>
      <c r="K941" s="30" t="s">
        <v>87</v>
      </c>
      <c r="L941" t="s">
        <v>88</v>
      </c>
      <c r="M941" s="31" t="s">
        <v>205</v>
      </c>
      <c r="N941" s="31" t="s">
        <v>90</v>
      </c>
      <c r="O941" s="28" t="s">
        <v>90</v>
      </c>
      <c r="P941" t="s">
        <v>91</v>
      </c>
      <c r="Q941" s="30" t="s">
        <v>92</v>
      </c>
      <c r="R941" s="28">
        <v>7</v>
      </c>
      <c r="S941" s="28">
        <v>7</v>
      </c>
      <c r="T941">
        <v>1940</v>
      </c>
      <c r="U941">
        <v>1950</v>
      </c>
      <c r="V941" s="14">
        <f t="shared" si="14"/>
        <v>1</v>
      </c>
      <c r="W941" s="28" t="s">
        <v>93</v>
      </c>
      <c r="X941" s="28" t="s">
        <v>94</v>
      </c>
      <c r="Y941" s="30" t="s">
        <v>116</v>
      </c>
      <c r="Z941" s="28" t="s">
        <v>116</v>
      </c>
      <c r="AA941" t="s">
        <v>117</v>
      </c>
      <c r="AB941" s="28">
        <v>0</v>
      </c>
      <c r="AC941" s="28" t="s">
        <v>98</v>
      </c>
      <c r="AD941" s="28" t="s">
        <v>97</v>
      </c>
      <c r="AE941" s="30" t="s">
        <v>118</v>
      </c>
      <c r="AF941" t="s">
        <v>98</v>
      </c>
      <c r="AG941" t="s">
        <v>98</v>
      </c>
      <c r="AH941" t="s">
        <v>121</v>
      </c>
      <c r="AI941" t="s">
        <v>102</v>
      </c>
      <c r="AJ941">
        <v>0</v>
      </c>
      <c r="AK941" t="s">
        <v>102</v>
      </c>
      <c r="AL941">
        <v>0</v>
      </c>
      <c r="AM941">
        <v>1032</v>
      </c>
      <c r="AN941">
        <v>1032</v>
      </c>
      <c r="AO941" s="28" t="s">
        <v>103</v>
      </c>
      <c r="AP941" s="28" t="s">
        <v>104</v>
      </c>
      <c r="AQ941" t="s">
        <v>105</v>
      </c>
      <c r="AR941" t="s">
        <v>106</v>
      </c>
      <c r="AS941">
        <v>1207</v>
      </c>
      <c r="AT941">
        <v>1196</v>
      </c>
      <c r="AU941">
        <v>0</v>
      </c>
      <c r="AV941">
        <v>2403</v>
      </c>
      <c r="AW941" s="30">
        <v>0</v>
      </c>
      <c r="AX941">
        <v>0</v>
      </c>
      <c r="AY941" s="30">
        <v>2</v>
      </c>
      <c r="AZ941" s="30">
        <v>0</v>
      </c>
      <c r="BA941">
        <v>4</v>
      </c>
      <c r="BB941" s="14">
        <f>IF(Table1[[#This Row],[FullBath]]+Table1[[#This Row],[HalfBath]]=Table1[[#This Row],[BedroomAbvGr]],1,0)</f>
        <v>0</v>
      </c>
      <c r="BC941">
        <v>1</v>
      </c>
      <c r="BD941" s="30" t="s">
        <v>98</v>
      </c>
      <c r="BE941">
        <v>10</v>
      </c>
      <c r="BF941" t="s">
        <v>107</v>
      </c>
      <c r="BG941">
        <v>2</v>
      </c>
      <c r="BH941" t="s">
        <v>98</v>
      </c>
      <c r="BI941" t="s">
        <v>108</v>
      </c>
      <c r="BJ941">
        <v>1940</v>
      </c>
      <c r="BK941" t="s">
        <v>102</v>
      </c>
      <c r="BL941">
        <v>1</v>
      </c>
      <c r="BM941">
        <v>349</v>
      </c>
      <c r="BN941" t="s">
        <v>98</v>
      </c>
      <c r="BO941" t="s">
        <v>98</v>
      </c>
      <c r="BP941" t="s">
        <v>105</v>
      </c>
      <c r="BQ941" s="30">
        <v>56</v>
      </c>
      <c r="BR941" s="14">
        <f>IF(Table1[[#This Row],[WoodDeckSF]]&gt;0,1,0)</f>
        <v>1</v>
      </c>
      <c r="BS941">
        <v>0</v>
      </c>
      <c r="BT941">
        <v>318</v>
      </c>
      <c r="BU941">
        <v>0</v>
      </c>
      <c r="BV941">
        <v>0</v>
      </c>
      <c r="BW941">
        <v>0</v>
      </c>
      <c r="BX941" s="28" t="s">
        <v>83</v>
      </c>
      <c r="BY941" s="14">
        <f>IF(Table1[[#This Row],[PoolQC]]="NA", 0, 1)</f>
        <v>0</v>
      </c>
      <c r="BZ941" s="30" t="s">
        <v>83</v>
      </c>
      <c r="CA941" s="14">
        <f>IF(Table1[[#This Row],[Fence]]="NA",0,1)</f>
        <v>0</v>
      </c>
      <c r="CB941" t="s">
        <v>83</v>
      </c>
      <c r="CC941">
        <v>0</v>
      </c>
      <c r="CD941" s="30">
        <v>6</v>
      </c>
      <c r="CE941">
        <v>2010</v>
      </c>
      <c r="CF941" t="s">
        <v>173</v>
      </c>
      <c r="CG941" t="s">
        <v>111</v>
      </c>
      <c r="CH941" s="14">
        <f>IF(Table1[[#This Row],[SaleCondition]]="Normal",1,0)</f>
        <v>1</v>
      </c>
      <c r="CI941" s="1">
        <v>244400</v>
      </c>
    </row>
    <row r="942" spans="1:87" x14ac:dyDescent="0.2">
      <c r="A942">
        <v>941</v>
      </c>
      <c r="B942">
        <v>90</v>
      </c>
      <c r="C942" s="28" t="s">
        <v>81</v>
      </c>
      <c r="D942">
        <v>55</v>
      </c>
      <c r="E942">
        <v>12640</v>
      </c>
      <c r="F942" s="28" t="s">
        <v>82</v>
      </c>
      <c r="G942" t="s">
        <v>83</v>
      </c>
      <c r="H942" t="s">
        <v>120</v>
      </c>
      <c r="I942" s="28" t="s">
        <v>85</v>
      </c>
      <c r="J942" t="s">
        <v>86</v>
      </c>
      <c r="K942" s="30" t="s">
        <v>87</v>
      </c>
      <c r="L942" t="s">
        <v>88</v>
      </c>
      <c r="M942" s="31" t="s">
        <v>131</v>
      </c>
      <c r="N942" s="31" t="s">
        <v>90</v>
      </c>
      <c r="O942" s="28" t="s">
        <v>90</v>
      </c>
      <c r="P942" t="s">
        <v>167</v>
      </c>
      <c r="Q942" s="30" t="s">
        <v>115</v>
      </c>
      <c r="R942" s="28">
        <v>6</v>
      </c>
      <c r="S942" s="28">
        <v>5</v>
      </c>
      <c r="T942">
        <v>1976</v>
      </c>
      <c r="U942">
        <v>1976</v>
      </c>
      <c r="V942" s="14">
        <f t="shared" si="14"/>
        <v>0</v>
      </c>
      <c r="W942" s="28" t="s">
        <v>93</v>
      </c>
      <c r="X942" s="28" t="s">
        <v>94</v>
      </c>
      <c r="Y942" s="30" t="s">
        <v>161</v>
      </c>
      <c r="Z942" s="28" t="s">
        <v>161</v>
      </c>
      <c r="AA942" t="s">
        <v>117</v>
      </c>
      <c r="AB942" s="28">
        <v>0</v>
      </c>
      <c r="AC942" s="28" t="s">
        <v>98</v>
      </c>
      <c r="AD942" s="28" t="s">
        <v>98</v>
      </c>
      <c r="AE942" s="30" t="s">
        <v>118</v>
      </c>
      <c r="AF942" t="s">
        <v>98</v>
      </c>
      <c r="AG942" t="s">
        <v>98</v>
      </c>
      <c r="AH942" t="s">
        <v>97</v>
      </c>
      <c r="AI942" t="s">
        <v>153</v>
      </c>
      <c r="AJ942">
        <v>936</v>
      </c>
      <c r="AK942" t="s">
        <v>172</v>
      </c>
      <c r="AL942">
        <v>396</v>
      </c>
      <c r="AM942">
        <v>396</v>
      </c>
      <c r="AN942">
        <v>1728</v>
      </c>
      <c r="AO942" s="28" t="s">
        <v>103</v>
      </c>
      <c r="AP942" s="28" t="s">
        <v>98</v>
      </c>
      <c r="AQ942" t="s">
        <v>105</v>
      </c>
      <c r="AR942" t="s">
        <v>106</v>
      </c>
      <c r="AS942">
        <v>1728</v>
      </c>
      <c r="AT942">
        <v>0</v>
      </c>
      <c r="AU942">
        <v>0</v>
      </c>
      <c r="AV942">
        <v>1728</v>
      </c>
      <c r="AW942" s="30">
        <v>0</v>
      </c>
      <c r="AX942">
        <v>0</v>
      </c>
      <c r="AY942" s="30">
        <v>2</v>
      </c>
      <c r="AZ942" s="30">
        <v>0</v>
      </c>
      <c r="BA942">
        <v>4</v>
      </c>
      <c r="BB942" s="14">
        <f>IF(Table1[[#This Row],[FullBath]]+Table1[[#This Row],[HalfBath]]=Table1[[#This Row],[BedroomAbvGr]],1,0)</f>
        <v>0</v>
      </c>
      <c r="BC942">
        <v>2</v>
      </c>
      <c r="BD942" s="30" t="s">
        <v>98</v>
      </c>
      <c r="BE942">
        <v>8</v>
      </c>
      <c r="BF942" t="s">
        <v>107</v>
      </c>
      <c r="BG942">
        <v>0</v>
      </c>
      <c r="BH942" t="s">
        <v>83</v>
      </c>
      <c r="BI942" t="s">
        <v>108</v>
      </c>
      <c r="BJ942">
        <v>1976</v>
      </c>
      <c r="BK942" t="s">
        <v>102</v>
      </c>
      <c r="BL942">
        <v>2</v>
      </c>
      <c r="BM942">
        <v>574</v>
      </c>
      <c r="BN942" t="s">
        <v>98</v>
      </c>
      <c r="BO942" t="s">
        <v>98</v>
      </c>
      <c r="BP942" t="s">
        <v>105</v>
      </c>
      <c r="BQ942" s="30">
        <v>40</v>
      </c>
      <c r="BR942" s="14">
        <f>IF(Table1[[#This Row],[WoodDeckSF]]&gt;0,1,0)</f>
        <v>1</v>
      </c>
      <c r="BS942">
        <v>0</v>
      </c>
      <c r="BT942">
        <v>0</v>
      </c>
      <c r="BU942">
        <v>0</v>
      </c>
      <c r="BV942">
        <v>0</v>
      </c>
      <c r="BW942">
        <v>0</v>
      </c>
      <c r="BX942" s="28" t="s">
        <v>83</v>
      </c>
      <c r="BY942" s="14">
        <f>IF(Table1[[#This Row],[PoolQC]]="NA", 0, 1)</f>
        <v>0</v>
      </c>
      <c r="BZ942" s="30" t="s">
        <v>83</v>
      </c>
      <c r="CA942" s="14">
        <f>IF(Table1[[#This Row],[Fence]]="NA",0,1)</f>
        <v>0</v>
      </c>
      <c r="CB942" t="s">
        <v>83</v>
      </c>
      <c r="CC942">
        <v>0</v>
      </c>
      <c r="CD942" s="30">
        <v>7</v>
      </c>
      <c r="CE942">
        <v>2006</v>
      </c>
      <c r="CF942" t="s">
        <v>110</v>
      </c>
      <c r="CG942" t="s">
        <v>111</v>
      </c>
      <c r="CH942" s="14">
        <f>IF(Table1[[#This Row],[SaleCondition]]="Normal",1,0)</f>
        <v>1</v>
      </c>
      <c r="CI942" s="1">
        <v>150900</v>
      </c>
    </row>
    <row r="943" spans="1:87" x14ac:dyDescent="0.2">
      <c r="A943">
        <v>942</v>
      </c>
      <c r="B943">
        <v>60</v>
      </c>
      <c r="C943" s="28" t="s">
        <v>81</v>
      </c>
      <c r="D943" t="s">
        <v>83</v>
      </c>
      <c r="E943">
        <v>8755</v>
      </c>
      <c r="F943" s="28" t="s">
        <v>82</v>
      </c>
      <c r="G943" t="s">
        <v>83</v>
      </c>
      <c r="H943" t="s">
        <v>120</v>
      </c>
      <c r="I943" s="28" t="s">
        <v>85</v>
      </c>
      <c r="J943" t="s">
        <v>86</v>
      </c>
      <c r="K943" s="30" t="s">
        <v>112</v>
      </c>
      <c r="L943" t="s">
        <v>88</v>
      </c>
      <c r="M943" s="31" t="s">
        <v>193</v>
      </c>
      <c r="N943" s="31" t="s">
        <v>182</v>
      </c>
      <c r="O943" s="28" t="s">
        <v>90</v>
      </c>
      <c r="P943" t="s">
        <v>91</v>
      </c>
      <c r="Q943" s="30" t="s">
        <v>92</v>
      </c>
      <c r="R943" s="28">
        <v>7</v>
      </c>
      <c r="S943" s="28">
        <v>5</v>
      </c>
      <c r="T943">
        <v>1999</v>
      </c>
      <c r="U943">
        <v>1999</v>
      </c>
      <c r="V943" s="14">
        <f t="shared" si="14"/>
        <v>0</v>
      </c>
      <c r="W943" s="28" t="s">
        <v>93</v>
      </c>
      <c r="X943" s="28" t="s">
        <v>94</v>
      </c>
      <c r="Y943" s="30" t="s">
        <v>95</v>
      </c>
      <c r="Z943" s="28" t="s">
        <v>95</v>
      </c>
      <c r="AA943" t="s">
        <v>96</v>
      </c>
      <c r="AB943" s="28">
        <v>298</v>
      </c>
      <c r="AC943" s="28" t="s">
        <v>97</v>
      </c>
      <c r="AD943" s="28" t="s">
        <v>98</v>
      </c>
      <c r="AE943" s="30" t="s">
        <v>99</v>
      </c>
      <c r="AF943" t="s">
        <v>97</v>
      </c>
      <c r="AG943" t="s">
        <v>98</v>
      </c>
      <c r="AH943" t="s">
        <v>100</v>
      </c>
      <c r="AI943" t="s">
        <v>119</v>
      </c>
      <c r="AJ943">
        <v>772</v>
      </c>
      <c r="AK943" t="s">
        <v>102</v>
      </c>
      <c r="AL943">
        <v>0</v>
      </c>
      <c r="AM943">
        <v>220</v>
      </c>
      <c r="AN943">
        <v>992</v>
      </c>
      <c r="AO943" s="28" t="s">
        <v>103</v>
      </c>
      <c r="AP943" s="28" t="s">
        <v>104</v>
      </c>
      <c r="AQ943" t="s">
        <v>105</v>
      </c>
      <c r="AR943" t="s">
        <v>106</v>
      </c>
      <c r="AS943">
        <v>1022</v>
      </c>
      <c r="AT943">
        <v>1038</v>
      </c>
      <c r="AU943">
        <v>0</v>
      </c>
      <c r="AV943">
        <v>2060</v>
      </c>
      <c r="AW943" s="30">
        <v>1</v>
      </c>
      <c r="AX943">
        <v>0</v>
      </c>
      <c r="AY943" s="30">
        <v>2</v>
      </c>
      <c r="AZ943" s="30">
        <v>1</v>
      </c>
      <c r="BA943">
        <v>3</v>
      </c>
      <c r="BB943" s="14">
        <f>IF(Table1[[#This Row],[FullBath]]+Table1[[#This Row],[HalfBath]]=Table1[[#This Row],[BedroomAbvGr]],1,0)</f>
        <v>1</v>
      </c>
      <c r="BC943">
        <v>1</v>
      </c>
      <c r="BD943" s="30" t="s">
        <v>97</v>
      </c>
      <c r="BE943">
        <v>8</v>
      </c>
      <c r="BF943" t="s">
        <v>107</v>
      </c>
      <c r="BG943">
        <v>1</v>
      </c>
      <c r="BH943" t="s">
        <v>98</v>
      </c>
      <c r="BI943" t="s">
        <v>156</v>
      </c>
      <c r="BJ943">
        <v>1999</v>
      </c>
      <c r="BK943" t="s">
        <v>109</v>
      </c>
      <c r="BL943">
        <v>2</v>
      </c>
      <c r="BM943">
        <v>390</v>
      </c>
      <c r="BN943" t="s">
        <v>98</v>
      </c>
      <c r="BO943" t="s">
        <v>98</v>
      </c>
      <c r="BP943" t="s">
        <v>105</v>
      </c>
      <c r="BQ943" s="30">
        <v>0</v>
      </c>
      <c r="BR943" s="14">
        <f>IF(Table1[[#This Row],[WoodDeckSF]]&gt;0,1,0)</f>
        <v>0</v>
      </c>
      <c r="BS943">
        <v>0</v>
      </c>
      <c r="BT943">
        <v>0</v>
      </c>
      <c r="BU943">
        <v>168</v>
      </c>
      <c r="BV943">
        <v>0</v>
      </c>
      <c r="BW943">
        <v>0</v>
      </c>
      <c r="BX943" s="28" t="s">
        <v>83</v>
      </c>
      <c r="BY943" s="14">
        <f>IF(Table1[[#This Row],[PoolQC]]="NA", 0, 1)</f>
        <v>0</v>
      </c>
      <c r="BZ943" s="30" t="s">
        <v>165</v>
      </c>
      <c r="CA943" s="14">
        <f>IF(Table1[[#This Row],[Fence]]="NA",0,1)</f>
        <v>1</v>
      </c>
      <c r="CB943" t="s">
        <v>83</v>
      </c>
      <c r="CC943">
        <v>0</v>
      </c>
      <c r="CD943" s="30">
        <v>6</v>
      </c>
      <c r="CE943">
        <v>2009</v>
      </c>
      <c r="CF943" t="s">
        <v>110</v>
      </c>
      <c r="CG943" t="s">
        <v>111</v>
      </c>
      <c r="CH943" s="14">
        <f>IF(Table1[[#This Row],[SaleCondition]]="Normal",1,0)</f>
        <v>1</v>
      </c>
      <c r="CI943" s="1">
        <v>214000</v>
      </c>
    </row>
    <row r="944" spans="1:87" x14ac:dyDescent="0.2">
      <c r="A944">
        <v>943</v>
      </c>
      <c r="B944">
        <v>90</v>
      </c>
      <c r="C944" s="28" t="s">
        <v>81</v>
      </c>
      <c r="D944">
        <v>42</v>
      </c>
      <c r="E944">
        <v>7711</v>
      </c>
      <c r="F944" s="28" t="s">
        <v>82</v>
      </c>
      <c r="G944" t="s">
        <v>83</v>
      </c>
      <c r="H944" t="s">
        <v>120</v>
      </c>
      <c r="I944" s="28" t="s">
        <v>85</v>
      </c>
      <c r="J944" t="s">
        <v>86</v>
      </c>
      <c r="K944" s="30" t="s">
        <v>87</v>
      </c>
      <c r="L944" t="s">
        <v>88</v>
      </c>
      <c r="M944" s="31" t="s">
        <v>185</v>
      </c>
      <c r="N944" s="31" t="s">
        <v>90</v>
      </c>
      <c r="O944" s="28" t="s">
        <v>90</v>
      </c>
      <c r="P944" t="s">
        <v>167</v>
      </c>
      <c r="Q944" s="30" t="s">
        <v>115</v>
      </c>
      <c r="R944" s="28">
        <v>4</v>
      </c>
      <c r="S944" s="28">
        <v>3</v>
      </c>
      <c r="T944">
        <v>1977</v>
      </c>
      <c r="U944">
        <v>1977</v>
      </c>
      <c r="V944" s="14">
        <f t="shared" si="14"/>
        <v>0</v>
      </c>
      <c r="W944" s="28" t="s">
        <v>93</v>
      </c>
      <c r="X944" s="28" t="s">
        <v>94</v>
      </c>
      <c r="Y944" s="30" t="s">
        <v>116</v>
      </c>
      <c r="Z944" s="28" t="s">
        <v>116</v>
      </c>
      <c r="AA944" t="s">
        <v>117</v>
      </c>
      <c r="AB944" s="28">
        <v>0</v>
      </c>
      <c r="AC944" s="28" t="s">
        <v>98</v>
      </c>
      <c r="AD944" s="28" t="s">
        <v>98</v>
      </c>
      <c r="AE944" s="30" t="s">
        <v>99</v>
      </c>
      <c r="AF944" t="s">
        <v>97</v>
      </c>
      <c r="AG944" t="s">
        <v>98</v>
      </c>
      <c r="AH944" t="s">
        <v>97</v>
      </c>
      <c r="AI944" t="s">
        <v>101</v>
      </c>
      <c r="AJ944">
        <v>1440</v>
      </c>
      <c r="AK944" t="s">
        <v>102</v>
      </c>
      <c r="AL944">
        <v>0</v>
      </c>
      <c r="AM944">
        <v>0</v>
      </c>
      <c r="AN944">
        <v>1440</v>
      </c>
      <c r="AO944" s="28" t="s">
        <v>103</v>
      </c>
      <c r="AP944" s="28" t="s">
        <v>98</v>
      </c>
      <c r="AQ944" t="s">
        <v>105</v>
      </c>
      <c r="AR944" t="s">
        <v>106</v>
      </c>
      <c r="AS944">
        <v>1440</v>
      </c>
      <c r="AT944">
        <v>0</v>
      </c>
      <c r="AU944">
        <v>0</v>
      </c>
      <c r="AV944">
        <v>1440</v>
      </c>
      <c r="AW944" s="30">
        <v>2</v>
      </c>
      <c r="AX944">
        <v>0</v>
      </c>
      <c r="AY944" s="30">
        <v>2</v>
      </c>
      <c r="AZ944" s="30">
        <v>0</v>
      </c>
      <c r="BA944">
        <v>4</v>
      </c>
      <c r="BB944" s="14">
        <f>IF(Table1[[#This Row],[FullBath]]+Table1[[#This Row],[HalfBath]]=Table1[[#This Row],[BedroomAbvGr]],1,0)</f>
        <v>0</v>
      </c>
      <c r="BC944">
        <v>2</v>
      </c>
      <c r="BD944" s="30" t="s">
        <v>98</v>
      </c>
      <c r="BE944">
        <v>8</v>
      </c>
      <c r="BF944" t="s">
        <v>107</v>
      </c>
      <c r="BG944">
        <v>0</v>
      </c>
      <c r="BH944" t="s">
        <v>83</v>
      </c>
      <c r="BI944" t="s">
        <v>83</v>
      </c>
      <c r="BJ944" t="s">
        <v>83</v>
      </c>
      <c r="BK944" t="s">
        <v>83</v>
      </c>
      <c r="BL944">
        <v>0</v>
      </c>
      <c r="BM944">
        <v>0</v>
      </c>
      <c r="BN944" t="s">
        <v>83</v>
      </c>
      <c r="BO944" t="s">
        <v>83</v>
      </c>
      <c r="BP944" t="s">
        <v>177</v>
      </c>
      <c r="BQ944" s="30">
        <v>321</v>
      </c>
      <c r="BR944" s="14">
        <f>IF(Table1[[#This Row],[WoodDeckSF]]&gt;0,1,0)</f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 s="28" t="s">
        <v>83</v>
      </c>
      <c r="BY944" s="14">
        <f>IF(Table1[[#This Row],[PoolQC]]="NA", 0, 1)</f>
        <v>0</v>
      </c>
      <c r="BZ944" s="30" t="s">
        <v>83</v>
      </c>
      <c r="CA944" s="14">
        <f>IF(Table1[[#This Row],[Fence]]="NA",0,1)</f>
        <v>0</v>
      </c>
      <c r="CB944" t="s">
        <v>83</v>
      </c>
      <c r="CC944">
        <v>0</v>
      </c>
      <c r="CD944" s="30">
        <v>8</v>
      </c>
      <c r="CE944">
        <v>2007</v>
      </c>
      <c r="CF944" t="s">
        <v>249</v>
      </c>
      <c r="CG944" t="s">
        <v>128</v>
      </c>
      <c r="CH944" s="14">
        <f>IF(Table1[[#This Row],[SaleCondition]]="Normal",1,0)</f>
        <v>0</v>
      </c>
      <c r="CI944" s="1">
        <v>150000</v>
      </c>
    </row>
    <row r="945" spans="1:87" x14ac:dyDescent="0.2">
      <c r="A945">
        <v>944</v>
      </c>
      <c r="B945">
        <v>90</v>
      </c>
      <c r="C945" s="28" t="s">
        <v>81</v>
      </c>
      <c r="D945">
        <v>100</v>
      </c>
      <c r="E945">
        <v>25000</v>
      </c>
      <c r="F945" s="28" t="s">
        <v>82</v>
      </c>
      <c r="G945" t="s">
        <v>83</v>
      </c>
      <c r="H945" t="s">
        <v>84</v>
      </c>
      <c r="I945" s="28" t="s">
        <v>195</v>
      </c>
      <c r="J945" t="s">
        <v>86</v>
      </c>
      <c r="K945" s="30" t="s">
        <v>87</v>
      </c>
      <c r="L945" t="s">
        <v>88</v>
      </c>
      <c r="M945" s="31" t="s">
        <v>131</v>
      </c>
      <c r="N945" s="31" t="s">
        <v>90</v>
      </c>
      <c r="O945" s="28" t="s">
        <v>90</v>
      </c>
      <c r="P945" t="s">
        <v>167</v>
      </c>
      <c r="Q945" s="30" t="s">
        <v>115</v>
      </c>
      <c r="R945" s="28">
        <v>5</v>
      </c>
      <c r="S945" s="28">
        <v>4</v>
      </c>
      <c r="T945">
        <v>1967</v>
      </c>
      <c r="U945">
        <v>1967</v>
      </c>
      <c r="V945" s="14">
        <f t="shared" si="14"/>
        <v>0</v>
      </c>
      <c r="W945" s="28" t="s">
        <v>93</v>
      </c>
      <c r="X945" s="28" t="s">
        <v>94</v>
      </c>
      <c r="Y945" s="30" t="s">
        <v>140</v>
      </c>
      <c r="Z945" s="28" t="s">
        <v>161</v>
      </c>
      <c r="AA945" t="s">
        <v>117</v>
      </c>
      <c r="AB945" s="28">
        <v>0</v>
      </c>
      <c r="AC945" s="28" t="s">
        <v>98</v>
      </c>
      <c r="AD945" s="28" t="s">
        <v>98</v>
      </c>
      <c r="AE945" s="30" t="s">
        <v>118</v>
      </c>
      <c r="AF945" t="s">
        <v>98</v>
      </c>
      <c r="AG945" t="s">
        <v>98</v>
      </c>
      <c r="AH945" t="s">
        <v>130</v>
      </c>
      <c r="AI945" t="s">
        <v>102</v>
      </c>
      <c r="AJ945">
        <v>0</v>
      </c>
      <c r="AK945" t="s">
        <v>102</v>
      </c>
      <c r="AL945">
        <v>0</v>
      </c>
      <c r="AM945">
        <v>1632</v>
      </c>
      <c r="AN945">
        <v>1632</v>
      </c>
      <c r="AO945" s="28" t="s">
        <v>103</v>
      </c>
      <c r="AP945" s="28" t="s">
        <v>98</v>
      </c>
      <c r="AQ945" t="s">
        <v>105</v>
      </c>
      <c r="AR945" t="s">
        <v>106</v>
      </c>
      <c r="AS945">
        <v>1632</v>
      </c>
      <c r="AT945">
        <v>0</v>
      </c>
      <c r="AU945">
        <v>0</v>
      </c>
      <c r="AV945">
        <v>1632</v>
      </c>
      <c r="AW945" s="30">
        <v>0</v>
      </c>
      <c r="AX945">
        <v>0</v>
      </c>
      <c r="AY945" s="30">
        <v>2</v>
      </c>
      <c r="AZ945" s="30">
        <v>0</v>
      </c>
      <c r="BA945">
        <v>4</v>
      </c>
      <c r="BB945" s="14">
        <f>IF(Table1[[#This Row],[FullBath]]+Table1[[#This Row],[HalfBath]]=Table1[[#This Row],[BedroomAbvGr]],1,0)</f>
        <v>0</v>
      </c>
      <c r="BC945">
        <v>2</v>
      </c>
      <c r="BD945" s="30" t="s">
        <v>98</v>
      </c>
      <c r="BE945">
        <v>8</v>
      </c>
      <c r="BF945" t="s">
        <v>107</v>
      </c>
      <c r="BG945">
        <v>0</v>
      </c>
      <c r="BH945" t="s">
        <v>83</v>
      </c>
      <c r="BI945" t="s">
        <v>108</v>
      </c>
      <c r="BJ945">
        <v>1967</v>
      </c>
      <c r="BK945" t="s">
        <v>102</v>
      </c>
      <c r="BL945">
        <v>2</v>
      </c>
      <c r="BM945">
        <v>576</v>
      </c>
      <c r="BN945" t="s">
        <v>98</v>
      </c>
      <c r="BO945" t="s">
        <v>98</v>
      </c>
      <c r="BP945" t="s">
        <v>190</v>
      </c>
      <c r="BQ945" s="30">
        <v>0</v>
      </c>
      <c r="BR945" s="14">
        <f>IF(Table1[[#This Row],[WoodDeckSF]]&gt;0,1,0)</f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 s="28" t="s">
        <v>83</v>
      </c>
      <c r="BY945" s="14">
        <f>IF(Table1[[#This Row],[PoolQC]]="NA", 0, 1)</f>
        <v>0</v>
      </c>
      <c r="BZ945" s="30" t="s">
        <v>83</v>
      </c>
      <c r="CA945" s="14">
        <f>IF(Table1[[#This Row],[Fence]]="NA",0,1)</f>
        <v>0</v>
      </c>
      <c r="CB945" t="s">
        <v>83</v>
      </c>
      <c r="CC945">
        <v>0</v>
      </c>
      <c r="CD945" s="30">
        <v>6</v>
      </c>
      <c r="CE945">
        <v>2007</v>
      </c>
      <c r="CF945" t="s">
        <v>110</v>
      </c>
      <c r="CG945" t="s">
        <v>111</v>
      </c>
      <c r="CH945" s="14">
        <f>IF(Table1[[#This Row],[SaleCondition]]="Normal",1,0)</f>
        <v>1</v>
      </c>
      <c r="CI945" s="1">
        <v>143000</v>
      </c>
    </row>
    <row r="946" spans="1:87" x14ac:dyDescent="0.2">
      <c r="A946">
        <v>945</v>
      </c>
      <c r="B946">
        <v>20</v>
      </c>
      <c r="C946" s="28" t="s">
        <v>81</v>
      </c>
      <c r="D946" t="s">
        <v>83</v>
      </c>
      <c r="E946">
        <v>14375</v>
      </c>
      <c r="F946" s="28" t="s">
        <v>82</v>
      </c>
      <c r="G946" t="s">
        <v>83</v>
      </c>
      <c r="H946" t="s">
        <v>120</v>
      </c>
      <c r="I946" s="28" t="s">
        <v>85</v>
      </c>
      <c r="J946" t="s">
        <v>250</v>
      </c>
      <c r="K946" s="30" t="s">
        <v>166</v>
      </c>
      <c r="L946" t="s">
        <v>88</v>
      </c>
      <c r="M946" s="31" t="s">
        <v>189</v>
      </c>
      <c r="N946" s="31" t="s">
        <v>90</v>
      </c>
      <c r="O946" s="28" t="s">
        <v>90</v>
      </c>
      <c r="P946" t="s">
        <v>91</v>
      </c>
      <c r="Q946" s="30" t="s">
        <v>197</v>
      </c>
      <c r="R946" s="28">
        <v>6</v>
      </c>
      <c r="S946" s="28">
        <v>6</v>
      </c>
      <c r="T946">
        <v>1958</v>
      </c>
      <c r="U946">
        <v>1958</v>
      </c>
      <c r="V946" s="14">
        <f t="shared" si="14"/>
        <v>0</v>
      </c>
      <c r="W946" s="28" t="s">
        <v>93</v>
      </c>
      <c r="X946" s="28" t="s">
        <v>94</v>
      </c>
      <c r="Y946" s="30" t="s">
        <v>140</v>
      </c>
      <c r="Z946" s="28" t="s">
        <v>140</v>
      </c>
      <c r="AA946" t="s">
        <v>96</v>
      </c>
      <c r="AB946" s="28">
        <v>541</v>
      </c>
      <c r="AC946" s="28" t="s">
        <v>98</v>
      </c>
      <c r="AD946" s="28" t="s">
        <v>98</v>
      </c>
      <c r="AE946" s="30" t="s">
        <v>118</v>
      </c>
      <c r="AF946" t="s">
        <v>98</v>
      </c>
      <c r="AG946" t="s">
        <v>98</v>
      </c>
      <c r="AH946" t="s">
        <v>100</v>
      </c>
      <c r="AI946" t="s">
        <v>101</v>
      </c>
      <c r="AJ946">
        <v>111</v>
      </c>
      <c r="AK946" t="s">
        <v>153</v>
      </c>
      <c r="AL946">
        <v>354</v>
      </c>
      <c r="AM946">
        <v>354</v>
      </c>
      <c r="AN946">
        <v>819</v>
      </c>
      <c r="AO946" s="28" t="s">
        <v>103</v>
      </c>
      <c r="AP946" s="28" t="s">
        <v>97</v>
      </c>
      <c r="AQ946" t="s">
        <v>105</v>
      </c>
      <c r="AR946" t="s">
        <v>164</v>
      </c>
      <c r="AS946">
        <v>1344</v>
      </c>
      <c r="AT946">
        <v>0</v>
      </c>
      <c r="AU946">
        <v>0</v>
      </c>
      <c r="AV946">
        <v>1344</v>
      </c>
      <c r="AW946" s="30">
        <v>0</v>
      </c>
      <c r="AX946">
        <v>1</v>
      </c>
      <c r="AY946" s="30">
        <v>1</v>
      </c>
      <c r="AZ946" s="30">
        <v>0</v>
      </c>
      <c r="BA946">
        <v>3</v>
      </c>
      <c r="BB946" s="14">
        <f>IF(Table1[[#This Row],[FullBath]]+Table1[[#This Row],[HalfBath]]=Table1[[#This Row],[BedroomAbvGr]],1,0)</f>
        <v>0</v>
      </c>
      <c r="BC946">
        <v>1</v>
      </c>
      <c r="BD946" s="30" t="s">
        <v>97</v>
      </c>
      <c r="BE946">
        <v>7</v>
      </c>
      <c r="BF946" t="s">
        <v>107</v>
      </c>
      <c r="BG946">
        <v>1</v>
      </c>
      <c r="BH946" t="s">
        <v>97</v>
      </c>
      <c r="BI946" t="s">
        <v>209</v>
      </c>
      <c r="BJ946">
        <v>1958</v>
      </c>
      <c r="BK946" t="s">
        <v>109</v>
      </c>
      <c r="BL946">
        <v>2</v>
      </c>
      <c r="BM946">
        <v>525</v>
      </c>
      <c r="BN946" t="s">
        <v>98</v>
      </c>
      <c r="BO946" t="s">
        <v>98</v>
      </c>
      <c r="BP946" t="s">
        <v>105</v>
      </c>
      <c r="BQ946" s="30">
        <v>0</v>
      </c>
      <c r="BR946" s="14">
        <f>IF(Table1[[#This Row],[WoodDeckSF]]&gt;0,1,0)</f>
        <v>0</v>
      </c>
      <c r="BS946">
        <v>118</v>
      </c>
      <c r="BT946">
        <v>0</v>
      </c>
      <c r="BU946">
        <v>0</v>
      </c>
      <c r="BV946">
        <v>233</v>
      </c>
      <c r="BW946">
        <v>0</v>
      </c>
      <c r="BX946" s="28" t="s">
        <v>83</v>
      </c>
      <c r="BY946" s="14">
        <f>IF(Table1[[#This Row],[PoolQC]]="NA", 0, 1)</f>
        <v>0</v>
      </c>
      <c r="BZ946" s="30" t="s">
        <v>83</v>
      </c>
      <c r="CA946" s="14">
        <f>IF(Table1[[#This Row],[Fence]]="NA",0,1)</f>
        <v>0</v>
      </c>
      <c r="CB946" t="s">
        <v>83</v>
      </c>
      <c r="CC946">
        <v>0</v>
      </c>
      <c r="CD946" s="30">
        <v>1</v>
      </c>
      <c r="CE946">
        <v>2009</v>
      </c>
      <c r="CF946" t="s">
        <v>173</v>
      </c>
      <c r="CG946" t="s">
        <v>128</v>
      </c>
      <c r="CH946" s="14">
        <f>IF(Table1[[#This Row],[SaleCondition]]="Normal",1,0)</f>
        <v>0</v>
      </c>
      <c r="CI946" s="1">
        <v>137500</v>
      </c>
    </row>
    <row r="947" spans="1:87" x14ac:dyDescent="0.2">
      <c r="A947">
        <v>946</v>
      </c>
      <c r="B947">
        <v>50</v>
      </c>
      <c r="C947" s="28" t="s">
        <v>142</v>
      </c>
      <c r="D947">
        <v>98</v>
      </c>
      <c r="E947">
        <v>8820</v>
      </c>
      <c r="F947" s="28" t="s">
        <v>82</v>
      </c>
      <c r="G947" t="s">
        <v>83</v>
      </c>
      <c r="H947" t="s">
        <v>84</v>
      </c>
      <c r="I947" s="28" t="s">
        <v>85</v>
      </c>
      <c r="J947" t="s">
        <v>86</v>
      </c>
      <c r="K947" s="30" t="s">
        <v>122</v>
      </c>
      <c r="L947" t="s">
        <v>88</v>
      </c>
      <c r="M947" s="31" t="s">
        <v>143</v>
      </c>
      <c r="N947" s="31" t="s">
        <v>90</v>
      </c>
      <c r="O947" s="28" t="s">
        <v>90</v>
      </c>
      <c r="P947" t="s">
        <v>91</v>
      </c>
      <c r="Q947" s="30" t="s">
        <v>132</v>
      </c>
      <c r="R947" s="28">
        <v>5</v>
      </c>
      <c r="S947" s="28">
        <v>6</v>
      </c>
      <c r="T947">
        <v>1890</v>
      </c>
      <c r="U947">
        <v>1996</v>
      </c>
      <c r="V947" s="14">
        <f t="shared" si="14"/>
        <v>1</v>
      </c>
      <c r="W947" s="28" t="s">
        <v>152</v>
      </c>
      <c r="X947" s="28" t="s">
        <v>94</v>
      </c>
      <c r="Y947" s="30" t="s">
        <v>95</v>
      </c>
      <c r="Z947" s="28" t="s">
        <v>95</v>
      </c>
      <c r="AA947" t="s">
        <v>117</v>
      </c>
      <c r="AB947" s="28">
        <v>0</v>
      </c>
      <c r="AC947" s="28" t="s">
        <v>98</v>
      </c>
      <c r="AD947" s="28" t="s">
        <v>98</v>
      </c>
      <c r="AE947" s="30" t="s">
        <v>126</v>
      </c>
      <c r="AF947" t="s">
        <v>98</v>
      </c>
      <c r="AG947" t="s">
        <v>98</v>
      </c>
      <c r="AH947" t="s">
        <v>100</v>
      </c>
      <c r="AI947" t="s">
        <v>172</v>
      </c>
      <c r="AJ947">
        <v>1088</v>
      </c>
      <c r="AK947" t="s">
        <v>102</v>
      </c>
      <c r="AL947">
        <v>0</v>
      </c>
      <c r="AM947">
        <v>0</v>
      </c>
      <c r="AN947">
        <v>1088</v>
      </c>
      <c r="AO947" s="28" t="s">
        <v>103</v>
      </c>
      <c r="AP947" s="28" t="s">
        <v>98</v>
      </c>
      <c r="AQ947" t="s">
        <v>105</v>
      </c>
      <c r="AR947" t="s">
        <v>106</v>
      </c>
      <c r="AS947">
        <v>1188</v>
      </c>
      <c r="AT947">
        <v>561</v>
      </c>
      <c r="AU947">
        <v>120</v>
      </c>
      <c r="AV947">
        <v>1869</v>
      </c>
      <c r="AW947" s="30">
        <v>0</v>
      </c>
      <c r="AX947">
        <v>0</v>
      </c>
      <c r="AY947" s="30">
        <v>1</v>
      </c>
      <c r="AZ947" s="30">
        <v>0</v>
      </c>
      <c r="BA947">
        <v>2</v>
      </c>
      <c r="BB947" s="14">
        <f>IF(Table1[[#This Row],[FullBath]]+Table1[[#This Row],[HalfBath]]=Table1[[#This Row],[BedroomAbvGr]],1,0)</f>
        <v>0</v>
      </c>
      <c r="BC947">
        <v>1</v>
      </c>
      <c r="BD947" s="30" t="s">
        <v>98</v>
      </c>
      <c r="BE947">
        <v>7</v>
      </c>
      <c r="BF947" t="s">
        <v>107</v>
      </c>
      <c r="BG947">
        <v>0</v>
      </c>
      <c r="BH947" t="s">
        <v>83</v>
      </c>
      <c r="BI947" t="s">
        <v>127</v>
      </c>
      <c r="BJ947">
        <v>1963</v>
      </c>
      <c r="BK947" t="s">
        <v>102</v>
      </c>
      <c r="BL947">
        <v>2</v>
      </c>
      <c r="BM947">
        <v>456</v>
      </c>
      <c r="BN947" t="s">
        <v>98</v>
      </c>
      <c r="BO947" t="s">
        <v>98</v>
      </c>
      <c r="BP947" t="s">
        <v>105</v>
      </c>
      <c r="BQ947" s="30">
        <v>48</v>
      </c>
      <c r="BR947" s="14">
        <f>IF(Table1[[#This Row],[WoodDeckSF]]&gt;0,1,0)</f>
        <v>1</v>
      </c>
      <c r="BS947">
        <v>0</v>
      </c>
      <c r="BT947">
        <v>244</v>
      </c>
      <c r="BU947">
        <v>0</v>
      </c>
      <c r="BV947">
        <v>0</v>
      </c>
      <c r="BW947">
        <v>0</v>
      </c>
      <c r="BX947" s="28" t="s">
        <v>83</v>
      </c>
      <c r="BY947" s="14">
        <f>IF(Table1[[#This Row],[PoolQC]]="NA", 0, 1)</f>
        <v>0</v>
      </c>
      <c r="BZ947" s="30" t="s">
        <v>218</v>
      </c>
      <c r="CA947" s="14">
        <f>IF(Table1[[#This Row],[Fence]]="NA",0,1)</f>
        <v>1</v>
      </c>
      <c r="CB947" t="s">
        <v>83</v>
      </c>
      <c r="CC947">
        <v>0</v>
      </c>
      <c r="CD947" s="30">
        <v>9</v>
      </c>
      <c r="CE947">
        <v>2009</v>
      </c>
      <c r="CF947" t="s">
        <v>110</v>
      </c>
      <c r="CG947" t="s">
        <v>111</v>
      </c>
      <c r="CH947" s="14">
        <f>IF(Table1[[#This Row],[SaleCondition]]="Normal",1,0)</f>
        <v>1</v>
      </c>
      <c r="CI947" s="1">
        <v>124900</v>
      </c>
    </row>
    <row r="948" spans="1:87" x14ac:dyDescent="0.2">
      <c r="A948">
        <v>947</v>
      </c>
      <c r="B948">
        <v>80</v>
      </c>
      <c r="C948" s="28" t="s">
        <v>81</v>
      </c>
      <c r="D948">
        <v>70</v>
      </c>
      <c r="E948">
        <v>8163</v>
      </c>
      <c r="F948" s="28" t="s">
        <v>82</v>
      </c>
      <c r="G948" t="s">
        <v>83</v>
      </c>
      <c r="H948" t="s">
        <v>84</v>
      </c>
      <c r="I948" s="28" t="s">
        <v>85</v>
      </c>
      <c r="J948" t="s">
        <v>86</v>
      </c>
      <c r="K948" s="30" t="s">
        <v>87</v>
      </c>
      <c r="L948" t="s">
        <v>88</v>
      </c>
      <c r="M948" s="31" t="s">
        <v>162</v>
      </c>
      <c r="N948" s="31" t="s">
        <v>90</v>
      </c>
      <c r="O948" s="28" t="s">
        <v>90</v>
      </c>
      <c r="P948" t="s">
        <v>91</v>
      </c>
      <c r="Q948" s="30" t="s">
        <v>197</v>
      </c>
      <c r="R948" s="28">
        <v>5</v>
      </c>
      <c r="S948" s="28">
        <v>6</v>
      </c>
      <c r="T948">
        <v>1959</v>
      </c>
      <c r="U948">
        <v>1959</v>
      </c>
      <c r="V948" s="14">
        <f t="shared" si="14"/>
        <v>0</v>
      </c>
      <c r="W948" s="28" t="s">
        <v>93</v>
      </c>
      <c r="X948" s="28" t="s">
        <v>94</v>
      </c>
      <c r="Y948" s="30" t="s">
        <v>140</v>
      </c>
      <c r="Z948" s="28" t="s">
        <v>140</v>
      </c>
      <c r="AA948" t="s">
        <v>96</v>
      </c>
      <c r="AB948" s="28">
        <v>128</v>
      </c>
      <c r="AC948" s="28" t="s">
        <v>98</v>
      </c>
      <c r="AD948" s="28" t="s">
        <v>97</v>
      </c>
      <c r="AE948" s="30" t="s">
        <v>118</v>
      </c>
      <c r="AF948" t="s">
        <v>98</v>
      </c>
      <c r="AG948" t="s">
        <v>98</v>
      </c>
      <c r="AH948" t="s">
        <v>130</v>
      </c>
      <c r="AI948" t="s">
        <v>119</v>
      </c>
      <c r="AJ948">
        <v>748</v>
      </c>
      <c r="AK948" t="s">
        <v>141</v>
      </c>
      <c r="AL948">
        <v>294</v>
      </c>
      <c r="AM948">
        <v>102</v>
      </c>
      <c r="AN948">
        <v>1144</v>
      </c>
      <c r="AO948" s="28" t="s">
        <v>103</v>
      </c>
      <c r="AP948" s="28" t="s">
        <v>98</v>
      </c>
      <c r="AQ948" t="s">
        <v>105</v>
      </c>
      <c r="AR948" t="s">
        <v>106</v>
      </c>
      <c r="AS948">
        <v>1144</v>
      </c>
      <c r="AT948">
        <v>0</v>
      </c>
      <c r="AU948">
        <v>0</v>
      </c>
      <c r="AV948">
        <v>1144</v>
      </c>
      <c r="AW948" s="30">
        <v>1</v>
      </c>
      <c r="AX948">
        <v>0</v>
      </c>
      <c r="AY948" s="30">
        <v>1</v>
      </c>
      <c r="AZ948" s="30">
        <v>0</v>
      </c>
      <c r="BA948">
        <v>3</v>
      </c>
      <c r="BB948" s="14">
        <f>IF(Table1[[#This Row],[FullBath]]+Table1[[#This Row],[HalfBath]]=Table1[[#This Row],[BedroomAbvGr]],1,0)</f>
        <v>0</v>
      </c>
      <c r="BC948">
        <v>1</v>
      </c>
      <c r="BD948" s="30" t="s">
        <v>98</v>
      </c>
      <c r="BE948">
        <v>6</v>
      </c>
      <c r="BF948" t="s">
        <v>107</v>
      </c>
      <c r="BG948">
        <v>1</v>
      </c>
      <c r="BH948" t="s">
        <v>98</v>
      </c>
      <c r="BI948" t="s">
        <v>108</v>
      </c>
      <c r="BJ948">
        <v>1959</v>
      </c>
      <c r="BK948" t="s">
        <v>109</v>
      </c>
      <c r="BL948">
        <v>1</v>
      </c>
      <c r="BM948">
        <v>796</v>
      </c>
      <c r="BN948" t="s">
        <v>98</v>
      </c>
      <c r="BO948" t="s">
        <v>98</v>
      </c>
      <c r="BP948" t="s">
        <v>105</v>
      </c>
      <c r="BQ948" s="30">
        <v>86</v>
      </c>
      <c r="BR948" s="14">
        <f>IF(Table1[[#This Row],[WoodDeckSF]]&gt;0,1,0)</f>
        <v>1</v>
      </c>
      <c r="BS948">
        <v>0</v>
      </c>
      <c r="BT948">
        <v>0</v>
      </c>
      <c r="BU948">
        <v>0</v>
      </c>
      <c r="BV948">
        <v>0</v>
      </c>
      <c r="BW948">
        <v>0</v>
      </c>
      <c r="BX948" s="28" t="s">
        <v>83</v>
      </c>
      <c r="BY948" s="14">
        <f>IF(Table1[[#This Row],[PoolQC]]="NA", 0, 1)</f>
        <v>0</v>
      </c>
      <c r="BZ948" s="30" t="s">
        <v>83</v>
      </c>
      <c r="CA948" s="14">
        <f>IF(Table1[[#This Row],[Fence]]="NA",0,1)</f>
        <v>0</v>
      </c>
      <c r="CB948" t="s">
        <v>83</v>
      </c>
      <c r="CC948">
        <v>0</v>
      </c>
      <c r="CD948" s="30">
        <v>3</v>
      </c>
      <c r="CE948">
        <v>2006</v>
      </c>
      <c r="CF948" t="s">
        <v>110</v>
      </c>
      <c r="CG948" t="s">
        <v>111</v>
      </c>
      <c r="CH948" s="14">
        <f>IF(Table1[[#This Row],[SaleCondition]]="Normal",1,0)</f>
        <v>1</v>
      </c>
      <c r="CI948" s="1">
        <v>143000</v>
      </c>
    </row>
    <row r="949" spans="1:87" x14ac:dyDescent="0.2">
      <c r="A949">
        <v>948</v>
      </c>
      <c r="B949">
        <v>20</v>
      </c>
      <c r="C949" s="28" t="s">
        <v>81</v>
      </c>
      <c r="D949">
        <v>85</v>
      </c>
      <c r="E949">
        <v>14536</v>
      </c>
      <c r="F949" s="28" t="s">
        <v>82</v>
      </c>
      <c r="G949" t="s">
        <v>83</v>
      </c>
      <c r="H949" t="s">
        <v>84</v>
      </c>
      <c r="I949" s="28" t="s">
        <v>85</v>
      </c>
      <c r="J949" t="s">
        <v>86</v>
      </c>
      <c r="K949" s="30" t="s">
        <v>87</v>
      </c>
      <c r="L949" t="s">
        <v>88</v>
      </c>
      <c r="M949" s="31" t="s">
        <v>189</v>
      </c>
      <c r="N949" s="31" t="s">
        <v>90</v>
      </c>
      <c r="O949" s="28" t="s">
        <v>90</v>
      </c>
      <c r="P949" t="s">
        <v>91</v>
      </c>
      <c r="Q949" s="30" t="s">
        <v>115</v>
      </c>
      <c r="R949" s="28">
        <v>8</v>
      </c>
      <c r="S949" s="28">
        <v>5</v>
      </c>
      <c r="T949">
        <v>2002</v>
      </c>
      <c r="U949">
        <v>2003</v>
      </c>
      <c r="V949" s="14">
        <f t="shared" si="14"/>
        <v>1</v>
      </c>
      <c r="W949" s="28" t="s">
        <v>152</v>
      </c>
      <c r="X949" s="28" t="s">
        <v>94</v>
      </c>
      <c r="Y949" s="30" t="s">
        <v>95</v>
      </c>
      <c r="Z949" s="28" t="s">
        <v>95</v>
      </c>
      <c r="AA949" t="s">
        <v>96</v>
      </c>
      <c r="AB949" s="28">
        <v>236</v>
      </c>
      <c r="AC949" s="28" t="s">
        <v>97</v>
      </c>
      <c r="AD949" s="28" t="s">
        <v>98</v>
      </c>
      <c r="AE949" s="30" t="s">
        <v>99</v>
      </c>
      <c r="AF949" t="s">
        <v>97</v>
      </c>
      <c r="AG949" t="s">
        <v>98</v>
      </c>
      <c r="AH949" t="s">
        <v>130</v>
      </c>
      <c r="AI949" t="s">
        <v>101</v>
      </c>
      <c r="AJ949">
        <v>1300</v>
      </c>
      <c r="AK949" t="s">
        <v>102</v>
      </c>
      <c r="AL949">
        <v>0</v>
      </c>
      <c r="AM949">
        <v>316</v>
      </c>
      <c r="AN949">
        <v>1616</v>
      </c>
      <c r="AO949" s="28" t="s">
        <v>103</v>
      </c>
      <c r="AP949" s="28" t="s">
        <v>104</v>
      </c>
      <c r="AQ949" t="s">
        <v>105</v>
      </c>
      <c r="AR949" t="s">
        <v>106</v>
      </c>
      <c r="AS949">
        <v>1629</v>
      </c>
      <c r="AT949">
        <v>0</v>
      </c>
      <c r="AU949">
        <v>0</v>
      </c>
      <c r="AV949">
        <v>1629</v>
      </c>
      <c r="AW949" s="30">
        <v>1</v>
      </c>
      <c r="AX949">
        <v>0</v>
      </c>
      <c r="AY949" s="30">
        <v>2</v>
      </c>
      <c r="AZ949" s="30">
        <v>0</v>
      </c>
      <c r="BA949">
        <v>3</v>
      </c>
      <c r="BB949" s="14">
        <f>IF(Table1[[#This Row],[FullBath]]+Table1[[#This Row],[HalfBath]]=Table1[[#This Row],[BedroomAbvGr]],1,0)</f>
        <v>0</v>
      </c>
      <c r="BC949">
        <v>1</v>
      </c>
      <c r="BD949" s="30" t="s">
        <v>97</v>
      </c>
      <c r="BE949">
        <v>9</v>
      </c>
      <c r="BF949" t="s">
        <v>107</v>
      </c>
      <c r="BG949">
        <v>1</v>
      </c>
      <c r="BH949" t="s">
        <v>97</v>
      </c>
      <c r="BI949" t="s">
        <v>108</v>
      </c>
      <c r="BJ949">
        <v>2002</v>
      </c>
      <c r="BK949" t="s">
        <v>157</v>
      </c>
      <c r="BL949">
        <v>3</v>
      </c>
      <c r="BM949">
        <v>808</v>
      </c>
      <c r="BN949" t="s">
        <v>98</v>
      </c>
      <c r="BO949" t="s">
        <v>98</v>
      </c>
      <c r="BP949" t="s">
        <v>105</v>
      </c>
      <c r="BQ949" s="30">
        <v>0</v>
      </c>
      <c r="BR949" s="14">
        <f>IF(Table1[[#This Row],[WoodDeckSF]]&gt;0,1,0)</f>
        <v>0</v>
      </c>
      <c r="BS949">
        <v>252</v>
      </c>
      <c r="BT949">
        <v>0</v>
      </c>
      <c r="BU949">
        <v>0</v>
      </c>
      <c r="BV949">
        <v>0</v>
      </c>
      <c r="BW949">
        <v>0</v>
      </c>
      <c r="BX949" s="28" t="s">
        <v>83</v>
      </c>
      <c r="BY949" s="14">
        <f>IF(Table1[[#This Row],[PoolQC]]="NA", 0, 1)</f>
        <v>0</v>
      </c>
      <c r="BZ949" s="30" t="s">
        <v>83</v>
      </c>
      <c r="CA949" s="14">
        <f>IF(Table1[[#This Row],[Fence]]="NA",0,1)</f>
        <v>0</v>
      </c>
      <c r="CB949" t="s">
        <v>83</v>
      </c>
      <c r="CC949">
        <v>0</v>
      </c>
      <c r="CD949" s="30">
        <v>11</v>
      </c>
      <c r="CE949">
        <v>2007</v>
      </c>
      <c r="CF949" t="s">
        <v>110</v>
      </c>
      <c r="CG949" t="s">
        <v>111</v>
      </c>
      <c r="CH949" s="14">
        <f>IF(Table1[[#This Row],[SaleCondition]]="Normal",1,0)</f>
        <v>1</v>
      </c>
      <c r="CI949" s="1">
        <v>270000</v>
      </c>
    </row>
    <row r="950" spans="1:87" x14ac:dyDescent="0.2">
      <c r="A950">
        <v>949</v>
      </c>
      <c r="B950">
        <v>60</v>
      </c>
      <c r="C950" s="28" t="s">
        <v>81</v>
      </c>
      <c r="D950">
        <v>65</v>
      </c>
      <c r="E950">
        <v>14006</v>
      </c>
      <c r="F950" s="28" t="s">
        <v>82</v>
      </c>
      <c r="G950" t="s">
        <v>83</v>
      </c>
      <c r="H950" t="s">
        <v>120</v>
      </c>
      <c r="I950" s="28" t="s">
        <v>85</v>
      </c>
      <c r="J950" t="s">
        <v>86</v>
      </c>
      <c r="K950" s="30" t="s">
        <v>87</v>
      </c>
      <c r="L950" t="s">
        <v>88</v>
      </c>
      <c r="M950" s="31" t="s">
        <v>89</v>
      </c>
      <c r="N950" s="31" t="s">
        <v>90</v>
      </c>
      <c r="O950" s="28" t="s">
        <v>90</v>
      </c>
      <c r="P950" t="s">
        <v>91</v>
      </c>
      <c r="Q950" s="30" t="s">
        <v>92</v>
      </c>
      <c r="R950" s="28">
        <v>7</v>
      </c>
      <c r="S950" s="28">
        <v>5</v>
      </c>
      <c r="T950">
        <v>2002</v>
      </c>
      <c r="U950">
        <v>2002</v>
      </c>
      <c r="V950" s="14">
        <f t="shared" si="14"/>
        <v>0</v>
      </c>
      <c r="W950" s="28" t="s">
        <v>93</v>
      </c>
      <c r="X950" s="28" t="s">
        <v>94</v>
      </c>
      <c r="Y950" s="30" t="s">
        <v>95</v>
      </c>
      <c r="Z950" s="28" t="s">
        <v>95</v>
      </c>
      <c r="AA950" t="s">
        <v>96</v>
      </c>
      <c r="AB950" s="28">
        <v>144</v>
      </c>
      <c r="AC950" s="28" t="s">
        <v>97</v>
      </c>
      <c r="AD950" s="28" t="s">
        <v>98</v>
      </c>
      <c r="AE950" s="30" t="s">
        <v>99</v>
      </c>
      <c r="AF950" t="s">
        <v>97</v>
      </c>
      <c r="AG950" t="s">
        <v>98</v>
      </c>
      <c r="AH950" t="s">
        <v>83</v>
      </c>
      <c r="AI950" t="s">
        <v>102</v>
      </c>
      <c r="AJ950">
        <v>0</v>
      </c>
      <c r="AK950" t="s">
        <v>102</v>
      </c>
      <c r="AL950">
        <v>0</v>
      </c>
      <c r="AM950">
        <v>936</v>
      </c>
      <c r="AN950">
        <v>936</v>
      </c>
      <c r="AO950" s="28" t="s">
        <v>103</v>
      </c>
      <c r="AP950" s="28" t="s">
        <v>104</v>
      </c>
      <c r="AQ950" t="s">
        <v>105</v>
      </c>
      <c r="AR950" t="s">
        <v>106</v>
      </c>
      <c r="AS950">
        <v>936</v>
      </c>
      <c r="AT950">
        <v>840</v>
      </c>
      <c r="AU950">
        <v>0</v>
      </c>
      <c r="AV950">
        <v>1776</v>
      </c>
      <c r="AW950" s="30">
        <v>0</v>
      </c>
      <c r="AX950">
        <v>0</v>
      </c>
      <c r="AY950" s="30">
        <v>2</v>
      </c>
      <c r="AZ950" s="30">
        <v>1</v>
      </c>
      <c r="BA950">
        <v>3</v>
      </c>
      <c r="BB950" s="14">
        <f>IF(Table1[[#This Row],[FullBath]]+Table1[[#This Row],[HalfBath]]=Table1[[#This Row],[BedroomAbvGr]],1,0)</f>
        <v>1</v>
      </c>
      <c r="BC950">
        <v>1</v>
      </c>
      <c r="BD950" s="30" t="s">
        <v>97</v>
      </c>
      <c r="BE950">
        <v>7</v>
      </c>
      <c r="BF950" t="s">
        <v>107</v>
      </c>
      <c r="BG950">
        <v>1</v>
      </c>
      <c r="BH950" t="s">
        <v>98</v>
      </c>
      <c r="BI950" t="s">
        <v>108</v>
      </c>
      <c r="BJ950">
        <v>2002</v>
      </c>
      <c r="BK950" t="s">
        <v>109</v>
      </c>
      <c r="BL950">
        <v>2</v>
      </c>
      <c r="BM950">
        <v>474</v>
      </c>
      <c r="BN950" t="s">
        <v>98</v>
      </c>
      <c r="BO950" t="s">
        <v>98</v>
      </c>
      <c r="BP950" t="s">
        <v>105</v>
      </c>
      <c r="BQ950" s="30">
        <v>144</v>
      </c>
      <c r="BR950" s="14">
        <f>IF(Table1[[#This Row],[WoodDeckSF]]&gt;0,1,0)</f>
        <v>1</v>
      </c>
      <c r="BS950">
        <v>96</v>
      </c>
      <c r="BT950">
        <v>0</v>
      </c>
      <c r="BU950">
        <v>0</v>
      </c>
      <c r="BV950">
        <v>0</v>
      </c>
      <c r="BW950">
        <v>0</v>
      </c>
      <c r="BX950" s="28" t="s">
        <v>83</v>
      </c>
      <c r="BY950" s="14">
        <f>IF(Table1[[#This Row],[PoolQC]]="NA", 0, 1)</f>
        <v>0</v>
      </c>
      <c r="BZ950" s="30" t="s">
        <v>83</v>
      </c>
      <c r="CA950" s="14">
        <f>IF(Table1[[#This Row],[Fence]]="NA",0,1)</f>
        <v>0</v>
      </c>
      <c r="CB950" t="s">
        <v>83</v>
      </c>
      <c r="CC950">
        <v>0</v>
      </c>
      <c r="CD950" s="30">
        <v>2</v>
      </c>
      <c r="CE950">
        <v>2006</v>
      </c>
      <c r="CF950" t="s">
        <v>110</v>
      </c>
      <c r="CG950" t="s">
        <v>111</v>
      </c>
      <c r="CH950" s="14">
        <f>IF(Table1[[#This Row],[SaleCondition]]="Normal",1,0)</f>
        <v>1</v>
      </c>
      <c r="CI950" s="1">
        <v>192500</v>
      </c>
    </row>
    <row r="951" spans="1:87" x14ac:dyDescent="0.2">
      <c r="A951">
        <v>950</v>
      </c>
      <c r="B951">
        <v>20</v>
      </c>
      <c r="C951" s="28" t="s">
        <v>81</v>
      </c>
      <c r="D951">
        <v>78</v>
      </c>
      <c r="E951">
        <v>9360</v>
      </c>
      <c r="F951" s="28" t="s">
        <v>82</v>
      </c>
      <c r="G951" t="s">
        <v>83</v>
      </c>
      <c r="H951" t="s">
        <v>84</v>
      </c>
      <c r="I951" s="28" t="s">
        <v>85</v>
      </c>
      <c r="J951" t="s">
        <v>86</v>
      </c>
      <c r="K951" s="30" t="s">
        <v>87</v>
      </c>
      <c r="L951" t="s">
        <v>88</v>
      </c>
      <c r="M951" s="31" t="s">
        <v>138</v>
      </c>
      <c r="N951" s="31" t="s">
        <v>90</v>
      </c>
      <c r="O951" s="28" t="s">
        <v>90</v>
      </c>
      <c r="P951" t="s">
        <v>91</v>
      </c>
      <c r="Q951" s="30" t="s">
        <v>115</v>
      </c>
      <c r="R951" s="28">
        <v>6</v>
      </c>
      <c r="S951" s="28">
        <v>7</v>
      </c>
      <c r="T951">
        <v>1972</v>
      </c>
      <c r="U951">
        <v>2006</v>
      </c>
      <c r="V951" s="14">
        <f t="shared" si="14"/>
        <v>1</v>
      </c>
      <c r="W951" s="28" t="s">
        <v>152</v>
      </c>
      <c r="X951" s="28" t="s">
        <v>94</v>
      </c>
      <c r="Y951" s="30" t="s">
        <v>161</v>
      </c>
      <c r="Z951" s="28" t="s">
        <v>161</v>
      </c>
      <c r="AA951" t="s">
        <v>117</v>
      </c>
      <c r="AB951" s="28">
        <v>0</v>
      </c>
      <c r="AC951" s="28" t="s">
        <v>98</v>
      </c>
      <c r="AD951" s="28" t="s">
        <v>98</v>
      </c>
      <c r="AE951" s="30" t="s">
        <v>118</v>
      </c>
      <c r="AF951" t="s">
        <v>98</v>
      </c>
      <c r="AG951" t="s">
        <v>98</v>
      </c>
      <c r="AH951" t="s">
        <v>100</v>
      </c>
      <c r="AI951" t="s">
        <v>119</v>
      </c>
      <c r="AJ951">
        <v>982</v>
      </c>
      <c r="AK951" t="s">
        <v>102</v>
      </c>
      <c r="AL951">
        <v>0</v>
      </c>
      <c r="AM951">
        <v>179</v>
      </c>
      <c r="AN951">
        <v>1161</v>
      </c>
      <c r="AO951" s="28" t="s">
        <v>103</v>
      </c>
      <c r="AP951" s="28" t="s">
        <v>98</v>
      </c>
      <c r="AQ951" t="s">
        <v>105</v>
      </c>
      <c r="AR951" t="s">
        <v>106</v>
      </c>
      <c r="AS951">
        <v>1381</v>
      </c>
      <c r="AT951">
        <v>0</v>
      </c>
      <c r="AU951">
        <v>0</v>
      </c>
      <c r="AV951">
        <v>1381</v>
      </c>
      <c r="AW951" s="30">
        <v>1</v>
      </c>
      <c r="AX951">
        <v>0</v>
      </c>
      <c r="AY951" s="30">
        <v>1</v>
      </c>
      <c r="AZ951" s="30">
        <v>1</v>
      </c>
      <c r="BA951">
        <v>3</v>
      </c>
      <c r="BB951" s="14">
        <f>IF(Table1[[#This Row],[FullBath]]+Table1[[#This Row],[HalfBath]]=Table1[[#This Row],[BedroomAbvGr]],1,0)</f>
        <v>0</v>
      </c>
      <c r="BC951">
        <v>1</v>
      </c>
      <c r="BD951" s="30" t="s">
        <v>97</v>
      </c>
      <c r="BE951">
        <v>5</v>
      </c>
      <c r="BF951" t="s">
        <v>107</v>
      </c>
      <c r="BG951">
        <v>1</v>
      </c>
      <c r="BH951" t="s">
        <v>98</v>
      </c>
      <c r="BI951" t="s">
        <v>108</v>
      </c>
      <c r="BJ951">
        <v>1972</v>
      </c>
      <c r="BK951" t="s">
        <v>109</v>
      </c>
      <c r="BL951">
        <v>2</v>
      </c>
      <c r="BM951">
        <v>676</v>
      </c>
      <c r="BN951" t="s">
        <v>98</v>
      </c>
      <c r="BO951" t="s">
        <v>98</v>
      </c>
      <c r="BP951" t="s">
        <v>105</v>
      </c>
      <c r="BQ951" s="30">
        <v>0</v>
      </c>
      <c r="BR951" s="14">
        <f>IF(Table1[[#This Row],[WoodDeckSF]]&gt;0,1,0)</f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s="28" t="s">
        <v>83</v>
      </c>
      <c r="BY951" s="14">
        <f>IF(Table1[[#This Row],[PoolQC]]="NA", 0, 1)</f>
        <v>0</v>
      </c>
      <c r="BZ951" s="30" t="s">
        <v>83</v>
      </c>
      <c r="CA951" s="14">
        <f>IF(Table1[[#This Row],[Fence]]="NA",0,1)</f>
        <v>0</v>
      </c>
      <c r="CB951" t="s">
        <v>83</v>
      </c>
      <c r="CC951">
        <v>0</v>
      </c>
      <c r="CD951" s="30">
        <v>3</v>
      </c>
      <c r="CE951">
        <v>2010</v>
      </c>
      <c r="CF951" t="s">
        <v>110</v>
      </c>
      <c r="CG951" t="s">
        <v>111</v>
      </c>
      <c r="CH951" s="14">
        <f>IF(Table1[[#This Row],[SaleCondition]]="Normal",1,0)</f>
        <v>1</v>
      </c>
      <c r="CI951" s="1">
        <v>197500</v>
      </c>
    </row>
    <row r="952" spans="1:87" x14ac:dyDescent="0.2">
      <c r="A952">
        <v>951</v>
      </c>
      <c r="B952">
        <v>20</v>
      </c>
      <c r="C952" s="28" t="s">
        <v>81</v>
      </c>
      <c r="D952">
        <v>60</v>
      </c>
      <c r="E952">
        <v>7200</v>
      </c>
      <c r="F952" s="28" t="s">
        <v>82</v>
      </c>
      <c r="G952" t="s">
        <v>83</v>
      </c>
      <c r="H952" t="s">
        <v>84</v>
      </c>
      <c r="I952" s="28" t="s">
        <v>85</v>
      </c>
      <c r="J952" t="s">
        <v>86</v>
      </c>
      <c r="K952" s="30" t="s">
        <v>87</v>
      </c>
      <c r="L952" t="s">
        <v>88</v>
      </c>
      <c r="M952" s="31" t="s">
        <v>162</v>
      </c>
      <c r="N952" s="31" t="s">
        <v>90</v>
      </c>
      <c r="O952" s="28" t="s">
        <v>90</v>
      </c>
      <c r="P952" t="s">
        <v>91</v>
      </c>
      <c r="Q952" s="30" t="s">
        <v>115</v>
      </c>
      <c r="R952" s="28">
        <v>5</v>
      </c>
      <c r="S952" s="28">
        <v>8</v>
      </c>
      <c r="T952">
        <v>1950</v>
      </c>
      <c r="U952">
        <v>2002</v>
      </c>
      <c r="V952" s="14">
        <f t="shared" si="14"/>
        <v>1</v>
      </c>
      <c r="W952" s="28" t="s">
        <v>93</v>
      </c>
      <c r="X952" s="28" t="s">
        <v>94</v>
      </c>
      <c r="Y952" s="30" t="s">
        <v>95</v>
      </c>
      <c r="Z952" s="28" t="s">
        <v>95</v>
      </c>
      <c r="AA952" t="s">
        <v>117</v>
      </c>
      <c r="AB952" s="28">
        <v>0</v>
      </c>
      <c r="AC952" s="28" t="s">
        <v>98</v>
      </c>
      <c r="AD952" s="28" t="s">
        <v>98</v>
      </c>
      <c r="AE952" s="30" t="s">
        <v>118</v>
      </c>
      <c r="AF952" t="s">
        <v>98</v>
      </c>
      <c r="AG952" t="s">
        <v>98</v>
      </c>
      <c r="AH952" t="s">
        <v>100</v>
      </c>
      <c r="AI952" t="s">
        <v>119</v>
      </c>
      <c r="AJ952">
        <v>398</v>
      </c>
      <c r="AK952" t="s">
        <v>141</v>
      </c>
      <c r="AL952">
        <v>149</v>
      </c>
      <c r="AM952">
        <v>317</v>
      </c>
      <c r="AN952">
        <v>864</v>
      </c>
      <c r="AO952" s="28" t="s">
        <v>103</v>
      </c>
      <c r="AP952" s="28" t="s">
        <v>97</v>
      </c>
      <c r="AQ952" t="s">
        <v>105</v>
      </c>
      <c r="AR952" t="s">
        <v>106</v>
      </c>
      <c r="AS952">
        <v>864</v>
      </c>
      <c r="AT952">
        <v>0</v>
      </c>
      <c r="AU952">
        <v>0</v>
      </c>
      <c r="AV952">
        <v>864</v>
      </c>
      <c r="AW952" s="30">
        <v>1</v>
      </c>
      <c r="AX952">
        <v>0</v>
      </c>
      <c r="AY952" s="30">
        <v>1</v>
      </c>
      <c r="AZ952" s="30">
        <v>0</v>
      </c>
      <c r="BA952">
        <v>3</v>
      </c>
      <c r="BB952" s="14">
        <f>IF(Table1[[#This Row],[FullBath]]+Table1[[#This Row],[HalfBath]]=Table1[[#This Row],[BedroomAbvGr]],1,0)</f>
        <v>0</v>
      </c>
      <c r="BC952">
        <v>1</v>
      </c>
      <c r="BD952" s="30" t="s">
        <v>97</v>
      </c>
      <c r="BE952">
        <v>5</v>
      </c>
      <c r="BF952" t="s">
        <v>107</v>
      </c>
      <c r="BG952">
        <v>0</v>
      </c>
      <c r="BH952" t="s">
        <v>83</v>
      </c>
      <c r="BI952" t="s">
        <v>127</v>
      </c>
      <c r="BJ952">
        <v>1980</v>
      </c>
      <c r="BK952" t="s">
        <v>109</v>
      </c>
      <c r="BL952">
        <v>2</v>
      </c>
      <c r="BM952">
        <v>720</v>
      </c>
      <c r="BN952" t="s">
        <v>98</v>
      </c>
      <c r="BO952" t="s">
        <v>98</v>
      </c>
      <c r="BP952" t="s">
        <v>105</v>
      </c>
      <c r="BQ952" s="30">
        <v>194</v>
      </c>
      <c r="BR952" s="14">
        <f>IF(Table1[[#This Row],[WoodDeckSF]]&gt;0,1,0)</f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 s="28" t="s">
        <v>83</v>
      </c>
      <c r="BY952" s="14">
        <f>IF(Table1[[#This Row],[PoolQC]]="NA", 0, 1)</f>
        <v>0</v>
      </c>
      <c r="BZ952" s="30" t="s">
        <v>83</v>
      </c>
      <c r="CA952" s="14">
        <f>IF(Table1[[#This Row],[Fence]]="NA",0,1)</f>
        <v>0</v>
      </c>
      <c r="CB952" t="s">
        <v>83</v>
      </c>
      <c r="CC952">
        <v>0</v>
      </c>
      <c r="CD952" s="30">
        <v>7</v>
      </c>
      <c r="CE952">
        <v>2007</v>
      </c>
      <c r="CF952" t="s">
        <v>110</v>
      </c>
      <c r="CG952" t="s">
        <v>111</v>
      </c>
      <c r="CH952" s="14">
        <f>IF(Table1[[#This Row],[SaleCondition]]="Normal",1,0)</f>
        <v>1</v>
      </c>
      <c r="CI952" s="1">
        <v>129000</v>
      </c>
    </row>
    <row r="953" spans="1:87" x14ac:dyDescent="0.2">
      <c r="A953">
        <v>952</v>
      </c>
      <c r="B953">
        <v>20</v>
      </c>
      <c r="C953" s="28" t="s">
        <v>239</v>
      </c>
      <c r="D953">
        <v>60</v>
      </c>
      <c r="E953">
        <v>7800</v>
      </c>
      <c r="F953" s="28" t="s">
        <v>82</v>
      </c>
      <c r="G953" t="s">
        <v>83</v>
      </c>
      <c r="H953" t="s">
        <v>84</v>
      </c>
      <c r="I953" s="28" t="s">
        <v>85</v>
      </c>
      <c r="J953" t="s">
        <v>86</v>
      </c>
      <c r="K953" s="30" t="s">
        <v>122</v>
      </c>
      <c r="L953" t="s">
        <v>88</v>
      </c>
      <c r="M953" s="31" t="s">
        <v>170</v>
      </c>
      <c r="N953" s="31" t="s">
        <v>90</v>
      </c>
      <c r="O953" s="28" t="s">
        <v>90</v>
      </c>
      <c r="P953" t="s">
        <v>91</v>
      </c>
      <c r="Q953" s="30" t="s">
        <v>115</v>
      </c>
      <c r="R953" s="28">
        <v>5</v>
      </c>
      <c r="S953" s="28">
        <v>5</v>
      </c>
      <c r="T953">
        <v>1965</v>
      </c>
      <c r="U953">
        <v>1965</v>
      </c>
      <c r="V953" s="14">
        <f t="shared" si="14"/>
        <v>0</v>
      </c>
      <c r="W953" s="28" t="s">
        <v>93</v>
      </c>
      <c r="X953" s="28" t="s">
        <v>94</v>
      </c>
      <c r="Y953" s="30" t="s">
        <v>95</v>
      </c>
      <c r="Z953" s="28" t="s">
        <v>95</v>
      </c>
      <c r="AA953" t="s">
        <v>117</v>
      </c>
      <c r="AB953" s="28">
        <v>0</v>
      </c>
      <c r="AC953" s="28" t="s">
        <v>98</v>
      </c>
      <c r="AD953" s="28" t="s">
        <v>98</v>
      </c>
      <c r="AE953" s="30" t="s">
        <v>118</v>
      </c>
      <c r="AF953" t="s">
        <v>98</v>
      </c>
      <c r="AG953" t="s">
        <v>98</v>
      </c>
      <c r="AH953" t="s">
        <v>100</v>
      </c>
      <c r="AI953" t="s">
        <v>141</v>
      </c>
      <c r="AJ953">
        <v>641</v>
      </c>
      <c r="AK953" t="s">
        <v>102</v>
      </c>
      <c r="AL953">
        <v>0</v>
      </c>
      <c r="AM953">
        <v>187</v>
      </c>
      <c r="AN953">
        <v>828</v>
      </c>
      <c r="AO953" s="28" t="s">
        <v>103</v>
      </c>
      <c r="AP953" s="28" t="s">
        <v>97</v>
      </c>
      <c r="AQ953" t="s">
        <v>105</v>
      </c>
      <c r="AR953" t="s">
        <v>106</v>
      </c>
      <c r="AS953">
        <v>965</v>
      </c>
      <c r="AT953">
        <v>0</v>
      </c>
      <c r="AU953">
        <v>0</v>
      </c>
      <c r="AV953">
        <v>965</v>
      </c>
      <c r="AW953" s="30">
        <v>1</v>
      </c>
      <c r="AX953">
        <v>0</v>
      </c>
      <c r="AY953" s="30">
        <v>1</v>
      </c>
      <c r="AZ953" s="30">
        <v>0</v>
      </c>
      <c r="BA953">
        <v>3</v>
      </c>
      <c r="BB953" s="14">
        <f>IF(Table1[[#This Row],[FullBath]]+Table1[[#This Row],[HalfBath]]=Table1[[#This Row],[BedroomAbvGr]],1,0)</f>
        <v>0</v>
      </c>
      <c r="BC953">
        <v>1</v>
      </c>
      <c r="BD953" s="30" t="s">
        <v>98</v>
      </c>
      <c r="BE953">
        <v>6</v>
      </c>
      <c r="BF953" t="s">
        <v>107</v>
      </c>
      <c r="BG953">
        <v>0</v>
      </c>
      <c r="BH953" t="s">
        <v>83</v>
      </c>
      <c r="BI953" t="s">
        <v>127</v>
      </c>
      <c r="BJ953">
        <v>1979</v>
      </c>
      <c r="BK953" t="s">
        <v>102</v>
      </c>
      <c r="BL953">
        <v>1</v>
      </c>
      <c r="BM953">
        <v>300</v>
      </c>
      <c r="BN953" t="s">
        <v>98</v>
      </c>
      <c r="BO953" t="s">
        <v>98</v>
      </c>
      <c r="BP953" t="s">
        <v>105</v>
      </c>
      <c r="BQ953" s="30">
        <v>421</v>
      </c>
      <c r="BR953" s="14">
        <f>IF(Table1[[#This Row],[WoodDeckSF]]&gt;0,1,0)</f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 s="28" t="s">
        <v>83</v>
      </c>
      <c r="BY953" s="14">
        <f>IF(Table1[[#This Row],[PoolQC]]="NA", 0, 1)</f>
        <v>0</v>
      </c>
      <c r="BZ953" s="30" t="s">
        <v>134</v>
      </c>
      <c r="CA953" s="14">
        <f>IF(Table1[[#This Row],[Fence]]="NA",0,1)</f>
        <v>1</v>
      </c>
      <c r="CB953" t="s">
        <v>83</v>
      </c>
      <c r="CC953">
        <v>0</v>
      </c>
      <c r="CD953" s="30">
        <v>7</v>
      </c>
      <c r="CE953">
        <v>2006</v>
      </c>
      <c r="CF953" t="s">
        <v>110</v>
      </c>
      <c r="CG953" t="s">
        <v>128</v>
      </c>
      <c r="CH953" s="14">
        <f>IF(Table1[[#This Row],[SaleCondition]]="Normal",1,0)</f>
        <v>0</v>
      </c>
      <c r="CI953" s="1">
        <v>119900</v>
      </c>
    </row>
    <row r="954" spans="1:87" x14ac:dyDescent="0.2">
      <c r="A954">
        <v>953</v>
      </c>
      <c r="B954">
        <v>85</v>
      </c>
      <c r="C954" s="28" t="s">
        <v>81</v>
      </c>
      <c r="D954">
        <v>60</v>
      </c>
      <c r="E954">
        <v>7200</v>
      </c>
      <c r="F954" s="28" t="s">
        <v>82</v>
      </c>
      <c r="G954" t="s">
        <v>83</v>
      </c>
      <c r="H954" t="s">
        <v>84</v>
      </c>
      <c r="I954" s="28" t="s">
        <v>85</v>
      </c>
      <c r="J954" t="s">
        <v>86</v>
      </c>
      <c r="K954" s="30" t="s">
        <v>87</v>
      </c>
      <c r="L954" t="s">
        <v>88</v>
      </c>
      <c r="M954" s="31" t="s">
        <v>89</v>
      </c>
      <c r="N954" s="31" t="s">
        <v>90</v>
      </c>
      <c r="O954" s="28" t="s">
        <v>90</v>
      </c>
      <c r="P954" t="s">
        <v>91</v>
      </c>
      <c r="Q954" s="30" t="s">
        <v>191</v>
      </c>
      <c r="R954" s="28">
        <v>5</v>
      </c>
      <c r="S954" s="28">
        <v>8</v>
      </c>
      <c r="T954">
        <v>1972</v>
      </c>
      <c r="U954">
        <v>2003</v>
      </c>
      <c r="V954" s="14">
        <f t="shared" si="14"/>
        <v>1</v>
      </c>
      <c r="W954" s="28" t="s">
        <v>93</v>
      </c>
      <c r="X954" s="28" t="s">
        <v>94</v>
      </c>
      <c r="Y954" s="30" t="s">
        <v>155</v>
      </c>
      <c r="Z954" s="28" t="s">
        <v>140</v>
      </c>
      <c r="AA954" t="s">
        <v>117</v>
      </c>
      <c r="AB954" s="28">
        <v>0</v>
      </c>
      <c r="AC954" s="28" t="s">
        <v>98</v>
      </c>
      <c r="AD954" s="28" t="s">
        <v>97</v>
      </c>
      <c r="AE954" s="30" t="s">
        <v>118</v>
      </c>
      <c r="AF954" t="s">
        <v>97</v>
      </c>
      <c r="AG954" t="s">
        <v>98</v>
      </c>
      <c r="AH954" t="s">
        <v>130</v>
      </c>
      <c r="AI954" t="s">
        <v>101</v>
      </c>
      <c r="AJ954">
        <v>660</v>
      </c>
      <c r="AK954" t="s">
        <v>102</v>
      </c>
      <c r="AL954">
        <v>0</v>
      </c>
      <c r="AM954">
        <v>108</v>
      </c>
      <c r="AN954">
        <v>768</v>
      </c>
      <c r="AO954" s="28" t="s">
        <v>103</v>
      </c>
      <c r="AP954" s="28" t="s">
        <v>97</v>
      </c>
      <c r="AQ954" t="s">
        <v>105</v>
      </c>
      <c r="AR954" t="s">
        <v>106</v>
      </c>
      <c r="AS954">
        <v>768</v>
      </c>
      <c r="AT954">
        <v>0</v>
      </c>
      <c r="AU954">
        <v>0</v>
      </c>
      <c r="AV954">
        <v>768</v>
      </c>
      <c r="AW954" s="30">
        <v>0</v>
      </c>
      <c r="AX954">
        <v>1</v>
      </c>
      <c r="AY954" s="30">
        <v>1</v>
      </c>
      <c r="AZ954" s="30">
        <v>0</v>
      </c>
      <c r="BA954">
        <v>2</v>
      </c>
      <c r="BB954" s="14">
        <f>IF(Table1[[#This Row],[FullBath]]+Table1[[#This Row],[HalfBath]]=Table1[[#This Row],[BedroomAbvGr]],1,0)</f>
        <v>0</v>
      </c>
      <c r="BC954">
        <v>1</v>
      </c>
      <c r="BD954" s="30" t="s">
        <v>98</v>
      </c>
      <c r="BE954">
        <v>5</v>
      </c>
      <c r="BF954" t="s">
        <v>107</v>
      </c>
      <c r="BG954">
        <v>0</v>
      </c>
      <c r="BH954" t="s">
        <v>83</v>
      </c>
      <c r="BI954" t="s">
        <v>127</v>
      </c>
      <c r="BJ954">
        <v>1974</v>
      </c>
      <c r="BK954" t="s">
        <v>157</v>
      </c>
      <c r="BL954">
        <v>1</v>
      </c>
      <c r="BM954">
        <v>396</v>
      </c>
      <c r="BN954" t="s">
        <v>98</v>
      </c>
      <c r="BO954" t="s">
        <v>98</v>
      </c>
      <c r="BP954" t="s">
        <v>105</v>
      </c>
      <c r="BQ954" s="30">
        <v>192</v>
      </c>
      <c r="BR954" s="14">
        <f>IF(Table1[[#This Row],[WoodDeckSF]]&gt;0,1,0)</f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 s="28" t="s">
        <v>83</v>
      </c>
      <c r="BY954" s="14">
        <f>IF(Table1[[#This Row],[PoolQC]]="NA", 0, 1)</f>
        <v>0</v>
      </c>
      <c r="BZ954" s="30" t="s">
        <v>134</v>
      </c>
      <c r="CA954" s="14">
        <f>IF(Table1[[#This Row],[Fence]]="NA",0,1)</f>
        <v>1</v>
      </c>
      <c r="CB954" t="s">
        <v>83</v>
      </c>
      <c r="CC954">
        <v>0</v>
      </c>
      <c r="CD954" s="30">
        <v>4</v>
      </c>
      <c r="CE954">
        <v>2009</v>
      </c>
      <c r="CF954" t="s">
        <v>110</v>
      </c>
      <c r="CG954" t="s">
        <v>111</v>
      </c>
      <c r="CH954" s="14">
        <f>IF(Table1[[#This Row],[SaleCondition]]="Normal",1,0)</f>
        <v>1</v>
      </c>
      <c r="CI954" s="1">
        <v>133900</v>
      </c>
    </row>
    <row r="955" spans="1:87" x14ac:dyDescent="0.2">
      <c r="A955">
        <v>954</v>
      </c>
      <c r="B955">
        <v>60</v>
      </c>
      <c r="C955" s="28" t="s">
        <v>81</v>
      </c>
      <c r="D955" t="s">
        <v>83</v>
      </c>
      <c r="E955">
        <v>11075</v>
      </c>
      <c r="F955" s="28" t="s">
        <v>82</v>
      </c>
      <c r="G955" t="s">
        <v>83</v>
      </c>
      <c r="H955" t="s">
        <v>120</v>
      </c>
      <c r="I955" s="28" t="s">
        <v>85</v>
      </c>
      <c r="J955" t="s">
        <v>86</v>
      </c>
      <c r="K955" s="30" t="s">
        <v>87</v>
      </c>
      <c r="L955" t="s">
        <v>194</v>
      </c>
      <c r="M955" s="31" t="s">
        <v>131</v>
      </c>
      <c r="N955" s="31" t="s">
        <v>90</v>
      </c>
      <c r="O955" s="28" t="s">
        <v>90</v>
      </c>
      <c r="P955" t="s">
        <v>91</v>
      </c>
      <c r="Q955" s="30" t="s">
        <v>92</v>
      </c>
      <c r="R955" s="28">
        <v>5</v>
      </c>
      <c r="S955" s="28">
        <v>4</v>
      </c>
      <c r="T955">
        <v>1969</v>
      </c>
      <c r="U955">
        <v>1969</v>
      </c>
      <c r="V955" s="14">
        <f t="shared" si="14"/>
        <v>0</v>
      </c>
      <c r="W955" s="28" t="s">
        <v>93</v>
      </c>
      <c r="X955" s="28" t="s">
        <v>94</v>
      </c>
      <c r="Y955" s="30" t="s">
        <v>140</v>
      </c>
      <c r="Z955" s="28" t="s">
        <v>140</v>
      </c>
      <c r="AA955" t="s">
        <v>96</v>
      </c>
      <c r="AB955" s="28">
        <v>232</v>
      </c>
      <c r="AC955" s="28" t="s">
        <v>98</v>
      </c>
      <c r="AD955" s="28" t="s">
        <v>98</v>
      </c>
      <c r="AE955" s="30" t="s">
        <v>118</v>
      </c>
      <c r="AF955" t="s">
        <v>98</v>
      </c>
      <c r="AG955" t="s">
        <v>98</v>
      </c>
      <c r="AH955" t="s">
        <v>130</v>
      </c>
      <c r="AI955" t="s">
        <v>119</v>
      </c>
      <c r="AJ955">
        <v>562</v>
      </c>
      <c r="AK955" t="s">
        <v>172</v>
      </c>
      <c r="AL955">
        <v>193</v>
      </c>
      <c r="AM955">
        <v>29</v>
      </c>
      <c r="AN955">
        <v>784</v>
      </c>
      <c r="AO955" s="28" t="s">
        <v>103</v>
      </c>
      <c r="AP955" s="28" t="s">
        <v>104</v>
      </c>
      <c r="AQ955" t="s">
        <v>105</v>
      </c>
      <c r="AR955" t="s">
        <v>106</v>
      </c>
      <c r="AS955">
        <v>1168</v>
      </c>
      <c r="AT955">
        <v>800</v>
      </c>
      <c r="AU955">
        <v>0</v>
      </c>
      <c r="AV955">
        <v>1968</v>
      </c>
      <c r="AW955" s="30">
        <v>0</v>
      </c>
      <c r="AX955">
        <v>1</v>
      </c>
      <c r="AY955" s="30">
        <v>2</v>
      </c>
      <c r="AZ955" s="30">
        <v>1</v>
      </c>
      <c r="BA955">
        <v>4</v>
      </c>
      <c r="BB955" s="14">
        <f>IF(Table1[[#This Row],[FullBath]]+Table1[[#This Row],[HalfBath]]=Table1[[#This Row],[BedroomAbvGr]],1,0)</f>
        <v>0</v>
      </c>
      <c r="BC955">
        <v>1</v>
      </c>
      <c r="BD955" s="30" t="s">
        <v>98</v>
      </c>
      <c r="BE955">
        <v>7</v>
      </c>
      <c r="BF955" t="s">
        <v>224</v>
      </c>
      <c r="BG955">
        <v>1</v>
      </c>
      <c r="BH955" t="s">
        <v>212</v>
      </c>
      <c r="BI955" t="s">
        <v>108</v>
      </c>
      <c r="BJ955">
        <v>1969</v>
      </c>
      <c r="BK955" t="s">
        <v>109</v>
      </c>
      <c r="BL955">
        <v>2</v>
      </c>
      <c r="BM955">
        <v>530</v>
      </c>
      <c r="BN955" t="s">
        <v>98</v>
      </c>
      <c r="BO955" t="s">
        <v>98</v>
      </c>
      <c r="BP955" t="s">
        <v>105</v>
      </c>
      <c r="BQ955" s="30">
        <v>305</v>
      </c>
      <c r="BR955" s="14">
        <f>IF(Table1[[#This Row],[WoodDeckSF]]&gt;0,1,0)</f>
        <v>1</v>
      </c>
      <c r="BS955">
        <v>189</v>
      </c>
      <c r="BT955">
        <v>0</v>
      </c>
      <c r="BU955">
        <v>0</v>
      </c>
      <c r="BV955">
        <v>0</v>
      </c>
      <c r="BW955">
        <v>0</v>
      </c>
      <c r="BX955" s="28" t="s">
        <v>83</v>
      </c>
      <c r="BY955" s="14">
        <f>IF(Table1[[#This Row],[PoolQC]]="NA", 0, 1)</f>
        <v>0</v>
      </c>
      <c r="BZ955" s="30" t="s">
        <v>134</v>
      </c>
      <c r="CA955" s="14">
        <f>IF(Table1[[#This Row],[Fence]]="NA",0,1)</f>
        <v>1</v>
      </c>
      <c r="CB955" t="s">
        <v>135</v>
      </c>
      <c r="CC955">
        <v>400</v>
      </c>
      <c r="CD955" s="30">
        <v>9</v>
      </c>
      <c r="CE955">
        <v>2008</v>
      </c>
      <c r="CF955" t="s">
        <v>110</v>
      </c>
      <c r="CG955" t="s">
        <v>111</v>
      </c>
      <c r="CH955" s="14">
        <f>IF(Table1[[#This Row],[SaleCondition]]="Normal",1,0)</f>
        <v>1</v>
      </c>
      <c r="CI955" s="1">
        <v>172000</v>
      </c>
    </row>
    <row r="956" spans="1:87" x14ac:dyDescent="0.2">
      <c r="A956">
        <v>955</v>
      </c>
      <c r="B956">
        <v>90</v>
      </c>
      <c r="C956" s="28" t="s">
        <v>81</v>
      </c>
      <c r="D956">
        <v>35</v>
      </c>
      <c r="E956">
        <v>9400</v>
      </c>
      <c r="F956" s="28" t="s">
        <v>82</v>
      </c>
      <c r="G956" t="s">
        <v>83</v>
      </c>
      <c r="H956" t="s">
        <v>120</v>
      </c>
      <c r="I956" s="28" t="s">
        <v>85</v>
      </c>
      <c r="J956" t="s">
        <v>86</v>
      </c>
      <c r="K956" s="30" t="s">
        <v>166</v>
      </c>
      <c r="L956" t="s">
        <v>88</v>
      </c>
      <c r="M956" s="31" t="s">
        <v>185</v>
      </c>
      <c r="N956" s="31" t="s">
        <v>90</v>
      </c>
      <c r="O956" s="28" t="s">
        <v>90</v>
      </c>
      <c r="P956" t="s">
        <v>167</v>
      </c>
      <c r="Q956" s="30" t="s">
        <v>191</v>
      </c>
      <c r="R956" s="28">
        <v>6</v>
      </c>
      <c r="S956" s="28">
        <v>5</v>
      </c>
      <c r="T956">
        <v>1975</v>
      </c>
      <c r="U956">
        <v>1975</v>
      </c>
      <c r="V956" s="14">
        <f t="shared" si="14"/>
        <v>0</v>
      </c>
      <c r="W956" s="28" t="s">
        <v>214</v>
      </c>
      <c r="X956" s="28" t="s">
        <v>242</v>
      </c>
      <c r="Y956" s="30" t="s">
        <v>155</v>
      </c>
      <c r="Z956" s="28" t="s">
        <v>161</v>
      </c>
      <c r="AA956" t="s">
        <v>96</v>
      </c>
      <c r="AB956" s="28">
        <v>250</v>
      </c>
      <c r="AC956" s="28" t="s">
        <v>98</v>
      </c>
      <c r="AD956" s="28" t="s">
        <v>98</v>
      </c>
      <c r="AE956" s="30" t="s">
        <v>118</v>
      </c>
      <c r="AF956" t="s">
        <v>97</v>
      </c>
      <c r="AG956" t="s">
        <v>97</v>
      </c>
      <c r="AH956" t="s">
        <v>97</v>
      </c>
      <c r="AI956" t="s">
        <v>101</v>
      </c>
      <c r="AJ956">
        <v>945</v>
      </c>
      <c r="AK956" t="s">
        <v>102</v>
      </c>
      <c r="AL956">
        <v>0</v>
      </c>
      <c r="AM956">
        <v>0</v>
      </c>
      <c r="AN956">
        <v>945</v>
      </c>
      <c r="AO956" s="28" t="s">
        <v>103</v>
      </c>
      <c r="AP956" s="28" t="s">
        <v>98</v>
      </c>
      <c r="AQ956" t="s">
        <v>105</v>
      </c>
      <c r="AR956" t="s">
        <v>106</v>
      </c>
      <c r="AS956">
        <v>980</v>
      </c>
      <c r="AT956">
        <v>0</v>
      </c>
      <c r="AU956">
        <v>0</v>
      </c>
      <c r="AV956">
        <v>980</v>
      </c>
      <c r="AW956" s="30">
        <v>0</v>
      </c>
      <c r="AX956">
        <v>2</v>
      </c>
      <c r="AY956" s="30">
        <v>2</v>
      </c>
      <c r="AZ956" s="30">
        <v>0</v>
      </c>
      <c r="BA956">
        <v>4</v>
      </c>
      <c r="BB956" s="14">
        <f>IF(Table1[[#This Row],[FullBath]]+Table1[[#This Row],[HalfBath]]=Table1[[#This Row],[BedroomAbvGr]],1,0)</f>
        <v>0</v>
      </c>
      <c r="BC956">
        <v>0</v>
      </c>
      <c r="BD956" s="30" t="s">
        <v>98</v>
      </c>
      <c r="BE956">
        <v>4</v>
      </c>
      <c r="BF956" t="s">
        <v>107</v>
      </c>
      <c r="BG956">
        <v>0</v>
      </c>
      <c r="BH956" t="s">
        <v>83</v>
      </c>
      <c r="BI956" t="s">
        <v>83</v>
      </c>
      <c r="BJ956" t="s">
        <v>83</v>
      </c>
      <c r="BK956" t="s">
        <v>83</v>
      </c>
      <c r="BL956">
        <v>0</v>
      </c>
      <c r="BM956">
        <v>0</v>
      </c>
      <c r="BN956" t="s">
        <v>83</v>
      </c>
      <c r="BO956" t="s">
        <v>83</v>
      </c>
      <c r="BP956" t="s">
        <v>105</v>
      </c>
      <c r="BQ956" s="30">
        <v>0</v>
      </c>
      <c r="BR956" s="14">
        <f>IF(Table1[[#This Row],[WoodDeckSF]]&gt;0,1,0)</f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s="28" t="s">
        <v>83</v>
      </c>
      <c r="BY956" s="14">
        <f>IF(Table1[[#This Row],[PoolQC]]="NA", 0, 1)</f>
        <v>0</v>
      </c>
      <c r="BZ956" s="30" t="s">
        <v>83</v>
      </c>
      <c r="CA956" s="14">
        <f>IF(Table1[[#This Row],[Fence]]="NA",0,1)</f>
        <v>0</v>
      </c>
      <c r="CB956" t="s">
        <v>83</v>
      </c>
      <c r="CC956">
        <v>0</v>
      </c>
      <c r="CD956" s="30">
        <v>10</v>
      </c>
      <c r="CE956">
        <v>2006</v>
      </c>
      <c r="CF956" t="s">
        <v>110</v>
      </c>
      <c r="CG956" t="s">
        <v>188</v>
      </c>
      <c r="CH956" s="14">
        <f>IF(Table1[[#This Row],[SaleCondition]]="Normal",1,0)</f>
        <v>0</v>
      </c>
      <c r="CI956" s="1">
        <v>127500</v>
      </c>
    </row>
    <row r="957" spans="1:87" x14ac:dyDescent="0.2">
      <c r="A957">
        <v>956</v>
      </c>
      <c r="B957">
        <v>90</v>
      </c>
      <c r="C957" s="28" t="s">
        <v>239</v>
      </c>
      <c r="D957">
        <v>82</v>
      </c>
      <c r="E957">
        <v>7136</v>
      </c>
      <c r="F957" s="28" t="s">
        <v>82</v>
      </c>
      <c r="G957" t="s">
        <v>83</v>
      </c>
      <c r="H957" t="s">
        <v>120</v>
      </c>
      <c r="I957" s="28" t="s">
        <v>199</v>
      </c>
      <c r="J957" t="s">
        <v>86</v>
      </c>
      <c r="K957" s="30" t="s">
        <v>87</v>
      </c>
      <c r="L957" t="s">
        <v>88</v>
      </c>
      <c r="M957" s="31" t="s">
        <v>123</v>
      </c>
      <c r="N957" s="31" t="s">
        <v>90</v>
      </c>
      <c r="O957" s="28" t="s">
        <v>90</v>
      </c>
      <c r="P957" t="s">
        <v>167</v>
      </c>
      <c r="Q957" s="30" t="s">
        <v>92</v>
      </c>
      <c r="R957" s="28">
        <v>6</v>
      </c>
      <c r="S957" s="28">
        <v>6</v>
      </c>
      <c r="T957">
        <v>1946</v>
      </c>
      <c r="U957">
        <v>1950</v>
      </c>
      <c r="V957" s="14">
        <f t="shared" si="14"/>
        <v>1</v>
      </c>
      <c r="W957" s="28" t="s">
        <v>93</v>
      </c>
      <c r="X957" s="28" t="s">
        <v>94</v>
      </c>
      <c r="Y957" s="30" t="s">
        <v>116</v>
      </c>
      <c r="Z957" s="28" t="s">
        <v>116</v>
      </c>
      <c r="AA957" t="s">
        <v>96</v>
      </c>
      <c r="AB957" s="28">
        <v>423</v>
      </c>
      <c r="AC957" s="28" t="s">
        <v>98</v>
      </c>
      <c r="AD957" s="28" t="s">
        <v>98</v>
      </c>
      <c r="AE957" s="30" t="s">
        <v>118</v>
      </c>
      <c r="AF957" t="s">
        <v>97</v>
      </c>
      <c r="AG957" t="s">
        <v>98</v>
      </c>
      <c r="AH957" t="s">
        <v>100</v>
      </c>
      <c r="AI957" t="s">
        <v>153</v>
      </c>
      <c r="AJ957">
        <v>484</v>
      </c>
      <c r="AK957" t="s">
        <v>102</v>
      </c>
      <c r="AL957">
        <v>0</v>
      </c>
      <c r="AM957">
        <v>495</v>
      </c>
      <c r="AN957">
        <v>979</v>
      </c>
      <c r="AO957" s="28" t="s">
        <v>103</v>
      </c>
      <c r="AP957" s="28" t="s">
        <v>98</v>
      </c>
      <c r="AQ957" t="s">
        <v>177</v>
      </c>
      <c r="AR957" t="s">
        <v>145</v>
      </c>
      <c r="AS957">
        <v>979</v>
      </c>
      <c r="AT957">
        <v>979</v>
      </c>
      <c r="AU957">
        <v>0</v>
      </c>
      <c r="AV957">
        <v>1958</v>
      </c>
      <c r="AW957" s="30">
        <v>0</v>
      </c>
      <c r="AX957">
        <v>0</v>
      </c>
      <c r="AY957" s="30">
        <v>2</v>
      </c>
      <c r="AZ957" s="30">
        <v>0</v>
      </c>
      <c r="BA957">
        <v>4</v>
      </c>
      <c r="BB957" s="14">
        <f>IF(Table1[[#This Row],[FullBath]]+Table1[[#This Row],[HalfBath]]=Table1[[#This Row],[BedroomAbvGr]],1,0)</f>
        <v>0</v>
      </c>
      <c r="BC957">
        <v>2</v>
      </c>
      <c r="BD957" s="30" t="s">
        <v>98</v>
      </c>
      <c r="BE957">
        <v>8</v>
      </c>
      <c r="BF957" t="s">
        <v>107</v>
      </c>
      <c r="BG957">
        <v>0</v>
      </c>
      <c r="BH957" t="s">
        <v>83</v>
      </c>
      <c r="BI957" t="s">
        <v>108</v>
      </c>
      <c r="BJ957">
        <v>1946</v>
      </c>
      <c r="BK957" t="s">
        <v>102</v>
      </c>
      <c r="BL957">
        <v>2</v>
      </c>
      <c r="BM957">
        <v>492</v>
      </c>
      <c r="BN957" t="s">
        <v>98</v>
      </c>
      <c r="BO957" t="s">
        <v>98</v>
      </c>
      <c r="BP957" t="s">
        <v>105</v>
      </c>
      <c r="BQ957" s="30">
        <v>0</v>
      </c>
      <c r="BR957" s="14">
        <f>IF(Table1[[#This Row],[WoodDeckSF]]&gt;0,1,0)</f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 s="28" t="s">
        <v>83</v>
      </c>
      <c r="BY957" s="14">
        <f>IF(Table1[[#This Row],[PoolQC]]="NA", 0, 1)</f>
        <v>0</v>
      </c>
      <c r="BZ957" s="30" t="s">
        <v>83</v>
      </c>
      <c r="CA957" s="14">
        <f>IF(Table1[[#This Row],[Fence]]="NA",0,1)</f>
        <v>0</v>
      </c>
      <c r="CB957" t="s">
        <v>83</v>
      </c>
      <c r="CC957">
        <v>0</v>
      </c>
      <c r="CD957" s="30">
        <v>8</v>
      </c>
      <c r="CE957">
        <v>2007</v>
      </c>
      <c r="CF957" t="s">
        <v>110</v>
      </c>
      <c r="CG957" t="s">
        <v>111</v>
      </c>
      <c r="CH957" s="14">
        <f>IF(Table1[[#This Row],[SaleCondition]]="Normal",1,0)</f>
        <v>1</v>
      </c>
      <c r="CI957" s="1">
        <v>145000</v>
      </c>
    </row>
    <row r="958" spans="1:87" x14ac:dyDescent="0.2">
      <c r="A958">
        <v>957</v>
      </c>
      <c r="B958">
        <v>160</v>
      </c>
      <c r="C958" s="28" t="s">
        <v>142</v>
      </c>
      <c r="D958">
        <v>24</v>
      </c>
      <c r="E958">
        <v>1300</v>
      </c>
      <c r="F958" s="28" t="s">
        <v>82</v>
      </c>
      <c r="G958" t="s">
        <v>83</v>
      </c>
      <c r="H958" t="s">
        <v>84</v>
      </c>
      <c r="I958" s="28" t="s">
        <v>85</v>
      </c>
      <c r="J958" t="s">
        <v>86</v>
      </c>
      <c r="K958" s="30" t="s">
        <v>87</v>
      </c>
      <c r="L958" t="s">
        <v>88</v>
      </c>
      <c r="M958" s="31" t="s">
        <v>247</v>
      </c>
      <c r="N958" s="31" t="s">
        <v>90</v>
      </c>
      <c r="O958" s="28" t="s">
        <v>90</v>
      </c>
      <c r="P958" t="s">
        <v>179</v>
      </c>
      <c r="Q958" s="30" t="s">
        <v>92</v>
      </c>
      <c r="R958" s="28">
        <v>6</v>
      </c>
      <c r="S958" s="28">
        <v>6</v>
      </c>
      <c r="T958">
        <v>1980</v>
      </c>
      <c r="U958">
        <v>1980</v>
      </c>
      <c r="V958" s="14">
        <f t="shared" si="14"/>
        <v>0</v>
      </c>
      <c r="W958" s="28" t="s">
        <v>93</v>
      </c>
      <c r="X958" s="28" t="s">
        <v>94</v>
      </c>
      <c r="Y958" s="30" t="s">
        <v>116</v>
      </c>
      <c r="Z958" s="28" t="s">
        <v>116</v>
      </c>
      <c r="AA958" t="s">
        <v>117</v>
      </c>
      <c r="AB958" s="28">
        <v>0</v>
      </c>
      <c r="AC958" s="28" t="s">
        <v>98</v>
      </c>
      <c r="AD958" s="28" t="s">
        <v>98</v>
      </c>
      <c r="AE958" s="30" t="s">
        <v>118</v>
      </c>
      <c r="AF958" t="s">
        <v>97</v>
      </c>
      <c r="AG958" t="s">
        <v>98</v>
      </c>
      <c r="AH958" t="s">
        <v>100</v>
      </c>
      <c r="AI958" t="s">
        <v>119</v>
      </c>
      <c r="AJ958">
        <v>285</v>
      </c>
      <c r="AK958" t="s">
        <v>102</v>
      </c>
      <c r="AL958">
        <v>0</v>
      </c>
      <c r="AM958">
        <v>276</v>
      </c>
      <c r="AN958">
        <v>561</v>
      </c>
      <c r="AO958" s="28" t="s">
        <v>103</v>
      </c>
      <c r="AP958" s="28" t="s">
        <v>98</v>
      </c>
      <c r="AQ958" t="s">
        <v>105</v>
      </c>
      <c r="AR958" t="s">
        <v>106</v>
      </c>
      <c r="AS958">
        <v>561</v>
      </c>
      <c r="AT958">
        <v>668</v>
      </c>
      <c r="AU958">
        <v>0</v>
      </c>
      <c r="AV958">
        <v>1229</v>
      </c>
      <c r="AW958" s="30">
        <v>0</v>
      </c>
      <c r="AX958">
        <v>0</v>
      </c>
      <c r="AY958" s="30">
        <v>1</v>
      </c>
      <c r="AZ958" s="30">
        <v>1</v>
      </c>
      <c r="BA958">
        <v>2</v>
      </c>
      <c r="BB958" s="14">
        <f>IF(Table1[[#This Row],[FullBath]]+Table1[[#This Row],[HalfBath]]=Table1[[#This Row],[BedroomAbvGr]],1,0)</f>
        <v>1</v>
      </c>
      <c r="BC958">
        <v>1</v>
      </c>
      <c r="BD958" s="30" t="s">
        <v>98</v>
      </c>
      <c r="BE958">
        <v>5</v>
      </c>
      <c r="BF958" t="s">
        <v>107</v>
      </c>
      <c r="BG958">
        <v>1</v>
      </c>
      <c r="BH958" t="s">
        <v>98</v>
      </c>
      <c r="BI958" t="s">
        <v>108</v>
      </c>
      <c r="BJ958">
        <v>1980</v>
      </c>
      <c r="BK958" t="s">
        <v>157</v>
      </c>
      <c r="BL958">
        <v>2</v>
      </c>
      <c r="BM958">
        <v>462</v>
      </c>
      <c r="BN958" t="s">
        <v>98</v>
      </c>
      <c r="BO958" t="s">
        <v>98</v>
      </c>
      <c r="BP958" t="s">
        <v>105</v>
      </c>
      <c r="BQ958" s="30">
        <v>150</v>
      </c>
      <c r="BR958" s="14">
        <f>IF(Table1[[#This Row],[WoodDeckSF]]&gt;0,1,0)</f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 s="28" t="s">
        <v>83</v>
      </c>
      <c r="BY958" s="14">
        <f>IF(Table1[[#This Row],[PoolQC]]="NA", 0, 1)</f>
        <v>0</v>
      </c>
      <c r="BZ958" s="30" t="s">
        <v>165</v>
      </c>
      <c r="CA958" s="14">
        <f>IF(Table1[[#This Row],[Fence]]="NA",0,1)</f>
        <v>1</v>
      </c>
      <c r="CB958" t="s">
        <v>83</v>
      </c>
      <c r="CC958">
        <v>0</v>
      </c>
      <c r="CD958" s="30">
        <v>5</v>
      </c>
      <c r="CE958">
        <v>2009</v>
      </c>
      <c r="CF958" t="s">
        <v>110</v>
      </c>
      <c r="CG958" t="s">
        <v>111</v>
      </c>
      <c r="CH958" s="14">
        <f>IF(Table1[[#This Row],[SaleCondition]]="Normal",1,0)</f>
        <v>1</v>
      </c>
      <c r="CI958" s="1">
        <v>124000</v>
      </c>
    </row>
    <row r="959" spans="1:87" x14ac:dyDescent="0.2">
      <c r="A959">
        <v>958</v>
      </c>
      <c r="B959">
        <v>20</v>
      </c>
      <c r="C959" s="28" t="s">
        <v>81</v>
      </c>
      <c r="D959">
        <v>70</v>
      </c>
      <c r="E959">
        <v>7420</v>
      </c>
      <c r="F959" s="28" t="s">
        <v>82</v>
      </c>
      <c r="G959" t="s">
        <v>83</v>
      </c>
      <c r="H959" t="s">
        <v>84</v>
      </c>
      <c r="I959" s="28" t="s">
        <v>85</v>
      </c>
      <c r="J959" t="s">
        <v>86</v>
      </c>
      <c r="K959" s="30" t="s">
        <v>87</v>
      </c>
      <c r="L959" t="s">
        <v>88</v>
      </c>
      <c r="M959" s="31" t="s">
        <v>151</v>
      </c>
      <c r="N959" s="31" t="s">
        <v>90</v>
      </c>
      <c r="O959" s="28" t="s">
        <v>90</v>
      </c>
      <c r="P959" t="s">
        <v>91</v>
      </c>
      <c r="Q959" s="30" t="s">
        <v>115</v>
      </c>
      <c r="R959" s="28">
        <v>5</v>
      </c>
      <c r="S959" s="28">
        <v>5</v>
      </c>
      <c r="T959">
        <v>1962</v>
      </c>
      <c r="U959">
        <v>1962</v>
      </c>
      <c r="V959" s="14">
        <f t="shared" si="14"/>
        <v>0</v>
      </c>
      <c r="W959" s="28" t="s">
        <v>152</v>
      </c>
      <c r="X959" s="28" t="s">
        <v>94</v>
      </c>
      <c r="Y959" s="30" t="s">
        <v>116</v>
      </c>
      <c r="Z959" s="28" t="s">
        <v>116</v>
      </c>
      <c r="AA959" t="s">
        <v>117</v>
      </c>
      <c r="AB959" s="28">
        <v>0</v>
      </c>
      <c r="AC959" s="28" t="s">
        <v>98</v>
      </c>
      <c r="AD959" s="28" t="s">
        <v>98</v>
      </c>
      <c r="AE959" s="30" t="s">
        <v>118</v>
      </c>
      <c r="AF959" t="s">
        <v>98</v>
      </c>
      <c r="AG959" t="s">
        <v>98</v>
      </c>
      <c r="AH959" t="s">
        <v>100</v>
      </c>
      <c r="AI959" t="s">
        <v>153</v>
      </c>
      <c r="AJ959">
        <v>417</v>
      </c>
      <c r="AK959" t="s">
        <v>102</v>
      </c>
      <c r="AL959">
        <v>0</v>
      </c>
      <c r="AM959">
        <v>640</v>
      </c>
      <c r="AN959">
        <v>1057</v>
      </c>
      <c r="AO959" s="28" t="s">
        <v>103</v>
      </c>
      <c r="AP959" s="28" t="s">
        <v>98</v>
      </c>
      <c r="AQ959" t="s">
        <v>105</v>
      </c>
      <c r="AR959" t="s">
        <v>106</v>
      </c>
      <c r="AS959">
        <v>1057</v>
      </c>
      <c r="AT959">
        <v>0</v>
      </c>
      <c r="AU959">
        <v>0</v>
      </c>
      <c r="AV959">
        <v>1057</v>
      </c>
      <c r="AW959" s="30">
        <v>0</v>
      </c>
      <c r="AX959">
        <v>0</v>
      </c>
      <c r="AY959" s="30">
        <v>1</v>
      </c>
      <c r="AZ959" s="30">
        <v>0</v>
      </c>
      <c r="BA959">
        <v>3</v>
      </c>
      <c r="BB959" s="14">
        <f>IF(Table1[[#This Row],[FullBath]]+Table1[[#This Row],[HalfBath]]=Table1[[#This Row],[BedroomAbvGr]],1,0)</f>
        <v>0</v>
      </c>
      <c r="BC959">
        <v>1</v>
      </c>
      <c r="BD959" s="30" t="s">
        <v>98</v>
      </c>
      <c r="BE959">
        <v>6</v>
      </c>
      <c r="BF959" t="s">
        <v>107</v>
      </c>
      <c r="BG959">
        <v>0</v>
      </c>
      <c r="BH959" t="s">
        <v>83</v>
      </c>
      <c r="BI959" t="s">
        <v>127</v>
      </c>
      <c r="BJ959">
        <v>1977</v>
      </c>
      <c r="BK959" t="s">
        <v>157</v>
      </c>
      <c r="BL959">
        <v>2</v>
      </c>
      <c r="BM959">
        <v>576</v>
      </c>
      <c r="BN959" t="s">
        <v>98</v>
      </c>
      <c r="BO959" t="s">
        <v>98</v>
      </c>
      <c r="BP959" t="s">
        <v>105</v>
      </c>
      <c r="BQ959" s="30">
        <v>0</v>
      </c>
      <c r="BR959" s="14">
        <f>IF(Table1[[#This Row],[WoodDeckSF]]&gt;0,1,0)</f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 s="28" t="s">
        <v>83</v>
      </c>
      <c r="BY959" s="14">
        <f>IF(Table1[[#This Row],[PoolQC]]="NA", 0, 1)</f>
        <v>0</v>
      </c>
      <c r="BZ959" s="30" t="s">
        <v>83</v>
      </c>
      <c r="CA959" s="14">
        <f>IF(Table1[[#This Row],[Fence]]="NA",0,1)</f>
        <v>0</v>
      </c>
      <c r="CB959" t="s">
        <v>83</v>
      </c>
      <c r="CC959">
        <v>0</v>
      </c>
      <c r="CD959" s="30">
        <v>4</v>
      </c>
      <c r="CE959">
        <v>2007</v>
      </c>
      <c r="CF959" t="s">
        <v>110</v>
      </c>
      <c r="CG959" t="s">
        <v>111</v>
      </c>
      <c r="CH959" s="14">
        <f>IF(Table1[[#This Row],[SaleCondition]]="Normal",1,0)</f>
        <v>1</v>
      </c>
      <c r="CI959" s="1">
        <v>132000</v>
      </c>
    </row>
    <row r="960" spans="1:87" x14ac:dyDescent="0.2">
      <c r="A960">
        <v>959</v>
      </c>
      <c r="B960">
        <v>20</v>
      </c>
      <c r="C960" s="28" t="s">
        <v>81</v>
      </c>
      <c r="D960">
        <v>65</v>
      </c>
      <c r="E960">
        <v>8450</v>
      </c>
      <c r="F960" s="28" t="s">
        <v>82</v>
      </c>
      <c r="G960" t="s">
        <v>83</v>
      </c>
      <c r="H960" t="s">
        <v>84</v>
      </c>
      <c r="I960" s="28" t="s">
        <v>85</v>
      </c>
      <c r="J960" t="s">
        <v>86</v>
      </c>
      <c r="K960" s="30" t="s">
        <v>87</v>
      </c>
      <c r="L960" t="s">
        <v>88</v>
      </c>
      <c r="M960" s="31" t="s">
        <v>89</v>
      </c>
      <c r="N960" s="31" t="s">
        <v>90</v>
      </c>
      <c r="O960" s="28" t="s">
        <v>90</v>
      </c>
      <c r="P960" t="s">
        <v>91</v>
      </c>
      <c r="Q960" s="30" t="s">
        <v>115</v>
      </c>
      <c r="R960" s="28">
        <v>7</v>
      </c>
      <c r="S960" s="28">
        <v>5</v>
      </c>
      <c r="T960">
        <v>2003</v>
      </c>
      <c r="U960">
        <v>2003</v>
      </c>
      <c r="V960" s="14">
        <f t="shared" si="14"/>
        <v>0</v>
      </c>
      <c r="W960" s="28" t="s">
        <v>93</v>
      </c>
      <c r="X960" s="28" t="s">
        <v>94</v>
      </c>
      <c r="Y960" s="30" t="s">
        <v>95</v>
      </c>
      <c r="Z960" s="28" t="s">
        <v>95</v>
      </c>
      <c r="AA960" t="s">
        <v>117</v>
      </c>
      <c r="AB960" s="28">
        <v>0</v>
      </c>
      <c r="AC960" s="28" t="s">
        <v>97</v>
      </c>
      <c r="AD960" s="28" t="s">
        <v>98</v>
      </c>
      <c r="AE960" s="30" t="s">
        <v>99</v>
      </c>
      <c r="AF960" t="s">
        <v>97</v>
      </c>
      <c r="AG960" t="s">
        <v>98</v>
      </c>
      <c r="AH960" t="s">
        <v>121</v>
      </c>
      <c r="AI960" t="s">
        <v>101</v>
      </c>
      <c r="AJ960">
        <v>699</v>
      </c>
      <c r="AK960" t="s">
        <v>102</v>
      </c>
      <c r="AL960">
        <v>0</v>
      </c>
      <c r="AM960">
        <v>638</v>
      </c>
      <c r="AN960">
        <v>1337</v>
      </c>
      <c r="AO960" s="28" t="s">
        <v>103</v>
      </c>
      <c r="AP960" s="28" t="s">
        <v>104</v>
      </c>
      <c r="AQ960" t="s">
        <v>105</v>
      </c>
      <c r="AR960" t="s">
        <v>106</v>
      </c>
      <c r="AS960">
        <v>1337</v>
      </c>
      <c r="AT960">
        <v>0</v>
      </c>
      <c r="AU960">
        <v>0</v>
      </c>
      <c r="AV960">
        <v>1337</v>
      </c>
      <c r="AW960" s="30">
        <v>1</v>
      </c>
      <c r="AX960">
        <v>0</v>
      </c>
      <c r="AY960" s="30">
        <v>2</v>
      </c>
      <c r="AZ960" s="30">
        <v>0</v>
      </c>
      <c r="BA960">
        <v>3</v>
      </c>
      <c r="BB960" s="14">
        <f>IF(Table1[[#This Row],[FullBath]]+Table1[[#This Row],[HalfBath]]=Table1[[#This Row],[BedroomAbvGr]],1,0)</f>
        <v>0</v>
      </c>
      <c r="BC960">
        <v>1</v>
      </c>
      <c r="BD960" s="30" t="s">
        <v>97</v>
      </c>
      <c r="BE960">
        <v>6</v>
      </c>
      <c r="BF960" t="s">
        <v>107</v>
      </c>
      <c r="BG960">
        <v>0</v>
      </c>
      <c r="BH960" t="s">
        <v>83</v>
      </c>
      <c r="BI960" t="s">
        <v>108</v>
      </c>
      <c r="BJ960">
        <v>2003</v>
      </c>
      <c r="BK960" t="s">
        <v>109</v>
      </c>
      <c r="BL960">
        <v>2</v>
      </c>
      <c r="BM960">
        <v>531</v>
      </c>
      <c r="BN960" t="s">
        <v>98</v>
      </c>
      <c r="BO960" t="s">
        <v>98</v>
      </c>
      <c r="BP960" t="s">
        <v>105</v>
      </c>
      <c r="BQ960" s="30">
        <v>0</v>
      </c>
      <c r="BR960" s="14">
        <f>IF(Table1[[#This Row],[WoodDeckSF]]&gt;0,1,0)</f>
        <v>0</v>
      </c>
      <c r="BS960">
        <v>39</v>
      </c>
      <c r="BT960">
        <v>0</v>
      </c>
      <c r="BU960">
        <v>0</v>
      </c>
      <c r="BV960">
        <v>0</v>
      </c>
      <c r="BW960">
        <v>0</v>
      </c>
      <c r="BX960" s="28" t="s">
        <v>83</v>
      </c>
      <c r="BY960" s="14">
        <f>IF(Table1[[#This Row],[PoolQC]]="NA", 0, 1)</f>
        <v>0</v>
      </c>
      <c r="BZ960" s="30" t="s">
        <v>83</v>
      </c>
      <c r="CA960" s="14">
        <f>IF(Table1[[#This Row],[Fence]]="NA",0,1)</f>
        <v>0</v>
      </c>
      <c r="CB960" t="s">
        <v>83</v>
      </c>
      <c r="CC960">
        <v>0</v>
      </c>
      <c r="CD960" s="30">
        <v>10</v>
      </c>
      <c r="CE960">
        <v>2007</v>
      </c>
      <c r="CF960" t="s">
        <v>110</v>
      </c>
      <c r="CG960" t="s">
        <v>111</v>
      </c>
      <c r="CH960" s="14">
        <f>IF(Table1[[#This Row],[SaleCondition]]="Normal",1,0)</f>
        <v>1</v>
      </c>
      <c r="CI960" s="1">
        <v>185000</v>
      </c>
    </row>
    <row r="961" spans="1:87" x14ac:dyDescent="0.2">
      <c r="A961">
        <v>960</v>
      </c>
      <c r="B961">
        <v>160</v>
      </c>
      <c r="C961" s="28" t="s">
        <v>192</v>
      </c>
      <c r="D961">
        <v>24</v>
      </c>
      <c r="E961">
        <v>2572</v>
      </c>
      <c r="F961" s="28" t="s">
        <v>82</v>
      </c>
      <c r="G961" t="s">
        <v>83</v>
      </c>
      <c r="H961" t="s">
        <v>84</v>
      </c>
      <c r="I961" s="28" t="s">
        <v>85</v>
      </c>
      <c r="J961" t="s">
        <v>86</v>
      </c>
      <c r="K961" s="30" t="s">
        <v>112</v>
      </c>
      <c r="L961" t="s">
        <v>88</v>
      </c>
      <c r="M961" s="31" t="s">
        <v>136</v>
      </c>
      <c r="N961" s="31" t="s">
        <v>90</v>
      </c>
      <c r="O961" s="28" t="s">
        <v>90</v>
      </c>
      <c r="P961" t="s">
        <v>198</v>
      </c>
      <c r="Q961" s="30" t="s">
        <v>92</v>
      </c>
      <c r="R961" s="28">
        <v>7</v>
      </c>
      <c r="S961" s="28">
        <v>5</v>
      </c>
      <c r="T961">
        <v>1999</v>
      </c>
      <c r="U961">
        <v>1999</v>
      </c>
      <c r="V961" s="14">
        <f t="shared" si="14"/>
        <v>0</v>
      </c>
      <c r="W961" s="28" t="s">
        <v>152</v>
      </c>
      <c r="X961" s="28" t="s">
        <v>94</v>
      </c>
      <c r="Y961" s="30" t="s">
        <v>116</v>
      </c>
      <c r="Z961" s="28" t="s">
        <v>116</v>
      </c>
      <c r="AA961" t="s">
        <v>117</v>
      </c>
      <c r="AB961" s="28">
        <v>0</v>
      </c>
      <c r="AC961" s="28" t="s">
        <v>97</v>
      </c>
      <c r="AD961" s="28" t="s">
        <v>98</v>
      </c>
      <c r="AE961" s="30" t="s">
        <v>99</v>
      </c>
      <c r="AF961" t="s">
        <v>97</v>
      </c>
      <c r="AG961" t="s">
        <v>98</v>
      </c>
      <c r="AH961" t="s">
        <v>100</v>
      </c>
      <c r="AI961" t="s">
        <v>119</v>
      </c>
      <c r="AJ961">
        <v>604</v>
      </c>
      <c r="AK961" t="s">
        <v>102</v>
      </c>
      <c r="AL961">
        <v>0</v>
      </c>
      <c r="AM961">
        <v>92</v>
      </c>
      <c r="AN961">
        <v>696</v>
      </c>
      <c r="AO961" s="28" t="s">
        <v>103</v>
      </c>
      <c r="AP961" s="28" t="s">
        <v>104</v>
      </c>
      <c r="AQ961" t="s">
        <v>105</v>
      </c>
      <c r="AR961" t="s">
        <v>106</v>
      </c>
      <c r="AS961">
        <v>696</v>
      </c>
      <c r="AT961">
        <v>720</v>
      </c>
      <c r="AU961">
        <v>0</v>
      </c>
      <c r="AV961">
        <v>1416</v>
      </c>
      <c r="AW961" s="30">
        <v>1</v>
      </c>
      <c r="AX961">
        <v>0</v>
      </c>
      <c r="AY961" s="30">
        <v>2</v>
      </c>
      <c r="AZ961" s="30">
        <v>1</v>
      </c>
      <c r="BA961">
        <v>3</v>
      </c>
      <c r="BB961" s="14">
        <f>IF(Table1[[#This Row],[FullBath]]+Table1[[#This Row],[HalfBath]]=Table1[[#This Row],[BedroomAbvGr]],1,0)</f>
        <v>1</v>
      </c>
      <c r="BC961">
        <v>1</v>
      </c>
      <c r="BD961" s="30" t="s">
        <v>97</v>
      </c>
      <c r="BE961">
        <v>6</v>
      </c>
      <c r="BF961" t="s">
        <v>107</v>
      </c>
      <c r="BG961">
        <v>0</v>
      </c>
      <c r="BH961" t="s">
        <v>83</v>
      </c>
      <c r="BI961" t="s">
        <v>127</v>
      </c>
      <c r="BJ961">
        <v>1999</v>
      </c>
      <c r="BK961" t="s">
        <v>102</v>
      </c>
      <c r="BL961">
        <v>2</v>
      </c>
      <c r="BM961">
        <v>484</v>
      </c>
      <c r="BN961" t="s">
        <v>98</v>
      </c>
      <c r="BO961" t="s">
        <v>98</v>
      </c>
      <c r="BP961" t="s">
        <v>105</v>
      </c>
      <c r="BQ961" s="30">
        <v>0</v>
      </c>
      <c r="BR961" s="14">
        <f>IF(Table1[[#This Row],[WoodDeckSF]]&gt;0,1,0)</f>
        <v>0</v>
      </c>
      <c r="BS961">
        <v>44</v>
      </c>
      <c r="BT961">
        <v>0</v>
      </c>
      <c r="BU961">
        <v>0</v>
      </c>
      <c r="BV961">
        <v>0</v>
      </c>
      <c r="BW961">
        <v>0</v>
      </c>
      <c r="BX961" s="28" t="s">
        <v>83</v>
      </c>
      <c r="BY961" s="14">
        <f>IF(Table1[[#This Row],[PoolQC]]="NA", 0, 1)</f>
        <v>0</v>
      </c>
      <c r="BZ961" s="30" t="s">
        <v>83</v>
      </c>
      <c r="CA961" s="14">
        <f>IF(Table1[[#This Row],[Fence]]="NA",0,1)</f>
        <v>0</v>
      </c>
      <c r="CB961" t="s">
        <v>83</v>
      </c>
      <c r="CC961">
        <v>0</v>
      </c>
      <c r="CD961" s="30">
        <v>5</v>
      </c>
      <c r="CE961">
        <v>2010</v>
      </c>
      <c r="CF961" t="s">
        <v>110</v>
      </c>
      <c r="CG961" t="s">
        <v>111</v>
      </c>
      <c r="CH961" s="14">
        <f>IF(Table1[[#This Row],[SaleCondition]]="Normal",1,0)</f>
        <v>1</v>
      </c>
      <c r="CI961" s="1">
        <v>155000</v>
      </c>
    </row>
    <row r="962" spans="1:87" x14ac:dyDescent="0.2">
      <c r="A962">
        <v>961</v>
      </c>
      <c r="B962">
        <v>20</v>
      </c>
      <c r="C962" s="28" t="s">
        <v>81</v>
      </c>
      <c r="D962">
        <v>50</v>
      </c>
      <c r="E962">
        <v>7207</v>
      </c>
      <c r="F962" s="28" t="s">
        <v>82</v>
      </c>
      <c r="G962" t="s">
        <v>83</v>
      </c>
      <c r="H962" t="s">
        <v>120</v>
      </c>
      <c r="I962" s="28" t="s">
        <v>85</v>
      </c>
      <c r="J962" t="s">
        <v>86</v>
      </c>
      <c r="K962" s="30" t="s">
        <v>87</v>
      </c>
      <c r="L962" t="s">
        <v>88</v>
      </c>
      <c r="M962" s="31" t="s">
        <v>148</v>
      </c>
      <c r="N962" s="31" t="s">
        <v>90</v>
      </c>
      <c r="O962" s="28" t="s">
        <v>90</v>
      </c>
      <c r="P962" t="s">
        <v>91</v>
      </c>
      <c r="Q962" s="30" t="s">
        <v>115</v>
      </c>
      <c r="R962" s="28">
        <v>5</v>
      </c>
      <c r="S962" s="28">
        <v>7</v>
      </c>
      <c r="T962">
        <v>1958</v>
      </c>
      <c r="U962">
        <v>2008</v>
      </c>
      <c r="V962" s="14">
        <f t="shared" ref="V962:V1025" si="15">IF(T962=U962, 0, 1)</f>
        <v>1</v>
      </c>
      <c r="W962" s="28" t="s">
        <v>93</v>
      </c>
      <c r="X962" s="28" t="s">
        <v>94</v>
      </c>
      <c r="Y962" s="30" t="s">
        <v>124</v>
      </c>
      <c r="Z962" s="28" t="s">
        <v>161</v>
      </c>
      <c r="AA962" t="s">
        <v>117</v>
      </c>
      <c r="AB962" s="28">
        <v>0</v>
      </c>
      <c r="AC962" s="28" t="s">
        <v>98</v>
      </c>
      <c r="AD962" s="28" t="s">
        <v>97</v>
      </c>
      <c r="AE962" s="30" t="s">
        <v>118</v>
      </c>
      <c r="AF962" t="s">
        <v>98</v>
      </c>
      <c r="AG962" t="s">
        <v>98</v>
      </c>
      <c r="AH962" t="s">
        <v>97</v>
      </c>
      <c r="AI962" t="s">
        <v>141</v>
      </c>
      <c r="AJ962">
        <v>696</v>
      </c>
      <c r="AK962" t="s">
        <v>102</v>
      </c>
      <c r="AL962">
        <v>0</v>
      </c>
      <c r="AM962">
        <v>162</v>
      </c>
      <c r="AN962">
        <v>858</v>
      </c>
      <c r="AO962" s="28" t="s">
        <v>103</v>
      </c>
      <c r="AP962" s="28" t="s">
        <v>97</v>
      </c>
      <c r="AQ962" t="s">
        <v>105</v>
      </c>
      <c r="AR962" t="s">
        <v>106</v>
      </c>
      <c r="AS962">
        <v>858</v>
      </c>
      <c r="AT962">
        <v>0</v>
      </c>
      <c r="AU962">
        <v>0</v>
      </c>
      <c r="AV962">
        <v>858</v>
      </c>
      <c r="AW962" s="30">
        <v>1</v>
      </c>
      <c r="AX962">
        <v>0</v>
      </c>
      <c r="AY962" s="30">
        <v>1</v>
      </c>
      <c r="AZ962" s="30">
        <v>0</v>
      </c>
      <c r="BA962">
        <v>2</v>
      </c>
      <c r="BB962" s="14">
        <f>IF(Table1[[#This Row],[FullBath]]+Table1[[#This Row],[HalfBath]]=Table1[[#This Row],[BedroomAbvGr]],1,0)</f>
        <v>0</v>
      </c>
      <c r="BC962">
        <v>1</v>
      </c>
      <c r="BD962" s="30" t="s">
        <v>98</v>
      </c>
      <c r="BE962">
        <v>4</v>
      </c>
      <c r="BF962" t="s">
        <v>107</v>
      </c>
      <c r="BG962">
        <v>0</v>
      </c>
      <c r="BH962" t="s">
        <v>83</v>
      </c>
      <c r="BI962" t="s">
        <v>83</v>
      </c>
      <c r="BJ962" t="s">
        <v>83</v>
      </c>
      <c r="BK962" t="s">
        <v>83</v>
      </c>
      <c r="BL962">
        <v>0</v>
      </c>
      <c r="BM962">
        <v>0</v>
      </c>
      <c r="BN962" t="s">
        <v>83</v>
      </c>
      <c r="BO962" t="s">
        <v>83</v>
      </c>
      <c r="BP962" t="s">
        <v>105</v>
      </c>
      <c r="BQ962" s="30">
        <v>117</v>
      </c>
      <c r="BR962" s="14">
        <f>IF(Table1[[#This Row],[WoodDeckSF]]&gt;0,1,0)</f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 s="28" t="s">
        <v>83</v>
      </c>
      <c r="BY962" s="14">
        <f>IF(Table1[[#This Row],[PoolQC]]="NA", 0, 1)</f>
        <v>0</v>
      </c>
      <c r="BZ962" s="30" t="s">
        <v>83</v>
      </c>
      <c r="CA962" s="14">
        <f>IF(Table1[[#This Row],[Fence]]="NA",0,1)</f>
        <v>0</v>
      </c>
      <c r="CB962" t="s">
        <v>83</v>
      </c>
      <c r="CC962">
        <v>0</v>
      </c>
      <c r="CD962" s="30">
        <v>2</v>
      </c>
      <c r="CE962">
        <v>2010</v>
      </c>
      <c r="CF962" t="s">
        <v>110</v>
      </c>
      <c r="CG962" t="s">
        <v>111</v>
      </c>
      <c r="CH962" s="14">
        <f>IF(Table1[[#This Row],[SaleCondition]]="Normal",1,0)</f>
        <v>1</v>
      </c>
      <c r="CI962" s="1">
        <v>116500</v>
      </c>
    </row>
    <row r="963" spans="1:87" x14ac:dyDescent="0.2">
      <c r="A963">
        <v>962</v>
      </c>
      <c r="B963">
        <v>60</v>
      </c>
      <c r="C963" s="28" t="s">
        <v>81</v>
      </c>
      <c r="D963" t="s">
        <v>83</v>
      </c>
      <c r="E963">
        <v>12227</v>
      </c>
      <c r="F963" s="28" t="s">
        <v>82</v>
      </c>
      <c r="G963" t="s">
        <v>83</v>
      </c>
      <c r="H963" t="s">
        <v>120</v>
      </c>
      <c r="I963" s="28" t="s">
        <v>85</v>
      </c>
      <c r="J963" t="s">
        <v>86</v>
      </c>
      <c r="K963" s="30" t="s">
        <v>122</v>
      </c>
      <c r="L963" t="s">
        <v>88</v>
      </c>
      <c r="M963" s="31" t="s">
        <v>138</v>
      </c>
      <c r="N963" s="31" t="s">
        <v>139</v>
      </c>
      <c r="O963" s="28" t="s">
        <v>90</v>
      </c>
      <c r="P963" t="s">
        <v>91</v>
      </c>
      <c r="Q963" s="30" t="s">
        <v>92</v>
      </c>
      <c r="R963" s="28">
        <v>6</v>
      </c>
      <c r="S963" s="28">
        <v>7</v>
      </c>
      <c r="T963">
        <v>1977</v>
      </c>
      <c r="U963">
        <v>1995</v>
      </c>
      <c r="V963" s="14">
        <f t="shared" si="15"/>
        <v>1</v>
      </c>
      <c r="W963" s="28" t="s">
        <v>93</v>
      </c>
      <c r="X963" s="28" t="s">
        <v>94</v>
      </c>
      <c r="Y963" s="30" t="s">
        <v>140</v>
      </c>
      <c r="Z963" s="28" t="s">
        <v>140</v>
      </c>
      <c r="AA963" t="s">
        <v>96</v>
      </c>
      <c r="AB963" s="28">
        <v>424</v>
      </c>
      <c r="AC963" s="28" t="s">
        <v>98</v>
      </c>
      <c r="AD963" s="28" t="s">
        <v>97</v>
      </c>
      <c r="AE963" s="30" t="s">
        <v>118</v>
      </c>
      <c r="AF963" t="s">
        <v>97</v>
      </c>
      <c r="AG963" t="s">
        <v>97</v>
      </c>
      <c r="AH963" t="s">
        <v>100</v>
      </c>
      <c r="AI963" t="s">
        <v>119</v>
      </c>
      <c r="AJ963">
        <v>896</v>
      </c>
      <c r="AK963" t="s">
        <v>102</v>
      </c>
      <c r="AL963">
        <v>0</v>
      </c>
      <c r="AM963">
        <v>434</v>
      </c>
      <c r="AN963">
        <v>1330</v>
      </c>
      <c r="AO963" s="28" t="s">
        <v>103</v>
      </c>
      <c r="AP963" s="28" t="s">
        <v>98</v>
      </c>
      <c r="AQ963" t="s">
        <v>105</v>
      </c>
      <c r="AR963" t="s">
        <v>106</v>
      </c>
      <c r="AS963">
        <v>1542</v>
      </c>
      <c r="AT963">
        <v>1330</v>
      </c>
      <c r="AU963">
        <v>0</v>
      </c>
      <c r="AV963">
        <v>2872</v>
      </c>
      <c r="AW963" s="30">
        <v>1</v>
      </c>
      <c r="AX963">
        <v>0</v>
      </c>
      <c r="AY963" s="30">
        <v>2</v>
      </c>
      <c r="AZ963" s="30">
        <v>1</v>
      </c>
      <c r="BA963">
        <v>4</v>
      </c>
      <c r="BB963" s="14">
        <f>IF(Table1[[#This Row],[FullBath]]+Table1[[#This Row],[HalfBath]]=Table1[[#This Row],[BedroomAbvGr]],1,0)</f>
        <v>0</v>
      </c>
      <c r="BC963">
        <v>1</v>
      </c>
      <c r="BD963" s="30" t="s">
        <v>98</v>
      </c>
      <c r="BE963">
        <v>11</v>
      </c>
      <c r="BF963" t="s">
        <v>107</v>
      </c>
      <c r="BG963">
        <v>1</v>
      </c>
      <c r="BH963" t="s">
        <v>98</v>
      </c>
      <c r="BI963" t="s">
        <v>108</v>
      </c>
      <c r="BJ963">
        <v>1977</v>
      </c>
      <c r="BK963" t="s">
        <v>157</v>
      </c>
      <c r="BL963">
        <v>2</v>
      </c>
      <c r="BM963">
        <v>619</v>
      </c>
      <c r="BN963" t="s">
        <v>98</v>
      </c>
      <c r="BO963" t="s">
        <v>98</v>
      </c>
      <c r="BP963" t="s">
        <v>105</v>
      </c>
      <c r="BQ963" s="30">
        <v>550</v>
      </c>
      <c r="BR963" s="14">
        <f>IF(Table1[[#This Row],[WoodDeckSF]]&gt;0,1,0)</f>
        <v>1</v>
      </c>
      <c r="BS963">
        <v>282</v>
      </c>
      <c r="BT963">
        <v>0</v>
      </c>
      <c r="BU963">
        <v>0</v>
      </c>
      <c r="BV963">
        <v>0</v>
      </c>
      <c r="BW963">
        <v>0</v>
      </c>
      <c r="BX963" s="28" t="s">
        <v>83</v>
      </c>
      <c r="BY963" s="14">
        <f>IF(Table1[[#This Row],[PoolQC]]="NA", 0, 1)</f>
        <v>0</v>
      </c>
      <c r="BZ963" s="30" t="s">
        <v>83</v>
      </c>
      <c r="CA963" s="14">
        <f>IF(Table1[[#This Row],[Fence]]="NA",0,1)</f>
        <v>0</v>
      </c>
      <c r="CB963" t="s">
        <v>83</v>
      </c>
      <c r="CC963">
        <v>0</v>
      </c>
      <c r="CD963" s="30">
        <v>7</v>
      </c>
      <c r="CE963">
        <v>2008</v>
      </c>
      <c r="CF963" t="s">
        <v>110</v>
      </c>
      <c r="CG963" t="s">
        <v>111</v>
      </c>
      <c r="CH963" s="14">
        <f>IF(Table1[[#This Row],[SaleCondition]]="Normal",1,0)</f>
        <v>1</v>
      </c>
      <c r="CI963" s="1">
        <v>272000</v>
      </c>
    </row>
    <row r="964" spans="1:87" x14ac:dyDescent="0.2">
      <c r="A964">
        <v>963</v>
      </c>
      <c r="B964">
        <v>160</v>
      </c>
      <c r="C964" s="28" t="s">
        <v>81</v>
      </c>
      <c r="D964">
        <v>24</v>
      </c>
      <c r="E964">
        <v>2308</v>
      </c>
      <c r="F964" s="28" t="s">
        <v>82</v>
      </c>
      <c r="G964" t="s">
        <v>83</v>
      </c>
      <c r="H964" t="s">
        <v>84</v>
      </c>
      <c r="I964" s="28" t="s">
        <v>85</v>
      </c>
      <c r="J964" t="s">
        <v>86</v>
      </c>
      <c r="K964" s="30" t="s">
        <v>122</v>
      </c>
      <c r="L964" t="s">
        <v>88</v>
      </c>
      <c r="M964" s="31" t="s">
        <v>216</v>
      </c>
      <c r="N964" s="31" t="s">
        <v>90</v>
      </c>
      <c r="O964" s="28" t="s">
        <v>90</v>
      </c>
      <c r="P964" t="s">
        <v>179</v>
      </c>
      <c r="Q964" s="30" t="s">
        <v>92</v>
      </c>
      <c r="R964" s="28">
        <v>6</v>
      </c>
      <c r="S964" s="28">
        <v>6</v>
      </c>
      <c r="T964">
        <v>1976</v>
      </c>
      <c r="U964">
        <v>1976</v>
      </c>
      <c r="V964" s="14">
        <f t="shared" si="15"/>
        <v>0</v>
      </c>
      <c r="W964" s="28" t="s">
        <v>93</v>
      </c>
      <c r="X964" s="28" t="s">
        <v>94</v>
      </c>
      <c r="Y964" s="30" t="s">
        <v>161</v>
      </c>
      <c r="Z964" s="28" t="s">
        <v>226</v>
      </c>
      <c r="AA964" t="s">
        <v>117</v>
      </c>
      <c r="AB964" s="28">
        <v>0</v>
      </c>
      <c r="AC964" s="28" t="s">
        <v>98</v>
      </c>
      <c r="AD964" s="28" t="s">
        <v>98</v>
      </c>
      <c r="AE964" s="30" t="s">
        <v>118</v>
      </c>
      <c r="AF964" t="s">
        <v>97</v>
      </c>
      <c r="AG964" t="s">
        <v>98</v>
      </c>
      <c r="AH964" t="s">
        <v>100</v>
      </c>
      <c r="AI964" t="s">
        <v>119</v>
      </c>
      <c r="AJ964">
        <v>556</v>
      </c>
      <c r="AK964" t="s">
        <v>102</v>
      </c>
      <c r="AL964">
        <v>0</v>
      </c>
      <c r="AM964">
        <v>248</v>
      </c>
      <c r="AN964">
        <v>804</v>
      </c>
      <c r="AO964" s="28" t="s">
        <v>103</v>
      </c>
      <c r="AP964" s="28" t="s">
        <v>98</v>
      </c>
      <c r="AQ964" t="s">
        <v>105</v>
      </c>
      <c r="AR964" t="s">
        <v>106</v>
      </c>
      <c r="AS964">
        <v>804</v>
      </c>
      <c r="AT964">
        <v>744</v>
      </c>
      <c r="AU964">
        <v>0</v>
      </c>
      <c r="AV964">
        <v>1548</v>
      </c>
      <c r="AW964" s="30">
        <v>1</v>
      </c>
      <c r="AX964">
        <v>0</v>
      </c>
      <c r="AY964" s="30">
        <v>2</v>
      </c>
      <c r="AZ964" s="30">
        <v>1</v>
      </c>
      <c r="BA964">
        <v>3</v>
      </c>
      <c r="BB964" s="14">
        <f>IF(Table1[[#This Row],[FullBath]]+Table1[[#This Row],[HalfBath]]=Table1[[#This Row],[BedroomAbvGr]],1,0)</f>
        <v>1</v>
      </c>
      <c r="BC964">
        <v>1</v>
      </c>
      <c r="BD964" s="30" t="s">
        <v>97</v>
      </c>
      <c r="BE964">
        <v>7</v>
      </c>
      <c r="BF964" t="s">
        <v>107</v>
      </c>
      <c r="BG964">
        <v>1</v>
      </c>
      <c r="BH964" t="s">
        <v>98</v>
      </c>
      <c r="BI964" t="s">
        <v>127</v>
      </c>
      <c r="BJ964">
        <v>1976</v>
      </c>
      <c r="BK964" t="s">
        <v>102</v>
      </c>
      <c r="BL964">
        <v>2</v>
      </c>
      <c r="BM964">
        <v>440</v>
      </c>
      <c r="BN964" t="s">
        <v>98</v>
      </c>
      <c r="BO964" t="s">
        <v>98</v>
      </c>
      <c r="BP964" t="s">
        <v>105</v>
      </c>
      <c r="BQ964" s="30">
        <v>48</v>
      </c>
      <c r="BR964" s="14">
        <f>IF(Table1[[#This Row],[WoodDeckSF]]&gt;0,1,0)</f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 s="28" t="s">
        <v>83</v>
      </c>
      <c r="BY964" s="14">
        <f>IF(Table1[[#This Row],[PoolQC]]="NA", 0, 1)</f>
        <v>0</v>
      </c>
      <c r="BZ964" s="30" t="s">
        <v>83</v>
      </c>
      <c r="CA964" s="14">
        <f>IF(Table1[[#This Row],[Fence]]="NA",0,1)</f>
        <v>0</v>
      </c>
      <c r="CB964" t="s">
        <v>83</v>
      </c>
      <c r="CC964">
        <v>0</v>
      </c>
      <c r="CD964" s="30">
        <v>7</v>
      </c>
      <c r="CE964">
        <v>2007</v>
      </c>
      <c r="CF964" t="s">
        <v>110</v>
      </c>
      <c r="CG964" t="s">
        <v>111</v>
      </c>
      <c r="CH964" s="14">
        <f>IF(Table1[[#This Row],[SaleCondition]]="Normal",1,0)</f>
        <v>1</v>
      </c>
      <c r="CI964" s="1">
        <v>155000</v>
      </c>
    </row>
    <row r="965" spans="1:87" x14ac:dyDescent="0.2">
      <c r="A965">
        <v>964</v>
      </c>
      <c r="B965">
        <v>20</v>
      </c>
      <c r="C965" s="28" t="s">
        <v>81</v>
      </c>
      <c r="D965">
        <v>122</v>
      </c>
      <c r="E965">
        <v>11923</v>
      </c>
      <c r="F965" s="28" t="s">
        <v>82</v>
      </c>
      <c r="G965" t="s">
        <v>83</v>
      </c>
      <c r="H965" t="s">
        <v>120</v>
      </c>
      <c r="I965" s="28" t="s">
        <v>85</v>
      </c>
      <c r="J965" t="s">
        <v>86</v>
      </c>
      <c r="K965" s="30" t="s">
        <v>122</v>
      </c>
      <c r="L965" t="s">
        <v>88</v>
      </c>
      <c r="M965" s="31" t="s">
        <v>89</v>
      </c>
      <c r="N965" s="31" t="s">
        <v>90</v>
      </c>
      <c r="O965" s="28" t="s">
        <v>90</v>
      </c>
      <c r="P965" t="s">
        <v>91</v>
      </c>
      <c r="Q965" s="30" t="s">
        <v>115</v>
      </c>
      <c r="R965" s="28">
        <v>9</v>
      </c>
      <c r="S965" s="28">
        <v>5</v>
      </c>
      <c r="T965">
        <v>2007</v>
      </c>
      <c r="U965">
        <v>2007</v>
      </c>
      <c r="V965" s="14">
        <f t="shared" si="15"/>
        <v>0</v>
      </c>
      <c r="W965" s="28" t="s">
        <v>93</v>
      </c>
      <c r="X965" s="28" t="s">
        <v>94</v>
      </c>
      <c r="Y965" s="30" t="s">
        <v>95</v>
      </c>
      <c r="Z965" s="28" t="s">
        <v>95</v>
      </c>
      <c r="AA965" t="s">
        <v>117</v>
      </c>
      <c r="AB965" s="28">
        <v>0</v>
      </c>
      <c r="AC965" s="28" t="s">
        <v>97</v>
      </c>
      <c r="AD965" s="28" t="s">
        <v>98</v>
      </c>
      <c r="AE965" s="30" t="s">
        <v>99</v>
      </c>
      <c r="AF965" t="s">
        <v>104</v>
      </c>
      <c r="AG965" t="s">
        <v>98</v>
      </c>
      <c r="AH965" t="s">
        <v>100</v>
      </c>
      <c r="AI965" t="s">
        <v>102</v>
      </c>
      <c r="AJ965">
        <v>0</v>
      </c>
      <c r="AK965" t="s">
        <v>102</v>
      </c>
      <c r="AL965">
        <v>0</v>
      </c>
      <c r="AM965">
        <v>1800</v>
      </c>
      <c r="AN965">
        <v>1800</v>
      </c>
      <c r="AO965" s="28" t="s">
        <v>103</v>
      </c>
      <c r="AP965" s="28" t="s">
        <v>104</v>
      </c>
      <c r="AQ965" t="s">
        <v>105</v>
      </c>
      <c r="AR965" t="s">
        <v>106</v>
      </c>
      <c r="AS965">
        <v>1800</v>
      </c>
      <c r="AT965">
        <v>0</v>
      </c>
      <c r="AU965">
        <v>0</v>
      </c>
      <c r="AV965">
        <v>1800</v>
      </c>
      <c r="AW965" s="30">
        <v>0</v>
      </c>
      <c r="AX965">
        <v>0</v>
      </c>
      <c r="AY965" s="30">
        <v>2</v>
      </c>
      <c r="AZ965" s="30">
        <v>0</v>
      </c>
      <c r="BA965">
        <v>2</v>
      </c>
      <c r="BB965" s="14">
        <f>IF(Table1[[#This Row],[FullBath]]+Table1[[#This Row],[HalfBath]]=Table1[[#This Row],[BedroomAbvGr]],1,0)</f>
        <v>1</v>
      </c>
      <c r="BC965">
        <v>1</v>
      </c>
      <c r="BD965" s="30" t="s">
        <v>104</v>
      </c>
      <c r="BE965">
        <v>7</v>
      </c>
      <c r="BF965" t="s">
        <v>107</v>
      </c>
      <c r="BG965">
        <v>0</v>
      </c>
      <c r="BH965" t="s">
        <v>83</v>
      </c>
      <c r="BI965" t="s">
        <v>108</v>
      </c>
      <c r="BJ965">
        <v>2007</v>
      </c>
      <c r="BK965" t="s">
        <v>157</v>
      </c>
      <c r="BL965">
        <v>2</v>
      </c>
      <c r="BM965">
        <v>702</v>
      </c>
      <c r="BN965" t="s">
        <v>98</v>
      </c>
      <c r="BO965" t="s">
        <v>98</v>
      </c>
      <c r="BP965" t="s">
        <v>105</v>
      </c>
      <c r="BQ965" s="30">
        <v>288</v>
      </c>
      <c r="BR965" s="14">
        <f>IF(Table1[[#This Row],[WoodDeckSF]]&gt;0,1,0)</f>
        <v>1</v>
      </c>
      <c r="BS965">
        <v>136</v>
      </c>
      <c r="BT965">
        <v>0</v>
      </c>
      <c r="BU965">
        <v>0</v>
      </c>
      <c r="BV965">
        <v>0</v>
      </c>
      <c r="BW965">
        <v>0</v>
      </c>
      <c r="BX965" s="28" t="s">
        <v>83</v>
      </c>
      <c r="BY965" s="14">
        <f>IF(Table1[[#This Row],[PoolQC]]="NA", 0, 1)</f>
        <v>0</v>
      </c>
      <c r="BZ965" s="30" t="s">
        <v>83</v>
      </c>
      <c r="CA965" s="14">
        <f>IF(Table1[[#This Row],[Fence]]="NA",0,1)</f>
        <v>0</v>
      </c>
      <c r="CB965" t="s">
        <v>83</v>
      </c>
      <c r="CC965">
        <v>0</v>
      </c>
      <c r="CD965" s="30">
        <v>5</v>
      </c>
      <c r="CE965">
        <v>2009</v>
      </c>
      <c r="CF965" t="s">
        <v>110</v>
      </c>
      <c r="CG965" t="s">
        <v>111</v>
      </c>
      <c r="CH965" s="14">
        <f>IF(Table1[[#This Row],[SaleCondition]]="Normal",1,0)</f>
        <v>1</v>
      </c>
      <c r="CI965" s="1">
        <v>239000</v>
      </c>
    </row>
    <row r="966" spans="1:87" x14ac:dyDescent="0.2">
      <c r="A966">
        <v>965</v>
      </c>
      <c r="B966">
        <v>60</v>
      </c>
      <c r="C966" s="28" t="s">
        <v>81</v>
      </c>
      <c r="D966">
        <v>80</v>
      </c>
      <c r="E966">
        <v>11316</v>
      </c>
      <c r="F966" s="28" t="s">
        <v>82</v>
      </c>
      <c r="G966" t="s">
        <v>83</v>
      </c>
      <c r="H966" t="s">
        <v>84</v>
      </c>
      <c r="I966" s="28" t="s">
        <v>85</v>
      </c>
      <c r="J966" t="s">
        <v>86</v>
      </c>
      <c r="K966" s="30" t="s">
        <v>122</v>
      </c>
      <c r="L966" t="s">
        <v>88</v>
      </c>
      <c r="M966" s="31" t="s">
        <v>189</v>
      </c>
      <c r="N966" s="31" t="s">
        <v>90</v>
      </c>
      <c r="O966" s="28" t="s">
        <v>90</v>
      </c>
      <c r="P966" t="s">
        <v>91</v>
      </c>
      <c r="Q966" s="30" t="s">
        <v>92</v>
      </c>
      <c r="R966" s="28">
        <v>7</v>
      </c>
      <c r="S966" s="28">
        <v>5</v>
      </c>
      <c r="T966">
        <v>2002</v>
      </c>
      <c r="U966">
        <v>2003</v>
      </c>
      <c r="V966" s="14">
        <f t="shared" si="15"/>
        <v>1</v>
      </c>
      <c r="W966" s="28" t="s">
        <v>93</v>
      </c>
      <c r="X966" s="28" t="s">
        <v>94</v>
      </c>
      <c r="Y966" s="30" t="s">
        <v>95</v>
      </c>
      <c r="Z966" s="28" t="s">
        <v>95</v>
      </c>
      <c r="AA966" t="s">
        <v>96</v>
      </c>
      <c r="AB966" s="28">
        <v>44</v>
      </c>
      <c r="AC966" s="28" t="s">
        <v>97</v>
      </c>
      <c r="AD966" s="28" t="s">
        <v>98</v>
      </c>
      <c r="AE966" s="30" t="s">
        <v>99</v>
      </c>
      <c r="AF966" t="s">
        <v>97</v>
      </c>
      <c r="AG966" t="s">
        <v>98</v>
      </c>
      <c r="AH966" t="s">
        <v>100</v>
      </c>
      <c r="AI966" t="s">
        <v>101</v>
      </c>
      <c r="AJ966">
        <v>624</v>
      </c>
      <c r="AK966" t="s">
        <v>102</v>
      </c>
      <c r="AL966">
        <v>0</v>
      </c>
      <c r="AM966">
        <v>193</v>
      </c>
      <c r="AN966">
        <v>817</v>
      </c>
      <c r="AO966" s="28" t="s">
        <v>103</v>
      </c>
      <c r="AP966" s="28" t="s">
        <v>104</v>
      </c>
      <c r="AQ966" t="s">
        <v>105</v>
      </c>
      <c r="AR966" t="s">
        <v>106</v>
      </c>
      <c r="AS966">
        <v>824</v>
      </c>
      <c r="AT966">
        <v>1070</v>
      </c>
      <c r="AU966">
        <v>0</v>
      </c>
      <c r="AV966">
        <v>1894</v>
      </c>
      <c r="AW966" s="30">
        <v>1</v>
      </c>
      <c r="AX966">
        <v>0</v>
      </c>
      <c r="AY966" s="30">
        <v>2</v>
      </c>
      <c r="AZ966" s="30">
        <v>1</v>
      </c>
      <c r="BA966">
        <v>4</v>
      </c>
      <c r="BB966" s="14">
        <f>IF(Table1[[#This Row],[FullBath]]+Table1[[#This Row],[HalfBath]]=Table1[[#This Row],[BedroomAbvGr]],1,0)</f>
        <v>0</v>
      </c>
      <c r="BC966">
        <v>1</v>
      </c>
      <c r="BD966" s="30" t="s">
        <v>97</v>
      </c>
      <c r="BE966">
        <v>8</v>
      </c>
      <c r="BF966" t="s">
        <v>107</v>
      </c>
      <c r="BG966">
        <v>1</v>
      </c>
      <c r="BH966" t="s">
        <v>97</v>
      </c>
      <c r="BI966" t="s">
        <v>156</v>
      </c>
      <c r="BJ966">
        <v>2002</v>
      </c>
      <c r="BK966" t="s">
        <v>157</v>
      </c>
      <c r="BL966">
        <v>2</v>
      </c>
      <c r="BM966">
        <v>510</v>
      </c>
      <c r="BN966" t="s">
        <v>98</v>
      </c>
      <c r="BO966" t="s">
        <v>98</v>
      </c>
      <c r="BP966" t="s">
        <v>105</v>
      </c>
      <c r="BQ966" s="30">
        <v>0</v>
      </c>
      <c r="BR966" s="14">
        <f>IF(Table1[[#This Row],[WoodDeckSF]]&gt;0,1,0)</f>
        <v>0</v>
      </c>
      <c r="BS966">
        <v>40</v>
      </c>
      <c r="BT966">
        <v>0</v>
      </c>
      <c r="BU966">
        <v>0</v>
      </c>
      <c r="BV966">
        <v>0</v>
      </c>
      <c r="BW966">
        <v>0</v>
      </c>
      <c r="BX966" s="28" t="s">
        <v>83</v>
      </c>
      <c r="BY966" s="14">
        <f>IF(Table1[[#This Row],[PoolQC]]="NA", 0, 1)</f>
        <v>0</v>
      </c>
      <c r="BZ966" s="30" t="s">
        <v>83</v>
      </c>
      <c r="CA966" s="14">
        <f>IF(Table1[[#This Row],[Fence]]="NA",0,1)</f>
        <v>0</v>
      </c>
      <c r="CB966" t="s">
        <v>83</v>
      </c>
      <c r="CC966">
        <v>0</v>
      </c>
      <c r="CD966" s="30">
        <v>2</v>
      </c>
      <c r="CE966">
        <v>2010</v>
      </c>
      <c r="CF966" t="s">
        <v>110</v>
      </c>
      <c r="CG966" t="s">
        <v>111</v>
      </c>
      <c r="CH966" s="14">
        <f>IF(Table1[[#This Row],[SaleCondition]]="Normal",1,0)</f>
        <v>1</v>
      </c>
      <c r="CI966" s="1">
        <v>214900</v>
      </c>
    </row>
    <row r="967" spans="1:87" x14ac:dyDescent="0.2">
      <c r="A967">
        <v>966</v>
      </c>
      <c r="B967">
        <v>60</v>
      </c>
      <c r="C967" s="28" t="s">
        <v>81</v>
      </c>
      <c r="D967">
        <v>65</v>
      </c>
      <c r="E967">
        <v>10237</v>
      </c>
      <c r="F967" s="28" t="s">
        <v>82</v>
      </c>
      <c r="G967" t="s">
        <v>83</v>
      </c>
      <c r="H967" t="s">
        <v>84</v>
      </c>
      <c r="I967" s="28" t="s">
        <v>85</v>
      </c>
      <c r="J967" t="s">
        <v>86</v>
      </c>
      <c r="K967" s="30" t="s">
        <v>87</v>
      </c>
      <c r="L967" t="s">
        <v>88</v>
      </c>
      <c r="M967" s="31" t="s">
        <v>193</v>
      </c>
      <c r="N967" s="31" t="s">
        <v>202</v>
      </c>
      <c r="O967" s="28" t="s">
        <v>90</v>
      </c>
      <c r="P967" t="s">
        <v>91</v>
      </c>
      <c r="Q967" s="30" t="s">
        <v>92</v>
      </c>
      <c r="R967" s="28">
        <v>6</v>
      </c>
      <c r="S967" s="28">
        <v>5</v>
      </c>
      <c r="T967">
        <v>2005</v>
      </c>
      <c r="U967">
        <v>2007</v>
      </c>
      <c r="V967" s="14">
        <f t="shared" si="15"/>
        <v>1</v>
      </c>
      <c r="W967" s="28" t="s">
        <v>93</v>
      </c>
      <c r="X967" s="28" t="s">
        <v>94</v>
      </c>
      <c r="Y967" s="30" t="s">
        <v>95</v>
      </c>
      <c r="Z967" s="28" t="s">
        <v>95</v>
      </c>
      <c r="AA967" t="s">
        <v>117</v>
      </c>
      <c r="AB967" s="28">
        <v>0</v>
      </c>
      <c r="AC967" s="28" t="s">
        <v>97</v>
      </c>
      <c r="AD967" s="28" t="s">
        <v>98</v>
      </c>
      <c r="AE967" s="30" t="s">
        <v>99</v>
      </c>
      <c r="AF967" t="s">
        <v>97</v>
      </c>
      <c r="AG967" t="s">
        <v>98</v>
      </c>
      <c r="AH967" t="s">
        <v>100</v>
      </c>
      <c r="AI967" t="s">
        <v>102</v>
      </c>
      <c r="AJ967">
        <v>0</v>
      </c>
      <c r="AK967" t="s">
        <v>102</v>
      </c>
      <c r="AL967">
        <v>0</v>
      </c>
      <c r="AM967">
        <v>783</v>
      </c>
      <c r="AN967">
        <v>783</v>
      </c>
      <c r="AO967" s="28" t="s">
        <v>103</v>
      </c>
      <c r="AP967" s="28" t="s">
        <v>104</v>
      </c>
      <c r="AQ967" t="s">
        <v>105</v>
      </c>
      <c r="AR967" t="s">
        <v>106</v>
      </c>
      <c r="AS967">
        <v>783</v>
      </c>
      <c r="AT967">
        <v>701</v>
      </c>
      <c r="AU967">
        <v>0</v>
      </c>
      <c r="AV967">
        <v>1484</v>
      </c>
      <c r="AW967" s="30">
        <v>0</v>
      </c>
      <c r="AX967">
        <v>0</v>
      </c>
      <c r="AY967" s="30">
        <v>2</v>
      </c>
      <c r="AZ967" s="30">
        <v>1</v>
      </c>
      <c r="BA967">
        <v>3</v>
      </c>
      <c r="BB967" s="14">
        <f>IF(Table1[[#This Row],[FullBath]]+Table1[[#This Row],[HalfBath]]=Table1[[#This Row],[BedroomAbvGr]],1,0)</f>
        <v>1</v>
      </c>
      <c r="BC967">
        <v>1</v>
      </c>
      <c r="BD967" s="30" t="s">
        <v>97</v>
      </c>
      <c r="BE967">
        <v>8</v>
      </c>
      <c r="BF967" t="s">
        <v>107</v>
      </c>
      <c r="BG967">
        <v>1</v>
      </c>
      <c r="BH967" t="s">
        <v>97</v>
      </c>
      <c r="BI967" t="s">
        <v>108</v>
      </c>
      <c r="BJ967">
        <v>2005</v>
      </c>
      <c r="BK967" t="s">
        <v>157</v>
      </c>
      <c r="BL967">
        <v>2</v>
      </c>
      <c r="BM967">
        <v>393</v>
      </c>
      <c r="BN967" t="s">
        <v>98</v>
      </c>
      <c r="BO967" t="s">
        <v>98</v>
      </c>
      <c r="BP967" t="s">
        <v>105</v>
      </c>
      <c r="BQ967" s="30">
        <v>0</v>
      </c>
      <c r="BR967" s="14">
        <f>IF(Table1[[#This Row],[WoodDeckSF]]&gt;0,1,0)</f>
        <v>0</v>
      </c>
      <c r="BS967">
        <v>72</v>
      </c>
      <c r="BT967">
        <v>0</v>
      </c>
      <c r="BU967">
        <v>0</v>
      </c>
      <c r="BV967">
        <v>0</v>
      </c>
      <c r="BW967">
        <v>0</v>
      </c>
      <c r="BX967" s="28" t="s">
        <v>83</v>
      </c>
      <c r="BY967" s="14">
        <f>IF(Table1[[#This Row],[PoolQC]]="NA", 0, 1)</f>
        <v>0</v>
      </c>
      <c r="BZ967" s="30" t="s">
        <v>83</v>
      </c>
      <c r="CA967" s="14">
        <f>IF(Table1[[#This Row],[Fence]]="NA",0,1)</f>
        <v>0</v>
      </c>
      <c r="CB967" t="s">
        <v>83</v>
      </c>
      <c r="CC967">
        <v>0</v>
      </c>
      <c r="CD967" s="30">
        <v>7</v>
      </c>
      <c r="CE967">
        <v>2007</v>
      </c>
      <c r="CF967" t="s">
        <v>158</v>
      </c>
      <c r="CG967" t="s">
        <v>159</v>
      </c>
      <c r="CH967" s="14">
        <f>IF(Table1[[#This Row],[SaleCondition]]="Normal",1,0)</f>
        <v>0</v>
      </c>
      <c r="CI967" s="1">
        <v>178900</v>
      </c>
    </row>
    <row r="968" spans="1:87" x14ac:dyDescent="0.2">
      <c r="A968">
        <v>967</v>
      </c>
      <c r="B968">
        <v>50</v>
      </c>
      <c r="C968" s="28" t="s">
        <v>81</v>
      </c>
      <c r="D968">
        <v>130</v>
      </c>
      <c r="E968">
        <v>9600</v>
      </c>
      <c r="F968" s="28" t="s">
        <v>82</v>
      </c>
      <c r="G968" t="s">
        <v>83</v>
      </c>
      <c r="H968" t="s">
        <v>120</v>
      </c>
      <c r="I968" s="28" t="s">
        <v>199</v>
      </c>
      <c r="J968" t="s">
        <v>86</v>
      </c>
      <c r="K968" s="30" t="s">
        <v>87</v>
      </c>
      <c r="L968" t="s">
        <v>88</v>
      </c>
      <c r="M968" s="31" t="s">
        <v>123</v>
      </c>
      <c r="N968" s="31" t="s">
        <v>90</v>
      </c>
      <c r="O968" s="28" t="s">
        <v>90</v>
      </c>
      <c r="P968" t="s">
        <v>91</v>
      </c>
      <c r="Q968" s="30" t="s">
        <v>132</v>
      </c>
      <c r="R968" s="28">
        <v>5</v>
      </c>
      <c r="S968" s="28">
        <v>7</v>
      </c>
      <c r="T968">
        <v>1940</v>
      </c>
      <c r="U968">
        <v>1950</v>
      </c>
      <c r="V968" s="14">
        <f t="shared" si="15"/>
        <v>1</v>
      </c>
      <c r="W968" s="28" t="s">
        <v>93</v>
      </c>
      <c r="X968" s="28" t="s">
        <v>94</v>
      </c>
      <c r="Y968" s="30" t="s">
        <v>116</v>
      </c>
      <c r="Z968" s="28" t="s">
        <v>116</v>
      </c>
      <c r="AA968" t="s">
        <v>117</v>
      </c>
      <c r="AB968" s="28">
        <v>0</v>
      </c>
      <c r="AC968" s="28" t="s">
        <v>97</v>
      </c>
      <c r="AD968" s="28" t="s">
        <v>97</v>
      </c>
      <c r="AE968" s="30" t="s">
        <v>126</v>
      </c>
      <c r="AF968" t="s">
        <v>98</v>
      </c>
      <c r="AG968" t="s">
        <v>147</v>
      </c>
      <c r="AH968" t="s">
        <v>100</v>
      </c>
      <c r="AI968" t="s">
        <v>153</v>
      </c>
      <c r="AJ968">
        <v>428</v>
      </c>
      <c r="AK968" t="s">
        <v>102</v>
      </c>
      <c r="AL968">
        <v>0</v>
      </c>
      <c r="AM968">
        <v>300</v>
      </c>
      <c r="AN968">
        <v>728</v>
      </c>
      <c r="AO968" s="28" t="s">
        <v>103</v>
      </c>
      <c r="AP968" s="28" t="s">
        <v>104</v>
      </c>
      <c r="AQ968" t="s">
        <v>105</v>
      </c>
      <c r="AR968" t="s">
        <v>106</v>
      </c>
      <c r="AS968">
        <v>976</v>
      </c>
      <c r="AT968">
        <v>332</v>
      </c>
      <c r="AU968">
        <v>0</v>
      </c>
      <c r="AV968">
        <v>1308</v>
      </c>
      <c r="AW968" s="30">
        <v>1</v>
      </c>
      <c r="AX968">
        <v>0</v>
      </c>
      <c r="AY968" s="30">
        <v>1</v>
      </c>
      <c r="AZ968" s="30">
        <v>1</v>
      </c>
      <c r="BA968">
        <v>2</v>
      </c>
      <c r="BB968" s="14">
        <f>IF(Table1[[#This Row],[FullBath]]+Table1[[#This Row],[HalfBath]]=Table1[[#This Row],[BedroomAbvGr]],1,0)</f>
        <v>1</v>
      </c>
      <c r="BC968">
        <v>1</v>
      </c>
      <c r="BD968" s="30" t="s">
        <v>98</v>
      </c>
      <c r="BE968">
        <v>7</v>
      </c>
      <c r="BF968" t="s">
        <v>224</v>
      </c>
      <c r="BG968">
        <v>2</v>
      </c>
      <c r="BH968" t="s">
        <v>98</v>
      </c>
      <c r="BI968" t="s">
        <v>127</v>
      </c>
      <c r="BJ968">
        <v>1940</v>
      </c>
      <c r="BK968" t="s">
        <v>102</v>
      </c>
      <c r="BL968">
        <v>1</v>
      </c>
      <c r="BM968">
        <v>256</v>
      </c>
      <c r="BN968" t="s">
        <v>98</v>
      </c>
      <c r="BO968" t="s">
        <v>98</v>
      </c>
      <c r="BP968" t="s">
        <v>105</v>
      </c>
      <c r="BQ968" s="30">
        <v>0</v>
      </c>
      <c r="BR968" s="14">
        <f>IF(Table1[[#This Row],[WoodDeckSF]]&gt;0,1,0)</f>
        <v>0</v>
      </c>
      <c r="BS968">
        <v>70</v>
      </c>
      <c r="BT968">
        <v>0</v>
      </c>
      <c r="BU968">
        <v>0</v>
      </c>
      <c r="BV968">
        <v>0</v>
      </c>
      <c r="BW968">
        <v>0</v>
      </c>
      <c r="BX968" s="28" t="s">
        <v>83</v>
      </c>
      <c r="BY968" s="14">
        <f>IF(Table1[[#This Row],[PoolQC]]="NA", 0, 1)</f>
        <v>0</v>
      </c>
      <c r="BZ968" s="30" t="s">
        <v>83</v>
      </c>
      <c r="CA968" s="14">
        <f>IF(Table1[[#This Row],[Fence]]="NA",0,1)</f>
        <v>0</v>
      </c>
      <c r="CB968" t="s">
        <v>83</v>
      </c>
      <c r="CC968">
        <v>0</v>
      </c>
      <c r="CD968" s="30">
        <v>6</v>
      </c>
      <c r="CE968">
        <v>2009</v>
      </c>
      <c r="CF968" t="s">
        <v>110</v>
      </c>
      <c r="CG968" t="s">
        <v>111</v>
      </c>
      <c r="CH968" s="14">
        <f>IF(Table1[[#This Row],[SaleCondition]]="Normal",1,0)</f>
        <v>1</v>
      </c>
      <c r="CI968" s="1">
        <v>160000</v>
      </c>
    </row>
    <row r="969" spans="1:87" x14ac:dyDescent="0.2">
      <c r="A969">
        <v>968</v>
      </c>
      <c r="B969">
        <v>20</v>
      </c>
      <c r="C969" s="28" t="s">
        <v>81</v>
      </c>
      <c r="D969" t="s">
        <v>83</v>
      </c>
      <c r="E969">
        <v>7390</v>
      </c>
      <c r="F969" s="28" t="s">
        <v>82</v>
      </c>
      <c r="G969" t="s">
        <v>83</v>
      </c>
      <c r="H969" t="s">
        <v>120</v>
      </c>
      <c r="I969" s="28" t="s">
        <v>85</v>
      </c>
      <c r="J969" t="s">
        <v>86</v>
      </c>
      <c r="K969" s="30" t="s">
        <v>87</v>
      </c>
      <c r="L969" t="s">
        <v>88</v>
      </c>
      <c r="M969" s="31" t="s">
        <v>162</v>
      </c>
      <c r="N969" s="31" t="s">
        <v>90</v>
      </c>
      <c r="O969" s="28" t="s">
        <v>90</v>
      </c>
      <c r="P969" t="s">
        <v>91</v>
      </c>
      <c r="Q969" s="30" t="s">
        <v>115</v>
      </c>
      <c r="R969" s="28">
        <v>5</v>
      </c>
      <c r="S969" s="28">
        <v>7</v>
      </c>
      <c r="T969">
        <v>1955</v>
      </c>
      <c r="U969">
        <v>1955</v>
      </c>
      <c r="V969" s="14">
        <f t="shared" si="15"/>
        <v>0</v>
      </c>
      <c r="W969" s="28" t="s">
        <v>152</v>
      </c>
      <c r="X969" s="28" t="s">
        <v>94</v>
      </c>
      <c r="Y969" s="30" t="s">
        <v>124</v>
      </c>
      <c r="Z969" s="28" t="s">
        <v>124</v>
      </c>
      <c r="AA969" t="s">
        <v>96</v>
      </c>
      <c r="AB969" s="28">
        <v>151</v>
      </c>
      <c r="AC969" s="28" t="s">
        <v>98</v>
      </c>
      <c r="AD969" s="28" t="s">
        <v>98</v>
      </c>
      <c r="AE969" s="30" t="s">
        <v>118</v>
      </c>
      <c r="AF969" t="s">
        <v>98</v>
      </c>
      <c r="AG969" t="s">
        <v>98</v>
      </c>
      <c r="AH969" t="s">
        <v>100</v>
      </c>
      <c r="AI969" t="s">
        <v>119</v>
      </c>
      <c r="AJ969">
        <v>902</v>
      </c>
      <c r="AK969" t="s">
        <v>102</v>
      </c>
      <c r="AL969">
        <v>0</v>
      </c>
      <c r="AM969">
        <v>196</v>
      </c>
      <c r="AN969">
        <v>1098</v>
      </c>
      <c r="AO969" s="28" t="s">
        <v>103</v>
      </c>
      <c r="AP969" s="28" t="s">
        <v>98</v>
      </c>
      <c r="AQ969" t="s">
        <v>105</v>
      </c>
      <c r="AR969" t="s">
        <v>106</v>
      </c>
      <c r="AS969">
        <v>1098</v>
      </c>
      <c r="AT969">
        <v>0</v>
      </c>
      <c r="AU969">
        <v>0</v>
      </c>
      <c r="AV969">
        <v>1098</v>
      </c>
      <c r="AW969" s="30">
        <v>1</v>
      </c>
      <c r="AX969">
        <v>0</v>
      </c>
      <c r="AY969" s="30">
        <v>1</v>
      </c>
      <c r="AZ969" s="30">
        <v>0</v>
      </c>
      <c r="BA969">
        <v>3</v>
      </c>
      <c r="BB969" s="14">
        <f>IF(Table1[[#This Row],[FullBath]]+Table1[[#This Row],[HalfBath]]=Table1[[#This Row],[BedroomAbvGr]],1,0)</f>
        <v>0</v>
      </c>
      <c r="BC969">
        <v>1</v>
      </c>
      <c r="BD969" s="30" t="s">
        <v>98</v>
      </c>
      <c r="BE969">
        <v>6</v>
      </c>
      <c r="BF969" t="s">
        <v>107</v>
      </c>
      <c r="BG969">
        <v>0</v>
      </c>
      <c r="BH969" t="s">
        <v>83</v>
      </c>
      <c r="BI969" t="s">
        <v>108</v>
      </c>
      <c r="BJ969">
        <v>1955</v>
      </c>
      <c r="BK969" t="s">
        <v>102</v>
      </c>
      <c r="BL969">
        <v>1</v>
      </c>
      <c r="BM969">
        <v>260</v>
      </c>
      <c r="BN969" t="s">
        <v>98</v>
      </c>
      <c r="BO969" t="s">
        <v>98</v>
      </c>
      <c r="BP969" t="s">
        <v>105</v>
      </c>
      <c r="BQ969" s="30">
        <v>0</v>
      </c>
      <c r="BR969" s="14">
        <f>IF(Table1[[#This Row],[WoodDeckSF]]&gt;0,1,0)</f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s="28" t="s">
        <v>83</v>
      </c>
      <c r="BY969" s="14">
        <f>IF(Table1[[#This Row],[PoolQC]]="NA", 0, 1)</f>
        <v>0</v>
      </c>
      <c r="BZ969" s="30" t="s">
        <v>83</v>
      </c>
      <c r="CA969" s="14">
        <f>IF(Table1[[#This Row],[Fence]]="NA",0,1)</f>
        <v>0</v>
      </c>
      <c r="CB969" t="s">
        <v>83</v>
      </c>
      <c r="CC969">
        <v>0</v>
      </c>
      <c r="CD969" s="30">
        <v>7</v>
      </c>
      <c r="CE969">
        <v>2008</v>
      </c>
      <c r="CF969" t="s">
        <v>110</v>
      </c>
      <c r="CG969" t="s">
        <v>111</v>
      </c>
      <c r="CH969" s="14">
        <f>IF(Table1[[#This Row],[SaleCondition]]="Normal",1,0)</f>
        <v>1</v>
      </c>
      <c r="CI969" s="1">
        <v>135000</v>
      </c>
    </row>
    <row r="970" spans="1:87" x14ac:dyDescent="0.2">
      <c r="A970">
        <v>969</v>
      </c>
      <c r="B970">
        <v>50</v>
      </c>
      <c r="C970" s="28" t="s">
        <v>142</v>
      </c>
      <c r="D970">
        <v>50</v>
      </c>
      <c r="E970">
        <v>5925</v>
      </c>
      <c r="F970" s="28" t="s">
        <v>82</v>
      </c>
      <c r="G970" t="s">
        <v>83</v>
      </c>
      <c r="H970" t="s">
        <v>84</v>
      </c>
      <c r="I970" s="28" t="s">
        <v>85</v>
      </c>
      <c r="J970" t="s">
        <v>86</v>
      </c>
      <c r="K970" s="30" t="s">
        <v>87</v>
      </c>
      <c r="L970" t="s">
        <v>88</v>
      </c>
      <c r="M970" s="31" t="s">
        <v>143</v>
      </c>
      <c r="N970" s="31" t="s">
        <v>90</v>
      </c>
      <c r="O970" s="28" t="s">
        <v>90</v>
      </c>
      <c r="P970" t="s">
        <v>91</v>
      </c>
      <c r="Q970" s="30" t="s">
        <v>132</v>
      </c>
      <c r="R970" s="28">
        <v>3</v>
      </c>
      <c r="S970" s="28">
        <v>6</v>
      </c>
      <c r="T970">
        <v>1910</v>
      </c>
      <c r="U970">
        <v>1950</v>
      </c>
      <c r="V970" s="14">
        <f t="shared" si="15"/>
        <v>1</v>
      </c>
      <c r="W970" s="28" t="s">
        <v>93</v>
      </c>
      <c r="X970" s="28" t="s">
        <v>94</v>
      </c>
      <c r="Y970" s="30" t="s">
        <v>95</v>
      </c>
      <c r="Z970" s="28" t="s">
        <v>95</v>
      </c>
      <c r="AA970" t="s">
        <v>117</v>
      </c>
      <c r="AB970" s="28">
        <v>0</v>
      </c>
      <c r="AC970" s="28" t="s">
        <v>98</v>
      </c>
      <c r="AD970" s="28" t="s">
        <v>98</v>
      </c>
      <c r="AE970" s="30" t="s">
        <v>126</v>
      </c>
      <c r="AF970" t="s">
        <v>98</v>
      </c>
      <c r="AG970" t="s">
        <v>98</v>
      </c>
      <c r="AH970" t="s">
        <v>100</v>
      </c>
      <c r="AI970" t="s">
        <v>102</v>
      </c>
      <c r="AJ970">
        <v>0</v>
      </c>
      <c r="AK970" t="s">
        <v>102</v>
      </c>
      <c r="AL970">
        <v>0</v>
      </c>
      <c r="AM970">
        <v>600</v>
      </c>
      <c r="AN970">
        <v>600</v>
      </c>
      <c r="AO970" s="28" t="s">
        <v>222</v>
      </c>
      <c r="AP970" s="28" t="s">
        <v>147</v>
      </c>
      <c r="AQ970" t="s">
        <v>177</v>
      </c>
      <c r="AR970" t="s">
        <v>106</v>
      </c>
      <c r="AS970">
        <v>600</v>
      </c>
      <c r="AT970">
        <v>368</v>
      </c>
      <c r="AU970">
        <v>0</v>
      </c>
      <c r="AV970">
        <v>968</v>
      </c>
      <c r="AW970" s="30">
        <v>0</v>
      </c>
      <c r="AX970">
        <v>0</v>
      </c>
      <c r="AY970" s="30">
        <v>1</v>
      </c>
      <c r="AZ970" s="30">
        <v>0</v>
      </c>
      <c r="BA970">
        <v>2</v>
      </c>
      <c r="BB970" s="14">
        <f>IF(Table1[[#This Row],[FullBath]]+Table1[[#This Row],[HalfBath]]=Table1[[#This Row],[BedroomAbvGr]],1,0)</f>
        <v>0</v>
      </c>
      <c r="BC970">
        <v>1</v>
      </c>
      <c r="BD970" s="30" t="s">
        <v>98</v>
      </c>
      <c r="BE970">
        <v>6</v>
      </c>
      <c r="BF970" t="s">
        <v>107</v>
      </c>
      <c r="BG970">
        <v>0</v>
      </c>
      <c r="BH970" t="s">
        <v>83</v>
      </c>
      <c r="BI970" t="s">
        <v>83</v>
      </c>
      <c r="BJ970" t="s">
        <v>83</v>
      </c>
      <c r="BK970" t="s">
        <v>83</v>
      </c>
      <c r="BL970">
        <v>0</v>
      </c>
      <c r="BM970">
        <v>0</v>
      </c>
      <c r="BN970" t="s">
        <v>83</v>
      </c>
      <c r="BO970" t="s">
        <v>83</v>
      </c>
      <c r="BP970" t="s">
        <v>105</v>
      </c>
      <c r="BQ970" s="30">
        <v>0</v>
      </c>
      <c r="BR970" s="14">
        <f>IF(Table1[[#This Row],[WoodDeckSF]]&gt;0,1,0)</f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 s="28" t="s">
        <v>83</v>
      </c>
      <c r="BY970" s="14">
        <f>IF(Table1[[#This Row],[PoolQC]]="NA", 0, 1)</f>
        <v>0</v>
      </c>
      <c r="BZ970" s="30" t="s">
        <v>163</v>
      </c>
      <c r="CA970" s="14">
        <f>IF(Table1[[#This Row],[Fence]]="NA",0,1)</f>
        <v>1</v>
      </c>
      <c r="CB970" t="s">
        <v>83</v>
      </c>
      <c r="CC970">
        <v>0</v>
      </c>
      <c r="CD970" s="30">
        <v>5</v>
      </c>
      <c r="CE970">
        <v>2009</v>
      </c>
      <c r="CF970" t="s">
        <v>110</v>
      </c>
      <c r="CG970" t="s">
        <v>128</v>
      </c>
      <c r="CH970" s="14">
        <f>IF(Table1[[#This Row],[SaleCondition]]="Normal",1,0)</f>
        <v>0</v>
      </c>
      <c r="CI970" s="1">
        <v>37900</v>
      </c>
    </row>
    <row r="971" spans="1:87" x14ac:dyDescent="0.2">
      <c r="A971">
        <v>970</v>
      </c>
      <c r="B971">
        <v>190</v>
      </c>
      <c r="C971" s="28" t="s">
        <v>81</v>
      </c>
      <c r="D971">
        <v>75</v>
      </c>
      <c r="E971">
        <v>10382</v>
      </c>
      <c r="F971" s="28" t="s">
        <v>82</v>
      </c>
      <c r="G971" t="s">
        <v>83</v>
      </c>
      <c r="H971" t="s">
        <v>84</v>
      </c>
      <c r="I971" s="28" t="s">
        <v>85</v>
      </c>
      <c r="J971" t="s">
        <v>86</v>
      </c>
      <c r="K971" s="30" t="s">
        <v>87</v>
      </c>
      <c r="L971" t="s">
        <v>88</v>
      </c>
      <c r="M971" s="31" t="s">
        <v>162</v>
      </c>
      <c r="N971" s="31" t="s">
        <v>90</v>
      </c>
      <c r="O971" s="28" t="s">
        <v>90</v>
      </c>
      <c r="P971" t="s">
        <v>149</v>
      </c>
      <c r="Q971" s="30" t="s">
        <v>197</v>
      </c>
      <c r="R971" s="28">
        <v>6</v>
      </c>
      <c r="S971" s="28">
        <v>5</v>
      </c>
      <c r="T971">
        <v>1958</v>
      </c>
      <c r="U971">
        <v>1958</v>
      </c>
      <c r="V971" s="14">
        <f t="shared" si="15"/>
        <v>0</v>
      </c>
      <c r="W971" s="28" t="s">
        <v>152</v>
      </c>
      <c r="X971" s="28" t="s">
        <v>94</v>
      </c>
      <c r="Y971" s="30" t="s">
        <v>140</v>
      </c>
      <c r="Z971" s="28" t="s">
        <v>140</v>
      </c>
      <c r="AA971" t="s">
        <v>96</v>
      </c>
      <c r="AB971" s="28">
        <v>105</v>
      </c>
      <c r="AC971" s="28" t="s">
        <v>98</v>
      </c>
      <c r="AD971" s="28" t="s">
        <v>147</v>
      </c>
      <c r="AE971" s="30" t="s">
        <v>118</v>
      </c>
      <c r="AF971" t="s">
        <v>98</v>
      </c>
      <c r="AG971" t="s">
        <v>98</v>
      </c>
      <c r="AH971" t="s">
        <v>97</v>
      </c>
      <c r="AI971" t="s">
        <v>119</v>
      </c>
      <c r="AJ971">
        <v>513</v>
      </c>
      <c r="AK971" t="s">
        <v>102</v>
      </c>
      <c r="AL971">
        <v>0</v>
      </c>
      <c r="AM971">
        <v>75</v>
      </c>
      <c r="AN971">
        <v>588</v>
      </c>
      <c r="AO971" s="28" t="s">
        <v>103</v>
      </c>
      <c r="AP971" s="28" t="s">
        <v>98</v>
      </c>
      <c r="AQ971" t="s">
        <v>105</v>
      </c>
      <c r="AR971" t="s">
        <v>106</v>
      </c>
      <c r="AS971">
        <v>1095</v>
      </c>
      <c r="AT971">
        <v>0</v>
      </c>
      <c r="AU971">
        <v>0</v>
      </c>
      <c r="AV971">
        <v>1095</v>
      </c>
      <c r="AW971" s="30">
        <v>1</v>
      </c>
      <c r="AX971">
        <v>0</v>
      </c>
      <c r="AY971" s="30">
        <v>1</v>
      </c>
      <c r="AZ971" s="30">
        <v>0</v>
      </c>
      <c r="BA971">
        <v>2</v>
      </c>
      <c r="BB971" s="14">
        <f>IF(Table1[[#This Row],[FullBath]]+Table1[[#This Row],[HalfBath]]=Table1[[#This Row],[BedroomAbvGr]],1,0)</f>
        <v>0</v>
      </c>
      <c r="BC971">
        <v>1</v>
      </c>
      <c r="BD971" s="30" t="s">
        <v>98</v>
      </c>
      <c r="BE971">
        <v>6</v>
      </c>
      <c r="BF971" t="s">
        <v>107</v>
      </c>
      <c r="BG971">
        <v>0</v>
      </c>
      <c r="BH971" t="s">
        <v>83</v>
      </c>
      <c r="BI971" t="s">
        <v>108</v>
      </c>
      <c r="BJ971">
        <v>1958</v>
      </c>
      <c r="BK971" t="s">
        <v>109</v>
      </c>
      <c r="BL971">
        <v>1</v>
      </c>
      <c r="BM971">
        <v>264</v>
      </c>
      <c r="BN971" t="s">
        <v>98</v>
      </c>
      <c r="BO971" t="s">
        <v>98</v>
      </c>
      <c r="BP971" t="s">
        <v>105</v>
      </c>
      <c r="BQ971" s="30">
        <v>0</v>
      </c>
      <c r="BR971" s="14">
        <f>IF(Table1[[#This Row],[WoodDeckSF]]&gt;0,1,0)</f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 s="28" t="s">
        <v>83</v>
      </c>
      <c r="BY971" s="14">
        <f>IF(Table1[[#This Row],[PoolQC]]="NA", 0, 1)</f>
        <v>0</v>
      </c>
      <c r="BZ971" s="30" t="s">
        <v>83</v>
      </c>
      <c r="CA971" s="14">
        <f>IF(Table1[[#This Row],[Fence]]="NA",0,1)</f>
        <v>0</v>
      </c>
      <c r="CB971" t="s">
        <v>83</v>
      </c>
      <c r="CC971">
        <v>0</v>
      </c>
      <c r="CD971" s="30">
        <v>3</v>
      </c>
      <c r="CE971">
        <v>2006</v>
      </c>
      <c r="CF971" t="s">
        <v>208</v>
      </c>
      <c r="CG971" t="s">
        <v>111</v>
      </c>
      <c r="CH971" s="14">
        <f>IF(Table1[[#This Row],[SaleCondition]]="Normal",1,0)</f>
        <v>1</v>
      </c>
      <c r="CI971" s="1">
        <v>140000</v>
      </c>
    </row>
    <row r="972" spans="1:87" x14ac:dyDescent="0.2">
      <c r="A972">
        <v>971</v>
      </c>
      <c r="B972">
        <v>50</v>
      </c>
      <c r="C972" s="28" t="s">
        <v>81</v>
      </c>
      <c r="D972">
        <v>60</v>
      </c>
      <c r="E972">
        <v>10800</v>
      </c>
      <c r="F972" s="28" t="s">
        <v>82</v>
      </c>
      <c r="G972" t="s">
        <v>83</v>
      </c>
      <c r="H972" t="s">
        <v>84</v>
      </c>
      <c r="I972" s="28" t="s">
        <v>85</v>
      </c>
      <c r="J972" t="s">
        <v>86</v>
      </c>
      <c r="K972" s="30" t="s">
        <v>87</v>
      </c>
      <c r="L972" t="s">
        <v>88</v>
      </c>
      <c r="M972" s="31" t="s">
        <v>162</v>
      </c>
      <c r="N972" s="31" t="s">
        <v>90</v>
      </c>
      <c r="O972" s="28" t="s">
        <v>90</v>
      </c>
      <c r="P972" t="s">
        <v>91</v>
      </c>
      <c r="Q972" s="30" t="s">
        <v>132</v>
      </c>
      <c r="R972" s="28">
        <v>4</v>
      </c>
      <c r="S972" s="28">
        <v>4</v>
      </c>
      <c r="T972">
        <v>1949</v>
      </c>
      <c r="U972">
        <v>1950</v>
      </c>
      <c r="V972" s="14">
        <f t="shared" si="15"/>
        <v>1</v>
      </c>
      <c r="W972" s="28" t="s">
        <v>93</v>
      </c>
      <c r="X972" s="28" t="s">
        <v>94</v>
      </c>
      <c r="Y972" s="30" t="s">
        <v>186</v>
      </c>
      <c r="Z972" s="28" t="s">
        <v>186</v>
      </c>
      <c r="AA972" t="s">
        <v>117</v>
      </c>
      <c r="AB972" s="28">
        <v>0</v>
      </c>
      <c r="AC972" s="28" t="s">
        <v>98</v>
      </c>
      <c r="AD972" s="28" t="s">
        <v>98</v>
      </c>
      <c r="AE972" s="30" t="s">
        <v>118</v>
      </c>
      <c r="AF972" t="s">
        <v>98</v>
      </c>
      <c r="AG972" t="s">
        <v>98</v>
      </c>
      <c r="AH972" t="s">
        <v>100</v>
      </c>
      <c r="AI972" t="s">
        <v>102</v>
      </c>
      <c r="AJ972">
        <v>0</v>
      </c>
      <c r="AK972" t="s">
        <v>102</v>
      </c>
      <c r="AL972">
        <v>0</v>
      </c>
      <c r="AM972">
        <v>720</v>
      </c>
      <c r="AN972">
        <v>720</v>
      </c>
      <c r="AO972" s="28" t="s">
        <v>103</v>
      </c>
      <c r="AP972" s="28" t="s">
        <v>98</v>
      </c>
      <c r="AQ972" t="s">
        <v>177</v>
      </c>
      <c r="AR972" t="s">
        <v>164</v>
      </c>
      <c r="AS972">
        <v>720</v>
      </c>
      <c r="AT972">
        <v>472</v>
      </c>
      <c r="AU972">
        <v>0</v>
      </c>
      <c r="AV972">
        <v>1192</v>
      </c>
      <c r="AW972" s="30">
        <v>0</v>
      </c>
      <c r="AX972">
        <v>0</v>
      </c>
      <c r="AY972" s="30">
        <v>1</v>
      </c>
      <c r="AZ972" s="30">
        <v>1</v>
      </c>
      <c r="BA972">
        <v>4</v>
      </c>
      <c r="BB972" s="14">
        <f>IF(Table1[[#This Row],[FullBath]]+Table1[[#This Row],[HalfBath]]=Table1[[#This Row],[BedroomAbvGr]],1,0)</f>
        <v>0</v>
      </c>
      <c r="BC972">
        <v>1</v>
      </c>
      <c r="BD972" s="30" t="s">
        <v>98</v>
      </c>
      <c r="BE972">
        <v>6</v>
      </c>
      <c r="BF972" t="s">
        <v>107</v>
      </c>
      <c r="BG972">
        <v>0</v>
      </c>
      <c r="BH972" t="s">
        <v>83</v>
      </c>
      <c r="BI972" t="s">
        <v>83</v>
      </c>
      <c r="BJ972" t="s">
        <v>83</v>
      </c>
      <c r="BK972" t="s">
        <v>83</v>
      </c>
      <c r="BL972">
        <v>0</v>
      </c>
      <c r="BM972">
        <v>0</v>
      </c>
      <c r="BN972" t="s">
        <v>83</v>
      </c>
      <c r="BO972" t="s">
        <v>83</v>
      </c>
      <c r="BP972" t="s">
        <v>105</v>
      </c>
      <c r="BQ972" s="30">
        <v>0</v>
      </c>
      <c r="BR972" s="14">
        <f>IF(Table1[[#This Row],[WoodDeckSF]]&gt;0,1,0)</f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s="28" t="s">
        <v>83</v>
      </c>
      <c r="BY972" s="14">
        <f>IF(Table1[[#This Row],[PoolQC]]="NA", 0, 1)</f>
        <v>0</v>
      </c>
      <c r="BZ972" s="30" t="s">
        <v>83</v>
      </c>
      <c r="CA972" s="14">
        <f>IF(Table1[[#This Row],[Fence]]="NA",0,1)</f>
        <v>0</v>
      </c>
      <c r="CB972" t="s">
        <v>83</v>
      </c>
      <c r="CC972">
        <v>0</v>
      </c>
      <c r="CD972" s="30">
        <v>12</v>
      </c>
      <c r="CE972">
        <v>2006</v>
      </c>
      <c r="CF972" t="s">
        <v>110</v>
      </c>
      <c r="CG972" t="s">
        <v>128</v>
      </c>
      <c r="CH972" s="14">
        <f>IF(Table1[[#This Row],[SaleCondition]]="Normal",1,0)</f>
        <v>0</v>
      </c>
      <c r="CI972" s="1">
        <v>135000</v>
      </c>
    </row>
    <row r="973" spans="1:87" x14ac:dyDescent="0.2">
      <c r="A973">
        <v>972</v>
      </c>
      <c r="B973">
        <v>160</v>
      </c>
      <c r="C973" s="28" t="s">
        <v>81</v>
      </c>
      <c r="D973">
        <v>36</v>
      </c>
      <c r="E973">
        <v>2268</v>
      </c>
      <c r="F973" s="28" t="s">
        <v>82</v>
      </c>
      <c r="G973" t="s">
        <v>83</v>
      </c>
      <c r="H973" t="s">
        <v>84</v>
      </c>
      <c r="I973" s="28" t="s">
        <v>85</v>
      </c>
      <c r="J973" t="s">
        <v>86</v>
      </c>
      <c r="K973" s="30" t="s">
        <v>87</v>
      </c>
      <c r="L973" t="s">
        <v>88</v>
      </c>
      <c r="M973" s="31" t="s">
        <v>154</v>
      </c>
      <c r="N973" s="31" t="s">
        <v>90</v>
      </c>
      <c r="O973" s="28" t="s">
        <v>90</v>
      </c>
      <c r="P973" t="s">
        <v>198</v>
      </c>
      <c r="Q973" s="30" t="s">
        <v>92</v>
      </c>
      <c r="R973" s="28">
        <v>7</v>
      </c>
      <c r="S973" s="28">
        <v>5</v>
      </c>
      <c r="T973">
        <v>2003</v>
      </c>
      <c r="U973">
        <v>2004</v>
      </c>
      <c r="V973" s="14">
        <f t="shared" si="15"/>
        <v>1</v>
      </c>
      <c r="W973" s="28" t="s">
        <v>93</v>
      </c>
      <c r="X973" s="28" t="s">
        <v>94</v>
      </c>
      <c r="Y973" s="30" t="s">
        <v>95</v>
      </c>
      <c r="Z973" s="28" t="s">
        <v>125</v>
      </c>
      <c r="AA973" t="s">
        <v>137</v>
      </c>
      <c r="AB973" s="28">
        <v>106</v>
      </c>
      <c r="AC973" s="28" t="s">
        <v>97</v>
      </c>
      <c r="AD973" s="28" t="s">
        <v>98</v>
      </c>
      <c r="AE973" s="30" t="s">
        <v>99</v>
      </c>
      <c r="AF973" t="s">
        <v>97</v>
      </c>
      <c r="AG973" t="s">
        <v>98</v>
      </c>
      <c r="AH973" t="s">
        <v>100</v>
      </c>
      <c r="AI973" t="s">
        <v>101</v>
      </c>
      <c r="AJ973">
        <v>567</v>
      </c>
      <c r="AK973" t="s">
        <v>102</v>
      </c>
      <c r="AL973">
        <v>0</v>
      </c>
      <c r="AM973">
        <v>197</v>
      </c>
      <c r="AN973">
        <v>764</v>
      </c>
      <c r="AO973" s="28" t="s">
        <v>103</v>
      </c>
      <c r="AP973" s="28" t="s">
        <v>104</v>
      </c>
      <c r="AQ973" t="s">
        <v>105</v>
      </c>
      <c r="AR973" t="s">
        <v>106</v>
      </c>
      <c r="AS973">
        <v>764</v>
      </c>
      <c r="AT973">
        <v>862</v>
      </c>
      <c r="AU973">
        <v>0</v>
      </c>
      <c r="AV973">
        <v>1626</v>
      </c>
      <c r="AW973" s="30">
        <v>0</v>
      </c>
      <c r="AX973">
        <v>0</v>
      </c>
      <c r="AY973" s="30">
        <v>2</v>
      </c>
      <c r="AZ973" s="30">
        <v>0</v>
      </c>
      <c r="BA973">
        <v>2</v>
      </c>
      <c r="BB973" s="14">
        <f>IF(Table1[[#This Row],[FullBath]]+Table1[[#This Row],[HalfBath]]=Table1[[#This Row],[BedroomAbvGr]],1,0)</f>
        <v>1</v>
      </c>
      <c r="BC973">
        <v>1</v>
      </c>
      <c r="BD973" s="30" t="s">
        <v>97</v>
      </c>
      <c r="BE973">
        <v>6</v>
      </c>
      <c r="BF973" t="s">
        <v>107</v>
      </c>
      <c r="BG973">
        <v>0</v>
      </c>
      <c r="BH973" t="s">
        <v>83</v>
      </c>
      <c r="BI973" t="s">
        <v>156</v>
      </c>
      <c r="BJ973">
        <v>2003</v>
      </c>
      <c r="BK973" t="s">
        <v>109</v>
      </c>
      <c r="BL973">
        <v>2</v>
      </c>
      <c r="BM973">
        <v>474</v>
      </c>
      <c r="BN973" t="s">
        <v>98</v>
      </c>
      <c r="BO973" t="s">
        <v>98</v>
      </c>
      <c r="BP973" t="s">
        <v>105</v>
      </c>
      <c r="BQ973" s="30">
        <v>0</v>
      </c>
      <c r="BR973" s="14">
        <f>IF(Table1[[#This Row],[WoodDeckSF]]&gt;0,1,0)</f>
        <v>0</v>
      </c>
      <c r="BS973">
        <v>27</v>
      </c>
      <c r="BT973">
        <v>0</v>
      </c>
      <c r="BU973">
        <v>0</v>
      </c>
      <c r="BV973">
        <v>0</v>
      </c>
      <c r="BW973">
        <v>0</v>
      </c>
      <c r="BX973" s="28" t="s">
        <v>83</v>
      </c>
      <c r="BY973" s="14">
        <f>IF(Table1[[#This Row],[PoolQC]]="NA", 0, 1)</f>
        <v>0</v>
      </c>
      <c r="BZ973" s="30" t="s">
        <v>83</v>
      </c>
      <c r="CA973" s="14">
        <f>IF(Table1[[#This Row],[Fence]]="NA",0,1)</f>
        <v>0</v>
      </c>
      <c r="CB973" t="s">
        <v>83</v>
      </c>
      <c r="CC973">
        <v>0</v>
      </c>
      <c r="CD973" s="30">
        <v>7</v>
      </c>
      <c r="CE973">
        <v>2009</v>
      </c>
      <c r="CF973" t="s">
        <v>110</v>
      </c>
      <c r="CG973" t="s">
        <v>111</v>
      </c>
      <c r="CH973" s="14">
        <f>IF(Table1[[#This Row],[SaleCondition]]="Normal",1,0)</f>
        <v>1</v>
      </c>
      <c r="CI973" s="1">
        <v>173000</v>
      </c>
    </row>
    <row r="974" spans="1:87" x14ac:dyDescent="0.2">
      <c r="A974">
        <v>973</v>
      </c>
      <c r="B974">
        <v>120</v>
      </c>
      <c r="C974" s="28" t="s">
        <v>81</v>
      </c>
      <c r="D974">
        <v>55</v>
      </c>
      <c r="E974">
        <v>7892</v>
      </c>
      <c r="F974" s="28" t="s">
        <v>82</v>
      </c>
      <c r="G974" t="s">
        <v>83</v>
      </c>
      <c r="H974" t="s">
        <v>84</v>
      </c>
      <c r="I974" s="28" t="s">
        <v>85</v>
      </c>
      <c r="J974" t="s">
        <v>86</v>
      </c>
      <c r="K974" s="30" t="s">
        <v>87</v>
      </c>
      <c r="L974" t="s">
        <v>88</v>
      </c>
      <c r="M974" s="31" t="s">
        <v>170</v>
      </c>
      <c r="N974" s="31" t="s">
        <v>90</v>
      </c>
      <c r="O974" s="28" t="s">
        <v>90</v>
      </c>
      <c r="P974" t="s">
        <v>179</v>
      </c>
      <c r="Q974" s="30" t="s">
        <v>115</v>
      </c>
      <c r="R974" s="28">
        <v>6</v>
      </c>
      <c r="S974" s="28">
        <v>5</v>
      </c>
      <c r="T974">
        <v>1979</v>
      </c>
      <c r="U974">
        <v>1979</v>
      </c>
      <c r="V974" s="14">
        <f t="shared" si="15"/>
        <v>0</v>
      </c>
      <c r="W974" s="28" t="s">
        <v>93</v>
      </c>
      <c r="X974" s="28" t="s">
        <v>94</v>
      </c>
      <c r="Y974" s="30" t="s">
        <v>161</v>
      </c>
      <c r="Z974" s="28" t="s">
        <v>161</v>
      </c>
      <c r="AA974" t="s">
        <v>117</v>
      </c>
      <c r="AB974" s="28">
        <v>0</v>
      </c>
      <c r="AC974" s="28" t="s">
        <v>98</v>
      </c>
      <c r="AD974" s="28" t="s">
        <v>98</v>
      </c>
      <c r="AE974" s="30" t="s">
        <v>118</v>
      </c>
      <c r="AF974" t="s">
        <v>97</v>
      </c>
      <c r="AG974" t="s">
        <v>98</v>
      </c>
      <c r="AH974" t="s">
        <v>100</v>
      </c>
      <c r="AI974" t="s">
        <v>102</v>
      </c>
      <c r="AJ974">
        <v>0</v>
      </c>
      <c r="AK974" t="s">
        <v>102</v>
      </c>
      <c r="AL974">
        <v>0</v>
      </c>
      <c r="AM974">
        <v>918</v>
      </c>
      <c r="AN974">
        <v>918</v>
      </c>
      <c r="AO974" s="28" t="s">
        <v>103</v>
      </c>
      <c r="AP974" s="28" t="s">
        <v>98</v>
      </c>
      <c r="AQ974" t="s">
        <v>105</v>
      </c>
      <c r="AR974" t="s">
        <v>106</v>
      </c>
      <c r="AS974">
        <v>918</v>
      </c>
      <c r="AT974">
        <v>0</v>
      </c>
      <c r="AU974">
        <v>0</v>
      </c>
      <c r="AV974">
        <v>918</v>
      </c>
      <c r="AW974" s="30">
        <v>0</v>
      </c>
      <c r="AX974">
        <v>0</v>
      </c>
      <c r="AY974" s="30">
        <v>2</v>
      </c>
      <c r="AZ974" s="30">
        <v>0</v>
      </c>
      <c r="BA974">
        <v>2</v>
      </c>
      <c r="BB974" s="14">
        <f>IF(Table1[[#This Row],[FullBath]]+Table1[[#This Row],[HalfBath]]=Table1[[#This Row],[BedroomAbvGr]],1,0)</f>
        <v>1</v>
      </c>
      <c r="BC974">
        <v>1</v>
      </c>
      <c r="BD974" s="30" t="s">
        <v>98</v>
      </c>
      <c r="BE974">
        <v>5</v>
      </c>
      <c r="BF974" t="s">
        <v>107</v>
      </c>
      <c r="BG974">
        <v>1</v>
      </c>
      <c r="BH974" t="s">
        <v>98</v>
      </c>
      <c r="BI974" t="s">
        <v>108</v>
      </c>
      <c r="BJ974">
        <v>1979</v>
      </c>
      <c r="BK974" t="s">
        <v>102</v>
      </c>
      <c r="BL974">
        <v>1</v>
      </c>
      <c r="BM974">
        <v>264</v>
      </c>
      <c r="BN974" t="s">
        <v>98</v>
      </c>
      <c r="BO974" t="s">
        <v>98</v>
      </c>
      <c r="BP974" t="s">
        <v>105</v>
      </c>
      <c r="BQ974" s="30">
        <v>28</v>
      </c>
      <c r="BR974" s="14">
        <f>IF(Table1[[#This Row],[WoodDeckSF]]&gt;0,1,0)</f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 s="28" t="s">
        <v>83</v>
      </c>
      <c r="BY974" s="14">
        <f>IF(Table1[[#This Row],[PoolQC]]="NA", 0, 1)</f>
        <v>0</v>
      </c>
      <c r="BZ974" s="30" t="s">
        <v>83</v>
      </c>
      <c r="CA974" s="14">
        <f>IF(Table1[[#This Row],[Fence]]="NA",0,1)</f>
        <v>0</v>
      </c>
      <c r="CB974" t="s">
        <v>83</v>
      </c>
      <c r="CC974">
        <v>0</v>
      </c>
      <c r="CD974" s="30">
        <v>4</v>
      </c>
      <c r="CE974">
        <v>2010</v>
      </c>
      <c r="CF974" t="s">
        <v>110</v>
      </c>
      <c r="CG974" t="s">
        <v>111</v>
      </c>
      <c r="CH974" s="14">
        <f>IF(Table1[[#This Row],[SaleCondition]]="Normal",1,0)</f>
        <v>1</v>
      </c>
      <c r="CI974" s="1">
        <v>99500</v>
      </c>
    </row>
    <row r="975" spans="1:87" x14ac:dyDescent="0.2">
      <c r="A975">
        <v>974</v>
      </c>
      <c r="B975">
        <v>20</v>
      </c>
      <c r="C975" s="28" t="s">
        <v>192</v>
      </c>
      <c r="D975">
        <v>95</v>
      </c>
      <c r="E975">
        <v>11639</v>
      </c>
      <c r="F975" s="28" t="s">
        <v>82</v>
      </c>
      <c r="G975" t="s">
        <v>83</v>
      </c>
      <c r="H975" t="s">
        <v>84</v>
      </c>
      <c r="I975" s="28" t="s">
        <v>85</v>
      </c>
      <c r="J975" t="s">
        <v>86</v>
      </c>
      <c r="K975" s="30" t="s">
        <v>122</v>
      </c>
      <c r="L975" t="s">
        <v>88</v>
      </c>
      <c r="M975" s="31" t="s">
        <v>136</v>
      </c>
      <c r="N975" s="31" t="s">
        <v>90</v>
      </c>
      <c r="O975" s="28" t="s">
        <v>90</v>
      </c>
      <c r="P975" t="s">
        <v>91</v>
      </c>
      <c r="Q975" s="30" t="s">
        <v>115</v>
      </c>
      <c r="R975" s="28">
        <v>7</v>
      </c>
      <c r="S975" s="28">
        <v>5</v>
      </c>
      <c r="T975">
        <v>2007</v>
      </c>
      <c r="U975">
        <v>2008</v>
      </c>
      <c r="V975" s="14">
        <f t="shared" si="15"/>
        <v>1</v>
      </c>
      <c r="W975" s="28" t="s">
        <v>93</v>
      </c>
      <c r="X975" s="28" t="s">
        <v>94</v>
      </c>
      <c r="Y975" s="30" t="s">
        <v>180</v>
      </c>
      <c r="Z975" s="28" t="s">
        <v>181</v>
      </c>
      <c r="AA975" t="s">
        <v>83</v>
      </c>
      <c r="AB975" s="28" t="s">
        <v>83</v>
      </c>
      <c r="AC975" s="28" t="s">
        <v>97</v>
      </c>
      <c r="AD975" s="28" t="s">
        <v>98</v>
      </c>
      <c r="AE975" s="30" t="s">
        <v>99</v>
      </c>
      <c r="AF975" t="s">
        <v>97</v>
      </c>
      <c r="AG975" t="s">
        <v>98</v>
      </c>
      <c r="AH975" t="s">
        <v>100</v>
      </c>
      <c r="AI975" t="s">
        <v>102</v>
      </c>
      <c r="AJ975">
        <v>0</v>
      </c>
      <c r="AK975" t="s">
        <v>102</v>
      </c>
      <c r="AL975">
        <v>0</v>
      </c>
      <c r="AM975">
        <v>1428</v>
      </c>
      <c r="AN975">
        <v>1428</v>
      </c>
      <c r="AO975" s="28" t="s">
        <v>103</v>
      </c>
      <c r="AP975" s="28" t="s">
        <v>104</v>
      </c>
      <c r="AQ975" t="s">
        <v>105</v>
      </c>
      <c r="AR975" t="s">
        <v>106</v>
      </c>
      <c r="AS975">
        <v>1428</v>
      </c>
      <c r="AT975">
        <v>0</v>
      </c>
      <c r="AU975">
        <v>0</v>
      </c>
      <c r="AV975">
        <v>1428</v>
      </c>
      <c r="AW975" s="30">
        <v>0</v>
      </c>
      <c r="AX975">
        <v>0</v>
      </c>
      <c r="AY975" s="30">
        <v>2</v>
      </c>
      <c r="AZ975" s="30">
        <v>0</v>
      </c>
      <c r="BA975">
        <v>3</v>
      </c>
      <c r="BB975" s="14">
        <f>IF(Table1[[#This Row],[FullBath]]+Table1[[#This Row],[HalfBath]]=Table1[[#This Row],[BedroomAbvGr]],1,0)</f>
        <v>0</v>
      </c>
      <c r="BC975">
        <v>1</v>
      </c>
      <c r="BD975" s="30" t="s">
        <v>97</v>
      </c>
      <c r="BE975">
        <v>6</v>
      </c>
      <c r="BF975" t="s">
        <v>107</v>
      </c>
      <c r="BG975">
        <v>0</v>
      </c>
      <c r="BH975" t="s">
        <v>83</v>
      </c>
      <c r="BI975" t="s">
        <v>108</v>
      </c>
      <c r="BJ975">
        <v>2007</v>
      </c>
      <c r="BK975" t="s">
        <v>157</v>
      </c>
      <c r="BL975">
        <v>2</v>
      </c>
      <c r="BM975">
        <v>480</v>
      </c>
      <c r="BN975" t="s">
        <v>98</v>
      </c>
      <c r="BO975" t="s">
        <v>98</v>
      </c>
      <c r="BP975" t="s">
        <v>105</v>
      </c>
      <c r="BQ975" s="30">
        <v>0</v>
      </c>
      <c r="BR975" s="14">
        <f>IF(Table1[[#This Row],[WoodDeckSF]]&gt;0,1,0)</f>
        <v>0</v>
      </c>
      <c r="BS975">
        <v>120</v>
      </c>
      <c r="BT975">
        <v>0</v>
      </c>
      <c r="BU975">
        <v>0</v>
      </c>
      <c r="BV975">
        <v>0</v>
      </c>
      <c r="BW975">
        <v>0</v>
      </c>
      <c r="BX975" s="28" t="s">
        <v>83</v>
      </c>
      <c r="BY975" s="14">
        <f>IF(Table1[[#This Row],[PoolQC]]="NA", 0, 1)</f>
        <v>0</v>
      </c>
      <c r="BZ975" s="30" t="s">
        <v>83</v>
      </c>
      <c r="CA975" s="14">
        <f>IF(Table1[[#This Row],[Fence]]="NA",0,1)</f>
        <v>0</v>
      </c>
      <c r="CB975" t="s">
        <v>83</v>
      </c>
      <c r="CC975">
        <v>0</v>
      </c>
      <c r="CD975" s="30">
        <v>12</v>
      </c>
      <c r="CE975">
        <v>2008</v>
      </c>
      <c r="CF975" t="s">
        <v>158</v>
      </c>
      <c r="CG975" t="s">
        <v>159</v>
      </c>
      <c r="CH975" s="14">
        <f>IF(Table1[[#This Row],[SaleCondition]]="Normal",1,0)</f>
        <v>0</v>
      </c>
      <c r="CI975" s="1">
        <v>182000</v>
      </c>
    </row>
    <row r="976" spans="1:87" x14ac:dyDescent="0.2">
      <c r="A976">
        <v>975</v>
      </c>
      <c r="B976">
        <v>70</v>
      </c>
      <c r="C976" s="28" t="s">
        <v>81</v>
      </c>
      <c r="D976">
        <v>60</v>
      </c>
      <c r="E976">
        <v>11414</v>
      </c>
      <c r="F976" s="28" t="s">
        <v>82</v>
      </c>
      <c r="G976" t="s">
        <v>83</v>
      </c>
      <c r="H976" t="s">
        <v>120</v>
      </c>
      <c r="I976" s="28" t="s">
        <v>85</v>
      </c>
      <c r="J976" t="s">
        <v>86</v>
      </c>
      <c r="K976" s="30" t="s">
        <v>122</v>
      </c>
      <c r="L976" t="s">
        <v>88</v>
      </c>
      <c r="M976" s="31" t="s">
        <v>148</v>
      </c>
      <c r="N976" s="31" t="s">
        <v>202</v>
      </c>
      <c r="O976" s="28" t="s">
        <v>114</v>
      </c>
      <c r="P976" t="s">
        <v>91</v>
      </c>
      <c r="Q976" s="30" t="s">
        <v>92</v>
      </c>
      <c r="R976" s="28">
        <v>7</v>
      </c>
      <c r="S976" s="28">
        <v>8</v>
      </c>
      <c r="T976">
        <v>1910</v>
      </c>
      <c r="U976">
        <v>1993</v>
      </c>
      <c r="V976" s="14">
        <f t="shared" si="15"/>
        <v>1</v>
      </c>
      <c r="W976" s="28" t="s">
        <v>93</v>
      </c>
      <c r="X976" s="28" t="s">
        <v>94</v>
      </c>
      <c r="Y976" s="30" t="s">
        <v>140</v>
      </c>
      <c r="Z976" s="28" t="s">
        <v>140</v>
      </c>
      <c r="AA976" t="s">
        <v>117</v>
      </c>
      <c r="AB976" s="28">
        <v>0</v>
      </c>
      <c r="AC976" s="28" t="s">
        <v>98</v>
      </c>
      <c r="AD976" s="28" t="s">
        <v>97</v>
      </c>
      <c r="AE976" s="30" t="s">
        <v>126</v>
      </c>
      <c r="AF976" t="s">
        <v>97</v>
      </c>
      <c r="AG976" t="s">
        <v>98</v>
      </c>
      <c r="AH976" t="s">
        <v>100</v>
      </c>
      <c r="AI976" t="s">
        <v>102</v>
      </c>
      <c r="AJ976">
        <v>0</v>
      </c>
      <c r="AK976" t="s">
        <v>102</v>
      </c>
      <c r="AL976">
        <v>0</v>
      </c>
      <c r="AM976">
        <v>728</v>
      </c>
      <c r="AN976">
        <v>728</v>
      </c>
      <c r="AO976" s="28" t="s">
        <v>103</v>
      </c>
      <c r="AP976" s="28" t="s">
        <v>98</v>
      </c>
      <c r="AQ976" t="s">
        <v>177</v>
      </c>
      <c r="AR976" t="s">
        <v>106</v>
      </c>
      <c r="AS976">
        <v>1136</v>
      </c>
      <c r="AT976">
        <v>883</v>
      </c>
      <c r="AU976">
        <v>0</v>
      </c>
      <c r="AV976">
        <v>2019</v>
      </c>
      <c r="AW976" s="30">
        <v>0</v>
      </c>
      <c r="AX976">
        <v>0</v>
      </c>
      <c r="AY976" s="30">
        <v>1</v>
      </c>
      <c r="AZ976" s="30">
        <v>0</v>
      </c>
      <c r="BA976">
        <v>3</v>
      </c>
      <c r="BB976" s="14">
        <f>IF(Table1[[#This Row],[FullBath]]+Table1[[#This Row],[HalfBath]]=Table1[[#This Row],[BedroomAbvGr]],1,0)</f>
        <v>0</v>
      </c>
      <c r="BC976">
        <v>1</v>
      </c>
      <c r="BD976" s="30" t="s">
        <v>97</v>
      </c>
      <c r="BE976">
        <v>8</v>
      </c>
      <c r="BF976" t="s">
        <v>107</v>
      </c>
      <c r="BG976">
        <v>0</v>
      </c>
      <c r="BH976" t="s">
        <v>83</v>
      </c>
      <c r="BI976" t="s">
        <v>127</v>
      </c>
      <c r="BJ976">
        <v>1997</v>
      </c>
      <c r="BK976" t="s">
        <v>102</v>
      </c>
      <c r="BL976">
        <v>2</v>
      </c>
      <c r="BM976">
        <v>532</v>
      </c>
      <c r="BN976" t="s">
        <v>98</v>
      </c>
      <c r="BO976" t="s">
        <v>98</v>
      </c>
      <c r="BP976" t="s">
        <v>105</v>
      </c>
      <c r="BQ976" s="30">
        <v>509</v>
      </c>
      <c r="BR976" s="14">
        <f>IF(Table1[[#This Row],[WoodDeckSF]]&gt;0,1,0)</f>
        <v>1</v>
      </c>
      <c r="BS976">
        <v>135</v>
      </c>
      <c r="BT976">
        <v>0</v>
      </c>
      <c r="BU976">
        <v>0</v>
      </c>
      <c r="BV976">
        <v>0</v>
      </c>
      <c r="BW976">
        <v>0</v>
      </c>
      <c r="BX976" s="28" t="s">
        <v>83</v>
      </c>
      <c r="BY976" s="14">
        <f>IF(Table1[[#This Row],[PoolQC]]="NA", 0, 1)</f>
        <v>0</v>
      </c>
      <c r="BZ976" s="30" t="s">
        <v>165</v>
      </c>
      <c r="CA976" s="14">
        <f>IF(Table1[[#This Row],[Fence]]="NA",0,1)</f>
        <v>1</v>
      </c>
      <c r="CB976" t="s">
        <v>83</v>
      </c>
      <c r="CC976">
        <v>0</v>
      </c>
      <c r="CD976" s="30">
        <v>10</v>
      </c>
      <c r="CE976">
        <v>2009</v>
      </c>
      <c r="CF976" t="s">
        <v>110</v>
      </c>
      <c r="CG976" t="s">
        <v>111</v>
      </c>
      <c r="CH976" s="14">
        <f>IF(Table1[[#This Row],[SaleCondition]]="Normal",1,0)</f>
        <v>1</v>
      </c>
      <c r="CI976" s="1">
        <v>167500</v>
      </c>
    </row>
    <row r="977" spans="1:87" x14ac:dyDescent="0.2">
      <c r="A977">
        <v>976</v>
      </c>
      <c r="B977">
        <v>160</v>
      </c>
      <c r="C977" s="28" t="s">
        <v>192</v>
      </c>
      <c r="D977" t="s">
        <v>83</v>
      </c>
      <c r="E977">
        <v>2651</v>
      </c>
      <c r="F977" s="28" t="s">
        <v>82</v>
      </c>
      <c r="G977" t="s">
        <v>83</v>
      </c>
      <c r="H977" t="s">
        <v>84</v>
      </c>
      <c r="I977" s="28" t="s">
        <v>85</v>
      </c>
      <c r="J977" t="s">
        <v>86</v>
      </c>
      <c r="K977" s="30" t="s">
        <v>112</v>
      </c>
      <c r="L977" t="s">
        <v>88</v>
      </c>
      <c r="M977" s="31" t="s">
        <v>136</v>
      </c>
      <c r="N977" s="31" t="s">
        <v>90</v>
      </c>
      <c r="O977" s="28" t="s">
        <v>90</v>
      </c>
      <c r="P977" t="s">
        <v>198</v>
      </c>
      <c r="Q977" s="30" t="s">
        <v>92</v>
      </c>
      <c r="R977" s="28">
        <v>7</v>
      </c>
      <c r="S977" s="28">
        <v>5</v>
      </c>
      <c r="T977">
        <v>2000</v>
      </c>
      <c r="U977">
        <v>2000</v>
      </c>
      <c r="V977" s="14">
        <f t="shared" si="15"/>
        <v>0</v>
      </c>
      <c r="W977" s="28" t="s">
        <v>93</v>
      </c>
      <c r="X977" s="28" t="s">
        <v>94</v>
      </c>
      <c r="Y977" s="30" t="s">
        <v>116</v>
      </c>
      <c r="Z977" s="28" t="s">
        <v>116</v>
      </c>
      <c r="AA977" t="s">
        <v>117</v>
      </c>
      <c r="AB977" s="28">
        <v>0</v>
      </c>
      <c r="AC977" s="28" t="s">
        <v>97</v>
      </c>
      <c r="AD977" s="28" t="s">
        <v>98</v>
      </c>
      <c r="AE977" s="30" t="s">
        <v>99</v>
      </c>
      <c r="AF977" t="s">
        <v>97</v>
      </c>
      <c r="AG977" t="s">
        <v>98</v>
      </c>
      <c r="AH977" t="s">
        <v>100</v>
      </c>
      <c r="AI977" t="s">
        <v>101</v>
      </c>
      <c r="AJ977">
        <v>641</v>
      </c>
      <c r="AK977" t="s">
        <v>102</v>
      </c>
      <c r="AL977">
        <v>0</v>
      </c>
      <c r="AM977">
        <v>32</v>
      </c>
      <c r="AN977">
        <v>673</v>
      </c>
      <c r="AO977" s="28" t="s">
        <v>103</v>
      </c>
      <c r="AP977" s="28" t="s">
        <v>104</v>
      </c>
      <c r="AQ977" t="s">
        <v>105</v>
      </c>
      <c r="AR977" t="s">
        <v>106</v>
      </c>
      <c r="AS977">
        <v>673</v>
      </c>
      <c r="AT977">
        <v>709</v>
      </c>
      <c r="AU977">
        <v>0</v>
      </c>
      <c r="AV977">
        <v>1382</v>
      </c>
      <c r="AW977" s="30">
        <v>1</v>
      </c>
      <c r="AX977">
        <v>0</v>
      </c>
      <c r="AY977" s="30">
        <v>2</v>
      </c>
      <c r="AZ977" s="30">
        <v>1</v>
      </c>
      <c r="BA977">
        <v>3</v>
      </c>
      <c r="BB977" s="14">
        <f>IF(Table1[[#This Row],[FullBath]]+Table1[[#This Row],[HalfBath]]=Table1[[#This Row],[BedroomAbvGr]],1,0)</f>
        <v>1</v>
      </c>
      <c r="BC977">
        <v>1</v>
      </c>
      <c r="BD977" s="30" t="s">
        <v>97</v>
      </c>
      <c r="BE977">
        <v>6</v>
      </c>
      <c r="BF977" t="s">
        <v>107</v>
      </c>
      <c r="BG977">
        <v>0</v>
      </c>
      <c r="BH977" t="s">
        <v>83</v>
      </c>
      <c r="BI977" t="s">
        <v>127</v>
      </c>
      <c r="BJ977">
        <v>2000</v>
      </c>
      <c r="BK977" t="s">
        <v>102</v>
      </c>
      <c r="BL977">
        <v>2</v>
      </c>
      <c r="BM977">
        <v>490</v>
      </c>
      <c r="BN977" t="s">
        <v>98</v>
      </c>
      <c r="BO977" t="s">
        <v>98</v>
      </c>
      <c r="BP977" t="s">
        <v>105</v>
      </c>
      <c r="BQ977" s="30">
        <v>153</v>
      </c>
      <c r="BR977" s="14">
        <f>IF(Table1[[#This Row],[WoodDeckSF]]&gt;0,1,0)</f>
        <v>1</v>
      </c>
      <c r="BS977">
        <v>50</v>
      </c>
      <c r="BT977">
        <v>0</v>
      </c>
      <c r="BU977">
        <v>0</v>
      </c>
      <c r="BV977">
        <v>0</v>
      </c>
      <c r="BW977">
        <v>0</v>
      </c>
      <c r="BX977" s="28" t="s">
        <v>83</v>
      </c>
      <c r="BY977" s="14">
        <f>IF(Table1[[#This Row],[PoolQC]]="NA", 0, 1)</f>
        <v>0</v>
      </c>
      <c r="BZ977" s="30" t="s">
        <v>83</v>
      </c>
      <c r="CA977" s="14">
        <f>IF(Table1[[#This Row],[Fence]]="NA",0,1)</f>
        <v>0</v>
      </c>
      <c r="CB977" t="s">
        <v>83</v>
      </c>
      <c r="CC977">
        <v>0</v>
      </c>
      <c r="CD977" s="30">
        <v>4</v>
      </c>
      <c r="CE977">
        <v>2006</v>
      </c>
      <c r="CF977" t="s">
        <v>110</v>
      </c>
      <c r="CG977" t="s">
        <v>111</v>
      </c>
      <c r="CH977" s="14">
        <f>IF(Table1[[#This Row],[SaleCondition]]="Normal",1,0)</f>
        <v>1</v>
      </c>
      <c r="CI977" s="1">
        <v>165000</v>
      </c>
    </row>
    <row r="978" spans="1:87" x14ac:dyDescent="0.2">
      <c r="A978">
        <v>977</v>
      </c>
      <c r="B978">
        <v>30</v>
      </c>
      <c r="C978" s="28" t="s">
        <v>81</v>
      </c>
      <c r="D978">
        <v>51</v>
      </c>
      <c r="E978">
        <v>5900</v>
      </c>
      <c r="F978" s="28" t="s">
        <v>82</v>
      </c>
      <c r="G978" t="s">
        <v>83</v>
      </c>
      <c r="H978" t="s">
        <v>120</v>
      </c>
      <c r="I978" s="28" t="s">
        <v>175</v>
      </c>
      <c r="J978" t="s">
        <v>86</v>
      </c>
      <c r="K978" s="30" t="s">
        <v>87</v>
      </c>
      <c r="L978" t="s">
        <v>88</v>
      </c>
      <c r="M978" s="31" t="s">
        <v>148</v>
      </c>
      <c r="N978" s="31" t="s">
        <v>90</v>
      </c>
      <c r="O978" s="28" t="s">
        <v>90</v>
      </c>
      <c r="P978" t="s">
        <v>91</v>
      </c>
      <c r="Q978" s="30" t="s">
        <v>115</v>
      </c>
      <c r="R978" s="28">
        <v>4</v>
      </c>
      <c r="S978" s="28">
        <v>7</v>
      </c>
      <c r="T978">
        <v>1923</v>
      </c>
      <c r="U978">
        <v>1958</v>
      </c>
      <c r="V978" s="14">
        <f t="shared" si="15"/>
        <v>1</v>
      </c>
      <c r="W978" s="28" t="s">
        <v>93</v>
      </c>
      <c r="X978" s="28" t="s">
        <v>94</v>
      </c>
      <c r="Y978" s="30" t="s">
        <v>124</v>
      </c>
      <c r="Z978" s="28" t="s">
        <v>124</v>
      </c>
      <c r="AA978" t="s">
        <v>117</v>
      </c>
      <c r="AB978" s="28">
        <v>0</v>
      </c>
      <c r="AC978" s="28" t="s">
        <v>98</v>
      </c>
      <c r="AD978" s="28" t="s">
        <v>98</v>
      </c>
      <c r="AE978" s="30" t="s">
        <v>99</v>
      </c>
      <c r="AF978" t="s">
        <v>97</v>
      </c>
      <c r="AG978" t="s">
        <v>98</v>
      </c>
      <c r="AH978" t="s">
        <v>100</v>
      </c>
      <c r="AI978" t="s">
        <v>102</v>
      </c>
      <c r="AJ978">
        <v>0</v>
      </c>
      <c r="AK978" t="s">
        <v>102</v>
      </c>
      <c r="AL978">
        <v>0</v>
      </c>
      <c r="AM978">
        <v>440</v>
      </c>
      <c r="AN978">
        <v>440</v>
      </c>
      <c r="AO978" s="28" t="s">
        <v>103</v>
      </c>
      <c r="AP978" s="28" t="s">
        <v>98</v>
      </c>
      <c r="AQ978" t="s">
        <v>105</v>
      </c>
      <c r="AR978" t="s">
        <v>164</v>
      </c>
      <c r="AS978">
        <v>869</v>
      </c>
      <c r="AT978">
        <v>0</v>
      </c>
      <c r="AU978">
        <v>0</v>
      </c>
      <c r="AV978">
        <v>869</v>
      </c>
      <c r="AW978" s="30">
        <v>0</v>
      </c>
      <c r="AX978">
        <v>0</v>
      </c>
      <c r="AY978" s="30">
        <v>1</v>
      </c>
      <c r="AZ978" s="30">
        <v>0</v>
      </c>
      <c r="BA978">
        <v>2</v>
      </c>
      <c r="BB978" s="14">
        <f>IF(Table1[[#This Row],[FullBath]]+Table1[[#This Row],[HalfBath]]=Table1[[#This Row],[BedroomAbvGr]],1,0)</f>
        <v>0</v>
      </c>
      <c r="BC978">
        <v>1</v>
      </c>
      <c r="BD978" s="30" t="s">
        <v>147</v>
      </c>
      <c r="BE978">
        <v>4</v>
      </c>
      <c r="BF978" t="s">
        <v>107</v>
      </c>
      <c r="BG978">
        <v>0</v>
      </c>
      <c r="BH978" t="s">
        <v>83</v>
      </c>
      <c r="BI978" t="s">
        <v>83</v>
      </c>
      <c r="BJ978" t="s">
        <v>83</v>
      </c>
      <c r="BK978" t="s">
        <v>83</v>
      </c>
      <c r="BL978">
        <v>0</v>
      </c>
      <c r="BM978">
        <v>0</v>
      </c>
      <c r="BN978" t="s">
        <v>83</v>
      </c>
      <c r="BO978" t="s">
        <v>83</v>
      </c>
      <c r="BP978" t="s">
        <v>105</v>
      </c>
      <c r="BQ978" s="30">
        <v>0</v>
      </c>
      <c r="BR978" s="14">
        <f>IF(Table1[[#This Row],[WoodDeckSF]]&gt;0,1,0)</f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 s="28" t="s">
        <v>83</v>
      </c>
      <c r="BY978" s="14">
        <f>IF(Table1[[#This Row],[PoolQC]]="NA", 0, 1)</f>
        <v>0</v>
      </c>
      <c r="BZ978" s="30" t="s">
        <v>83</v>
      </c>
      <c r="CA978" s="14">
        <f>IF(Table1[[#This Row],[Fence]]="NA",0,1)</f>
        <v>0</v>
      </c>
      <c r="CB978" t="s">
        <v>83</v>
      </c>
      <c r="CC978">
        <v>0</v>
      </c>
      <c r="CD978" s="30">
        <v>8</v>
      </c>
      <c r="CE978">
        <v>2006</v>
      </c>
      <c r="CF978" t="s">
        <v>110</v>
      </c>
      <c r="CG978" t="s">
        <v>111</v>
      </c>
      <c r="CH978" s="14">
        <f>IF(Table1[[#This Row],[SaleCondition]]="Normal",1,0)</f>
        <v>1</v>
      </c>
      <c r="CI978" s="1">
        <v>85500</v>
      </c>
    </row>
    <row r="979" spans="1:87" x14ac:dyDescent="0.2">
      <c r="A979">
        <v>978</v>
      </c>
      <c r="B979">
        <v>120</v>
      </c>
      <c r="C979" s="28" t="s">
        <v>192</v>
      </c>
      <c r="D979">
        <v>35</v>
      </c>
      <c r="E979">
        <v>4274</v>
      </c>
      <c r="F979" s="28" t="s">
        <v>82</v>
      </c>
      <c r="G979" t="s">
        <v>82</v>
      </c>
      <c r="H979" t="s">
        <v>120</v>
      </c>
      <c r="I979" s="28" t="s">
        <v>85</v>
      </c>
      <c r="J979" t="s">
        <v>86</v>
      </c>
      <c r="K979" s="30" t="s">
        <v>87</v>
      </c>
      <c r="L979" t="s">
        <v>88</v>
      </c>
      <c r="M979" s="31" t="s">
        <v>136</v>
      </c>
      <c r="N979" s="31" t="s">
        <v>90</v>
      </c>
      <c r="O979" s="28" t="s">
        <v>90</v>
      </c>
      <c r="P979" t="s">
        <v>179</v>
      </c>
      <c r="Q979" s="30" t="s">
        <v>115</v>
      </c>
      <c r="R979" s="28">
        <v>7</v>
      </c>
      <c r="S979" s="28">
        <v>5</v>
      </c>
      <c r="T979">
        <v>2006</v>
      </c>
      <c r="U979">
        <v>2007</v>
      </c>
      <c r="V979" s="14">
        <f t="shared" si="15"/>
        <v>1</v>
      </c>
      <c r="W979" s="28" t="s">
        <v>93</v>
      </c>
      <c r="X979" s="28" t="s">
        <v>94</v>
      </c>
      <c r="Y979" s="30" t="s">
        <v>95</v>
      </c>
      <c r="Z979" s="28" t="s">
        <v>95</v>
      </c>
      <c r="AA979" t="s">
        <v>83</v>
      </c>
      <c r="AB979" s="28" t="s">
        <v>83</v>
      </c>
      <c r="AC979" s="28" t="s">
        <v>97</v>
      </c>
      <c r="AD979" s="28" t="s">
        <v>98</v>
      </c>
      <c r="AE979" s="30" t="s">
        <v>99</v>
      </c>
      <c r="AF979" t="s">
        <v>97</v>
      </c>
      <c r="AG979" t="s">
        <v>98</v>
      </c>
      <c r="AH979" t="s">
        <v>100</v>
      </c>
      <c r="AI979" t="s">
        <v>101</v>
      </c>
      <c r="AJ979">
        <v>1106</v>
      </c>
      <c r="AK979" t="s">
        <v>102</v>
      </c>
      <c r="AL979">
        <v>0</v>
      </c>
      <c r="AM979">
        <v>135</v>
      </c>
      <c r="AN979">
        <v>1241</v>
      </c>
      <c r="AO979" s="28" t="s">
        <v>103</v>
      </c>
      <c r="AP979" s="28" t="s">
        <v>104</v>
      </c>
      <c r="AQ979" t="s">
        <v>105</v>
      </c>
      <c r="AR979" t="s">
        <v>106</v>
      </c>
      <c r="AS979">
        <v>1241</v>
      </c>
      <c r="AT979">
        <v>0</v>
      </c>
      <c r="AU979">
        <v>0</v>
      </c>
      <c r="AV979">
        <v>1241</v>
      </c>
      <c r="AW979" s="30">
        <v>1</v>
      </c>
      <c r="AX979">
        <v>0</v>
      </c>
      <c r="AY979" s="30">
        <v>1</v>
      </c>
      <c r="AZ979" s="30">
        <v>1</v>
      </c>
      <c r="BA979">
        <v>1</v>
      </c>
      <c r="BB979" s="14">
        <f>IF(Table1[[#This Row],[FullBath]]+Table1[[#This Row],[HalfBath]]=Table1[[#This Row],[BedroomAbvGr]],1,0)</f>
        <v>0</v>
      </c>
      <c r="BC979">
        <v>1</v>
      </c>
      <c r="BD979" s="30" t="s">
        <v>97</v>
      </c>
      <c r="BE979">
        <v>4</v>
      </c>
      <c r="BF979" t="s">
        <v>107</v>
      </c>
      <c r="BG979">
        <v>0</v>
      </c>
      <c r="BH979" t="s">
        <v>83</v>
      </c>
      <c r="BI979" t="s">
        <v>108</v>
      </c>
      <c r="BJ979">
        <v>2007</v>
      </c>
      <c r="BK979" t="s">
        <v>157</v>
      </c>
      <c r="BL979">
        <v>2</v>
      </c>
      <c r="BM979">
        <v>569</v>
      </c>
      <c r="BN979" t="s">
        <v>98</v>
      </c>
      <c r="BO979" t="s">
        <v>98</v>
      </c>
      <c r="BP979" t="s">
        <v>105</v>
      </c>
      <c r="BQ979" s="30">
        <v>0</v>
      </c>
      <c r="BR979" s="14">
        <f>IF(Table1[[#This Row],[WoodDeckSF]]&gt;0,1,0)</f>
        <v>0</v>
      </c>
      <c r="BS979">
        <v>116</v>
      </c>
      <c r="BT979">
        <v>0</v>
      </c>
      <c r="BU979">
        <v>0</v>
      </c>
      <c r="BV979">
        <v>0</v>
      </c>
      <c r="BW979">
        <v>0</v>
      </c>
      <c r="BX979" s="28" t="s">
        <v>83</v>
      </c>
      <c r="BY979" s="14">
        <f>IF(Table1[[#This Row],[PoolQC]]="NA", 0, 1)</f>
        <v>0</v>
      </c>
      <c r="BZ979" s="30" t="s">
        <v>83</v>
      </c>
      <c r="CA979" s="14">
        <f>IF(Table1[[#This Row],[Fence]]="NA",0,1)</f>
        <v>0</v>
      </c>
      <c r="CB979" t="s">
        <v>83</v>
      </c>
      <c r="CC979">
        <v>0</v>
      </c>
      <c r="CD979" s="30">
        <v>11</v>
      </c>
      <c r="CE979">
        <v>2007</v>
      </c>
      <c r="CF979" t="s">
        <v>158</v>
      </c>
      <c r="CG979" t="s">
        <v>159</v>
      </c>
      <c r="CH979" s="14">
        <f>IF(Table1[[#This Row],[SaleCondition]]="Normal",1,0)</f>
        <v>0</v>
      </c>
      <c r="CI979" s="1">
        <v>199900</v>
      </c>
    </row>
    <row r="980" spans="1:87" x14ac:dyDescent="0.2">
      <c r="A980">
        <v>979</v>
      </c>
      <c r="B980">
        <v>20</v>
      </c>
      <c r="C980" s="28" t="s">
        <v>81</v>
      </c>
      <c r="D980">
        <v>68</v>
      </c>
      <c r="E980">
        <v>9450</v>
      </c>
      <c r="F980" s="28" t="s">
        <v>82</v>
      </c>
      <c r="G980" t="s">
        <v>83</v>
      </c>
      <c r="H980" t="s">
        <v>84</v>
      </c>
      <c r="I980" s="28" t="s">
        <v>175</v>
      </c>
      <c r="J980" t="s">
        <v>86</v>
      </c>
      <c r="K980" s="30" t="s">
        <v>87</v>
      </c>
      <c r="L980" t="s">
        <v>194</v>
      </c>
      <c r="M980" s="31" t="s">
        <v>185</v>
      </c>
      <c r="N980" s="31" t="s">
        <v>90</v>
      </c>
      <c r="O980" s="28" t="s">
        <v>90</v>
      </c>
      <c r="P980" t="s">
        <v>91</v>
      </c>
      <c r="Q980" s="30" t="s">
        <v>115</v>
      </c>
      <c r="R980" s="28">
        <v>4</v>
      </c>
      <c r="S980" s="28">
        <v>5</v>
      </c>
      <c r="T980">
        <v>1954</v>
      </c>
      <c r="U980">
        <v>1954</v>
      </c>
      <c r="V980" s="14">
        <f t="shared" si="15"/>
        <v>0</v>
      </c>
      <c r="W980" s="28" t="s">
        <v>93</v>
      </c>
      <c r="X980" s="28" t="s">
        <v>94</v>
      </c>
      <c r="Y980" s="30" t="s">
        <v>116</v>
      </c>
      <c r="Z980" s="28" t="s">
        <v>116</v>
      </c>
      <c r="AA980" t="s">
        <v>117</v>
      </c>
      <c r="AB980" s="28">
        <v>0</v>
      </c>
      <c r="AC980" s="28" t="s">
        <v>98</v>
      </c>
      <c r="AD980" s="28" t="s">
        <v>98</v>
      </c>
      <c r="AE980" s="30" t="s">
        <v>118</v>
      </c>
      <c r="AF980" t="s">
        <v>98</v>
      </c>
      <c r="AG980" t="s">
        <v>98</v>
      </c>
      <c r="AH980" t="s">
        <v>100</v>
      </c>
      <c r="AI980" t="s">
        <v>172</v>
      </c>
      <c r="AJ980">
        <v>552</v>
      </c>
      <c r="AK980" t="s">
        <v>102</v>
      </c>
      <c r="AL980">
        <v>0</v>
      </c>
      <c r="AM980">
        <v>342</v>
      </c>
      <c r="AN980">
        <v>894</v>
      </c>
      <c r="AO980" s="28" t="s">
        <v>103</v>
      </c>
      <c r="AP980" s="28" t="s">
        <v>104</v>
      </c>
      <c r="AQ980" t="s">
        <v>105</v>
      </c>
      <c r="AR980" t="s">
        <v>106</v>
      </c>
      <c r="AS980">
        <v>894</v>
      </c>
      <c r="AT980">
        <v>0</v>
      </c>
      <c r="AU980">
        <v>0</v>
      </c>
      <c r="AV980">
        <v>894</v>
      </c>
      <c r="AW980" s="30">
        <v>0</v>
      </c>
      <c r="AX980">
        <v>0</v>
      </c>
      <c r="AY980" s="30">
        <v>1</v>
      </c>
      <c r="AZ980" s="30">
        <v>0</v>
      </c>
      <c r="BA980">
        <v>3</v>
      </c>
      <c r="BB980" s="14">
        <f>IF(Table1[[#This Row],[FullBath]]+Table1[[#This Row],[HalfBath]]=Table1[[#This Row],[BedroomAbvGr]],1,0)</f>
        <v>0</v>
      </c>
      <c r="BC980">
        <v>1</v>
      </c>
      <c r="BD980" s="30" t="s">
        <v>98</v>
      </c>
      <c r="BE980">
        <v>5</v>
      </c>
      <c r="BF980" t="s">
        <v>107</v>
      </c>
      <c r="BG980">
        <v>0</v>
      </c>
      <c r="BH980" t="s">
        <v>83</v>
      </c>
      <c r="BI980" t="s">
        <v>127</v>
      </c>
      <c r="BJ980">
        <v>1999</v>
      </c>
      <c r="BK980" t="s">
        <v>102</v>
      </c>
      <c r="BL980">
        <v>2</v>
      </c>
      <c r="BM980">
        <v>400</v>
      </c>
      <c r="BN980" t="s">
        <v>98</v>
      </c>
      <c r="BO980" t="s">
        <v>98</v>
      </c>
      <c r="BP980" t="s">
        <v>105</v>
      </c>
      <c r="BQ980" s="30">
        <v>0</v>
      </c>
      <c r="BR980" s="14">
        <f>IF(Table1[[#This Row],[WoodDeckSF]]&gt;0,1,0)</f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s="28" t="s">
        <v>83</v>
      </c>
      <c r="BY980" s="14">
        <f>IF(Table1[[#This Row],[PoolQC]]="NA", 0, 1)</f>
        <v>0</v>
      </c>
      <c r="BZ980" s="30" t="s">
        <v>83</v>
      </c>
      <c r="CA980" s="14">
        <f>IF(Table1[[#This Row],[Fence]]="NA",0,1)</f>
        <v>0</v>
      </c>
      <c r="CB980" t="s">
        <v>83</v>
      </c>
      <c r="CC980">
        <v>0</v>
      </c>
      <c r="CD980" s="30">
        <v>5</v>
      </c>
      <c r="CE980">
        <v>2007</v>
      </c>
      <c r="CF980" t="s">
        <v>110</v>
      </c>
      <c r="CG980" t="s">
        <v>128</v>
      </c>
      <c r="CH980" s="14">
        <f>IF(Table1[[#This Row],[SaleCondition]]="Normal",1,0)</f>
        <v>0</v>
      </c>
      <c r="CI980" s="1">
        <v>110000</v>
      </c>
    </row>
    <row r="981" spans="1:87" x14ac:dyDescent="0.2">
      <c r="A981">
        <v>980</v>
      </c>
      <c r="B981">
        <v>20</v>
      </c>
      <c r="C981" s="28" t="s">
        <v>81</v>
      </c>
      <c r="D981">
        <v>80</v>
      </c>
      <c r="E981">
        <v>8816</v>
      </c>
      <c r="F981" s="28" t="s">
        <v>82</v>
      </c>
      <c r="G981" t="s">
        <v>83</v>
      </c>
      <c r="H981" t="s">
        <v>84</v>
      </c>
      <c r="I981" s="28" t="s">
        <v>85</v>
      </c>
      <c r="J981" t="s">
        <v>86</v>
      </c>
      <c r="K981" s="30" t="s">
        <v>122</v>
      </c>
      <c r="L981" t="s">
        <v>88</v>
      </c>
      <c r="M981" s="31" t="s">
        <v>151</v>
      </c>
      <c r="N981" s="31" t="s">
        <v>114</v>
      </c>
      <c r="O981" s="28" t="s">
        <v>90</v>
      </c>
      <c r="P981" t="s">
        <v>91</v>
      </c>
      <c r="Q981" s="30" t="s">
        <v>115</v>
      </c>
      <c r="R981" s="28">
        <v>5</v>
      </c>
      <c r="S981" s="28">
        <v>6</v>
      </c>
      <c r="T981">
        <v>1963</v>
      </c>
      <c r="U981">
        <v>1963</v>
      </c>
      <c r="V981" s="14">
        <f t="shared" si="15"/>
        <v>0</v>
      </c>
      <c r="W981" s="28" t="s">
        <v>93</v>
      </c>
      <c r="X981" s="28" t="s">
        <v>94</v>
      </c>
      <c r="Y981" s="30" t="s">
        <v>95</v>
      </c>
      <c r="Z981" s="28" t="s">
        <v>95</v>
      </c>
      <c r="AA981" t="s">
        <v>117</v>
      </c>
      <c r="AB981" s="28">
        <v>0</v>
      </c>
      <c r="AC981" s="28" t="s">
        <v>98</v>
      </c>
      <c r="AD981" s="28" t="s">
        <v>98</v>
      </c>
      <c r="AE981" s="30" t="s">
        <v>99</v>
      </c>
      <c r="AF981" t="s">
        <v>98</v>
      </c>
      <c r="AG981" t="s">
        <v>98</v>
      </c>
      <c r="AH981" t="s">
        <v>100</v>
      </c>
      <c r="AI981" t="s">
        <v>153</v>
      </c>
      <c r="AJ981">
        <v>651</v>
      </c>
      <c r="AK981" t="s">
        <v>102</v>
      </c>
      <c r="AL981">
        <v>0</v>
      </c>
      <c r="AM981">
        <v>470</v>
      </c>
      <c r="AN981">
        <v>1121</v>
      </c>
      <c r="AO981" s="28" t="s">
        <v>103</v>
      </c>
      <c r="AP981" s="28" t="s">
        <v>98</v>
      </c>
      <c r="AQ981" t="s">
        <v>105</v>
      </c>
      <c r="AR981" t="s">
        <v>106</v>
      </c>
      <c r="AS981">
        <v>1121</v>
      </c>
      <c r="AT981">
        <v>0</v>
      </c>
      <c r="AU981">
        <v>0</v>
      </c>
      <c r="AV981">
        <v>1121</v>
      </c>
      <c r="AW981" s="30">
        <v>1</v>
      </c>
      <c r="AX981">
        <v>0</v>
      </c>
      <c r="AY981" s="30">
        <v>1</v>
      </c>
      <c r="AZ981" s="30">
        <v>0</v>
      </c>
      <c r="BA981">
        <v>3</v>
      </c>
      <c r="BB981" s="14">
        <f>IF(Table1[[#This Row],[FullBath]]+Table1[[#This Row],[HalfBath]]=Table1[[#This Row],[BedroomAbvGr]],1,0)</f>
        <v>0</v>
      </c>
      <c r="BC981">
        <v>1</v>
      </c>
      <c r="BD981" s="30" t="s">
        <v>98</v>
      </c>
      <c r="BE981">
        <v>5</v>
      </c>
      <c r="BF981" t="s">
        <v>107</v>
      </c>
      <c r="BG981">
        <v>0</v>
      </c>
      <c r="BH981" t="s">
        <v>83</v>
      </c>
      <c r="BI981" t="s">
        <v>127</v>
      </c>
      <c r="BJ981">
        <v>1963</v>
      </c>
      <c r="BK981" t="s">
        <v>102</v>
      </c>
      <c r="BL981">
        <v>2</v>
      </c>
      <c r="BM981">
        <v>480</v>
      </c>
      <c r="BN981" t="s">
        <v>98</v>
      </c>
      <c r="BO981" t="s">
        <v>98</v>
      </c>
      <c r="BP981" t="s">
        <v>105</v>
      </c>
      <c r="BQ981" s="30">
        <v>0</v>
      </c>
      <c r="BR981" s="14">
        <f>IF(Table1[[#This Row],[WoodDeckSF]]&gt;0,1,0)</f>
        <v>0</v>
      </c>
      <c r="BS981">
        <v>80</v>
      </c>
      <c r="BT981">
        <v>0</v>
      </c>
      <c r="BU981">
        <v>0</v>
      </c>
      <c r="BV981">
        <v>0</v>
      </c>
      <c r="BW981">
        <v>0</v>
      </c>
      <c r="BX981" s="28" t="s">
        <v>83</v>
      </c>
      <c r="BY981" s="14">
        <f>IF(Table1[[#This Row],[PoolQC]]="NA", 0, 1)</f>
        <v>0</v>
      </c>
      <c r="BZ981" s="30" t="s">
        <v>134</v>
      </c>
      <c r="CA981" s="14">
        <f>IF(Table1[[#This Row],[Fence]]="NA",0,1)</f>
        <v>1</v>
      </c>
      <c r="CB981" t="s">
        <v>83</v>
      </c>
      <c r="CC981">
        <v>0</v>
      </c>
      <c r="CD981" s="30">
        <v>6</v>
      </c>
      <c r="CE981">
        <v>2009</v>
      </c>
      <c r="CF981" t="s">
        <v>110</v>
      </c>
      <c r="CG981" t="s">
        <v>111</v>
      </c>
      <c r="CH981" s="14">
        <f>IF(Table1[[#This Row],[SaleCondition]]="Normal",1,0)</f>
        <v>1</v>
      </c>
      <c r="CI981" s="1">
        <v>139000</v>
      </c>
    </row>
    <row r="982" spans="1:87" x14ac:dyDescent="0.2">
      <c r="A982">
        <v>981</v>
      </c>
      <c r="B982">
        <v>85</v>
      </c>
      <c r="C982" s="28" t="s">
        <v>81</v>
      </c>
      <c r="D982" t="s">
        <v>83</v>
      </c>
      <c r="E982">
        <v>12122</v>
      </c>
      <c r="F982" s="28" t="s">
        <v>82</v>
      </c>
      <c r="G982" t="s">
        <v>83</v>
      </c>
      <c r="H982" t="s">
        <v>120</v>
      </c>
      <c r="I982" s="28" t="s">
        <v>85</v>
      </c>
      <c r="J982" t="s">
        <v>86</v>
      </c>
      <c r="K982" s="30" t="s">
        <v>122</v>
      </c>
      <c r="L982" t="s">
        <v>88</v>
      </c>
      <c r="M982" s="31" t="s">
        <v>162</v>
      </c>
      <c r="N982" s="31" t="s">
        <v>90</v>
      </c>
      <c r="O982" s="28" t="s">
        <v>90</v>
      </c>
      <c r="P982" t="s">
        <v>91</v>
      </c>
      <c r="Q982" s="30" t="s">
        <v>191</v>
      </c>
      <c r="R982" s="28">
        <v>7</v>
      </c>
      <c r="S982" s="28">
        <v>9</v>
      </c>
      <c r="T982">
        <v>1961</v>
      </c>
      <c r="U982">
        <v>2007</v>
      </c>
      <c r="V982" s="14">
        <f t="shared" si="15"/>
        <v>1</v>
      </c>
      <c r="W982" s="28" t="s">
        <v>93</v>
      </c>
      <c r="X982" s="28" t="s">
        <v>94</v>
      </c>
      <c r="Y982" s="30" t="s">
        <v>180</v>
      </c>
      <c r="Z982" s="28" t="s">
        <v>181</v>
      </c>
      <c r="AA982" t="s">
        <v>137</v>
      </c>
      <c r="AB982" s="28">
        <v>210</v>
      </c>
      <c r="AC982" s="28" t="s">
        <v>104</v>
      </c>
      <c r="AD982" s="28" t="s">
        <v>98</v>
      </c>
      <c r="AE982" s="30" t="s">
        <v>118</v>
      </c>
      <c r="AF982" t="s">
        <v>98</v>
      </c>
      <c r="AG982" t="s">
        <v>98</v>
      </c>
      <c r="AH982" t="s">
        <v>130</v>
      </c>
      <c r="AI982" t="s">
        <v>119</v>
      </c>
      <c r="AJ982">
        <v>867</v>
      </c>
      <c r="AK982" t="s">
        <v>102</v>
      </c>
      <c r="AL982">
        <v>0</v>
      </c>
      <c r="AM982">
        <v>77</v>
      </c>
      <c r="AN982">
        <v>944</v>
      </c>
      <c r="AO982" s="28" t="s">
        <v>103</v>
      </c>
      <c r="AP982" s="28" t="s">
        <v>97</v>
      </c>
      <c r="AQ982" t="s">
        <v>105</v>
      </c>
      <c r="AR982" t="s">
        <v>106</v>
      </c>
      <c r="AS982">
        <v>999</v>
      </c>
      <c r="AT982">
        <v>0</v>
      </c>
      <c r="AU982">
        <v>0</v>
      </c>
      <c r="AV982">
        <v>999</v>
      </c>
      <c r="AW982" s="30">
        <v>1</v>
      </c>
      <c r="AX982">
        <v>0</v>
      </c>
      <c r="AY982" s="30">
        <v>1</v>
      </c>
      <c r="AZ982" s="30">
        <v>0</v>
      </c>
      <c r="BA982">
        <v>3</v>
      </c>
      <c r="BB982" s="14">
        <f>IF(Table1[[#This Row],[FullBath]]+Table1[[#This Row],[HalfBath]]=Table1[[#This Row],[BedroomAbvGr]],1,0)</f>
        <v>0</v>
      </c>
      <c r="BC982">
        <v>1</v>
      </c>
      <c r="BD982" s="30" t="s">
        <v>104</v>
      </c>
      <c r="BE982">
        <v>6</v>
      </c>
      <c r="BF982" t="s">
        <v>107</v>
      </c>
      <c r="BG982">
        <v>0</v>
      </c>
      <c r="BH982" t="s">
        <v>83</v>
      </c>
      <c r="BI982" t="s">
        <v>108</v>
      </c>
      <c r="BJ982">
        <v>1961</v>
      </c>
      <c r="BK982" t="s">
        <v>109</v>
      </c>
      <c r="BL982">
        <v>2</v>
      </c>
      <c r="BM982">
        <v>588</v>
      </c>
      <c r="BN982" t="s">
        <v>98</v>
      </c>
      <c r="BO982" t="s">
        <v>98</v>
      </c>
      <c r="BP982" t="s">
        <v>105</v>
      </c>
      <c r="BQ982" s="30">
        <v>144</v>
      </c>
      <c r="BR982" s="14">
        <f>IF(Table1[[#This Row],[WoodDeckSF]]&gt;0,1,0)</f>
        <v>1</v>
      </c>
      <c r="BS982">
        <v>76</v>
      </c>
      <c r="BT982">
        <v>0</v>
      </c>
      <c r="BU982">
        <v>0</v>
      </c>
      <c r="BV982">
        <v>0</v>
      </c>
      <c r="BW982">
        <v>0</v>
      </c>
      <c r="BX982" s="28" t="s">
        <v>83</v>
      </c>
      <c r="BY982" s="14">
        <f>IF(Table1[[#This Row],[PoolQC]]="NA", 0, 1)</f>
        <v>0</v>
      </c>
      <c r="BZ982" s="30" t="s">
        <v>83</v>
      </c>
      <c r="CA982" s="14">
        <f>IF(Table1[[#This Row],[Fence]]="NA",0,1)</f>
        <v>0</v>
      </c>
      <c r="CB982" t="s">
        <v>83</v>
      </c>
      <c r="CC982">
        <v>0</v>
      </c>
      <c r="CD982" s="30">
        <v>7</v>
      </c>
      <c r="CE982">
        <v>2008</v>
      </c>
      <c r="CF982" t="s">
        <v>110</v>
      </c>
      <c r="CG982" t="s">
        <v>111</v>
      </c>
      <c r="CH982" s="14">
        <f>IF(Table1[[#This Row],[SaleCondition]]="Normal",1,0)</f>
        <v>1</v>
      </c>
      <c r="CI982" s="1">
        <v>178400</v>
      </c>
    </row>
    <row r="983" spans="1:87" x14ac:dyDescent="0.2">
      <c r="A983">
        <v>982</v>
      </c>
      <c r="B983">
        <v>60</v>
      </c>
      <c r="C983" s="28" t="s">
        <v>81</v>
      </c>
      <c r="D983">
        <v>98</v>
      </c>
      <c r="E983">
        <v>12203</v>
      </c>
      <c r="F983" s="28" t="s">
        <v>82</v>
      </c>
      <c r="G983" t="s">
        <v>83</v>
      </c>
      <c r="H983" t="s">
        <v>120</v>
      </c>
      <c r="I983" s="28" t="s">
        <v>85</v>
      </c>
      <c r="J983" t="s">
        <v>86</v>
      </c>
      <c r="K983" s="30" t="s">
        <v>122</v>
      </c>
      <c r="L983" t="s">
        <v>88</v>
      </c>
      <c r="M983" s="31" t="s">
        <v>129</v>
      </c>
      <c r="N983" s="31" t="s">
        <v>90</v>
      </c>
      <c r="O983" s="28" t="s">
        <v>90</v>
      </c>
      <c r="P983" t="s">
        <v>91</v>
      </c>
      <c r="Q983" s="30" t="s">
        <v>92</v>
      </c>
      <c r="R983" s="28">
        <v>8</v>
      </c>
      <c r="S983" s="28">
        <v>5</v>
      </c>
      <c r="T983">
        <v>1998</v>
      </c>
      <c r="U983">
        <v>1999</v>
      </c>
      <c r="V983" s="14">
        <f t="shared" si="15"/>
        <v>1</v>
      </c>
      <c r="W983" s="28" t="s">
        <v>152</v>
      </c>
      <c r="X983" s="28" t="s">
        <v>94</v>
      </c>
      <c r="Y983" s="30" t="s">
        <v>95</v>
      </c>
      <c r="Z983" s="28" t="s">
        <v>95</v>
      </c>
      <c r="AA983" t="s">
        <v>96</v>
      </c>
      <c r="AB983" s="28">
        <v>975</v>
      </c>
      <c r="AC983" s="28" t="s">
        <v>97</v>
      </c>
      <c r="AD983" s="28" t="s">
        <v>98</v>
      </c>
      <c r="AE983" s="30" t="s">
        <v>99</v>
      </c>
      <c r="AF983" t="s">
        <v>97</v>
      </c>
      <c r="AG983" t="s">
        <v>98</v>
      </c>
      <c r="AH983" t="s">
        <v>100</v>
      </c>
      <c r="AI983" t="s">
        <v>101</v>
      </c>
      <c r="AJ983">
        <v>854</v>
      </c>
      <c r="AK983" t="s">
        <v>102</v>
      </c>
      <c r="AL983">
        <v>0</v>
      </c>
      <c r="AM983">
        <v>371</v>
      </c>
      <c r="AN983">
        <v>1225</v>
      </c>
      <c r="AO983" s="28" t="s">
        <v>103</v>
      </c>
      <c r="AP983" s="28" t="s">
        <v>104</v>
      </c>
      <c r="AQ983" t="s">
        <v>105</v>
      </c>
      <c r="AR983" t="s">
        <v>106</v>
      </c>
      <c r="AS983">
        <v>1276</v>
      </c>
      <c r="AT983">
        <v>1336</v>
      </c>
      <c r="AU983">
        <v>0</v>
      </c>
      <c r="AV983">
        <v>2612</v>
      </c>
      <c r="AW983" s="30">
        <v>1</v>
      </c>
      <c r="AX983">
        <v>0</v>
      </c>
      <c r="AY983" s="30">
        <v>2</v>
      </c>
      <c r="AZ983" s="30">
        <v>1</v>
      </c>
      <c r="BA983">
        <v>4</v>
      </c>
      <c r="BB983" s="14">
        <f>IF(Table1[[#This Row],[FullBath]]+Table1[[#This Row],[HalfBath]]=Table1[[#This Row],[BedroomAbvGr]],1,0)</f>
        <v>0</v>
      </c>
      <c r="BC983">
        <v>1</v>
      </c>
      <c r="BD983" s="30" t="s">
        <v>97</v>
      </c>
      <c r="BE983">
        <v>8</v>
      </c>
      <c r="BF983" t="s">
        <v>107</v>
      </c>
      <c r="BG983">
        <v>1</v>
      </c>
      <c r="BH983" t="s">
        <v>98</v>
      </c>
      <c r="BI983" t="s">
        <v>108</v>
      </c>
      <c r="BJ983">
        <v>1998</v>
      </c>
      <c r="BK983" t="s">
        <v>157</v>
      </c>
      <c r="BL983">
        <v>3</v>
      </c>
      <c r="BM983">
        <v>676</v>
      </c>
      <c r="BN983" t="s">
        <v>98</v>
      </c>
      <c r="BO983" t="s">
        <v>98</v>
      </c>
      <c r="BP983" t="s">
        <v>105</v>
      </c>
      <c r="BQ983" s="30">
        <v>250</v>
      </c>
      <c r="BR983" s="14">
        <f>IF(Table1[[#This Row],[WoodDeckSF]]&gt;0,1,0)</f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 s="28" t="s">
        <v>83</v>
      </c>
      <c r="BY983" s="14">
        <f>IF(Table1[[#This Row],[PoolQC]]="NA", 0, 1)</f>
        <v>0</v>
      </c>
      <c r="BZ983" s="30" t="s">
        <v>83</v>
      </c>
      <c r="CA983" s="14">
        <f>IF(Table1[[#This Row],[Fence]]="NA",0,1)</f>
        <v>0</v>
      </c>
      <c r="CB983" t="s">
        <v>83</v>
      </c>
      <c r="CC983">
        <v>0</v>
      </c>
      <c r="CD983" s="30">
        <v>7</v>
      </c>
      <c r="CE983">
        <v>2009</v>
      </c>
      <c r="CF983" t="s">
        <v>110</v>
      </c>
      <c r="CG983" t="s">
        <v>111</v>
      </c>
      <c r="CH983" s="14">
        <f>IF(Table1[[#This Row],[SaleCondition]]="Normal",1,0)</f>
        <v>1</v>
      </c>
      <c r="CI983" s="1">
        <v>336000</v>
      </c>
    </row>
    <row r="984" spans="1:87" x14ac:dyDescent="0.2">
      <c r="A984">
        <v>983</v>
      </c>
      <c r="B984">
        <v>20</v>
      </c>
      <c r="C984" s="28" t="s">
        <v>81</v>
      </c>
      <c r="D984">
        <v>43</v>
      </c>
      <c r="E984">
        <v>3182</v>
      </c>
      <c r="F984" s="28" t="s">
        <v>82</v>
      </c>
      <c r="G984" t="s">
        <v>83</v>
      </c>
      <c r="H984" t="s">
        <v>84</v>
      </c>
      <c r="I984" s="28" t="s">
        <v>85</v>
      </c>
      <c r="J984" t="s">
        <v>86</v>
      </c>
      <c r="K984" s="30" t="s">
        <v>87</v>
      </c>
      <c r="L984" t="s">
        <v>88</v>
      </c>
      <c r="M984" s="31" t="s">
        <v>227</v>
      </c>
      <c r="N984" s="31" t="s">
        <v>90</v>
      </c>
      <c r="O984" s="28" t="s">
        <v>90</v>
      </c>
      <c r="P984" t="s">
        <v>91</v>
      </c>
      <c r="Q984" s="30" t="s">
        <v>115</v>
      </c>
      <c r="R984" s="28">
        <v>7</v>
      </c>
      <c r="S984" s="28">
        <v>5</v>
      </c>
      <c r="T984">
        <v>2007</v>
      </c>
      <c r="U984">
        <v>2007</v>
      </c>
      <c r="V984" s="14">
        <f t="shared" si="15"/>
        <v>0</v>
      </c>
      <c r="W984" s="28" t="s">
        <v>93</v>
      </c>
      <c r="X984" s="28" t="s">
        <v>94</v>
      </c>
      <c r="Y984" s="30" t="s">
        <v>95</v>
      </c>
      <c r="Z984" s="28" t="s">
        <v>95</v>
      </c>
      <c r="AA984" t="s">
        <v>96</v>
      </c>
      <c r="AB984" s="28">
        <v>16</v>
      </c>
      <c r="AC984" s="28" t="s">
        <v>97</v>
      </c>
      <c r="AD984" s="28" t="s">
        <v>98</v>
      </c>
      <c r="AE984" s="30" t="s">
        <v>99</v>
      </c>
      <c r="AF984" t="s">
        <v>97</v>
      </c>
      <c r="AG984" t="s">
        <v>98</v>
      </c>
      <c r="AH984" t="s">
        <v>130</v>
      </c>
      <c r="AI984" t="s">
        <v>102</v>
      </c>
      <c r="AJ984">
        <v>0</v>
      </c>
      <c r="AK984" t="s">
        <v>102</v>
      </c>
      <c r="AL984">
        <v>0</v>
      </c>
      <c r="AM984">
        <v>1266</v>
      </c>
      <c r="AN984">
        <v>1266</v>
      </c>
      <c r="AO984" s="28" t="s">
        <v>103</v>
      </c>
      <c r="AP984" s="28" t="s">
        <v>104</v>
      </c>
      <c r="AQ984" t="s">
        <v>105</v>
      </c>
      <c r="AR984" t="s">
        <v>106</v>
      </c>
      <c r="AS984">
        <v>1266</v>
      </c>
      <c r="AT984">
        <v>0</v>
      </c>
      <c r="AU984">
        <v>0</v>
      </c>
      <c r="AV984">
        <v>1266</v>
      </c>
      <c r="AW984" s="30">
        <v>0</v>
      </c>
      <c r="AX984">
        <v>0</v>
      </c>
      <c r="AY984" s="30">
        <v>2</v>
      </c>
      <c r="AZ984" s="30">
        <v>0</v>
      </c>
      <c r="BA984">
        <v>2</v>
      </c>
      <c r="BB984" s="14">
        <f>IF(Table1[[#This Row],[FullBath]]+Table1[[#This Row],[HalfBath]]=Table1[[#This Row],[BedroomAbvGr]],1,0)</f>
        <v>1</v>
      </c>
      <c r="BC984">
        <v>1</v>
      </c>
      <c r="BD984" s="30" t="s">
        <v>97</v>
      </c>
      <c r="BE984">
        <v>6</v>
      </c>
      <c r="BF984" t="s">
        <v>107</v>
      </c>
      <c r="BG984">
        <v>1</v>
      </c>
      <c r="BH984" t="s">
        <v>97</v>
      </c>
      <c r="BI984" t="s">
        <v>108</v>
      </c>
      <c r="BJ984">
        <v>2007</v>
      </c>
      <c r="BK984" t="s">
        <v>157</v>
      </c>
      <c r="BL984">
        <v>2</v>
      </c>
      <c r="BM984">
        <v>388</v>
      </c>
      <c r="BN984" t="s">
        <v>98</v>
      </c>
      <c r="BO984" t="s">
        <v>98</v>
      </c>
      <c r="BP984" t="s">
        <v>105</v>
      </c>
      <c r="BQ984" s="30">
        <v>100</v>
      </c>
      <c r="BR984" s="14">
        <f>IF(Table1[[#This Row],[WoodDeckSF]]&gt;0,1,0)</f>
        <v>1</v>
      </c>
      <c r="BS984">
        <v>16</v>
      </c>
      <c r="BT984">
        <v>0</v>
      </c>
      <c r="BU984">
        <v>0</v>
      </c>
      <c r="BV984">
        <v>0</v>
      </c>
      <c r="BW984">
        <v>0</v>
      </c>
      <c r="BX984" s="28" t="s">
        <v>83</v>
      </c>
      <c r="BY984" s="14">
        <f>IF(Table1[[#This Row],[PoolQC]]="NA", 0, 1)</f>
        <v>0</v>
      </c>
      <c r="BZ984" s="30" t="s">
        <v>83</v>
      </c>
      <c r="CA984" s="14">
        <f>IF(Table1[[#This Row],[Fence]]="NA",0,1)</f>
        <v>0</v>
      </c>
      <c r="CB984" t="s">
        <v>83</v>
      </c>
      <c r="CC984">
        <v>0</v>
      </c>
      <c r="CD984" s="30">
        <v>3</v>
      </c>
      <c r="CE984">
        <v>2008</v>
      </c>
      <c r="CF984" t="s">
        <v>110</v>
      </c>
      <c r="CG984" t="s">
        <v>111</v>
      </c>
      <c r="CH984" s="14">
        <f>IF(Table1[[#This Row],[SaleCondition]]="Normal",1,0)</f>
        <v>1</v>
      </c>
      <c r="CI984" s="1">
        <v>159895</v>
      </c>
    </row>
    <row r="985" spans="1:87" x14ac:dyDescent="0.2">
      <c r="A985">
        <v>984</v>
      </c>
      <c r="B985">
        <v>60</v>
      </c>
      <c r="C985" s="28" t="s">
        <v>81</v>
      </c>
      <c r="D985" t="s">
        <v>83</v>
      </c>
      <c r="E985">
        <v>11250</v>
      </c>
      <c r="F985" s="28" t="s">
        <v>82</v>
      </c>
      <c r="G985" t="s">
        <v>83</v>
      </c>
      <c r="H985" t="s">
        <v>84</v>
      </c>
      <c r="I985" s="28" t="s">
        <v>85</v>
      </c>
      <c r="J985" t="s">
        <v>86</v>
      </c>
      <c r="K985" s="30" t="s">
        <v>122</v>
      </c>
      <c r="L985" t="s">
        <v>88</v>
      </c>
      <c r="M985" s="31" t="s">
        <v>89</v>
      </c>
      <c r="N985" s="31" t="s">
        <v>90</v>
      </c>
      <c r="O985" s="28" t="s">
        <v>90</v>
      </c>
      <c r="P985" t="s">
        <v>91</v>
      </c>
      <c r="Q985" s="30" t="s">
        <v>92</v>
      </c>
      <c r="R985" s="28">
        <v>8</v>
      </c>
      <c r="S985" s="28">
        <v>5</v>
      </c>
      <c r="T985">
        <v>2002</v>
      </c>
      <c r="U985">
        <v>2002</v>
      </c>
      <c r="V985" s="14">
        <f t="shared" si="15"/>
        <v>0</v>
      </c>
      <c r="W985" s="28" t="s">
        <v>93</v>
      </c>
      <c r="X985" s="28" t="s">
        <v>94</v>
      </c>
      <c r="Y985" s="30" t="s">
        <v>180</v>
      </c>
      <c r="Z985" s="28" t="s">
        <v>181</v>
      </c>
      <c r="AA985" t="s">
        <v>117</v>
      </c>
      <c r="AB985" s="28">
        <v>0</v>
      </c>
      <c r="AC985" s="28" t="s">
        <v>97</v>
      </c>
      <c r="AD985" s="28" t="s">
        <v>98</v>
      </c>
      <c r="AE985" s="30" t="s">
        <v>99</v>
      </c>
      <c r="AF985" t="s">
        <v>97</v>
      </c>
      <c r="AG985" t="s">
        <v>98</v>
      </c>
      <c r="AH985" t="s">
        <v>121</v>
      </c>
      <c r="AI985" t="s">
        <v>102</v>
      </c>
      <c r="AJ985">
        <v>0</v>
      </c>
      <c r="AK985" t="s">
        <v>102</v>
      </c>
      <c r="AL985">
        <v>0</v>
      </c>
      <c r="AM985">
        <v>1128</v>
      </c>
      <c r="AN985">
        <v>1128</v>
      </c>
      <c r="AO985" s="28" t="s">
        <v>103</v>
      </c>
      <c r="AP985" s="28" t="s">
        <v>104</v>
      </c>
      <c r="AQ985" t="s">
        <v>105</v>
      </c>
      <c r="AR985" t="s">
        <v>106</v>
      </c>
      <c r="AS985">
        <v>1149</v>
      </c>
      <c r="AT985">
        <v>1141</v>
      </c>
      <c r="AU985">
        <v>0</v>
      </c>
      <c r="AV985">
        <v>2290</v>
      </c>
      <c r="AW985" s="30">
        <v>0</v>
      </c>
      <c r="AX985">
        <v>0</v>
      </c>
      <c r="AY985" s="30">
        <v>2</v>
      </c>
      <c r="AZ985" s="30">
        <v>1</v>
      </c>
      <c r="BA985">
        <v>4</v>
      </c>
      <c r="BB985" s="14">
        <f>IF(Table1[[#This Row],[FullBath]]+Table1[[#This Row],[HalfBath]]=Table1[[#This Row],[BedroomAbvGr]],1,0)</f>
        <v>0</v>
      </c>
      <c r="BC985">
        <v>1</v>
      </c>
      <c r="BD985" s="30" t="s">
        <v>97</v>
      </c>
      <c r="BE985">
        <v>9</v>
      </c>
      <c r="BF985" t="s">
        <v>107</v>
      </c>
      <c r="BG985">
        <v>1</v>
      </c>
      <c r="BH985" t="s">
        <v>97</v>
      </c>
      <c r="BI985" t="s">
        <v>108</v>
      </c>
      <c r="BJ985">
        <v>2002</v>
      </c>
      <c r="BK985" t="s">
        <v>102</v>
      </c>
      <c r="BL985">
        <v>2</v>
      </c>
      <c r="BM985">
        <v>779</v>
      </c>
      <c r="BN985" t="s">
        <v>98</v>
      </c>
      <c r="BO985" t="s">
        <v>98</v>
      </c>
      <c r="BP985" t="s">
        <v>105</v>
      </c>
      <c r="BQ985" s="30">
        <v>0</v>
      </c>
      <c r="BR985" s="14">
        <f>IF(Table1[[#This Row],[WoodDeckSF]]&gt;0,1,0)</f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s="28" t="s">
        <v>83</v>
      </c>
      <c r="BY985" s="14">
        <f>IF(Table1[[#This Row],[PoolQC]]="NA", 0, 1)</f>
        <v>0</v>
      </c>
      <c r="BZ985" s="30" t="s">
        <v>83</v>
      </c>
      <c r="CA985" s="14">
        <f>IF(Table1[[#This Row],[Fence]]="NA",0,1)</f>
        <v>0</v>
      </c>
      <c r="CB985" t="s">
        <v>83</v>
      </c>
      <c r="CC985">
        <v>0</v>
      </c>
      <c r="CD985" s="30">
        <v>5</v>
      </c>
      <c r="CE985">
        <v>2008</v>
      </c>
      <c r="CF985" t="s">
        <v>110</v>
      </c>
      <c r="CG985" t="s">
        <v>111</v>
      </c>
      <c r="CH985" s="14">
        <f>IF(Table1[[#This Row],[SaleCondition]]="Normal",1,0)</f>
        <v>1</v>
      </c>
      <c r="CI985" s="1">
        <v>255900</v>
      </c>
    </row>
    <row r="986" spans="1:87" x14ac:dyDescent="0.2">
      <c r="A986">
        <v>985</v>
      </c>
      <c r="B986">
        <v>90</v>
      </c>
      <c r="C986" s="28" t="s">
        <v>81</v>
      </c>
      <c r="D986">
        <v>75</v>
      </c>
      <c r="E986">
        <v>10125</v>
      </c>
      <c r="F986" s="28" t="s">
        <v>82</v>
      </c>
      <c r="G986" t="s">
        <v>83</v>
      </c>
      <c r="H986" t="s">
        <v>84</v>
      </c>
      <c r="I986" s="28" t="s">
        <v>85</v>
      </c>
      <c r="J986" t="s">
        <v>86</v>
      </c>
      <c r="K986" s="30" t="s">
        <v>87</v>
      </c>
      <c r="L986" t="s">
        <v>88</v>
      </c>
      <c r="M986" s="31" t="s">
        <v>131</v>
      </c>
      <c r="N986" s="31" t="s">
        <v>90</v>
      </c>
      <c r="O986" s="28" t="s">
        <v>90</v>
      </c>
      <c r="P986" t="s">
        <v>167</v>
      </c>
      <c r="Q986" s="30" t="s">
        <v>132</v>
      </c>
      <c r="R986" s="28">
        <v>5</v>
      </c>
      <c r="S986" s="28">
        <v>5</v>
      </c>
      <c r="T986">
        <v>1977</v>
      </c>
      <c r="U986">
        <v>1977</v>
      </c>
      <c r="V986" s="14">
        <f t="shared" si="15"/>
        <v>0</v>
      </c>
      <c r="W986" s="28" t="s">
        <v>93</v>
      </c>
      <c r="X986" s="28" t="s">
        <v>94</v>
      </c>
      <c r="Y986" s="30" t="s">
        <v>161</v>
      </c>
      <c r="Z986" s="28" t="s">
        <v>161</v>
      </c>
      <c r="AA986" t="s">
        <v>117</v>
      </c>
      <c r="AB986" s="28">
        <v>0</v>
      </c>
      <c r="AC986" s="28" t="s">
        <v>98</v>
      </c>
      <c r="AD986" s="28" t="s">
        <v>98</v>
      </c>
      <c r="AE986" s="30" t="s">
        <v>118</v>
      </c>
      <c r="AF986" t="s">
        <v>83</v>
      </c>
      <c r="AG986" t="s">
        <v>83</v>
      </c>
      <c r="AH986" t="s">
        <v>83</v>
      </c>
      <c r="AI986" t="s">
        <v>83</v>
      </c>
      <c r="AJ986">
        <v>0</v>
      </c>
      <c r="AK986" t="s">
        <v>83</v>
      </c>
      <c r="AL986">
        <v>0</v>
      </c>
      <c r="AM986">
        <v>0</v>
      </c>
      <c r="AN986">
        <v>0</v>
      </c>
      <c r="AO986" s="28" t="s">
        <v>103</v>
      </c>
      <c r="AP986" s="28" t="s">
        <v>98</v>
      </c>
      <c r="AQ986" t="s">
        <v>105</v>
      </c>
      <c r="AR986" t="s">
        <v>106</v>
      </c>
      <c r="AS986">
        <v>1302</v>
      </c>
      <c r="AT986">
        <v>432</v>
      </c>
      <c r="AU986">
        <v>0</v>
      </c>
      <c r="AV986">
        <v>1734</v>
      </c>
      <c r="AW986" s="30">
        <v>0</v>
      </c>
      <c r="AX986">
        <v>0</v>
      </c>
      <c r="AY986" s="30">
        <v>2</v>
      </c>
      <c r="AZ986" s="30">
        <v>0</v>
      </c>
      <c r="BA986">
        <v>4</v>
      </c>
      <c r="BB986" s="14">
        <f>IF(Table1[[#This Row],[FullBath]]+Table1[[#This Row],[HalfBath]]=Table1[[#This Row],[BedroomAbvGr]],1,0)</f>
        <v>0</v>
      </c>
      <c r="BC986">
        <v>2</v>
      </c>
      <c r="BD986" s="30" t="s">
        <v>97</v>
      </c>
      <c r="BE986">
        <v>8</v>
      </c>
      <c r="BF986" t="s">
        <v>107</v>
      </c>
      <c r="BG986">
        <v>0</v>
      </c>
      <c r="BH986" t="s">
        <v>83</v>
      </c>
      <c r="BI986" t="s">
        <v>108</v>
      </c>
      <c r="BJ986">
        <v>1977</v>
      </c>
      <c r="BK986" t="s">
        <v>102</v>
      </c>
      <c r="BL986">
        <v>2</v>
      </c>
      <c r="BM986">
        <v>539</v>
      </c>
      <c r="BN986" t="s">
        <v>98</v>
      </c>
      <c r="BO986" t="s">
        <v>98</v>
      </c>
      <c r="BP986" t="s">
        <v>105</v>
      </c>
      <c r="BQ986" s="30">
        <v>0</v>
      </c>
      <c r="BR986" s="14">
        <f>IF(Table1[[#This Row],[WoodDeckSF]]&gt;0,1,0)</f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 s="28" t="s">
        <v>83</v>
      </c>
      <c r="BY986" s="14">
        <f>IF(Table1[[#This Row],[PoolQC]]="NA", 0, 1)</f>
        <v>0</v>
      </c>
      <c r="BZ986" s="30" t="s">
        <v>83</v>
      </c>
      <c r="CA986" s="14">
        <f>IF(Table1[[#This Row],[Fence]]="NA",0,1)</f>
        <v>0</v>
      </c>
      <c r="CB986" t="s">
        <v>83</v>
      </c>
      <c r="CC986">
        <v>0</v>
      </c>
      <c r="CD986" s="30">
        <v>8</v>
      </c>
      <c r="CE986">
        <v>2009</v>
      </c>
      <c r="CF986" t="s">
        <v>173</v>
      </c>
      <c r="CG986" t="s">
        <v>111</v>
      </c>
      <c r="CH986" s="14">
        <f>IF(Table1[[#This Row],[SaleCondition]]="Normal",1,0)</f>
        <v>1</v>
      </c>
      <c r="CI986" s="1">
        <v>126000</v>
      </c>
    </row>
    <row r="987" spans="1:87" x14ac:dyDescent="0.2">
      <c r="A987">
        <v>986</v>
      </c>
      <c r="B987">
        <v>190</v>
      </c>
      <c r="C987" s="28" t="s">
        <v>81</v>
      </c>
      <c r="D987">
        <v>68</v>
      </c>
      <c r="E987">
        <v>10880</v>
      </c>
      <c r="F987" s="28" t="s">
        <v>82</v>
      </c>
      <c r="G987" t="s">
        <v>83</v>
      </c>
      <c r="H987" t="s">
        <v>84</v>
      </c>
      <c r="I987" s="28" t="s">
        <v>85</v>
      </c>
      <c r="J987" t="s">
        <v>86</v>
      </c>
      <c r="K987" s="30" t="s">
        <v>87</v>
      </c>
      <c r="L987" t="s">
        <v>88</v>
      </c>
      <c r="M987" s="31" t="s">
        <v>185</v>
      </c>
      <c r="N987" s="31" t="s">
        <v>90</v>
      </c>
      <c r="O987" s="28" t="s">
        <v>90</v>
      </c>
      <c r="P987" t="s">
        <v>149</v>
      </c>
      <c r="Q987" s="30" t="s">
        <v>115</v>
      </c>
      <c r="R987" s="28">
        <v>5</v>
      </c>
      <c r="S987" s="28">
        <v>5</v>
      </c>
      <c r="T987">
        <v>1950</v>
      </c>
      <c r="U987">
        <v>1950</v>
      </c>
      <c r="V987" s="14">
        <f t="shared" si="15"/>
        <v>0</v>
      </c>
      <c r="W987" s="28" t="s">
        <v>93</v>
      </c>
      <c r="X987" s="28" t="s">
        <v>94</v>
      </c>
      <c r="Y987" s="30" t="s">
        <v>116</v>
      </c>
      <c r="Z987" s="28" t="s">
        <v>116</v>
      </c>
      <c r="AA987" t="s">
        <v>117</v>
      </c>
      <c r="AB987" s="28">
        <v>0</v>
      </c>
      <c r="AC987" s="28" t="s">
        <v>98</v>
      </c>
      <c r="AD987" s="28" t="s">
        <v>98</v>
      </c>
      <c r="AE987" s="30" t="s">
        <v>118</v>
      </c>
      <c r="AF987" t="s">
        <v>98</v>
      </c>
      <c r="AG987" t="s">
        <v>98</v>
      </c>
      <c r="AH987" t="s">
        <v>100</v>
      </c>
      <c r="AI987" t="s">
        <v>119</v>
      </c>
      <c r="AJ987">
        <v>1040</v>
      </c>
      <c r="AK987" t="s">
        <v>102</v>
      </c>
      <c r="AL987">
        <v>0</v>
      </c>
      <c r="AM987">
        <v>124</v>
      </c>
      <c r="AN987">
        <v>1164</v>
      </c>
      <c r="AO987" s="28" t="s">
        <v>206</v>
      </c>
      <c r="AP987" s="28" t="s">
        <v>98</v>
      </c>
      <c r="AQ987" t="s">
        <v>177</v>
      </c>
      <c r="AR987" t="s">
        <v>106</v>
      </c>
      <c r="AS987">
        <v>1164</v>
      </c>
      <c r="AT987">
        <v>0</v>
      </c>
      <c r="AU987">
        <v>0</v>
      </c>
      <c r="AV987">
        <v>1164</v>
      </c>
      <c r="AW987" s="30">
        <v>1</v>
      </c>
      <c r="AX987">
        <v>0</v>
      </c>
      <c r="AY987" s="30">
        <v>1</v>
      </c>
      <c r="AZ987" s="30">
        <v>0</v>
      </c>
      <c r="BA987">
        <v>3</v>
      </c>
      <c r="BB987" s="14">
        <f>IF(Table1[[#This Row],[FullBath]]+Table1[[#This Row],[HalfBath]]=Table1[[#This Row],[BedroomAbvGr]],1,0)</f>
        <v>0</v>
      </c>
      <c r="BC987">
        <v>1</v>
      </c>
      <c r="BD987" s="30" t="s">
        <v>98</v>
      </c>
      <c r="BE987">
        <v>5</v>
      </c>
      <c r="BF987" t="s">
        <v>107</v>
      </c>
      <c r="BG987">
        <v>0</v>
      </c>
      <c r="BH987" t="s">
        <v>83</v>
      </c>
      <c r="BI987" t="s">
        <v>127</v>
      </c>
      <c r="BJ987">
        <v>1950</v>
      </c>
      <c r="BK987" t="s">
        <v>102</v>
      </c>
      <c r="BL987">
        <v>1</v>
      </c>
      <c r="BM987">
        <v>240</v>
      </c>
      <c r="BN987" t="s">
        <v>98</v>
      </c>
      <c r="BO987" t="s">
        <v>98</v>
      </c>
      <c r="BP987" t="s">
        <v>105</v>
      </c>
      <c r="BQ987" s="30">
        <v>0</v>
      </c>
      <c r="BR987" s="14">
        <f>IF(Table1[[#This Row],[WoodDeckSF]]&gt;0,1,0)</f>
        <v>0</v>
      </c>
      <c r="BS987">
        <v>48</v>
      </c>
      <c r="BT987">
        <v>0</v>
      </c>
      <c r="BU987">
        <v>0</v>
      </c>
      <c r="BV987">
        <v>0</v>
      </c>
      <c r="BW987">
        <v>0</v>
      </c>
      <c r="BX987" s="28" t="s">
        <v>83</v>
      </c>
      <c r="BY987" s="14">
        <f>IF(Table1[[#This Row],[PoolQC]]="NA", 0, 1)</f>
        <v>0</v>
      </c>
      <c r="BZ987" s="30" t="s">
        <v>83</v>
      </c>
      <c r="CA987" s="14">
        <f>IF(Table1[[#This Row],[Fence]]="NA",0,1)</f>
        <v>0</v>
      </c>
      <c r="CB987" t="s">
        <v>83</v>
      </c>
      <c r="CC987">
        <v>0</v>
      </c>
      <c r="CD987" s="30">
        <v>8</v>
      </c>
      <c r="CE987">
        <v>2008</v>
      </c>
      <c r="CF987" t="s">
        <v>208</v>
      </c>
      <c r="CG987" t="s">
        <v>111</v>
      </c>
      <c r="CH987" s="14">
        <f>IF(Table1[[#This Row],[SaleCondition]]="Normal",1,0)</f>
        <v>1</v>
      </c>
      <c r="CI987" s="1">
        <v>125000</v>
      </c>
    </row>
    <row r="988" spans="1:87" x14ac:dyDescent="0.2">
      <c r="A988">
        <v>987</v>
      </c>
      <c r="B988">
        <v>50</v>
      </c>
      <c r="C988" s="28" t="s">
        <v>142</v>
      </c>
      <c r="D988">
        <v>59</v>
      </c>
      <c r="E988">
        <v>5310</v>
      </c>
      <c r="F988" s="28" t="s">
        <v>82</v>
      </c>
      <c r="G988" t="s">
        <v>83</v>
      </c>
      <c r="H988" t="s">
        <v>84</v>
      </c>
      <c r="I988" s="28" t="s">
        <v>85</v>
      </c>
      <c r="J988" t="s">
        <v>86</v>
      </c>
      <c r="K988" s="30" t="s">
        <v>122</v>
      </c>
      <c r="L988" t="s">
        <v>88</v>
      </c>
      <c r="M988" s="31" t="s">
        <v>143</v>
      </c>
      <c r="N988" s="31" t="s">
        <v>114</v>
      </c>
      <c r="O988" s="28" t="s">
        <v>90</v>
      </c>
      <c r="P988" t="s">
        <v>91</v>
      </c>
      <c r="Q988" s="30" t="s">
        <v>132</v>
      </c>
      <c r="R988" s="28">
        <v>6</v>
      </c>
      <c r="S988" s="28">
        <v>8</v>
      </c>
      <c r="T988">
        <v>1910</v>
      </c>
      <c r="U988">
        <v>2003</v>
      </c>
      <c r="V988" s="14">
        <f t="shared" si="15"/>
        <v>1</v>
      </c>
      <c r="W988" s="28" t="s">
        <v>152</v>
      </c>
      <c r="X988" s="28" t="s">
        <v>94</v>
      </c>
      <c r="Y988" s="30" t="s">
        <v>95</v>
      </c>
      <c r="Z988" s="28" t="s">
        <v>95</v>
      </c>
      <c r="AA988" t="s">
        <v>117</v>
      </c>
      <c r="AB988" s="28">
        <v>0</v>
      </c>
      <c r="AC988" s="28" t="s">
        <v>98</v>
      </c>
      <c r="AD988" s="28" t="s">
        <v>97</v>
      </c>
      <c r="AE988" s="30" t="s">
        <v>118</v>
      </c>
      <c r="AF988" t="s">
        <v>98</v>
      </c>
      <c r="AG988" t="s">
        <v>147</v>
      </c>
      <c r="AH988" t="s">
        <v>100</v>
      </c>
      <c r="AI988" t="s">
        <v>102</v>
      </c>
      <c r="AJ988">
        <v>0</v>
      </c>
      <c r="AK988" t="s">
        <v>102</v>
      </c>
      <c r="AL988">
        <v>0</v>
      </c>
      <c r="AM988">
        <v>485</v>
      </c>
      <c r="AN988">
        <v>485</v>
      </c>
      <c r="AO988" s="28" t="s">
        <v>103</v>
      </c>
      <c r="AP988" s="28" t="s">
        <v>97</v>
      </c>
      <c r="AQ988" t="s">
        <v>105</v>
      </c>
      <c r="AR988" t="s">
        <v>106</v>
      </c>
      <c r="AS988">
        <v>1001</v>
      </c>
      <c r="AT988">
        <v>634</v>
      </c>
      <c r="AU988">
        <v>0</v>
      </c>
      <c r="AV988">
        <v>1635</v>
      </c>
      <c r="AW988" s="30">
        <v>0</v>
      </c>
      <c r="AX988">
        <v>0</v>
      </c>
      <c r="AY988" s="30">
        <v>1</v>
      </c>
      <c r="AZ988" s="30">
        <v>0</v>
      </c>
      <c r="BA988">
        <v>2</v>
      </c>
      <c r="BB988" s="14">
        <f>IF(Table1[[#This Row],[FullBath]]+Table1[[#This Row],[HalfBath]]=Table1[[#This Row],[BedroomAbvGr]],1,0)</f>
        <v>0</v>
      </c>
      <c r="BC988">
        <v>1</v>
      </c>
      <c r="BD988" s="30" t="s">
        <v>97</v>
      </c>
      <c r="BE988">
        <v>5</v>
      </c>
      <c r="BF988" t="s">
        <v>107</v>
      </c>
      <c r="BG988">
        <v>0</v>
      </c>
      <c r="BH988" t="s">
        <v>83</v>
      </c>
      <c r="BI988" t="s">
        <v>108</v>
      </c>
      <c r="BJ988">
        <v>1950</v>
      </c>
      <c r="BK988" t="s">
        <v>102</v>
      </c>
      <c r="BL988">
        <v>1</v>
      </c>
      <c r="BM988">
        <v>255</v>
      </c>
      <c r="BN988" t="s">
        <v>147</v>
      </c>
      <c r="BO988" t="s">
        <v>98</v>
      </c>
      <c r="BP988" t="s">
        <v>105</v>
      </c>
      <c r="BQ988" s="30">
        <v>394</v>
      </c>
      <c r="BR988" s="14">
        <f>IF(Table1[[#This Row],[WoodDeckSF]]&gt;0,1,0)</f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 s="28" t="s">
        <v>83</v>
      </c>
      <c r="BY988" s="14">
        <f>IF(Table1[[#This Row],[PoolQC]]="NA", 0, 1)</f>
        <v>0</v>
      </c>
      <c r="BZ988" s="30" t="s">
        <v>83</v>
      </c>
      <c r="CA988" s="14">
        <f>IF(Table1[[#This Row],[Fence]]="NA",0,1)</f>
        <v>0</v>
      </c>
      <c r="CB988" t="s">
        <v>83</v>
      </c>
      <c r="CC988">
        <v>0</v>
      </c>
      <c r="CD988" s="30">
        <v>6</v>
      </c>
      <c r="CE988">
        <v>2006</v>
      </c>
      <c r="CF988" t="s">
        <v>110</v>
      </c>
      <c r="CG988" t="s">
        <v>111</v>
      </c>
      <c r="CH988" s="14">
        <f>IF(Table1[[#This Row],[SaleCondition]]="Normal",1,0)</f>
        <v>1</v>
      </c>
      <c r="CI988" s="1">
        <v>117000</v>
      </c>
    </row>
    <row r="989" spans="1:87" x14ac:dyDescent="0.2">
      <c r="A989">
        <v>988</v>
      </c>
      <c r="B989">
        <v>20</v>
      </c>
      <c r="C989" s="28" t="s">
        <v>81</v>
      </c>
      <c r="D989">
        <v>83</v>
      </c>
      <c r="E989">
        <v>10159</v>
      </c>
      <c r="F989" s="28" t="s">
        <v>82</v>
      </c>
      <c r="G989" t="s">
        <v>83</v>
      </c>
      <c r="H989" t="s">
        <v>120</v>
      </c>
      <c r="I989" s="28" t="s">
        <v>85</v>
      </c>
      <c r="J989" t="s">
        <v>86</v>
      </c>
      <c r="K989" s="30" t="s">
        <v>87</v>
      </c>
      <c r="L989" t="s">
        <v>88</v>
      </c>
      <c r="M989" s="31" t="s">
        <v>154</v>
      </c>
      <c r="N989" s="31" t="s">
        <v>90</v>
      </c>
      <c r="O989" s="28" t="s">
        <v>90</v>
      </c>
      <c r="P989" t="s">
        <v>91</v>
      </c>
      <c r="Q989" s="30" t="s">
        <v>115</v>
      </c>
      <c r="R989" s="28">
        <v>9</v>
      </c>
      <c r="S989" s="28">
        <v>5</v>
      </c>
      <c r="T989">
        <v>2009</v>
      </c>
      <c r="U989">
        <v>2010</v>
      </c>
      <c r="V989" s="14">
        <f t="shared" si="15"/>
        <v>1</v>
      </c>
      <c r="W989" s="28" t="s">
        <v>152</v>
      </c>
      <c r="X989" s="28" t="s">
        <v>94</v>
      </c>
      <c r="Y989" s="30" t="s">
        <v>95</v>
      </c>
      <c r="Z989" s="28" t="s">
        <v>95</v>
      </c>
      <c r="AA989" t="s">
        <v>137</v>
      </c>
      <c r="AB989" s="28">
        <v>450</v>
      </c>
      <c r="AC989" s="28" t="s">
        <v>104</v>
      </c>
      <c r="AD989" s="28" t="s">
        <v>98</v>
      </c>
      <c r="AE989" s="30" t="s">
        <v>99</v>
      </c>
      <c r="AF989" t="s">
        <v>104</v>
      </c>
      <c r="AG989" t="s">
        <v>98</v>
      </c>
      <c r="AH989" t="s">
        <v>130</v>
      </c>
      <c r="AI989" t="s">
        <v>101</v>
      </c>
      <c r="AJ989">
        <v>1646</v>
      </c>
      <c r="AK989" t="s">
        <v>102</v>
      </c>
      <c r="AL989">
        <v>0</v>
      </c>
      <c r="AM989">
        <v>284</v>
      </c>
      <c r="AN989">
        <v>1930</v>
      </c>
      <c r="AO989" s="28" t="s">
        <v>103</v>
      </c>
      <c r="AP989" s="28" t="s">
        <v>104</v>
      </c>
      <c r="AQ989" t="s">
        <v>105</v>
      </c>
      <c r="AR989" t="s">
        <v>106</v>
      </c>
      <c r="AS989">
        <v>1940</v>
      </c>
      <c r="AT989">
        <v>0</v>
      </c>
      <c r="AU989">
        <v>0</v>
      </c>
      <c r="AV989">
        <v>1940</v>
      </c>
      <c r="AW989" s="30">
        <v>1</v>
      </c>
      <c r="AX989">
        <v>0</v>
      </c>
      <c r="AY989" s="30">
        <v>2</v>
      </c>
      <c r="AZ989" s="30">
        <v>1</v>
      </c>
      <c r="BA989">
        <v>3</v>
      </c>
      <c r="BB989" s="14">
        <f>IF(Table1[[#This Row],[FullBath]]+Table1[[#This Row],[HalfBath]]=Table1[[#This Row],[BedroomAbvGr]],1,0)</f>
        <v>1</v>
      </c>
      <c r="BC989">
        <v>1</v>
      </c>
      <c r="BD989" s="30" t="s">
        <v>104</v>
      </c>
      <c r="BE989">
        <v>8</v>
      </c>
      <c r="BF989" t="s">
        <v>107</v>
      </c>
      <c r="BG989">
        <v>1</v>
      </c>
      <c r="BH989" t="s">
        <v>97</v>
      </c>
      <c r="BI989" t="s">
        <v>108</v>
      </c>
      <c r="BJ989">
        <v>2010</v>
      </c>
      <c r="BK989" t="s">
        <v>157</v>
      </c>
      <c r="BL989">
        <v>3</v>
      </c>
      <c r="BM989">
        <v>606</v>
      </c>
      <c r="BN989" t="s">
        <v>98</v>
      </c>
      <c r="BO989" t="s">
        <v>98</v>
      </c>
      <c r="BP989" t="s">
        <v>105</v>
      </c>
      <c r="BQ989" s="30">
        <v>168</v>
      </c>
      <c r="BR989" s="14">
        <f>IF(Table1[[#This Row],[WoodDeckSF]]&gt;0,1,0)</f>
        <v>1</v>
      </c>
      <c r="BS989">
        <v>95</v>
      </c>
      <c r="BT989">
        <v>0</v>
      </c>
      <c r="BU989">
        <v>0</v>
      </c>
      <c r="BV989">
        <v>0</v>
      </c>
      <c r="BW989">
        <v>0</v>
      </c>
      <c r="BX989" s="28" t="s">
        <v>83</v>
      </c>
      <c r="BY989" s="14">
        <f>IF(Table1[[#This Row],[PoolQC]]="NA", 0, 1)</f>
        <v>0</v>
      </c>
      <c r="BZ989" s="30" t="s">
        <v>83</v>
      </c>
      <c r="CA989" s="14">
        <f>IF(Table1[[#This Row],[Fence]]="NA",0,1)</f>
        <v>0</v>
      </c>
      <c r="CB989" t="s">
        <v>83</v>
      </c>
      <c r="CC989">
        <v>0</v>
      </c>
      <c r="CD989" s="30">
        <v>4</v>
      </c>
      <c r="CE989">
        <v>2010</v>
      </c>
      <c r="CF989" t="s">
        <v>158</v>
      </c>
      <c r="CG989" t="s">
        <v>159</v>
      </c>
      <c r="CH989" s="14">
        <f>IF(Table1[[#This Row],[SaleCondition]]="Normal",1,0)</f>
        <v>0</v>
      </c>
      <c r="CI989" s="1">
        <v>395192</v>
      </c>
    </row>
    <row r="990" spans="1:87" x14ac:dyDescent="0.2">
      <c r="A990">
        <v>989</v>
      </c>
      <c r="B990">
        <v>60</v>
      </c>
      <c r="C990" s="28" t="s">
        <v>81</v>
      </c>
      <c r="D990" t="s">
        <v>83</v>
      </c>
      <c r="E990">
        <v>12046</v>
      </c>
      <c r="F990" s="28" t="s">
        <v>82</v>
      </c>
      <c r="G990" t="s">
        <v>83</v>
      </c>
      <c r="H990" t="s">
        <v>120</v>
      </c>
      <c r="I990" s="28" t="s">
        <v>85</v>
      </c>
      <c r="J990" t="s">
        <v>86</v>
      </c>
      <c r="K990" s="30" t="s">
        <v>87</v>
      </c>
      <c r="L990" t="s">
        <v>88</v>
      </c>
      <c r="M990" s="31" t="s">
        <v>138</v>
      </c>
      <c r="N990" s="31" t="s">
        <v>90</v>
      </c>
      <c r="O990" s="28" t="s">
        <v>90</v>
      </c>
      <c r="P990" t="s">
        <v>91</v>
      </c>
      <c r="Q990" s="30" t="s">
        <v>92</v>
      </c>
      <c r="R990" s="28">
        <v>6</v>
      </c>
      <c r="S990" s="28">
        <v>6</v>
      </c>
      <c r="T990">
        <v>1976</v>
      </c>
      <c r="U990">
        <v>1976</v>
      </c>
      <c r="V990" s="14">
        <f t="shared" si="15"/>
        <v>0</v>
      </c>
      <c r="W990" s="28" t="s">
        <v>93</v>
      </c>
      <c r="X990" s="28" t="s">
        <v>94</v>
      </c>
      <c r="Y990" s="30" t="s">
        <v>161</v>
      </c>
      <c r="Z990" s="28" t="s">
        <v>161</v>
      </c>
      <c r="AA990" t="s">
        <v>96</v>
      </c>
      <c r="AB990" s="28">
        <v>298</v>
      </c>
      <c r="AC990" s="28" t="s">
        <v>98</v>
      </c>
      <c r="AD990" s="28" t="s">
        <v>98</v>
      </c>
      <c r="AE990" s="30" t="s">
        <v>118</v>
      </c>
      <c r="AF990" t="s">
        <v>98</v>
      </c>
      <c r="AG990" t="s">
        <v>98</v>
      </c>
      <c r="AH990" t="s">
        <v>100</v>
      </c>
      <c r="AI990" t="s">
        <v>172</v>
      </c>
      <c r="AJ990">
        <v>156</v>
      </c>
      <c r="AK990" t="s">
        <v>102</v>
      </c>
      <c r="AL990">
        <v>0</v>
      </c>
      <c r="AM990">
        <v>692</v>
      </c>
      <c r="AN990">
        <v>848</v>
      </c>
      <c r="AO990" s="28" t="s">
        <v>103</v>
      </c>
      <c r="AP990" s="28" t="s">
        <v>98</v>
      </c>
      <c r="AQ990" t="s">
        <v>105</v>
      </c>
      <c r="AR990" t="s">
        <v>106</v>
      </c>
      <c r="AS990">
        <v>1118</v>
      </c>
      <c r="AT990">
        <v>912</v>
      </c>
      <c r="AU990">
        <v>0</v>
      </c>
      <c r="AV990">
        <v>2030</v>
      </c>
      <c r="AW990" s="30">
        <v>0</v>
      </c>
      <c r="AX990">
        <v>0</v>
      </c>
      <c r="AY990" s="30">
        <v>2</v>
      </c>
      <c r="AZ990" s="30">
        <v>1</v>
      </c>
      <c r="BA990">
        <v>4</v>
      </c>
      <c r="BB990" s="14">
        <f>IF(Table1[[#This Row],[FullBath]]+Table1[[#This Row],[HalfBath]]=Table1[[#This Row],[BedroomAbvGr]],1,0)</f>
        <v>0</v>
      </c>
      <c r="BC990">
        <v>1</v>
      </c>
      <c r="BD990" s="30" t="s">
        <v>97</v>
      </c>
      <c r="BE990">
        <v>8</v>
      </c>
      <c r="BF990" t="s">
        <v>107</v>
      </c>
      <c r="BG990">
        <v>1</v>
      </c>
      <c r="BH990" t="s">
        <v>98</v>
      </c>
      <c r="BI990" t="s">
        <v>108</v>
      </c>
      <c r="BJ990">
        <v>1976</v>
      </c>
      <c r="BK990" t="s">
        <v>157</v>
      </c>
      <c r="BL990">
        <v>2</v>
      </c>
      <c r="BM990">
        <v>551</v>
      </c>
      <c r="BN990" t="s">
        <v>98</v>
      </c>
      <c r="BO990" t="s">
        <v>98</v>
      </c>
      <c r="BP990" t="s">
        <v>105</v>
      </c>
      <c r="BQ990" s="30">
        <v>0</v>
      </c>
      <c r="BR990" s="14">
        <f>IF(Table1[[#This Row],[WoodDeckSF]]&gt;0,1,0)</f>
        <v>0</v>
      </c>
      <c r="BS990">
        <v>224</v>
      </c>
      <c r="BT990">
        <v>0</v>
      </c>
      <c r="BU990">
        <v>0</v>
      </c>
      <c r="BV990">
        <v>0</v>
      </c>
      <c r="BW990">
        <v>0</v>
      </c>
      <c r="BX990" s="28" t="s">
        <v>83</v>
      </c>
      <c r="BY990" s="14">
        <f>IF(Table1[[#This Row],[PoolQC]]="NA", 0, 1)</f>
        <v>0</v>
      </c>
      <c r="BZ990" s="30" t="s">
        <v>83</v>
      </c>
      <c r="CA990" s="14">
        <f>IF(Table1[[#This Row],[Fence]]="NA",0,1)</f>
        <v>0</v>
      </c>
      <c r="CB990" t="s">
        <v>83</v>
      </c>
      <c r="CC990">
        <v>0</v>
      </c>
      <c r="CD990" s="30">
        <v>6</v>
      </c>
      <c r="CE990">
        <v>2007</v>
      </c>
      <c r="CF990" t="s">
        <v>110</v>
      </c>
      <c r="CG990" t="s">
        <v>111</v>
      </c>
      <c r="CH990" s="14">
        <f>IF(Table1[[#This Row],[SaleCondition]]="Normal",1,0)</f>
        <v>1</v>
      </c>
      <c r="CI990" s="1">
        <v>195000</v>
      </c>
    </row>
    <row r="991" spans="1:87" x14ac:dyDescent="0.2">
      <c r="A991">
        <v>990</v>
      </c>
      <c r="B991">
        <v>60</v>
      </c>
      <c r="C991" s="28" t="s">
        <v>192</v>
      </c>
      <c r="D991">
        <v>65</v>
      </c>
      <c r="E991">
        <v>8125</v>
      </c>
      <c r="F991" s="28" t="s">
        <v>82</v>
      </c>
      <c r="G991" t="s">
        <v>83</v>
      </c>
      <c r="H991" t="s">
        <v>84</v>
      </c>
      <c r="I991" s="28" t="s">
        <v>85</v>
      </c>
      <c r="J991" t="s">
        <v>86</v>
      </c>
      <c r="K991" s="30" t="s">
        <v>87</v>
      </c>
      <c r="L991" t="s">
        <v>88</v>
      </c>
      <c r="M991" s="31" t="s">
        <v>136</v>
      </c>
      <c r="N991" s="31" t="s">
        <v>90</v>
      </c>
      <c r="O991" s="28" t="s">
        <v>90</v>
      </c>
      <c r="P991" t="s">
        <v>91</v>
      </c>
      <c r="Q991" s="30" t="s">
        <v>92</v>
      </c>
      <c r="R991" s="28">
        <v>7</v>
      </c>
      <c r="S991" s="28">
        <v>5</v>
      </c>
      <c r="T991">
        <v>2006</v>
      </c>
      <c r="U991">
        <v>2006</v>
      </c>
      <c r="V991" s="14">
        <f t="shared" si="15"/>
        <v>0</v>
      </c>
      <c r="W991" s="28" t="s">
        <v>93</v>
      </c>
      <c r="X991" s="28" t="s">
        <v>94</v>
      </c>
      <c r="Y991" s="30" t="s">
        <v>95</v>
      </c>
      <c r="Z991" s="28" t="s">
        <v>95</v>
      </c>
      <c r="AA991" t="s">
        <v>117</v>
      </c>
      <c r="AB991" s="28">
        <v>0</v>
      </c>
      <c r="AC991" s="28" t="s">
        <v>97</v>
      </c>
      <c r="AD991" s="28" t="s">
        <v>98</v>
      </c>
      <c r="AE991" s="30" t="s">
        <v>99</v>
      </c>
      <c r="AF991" t="s">
        <v>97</v>
      </c>
      <c r="AG991" t="s">
        <v>97</v>
      </c>
      <c r="AH991" t="s">
        <v>100</v>
      </c>
      <c r="AI991" t="s">
        <v>102</v>
      </c>
      <c r="AJ991">
        <v>0</v>
      </c>
      <c r="AK991" t="s">
        <v>102</v>
      </c>
      <c r="AL991">
        <v>0</v>
      </c>
      <c r="AM991">
        <v>770</v>
      </c>
      <c r="AN991">
        <v>770</v>
      </c>
      <c r="AO991" s="28" t="s">
        <v>103</v>
      </c>
      <c r="AP991" s="28" t="s">
        <v>104</v>
      </c>
      <c r="AQ991" t="s">
        <v>105</v>
      </c>
      <c r="AR991" t="s">
        <v>106</v>
      </c>
      <c r="AS991">
        <v>778</v>
      </c>
      <c r="AT991">
        <v>798</v>
      </c>
      <c r="AU991">
        <v>0</v>
      </c>
      <c r="AV991">
        <v>1576</v>
      </c>
      <c r="AW991" s="30">
        <v>0</v>
      </c>
      <c r="AX991">
        <v>0</v>
      </c>
      <c r="AY991" s="30">
        <v>2</v>
      </c>
      <c r="AZ991" s="30">
        <v>1</v>
      </c>
      <c r="BA991">
        <v>3</v>
      </c>
      <c r="BB991" s="14">
        <f>IF(Table1[[#This Row],[FullBath]]+Table1[[#This Row],[HalfBath]]=Table1[[#This Row],[BedroomAbvGr]],1,0)</f>
        <v>1</v>
      </c>
      <c r="BC991">
        <v>1</v>
      </c>
      <c r="BD991" s="30" t="s">
        <v>97</v>
      </c>
      <c r="BE991">
        <v>6</v>
      </c>
      <c r="BF991" t="s">
        <v>107</v>
      </c>
      <c r="BG991">
        <v>0</v>
      </c>
      <c r="BH991" t="s">
        <v>83</v>
      </c>
      <c r="BI991" t="s">
        <v>108</v>
      </c>
      <c r="BJ991">
        <v>2006</v>
      </c>
      <c r="BK991" t="s">
        <v>109</v>
      </c>
      <c r="BL991">
        <v>2</v>
      </c>
      <c r="BM991">
        <v>614</v>
      </c>
      <c r="BN991" t="s">
        <v>98</v>
      </c>
      <c r="BO991" t="s">
        <v>98</v>
      </c>
      <c r="BP991" t="s">
        <v>105</v>
      </c>
      <c r="BQ991" s="30">
        <v>0</v>
      </c>
      <c r="BR991" s="14">
        <f>IF(Table1[[#This Row],[WoodDeckSF]]&gt;0,1,0)</f>
        <v>0</v>
      </c>
      <c r="BS991">
        <v>50</v>
      </c>
      <c r="BT991">
        <v>0</v>
      </c>
      <c r="BU991">
        <v>0</v>
      </c>
      <c r="BV991">
        <v>0</v>
      </c>
      <c r="BW991">
        <v>0</v>
      </c>
      <c r="BX991" s="28" t="s">
        <v>83</v>
      </c>
      <c r="BY991" s="14">
        <f>IF(Table1[[#This Row],[PoolQC]]="NA", 0, 1)</f>
        <v>0</v>
      </c>
      <c r="BZ991" s="30" t="s">
        <v>83</v>
      </c>
      <c r="CA991" s="14">
        <f>IF(Table1[[#This Row],[Fence]]="NA",0,1)</f>
        <v>0</v>
      </c>
      <c r="CB991" t="s">
        <v>83</v>
      </c>
      <c r="CC991">
        <v>0</v>
      </c>
      <c r="CD991" s="30">
        <v>8</v>
      </c>
      <c r="CE991">
        <v>2006</v>
      </c>
      <c r="CF991" t="s">
        <v>158</v>
      </c>
      <c r="CG991" t="s">
        <v>159</v>
      </c>
      <c r="CH991" s="14">
        <f>IF(Table1[[#This Row],[SaleCondition]]="Normal",1,0)</f>
        <v>0</v>
      </c>
      <c r="CI991" s="1">
        <v>197000</v>
      </c>
    </row>
    <row r="992" spans="1:87" x14ac:dyDescent="0.2">
      <c r="A992">
        <v>991</v>
      </c>
      <c r="B992">
        <v>60</v>
      </c>
      <c r="C992" s="28" t="s">
        <v>81</v>
      </c>
      <c r="D992">
        <v>82</v>
      </c>
      <c r="E992">
        <v>9452</v>
      </c>
      <c r="F992" s="28" t="s">
        <v>82</v>
      </c>
      <c r="G992" t="s">
        <v>83</v>
      </c>
      <c r="H992" t="s">
        <v>84</v>
      </c>
      <c r="I992" s="28" t="s">
        <v>85</v>
      </c>
      <c r="J992" t="s">
        <v>86</v>
      </c>
      <c r="K992" s="30" t="s">
        <v>87</v>
      </c>
      <c r="L992" t="s">
        <v>88</v>
      </c>
      <c r="M992" s="31" t="s">
        <v>129</v>
      </c>
      <c r="N992" s="31" t="s">
        <v>90</v>
      </c>
      <c r="O992" s="28" t="s">
        <v>90</v>
      </c>
      <c r="P992" t="s">
        <v>91</v>
      </c>
      <c r="Q992" s="30" t="s">
        <v>92</v>
      </c>
      <c r="R992" s="28">
        <v>8</v>
      </c>
      <c r="S992" s="28">
        <v>5</v>
      </c>
      <c r="T992">
        <v>1997</v>
      </c>
      <c r="U992">
        <v>1998</v>
      </c>
      <c r="V992" s="14">
        <f t="shared" si="15"/>
        <v>1</v>
      </c>
      <c r="W992" s="28" t="s">
        <v>93</v>
      </c>
      <c r="X992" s="28" t="s">
        <v>94</v>
      </c>
      <c r="Y992" s="30" t="s">
        <v>95</v>
      </c>
      <c r="Z992" s="28" t="s">
        <v>95</v>
      </c>
      <c r="AA992" t="s">
        <v>96</v>
      </c>
      <c r="AB992" s="28">
        <v>423</v>
      </c>
      <c r="AC992" s="28" t="s">
        <v>97</v>
      </c>
      <c r="AD992" s="28" t="s">
        <v>98</v>
      </c>
      <c r="AE992" s="30" t="s">
        <v>99</v>
      </c>
      <c r="AF992" t="s">
        <v>97</v>
      </c>
      <c r="AG992" t="s">
        <v>98</v>
      </c>
      <c r="AH992" t="s">
        <v>100</v>
      </c>
      <c r="AI992" t="s">
        <v>101</v>
      </c>
      <c r="AJ992">
        <v>1074</v>
      </c>
      <c r="AK992" t="s">
        <v>102</v>
      </c>
      <c r="AL992">
        <v>0</v>
      </c>
      <c r="AM992">
        <v>322</v>
      </c>
      <c r="AN992">
        <v>1396</v>
      </c>
      <c r="AO992" s="28" t="s">
        <v>103</v>
      </c>
      <c r="AP992" s="28" t="s">
        <v>104</v>
      </c>
      <c r="AQ992" t="s">
        <v>105</v>
      </c>
      <c r="AR992" t="s">
        <v>106</v>
      </c>
      <c r="AS992">
        <v>1407</v>
      </c>
      <c r="AT992">
        <v>985</v>
      </c>
      <c r="AU992">
        <v>0</v>
      </c>
      <c r="AV992">
        <v>2392</v>
      </c>
      <c r="AW992" s="30">
        <v>1</v>
      </c>
      <c r="AX992">
        <v>0</v>
      </c>
      <c r="AY992" s="30">
        <v>2</v>
      </c>
      <c r="AZ992" s="30">
        <v>1</v>
      </c>
      <c r="BA992">
        <v>3</v>
      </c>
      <c r="BB992" s="14">
        <f>IF(Table1[[#This Row],[FullBath]]+Table1[[#This Row],[HalfBath]]=Table1[[#This Row],[BedroomAbvGr]],1,0)</f>
        <v>1</v>
      </c>
      <c r="BC992">
        <v>1</v>
      </c>
      <c r="BD992" s="30" t="s">
        <v>97</v>
      </c>
      <c r="BE992">
        <v>7</v>
      </c>
      <c r="BF992" t="s">
        <v>107</v>
      </c>
      <c r="BG992">
        <v>1</v>
      </c>
      <c r="BH992" t="s">
        <v>98</v>
      </c>
      <c r="BI992" t="s">
        <v>108</v>
      </c>
      <c r="BJ992">
        <v>1997</v>
      </c>
      <c r="BK992" t="s">
        <v>157</v>
      </c>
      <c r="BL992">
        <v>3</v>
      </c>
      <c r="BM992">
        <v>870</v>
      </c>
      <c r="BN992" t="s">
        <v>98</v>
      </c>
      <c r="BO992" t="s">
        <v>98</v>
      </c>
      <c r="BP992" t="s">
        <v>105</v>
      </c>
      <c r="BQ992" s="30">
        <v>0</v>
      </c>
      <c r="BR992" s="14">
        <f>IF(Table1[[#This Row],[WoodDeckSF]]&gt;0,1,0)</f>
        <v>0</v>
      </c>
      <c r="BS992">
        <v>70</v>
      </c>
      <c r="BT992">
        <v>0</v>
      </c>
      <c r="BU992">
        <v>0</v>
      </c>
      <c r="BV992">
        <v>0</v>
      </c>
      <c r="BW992">
        <v>0</v>
      </c>
      <c r="BX992" s="28" t="s">
        <v>83</v>
      </c>
      <c r="BY992" s="14">
        <f>IF(Table1[[#This Row],[PoolQC]]="NA", 0, 1)</f>
        <v>0</v>
      </c>
      <c r="BZ992" s="30" t="s">
        <v>83</v>
      </c>
      <c r="CA992" s="14">
        <f>IF(Table1[[#This Row],[Fence]]="NA",0,1)</f>
        <v>0</v>
      </c>
      <c r="CB992" t="s">
        <v>83</v>
      </c>
      <c r="CC992">
        <v>0</v>
      </c>
      <c r="CD992" s="30">
        <v>6</v>
      </c>
      <c r="CE992">
        <v>2006</v>
      </c>
      <c r="CF992" t="s">
        <v>110</v>
      </c>
      <c r="CG992" t="s">
        <v>111</v>
      </c>
      <c r="CH992" s="14">
        <f>IF(Table1[[#This Row],[SaleCondition]]="Normal",1,0)</f>
        <v>1</v>
      </c>
      <c r="CI992" s="1">
        <v>348000</v>
      </c>
    </row>
    <row r="993" spans="1:87" x14ac:dyDescent="0.2">
      <c r="A993">
        <v>992</v>
      </c>
      <c r="B993">
        <v>70</v>
      </c>
      <c r="C993" s="28" t="s">
        <v>142</v>
      </c>
      <c r="D993">
        <v>121</v>
      </c>
      <c r="E993">
        <v>17671</v>
      </c>
      <c r="F993" s="28" t="s">
        <v>82</v>
      </c>
      <c r="G993" t="s">
        <v>174</v>
      </c>
      <c r="H993" t="s">
        <v>84</v>
      </c>
      <c r="I993" s="28" t="s">
        <v>85</v>
      </c>
      <c r="J993" t="s">
        <v>86</v>
      </c>
      <c r="K993" s="30" t="s">
        <v>122</v>
      </c>
      <c r="L993" t="s">
        <v>88</v>
      </c>
      <c r="M993" s="31" t="s">
        <v>143</v>
      </c>
      <c r="N993" s="31" t="s">
        <v>144</v>
      </c>
      <c r="O993" s="28" t="s">
        <v>90</v>
      </c>
      <c r="P993" t="s">
        <v>91</v>
      </c>
      <c r="Q993" s="30" t="s">
        <v>92</v>
      </c>
      <c r="R993" s="28">
        <v>8</v>
      </c>
      <c r="S993" s="28">
        <v>9</v>
      </c>
      <c r="T993">
        <v>1882</v>
      </c>
      <c r="U993">
        <v>1986</v>
      </c>
      <c r="V993" s="14">
        <f t="shared" si="15"/>
        <v>1</v>
      </c>
      <c r="W993" s="28" t="s">
        <v>93</v>
      </c>
      <c r="X993" s="28" t="s">
        <v>94</v>
      </c>
      <c r="Y993" s="30" t="s">
        <v>124</v>
      </c>
      <c r="Z993" s="28" t="s">
        <v>124</v>
      </c>
      <c r="AA993" t="s">
        <v>117</v>
      </c>
      <c r="AB993" s="28">
        <v>0</v>
      </c>
      <c r="AC993" s="28" t="s">
        <v>97</v>
      </c>
      <c r="AD993" s="28" t="s">
        <v>97</v>
      </c>
      <c r="AE993" s="30" t="s">
        <v>126</v>
      </c>
      <c r="AF993" t="s">
        <v>98</v>
      </c>
      <c r="AG993" t="s">
        <v>98</v>
      </c>
      <c r="AH993" t="s">
        <v>100</v>
      </c>
      <c r="AI993" t="s">
        <v>141</v>
      </c>
      <c r="AJ993">
        <v>216</v>
      </c>
      <c r="AK993" t="s">
        <v>102</v>
      </c>
      <c r="AL993">
        <v>0</v>
      </c>
      <c r="AM993">
        <v>700</v>
      </c>
      <c r="AN993">
        <v>916</v>
      </c>
      <c r="AO993" s="28" t="s">
        <v>103</v>
      </c>
      <c r="AP993" s="28" t="s">
        <v>97</v>
      </c>
      <c r="AQ993" t="s">
        <v>105</v>
      </c>
      <c r="AR993" t="s">
        <v>106</v>
      </c>
      <c r="AS993">
        <v>916</v>
      </c>
      <c r="AT993">
        <v>826</v>
      </c>
      <c r="AU993">
        <v>0</v>
      </c>
      <c r="AV993">
        <v>1742</v>
      </c>
      <c r="AW993" s="30">
        <v>0</v>
      </c>
      <c r="AX993">
        <v>0</v>
      </c>
      <c r="AY993" s="30">
        <v>1</v>
      </c>
      <c r="AZ993" s="30">
        <v>1</v>
      </c>
      <c r="BA993">
        <v>4</v>
      </c>
      <c r="BB993" s="14">
        <f>IF(Table1[[#This Row],[FullBath]]+Table1[[#This Row],[HalfBath]]=Table1[[#This Row],[BedroomAbvGr]],1,0)</f>
        <v>0</v>
      </c>
      <c r="BC993">
        <v>1</v>
      </c>
      <c r="BD993" s="30" t="s">
        <v>97</v>
      </c>
      <c r="BE993">
        <v>8</v>
      </c>
      <c r="BF993" t="s">
        <v>107</v>
      </c>
      <c r="BG993">
        <v>1</v>
      </c>
      <c r="BH993" t="s">
        <v>97</v>
      </c>
      <c r="BI993" t="s">
        <v>108</v>
      </c>
      <c r="BJ993">
        <v>1925</v>
      </c>
      <c r="BK993" t="s">
        <v>102</v>
      </c>
      <c r="BL993">
        <v>2</v>
      </c>
      <c r="BM993">
        <v>424</v>
      </c>
      <c r="BN993" t="s">
        <v>98</v>
      </c>
      <c r="BO993" t="s">
        <v>98</v>
      </c>
      <c r="BP993" t="s">
        <v>190</v>
      </c>
      <c r="BQ993" s="30">
        <v>0</v>
      </c>
      <c r="BR993" s="14">
        <f>IF(Table1[[#This Row],[WoodDeckSF]]&gt;0,1,0)</f>
        <v>0</v>
      </c>
      <c r="BS993">
        <v>169</v>
      </c>
      <c r="BT993">
        <v>0</v>
      </c>
      <c r="BU993">
        <v>0</v>
      </c>
      <c r="BV993">
        <v>0</v>
      </c>
      <c r="BW993">
        <v>0</v>
      </c>
      <c r="BX993" s="28" t="s">
        <v>83</v>
      </c>
      <c r="BY993" s="14">
        <f>IF(Table1[[#This Row],[PoolQC]]="NA", 0, 1)</f>
        <v>0</v>
      </c>
      <c r="BZ993" s="30" t="s">
        <v>83</v>
      </c>
      <c r="CA993" s="14">
        <f>IF(Table1[[#This Row],[Fence]]="NA",0,1)</f>
        <v>0</v>
      </c>
      <c r="CB993" t="s">
        <v>83</v>
      </c>
      <c r="CC993">
        <v>0</v>
      </c>
      <c r="CD993" s="30">
        <v>11</v>
      </c>
      <c r="CE993">
        <v>2009</v>
      </c>
      <c r="CF993" t="s">
        <v>110</v>
      </c>
      <c r="CG993" t="s">
        <v>111</v>
      </c>
      <c r="CH993" s="14">
        <f>IF(Table1[[#This Row],[SaleCondition]]="Normal",1,0)</f>
        <v>1</v>
      </c>
      <c r="CI993" s="1">
        <v>168000</v>
      </c>
    </row>
    <row r="994" spans="1:87" x14ac:dyDescent="0.2">
      <c r="A994">
        <v>993</v>
      </c>
      <c r="B994">
        <v>60</v>
      </c>
      <c r="C994" s="28" t="s">
        <v>81</v>
      </c>
      <c r="D994">
        <v>80</v>
      </c>
      <c r="E994">
        <v>9760</v>
      </c>
      <c r="F994" s="28" t="s">
        <v>82</v>
      </c>
      <c r="G994" t="s">
        <v>83</v>
      </c>
      <c r="H994" t="s">
        <v>84</v>
      </c>
      <c r="I994" s="28" t="s">
        <v>85</v>
      </c>
      <c r="J994" t="s">
        <v>86</v>
      </c>
      <c r="K994" s="30" t="s">
        <v>87</v>
      </c>
      <c r="L994" t="s">
        <v>194</v>
      </c>
      <c r="M994" s="31" t="s">
        <v>162</v>
      </c>
      <c r="N994" s="31" t="s">
        <v>90</v>
      </c>
      <c r="O994" s="28" t="s">
        <v>90</v>
      </c>
      <c r="P994" t="s">
        <v>91</v>
      </c>
      <c r="Q994" s="30" t="s">
        <v>92</v>
      </c>
      <c r="R994" s="28">
        <v>6</v>
      </c>
      <c r="S994" s="28">
        <v>8</v>
      </c>
      <c r="T994">
        <v>1964</v>
      </c>
      <c r="U994">
        <v>1993</v>
      </c>
      <c r="V994" s="14">
        <f t="shared" si="15"/>
        <v>1</v>
      </c>
      <c r="W994" s="28" t="s">
        <v>152</v>
      </c>
      <c r="X994" s="28" t="s">
        <v>94</v>
      </c>
      <c r="Y994" s="30" t="s">
        <v>124</v>
      </c>
      <c r="Z994" s="28" t="s">
        <v>124</v>
      </c>
      <c r="AA994" t="s">
        <v>96</v>
      </c>
      <c r="AB994" s="28">
        <v>340</v>
      </c>
      <c r="AC994" s="28" t="s">
        <v>98</v>
      </c>
      <c r="AD994" s="28" t="s">
        <v>98</v>
      </c>
      <c r="AE994" s="30" t="s">
        <v>118</v>
      </c>
      <c r="AF994" t="s">
        <v>98</v>
      </c>
      <c r="AG994" t="s">
        <v>98</v>
      </c>
      <c r="AH994" t="s">
        <v>97</v>
      </c>
      <c r="AI994" t="s">
        <v>141</v>
      </c>
      <c r="AJ994">
        <v>536</v>
      </c>
      <c r="AK994" t="s">
        <v>153</v>
      </c>
      <c r="AL994">
        <v>117</v>
      </c>
      <c r="AM994">
        <v>169</v>
      </c>
      <c r="AN994">
        <v>822</v>
      </c>
      <c r="AO994" s="28" t="s">
        <v>103</v>
      </c>
      <c r="AP994" s="28" t="s">
        <v>97</v>
      </c>
      <c r="AQ994" t="s">
        <v>105</v>
      </c>
      <c r="AR994" t="s">
        <v>106</v>
      </c>
      <c r="AS994">
        <v>1020</v>
      </c>
      <c r="AT994">
        <v>831</v>
      </c>
      <c r="AU994">
        <v>0</v>
      </c>
      <c r="AV994">
        <v>1851</v>
      </c>
      <c r="AW994" s="30">
        <v>0</v>
      </c>
      <c r="AX994">
        <v>0</v>
      </c>
      <c r="AY994" s="30">
        <v>2</v>
      </c>
      <c r="AZ994" s="30">
        <v>1</v>
      </c>
      <c r="BA994">
        <v>3</v>
      </c>
      <c r="BB994" s="14">
        <f>IF(Table1[[#This Row],[FullBath]]+Table1[[#This Row],[HalfBath]]=Table1[[#This Row],[BedroomAbvGr]],1,0)</f>
        <v>1</v>
      </c>
      <c r="BC994">
        <v>1</v>
      </c>
      <c r="BD994" s="30" t="s">
        <v>97</v>
      </c>
      <c r="BE994">
        <v>7</v>
      </c>
      <c r="BF994" t="s">
        <v>107</v>
      </c>
      <c r="BG994">
        <v>1</v>
      </c>
      <c r="BH994" t="s">
        <v>147</v>
      </c>
      <c r="BI994" t="s">
        <v>108</v>
      </c>
      <c r="BJ994">
        <v>1964</v>
      </c>
      <c r="BK994" t="s">
        <v>109</v>
      </c>
      <c r="BL994">
        <v>2</v>
      </c>
      <c r="BM994">
        <v>440</v>
      </c>
      <c r="BN994" t="s">
        <v>98</v>
      </c>
      <c r="BO994" t="s">
        <v>98</v>
      </c>
      <c r="BP994" t="s">
        <v>105</v>
      </c>
      <c r="BQ994" s="30">
        <v>239</v>
      </c>
      <c r="BR994" s="14">
        <f>IF(Table1[[#This Row],[WoodDeckSF]]&gt;0,1,0)</f>
        <v>1</v>
      </c>
      <c r="BS994">
        <v>42</v>
      </c>
      <c r="BT994">
        <v>0</v>
      </c>
      <c r="BU994">
        <v>0</v>
      </c>
      <c r="BV994">
        <v>0</v>
      </c>
      <c r="BW994">
        <v>0</v>
      </c>
      <c r="BX994" s="28" t="s">
        <v>83</v>
      </c>
      <c r="BY994" s="14">
        <f>IF(Table1[[#This Row],[PoolQC]]="NA", 0, 1)</f>
        <v>0</v>
      </c>
      <c r="BZ994" s="30" t="s">
        <v>218</v>
      </c>
      <c r="CA994" s="14">
        <f>IF(Table1[[#This Row],[Fence]]="NA",0,1)</f>
        <v>1</v>
      </c>
      <c r="CB994" t="s">
        <v>83</v>
      </c>
      <c r="CC994">
        <v>0</v>
      </c>
      <c r="CD994" s="30">
        <v>7</v>
      </c>
      <c r="CE994">
        <v>2007</v>
      </c>
      <c r="CF994" t="s">
        <v>110</v>
      </c>
      <c r="CG994" t="s">
        <v>111</v>
      </c>
      <c r="CH994" s="14">
        <f>IF(Table1[[#This Row],[SaleCondition]]="Normal",1,0)</f>
        <v>1</v>
      </c>
      <c r="CI994" s="1">
        <v>187000</v>
      </c>
    </row>
    <row r="995" spans="1:87" x14ac:dyDescent="0.2">
      <c r="A995">
        <v>994</v>
      </c>
      <c r="B995">
        <v>60</v>
      </c>
      <c r="C995" s="28" t="s">
        <v>81</v>
      </c>
      <c r="D995">
        <v>68</v>
      </c>
      <c r="E995">
        <v>8846</v>
      </c>
      <c r="F995" s="28" t="s">
        <v>82</v>
      </c>
      <c r="G995" t="s">
        <v>83</v>
      </c>
      <c r="H995" t="s">
        <v>84</v>
      </c>
      <c r="I995" s="28" t="s">
        <v>85</v>
      </c>
      <c r="J995" t="s">
        <v>86</v>
      </c>
      <c r="K995" s="30" t="s">
        <v>87</v>
      </c>
      <c r="L995" t="s">
        <v>88</v>
      </c>
      <c r="M995" s="31" t="s">
        <v>89</v>
      </c>
      <c r="N995" s="31" t="s">
        <v>90</v>
      </c>
      <c r="O995" s="28" t="s">
        <v>90</v>
      </c>
      <c r="P995" t="s">
        <v>91</v>
      </c>
      <c r="Q995" s="30" t="s">
        <v>92</v>
      </c>
      <c r="R995" s="28">
        <v>6</v>
      </c>
      <c r="S995" s="28">
        <v>5</v>
      </c>
      <c r="T995">
        <v>2005</v>
      </c>
      <c r="U995">
        <v>2006</v>
      </c>
      <c r="V995" s="14">
        <f t="shared" si="15"/>
        <v>1</v>
      </c>
      <c r="W995" s="28" t="s">
        <v>93</v>
      </c>
      <c r="X995" s="28" t="s">
        <v>94</v>
      </c>
      <c r="Y995" s="30" t="s">
        <v>95</v>
      </c>
      <c r="Z995" s="28" t="s">
        <v>95</v>
      </c>
      <c r="AA995" t="s">
        <v>117</v>
      </c>
      <c r="AB995" s="28">
        <v>0</v>
      </c>
      <c r="AC995" s="28" t="s">
        <v>98</v>
      </c>
      <c r="AD995" s="28" t="s">
        <v>98</v>
      </c>
      <c r="AE995" s="30" t="s">
        <v>99</v>
      </c>
      <c r="AF995" t="s">
        <v>97</v>
      </c>
      <c r="AG995" t="s">
        <v>98</v>
      </c>
      <c r="AH995" t="s">
        <v>100</v>
      </c>
      <c r="AI995" t="s">
        <v>102</v>
      </c>
      <c r="AJ995">
        <v>0</v>
      </c>
      <c r="AK995" t="s">
        <v>102</v>
      </c>
      <c r="AL995">
        <v>0</v>
      </c>
      <c r="AM995">
        <v>750</v>
      </c>
      <c r="AN995">
        <v>750</v>
      </c>
      <c r="AO995" s="28" t="s">
        <v>103</v>
      </c>
      <c r="AP995" s="28" t="s">
        <v>104</v>
      </c>
      <c r="AQ995" t="s">
        <v>105</v>
      </c>
      <c r="AR995" t="s">
        <v>106</v>
      </c>
      <c r="AS995">
        <v>750</v>
      </c>
      <c r="AT995">
        <v>750</v>
      </c>
      <c r="AU995">
        <v>0</v>
      </c>
      <c r="AV995">
        <v>1500</v>
      </c>
      <c r="AW995" s="30">
        <v>0</v>
      </c>
      <c r="AX995">
        <v>0</v>
      </c>
      <c r="AY995" s="30">
        <v>2</v>
      </c>
      <c r="AZ995" s="30">
        <v>1</v>
      </c>
      <c r="BA995">
        <v>3</v>
      </c>
      <c r="BB995" s="14">
        <f>IF(Table1[[#This Row],[FullBath]]+Table1[[#This Row],[HalfBath]]=Table1[[#This Row],[BedroomAbvGr]],1,0)</f>
        <v>1</v>
      </c>
      <c r="BC995">
        <v>1</v>
      </c>
      <c r="BD995" s="30" t="s">
        <v>97</v>
      </c>
      <c r="BE995">
        <v>6</v>
      </c>
      <c r="BF995" t="s">
        <v>107</v>
      </c>
      <c r="BG995">
        <v>0</v>
      </c>
      <c r="BH995" t="s">
        <v>83</v>
      </c>
      <c r="BI995" t="s">
        <v>108</v>
      </c>
      <c r="BJ995">
        <v>2005</v>
      </c>
      <c r="BK995" t="s">
        <v>109</v>
      </c>
      <c r="BL995">
        <v>2</v>
      </c>
      <c r="BM995">
        <v>564</v>
      </c>
      <c r="BN995" t="s">
        <v>98</v>
      </c>
      <c r="BO995" t="s">
        <v>98</v>
      </c>
      <c r="BP995" t="s">
        <v>105</v>
      </c>
      <c r="BQ995" s="30">
        <v>0</v>
      </c>
      <c r="BR995" s="14">
        <f>IF(Table1[[#This Row],[WoodDeckSF]]&gt;0,1,0)</f>
        <v>0</v>
      </c>
      <c r="BS995">
        <v>35</v>
      </c>
      <c r="BT995">
        <v>0</v>
      </c>
      <c r="BU995">
        <v>0</v>
      </c>
      <c r="BV995">
        <v>0</v>
      </c>
      <c r="BW995">
        <v>0</v>
      </c>
      <c r="BX995" s="28" t="s">
        <v>83</v>
      </c>
      <c r="BY995" s="14">
        <f>IF(Table1[[#This Row],[PoolQC]]="NA", 0, 1)</f>
        <v>0</v>
      </c>
      <c r="BZ995" s="30" t="s">
        <v>83</v>
      </c>
      <c r="CA995" s="14">
        <f>IF(Table1[[#This Row],[Fence]]="NA",0,1)</f>
        <v>0</v>
      </c>
      <c r="CB995" t="s">
        <v>83</v>
      </c>
      <c r="CC995">
        <v>0</v>
      </c>
      <c r="CD995" s="30">
        <v>8</v>
      </c>
      <c r="CE995">
        <v>2006</v>
      </c>
      <c r="CF995" t="s">
        <v>158</v>
      </c>
      <c r="CG995" t="s">
        <v>159</v>
      </c>
      <c r="CH995" s="14">
        <f>IF(Table1[[#This Row],[SaleCondition]]="Normal",1,0)</f>
        <v>0</v>
      </c>
      <c r="CI995" s="1">
        <v>173900</v>
      </c>
    </row>
    <row r="996" spans="1:87" x14ac:dyDescent="0.2">
      <c r="A996">
        <v>995</v>
      </c>
      <c r="B996">
        <v>20</v>
      </c>
      <c r="C996" s="28" t="s">
        <v>81</v>
      </c>
      <c r="D996">
        <v>96</v>
      </c>
      <c r="E996">
        <v>12456</v>
      </c>
      <c r="F996" s="28" t="s">
        <v>82</v>
      </c>
      <c r="G996" t="s">
        <v>83</v>
      </c>
      <c r="H996" t="s">
        <v>84</v>
      </c>
      <c r="I996" s="28" t="s">
        <v>85</v>
      </c>
      <c r="J996" t="s">
        <v>86</v>
      </c>
      <c r="K996" s="30" t="s">
        <v>112</v>
      </c>
      <c r="L996" t="s">
        <v>88</v>
      </c>
      <c r="M996" s="31" t="s">
        <v>154</v>
      </c>
      <c r="N996" s="31" t="s">
        <v>90</v>
      </c>
      <c r="O996" s="28" t="s">
        <v>90</v>
      </c>
      <c r="P996" t="s">
        <v>91</v>
      </c>
      <c r="Q996" s="30" t="s">
        <v>115</v>
      </c>
      <c r="R996" s="28">
        <v>10</v>
      </c>
      <c r="S996" s="28">
        <v>5</v>
      </c>
      <c r="T996">
        <v>2006</v>
      </c>
      <c r="U996">
        <v>2007</v>
      </c>
      <c r="V996" s="14">
        <f t="shared" si="15"/>
        <v>1</v>
      </c>
      <c r="W996" s="28" t="s">
        <v>152</v>
      </c>
      <c r="X996" s="28" t="s">
        <v>94</v>
      </c>
      <c r="Y996" s="30" t="s">
        <v>180</v>
      </c>
      <c r="Z996" s="28" t="s">
        <v>181</v>
      </c>
      <c r="AA996" t="s">
        <v>137</v>
      </c>
      <c r="AB996" s="28">
        <v>230</v>
      </c>
      <c r="AC996" s="28" t="s">
        <v>104</v>
      </c>
      <c r="AD996" s="28" t="s">
        <v>98</v>
      </c>
      <c r="AE996" s="30" t="s">
        <v>99</v>
      </c>
      <c r="AF996" t="s">
        <v>104</v>
      </c>
      <c r="AG996" t="s">
        <v>98</v>
      </c>
      <c r="AH996" t="s">
        <v>97</v>
      </c>
      <c r="AI996" t="s">
        <v>101</v>
      </c>
      <c r="AJ996">
        <v>1172</v>
      </c>
      <c r="AK996" t="s">
        <v>102</v>
      </c>
      <c r="AL996">
        <v>0</v>
      </c>
      <c r="AM996">
        <v>528</v>
      </c>
      <c r="AN996">
        <v>1700</v>
      </c>
      <c r="AO996" s="28" t="s">
        <v>103</v>
      </c>
      <c r="AP996" s="28" t="s">
        <v>104</v>
      </c>
      <c r="AQ996" t="s">
        <v>105</v>
      </c>
      <c r="AR996" t="s">
        <v>106</v>
      </c>
      <c r="AS996">
        <v>1718</v>
      </c>
      <c r="AT996">
        <v>0</v>
      </c>
      <c r="AU996">
        <v>0</v>
      </c>
      <c r="AV996">
        <v>1718</v>
      </c>
      <c r="AW996" s="30">
        <v>1</v>
      </c>
      <c r="AX996">
        <v>0</v>
      </c>
      <c r="AY996" s="30">
        <v>2</v>
      </c>
      <c r="AZ996" s="30">
        <v>0</v>
      </c>
      <c r="BA996">
        <v>3</v>
      </c>
      <c r="BB996" s="14">
        <f>IF(Table1[[#This Row],[FullBath]]+Table1[[#This Row],[HalfBath]]=Table1[[#This Row],[BedroomAbvGr]],1,0)</f>
        <v>0</v>
      </c>
      <c r="BC996">
        <v>1</v>
      </c>
      <c r="BD996" s="30" t="s">
        <v>104</v>
      </c>
      <c r="BE996">
        <v>7</v>
      </c>
      <c r="BF996" t="s">
        <v>107</v>
      </c>
      <c r="BG996">
        <v>1</v>
      </c>
      <c r="BH996" t="s">
        <v>97</v>
      </c>
      <c r="BI996" t="s">
        <v>108</v>
      </c>
      <c r="BJ996">
        <v>2008</v>
      </c>
      <c r="BK996" t="s">
        <v>157</v>
      </c>
      <c r="BL996">
        <v>3</v>
      </c>
      <c r="BM996">
        <v>786</v>
      </c>
      <c r="BN996" t="s">
        <v>98</v>
      </c>
      <c r="BO996" t="s">
        <v>98</v>
      </c>
      <c r="BP996" t="s">
        <v>105</v>
      </c>
      <c r="BQ996" s="30">
        <v>216</v>
      </c>
      <c r="BR996" s="14">
        <f>IF(Table1[[#This Row],[WoodDeckSF]]&gt;0,1,0)</f>
        <v>1</v>
      </c>
      <c r="BS996">
        <v>48</v>
      </c>
      <c r="BT996">
        <v>0</v>
      </c>
      <c r="BU996">
        <v>0</v>
      </c>
      <c r="BV996">
        <v>0</v>
      </c>
      <c r="BW996">
        <v>0</v>
      </c>
      <c r="BX996" s="28" t="s">
        <v>83</v>
      </c>
      <c r="BY996" s="14">
        <f>IF(Table1[[#This Row],[PoolQC]]="NA", 0, 1)</f>
        <v>0</v>
      </c>
      <c r="BZ996" s="30" t="s">
        <v>83</v>
      </c>
      <c r="CA996" s="14">
        <f>IF(Table1[[#This Row],[Fence]]="NA",0,1)</f>
        <v>0</v>
      </c>
      <c r="CB996" t="s">
        <v>83</v>
      </c>
      <c r="CC996">
        <v>0</v>
      </c>
      <c r="CD996" s="30">
        <v>7</v>
      </c>
      <c r="CE996">
        <v>2009</v>
      </c>
      <c r="CF996" t="s">
        <v>110</v>
      </c>
      <c r="CG996" t="s">
        <v>111</v>
      </c>
      <c r="CH996" s="14">
        <f>IF(Table1[[#This Row],[SaleCondition]]="Normal",1,0)</f>
        <v>1</v>
      </c>
      <c r="CI996" s="1">
        <v>337500</v>
      </c>
    </row>
    <row r="997" spans="1:87" x14ac:dyDescent="0.2">
      <c r="A997">
        <v>996</v>
      </c>
      <c r="B997">
        <v>50</v>
      </c>
      <c r="C997" s="28" t="s">
        <v>81</v>
      </c>
      <c r="D997">
        <v>51</v>
      </c>
      <c r="E997">
        <v>4712</v>
      </c>
      <c r="F997" s="28" t="s">
        <v>82</v>
      </c>
      <c r="G997" t="s">
        <v>83</v>
      </c>
      <c r="H997" t="s">
        <v>120</v>
      </c>
      <c r="I997" s="28" t="s">
        <v>85</v>
      </c>
      <c r="J997" t="s">
        <v>86</v>
      </c>
      <c r="K997" s="30" t="s">
        <v>87</v>
      </c>
      <c r="L997" t="s">
        <v>194</v>
      </c>
      <c r="M997" s="31" t="s">
        <v>148</v>
      </c>
      <c r="N997" s="31" t="s">
        <v>114</v>
      </c>
      <c r="O997" s="28" t="s">
        <v>90</v>
      </c>
      <c r="P997" t="s">
        <v>91</v>
      </c>
      <c r="Q997" s="30" t="s">
        <v>132</v>
      </c>
      <c r="R997" s="28">
        <v>4</v>
      </c>
      <c r="S997" s="28">
        <v>7</v>
      </c>
      <c r="T997">
        <v>1946</v>
      </c>
      <c r="U997">
        <v>1950</v>
      </c>
      <c r="V997" s="14">
        <f t="shared" si="15"/>
        <v>1</v>
      </c>
      <c r="W997" s="28" t="s">
        <v>93</v>
      </c>
      <c r="X997" s="28" t="s">
        <v>94</v>
      </c>
      <c r="Y997" s="30" t="s">
        <v>116</v>
      </c>
      <c r="Z997" s="28" t="s">
        <v>116</v>
      </c>
      <c r="AA997" t="s">
        <v>117</v>
      </c>
      <c r="AB997" s="28">
        <v>0</v>
      </c>
      <c r="AC997" s="28" t="s">
        <v>98</v>
      </c>
      <c r="AD997" s="28" t="s">
        <v>98</v>
      </c>
      <c r="AE997" s="30" t="s">
        <v>118</v>
      </c>
      <c r="AF997" t="s">
        <v>98</v>
      </c>
      <c r="AG997" t="s">
        <v>98</v>
      </c>
      <c r="AH997" t="s">
        <v>100</v>
      </c>
      <c r="AI997" t="s">
        <v>119</v>
      </c>
      <c r="AJ997">
        <v>384</v>
      </c>
      <c r="AK997" t="s">
        <v>102</v>
      </c>
      <c r="AL997">
        <v>0</v>
      </c>
      <c r="AM997">
        <v>363</v>
      </c>
      <c r="AN997">
        <v>747</v>
      </c>
      <c r="AO997" s="28" t="s">
        <v>103</v>
      </c>
      <c r="AP997" s="28" t="s">
        <v>98</v>
      </c>
      <c r="AQ997" t="s">
        <v>105</v>
      </c>
      <c r="AR997" t="s">
        <v>106</v>
      </c>
      <c r="AS997">
        <v>774</v>
      </c>
      <c r="AT997">
        <v>456</v>
      </c>
      <c r="AU997">
        <v>0</v>
      </c>
      <c r="AV997">
        <v>1230</v>
      </c>
      <c r="AW997" s="30">
        <v>1</v>
      </c>
      <c r="AX997">
        <v>0</v>
      </c>
      <c r="AY997" s="30">
        <v>1</v>
      </c>
      <c r="AZ997" s="30">
        <v>1</v>
      </c>
      <c r="BA997">
        <v>3</v>
      </c>
      <c r="BB997" s="14">
        <f>IF(Table1[[#This Row],[FullBath]]+Table1[[#This Row],[HalfBath]]=Table1[[#This Row],[BedroomAbvGr]],1,0)</f>
        <v>0</v>
      </c>
      <c r="BC997">
        <v>1</v>
      </c>
      <c r="BD997" s="30" t="s">
        <v>98</v>
      </c>
      <c r="BE997">
        <v>5</v>
      </c>
      <c r="BF997" t="s">
        <v>107</v>
      </c>
      <c r="BG997">
        <v>0</v>
      </c>
      <c r="BH997" t="s">
        <v>83</v>
      </c>
      <c r="BI997" t="s">
        <v>127</v>
      </c>
      <c r="BJ997">
        <v>1946</v>
      </c>
      <c r="BK997" t="s">
        <v>102</v>
      </c>
      <c r="BL997">
        <v>1</v>
      </c>
      <c r="BM997">
        <v>305</v>
      </c>
      <c r="BN997" t="s">
        <v>98</v>
      </c>
      <c r="BO997" t="s">
        <v>98</v>
      </c>
      <c r="BP997" t="s">
        <v>105</v>
      </c>
      <c r="BQ997" s="30">
        <v>0</v>
      </c>
      <c r="BR997" s="14">
        <f>IF(Table1[[#This Row],[WoodDeckSF]]&gt;0,1,0)</f>
        <v>0</v>
      </c>
      <c r="BS997">
        <v>57</v>
      </c>
      <c r="BT997">
        <v>0</v>
      </c>
      <c r="BU997">
        <v>0</v>
      </c>
      <c r="BV997">
        <v>63</v>
      </c>
      <c r="BW997">
        <v>0</v>
      </c>
      <c r="BX997" s="28" t="s">
        <v>83</v>
      </c>
      <c r="BY997" s="14">
        <f>IF(Table1[[#This Row],[PoolQC]]="NA", 0, 1)</f>
        <v>0</v>
      </c>
      <c r="BZ997" s="30" t="s">
        <v>134</v>
      </c>
      <c r="CA997" s="14">
        <f>IF(Table1[[#This Row],[Fence]]="NA",0,1)</f>
        <v>1</v>
      </c>
      <c r="CB997" t="s">
        <v>83</v>
      </c>
      <c r="CC997">
        <v>0</v>
      </c>
      <c r="CD997" s="30">
        <v>8</v>
      </c>
      <c r="CE997">
        <v>2006</v>
      </c>
      <c r="CF997" t="s">
        <v>110</v>
      </c>
      <c r="CG997" t="s">
        <v>128</v>
      </c>
      <c r="CH997" s="14">
        <f>IF(Table1[[#This Row],[SaleCondition]]="Normal",1,0)</f>
        <v>0</v>
      </c>
      <c r="CI997" s="1">
        <v>121600</v>
      </c>
    </row>
    <row r="998" spans="1:87" x14ac:dyDescent="0.2">
      <c r="A998">
        <v>997</v>
      </c>
      <c r="B998">
        <v>20</v>
      </c>
      <c r="C998" s="28" t="s">
        <v>81</v>
      </c>
      <c r="D998" t="s">
        <v>83</v>
      </c>
      <c r="E998">
        <v>10659</v>
      </c>
      <c r="F998" s="28" t="s">
        <v>82</v>
      </c>
      <c r="G998" t="s">
        <v>83</v>
      </c>
      <c r="H998" t="s">
        <v>120</v>
      </c>
      <c r="I998" s="28" t="s">
        <v>85</v>
      </c>
      <c r="J998" t="s">
        <v>86</v>
      </c>
      <c r="K998" s="30" t="s">
        <v>87</v>
      </c>
      <c r="L998" t="s">
        <v>88</v>
      </c>
      <c r="M998" s="31" t="s">
        <v>162</v>
      </c>
      <c r="N998" s="31" t="s">
        <v>90</v>
      </c>
      <c r="O998" s="28" t="s">
        <v>90</v>
      </c>
      <c r="P998" t="s">
        <v>91</v>
      </c>
      <c r="Q998" s="30" t="s">
        <v>115</v>
      </c>
      <c r="R998" s="28">
        <v>5</v>
      </c>
      <c r="S998" s="28">
        <v>6</v>
      </c>
      <c r="T998">
        <v>1961</v>
      </c>
      <c r="U998">
        <v>1961</v>
      </c>
      <c r="V998" s="14">
        <f t="shared" si="15"/>
        <v>0</v>
      </c>
      <c r="W998" s="28" t="s">
        <v>152</v>
      </c>
      <c r="X998" s="28" t="s">
        <v>94</v>
      </c>
      <c r="Y998" s="30" t="s">
        <v>124</v>
      </c>
      <c r="Z998" s="28" t="s">
        <v>124</v>
      </c>
      <c r="AA998" t="s">
        <v>117</v>
      </c>
      <c r="AB998" s="28">
        <v>0</v>
      </c>
      <c r="AC998" s="28" t="s">
        <v>98</v>
      </c>
      <c r="AD998" s="28" t="s">
        <v>98</v>
      </c>
      <c r="AE998" s="30" t="s">
        <v>118</v>
      </c>
      <c r="AF998" t="s">
        <v>98</v>
      </c>
      <c r="AG998" t="s">
        <v>98</v>
      </c>
      <c r="AH998" t="s">
        <v>100</v>
      </c>
      <c r="AI998" t="s">
        <v>153</v>
      </c>
      <c r="AJ998">
        <v>915</v>
      </c>
      <c r="AK998" t="s">
        <v>102</v>
      </c>
      <c r="AL998">
        <v>0</v>
      </c>
      <c r="AM998">
        <v>135</v>
      </c>
      <c r="AN998">
        <v>1050</v>
      </c>
      <c r="AO998" s="28" t="s">
        <v>103</v>
      </c>
      <c r="AP998" s="28" t="s">
        <v>98</v>
      </c>
      <c r="AQ998" t="s">
        <v>105</v>
      </c>
      <c r="AR998" t="s">
        <v>106</v>
      </c>
      <c r="AS998">
        <v>1050</v>
      </c>
      <c r="AT998">
        <v>0</v>
      </c>
      <c r="AU998">
        <v>0</v>
      </c>
      <c r="AV998">
        <v>1050</v>
      </c>
      <c r="AW998" s="30">
        <v>1</v>
      </c>
      <c r="AX998">
        <v>0</v>
      </c>
      <c r="AY998" s="30">
        <v>1</v>
      </c>
      <c r="AZ998" s="30">
        <v>0</v>
      </c>
      <c r="BA998">
        <v>3</v>
      </c>
      <c r="BB998" s="14">
        <f>IF(Table1[[#This Row],[FullBath]]+Table1[[#This Row],[HalfBath]]=Table1[[#This Row],[BedroomAbvGr]],1,0)</f>
        <v>0</v>
      </c>
      <c r="BC998">
        <v>1</v>
      </c>
      <c r="BD998" s="30" t="s">
        <v>98</v>
      </c>
      <c r="BE998">
        <v>6</v>
      </c>
      <c r="BF998" t="s">
        <v>107</v>
      </c>
      <c r="BG998">
        <v>0</v>
      </c>
      <c r="BH998" t="s">
        <v>83</v>
      </c>
      <c r="BI998" t="s">
        <v>108</v>
      </c>
      <c r="BJ998">
        <v>1961</v>
      </c>
      <c r="BK998" t="s">
        <v>102</v>
      </c>
      <c r="BL998">
        <v>1</v>
      </c>
      <c r="BM998">
        <v>368</v>
      </c>
      <c r="BN998" t="s">
        <v>98</v>
      </c>
      <c r="BO998" t="s">
        <v>98</v>
      </c>
      <c r="BP998" t="s">
        <v>105</v>
      </c>
      <c r="BQ998" s="30">
        <v>0</v>
      </c>
      <c r="BR998" s="14">
        <f>IF(Table1[[#This Row],[WoodDeckSF]]&gt;0,1,0)</f>
        <v>0</v>
      </c>
      <c r="BS998">
        <v>319</v>
      </c>
      <c r="BT998">
        <v>0</v>
      </c>
      <c r="BU998">
        <v>0</v>
      </c>
      <c r="BV998">
        <v>0</v>
      </c>
      <c r="BW998">
        <v>0</v>
      </c>
      <c r="BX998" s="28" t="s">
        <v>83</v>
      </c>
      <c r="BY998" s="14">
        <f>IF(Table1[[#This Row],[PoolQC]]="NA", 0, 1)</f>
        <v>0</v>
      </c>
      <c r="BZ998" s="30" t="s">
        <v>83</v>
      </c>
      <c r="CA998" s="14">
        <f>IF(Table1[[#This Row],[Fence]]="NA",0,1)</f>
        <v>0</v>
      </c>
      <c r="CB998" t="s">
        <v>83</v>
      </c>
      <c r="CC998">
        <v>0</v>
      </c>
      <c r="CD998" s="30">
        <v>1</v>
      </c>
      <c r="CE998">
        <v>2006</v>
      </c>
      <c r="CF998" t="s">
        <v>173</v>
      </c>
      <c r="CG998" t="s">
        <v>111</v>
      </c>
      <c r="CH998" s="14">
        <f>IF(Table1[[#This Row],[SaleCondition]]="Normal",1,0)</f>
        <v>1</v>
      </c>
      <c r="CI998" s="1">
        <v>136500</v>
      </c>
    </row>
    <row r="999" spans="1:87" x14ac:dyDescent="0.2">
      <c r="A999">
        <v>998</v>
      </c>
      <c r="B999">
        <v>20</v>
      </c>
      <c r="C999" s="28" t="s">
        <v>81</v>
      </c>
      <c r="D999" t="s">
        <v>83</v>
      </c>
      <c r="E999">
        <v>11717</v>
      </c>
      <c r="F999" s="28" t="s">
        <v>82</v>
      </c>
      <c r="G999" t="s">
        <v>83</v>
      </c>
      <c r="H999" t="s">
        <v>120</v>
      </c>
      <c r="I999" s="28" t="s">
        <v>85</v>
      </c>
      <c r="J999" t="s">
        <v>86</v>
      </c>
      <c r="K999" s="30" t="s">
        <v>87</v>
      </c>
      <c r="L999" t="s">
        <v>88</v>
      </c>
      <c r="M999" s="31" t="s">
        <v>138</v>
      </c>
      <c r="N999" s="31" t="s">
        <v>204</v>
      </c>
      <c r="O999" s="28" t="s">
        <v>90</v>
      </c>
      <c r="P999" t="s">
        <v>91</v>
      </c>
      <c r="Q999" s="30" t="s">
        <v>115</v>
      </c>
      <c r="R999" s="28">
        <v>6</v>
      </c>
      <c r="S999" s="28">
        <v>6</v>
      </c>
      <c r="T999">
        <v>1970</v>
      </c>
      <c r="U999">
        <v>1970</v>
      </c>
      <c r="V999" s="14">
        <f t="shared" si="15"/>
        <v>0</v>
      </c>
      <c r="W999" s="28" t="s">
        <v>152</v>
      </c>
      <c r="X999" s="28" t="s">
        <v>94</v>
      </c>
      <c r="Y999" s="30" t="s">
        <v>140</v>
      </c>
      <c r="Z999" s="28" t="s">
        <v>140</v>
      </c>
      <c r="AA999" t="s">
        <v>96</v>
      </c>
      <c r="AB999" s="28">
        <v>571</v>
      </c>
      <c r="AC999" s="28" t="s">
        <v>98</v>
      </c>
      <c r="AD999" s="28" t="s">
        <v>98</v>
      </c>
      <c r="AE999" s="30" t="s">
        <v>118</v>
      </c>
      <c r="AF999" t="s">
        <v>98</v>
      </c>
      <c r="AG999" t="s">
        <v>98</v>
      </c>
      <c r="AH999" t="s">
        <v>100</v>
      </c>
      <c r="AI999" t="s">
        <v>102</v>
      </c>
      <c r="AJ999">
        <v>0</v>
      </c>
      <c r="AK999" t="s">
        <v>102</v>
      </c>
      <c r="AL999">
        <v>0</v>
      </c>
      <c r="AM999">
        <v>1442</v>
      </c>
      <c r="AN999">
        <v>1442</v>
      </c>
      <c r="AO999" s="28" t="s">
        <v>103</v>
      </c>
      <c r="AP999" s="28" t="s">
        <v>98</v>
      </c>
      <c r="AQ999" t="s">
        <v>105</v>
      </c>
      <c r="AR999" t="s">
        <v>106</v>
      </c>
      <c r="AS999">
        <v>1442</v>
      </c>
      <c r="AT999">
        <v>0</v>
      </c>
      <c r="AU999">
        <v>0</v>
      </c>
      <c r="AV999">
        <v>1442</v>
      </c>
      <c r="AW999" s="30">
        <v>0</v>
      </c>
      <c r="AX999">
        <v>0</v>
      </c>
      <c r="AY999" s="30">
        <v>2</v>
      </c>
      <c r="AZ999" s="30">
        <v>0</v>
      </c>
      <c r="BA999">
        <v>2</v>
      </c>
      <c r="BB999" s="14">
        <f>IF(Table1[[#This Row],[FullBath]]+Table1[[#This Row],[HalfBath]]=Table1[[#This Row],[BedroomAbvGr]],1,0)</f>
        <v>1</v>
      </c>
      <c r="BC999">
        <v>1</v>
      </c>
      <c r="BD999" s="30" t="s">
        <v>98</v>
      </c>
      <c r="BE999">
        <v>6</v>
      </c>
      <c r="BF999" t="s">
        <v>107</v>
      </c>
      <c r="BG999">
        <v>1</v>
      </c>
      <c r="BH999" t="s">
        <v>98</v>
      </c>
      <c r="BI999" t="s">
        <v>108</v>
      </c>
      <c r="BJ999">
        <v>1970</v>
      </c>
      <c r="BK999" t="s">
        <v>109</v>
      </c>
      <c r="BL999">
        <v>2</v>
      </c>
      <c r="BM999">
        <v>615</v>
      </c>
      <c r="BN999" t="s">
        <v>98</v>
      </c>
      <c r="BO999" t="s">
        <v>98</v>
      </c>
      <c r="BP999" t="s">
        <v>105</v>
      </c>
      <c r="BQ999" s="30">
        <v>371</v>
      </c>
      <c r="BR999" s="14">
        <f>IF(Table1[[#This Row],[WoodDeckSF]]&gt;0,1,0)</f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 s="28" t="s">
        <v>83</v>
      </c>
      <c r="BY999" s="14">
        <f>IF(Table1[[#This Row],[PoolQC]]="NA", 0, 1)</f>
        <v>0</v>
      </c>
      <c r="BZ999" s="30" t="s">
        <v>83</v>
      </c>
      <c r="CA999" s="14">
        <f>IF(Table1[[#This Row],[Fence]]="NA",0,1)</f>
        <v>0</v>
      </c>
      <c r="CB999" t="s">
        <v>83</v>
      </c>
      <c r="CC999">
        <v>0</v>
      </c>
      <c r="CD999" s="30">
        <v>2</v>
      </c>
      <c r="CE999">
        <v>2009</v>
      </c>
      <c r="CF999" t="s">
        <v>110</v>
      </c>
      <c r="CG999" t="s">
        <v>111</v>
      </c>
      <c r="CH999" s="14">
        <f>IF(Table1[[#This Row],[SaleCondition]]="Normal",1,0)</f>
        <v>1</v>
      </c>
      <c r="CI999" s="1">
        <v>185000</v>
      </c>
    </row>
    <row r="1000" spans="1:87" x14ac:dyDescent="0.2">
      <c r="A1000">
        <v>999</v>
      </c>
      <c r="B1000">
        <v>30</v>
      </c>
      <c r="C1000" s="28" t="s">
        <v>142</v>
      </c>
      <c r="D1000">
        <v>60</v>
      </c>
      <c r="E1000">
        <v>9786</v>
      </c>
      <c r="F1000" s="28" t="s">
        <v>82</v>
      </c>
      <c r="G1000" t="s">
        <v>83</v>
      </c>
      <c r="H1000" t="s">
        <v>84</v>
      </c>
      <c r="I1000" s="28" t="s">
        <v>85</v>
      </c>
      <c r="J1000" t="s">
        <v>86</v>
      </c>
      <c r="K1000" s="30" t="s">
        <v>87</v>
      </c>
      <c r="L1000" t="s">
        <v>88</v>
      </c>
      <c r="M1000" s="31" t="s">
        <v>176</v>
      </c>
      <c r="N1000" s="31" t="s">
        <v>90</v>
      </c>
      <c r="O1000" s="28" t="s">
        <v>90</v>
      </c>
      <c r="P1000" t="s">
        <v>91</v>
      </c>
      <c r="Q1000" s="30" t="s">
        <v>115</v>
      </c>
      <c r="R1000" s="28">
        <v>3</v>
      </c>
      <c r="S1000" s="28">
        <v>4</v>
      </c>
      <c r="T1000">
        <v>1922</v>
      </c>
      <c r="U1000">
        <v>1950</v>
      </c>
      <c r="V1000" s="14">
        <f t="shared" si="15"/>
        <v>1</v>
      </c>
      <c r="W1000" s="28" t="s">
        <v>152</v>
      </c>
      <c r="X1000" s="28" t="s">
        <v>94</v>
      </c>
      <c r="Y1000" s="30" t="s">
        <v>124</v>
      </c>
      <c r="Z1000" s="28" t="s">
        <v>124</v>
      </c>
      <c r="AA1000" t="s">
        <v>117</v>
      </c>
      <c r="AB1000" s="28">
        <v>0</v>
      </c>
      <c r="AC1000" s="28" t="s">
        <v>98</v>
      </c>
      <c r="AD1000" s="28" t="s">
        <v>98</v>
      </c>
      <c r="AE1000" s="30" t="s">
        <v>126</v>
      </c>
      <c r="AF1000" t="s">
        <v>98</v>
      </c>
      <c r="AG1000" t="s">
        <v>147</v>
      </c>
      <c r="AH1000" t="s">
        <v>100</v>
      </c>
      <c r="AI1000" t="s">
        <v>102</v>
      </c>
      <c r="AJ1000">
        <v>0</v>
      </c>
      <c r="AK1000" t="s">
        <v>102</v>
      </c>
      <c r="AL1000">
        <v>0</v>
      </c>
      <c r="AM1000">
        <v>1007</v>
      </c>
      <c r="AN1000">
        <v>1007</v>
      </c>
      <c r="AO1000" s="28" t="s">
        <v>103</v>
      </c>
      <c r="AP1000" s="28" t="s">
        <v>147</v>
      </c>
      <c r="AQ1000" t="s">
        <v>177</v>
      </c>
      <c r="AR1000" t="s">
        <v>106</v>
      </c>
      <c r="AS1000">
        <v>1077</v>
      </c>
      <c r="AT1000">
        <v>0</v>
      </c>
      <c r="AU1000">
        <v>0</v>
      </c>
      <c r="AV1000">
        <v>1077</v>
      </c>
      <c r="AW1000" s="30">
        <v>0</v>
      </c>
      <c r="AX1000">
        <v>0</v>
      </c>
      <c r="AY1000" s="30">
        <v>1</v>
      </c>
      <c r="AZ1000" s="30">
        <v>0</v>
      </c>
      <c r="BA1000">
        <v>3</v>
      </c>
      <c r="BB1000" s="14">
        <f>IF(Table1[[#This Row],[FullBath]]+Table1[[#This Row],[HalfBath]]=Table1[[#This Row],[BedroomAbvGr]],1,0)</f>
        <v>0</v>
      </c>
      <c r="BC1000">
        <v>1</v>
      </c>
      <c r="BD1000" s="30" t="s">
        <v>98</v>
      </c>
      <c r="BE1000">
        <v>6</v>
      </c>
      <c r="BF1000" t="s">
        <v>107</v>
      </c>
      <c r="BG1000">
        <v>1</v>
      </c>
      <c r="BH1000" t="s">
        <v>97</v>
      </c>
      <c r="BI1000" t="s">
        <v>127</v>
      </c>
      <c r="BJ1000">
        <v>1922</v>
      </c>
      <c r="BK1000" t="s">
        <v>102</v>
      </c>
      <c r="BL1000">
        <v>1</v>
      </c>
      <c r="BM1000">
        <v>210</v>
      </c>
      <c r="BN1000" t="s">
        <v>98</v>
      </c>
      <c r="BO1000" t="s">
        <v>147</v>
      </c>
      <c r="BP1000" t="s">
        <v>190</v>
      </c>
      <c r="BQ1000" s="30">
        <v>0</v>
      </c>
      <c r="BR1000" s="14">
        <f>IF(Table1[[#This Row],[WoodDeckSF]]&gt;0,1,0)</f>
        <v>0</v>
      </c>
      <c r="BS1000">
        <v>100</v>
      </c>
      <c r="BT1000">
        <v>48</v>
      </c>
      <c r="BU1000">
        <v>0</v>
      </c>
      <c r="BV1000">
        <v>0</v>
      </c>
      <c r="BW1000">
        <v>0</v>
      </c>
      <c r="BX1000" s="28" t="s">
        <v>83</v>
      </c>
      <c r="BY1000" s="14">
        <f>IF(Table1[[#This Row],[PoolQC]]="NA", 0, 1)</f>
        <v>0</v>
      </c>
      <c r="BZ1000" s="30" t="s">
        <v>83</v>
      </c>
      <c r="CA1000" s="14">
        <f>IF(Table1[[#This Row],[Fence]]="NA",0,1)</f>
        <v>0</v>
      </c>
      <c r="CB1000" t="s">
        <v>83</v>
      </c>
      <c r="CC1000">
        <v>0</v>
      </c>
      <c r="CD1000" s="30">
        <v>5</v>
      </c>
      <c r="CE1000">
        <v>2006</v>
      </c>
      <c r="CF1000" t="s">
        <v>110</v>
      </c>
      <c r="CG1000" t="s">
        <v>111</v>
      </c>
      <c r="CH1000" s="14">
        <f>IF(Table1[[#This Row],[SaleCondition]]="Normal",1,0)</f>
        <v>1</v>
      </c>
      <c r="CI1000" s="1">
        <v>91000</v>
      </c>
    </row>
    <row r="1001" spans="1:87" x14ac:dyDescent="0.2">
      <c r="A1001">
        <v>1000</v>
      </c>
      <c r="B1001">
        <v>20</v>
      </c>
      <c r="C1001" s="28" t="s">
        <v>81</v>
      </c>
      <c r="D1001">
        <v>64</v>
      </c>
      <c r="E1001">
        <v>6762</v>
      </c>
      <c r="F1001" s="28" t="s">
        <v>82</v>
      </c>
      <c r="G1001" t="s">
        <v>83</v>
      </c>
      <c r="H1001" t="s">
        <v>84</v>
      </c>
      <c r="I1001" s="28" t="s">
        <v>85</v>
      </c>
      <c r="J1001" t="s">
        <v>86</v>
      </c>
      <c r="K1001" s="30" t="s">
        <v>87</v>
      </c>
      <c r="L1001" t="s">
        <v>88</v>
      </c>
      <c r="M1001" s="31" t="s">
        <v>89</v>
      </c>
      <c r="N1001" s="31" t="s">
        <v>90</v>
      </c>
      <c r="O1001" s="28" t="s">
        <v>90</v>
      </c>
      <c r="P1001" t="s">
        <v>91</v>
      </c>
      <c r="Q1001" s="30" t="s">
        <v>115</v>
      </c>
      <c r="R1001" s="28">
        <v>7</v>
      </c>
      <c r="S1001" s="28">
        <v>5</v>
      </c>
      <c r="T1001">
        <v>2006</v>
      </c>
      <c r="U1001">
        <v>2006</v>
      </c>
      <c r="V1001" s="14">
        <f t="shared" si="15"/>
        <v>0</v>
      </c>
      <c r="W1001" s="28" t="s">
        <v>93</v>
      </c>
      <c r="X1001" s="28" t="s">
        <v>94</v>
      </c>
      <c r="Y1001" s="30" t="s">
        <v>95</v>
      </c>
      <c r="Z1001" s="28" t="s">
        <v>95</v>
      </c>
      <c r="AA1001" t="s">
        <v>137</v>
      </c>
      <c r="AB1001" s="28">
        <v>24</v>
      </c>
      <c r="AC1001" s="28" t="s">
        <v>97</v>
      </c>
      <c r="AD1001" s="28" t="s">
        <v>98</v>
      </c>
      <c r="AE1001" s="30" t="s">
        <v>99</v>
      </c>
      <c r="AF1001" t="s">
        <v>97</v>
      </c>
      <c r="AG1001" t="s">
        <v>98</v>
      </c>
      <c r="AH1001" t="s">
        <v>130</v>
      </c>
      <c r="AI1001" t="s">
        <v>101</v>
      </c>
      <c r="AJ1001">
        <v>686</v>
      </c>
      <c r="AK1001" t="s">
        <v>102</v>
      </c>
      <c r="AL1001">
        <v>0</v>
      </c>
      <c r="AM1001">
        <v>501</v>
      </c>
      <c r="AN1001">
        <v>1187</v>
      </c>
      <c r="AO1001" s="28" t="s">
        <v>103</v>
      </c>
      <c r="AP1001" s="28" t="s">
        <v>104</v>
      </c>
      <c r="AQ1001" t="s">
        <v>105</v>
      </c>
      <c r="AR1001" t="s">
        <v>106</v>
      </c>
      <c r="AS1001">
        <v>1208</v>
      </c>
      <c r="AT1001">
        <v>0</v>
      </c>
      <c r="AU1001">
        <v>0</v>
      </c>
      <c r="AV1001">
        <v>1208</v>
      </c>
      <c r="AW1001" s="30">
        <v>1</v>
      </c>
      <c r="AX1001">
        <v>0</v>
      </c>
      <c r="AY1001" s="30">
        <v>2</v>
      </c>
      <c r="AZ1001" s="30">
        <v>0</v>
      </c>
      <c r="BA1001">
        <v>2</v>
      </c>
      <c r="BB1001" s="14">
        <f>IF(Table1[[#This Row],[FullBath]]+Table1[[#This Row],[HalfBath]]=Table1[[#This Row],[BedroomAbvGr]],1,0)</f>
        <v>1</v>
      </c>
      <c r="BC1001">
        <v>1</v>
      </c>
      <c r="BD1001" s="30" t="s">
        <v>97</v>
      </c>
      <c r="BE1001">
        <v>6</v>
      </c>
      <c r="BF1001" t="s">
        <v>107</v>
      </c>
      <c r="BG1001">
        <v>0</v>
      </c>
      <c r="BH1001" t="s">
        <v>83</v>
      </c>
      <c r="BI1001" t="s">
        <v>108</v>
      </c>
      <c r="BJ1001">
        <v>2006</v>
      </c>
      <c r="BK1001" t="s">
        <v>109</v>
      </c>
      <c r="BL1001">
        <v>2</v>
      </c>
      <c r="BM1001">
        <v>632</v>
      </c>
      <c r="BN1001" t="s">
        <v>98</v>
      </c>
      <c r="BO1001" t="s">
        <v>98</v>
      </c>
      <c r="BP1001" t="s">
        <v>105</v>
      </c>
      <c r="BQ1001" s="30">
        <v>105</v>
      </c>
      <c r="BR1001" s="14">
        <f>IF(Table1[[#This Row],[WoodDeckSF]]&gt;0,1,0)</f>
        <v>1</v>
      </c>
      <c r="BS1001">
        <v>61</v>
      </c>
      <c r="BT1001">
        <v>0</v>
      </c>
      <c r="BU1001">
        <v>0</v>
      </c>
      <c r="BV1001">
        <v>0</v>
      </c>
      <c r="BW1001">
        <v>0</v>
      </c>
      <c r="BX1001" s="28" t="s">
        <v>83</v>
      </c>
      <c r="BY1001" s="14">
        <f>IF(Table1[[#This Row],[PoolQC]]="NA", 0, 1)</f>
        <v>0</v>
      </c>
      <c r="BZ1001" s="30" t="s">
        <v>83</v>
      </c>
      <c r="CA1001" s="14">
        <f>IF(Table1[[#This Row],[Fence]]="NA",0,1)</f>
        <v>0</v>
      </c>
      <c r="CB1001" t="s">
        <v>83</v>
      </c>
      <c r="CC1001">
        <v>0</v>
      </c>
      <c r="CD1001" s="30">
        <v>2</v>
      </c>
      <c r="CE1001">
        <v>2010</v>
      </c>
      <c r="CF1001" t="s">
        <v>110</v>
      </c>
      <c r="CG1001" t="s">
        <v>111</v>
      </c>
      <c r="CH1001" s="14">
        <f>IF(Table1[[#This Row],[SaleCondition]]="Normal",1,0)</f>
        <v>1</v>
      </c>
      <c r="CI1001" s="1">
        <v>206000</v>
      </c>
    </row>
    <row r="1002" spans="1:87" x14ac:dyDescent="0.2">
      <c r="A1002">
        <v>1001</v>
      </c>
      <c r="B1002">
        <v>20</v>
      </c>
      <c r="C1002" s="28" t="s">
        <v>81</v>
      </c>
      <c r="D1002">
        <v>74</v>
      </c>
      <c r="E1002">
        <v>10206</v>
      </c>
      <c r="F1002" s="28" t="s">
        <v>82</v>
      </c>
      <c r="G1002" t="s">
        <v>83</v>
      </c>
      <c r="H1002" t="s">
        <v>84</v>
      </c>
      <c r="I1002" s="28" t="s">
        <v>85</v>
      </c>
      <c r="J1002" t="s">
        <v>86</v>
      </c>
      <c r="K1002" s="30" t="s">
        <v>122</v>
      </c>
      <c r="L1002" t="s">
        <v>88</v>
      </c>
      <c r="M1002" s="31" t="s">
        <v>185</v>
      </c>
      <c r="N1002" s="31" t="s">
        <v>90</v>
      </c>
      <c r="O1002" s="28" t="s">
        <v>90</v>
      </c>
      <c r="P1002" t="s">
        <v>91</v>
      </c>
      <c r="Q1002" s="30" t="s">
        <v>115</v>
      </c>
      <c r="R1002" s="28">
        <v>3</v>
      </c>
      <c r="S1002" s="28">
        <v>3</v>
      </c>
      <c r="T1002">
        <v>1952</v>
      </c>
      <c r="U1002">
        <v>1952</v>
      </c>
      <c r="V1002" s="14">
        <f t="shared" si="15"/>
        <v>0</v>
      </c>
      <c r="W1002" s="28" t="s">
        <v>214</v>
      </c>
      <c r="X1002" s="28" t="s">
        <v>242</v>
      </c>
      <c r="Y1002" s="30" t="s">
        <v>245</v>
      </c>
      <c r="Z1002" s="28" t="s">
        <v>226</v>
      </c>
      <c r="AA1002" t="s">
        <v>117</v>
      </c>
      <c r="AB1002" s="28">
        <v>0</v>
      </c>
      <c r="AC1002" s="28" t="s">
        <v>98</v>
      </c>
      <c r="AD1002" s="28" t="s">
        <v>98</v>
      </c>
      <c r="AE1002" s="30" t="s">
        <v>168</v>
      </c>
      <c r="AF1002" t="s">
        <v>83</v>
      </c>
      <c r="AG1002" t="s">
        <v>83</v>
      </c>
      <c r="AH1002" t="s">
        <v>83</v>
      </c>
      <c r="AI1002" t="s">
        <v>83</v>
      </c>
      <c r="AJ1002">
        <v>0</v>
      </c>
      <c r="AK1002" t="s">
        <v>83</v>
      </c>
      <c r="AL1002">
        <v>0</v>
      </c>
      <c r="AM1002">
        <v>0</v>
      </c>
      <c r="AN1002">
        <v>0</v>
      </c>
      <c r="AO1002" s="28" t="s">
        <v>206</v>
      </c>
      <c r="AP1002" s="28" t="s">
        <v>147</v>
      </c>
      <c r="AQ1002" t="s">
        <v>177</v>
      </c>
      <c r="AR1002" t="s">
        <v>145</v>
      </c>
      <c r="AS1002">
        <v>944</v>
      </c>
      <c r="AT1002">
        <v>0</v>
      </c>
      <c r="AU1002">
        <v>0</v>
      </c>
      <c r="AV1002">
        <v>944</v>
      </c>
      <c r="AW1002" s="30">
        <v>0</v>
      </c>
      <c r="AX1002">
        <v>0</v>
      </c>
      <c r="AY1002" s="30">
        <v>1</v>
      </c>
      <c r="AZ1002" s="30">
        <v>0</v>
      </c>
      <c r="BA1002">
        <v>2</v>
      </c>
      <c r="BB1002" s="14">
        <f>IF(Table1[[#This Row],[FullBath]]+Table1[[#This Row],[HalfBath]]=Table1[[#This Row],[BedroomAbvGr]],1,0)</f>
        <v>0</v>
      </c>
      <c r="BC1002">
        <v>1</v>
      </c>
      <c r="BD1002" s="30" t="s">
        <v>147</v>
      </c>
      <c r="BE1002">
        <v>4</v>
      </c>
      <c r="BF1002" t="s">
        <v>146</v>
      </c>
      <c r="BG1002">
        <v>0</v>
      </c>
      <c r="BH1002" t="s">
        <v>83</v>
      </c>
      <c r="BI1002" t="s">
        <v>127</v>
      </c>
      <c r="BJ1002">
        <v>1956</v>
      </c>
      <c r="BK1002" t="s">
        <v>102</v>
      </c>
      <c r="BL1002">
        <v>2</v>
      </c>
      <c r="BM1002">
        <v>528</v>
      </c>
      <c r="BN1002" t="s">
        <v>98</v>
      </c>
      <c r="BO1002" t="s">
        <v>147</v>
      </c>
      <c r="BP1002" t="s">
        <v>105</v>
      </c>
      <c r="BQ1002" s="30">
        <v>0</v>
      </c>
      <c r="BR1002" s="14">
        <f>IF(Table1[[#This Row],[WoodDeckSF]]&gt;0,1,0)</f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s="28" t="s">
        <v>83</v>
      </c>
      <c r="BY1002" s="14">
        <f>IF(Table1[[#This Row],[PoolQC]]="NA", 0, 1)</f>
        <v>0</v>
      </c>
      <c r="BZ1002" s="30" t="s">
        <v>83</v>
      </c>
      <c r="CA1002" s="14">
        <f>IF(Table1[[#This Row],[Fence]]="NA",0,1)</f>
        <v>0</v>
      </c>
      <c r="CB1002" t="s">
        <v>83</v>
      </c>
      <c r="CC1002">
        <v>0</v>
      </c>
      <c r="CD1002" s="30">
        <v>7</v>
      </c>
      <c r="CE1002">
        <v>2009</v>
      </c>
      <c r="CF1002" t="s">
        <v>110</v>
      </c>
      <c r="CG1002" t="s">
        <v>111</v>
      </c>
      <c r="CH1002" s="14">
        <f>IF(Table1[[#This Row],[SaleCondition]]="Normal",1,0)</f>
        <v>1</v>
      </c>
      <c r="CI1002" s="1">
        <v>82000</v>
      </c>
    </row>
    <row r="1003" spans="1:87" x14ac:dyDescent="0.2">
      <c r="A1003">
        <v>1002</v>
      </c>
      <c r="B1003">
        <v>30</v>
      </c>
      <c r="C1003" s="28" t="s">
        <v>81</v>
      </c>
      <c r="D1003">
        <v>60</v>
      </c>
      <c r="E1003">
        <v>5400</v>
      </c>
      <c r="F1003" s="28" t="s">
        <v>82</v>
      </c>
      <c r="G1003" t="s">
        <v>83</v>
      </c>
      <c r="H1003" t="s">
        <v>84</v>
      </c>
      <c r="I1003" s="28" t="s">
        <v>85</v>
      </c>
      <c r="J1003" t="s">
        <v>86</v>
      </c>
      <c r="K1003" s="30" t="s">
        <v>122</v>
      </c>
      <c r="L1003" t="s">
        <v>88</v>
      </c>
      <c r="M1003" s="31" t="s">
        <v>143</v>
      </c>
      <c r="N1003" s="31" t="s">
        <v>90</v>
      </c>
      <c r="O1003" s="28" t="s">
        <v>90</v>
      </c>
      <c r="P1003" t="s">
        <v>91</v>
      </c>
      <c r="Q1003" s="30" t="s">
        <v>115</v>
      </c>
      <c r="R1003" s="28">
        <v>5</v>
      </c>
      <c r="S1003" s="28">
        <v>6</v>
      </c>
      <c r="T1003">
        <v>1920</v>
      </c>
      <c r="U1003">
        <v>1950</v>
      </c>
      <c r="V1003" s="14">
        <f t="shared" si="15"/>
        <v>1</v>
      </c>
      <c r="W1003" s="28" t="s">
        <v>93</v>
      </c>
      <c r="X1003" s="28" t="s">
        <v>94</v>
      </c>
      <c r="Y1003" s="30" t="s">
        <v>124</v>
      </c>
      <c r="Z1003" s="28" t="s">
        <v>124</v>
      </c>
      <c r="AA1003" t="s">
        <v>117</v>
      </c>
      <c r="AB1003" s="28">
        <v>0</v>
      </c>
      <c r="AC1003" s="28" t="s">
        <v>98</v>
      </c>
      <c r="AD1003" s="28" t="s">
        <v>98</v>
      </c>
      <c r="AE1003" s="30" t="s">
        <v>126</v>
      </c>
      <c r="AF1003" t="s">
        <v>147</v>
      </c>
      <c r="AG1003" t="s">
        <v>98</v>
      </c>
      <c r="AH1003" t="s">
        <v>100</v>
      </c>
      <c r="AI1003" t="s">
        <v>102</v>
      </c>
      <c r="AJ1003">
        <v>0</v>
      </c>
      <c r="AK1003" t="s">
        <v>102</v>
      </c>
      <c r="AL1003">
        <v>0</v>
      </c>
      <c r="AM1003">
        <v>691</v>
      </c>
      <c r="AN1003">
        <v>691</v>
      </c>
      <c r="AO1003" s="28" t="s">
        <v>103</v>
      </c>
      <c r="AP1003" s="28" t="s">
        <v>104</v>
      </c>
      <c r="AQ1003" t="s">
        <v>105</v>
      </c>
      <c r="AR1003" t="s">
        <v>164</v>
      </c>
      <c r="AS1003">
        <v>691</v>
      </c>
      <c r="AT1003">
        <v>0</v>
      </c>
      <c r="AU1003">
        <v>0</v>
      </c>
      <c r="AV1003">
        <v>691</v>
      </c>
      <c r="AW1003" s="30">
        <v>0</v>
      </c>
      <c r="AX1003">
        <v>0</v>
      </c>
      <c r="AY1003" s="30">
        <v>1</v>
      </c>
      <c r="AZ1003" s="30">
        <v>0</v>
      </c>
      <c r="BA1003">
        <v>2</v>
      </c>
      <c r="BB1003" s="14">
        <f>IF(Table1[[#This Row],[FullBath]]+Table1[[#This Row],[HalfBath]]=Table1[[#This Row],[BedroomAbvGr]],1,0)</f>
        <v>0</v>
      </c>
      <c r="BC1003">
        <v>1</v>
      </c>
      <c r="BD1003" s="30" t="s">
        <v>104</v>
      </c>
      <c r="BE1003">
        <v>4</v>
      </c>
      <c r="BF1003" t="s">
        <v>107</v>
      </c>
      <c r="BG1003">
        <v>0</v>
      </c>
      <c r="BH1003" t="s">
        <v>83</v>
      </c>
      <c r="BI1003" t="s">
        <v>127</v>
      </c>
      <c r="BJ1003">
        <v>1920</v>
      </c>
      <c r="BK1003" t="s">
        <v>102</v>
      </c>
      <c r="BL1003">
        <v>1</v>
      </c>
      <c r="BM1003">
        <v>216</v>
      </c>
      <c r="BN1003" t="s">
        <v>147</v>
      </c>
      <c r="BO1003" t="s">
        <v>98</v>
      </c>
      <c r="BP1003" t="s">
        <v>177</v>
      </c>
      <c r="BQ1003" s="30">
        <v>0</v>
      </c>
      <c r="BR1003" s="14">
        <f>IF(Table1[[#This Row],[WoodDeckSF]]&gt;0,1,0)</f>
        <v>0</v>
      </c>
      <c r="BS1003">
        <v>20</v>
      </c>
      <c r="BT1003">
        <v>94</v>
      </c>
      <c r="BU1003">
        <v>0</v>
      </c>
      <c r="BV1003">
        <v>0</v>
      </c>
      <c r="BW1003">
        <v>0</v>
      </c>
      <c r="BX1003" s="28" t="s">
        <v>83</v>
      </c>
      <c r="BY1003" s="14">
        <f>IF(Table1[[#This Row],[PoolQC]]="NA", 0, 1)</f>
        <v>0</v>
      </c>
      <c r="BZ1003" s="30" t="s">
        <v>83</v>
      </c>
      <c r="CA1003" s="14">
        <f>IF(Table1[[#This Row],[Fence]]="NA",0,1)</f>
        <v>0</v>
      </c>
      <c r="CB1003" t="s">
        <v>83</v>
      </c>
      <c r="CC1003">
        <v>0</v>
      </c>
      <c r="CD1003" s="30">
        <v>1</v>
      </c>
      <c r="CE1003">
        <v>2007</v>
      </c>
      <c r="CF1003" t="s">
        <v>110</v>
      </c>
      <c r="CG1003" t="s">
        <v>128</v>
      </c>
      <c r="CH1003" s="14">
        <f>IF(Table1[[#This Row],[SaleCondition]]="Normal",1,0)</f>
        <v>0</v>
      </c>
      <c r="CI1003" s="1">
        <v>86000</v>
      </c>
    </row>
    <row r="1004" spans="1:87" x14ac:dyDescent="0.2">
      <c r="A1004">
        <v>1003</v>
      </c>
      <c r="B1004">
        <v>20</v>
      </c>
      <c r="C1004" s="28" t="s">
        <v>81</v>
      </c>
      <c r="D1004">
        <v>75</v>
      </c>
      <c r="E1004">
        <v>11957</v>
      </c>
      <c r="F1004" s="28" t="s">
        <v>82</v>
      </c>
      <c r="G1004" t="s">
        <v>83</v>
      </c>
      <c r="H1004" t="s">
        <v>120</v>
      </c>
      <c r="I1004" s="28" t="s">
        <v>85</v>
      </c>
      <c r="J1004" t="s">
        <v>86</v>
      </c>
      <c r="K1004" s="30" t="s">
        <v>87</v>
      </c>
      <c r="L1004" t="s">
        <v>88</v>
      </c>
      <c r="M1004" s="31" t="s">
        <v>136</v>
      </c>
      <c r="N1004" s="31" t="s">
        <v>202</v>
      </c>
      <c r="O1004" s="28" t="s">
        <v>90</v>
      </c>
      <c r="P1004" t="s">
        <v>91</v>
      </c>
      <c r="Q1004" s="30" t="s">
        <v>115</v>
      </c>
      <c r="R1004" s="28">
        <v>8</v>
      </c>
      <c r="S1004" s="28">
        <v>5</v>
      </c>
      <c r="T1004">
        <v>2006</v>
      </c>
      <c r="U1004">
        <v>2006</v>
      </c>
      <c r="V1004" s="14">
        <f t="shared" si="15"/>
        <v>0</v>
      </c>
      <c r="W1004" s="28" t="s">
        <v>93</v>
      </c>
      <c r="X1004" s="28" t="s">
        <v>94</v>
      </c>
      <c r="Y1004" s="30" t="s">
        <v>95</v>
      </c>
      <c r="Z1004" s="28" t="s">
        <v>95</v>
      </c>
      <c r="AA1004" t="s">
        <v>96</v>
      </c>
      <c r="AB1004" s="28">
        <v>53</v>
      </c>
      <c r="AC1004" s="28" t="s">
        <v>97</v>
      </c>
      <c r="AD1004" s="28" t="s">
        <v>98</v>
      </c>
      <c r="AE1004" s="30" t="s">
        <v>99</v>
      </c>
      <c r="AF1004" t="s">
        <v>97</v>
      </c>
      <c r="AG1004" t="s">
        <v>98</v>
      </c>
      <c r="AH1004" t="s">
        <v>100</v>
      </c>
      <c r="AI1004" t="s">
        <v>101</v>
      </c>
      <c r="AJ1004">
        <v>24</v>
      </c>
      <c r="AK1004" t="s">
        <v>102</v>
      </c>
      <c r="AL1004">
        <v>0</v>
      </c>
      <c r="AM1004">
        <v>1550</v>
      </c>
      <c r="AN1004">
        <v>1574</v>
      </c>
      <c r="AO1004" s="28" t="s">
        <v>103</v>
      </c>
      <c r="AP1004" s="28" t="s">
        <v>104</v>
      </c>
      <c r="AQ1004" t="s">
        <v>105</v>
      </c>
      <c r="AR1004" t="s">
        <v>106</v>
      </c>
      <c r="AS1004">
        <v>1574</v>
      </c>
      <c r="AT1004">
        <v>0</v>
      </c>
      <c r="AU1004">
        <v>0</v>
      </c>
      <c r="AV1004">
        <v>1574</v>
      </c>
      <c r="AW1004" s="30">
        <v>0</v>
      </c>
      <c r="AX1004">
        <v>0</v>
      </c>
      <c r="AY1004" s="30">
        <v>2</v>
      </c>
      <c r="AZ1004" s="30">
        <v>0</v>
      </c>
      <c r="BA1004">
        <v>3</v>
      </c>
      <c r="BB1004" s="14">
        <f>IF(Table1[[#This Row],[FullBath]]+Table1[[#This Row],[HalfBath]]=Table1[[#This Row],[BedroomAbvGr]],1,0)</f>
        <v>0</v>
      </c>
      <c r="BC1004">
        <v>1</v>
      </c>
      <c r="BD1004" s="30" t="s">
        <v>97</v>
      </c>
      <c r="BE1004">
        <v>7</v>
      </c>
      <c r="BF1004" t="s">
        <v>107</v>
      </c>
      <c r="BG1004">
        <v>1</v>
      </c>
      <c r="BH1004" t="s">
        <v>97</v>
      </c>
      <c r="BI1004" t="s">
        <v>108</v>
      </c>
      <c r="BJ1004">
        <v>2006</v>
      </c>
      <c r="BK1004" t="s">
        <v>109</v>
      </c>
      <c r="BL1004">
        <v>3</v>
      </c>
      <c r="BM1004">
        <v>824</v>
      </c>
      <c r="BN1004" t="s">
        <v>98</v>
      </c>
      <c r="BO1004" t="s">
        <v>98</v>
      </c>
      <c r="BP1004" t="s">
        <v>105</v>
      </c>
      <c r="BQ1004" s="30">
        <v>144</v>
      </c>
      <c r="BR1004" s="14">
        <f>IF(Table1[[#This Row],[WoodDeckSF]]&gt;0,1,0)</f>
        <v>1</v>
      </c>
      <c r="BS1004">
        <v>104</v>
      </c>
      <c r="BT1004">
        <v>0</v>
      </c>
      <c r="BU1004">
        <v>0</v>
      </c>
      <c r="BV1004">
        <v>0</v>
      </c>
      <c r="BW1004">
        <v>0</v>
      </c>
      <c r="BX1004" s="28" t="s">
        <v>83</v>
      </c>
      <c r="BY1004" s="14">
        <f>IF(Table1[[#This Row],[PoolQC]]="NA", 0, 1)</f>
        <v>0</v>
      </c>
      <c r="BZ1004" s="30" t="s">
        <v>83</v>
      </c>
      <c r="CA1004" s="14">
        <f>IF(Table1[[#This Row],[Fence]]="NA",0,1)</f>
        <v>0</v>
      </c>
      <c r="CB1004" t="s">
        <v>83</v>
      </c>
      <c r="CC1004">
        <v>0</v>
      </c>
      <c r="CD1004" s="30">
        <v>7</v>
      </c>
      <c r="CE1004">
        <v>2008</v>
      </c>
      <c r="CF1004" t="s">
        <v>110</v>
      </c>
      <c r="CG1004" t="s">
        <v>111</v>
      </c>
      <c r="CH1004" s="14">
        <f>IF(Table1[[#This Row],[SaleCondition]]="Normal",1,0)</f>
        <v>1</v>
      </c>
      <c r="CI1004" s="1">
        <v>232000</v>
      </c>
    </row>
    <row r="1005" spans="1:87" x14ac:dyDescent="0.2">
      <c r="A1005">
        <v>1004</v>
      </c>
      <c r="B1005">
        <v>90</v>
      </c>
      <c r="C1005" s="28" t="s">
        <v>81</v>
      </c>
      <c r="D1005" t="s">
        <v>83</v>
      </c>
      <c r="E1005">
        <v>11500</v>
      </c>
      <c r="F1005" s="28" t="s">
        <v>82</v>
      </c>
      <c r="G1005" t="s">
        <v>83</v>
      </c>
      <c r="H1005" t="s">
        <v>120</v>
      </c>
      <c r="I1005" s="28" t="s">
        <v>85</v>
      </c>
      <c r="J1005" t="s">
        <v>86</v>
      </c>
      <c r="K1005" s="30" t="s">
        <v>122</v>
      </c>
      <c r="L1005" t="s">
        <v>88</v>
      </c>
      <c r="M1005" s="31" t="s">
        <v>138</v>
      </c>
      <c r="N1005" s="31" t="s">
        <v>114</v>
      </c>
      <c r="O1005" s="28" t="s">
        <v>202</v>
      </c>
      <c r="P1005" t="s">
        <v>167</v>
      </c>
      <c r="Q1005" s="30" t="s">
        <v>115</v>
      </c>
      <c r="R1005" s="28">
        <v>5</v>
      </c>
      <c r="S1005" s="28">
        <v>6</v>
      </c>
      <c r="T1005">
        <v>1976</v>
      </c>
      <c r="U1005">
        <v>1976</v>
      </c>
      <c r="V1005" s="14">
        <f t="shared" si="15"/>
        <v>0</v>
      </c>
      <c r="W1005" s="28" t="s">
        <v>93</v>
      </c>
      <c r="X1005" s="28" t="s">
        <v>94</v>
      </c>
      <c r="Y1005" s="30" t="s">
        <v>95</v>
      </c>
      <c r="Z1005" s="28" t="s">
        <v>95</v>
      </c>
      <c r="AA1005" t="s">
        <v>96</v>
      </c>
      <c r="AB1005" s="28">
        <v>164</v>
      </c>
      <c r="AC1005" s="28" t="s">
        <v>98</v>
      </c>
      <c r="AD1005" s="28" t="s">
        <v>98</v>
      </c>
      <c r="AE1005" s="30" t="s">
        <v>118</v>
      </c>
      <c r="AF1005" t="s">
        <v>98</v>
      </c>
      <c r="AG1005" t="s">
        <v>98</v>
      </c>
      <c r="AH1005" t="s">
        <v>100</v>
      </c>
      <c r="AI1005" t="s">
        <v>102</v>
      </c>
      <c r="AJ1005">
        <v>0</v>
      </c>
      <c r="AK1005" t="s">
        <v>102</v>
      </c>
      <c r="AL1005">
        <v>0</v>
      </c>
      <c r="AM1005">
        <v>1680</v>
      </c>
      <c r="AN1005">
        <v>1680</v>
      </c>
      <c r="AO1005" s="28" t="s">
        <v>103</v>
      </c>
      <c r="AP1005" s="28" t="s">
        <v>147</v>
      </c>
      <c r="AQ1005" t="s">
        <v>105</v>
      </c>
      <c r="AR1005" t="s">
        <v>106</v>
      </c>
      <c r="AS1005">
        <v>1680</v>
      </c>
      <c r="AT1005">
        <v>0</v>
      </c>
      <c r="AU1005">
        <v>0</v>
      </c>
      <c r="AV1005">
        <v>1680</v>
      </c>
      <c r="AW1005" s="30">
        <v>0</v>
      </c>
      <c r="AX1005">
        <v>0</v>
      </c>
      <c r="AY1005" s="30">
        <v>2</v>
      </c>
      <c r="AZ1005" s="30">
        <v>0</v>
      </c>
      <c r="BA1005">
        <v>4</v>
      </c>
      <c r="BB1005" s="14">
        <f>IF(Table1[[#This Row],[FullBath]]+Table1[[#This Row],[HalfBath]]=Table1[[#This Row],[BedroomAbvGr]],1,0)</f>
        <v>0</v>
      </c>
      <c r="BC1005">
        <v>2</v>
      </c>
      <c r="BD1005" s="30" t="s">
        <v>98</v>
      </c>
      <c r="BE1005">
        <v>8</v>
      </c>
      <c r="BF1005" t="s">
        <v>107</v>
      </c>
      <c r="BG1005">
        <v>0</v>
      </c>
      <c r="BH1005" t="s">
        <v>83</v>
      </c>
      <c r="BI1005" t="s">
        <v>127</v>
      </c>
      <c r="BJ1005">
        <v>1976</v>
      </c>
      <c r="BK1005" t="s">
        <v>102</v>
      </c>
      <c r="BL1005">
        <v>2</v>
      </c>
      <c r="BM1005">
        <v>528</v>
      </c>
      <c r="BN1005" t="s">
        <v>98</v>
      </c>
      <c r="BO1005" t="s">
        <v>98</v>
      </c>
      <c r="BP1005" t="s">
        <v>105</v>
      </c>
      <c r="BQ1005" s="30">
        <v>0</v>
      </c>
      <c r="BR1005" s="14">
        <f>IF(Table1[[#This Row],[WoodDeckSF]]&gt;0,1,0)</f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s="28" t="s">
        <v>83</v>
      </c>
      <c r="BY1005" s="14">
        <f>IF(Table1[[#This Row],[PoolQC]]="NA", 0, 1)</f>
        <v>0</v>
      </c>
      <c r="BZ1005" s="30" t="s">
        <v>83</v>
      </c>
      <c r="CA1005" s="14">
        <f>IF(Table1[[#This Row],[Fence]]="NA",0,1)</f>
        <v>0</v>
      </c>
      <c r="CB1005" t="s">
        <v>83</v>
      </c>
      <c r="CC1005">
        <v>0</v>
      </c>
      <c r="CD1005" s="30">
        <v>6</v>
      </c>
      <c r="CE1005">
        <v>2007</v>
      </c>
      <c r="CF1005" t="s">
        <v>110</v>
      </c>
      <c r="CG1005" t="s">
        <v>111</v>
      </c>
      <c r="CH1005" s="14">
        <f>IF(Table1[[#This Row],[SaleCondition]]="Normal",1,0)</f>
        <v>1</v>
      </c>
      <c r="CI1005" s="1">
        <v>136905</v>
      </c>
    </row>
    <row r="1006" spans="1:87" x14ac:dyDescent="0.2">
      <c r="A1006">
        <v>1005</v>
      </c>
      <c r="B1006">
        <v>120</v>
      </c>
      <c r="C1006" s="28" t="s">
        <v>81</v>
      </c>
      <c r="D1006">
        <v>43</v>
      </c>
      <c r="E1006">
        <v>3182</v>
      </c>
      <c r="F1006" s="28" t="s">
        <v>82</v>
      </c>
      <c r="G1006" t="s">
        <v>83</v>
      </c>
      <c r="H1006" t="s">
        <v>84</v>
      </c>
      <c r="I1006" s="28" t="s">
        <v>85</v>
      </c>
      <c r="J1006" t="s">
        <v>86</v>
      </c>
      <c r="K1006" s="30" t="s">
        <v>87</v>
      </c>
      <c r="L1006" t="s">
        <v>88</v>
      </c>
      <c r="M1006" s="31" t="s">
        <v>227</v>
      </c>
      <c r="N1006" s="31" t="s">
        <v>90</v>
      </c>
      <c r="O1006" s="28" t="s">
        <v>90</v>
      </c>
      <c r="P1006" t="s">
        <v>179</v>
      </c>
      <c r="Q1006" s="30" t="s">
        <v>115</v>
      </c>
      <c r="R1006" s="28">
        <v>7</v>
      </c>
      <c r="S1006" s="28">
        <v>5</v>
      </c>
      <c r="T1006">
        <v>2005</v>
      </c>
      <c r="U1006">
        <v>2006</v>
      </c>
      <c r="V1006" s="14">
        <f t="shared" si="15"/>
        <v>1</v>
      </c>
      <c r="W1006" s="28" t="s">
        <v>93</v>
      </c>
      <c r="X1006" s="28" t="s">
        <v>94</v>
      </c>
      <c r="Y1006" s="30" t="s">
        <v>95</v>
      </c>
      <c r="Z1006" s="28" t="s">
        <v>95</v>
      </c>
      <c r="AA1006" t="s">
        <v>96</v>
      </c>
      <c r="AB1006" s="28">
        <v>16</v>
      </c>
      <c r="AC1006" s="28" t="s">
        <v>97</v>
      </c>
      <c r="AD1006" s="28" t="s">
        <v>98</v>
      </c>
      <c r="AE1006" s="30" t="s">
        <v>99</v>
      </c>
      <c r="AF1006" t="s">
        <v>97</v>
      </c>
      <c r="AG1006" t="s">
        <v>98</v>
      </c>
      <c r="AH1006" t="s">
        <v>100</v>
      </c>
      <c r="AI1006" t="s">
        <v>101</v>
      </c>
      <c r="AJ1006">
        <v>16</v>
      </c>
      <c r="AK1006" t="s">
        <v>102</v>
      </c>
      <c r="AL1006">
        <v>0</v>
      </c>
      <c r="AM1006">
        <v>1330</v>
      </c>
      <c r="AN1006">
        <v>1346</v>
      </c>
      <c r="AO1006" s="28" t="s">
        <v>103</v>
      </c>
      <c r="AP1006" s="28" t="s">
        <v>104</v>
      </c>
      <c r="AQ1006" t="s">
        <v>105</v>
      </c>
      <c r="AR1006" t="s">
        <v>106</v>
      </c>
      <c r="AS1006">
        <v>1504</v>
      </c>
      <c r="AT1006">
        <v>0</v>
      </c>
      <c r="AU1006">
        <v>0</v>
      </c>
      <c r="AV1006">
        <v>1504</v>
      </c>
      <c r="AW1006" s="30">
        <v>0</v>
      </c>
      <c r="AX1006">
        <v>0</v>
      </c>
      <c r="AY1006" s="30">
        <v>2</v>
      </c>
      <c r="AZ1006" s="30">
        <v>0</v>
      </c>
      <c r="BA1006">
        <v>1</v>
      </c>
      <c r="BB1006" s="14">
        <f>IF(Table1[[#This Row],[FullBath]]+Table1[[#This Row],[HalfBath]]=Table1[[#This Row],[BedroomAbvGr]],1,0)</f>
        <v>0</v>
      </c>
      <c r="BC1006">
        <v>1</v>
      </c>
      <c r="BD1006" s="30" t="s">
        <v>97</v>
      </c>
      <c r="BE1006">
        <v>7</v>
      </c>
      <c r="BF1006" t="s">
        <v>107</v>
      </c>
      <c r="BG1006">
        <v>1</v>
      </c>
      <c r="BH1006" t="s">
        <v>97</v>
      </c>
      <c r="BI1006" t="s">
        <v>108</v>
      </c>
      <c r="BJ1006">
        <v>2005</v>
      </c>
      <c r="BK1006" t="s">
        <v>157</v>
      </c>
      <c r="BL1006">
        <v>2</v>
      </c>
      <c r="BM1006">
        <v>457</v>
      </c>
      <c r="BN1006" t="s">
        <v>98</v>
      </c>
      <c r="BO1006" t="s">
        <v>98</v>
      </c>
      <c r="BP1006" t="s">
        <v>105</v>
      </c>
      <c r="BQ1006" s="30">
        <v>156</v>
      </c>
      <c r="BR1006" s="14">
        <f>IF(Table1[[#This Row],[WoodDeckSF]]&gt;0,1,0)</f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s="28" t="s">
        <v>83</v>
      </c>
      <c r="BY1006" s="14">
        <f>IF(Table1[[#This Row],[PoolQC]]="NA", 0, 1)</f>
        <v>0</v>
      </c>
      <c r="BZ1006" s="30" t="s">
        <v>83</v>
      </c>
      <c r="CA1006" s="14">
        <f>IF(Table1[[#This Row],[Fence]]="NA",0,1)</f>
        <v>0</v>
      </c>
      <c r="CB1006" t="s">
        <v>83</v>
      </c>
      <c r="CC1006">
        <v>0</v>
      </c>
      <c r="CD1006" s="30">
        <v>5</v>
      </c>
      <c r="CE1006">
        <v>2009</v>
      </c>
      <c r="CF1006" t="s">
        <v>110</v>
      </c>
      <c r="CG1006" t="s">
        <v>111</v>
      </c>
      <c r="CH1006" s="14">
        <f>IF(Table1[[#This Row],[SaleCondition]]="Normal",1,0)</f>
        <v>1</v>
      </c>
      <c r="CI1006" s="1">
        <v>181000</v>
      </c>
    </row>
    <row r="1007" spans="1:87" x14ac:dyDescent="0.2">
      <c r="A1007">
        <v>1006</v>
      </c>
      <c r="B1007">
        <v>80</v>
      </c>
      <c r="C1007" s="28" t="s">
        <v>81</v>
      </c>
      <c r="D1007">
        <v>65</v>
      </c>
      <c r="E1007">
        <v>8385</v>
      </c>
      <c r="F1007" s="28" t="s">
        <v>82</v>
      </c>
      <c r="G1007" t="s">
        <v>83</v>
      </c>
      <c r="H1007" t="s">
        <v>84</v>
      </c>
      <c r="I1007" s="28" t="s">
        <v>85</v>
      </c>
      <c r="J1007" t="s">
        <v>86</v>
      </c>
      <c r="K1007" s="30" t="s">
        <v>87</v>
      </c>
      <c r="L1007" t="s">
        <v>88</v>
      </c>
      <c r="M1007" s="31" t="s">
        <v>89</v>
      </c>
      <c r="N1007" s="31" t="s">
        <v>90</v>
      </c>
      <c r="O1007" s="28" t="s">
        <v>90</v>
      </c>
      <c r="P1007" t="s">
        <v>91</v>
      </c>
      <c r="Q1007" s="30" t="s">
        <v>197</v>
      </c>
      <c r="R1007" s="28">
        <v>5</v>
      </c>
      <c r="S1007" s="28">
        <v>8</v>
      </c>
      <c r="T1007">
        <v>1977</v>
      </c>
      <c r="U1007">
        <v>1977</v>
      </c>
      <c r="V1007" s="14">
        <f t="shared" si="15"/>
        <v>0</v>
      </c>
      <c r="W1007" s="28" t="s">
        <v>93</v>
      </c>
      <c r="X1007" s="28" t="s">
        <v>94</v>
      </c>
      <c r="Y1007" s="30" t="s">
        <v>140</v>
      </c>
      <c r="Z1007" s="28" t="s">
        <v>140</v>
      </c>
      <c r="AA1007" t="s">
        <v>96</v>
      </c>
      <c r="AB1007" s="28">
        <v>220</v>
      </c>
      <c r="AC1007" s="28" t="s">
        <v>97</v>
      </c>
      <c r="AD1007" s="28" t="s">
        <v>98</v>
      </c>
      <c r="AE1007" s="30" t="s">
        <v>118</v>
      </c>
      <c r="AF1007" t="s">
        <v>97</v>
      </c>
      <c r="AG1007" t="s">
        <v>97</v>
      </c>
      <c r="AH1007" t="s">
        <v>130</v>
      </c>
      <c r="AI1007" t="s">
        <v>101</v>
      </c>
      <c r="AJ1007">
        <v>595</v>
      </c>
      <c r="AK1007" t="s">
        <v>102</v>
      </c>
      <c r="AL1007">
        <v>0</v>
      </c>
      <c r="AM1007">
        <v>390</v>
      </c>
      <c r="AN1007">
        <v>985</v>
      </c>
      <c r="AO1007" s="28" t="s">
        <v>103</v>
      </c>
      <c r="AP1007" s="28" t="s">
        <v>98</v>
      </c>
      <c r="AQ1007" t="s">
        <v>105</v>
      </c>
      <c r="AR1007" t="s">
        <v>106</v>
      </c>
      <c r="AS1007">
        <v>985</v>
      </c>
      <c r="AT1007">
        <v>0</v>
      </c>
      <c r="AU1007">
        <v>0</v>
      </c>
      <c r="AV1007">
        <v>985</v>
      </c>
      <c r="AW1007" s="30">
        <v>0</v>
      </c>
      <c r="AX1007">
        <v>0</v>
      </c>
      <c r="AY1007" s="30">
        <v>2</v>
      </c>
      <c r="AZ1007" s="30">
        <v>0</v>
      </c>
      <c r="BA1007">
        <v>3</v>
      </c>
      <c r="BB1007" s="14">
        <f>IF(Table1[[#This Row],[FullBath]]+Table1[[#This Row],[HalfBath]]=Table1[[#This Row],[BedroomAbvGr]],1,0)</f>
        <v>0</v>
      </c>
      <c r="BC1007">
        <v>1</v>
      </c>
      <c r="BD1007" s="30" t="s">
        <v>98</v>
      </c>
      <c r="BE1007">
        <v>6</v>
      </c>
      <c r="BF1007" t="s">
        <v>107</v>
      </c>
      <c r="BG1007">
        <v>0</v>
      </c>
      <c r="BH1007" t="s">
        <v>83</v>
      </c>
      <c r="BI1007" t="s">
        <v>108</v>
      </c>
      <c r="BJ1007">
        <v>1977</v>
      </c>
      <c r="BK1007" t="s">
        <v>102</v>
      </c>
      <c r="BL1007">
        <v>1</v>
      </c>
      <c r="BM1007">
        <v>328</v>
      </c>
      <c r="BN1007" t="s">
        <v>98</v>
      </c>
      <c r="BO1007" t="s">
        <v>98</v>
      </c>
      <c r="BP1007" t="s">
        <v>105</v>
      </c>
      <c r="BQ1007" s="30">
        <v>210</v>
      </c>
      <c r="BR1007" s="14">
        <f>IF(Table1[[#This Row],[WoodDeckSF]]&gt;0,1,0)</f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s="28" t="s">
        <v>83</v>
      </c>
      <c r="BY1007" s="14">
        <f>IF(Table1[[#This Row],[PoolQC]]="NA", 0, 1)</f>
        <v>0</v>
      </c>
      <c r="BZ1007" s="30" t="s">
        <v>83</v>
      </c>
      <c r="CA1007" s="14">
        <f>IF(Table1[[#This Row],[Fence]]="NA",0,1)</f>
        <v>0</v>
      </c>
      <c r="CB1007" t="s">
        <v>83</v>
      </c>
      <c r="CC1007">
        <v>0</v>
      </c>
      <c r="CD1007" s="30">
        <v>11</v>
      </c>
      <c r="CE1007">
        <v>2008</v>
      </c>
      <c r="CF1007" t="s">
        <v>110</v>
      </c>
      <c r="CG1007" t="s">
        <v>111</v>
      </c>
      <c r="CH1007" s="14">
        <f>IF(Table1[[#This Row],[SaleCondition]]="Normal",1,0)</f>
        <v>1</v>
      </c>
      <c r="CI1007" s="1">
        <v>149900</v>
      </c>
    </row>
    <row r="1008" spans="1:87" x14ac:dyDescent="0.2">
      <c r="A1008">
        <v>1007</v>
      </c>
      <c r="B1008">
        <v>20</v>
      </c>
      <c r="C1008" s="28" t="s">
        <v>81</v>
      </c>
      <c r="D1008" t="s">
        <v>83</v>
      </c>
      <c r="E1008">
        <v>12155</v>
      </c>
      <c r="F1008" s="28" t="s">
        <v>82</v>
      </c>
      <c r="G1008" t="s">
        <v>83</v>
      </c>
      <c r="H1008" t="s">
        <v>231</v>
      </c>
      <c r="I1008" s="28" t="s">
        <v>85</v>
      </c>
      <c r="J1008" t="s">
        <v>86</v>
      </c>
      <c r="K1008" s="30" t="s">
        <v>87</v>
      </c>
      <c r="L1008" t="s">
        <v>88</v>
      </c>
      <c r="M1008" s="31" t="s">
        <v>162</v>
      </c>
      <c r="N1008" s="31" t="s">
        <v>139</v>
      </c>
      <c r="O1008" s="28" t="s">
        <v>90</v>
      </c>
      <c r="P1008" t="s">
        <v>91</v>
      </c>
      <c r="Q1008" s="30" t="s">
        <v>115</v>
      </c>
      <c r="R1008" s="28">
        <v>6</v>
      </c>
      <c r="S1008" s="28">
        <v>3</v>
      </c>
      <c r="T1008">
        <v>1970</v>
      </c>
      <c r="U1008">
        <v>1970</v>
      </c>
      <c r="V1008" s="14">
        <f t="shared" si="15"/>
        <v>0</v>
      </c>
      <c r="W1008" s="28" t="s">
        <v>93</v>
      </c>
      <c r="X1008" s="28" t="s">
        <v>94</v>
      </c>
      <c r="Y1008" s="30" t="s">
        <v>161</v>
      </c>
      <c r="Z1008" s="28" t="s">
        <v>161</v>
      </c>
      <c r="AA1008" t="s">
        <v>117</v>
      </c>
      <c r="AB1008" s="28">
        <v>0</v>
      </c>
      <c r="AC1008" s="28" t="s">
        <v>98</v>
      </c>
      <c r="AD1008" s="28" t="s">
        <v>98</v>
      </c>
      <c r="AE1008" s="30" t="s">
        <v>118</v>
      </c>
      <c r="AF1008" t="s">
        <v>97</v>
      </c>
      <c r="AG1008" t="s">
        <v>98</v>
      </c>
      <c r="AH1008" t="s">
        <v>100</v>
      </c>
      <c r="AI1008" t="s">
        <v>172</v>
      </c>
      <c r="AJ1008">
        <v>1237</v>
      </c>
      <c r="AK1008" t="s">
        <v>102</v>
      </c>
      <c r="AL1008">
        <v>0</v>
      </c>
      <c r="AM1008">
        <v>420</v>
      </c>
      <c r="AN1008">
        <v>1657</v>
      </c>
      <c r="AO1008" s="28" t="s">
        <v>103</v>
      </c>
      <c r="AP1008" s="28" t="s">
        <v>97</v>
      </c>
      <c r="AQ1008" t="s">
        <v>105</v>
      </c>
      <c r="AR1008" t="s">
        <v>106</v>
      </c>
      <c r="AS1008">
        <v>1657</v>
      </c>
      <c r="AT1008">
        <v>0</v>
      </c>
      <c r="AU1008">
        <v>0</v>
      </c>
      <c r="AV1008">
        <v>1657</v>
      </c>
      <c r="AW1008" s="30">
        <v>0</v>
      </c>
      <c r="AX1008">
        <v>1</v>
      </c>
      <c r="AY1008" s="30">
        <v>2</v>
      </c>
      <c r="AZ1008" s="30">
        <v>0</v>
      </c>
      <c r="BA1008">
        <v>3</v>
      </c>
      <c r="BB1008" s="14">
        <f>IF(Table1[[#This Row],[FullBath]]+Table1[[#This Row],[HalfBath]]=Table1[[#This Row],[BedroomAbvGr]],1,0)</f>
        <v>0</v>
      </c>
      <c r="BC1008">
        <v>1</v>
      </c>
      <c r="BD1008" s="30" t="s">
        <v>98</v>
      </c>
      <c r="BE1008">
        <v>7</v>
      </c>
      <c r="BF1008" t="s">
        <v>107</v>
      </c>
      <c r="BG1008">
        <v>1</v>
      </c>
      <c r="BH1008" t="s">
        <v>98</v>
      </c>
      <c r="BI1008" t="s">
        <v>108</v>
      </c>
      <c r="BJ1008">
        <v>1970</v>
      </c>
      <c r="BK1008" t="s">
        <v>102</v>
      </c>
      <c r="BL1008">
        <v>2</v>
      </c>
      <c r="BM1008">
        <v>484</v>
      </c>
      <c r="BN1008" t="s">
        <v>98</v>
      </c>
      <c r="BO1008" t="s">
        <v>98</v>
      </c>
      <c r="BP1008" t="s">
        <v>105</v>
      </c>
      <c r="BQ1008" s="30">
        <v>0</v>
      </c>
      <c r="BR1008" s="14">
        <f>IF(Table1[[#This Row],[WoodDeckSF]]&gt;0,1,0)</f>
        <v>0</v>
      </c>
      <c r="BS1008">
        <v>0</v>
      </c>
      <c r="BT1008">
        <v>0</v>
      </c>
      <c r="BU1008">
        <v>0</v>
      </c>
      <c r="BV1008">
        <v>147</v>
      </c>
      <c r="BW1008">
        <v>0</v>
      </c>
      <c r="BX1008" s="28" t="s">
        <v>83</v>
      </c>
      <c r="BY1008" s="14">
        <f>IF(Table1[[#This Row],[PoolQC]]="NA", 0, 1)</f>
        <v>0</v>
      </c>
      <c r="BZ1008" s="30" t="s">
        <v>83</v>
      </c>
      <c r="CA1008" s="14">
        <f>IF(Table1[[#This Row],[Fence]]="NA",0,1)</f>
        <v>0</v>
      </c>
      <c r="CB1008" t="s">
        <v>83</v>
      </c>
      <c r="CC1008">
        <v>0</v>
      </c>
      <c r="CD1008" s="30">
        <v>3</v>
      </c>
      <c r="CE1008">
        <v>2007</v>
      </c>
      <c r="CF1008" t="s">
        <v>110</v>
      </c>
      <c r="CG1008" t="s">
        <v>111</v>
      </c>
      <c r="CH1008" s="14">
        <f>IF(Table1[[#This Row],[SaleCondition]]="Normal",1,0)</f>
        <v>1</v>
      </c>
      <c r="CI1008" s="1">
        <v>163500</v>
      </c>
    </row>
    <row r="1009" spans="1:87" x14ac:dyDescent="0.2">
      <c r="A1009">
        <v>1008</v>
      </c>
      <c r="B1009">
        <v>160</v>
      </c>
      <c r="C1009" s="28" t="s">
        <v>142</v>
      </c>
      <c r="D1009">
        <v>21</v>
      </c>
      <c r="E1009">
        <v>2217</v>
      </c>
      <c r="F1009" s="28" t="s">
        <v>82</v>
      </c>
      <c r="G1009" t="s">
        <v>83</v>
      </c>
      <c r="H1009" t="s">
        <v>84</v>
      </c>
      <c r="I1009" s="28" t="s">
        <v>85</v>
      </c>
      <c r="J1009" t="s">
        <v>86</v>
      </c>
      <c r="K1009" s="30" t="s">
        <v>87</v>
      </c>
      <c r="L1009" t="s">
        <v>88</v>
      </c>
      <c r="M1009" s="31" t="s">
        <v>178</v>
      </c>
      <c r="N1009" s="31" t="s">
        <v>90</v>
      </c>
      <c r="O1009" s="28" t="s">
        <v>90</v>
      </c>
      <c r="P1009" t="s">
        <v>179</v>
      </c>
      <c r="Q1009" s="30" t="s">
        <v>92</v>
      </c>
      <c r="R1009" s="28">
        <v>4</v>
      </c>
      <c r="S1009" s="28">
        <v>4</v>
      </c>
      <c r="T1009">
        <v>1970</v>
      </c>
      <c r="U1009">
        <v>1970</v>
      </c>
      <c r="V1009" s="14">
        <f t="shared" si="15"/>
        <v>0</v>
      </c>
      <c r="W1009" s="28" t="s">
        <v>93</v>
      </c>
      <c r="X1009" s="28" t="s">
        <v>94</v>
      </c>
      <c r="Y1009" s="30" t="s">
        <v>180</v>
      </c>
      <c r="Z1009" s="28" t="s">
        <v>181</v>
      </c>
      <c r="AA1009" t="s">
        <v>117</v>
      </c>
      <c r="AB1009" s="28">
        <v>0</v>
      </c>
      <c r="AC1009" s="28" t="s">
        <v>98</v>
      </c>
      <c r="AD1009" s="28" t="s">
        <v>98</v>
      </c>
      <c r="AE1009" s="30" t="s">
        <v>118</v>
      </c>
      <c r="AF1009" t="s">
        <v>98</v>
      </c>
      <c r="AG1009" t="s">
        <v>98</v>
      </c>
      <c r="AH1009" t="s">
        <v>100</v>
      </c>
      <c r="AI1009" t="s">
        <v>141</v>
      </c>
      <c r="AJ1009">
        <v>273</v>
      </c>
      <c r="AK1009" t="s">
        <v>172</v>
      </c>
      <c r="AL1009">
        <v>273</v>
      </c>
      <c r="AM1009">
        <v>0</v>
      </c>
      <c r="AN1009">
        <v>546</v>
      </c>
      <c r="AO1009" s="28" t="s">
        <v>103</v>
      </c>
      <c r="AP1009" s="28" t="s">
        <v>98</v>
      </c>
      <c r="AQ1009" t="s">
        <v>105</v>
      </c>
      <c r="AR1009" t="s">
        <v>106</v>
      </c>
      <c r="AS1009">
        <v>546</v>
      </c>
      <c r="AT1009">
        <v>546</v>
      </c>
      <c r="AU1009">
        <v>0</v>
      </c>
      <c r="AV1009">
        <v>1092</v>
      </c>
      <c r="AW1009" s="30">
        <v>0</v>
      </c>
      <c r="AX1009">
        <v>0</v>
      </c>
      <c r="AY1009" s="30">
        <v>1</v>
      </c>
      <c r="AZ1009" s="30">
        <v>1</v>
      </c>
      <c r="BA1009">
        <v>3</v>
      </c>
      <c r="BB1009" s="14">
        <f>IF(Table1[[#This Row],[FullBath]]+Table1[[#This Row],[HalfBath]]=Table1[[#This Row],[BedroomAbvGr]],1,0)</f>
        <v>0</v>
      </c>
      <c r="BC1009">
        <v>1</v>
      </c>
      <c r="BD1009" s="30" t="s">
        <v>98</v>
      </c>
      <c r="BE1009">
        <v>6</v>
      </c>
      <c r="BF1009" t="s">
        <v>107</v>
      </c>
      <c r="BG1009">
        <v>0</v>
      </c>
      <c r="BH1009" t="s">
        <v>83</v>
      </c>
      <c r="BI1009" t="s">
        <v>108</v>
      </c>
      <c r="BJ1009">
        <v>1970</v>
      </c>
      <c r="BK1009" t="s">
        <v>109</v>
      </c>
      <c r="BL1009">
        <v>1</v>
      </c>
      <c r="BM1009">
        <v>286</v>
      </c>
      <c r="BN1009" t="s">
        <v>98</v>
      </c>
      <c r="BO1009" t="s">
        <v>98</v>
      </c>
      <c r="BP1009" t="s">
        <v>105</v>
      </c>
      <c r="BQ1009" s="30">
        <v>238</v>
      </c>
      <c r="BR1009" s="14">
        <f>IF(Table1[[#This Row],[WoodDeckSF]]&gt;0,1,0)</f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 s="28" t="s">
        <v>83</v>
      </c>
      <c r="BY1009" s="14">
        <f>IF(Table1[[#This Row],[PoolQC]]="NA", 0, 1)</f>
        <v>0</v>
      </c>
      <c r="BZ1009" s="30" t="s">
        <v>83</v>
      </c>
      <c r="CA1009" s="14">
        <f>IF(Table1[[#This Row],[Fence]]="NA",0,1)</f>
        <v>0</v>
      </c>
      <c r="CB1009" t="s">
        <v>83</v>
      </c>
      <c r="CC1009">
        <v>0</v>
      </c>
      <c r="CD1009" s="30">
        <v>8</v>
      </c>
      <c r="CE1009">
        <v>2009</v>
      </c>
      <c r="CF1009" t="s">
        <v>110</v>
      </c>
      <c r="CG1009" t="s">
        <v>111</v>
      </c>
      <c r="CH1009" s="14">
        <f>IF(Table1[[#This Row],[SaleCondition]]="Normal",1,0)</f>
        <v>1</v>
      </c>
      <c r="CI1009" s="1">
        <v>88000</v>
      </c>
    </row>
    <row r="1010" spans="1:87" x14ac:dyDescent="0.2">
      <c r="A1010">
        <v>1009</v>
      </c>
      <c r="B1010">
        <v>20</v>
      </c>
      <c r="C1010" s="28" t="s">
        <v>81</v>
      </c>
      <c r="D1010">
        <v>43</v>
      </c>
      <c r="E1010">
        <v>12118</v>
      </c>
      <c r="F1010" s="28" t="s">
        <v>82</v>
      </c>
      <c r="G1010" t="s">
        <v>83</v>
      </c>
      <c r="H1010" t="s">
        <v>120</v>
      </c>
      <c r="I1010" s="28" t="s">
        <v>85</v>
      </c>
      <c r="J1010" t="s">
        <v>86</v>
      </c>
      <c r="K1010" s="30" t="s">
        <v>166</v>
      </c>
      <c r="L1010" t="s">
        <v>88</v>
      </c>
      <c r="M1010" s="31" t="s">
        <v>131</v>
      </c>
      <c r="N1010" s="31" t="s">
        <v>90</v>
      </c>
      <c r="O1010" s="28" t="s">
        <v>90</v>
      </c>
      <c r="P1010" t="s">
        <v>91</v>
      </c>
      <c r="Q1010" s="30" t="s">
        <v>115</v>
      </c>
      <c r="R1010" s="28">
        <v>7</v>
      </c>
      <c r="S1010" s="28">
        <v>5</v>
      </c>
      <c r="T1010">
        <v>2004</v>
      </c>
      <c r="U1010">
        <v>2005</v>
      </c>
      <c r="V1010" s="14">
        <f t="shared" si="15"/>
        <v>1</v>
      </c>
      <c r="W1010" s="28" t="s">
        <v>152</v>
      </c>
      <c r="X1010" s="28" t="s">
        <v>94</v>
      </c>
      <c r="Y1010" s="30" t="s">
        <v>95</v>
      </c>
      <c r="Z1010" s="28" t="s">
        <v>95</v>
      </c>
      <c r="AA1010" t="s">
        <v>137</v>
      </c>
      <c r="AB1010" s="28">
        <v>108</v>
      </c>
      <c r="AC1010" s="28" t="s">
        <v>97</v>
      </c>
      <c r="AD1010" s="28" t="s">
        <v>98</v>
      </c>
      <c r="AE1010" s="30" t="s">
        <v>99</v>
      </c>
      <c r="AF1010" t="s">
        <v>104</v>
      </c>
      <c r="AG1010" t="s">
        <v>98</v>
      </c>
      <c r="AH1010" t="s">
        <v>121</v>
      </c>
      <c r="AI1010" t="s">
        <v>102</v>
      </c>
      <c r="AJ1010">
        <v>0</v>
      </c>
      <c r="AK1010" t="s">
        <v>102</v>
      </c>
      <c r="AL1010">
        <v>0</v>
      </c>
      <c r="AM1010">
        <v>1710</v>
      </c>
      <c r="AN1010">
        <v>1710</v>
      </c>
      <c r="AO1010" s="28" t="s">
        <v>103</v>
      </c>
      <c r="AP1010" s="28" t="s">
        <v>104</v>
      </c>
      <c r="AQ1010" t="s">
        <v>105</v>
      </c>
      <c r="AR1010" t="s">
        <v>106</v>
      </c>
      <c r="AS1010">
        <v>1710</v>
      </c>
      <c r="AT1010">
        <v>0</v>
      </c>
      <c r="AU1010">
        <v>0</v>
      </c>
      <c r="AV1010">
        <v>1710</v>
      </c>
      <c r="AW1010" s="30">
        <v>0</v>
      </c>
      <c r="AX1010">
        <v>0</v>
      </c>
      <c r="AY1010" s="30">
        <v>2</v>
      </c>
      <c r="AZ1010" s="30">
        <v>0</v>
      </c>
      <c r="BA1010">
        <v>3</v>
      </c>
      <c r="BB1010" s="14">
        <f>IF(Table1[[#This Row],[FullBath]]+Table1[[#This Row],[HalfBath]]=Table1[[#This Row],[BedroomAbvGr]],1,0)</f>
        <v>0</v>
      </c>
      <c r="BC1010">
        <v>1</v>
      </c>
      <c r="BD1010" s="30" t="s">
        <v>97</v>
      </c>
      <c r="BE1010">
        <v>7</v>
      </c>
      <c r="BF1010" t="s">
        <v>107</v>
      </c>
      <c r="BG1010">
        <v>1</v>
      </c>
      <c r="BH1010" t="s">
        <v>97</v>
      </c>
      <c r="BI1010" t="s">
        <v>108</v>
      </c>
      <c r="BJ1010">
        <v>2004</v>
      </c>
      <c r="BK1010" t="s">
        <v>157</v>
      </c>
      <c r="BL1010">
        <v>2</v>
      </c>
      <c r="BM1010">
        <v>550</v>
      </c>
      <c r="BN1010" t="s">
        <v>98</v>
      </c>
      <c r="BO1010" t="s">
        <v>98</v>
      </c>
      <c r="BP1010" t="s">
        <v>105</v>
      </c>
      <c r="BQ1010" s="30">
        <v>100</v>
      </c>
      <c r="BR1010" s="14">
        <f>IF(Table1[[#This Row],[WoodDeckSF]]&gt;0,1,0)</f>
        <v>1</v>
      </c>
      <c r="BS1010">
        <v>48</v>
      </c>
      <c r="BT1010">
        <v>0</v>
      </c>
      <c r="BU1010">
        <v>0</v>
      </c>
      <c r="BV1010">
        <v>180</v>
      </c>
      <c r="BW1010">
        <v>0</v>
      </c>
      <c r="BX1010" s="28" t="s">
        <v>83</v>
      </c>
      <c r="BY1010" s="14">
        <f>IF(Table1[[#This Row],[PoolQC]]="NA", 0, 1)</f>
        <v>0</v>
      </c>
      <c r="BZ1010" s="30" t="s">
        <v>83</v>
      </c>
      <c r="CA1010" s="14">
        <f>IF(Table1[[#This Row],[Fence]]="NA",0,1)</f>
        <v>0</v>
      </c>
      <c r="CB1010" t="s">
        <v>83</v>
      </c>
      <c r="CC1010">
        <v>0</v>
      </c>
      <c r="CD1010" s="30">
        <v>4</v>
      </c>
      <c r="CE1010">
        <v>2009</v>
      </c>
      <c r="CF1010" t="s">
        <v>110</v>
      </c>
      <c r="CG1010" t="s">
        <v>111</v>
      </c>
      <c r="CH1010" s="14">
        <f>IF(Table1[[#This Row],[SaleCondition]]="Normal",1,0)</f>
        <v>1</v>
      </c>
      <c r="CI1010" s="1">
        <v>240000</v>
      </c>
    </row>
    <row r="1011" spans="1:87" x14ac:dyDescent="0.2">
      <c r="A1011">
        <v>1010</v>
      </c>
      <c r="B1011">
        <v>50</v>
      </c>
      <c r="C1011" s="28" t="s">
        <v>81</v>
      </c>
      <c r="D1011">
        <v>60</v>
      </c>
      <c r="E1011">
        <v>6000</v>
      </c>
      <c r="F1011" s="28" t="s">
        <v>82</v>
      </c>
      <c r="G1011" t="s">
        <v>83</v>
      </c>
      <c r="H1011" t="s">
        <v>84</v>
      </c>
      <c r="I1011" s="28" t="s">
        <v>85</v>
      </c>
      <c r="J1011" t="s">
        <v>86</v>
      </c>
      <c r="K1011" s="30" t="s">
        <v>87</v>
      </c>
      <c r="L1011" t="s">
        <v>88</v>
      </c>
      <c r="M1011" s="31" t="s">
        <v>232</v>
      </c>
      <c r="N1011" s="31" t="s">
        <v>90</v>
      </c>
      <c r="O1011" s="28" t="s">
        <v>90</v>
      </c>
      <c r="P1011" t="s">
        <v>91</v>
      </c>
      <c r="Q1011" s="30" t="s">
        <v>132</v>
      </c>
      <c r="R1011" s="28">
        <v>5</v>
      </c>
      <c r="S1011" s="28">
        <v>5</v>
      </c>
      <c r="T1011">
        <v>1926</v>
      </c>
      <c r="U1011">
        <v>1950</v>
      </c>
      <c r="V1011" s="14">
        <f t="shared" si="15"/>
        <v>1</v>
      </c>
      <c r="W1011" s="28" t="s">
        <v>93</v>
      </c>
      <c r="X1011" s="28" t="s">
        <v>94</v>
      </c>
      <c r="Y1011" s="30" t="s">
        <v>124</v>
      </c>
      <c r="Z1011" s="28" t="s">
        <v>124</v>
      </c>
      <c r="AA1011" t="s">
        <v>117</v>
      </c>
      <c r="AB1011" s="28">
        <v>0</v>
      </c>
      <c r="AC1011" s="28" t="s">
        <v>98</v>
      </c>
      <c r="AD1011" s="28" t="s">
        <v>147</v>
      </c>
      <c r="AE1011" s="30" t="s">
        <v>126</v>
      </c>
      <c r="AF1011" t="s">
        <v>98</v>
      </c>
      <c r="AG1011" t="s">
        <v>98</v>
      </c>
      <c r="AH1011" t="s">
        <v>100</v>
      </c>
      <c r="AI1011" t="s">
        <v>102</v>
      </c>
      <c r="AJ1011">
        <v>0</v>
      </c>
      <c r="AK1011" t="s">
        <v>102</v>
      </c>
      <c r="AL1011">
        <v>0</v>
      </c>
      <c r="AM1011">
        <v>1008</v>
      </c>
      <c r="AN1011">
        <v>1008</v>
      </c>
      <c r="AO1011" s="28" t="s">
        <v>103</v>
      </c>
      <c r="AP1011" s="28" t="s">
        <v>104</v>
      </c>
      <c r="AQ1011" t="s">
        <v>105</v>
      </c>
      <c r="AR1011" t="s">
        <v>106</v>
      </c>
      <c r="AS1011">
        <v>1008</v>
      </c>
      <c r="AT1011">
        <v>0</v>
      </c>
      <c r="AU1011">
        <v>514</v>
      </c>
      <c r="AV1011">
        <v>1522</v>
      </c>
      <c r="AW1011" s="30">
        <v>0</v>
      </c>
      <c r="AX1011">
        <v>0</v>
      </c>
      <c r="AY1011" s="30">
        <v>2</v>
      </c>
      <c r="AZ1011" s="30">
        <v>0</v>
      </c>
      <c r="BA1011">
        <v>4</v>
      </c>
      <c r="BB1011" s="14">
        <f>IF(Table1[[#This Row],[FullBath]]+Table1[[#This Row],[HalfBath]]=Table1[[#This Row],[BedroomAbvGr]],1,0)</f>
        <v>0</v>
      </c>
      <c r="BC1011">
        <v>1</v>
      </c>
      <c r="BD1011" s="30" t="s">
        <v>98</v>
      </c>
      <c r="BE1011">
        <v>7</v>
      </c>
      <c r="BF1011" t="s">
        <v>107</v>
      </c>
      <c r="BG1011">
        <v>0</v>
      </c>
      <c r="BH1011" t="s">
        <v>83</v>
      </c>
      <c r="BI1011" t="s">
        <v>83</v>
      </c>
      <c r="BJ1011" t="s">
        <v>83</v>
      </c>
      <c r="BK1011" t="s">
        <v>83</v>
      </c>
      <c r="BL1011">
        <v>0</v>
      </c>
      <c r="BM1011">
        <v>0</v>
      </c>
      <c r="BN1011" t="s">
        <v>83</v>
      </c>
      <c r="BO1011" t="s">
        <v>83</v>
      </c>
      <c r="BP1011" t="s">
        <v>190</v>
      </c>
      <c r="BQ1011" s="30">
        <v>0</v>
      </c>
      <c r="BR1011" s="14">
        <f>IF(Table1[[#This Row],[WoodDeckSF]]&gt;0,1,0)</f>
        <v>0</v>
      </c>
      <c r="BS1011">
        <v>0</v>
      </c>
      <c r="BT1011">
        <v>138</v>
      </c>
      <c r="BU1011">
        <v>0</v>
      </c>
      <c r="BV1011">
        <v>0</v>
      </c>
      <c r="BW1011">
        <v>0</v>
      </c>
      <c r="BX1011" s="28" t="s">
        <v>83</v>
      </c>
      <c r="BY1011" s="14">
        <f>IF(Table1[[#This Row],[PoolQC]]="NA", 0, 1)</f>
        <v>0</v>
      </c>
      <c r="BZ1011" s="30" t="s">
        <v>83</v>
      </c>
      <c r="CA1011" s="14">
        <f>IF(Table1[[#This Row],[Fence]]="NA",0,1)</f>
        <v>0</v>
      </c>
      <c r="CB1011" t="s">
        <v>83</v>
      </c>
      <c r="CC1011">
        <v>0</v>
      </c>
      <c r="CD1011" s="30">
        <v>6</v>
      </c>
      <c r="CE1011">
        <v>2006</v>
      </c>
      <c r="CF1011" t="s">
        <v>110</v>
      </c>
      <c r="CG1011" t="s">
        <v>111</v>
      </c>
      <c r="CH1011" s="14">
        <f>IF(Table1[[#This Row],[SaleCondition]]="Normal",1,0)</f>
        <v>1</v>
      </c>
      <c r="CI1011" s="1">
        <v>102000</v>
      </c>
    </row>
    <row r="1012" spans="1:87" x14ac:dyDescent="0.2">
      <c r="A1012">
        <v>1011</v>
      </c>
      <c r="B1012">
        <v>50</v>
      </c>
      <c r="C1012" s="28" t="s">
        <v>81</v>
      </c>
      <c r="D1012">
        <v>115</v>
      </c>
      <c r="E1012">
        <v>21286</v>
      </c>
      <c r="F1012" s="28" t="s">
        <v>82</v>
      </c>
      <c r="G1012" t="s">
        <v>83</v>
      </c>
      <c r="H1012" t="s">
        <v>84</v>
      </c>
      <c r="I1012" s="28" t="s">
        <v>85</v>
      </c>
      <c r="J1012" t="s">
        <v>86</v>
      </c>
      <c r="K1012" s="30" t="s">
        <v>87</v>
      </c>
      <c r="L1012" t="s">
        <v>88</v>
      </c>
      <c r="M1012" s="31" t="s">
        <v>151</v>
      </c>
      <c r="N1012" s="31" t="s">
        <v>90</v>
      </c>
      <c r="O1012" s="28" t="s">
        <v>90</v>
      </c>
      <c r="P1012" t="s">
        <v>91</v>
      </c>
      <c r="Q1012" s="30" t="s">
        <v>132</v>
      </c>
      <c r="R1012" s="28">
        <v>5</v>
      </c>
      <c r="S1012" s="28">
        <v>5</v>
      </c>
      <c r="T1012">
        <v>1948</v>
      </c>
      <c r="U1012">
        <v>1950</v>
      </c>
      <c r="V1012" s="14">
        <f t="shared" si="15"/>
        <v>1</v>
      </c>
      <c r="W1012" s="28" t="s">
        <v>93</v>
      </c>
      <c r="X1012" s="28" t="s">
        <v>94</v>
      </c>
      <c r="Y1012" s="30" t="s">
        <v>124</v>
      </c>
      <c r="Z1012" s="28" t="s">
        <v>124</v>
      </c>
      <c r="AA1012" t="s">
        <v>117</v>
      </c>
      <c r="AB1012" s="28">
        <v>0</v>
      </c>
      <c r="AC1012" s="28" t="s">
        <v>98</v>
      </c>
      <c r="AD1012" s="28" t="s">
        <v>98</v>
      </c>
      <c r="AE1012" s="30" t="s">
        <v>118</v>
      </c>
      <c r="AF1012" t="s">
        <v>98</v>
      </c>
      <c r="AG1012" t="s">
        <v>98</v>
      </c>
      <c r="AH1012" t="s">
        <v>100</v>
      </c>
      <c r="AI1012" t="s">
        <v>102</v>
      </c>
      <c r="AJ1012">
        <v>0</v>
      </c>
      <c r="AK1012" t="s">
        <v>102</v>
      </c>
      <c r="AL1012">
        <v>0</v>
      </c>
      <c r="AM1012">
        <v>720</v>
      </c>
      <c r="AN1012">
        <v>720</v>
      </c>
      <c r="AO1012" s="28" t="s">
        <v>103</v>
      </c>
      <c r="AP1012" s="28" t="s">
        <v>98</v>
      </c>
      <c r="AQ1012" t="s">
        <v>105</v>
      </c>
      <c r="AR1012" t="s">
        <v>106</v>
      </c>
      <c r="AS1012">
        <v>720</v>
      </c>
      <c r="AT1012">
        <v>551</v>
      </c>
      <c r="AU1012">
        <v>0</v>
      </c>
      <c r="AV1012">
        <v>1271</v>
      </c>
      <c r="AW1012" s="30">
        <v>0</v>
      </c>
      <c r="AX1012">
        <v>0</v>
      </c>
      <c r="AY1012" s="30">
        <v>2</v>
      </c>
      <c r="AZ1012" s="30">
        <v>0</v>
      </c>
      <c r="BA1012">
        <v>4</v>
      </c>
      <c r="BB1012" s="14">
        <f>IF(Table1[[#This Row],[FullBath]]+Table1[[#This Row],[HalfBath]]=Table1[[#This Row],[BedroomAbvGr]],1,0)</f>
        <v>0</v>
      </c>
      <c r="BC1012">
        <v>1</v>
      </c>
      <c r="BD1012" s="30" t="s">
        <v>98</v>
      </c>
      <c r="BE1012">
        <v>7</v>
      </c>
      <c r="BF1012" t="s">
        <v>107</v>
      </c>
      <c r="BG1012">
        <v>1</v>
      </c>
      <c r="BH1012" t="s">
        <v>97</v>
      </c>
      <c r="BI1012" t="s">
        <v>108</v>
      </c>
      <c r="BJ1012">
        <v>1948</v>
      </c>
      <c r="BK1012" t="s">
        <v>102</v>
      </c>
      <c r="BL1012">
        <v>1</v>
      </c>
      <c r="BM1012">
        <v>312</v>
      </c>
      <c r="BN1012" t="s">
        <v>98</v>
      </c>
      <c r="BO1012" t="s">
        <v>98</v>
      </c>
      <c r="BP1012" t="s">
        <v>105</v>
      </c>
      <c r="BQ1012" s="30">
        <v>0</v>
      </c>
      <c r="BR1012" s="14">
        <f>IF(Table1[[#This Row],[WoodDeckSF]]&gt;0,1,0)</f>
        <v>0</v>
      </c>
      <c r="BS1012">
        <v>0</v>
      </c>
      <c r="BT1012">
        <v>108</v>
      </c>
      <c r="BU1012">
        <v>0</v>
      </c>
      <c r="BV1012">
        <v>0</v>
      </c>
      <c r="BW1012">
        <v>0</v>
      </c>
      <c r="BX1012" s="28" t="s">
        <v>83</v>
      </c>
      <c r="BY1012" s="14">
        <f>IF(Table1[[#This Row],[PoolQC]]="NA", 0, 1)</f>
        <v>0</v>
      </c>
      <c r="BZ1012" s="30" t="s">
        <v>83</v>
      </c>
      <c r="CA1012" s="14">
        <f>IF(Table1[[#This Row],[Fence]]="NA",0,1)</f>
        <v>0</v>
      </c>
      <c r="CB1012" t="s">
        <v>83</v>
      </c>
      <c r="CC1012">
        <v>0</v>
      </c>
      <c r="CD1012" s="30">
        <v>8</v>
      </c>
      <c r="CE1012">
        <v>2008</v>
      </c>
      <c r="CF1012" t="s">
        <v>110</v>
      </c>
      <c r="CG1012" t="s">
        <v>111</v>
      </c>
      <c r="CH1012" s="14">
        <f>IF(Table1[[#This Row],[SaleCondition]]="Normal",1,0)</f>
        <v>1</v>
      </c>
      <c r="CI1012" s="1">
        <v>135000</v>
      </c>
    </row>
    <row r="1013" spans="1:87" x14ac:dyDescent="0.2">
      <c r="A1013">
        <v>1012</v>
      </c>
      <c r="B1013">
        <v>90</v>
      </c>
      <c r="C1013" s="28" t="s">
        <v>81</v>
      </c>
      <c r="D1013">
        <v>75</v>
      </c>
      <c r="E1013">
        <v>9825</v>
      </c>
      <c r="F1013" s="28" t="s">
        <v>82</v>
      </c>
      <c r="G1013" t="s">
        <v>83</v>
      </c>
      <c r="H1013" t="s">
        <v>84</v>
      </c>
      <c r="I1013" s="28" t="s">
        <v>85</v>
      </c>
      <c r="J1013" t="s">
        <v>86</v>
      </c>
      <c r="K1013" s="30" t="s">
        <v>87</v>
      </c>
      <c r="L1013" t="s">
        <v>88</v>
      </c>
      <c r="M1013" s="31" t="s">
        <v>185</v>
      </c>
      <c r="N1013" s="31" t="s">
        <v>90</v>
      </c>
      <c r="O1013" s="28" t="s">
        <v>90</v>
      </c>
      <c r="P1013" t="s">
        <v>167</v>
      </c>
      <c r="Q1013" s="30" t="s">
        <v>115</v>
      </c>
      <c r="R1013" s="28">
        <v>5</v>
      </c>
      <c r="S1013" s="28">
        <v>5</v>
      </c>
      <c r="T1013">
        <v>1965</v>
      </c>
      <c r="U1013">
        <v>1965</v>
      </c>
      <c r="V1013" s="14">
        <f t="shared" si="15"/>
        <v>0</v>
      </c>
      <c r="W1013" s="28" t="s">
        <v>152</v>
      </c>
      <c r="X1013" s="28" t="s">
        <v>94</v>
      </c>
      <c r="Y1013" s="30" t="s">
        <v>236</v>
      </c>
      <c r="Z1013" s="28" t="s">
        <v>236</v>
      </c>
      <c r="AA1013" t="s">
        <v>117</v>
      </c>
      <c r="AB1013" s="28">
        <v>0</v>
      </c>
      <c r="AC1013" s="28" t="s">
        <v>98</v>
      </c>
      <c r="AD1013" s="28" t="s">
        <v>98</v>
      </c>
      <c r="AE1013" s="30" t="s">
        <v>118</v>
      </c>
      <c r="AF1013" t="s">
        <v>83</v>
      </c>
      <c r="AG1013" t="s">
        <v>83</v>
      </c>
      <c r="AH1013" t="s">
        <v>83</v>
      </c>
      <c r="AI1013" t="s">
        <v>83</v>
      </c>
      <c r="AJ1013">
        <v>0</v>
      </c>
      <c r="AK1013" t="s">
        <v>83</v>
      </c>
      <c r="AL1013">
        <v>0</v>
      </c>
      <c r="AM1013">
        <v>0</v>
      </c>
      <c r="AN1013">
        <v>0</v>
      </c>
      <c r="AO1013" s="28" t="s">
        <v>103</v>
      </c>
      <c r="AP1013" s="28" t="s">
        <v>98</v>
      </c>
      <c r="AQ1013" t="s">
        <v>177</v>
      </c>
      <c r="AR1013" t="s">
        <v>106</v>
      </c>
      <c r="AS1013">
        <v>1664</v>
      </c>
      <c r="AT1013">
        <v>0</v>
      </c>
      <c r="AU1013">
        <v>0</v>
      </c>
      <c r="AV1013">
        <v>1664</v>
      </c>
      <c r="AW1013" s="30">
        <v>0</v>
      </c>
      <c r="AX1013">
        <v>0</v>
      </c>
      <c r="AY1013" s="30">
        <v>2</v>
      </c>
      <c r="AZ1013" s="30">
        <v>0</v>
      </c>
      <c r="BA1013">
        <v>4</v>
      </c>
      <c r="BB1013" s="14">
        <f>IF(Table1[[#This Row],[FullBath]]+Table1[[#This Row],[HalfBath]]=Table1[[#This Row],[BedroomAbvGr]],1,0)</f>
        <v>0</v>
      </c>
      <c r="BC1013">
        <v>2</v>
      </c>
      <c r="BD1013" s="30" t="s">
        <v>98</v>
      </c>
      <c r="BE1013">
        <v>8</v>
      </c>
      <c r="BF1013" t="s">
        <v>107</v>
      </c>
      <c r="BG1013">
        <v>0</v>
      </c>
      <c r="BH1013" t="s">
        <v>83</v>
      </c>
      <c r="BI1013" t="s">
        <v>83</v>
      </c>
      <c r="BJ1013" t="s">
        <v>83</v>
      </c>
      <c r="BK1013" t="s">
        <v>83</v>
      </c>
      <c r="BL1013">
        <v>0</v>
      </c>
      <c r="BM1013">
        <v>0</v>
      </c>
      <c r="BN1013" t="s">
        <v>83</v>
      </c>
      <c r="BO1013" t="s">
        <v>83</v>
      </c>
      <c r="BP1013" t="s">
        <v>105</v>
      </c>
      <c r="BQ1013" s="30">
        <v>0</v>
      </c>
      <c r="BR1013" s="14">
        <f>IF(Table1[[#This Row],[WoodDeckSF]]&gt;0,1,0)</f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 s="28" t="s">
        <v>83</v>
      </c>
      <c r="BY1013" s="14">
        <f>IF(Table1[[#This Row],[PoolQC]]="NA", 0, 1)</f>
        <v>0</v>
      </c>
      <c r="BZ1013" s="30" t="s">
        <v>83</v>
      </c>
      <c r="CA1013" s="14">
        <f>IF(Table1[[#This Row],[Fence]]="NA",0,1)</f>
        <v>0</v>
      </c>
      <c r="CB1013" t="s">
        <v>83</v>
      </c>
      <c r="CC1013">
        <v>0</v>
      </c>
      <c r="CD1013" s="30">
        <v>5</v>
      </c>
      <c r="CE1013">
        <v>2010</v>
      </c>
      <c r="CF1013" t="s">
        <v>110</v>
      </c>
      <c r="CG1013" t="s">
        <v>111</v>
      </c>
      <c r="CH1013" s="14">
        <f>IF(Table1[[#This Row],[SaleCondition]]="Normal",1,0)</f>
        <v>1</v>
      </c>
      <c r="CI1013" s="1">
        <v>100000</v>
      </c>
    </row>
    <row r="1014" spans="1:87" x14ac:dyDescent="0.2">
      <c r="A1014">
        <v>1013</v>
      </c>
      <c r="B1014">
        <v>70</v>
      </c>
      <c r="C1014" s="28" t="s">
        <v>81</v>
      </c>
      <c r="D1014">
        <v>55</v>
      </c>
      <c r="E1014">
        <v>10592</v>
      </c>
      <c r="F1014" s="28" t="s">
        <v>82</v>
      </c>
      <c r="G1014" t="s">
        <v>83</v>
      </c>
      <c r="H1014" t="s">
        <v>84</v>
      </c>
      <c r="I1014" s="28" t="s">
        <v>85</v>
      </c>
      <c r="J1014" t="s">
        <v>86</v>
      </c>
      <c r="K1014" s="30" t="s">
        <v>87</v>
      </c>
      <c r="L1014" t="s">
        <v>88</v>
      </c>
      <c r="M1014" s="31" t="s">
        <v>123</v>
      </c>
      <c r="N1014" s="31" t="s">
        <v>90</v>
      </c>
      <c r="O1014" s="28" t="s">
        <v>90</v>
      </c>
      <c r="P1014" t="s">
        <v>91</v>
      </c>
      <c r="Q1014" s="30" t="s">
        <v>92</v>
      </c>
      <c r="R1014" s="28">
        <v>6</v>
      </c>
      <c r="S1014" s="28">
        <v>7</v>
      </c>
      <c r="T1014">
        <v>1923</v>
      </c>
      <c r="U1014">
        <v>1996</v>
      </c>
      <c r="V1014" s="14">
        <f t="shared" si="15"/>
        <v>1</v>
      </c>
      <c r="W1014" s="28" t="s">
        <v>152</v>
      </c>
      <c r="X1014" s="28" t="s">
        <v>94</v>
      </c>
      <c r="Y1014" s="30" t="s">
        <v>124</v>
      </c>
      <c r="Z1014" s="28" t="s">
        <v>124</v>
      </c>
      <c r="AA1014" t="s">
        <v>117</v>
      </c>
      <c r="AB1014" s="28">
        <v>0</v>
      </c>
      <c r="AC1014" s="28" t="s">
        <v>98</v>
      </c>
      <c r="AD1014" s="28" t="s">
        <v>97</v>
      </c>
      <c r="AE1014" s="30" t="s">
        <v>99</v>
      </c>
      <c r="AF1014" t="s">
        <v>98</v>
      </c>
      <c r="AG1014" t="s">
        <v>147</v>
      </c>
      <c r="AH1014" t="s">
        <v>100</v>
      </c>
      <c r="AI1014" t="s">
        <v>102</v>
      </c>
      <c r="AJ1014">
        <v>0</v>
      </c>
      <c r="AK1014" t="s">
        <v>102</v>
      </c>
      <c r="AL1014">
        <v>0</v>
      </c>
      <c r="AM1014">
        <v>602</v>
      </c>
      <c r="AN1014">
        <v>602</v>
      </c>
      <c r="AO1014" s="28" t="s">
        <v>103</v>
      </c>
      <c r="AP1014" s="28" t="s">
        <v>98</v>
      </c>
      <c r="AQ1014" t="s">
        <v>105</v>
      </c>
      <c r="AR1014" t="s">
        <v>106</v>
      </c>
      <c r="AS1014">
        <v>900</v>
      </c>
      <c r="AT1014">
        <v>602</v>
      </c>
      <c r="AU1014">
        <v>0</v>
      </c>
      <c r="AV1014">
        <v>1502</v>
      </c>
      <c r="AW1014" s="30">
        <v>0</v>
      </c>
      <c r="AX1014">
        <v>0</v>
      </c>
      <c r="AY1014" s="30">
        <v>1</v>
      </c>
      <c r="AZ1014" s="30">
        <v>1</v>
      </c>
      <c r="BA1014">
        <v>3</v>
      </c>
      <c r="BB1014" s="14">
        <f>IF(Table1[[#This Row],[FullBath]]+Table1[[#This Row],[HalfBath]]=Table1[[#This Row],[BedroomAbvGr]],1,0)</f>
        <v>0</v>
      </c>
      <c r="BC1014">
        <v>1</v>
      </c>
      <c r="BD1014" s="30" t="s">
        <v>97</v>
      </c>
      <c r="BE1014">
        <v>7</v>
      </c>
      <c r="BF1014" t="s">
        <v>107</v>
      </c>
      <c r="BG1014">
        <v>2</v>
      </c>
      <c r="BH1014" t="s">
        <v>98</v>
      </c>
      <c r="BI1014" t="s">
        <v>127</v>
      </c>
      <c r="BJ1014">
        <v>1923</v>
      </c>
      <c r="BK1014" t="s">
        <v>102</v>
      </c>
      <c r="BL1014">
        <v>1</v>
      </c>
      <c r="BM1014">
        <v>180</v>
      </c>
      <c r="BN1014" t="s">
        <v>98</v>
      </c>
      <c r="BO1014" t="s">
        <v>98</v>
      </c>
      <c r="BP1014" t="s">
        <v>105</v>
      </c>
      <c r="BQ1014" s="30">
        <v>96</v>
      </c>
      <c r="BR1014" s="14">
        <f>IF(Table1[[#This Row],[WoodDeckSF]]&gt;0,1,0)</f>
        <v>1</v>
      </c>
      <c r="BS1014">
        <v>0</v>
      </c>
      <c r="BT1014">
        <v>112</v>
      </c>
      <c r="BU1014">
        <v>0</v>
      </c>
      <c r="BV1014">
        <v>53</v>
      </c>
      <c r="BW1014">
        <v>0</v>
      </c>
      <c r="BX1014" s="28" t="s">
        <v>83</v>
      </c>
      <c r="BY1014" s="14">
        <f>IF(Table1[[#This Row],[PoolQC]]="NA", 0, 1)</f>
        <v>0</v>
      </c>
      <c r="BZ1014" s="30" t="s">
        <v>83</v>
      </c>
      <c r="CA1014" s="14">
        <f>IF(Table1[[#This Row],[Fence]]="NA",0,1)</f>
        <v>0</v>
      </c>
      <c r="CB1014" t="s">
        <v>83</v>
      </c>
      <c r="CC1014">
        <v>0</v>
      </c>
      <c r="CD1014" s="30">
        <v>8</v>
      </c>
      <c r="CE1014">
        <v>2007</v>
      </c>
      <c r="CF1014" t="s">
        <v>110</v>
      </c>
      <c r="CG1014" t="s">
        <v>111</v>
      </c>
      <c r="CH1014" s="14">
        <f>IF(Table1[[#This Row],[SaleCondition]]="Normal",1,0)</f>
        <v>1</v>
      </c>
      <c r="CI1014" s="1">
        <v>165000</v>
      </c>
    </row>
    <row r="1015" spans="1:87" x14ac:dyDescent="0.2">
      <c r="A1015">
        <v>1014</v>
      </c>
      <c r="B1015">
        <v>30</v>
      </c>
      <c r="C1015" s="28" t="s">
        <v>142</v>
      </c>
      <c r="D1015">
        <v>60</v>
      </c>
      <c r="E1015">
        <v>7200</v>
      </c>
      <c r="F1015" s="28" t="s">
        <v>82</v>
      </c>
      <c r="G1015" t="s">
        <v>83</v>
      </c>
      <c r="H1015" t="s">
        <v>84</v>
      </c>
      <c r="I1015" s="28" t="s">
        <v>85</v>
      </c>
      <c r="J1015" t="s">
        <v>86</v>
      </c>
      <c r="K1015" s="30" t="s">
        <v>87</v>
      </c>
      <c r="L1015" t="s">
        <v>88</v>
      </c>
      <c r="M1015" s="31" t="s">
        <v>143</v>
      </c>
      <c r="N1015" s="31" t="s">
        <v>90</v>
      </c>
      <c r="O1015" s="28" t="s">
        <v>90</v>
      </c>
      <c r="P1015" t="s">
        <v>91</v>
      </c>
      <c r="Q1015" s="30" t="s">
        <v>115</v>
      </c>
      <c r="R1015" s="28">
        <v>5</v>
      </c>
      <c r="S1015" s="28">
        <v>4</v>
      </c>
      <c r="T1015">
        <v>1910</v>
      </c>
      <c r="U1015">
        <v>2006</v>
      </c>
      <c r="V1015" s="14">
        <f t="shared" si="15"/>
        <v>1</v>
      </c>
      <c r="W1015" s="28" t="s">
        <v>152</v>
      </c>
      <c r="X1015" s="28" t="s">
        <v>94</v>
      </c>
      <c r="Y1015" s="30" t="s">
        <v>116</v>
      </c>
      <c r="Z1015" s="28" t="s">
        <v>203</v>
      </c>
      <c r="AA1015" t="s">
        <v>117</v>
      </c>
      <c r="AB1015" s="28">
        <v>0</v>
      </c>
      <c r="AC1015" s="28" t="s">
        <v>98</v>
      </c>
      <c r="AD1015" s="28" t="s">
        <v>98</v>
      </c>
      <c r="AE1015" s="30" t="s">
        <v>126</v>
      </c>
      <c r="AF1015" t="s">
        <v>98</v>
      </c>
      <c r="AG1015" t="s">
        <v>98</v>
      </c>
      <c r="AH1015" t="s">
        <v>100</v>
      </c>
      <c r="AI1015" t="s">
        <v>119</v>
      </c>
      <c r="AJ1015">
        <v>247</v>
      </c>
      <c r="AK1015" t="s">
        <v>153</v>
      </c>
      <c r="AL1015">
        <v>465</v>
      </c>
      <c r="AM1015">
        <v>310</v>
      </c>
      <c r="AN1015">
        <v>1022</v>
      </c>
      <c r="AO1015" s="28" t="s">
        <v>206</v>
      </c>
      <c r="AP1015" s="28" t="s">
        <v>98</v>
      </c>
      <c r="AQ1015" t="s">
        <v>177</v>
      </c>
      <c r="AR1015" t="s">
        <v>106</v>
      </c>
      <c r="AS1015">
        <v>1022</v>
      </c>
      <c r="AT1015">
        <v>0</v>
      </c>
      <c r="AU1015">
        <v>0</v>
      </c>
      <c r="AV1015">
        <v>1022</v>
      </c>
      <c r="AW1015" s="30">
        <v>1</v>
      </c>
      <c r="AX1015">
        <v>0</v>
      </c>
      <c r="AY1015" s="30">
        <v>1</v>
      </c>
      <c r="AZ1015" s="30">
        <v>0</v>
      </c>
      <c r="BA1015">
        <v>2</v>
      </c>
      <c r="BB1015" s="14">
        <f>IF(Table1[[#This Row],[FullBath]]+Table1[[#This Row],[HalfBath]]=Table1[[#This Row],[BedroomAbvGr]],1,0)</f>
        <v>0</v>
      </c>
      <c r="BC1015">
        <v>1</v>
      </c>
      <c r="BD1015" s="30" t="s">
        <v>98</v>
      </c>
      <c r="BE1015">
        <v>4</v>
      </c>
      <c r="BF1015" t="s">
        <v>244</v>
      </c>
      <c r="BG1015">
        <v>0</v>
      </c>
      <c r="BH1015" t="s">
        <v>83</v>
      </c>
      <c r="BI1015" t="s">
        <v>127</v>
      </c>
      <c r="BJ1015">
        <v>1956</v>
      </c>
      <c r="BK1015" t="s">
        <v>102</v>
      </c>
      <c r="BL1015">
        <v>1</v>
      </c>
      <c r="BM1015">
        <v>280</v>
      </c>
      <c r="BN1015" t="s">
        <v>98</v>
      </c>
      <c r="BO1015" t="s">
        <v>98</v>
      </c>
      <c r="BP1015" t="s">
        <v>105</v>
      </c>
      <c r="BQ1015" s="30">
        <v>0</v>
      </c>
      <c r="BR1015" s="14">
        <f>IF(Table1[[#This Row],[WoodDeckSF]]&gt;0,1,0)</f>
        <v>0</v>
      </c>
      <c r="BS1015">
        <v>30</v>
      </c>
      <c r="BT1015">
        <v>226</v>
      </c>
      <c r="BU1015">
        <v>0</v>
      </c>
      <c r="BV1015">
        <v>0</v>
      </c>
      <c r="BW1015">
        <v>0</v>
      </c>
      <c r="BX1015" s="28" t="s">
        <v>83</v>
      </c>
      <c r="BY1015" s="14">
        <f>IF(Table1[[#This Row],[PoolQC]]="NA", 0, 1)</f>
        <v>0</v>
      </c>
      <c r="BZ1015" s="30" t="s">
        <v>83</v>
      </c>
      <c r="CA1015" s="14">
        <f>IF(Table1[[#This Row],[Fence]]="NA",0,1)</f>
        <v>0</v>
      </c>
      <c r="CB1015" t="s">
        <v>83</v>
      </c>
      <c r="CC1015">
        <v>0</v>
      </c>
      <c r="CD1015" s="30">
        <v>6</v>
      </c>
      <c r="CE1015">
        <v>2009</v>
      </c>
      <c r="CF1015" t="s">
        <v>110</v>
      </c>
      <c r="CG1015" t="s">
        <v>111</v>
      </c>
      <c r="CH1015" s="14">
        <f>IF(Table1[[#This Row],[SaleCondition]]="Normal",1,0)</f>
        <v>1</v>
      </c>
      <c r="CI1015" s="1">
        <v>85000</v>
      </c>
    </row>
    <row r="1016" spans="1:87" x14ac:dyDescent="0.2">
      <c r="A1016">
        <v>1015</v>
      </c>
      <c r="B1016">
        <v>20</v>
      </c>
      <c r="C1016" s="28" t="s">
        <v>81</v>
      </c>
      <c r="D1016">
        <v>60</v>
      </c>
      <c r="E1016">
        <v>11664</v>
      </c>
      <c r="F1016" s="28" t="s">
        <v>82</v>
      </c>
      <c r="G1016" t="s">
        <v>83</v>
      </c>
      <c r="H1016" t="s">
        <v>84</v>
      </c>
      <c r="I1016" s="28" t="s">
        <v>85</v>
      </c>
      <c r="J1016" t="s">
        <v>86</v>
      </c>
      <c r="K1016" s="30" t="s">
        <v>87</v>
      </c>
      <c r="L1016" t="s">
        <v>88</v>
      </c>
      <c r="M1016" s="31" t="s">
        <v>162</v>
      </c>
      <c r="N1016" s="31" t="s">
        <v>144</v>
      </c>
      <c r="O1016" s="28" t="s">
        <v>90</v>
      </c>
      <c r="P1016" t="s">
        <v>91</v>
      </c>
      <c r="Q1016" s="30" t="s">
        <v>115</v>
      </c>
      <c r="R1016" s="28">
        <v>6</v>
      </c>
      <c r="S1016" s="28">
        <v>5</v>
      </c>
      <c r="T1016">
        <v>1948</v>
      </c>
      <c r="U1016">
        <v>1950</v>
      </c>
      <c r="V1016" s="14">
        <f t="shared" si="15"/>
        <v>1</v>
      </c>
      <c r="W1016" s="28" t="s">
        <v>93</v>
      </c>
      <c r="X1016" s="28" t="s">
        <v>94</v>
      </c>
      <c r="Y1016" s="30" t="s">
        <v>116</v>
      </c>
      <c r="Z1016" s="28" t="s">
        <v>116</v>
      </c>
      <c r="AA1016" t="s">
        <v>96</v>
      </c>
      <c r="AB1016" s="28">
        <v>206</v>
      </c>
      <c r="AC1016" s="28" t="s">
        <v>98</v>
      </c>
      <c r="AD1016" s="28" t="s">
        <v>98</v>
      </c>
      <c r="AE1016" s="30" t="s">
        <v>118</v>
      </c>
      <c r="AF1016" t="s">
        <v>98</v>
      </c>
      <c r="AG1016" t="s">
        <v>147</v>
      </c>
      <c r="AH1016" t="s">
        <v>100</v>
      </c>
      <c r="AI1016" t="s">
        <v>141</v>
      </c>
      <c r="AJ1016">
        <v>336</v>
      </c>
      <c r="AK1016" t="s">
        <v>102</v>
      </c>
      <c r="AL1016">
        <v>0</v>
      </c>
      <c r="AM1016">
        <v>746</v>
      </c>
      <c r="AN1016">
        <v>1082</v>
      </c>
      <c r="AO1016" s="28" t="s">
        <v>103</v>
      </c>
      <c r="AP1016" s="28" t="s">
        <v>98</v>
      </c>
      <c r="AQ1016" t="s">
        <v>105</v>
      </c>
      <c r="AR1016" t="s">
        <v>106</v>
      </c>
      <c r="AS1016">
        <v>1082</v>
      </c>
      <c r="AT1016">
        <v>0</v>
      </c>
      <c r="AU1016">
        <v>0</v>
      </c>
      <c r="AV1016">
        <v>1082</v>
      </c>
      <c r="AW1016" s="30">
        <v>0</v>
      </c>
      <c r="AX1016">
        <v>0</v>
      </c>
      <c r="AY1016" s="30">
        <v>1</v>
      </c>
      <c r="AZ1016" s="30">
        <v>0</v>
      </c>
      <c r="BA1016">
        <v>2</v>
      </c>
      <c r="BB1016" s="14">
        <f>IF(Table1[[#This Row],[FullBath]]+Table1[[#This Row],[HalfBath]]=Table1[[#This Row],[BedroomAbvGr]],1,0)</f>
        <v>0</v>
      </c>
      <c r="BC1016">
        <v>1</v>
      </c>
      <c r="BD1016" s="30" t="s">
        <v>98</v>
      </c>
      <c r="BE1016">
        <v>5</v>
      </c>
      <c r="BF1016" t="s">
        <v>107</v>
      </c>
      <c r="BG1016">
        <v>1</v>
      </c>
      <c r="BH1016" t="s">
        <v>97</v>
      </c>
      <c r="BI1016" t="s">
        <v>127</v>
      </c>
      <c r="BJ1016">
        <v>1948</v>
      </c>
      <c r="BK1016" t="s">
        <v>102</v>
      </c>
      <c r="BL1016">
        <v>1</v>
      </c>
      <c r="BM1016">
        <v>240</v>
      </c>
      <c r="BN1016" t="s">
        <v>98</v>
      </c>
      <c r="BO1016" t="s">
        <v>98</v>
      </c>
      <c r="BP1016" t="s">
        <v>105</v>
      </c>
      <c r="BQ1016" s="30">
        <v>0</v>
      </c>
      <c r="BR1016" s="14">
        <f>IF(Table1[[#This Row],[WoodDeckSF]]&gt;0,1,0)</f>
        <v>0</v>
      </c>
      <c r="BS1016">
        <v>130</v>
      </c>
      <c r="BT1016">
        <v>0</v>
      </c>
      <c r="BU1016">
        <v>0</v>
      </c>
      <c r="BV1016">
        <v>0</v>
      </c>
      <c r="BW1016">
        <v>0</v>
      </c>
      <c r="BX1016" s="28" t="s">
        <v>83</v>
      </c>
      <c r="BY1016" s="14">
        <f>IF(Table1[[#This Row],[PoolQC]]="NA", 0, 1)</f>
        <v>0</v>
      </c>
      <c r="BZ1016" s="30" t="s">
        <v>83</v>
      </c>
      <c r="CA1016" s="14">
        <f>IF(Table1[[#This Row],[Fence]]="NA",0,1)</f>
        <v>0</v>
      </c>
      <c r="CB1016" t="s">
        <v>83</v>
      </c>
      <c r="CC1016">
        <v>0</v>
      </c>
      <c r="CD1016" s="30">
        <v>11</v>
      </c>
      <c r="CE1016">
        <v>2007</v>
      </c>
      <c r="CF1016" t="s">
        <v>110</v>
      </c>
      <c r="CG1016" t="s">
        <v>111</v>
      </c>
      <c r="CH1016" s="14">
        <f>IF(Table1[[#This Row],[SaleCondition]]="Normal",1,0)</f>
        <v>1</v>
      </c>
      <c r="CI1016" s="1">
        <v>119200</v>
      </c>
    </row>
    <row r="1017" spans="1:87" x14ac:dyDescent="0.2">
      <c r="A1017">
        <v>1016</v>
      </c>
      <c r="B1017">
        <v>60</v>
      </c>
      <c r="C1017" s="28" t="s">
        <v>81</v>
      </c>
      <c r="D1017">
        <v>70</v>
      </c>
      <c r="E1017">
        <v>8400</v>
      </c>
      <c r="F1017" s="28" t="s">
        <v>82</v>
      </c>
      <c r="G1017" t="s">
        <v>83</v>
      </c>
      <c r="H1017" t="s">
        <v>84</v>
      </c>
      <c r="I1017" s="28" t="s">
        <v>85</v>
      </c>
      <c r="J1017" t="s">
        <v>86</v>
      </c>
      <c r="K1017" s="30" t="s">
        <v>87</v>
      </c>
      <c r="L1017" t="s">
        <v>88</v>
      </c>
      <c r="M1017" s="31" t="s">
        <v>138</v>
      </c>
      <c r="N1017" s="31" t="s">
        <v>90</v>
      </c>
      <c r="O1017" s="28" t="s">
        <v>90</v>
      </c>
      <c r="P1017" t="s">
        <v>91</v>
      </c>
      <c r="Q1017" s="30" t="s">
        <v>92</v>
      </c>
      <c r="R1017" s="28">
        <v>8</v>
      </c>
      <c r="S1017" s="28">
        <v>6</v>
      </c>
      <c r="T1017">
        <v>2001</v>
      </c>
      <c r="U1017">
        <v>2001</v>
      </c>
      <c r="V1017" s="14">
        <f t="shared" si="15"/>
        <v>0</v>
      </c>
      <c r="W1017" s="28" t="s">
        <v>93</v>
      </c>
      <c r="X1017" s="28" t="s">
        <v>94</v>
      </c>
      <c r="Y1017" s="30" t="s">
        <v>95</v>
      </c>
      <c r="Z1017" s="28" t="s">
        <v>95</v>
      </c>
      <c r="AA1017" t="s">
        <v>117</v>
      </c>
      <c r="AB1017" s="28">
        <v>0</v>
      </c>
      <c r="AC1017" s="28" t="s">
        <v>97</v>
      </c>
      <c r="AD1017" s="28" t="s">
        <v>98</v>
      </c>
      <c r="AE1017" s="30" t="s">
        <v>99</v>
      </c>
      <c r="AF1017" t="s">
        <v>97</v>
      </c>
      <c r="AG1017" t="s">
        <v>98</v>
      </c>
      <c r="AH1017" t="s">
        <v>100</v>
      </c>
      <c r="AI1017" t="s">
        <v>101</v>
      </c>
      <c r="AJ1017">
        <v>643</v>
      </c>
      <c r="AK1017" t="s">
        <v>102</v>
      </c>
      <c r="AL1017">
        <v>0</v>
      </c>
      <c r="AM1017">
        <v>167</v>
      </c>
      <c r="AN1017">
        <v>810</v>
      </c>
      <c r="AO1017" s="28" t="s">
        <v>103</v>
      </c>
      <c r="AP1017" s="28" t="s">
        <v>104</v>
      </c>
      <c r="AQ1017" t="s">
        <v>105</v>
      </c>
      <c r="AR1017" t="s">
        <v>106</v>
      </c>
      <c r="AS1017">
        <v>810</v>
      </c>
      <c r="AT1017">
        <v>855</v>
      </c>
      <c r="AU1017">
        <v>0</v>
      </c>
      <c r="AV1017">
        <v>1665</v>
      </c>
      <c r="AW1017" s="30">
        <v>1</v>
      </c>
      <c r="AX1017">
        <v>0</v>
      </c>
      <c r="AY1017" s="30">
        <v>2</v>
      </c>
      <c r="AZ1017" s="30">
        <v>1</v>
      </c>
      <c r="BA1017">
        <v>3</v>
      </c>
      <c r="BB1017" s="14">
        <f>IF(Table1[[#This Row],[FullBath]]+Table1[[#This Row],[HalfBath]]=Table1[[#This Row],[BedroomAbvGr]],1,0)</f>
        <v>1</v>
      </c>
      <c r="BC1017">
        <v>1</v>
      </c>
      <c r="BD1017" s="30" t="s">
        <v>97</v>
      </c>
      <c r="BE1017">
        <v>6</v>
      </c>
      <c r="BF1017" t="s">
        <v>107</v>
      </c>
      <c r="BG1017">
        <v>0</v>
      </c>
      <c r="BH1017" t="s">
        <v>83</v>
      </c>
      <c r="BI1017" t="s">
        <v>108</v>
      </c>
      <c r="BJ1017">
        <v>2001</v>
      </c>
      <c r="BK1017" t="s">
        <v>157</v>
      </c>
      <c r="BL1017">
        <v>2</v>
      </c>
      <c r="BM1017">
        <v>528</v>
      </c>
      <c r="BN1017" t="s">
        <v>98</v>
      </c>
      <c r="BO1017" t="s">
        <v>98</v>
      </c>
      <c r="BP1017" t="s">
        <v>105</v>
      </c>
      <c r="BQ1017" s="30">
        <v>0</v>
      </c>
      <c r="BR1017" s="14">
        <f>IF(Table1[[#This Row],[WoodDeckSF]]&gt;0,1,0)</f>
        <v>0</v>
      </c>
      <c r="BS1017">
        <v>45</v>
      </c>
      <c r="BT1017">
        <v>0</v>
      </c>
      <c r="BU1017">
        <v>0</v>
      </c>
      <c r="BV1017">
        <v>0</v>
      </c>
      <c r="BW1017">
        <v>0</v>
      </c>
      <c r="BX1017" s="28" t="s">
        <v>83</v>
      </c>
      <c r="BY1017" s="14">
        <f>IF(Table1[[#This Row],[PoolQC]]="NA", 0, 1)</f>
        <v>0</v>
      </c>
      <c r="BZ1017" s="30" t="s">
        <v>83</v>
      </c>
      <c r="CA1017" s="14">
        <f>IF(Table1[[#This Row],[Fence]]="NA",0,1)</f>
        <v>0</v>
      </c>
      <c r="CB1017" t="s">
        <v>83</v>
      </c>
      <c r="CC1017">
        <v>0</v>
      </c>
      <c r="CD1017" s="30">
        <v>11</v>
      </c>
      <c r="CE1017">
        <v>2009</v>
      </c>
      <c r="CF1017" t="s">
        <v>110</v>
      </c>
      <c r="CG1017" t="s">
        <v>111</v>
      </c>
      <c r="CH1017" s="14">
        <f>IF(Table1[[#This Row],[SaleCondition]]="Normal",1,0)</f>
        <v>1</v>
      </c>
      <c r="CI1017" s="1">
        <v>227000</v>
      </c>
    </row>
    <row r="1018" spans="1:87" x14ac:dyDescent="0.2">
      <c r="A1018">
        <v>1017</v>
      </c>
      <c r="B1018">
        <v>20</v>
      </c>
      <c r="C1018" s="28" t="s">
        <v>81</v>
      </c>
      <c r="D1018">
        <v>73</v>
      </c>
      <c r="E1018">
        <v>11883</v>
      </c>
      <c r="F1018" s="28" t="s">
        <v>82</v>
      </c>
      <c r="G1018" t="s">
        <v>83</v>
      </c>
      <c r="H1018" t="s">
        <v>84</v>
      </c>
      <c r="I1018" s="28" t="s">
        <v>85</v>
      </c>
      <c r="J1018" t="s">
        <v>86</v>
      </c>
      <c r="K1018" s="30" t="s">
        <v>87</v>
      </c>
      <c r="L1018" t="s">
        <v>88</v>
      </c>
      <c r="M1018" s="31" t="s">
        <v>89</v>
      </c>
      <c r="N1018" s="31" t="s">
        <v>90</v>
      </c>
      <c r="O1018" s="28" t="s">
        <v>90</v>
      </c>
      <c r="P1018" t="s">
        <v>91</v>
      </c>
      <c r="Q1018" s="30" t="s">
        <v>115</v>
      </c>
      <c r="R1018" s="28">
        <v>7</v>
      </c>
      <c r="S1018" s="28">
        <v>5</v>
      </c>
      <c r="T1018">
        <v>1996</v>
      </c>
      <c r="U1018">
        <v>1996</v>
      </c>
      <c r="V1018" s="14">
        <f t="shared" si="15"/>
        <v>0</v>
      </c>
      <c r="W1018" s="28" t="s">
        <v>152</v>
      </c>
      <c r="X1018" s="28" t="s">
        <v>94</v>
      </c>
      <c r="Y1018" s="30" t="s">
        <v>95</v>
      </c>
      <c r="Z1018" s="28" t="s">
        <v>95</v>
      </c>
      <c r="AA1018" t="s">
        <v>96</v>
      </c>
      <c r="AB1018" s="28">
        <v>196</v>
      </c>
      <c r="AC1018" s="28" t="s">
        <v>97</v>
      </c>
      <c r="AD1018" s="28" t="s">
        <v>98</v>
      </c>
      <c r="AE1018" s="30" t="s">
        <v>99</v>
      </c>
      <c r="AF1018" t="s">
        <v>97</v>
      </c>
      <c r="AG1018" t="s">
        <v>98</v>
      </c>
      <c r="AH1018" t="s">
        <v>97</v>
      </c>
      <c r="AI1018" t="s">
        <v>101</v>
      </c>
      <c r="AJ1018">
        <v>690</v>
      </c>
      <c r="AK1018" t="s">
        <v>102</v>
      </c>
      <c r="AL1018">
        <v>0</v>
      </c>
      <c r="AM1018">
        <v>814</v>
      </c>
      <c r="AN1018">
        <v>1504</v>
      </c>
      <c r="AO1018" s="28" t="s">
        <v>103</v>
      </c>
      <c r="AP1018" s="28" t="s">
        <v>104</v>
      </c>
      <c r="AQ1018" t="s">
        <v>105</v>
      </c>
      <c r="AR1018" t="s">
        <v>106</v>
      </c>
      <c r="AS1018">
        <v>1504</v>
      </c>
      <c r="AT1018">
        <v>0</v>
      </c>
      <c r="AU1018">
        <v>0</v>
      </c>
      <c r="AV1018">
        <v>1504</v>
      </c>
      <c r="AW1018" s="30">
        <v>1</v>
      </c>
      <c r="AX1018">
        <v>0</v>
      </c>
      <c r="AY1018" s="30">
        <v>2</v>
      </c>
      <c r="AZ1018" s="30">
        <v>0</v>
      </c>
      <c r="BA1018">
        <v>3</v>
      </c>
      <c r="BB1018" s="14">
        <f>IF(Table1[[#This Row],[FullBath]]+Table1[[#This Row],[HalfBath]]=Table1[[#This Row],[BedroomAbvGr]],1,0)</f>
        <v>0</v>
      </c>
      <c r="BC1018">
        <v>1</v>
      </c>
      <c r="BD1018" s="30" t="s">
        <v>97</v>
      </c>
      <c r="BE1018">
        <v>6</v>
      </c>
      <c r="BF1018" t="s">
        <v>107</v>
      </c>
      <c r="BG1018">
        <v>1</v>
      </c>
      <c r="BH1018" t="s">
        <v>98</v>
      </c>
      <c r="BI1018" t="s">
        <v>108</v>
      </c>
      <c r="BJ1018">
        <v>1996</v>
      </c>
      <c r="BK1018" t="s">
        <v>157</v>
      </c>
      <c r="BL1018">
        <v>2</v>
      </c>
      <c r="BM1018">
        <v>478</v>
      </c>
      <c r="BN1018" t="s">
        <v>98</v>
      </c>
      <c r="BO1018" t="s">
        <v>98</v>
      </c>
      <c r="BP1018" t="s">
        <v>105</v>
      </c>
      <c r="BQ1018" s="30">
        <v>115</v>
      </c>
      <c r="BR1018" s="14">
        <f>IF(Table1[[#This Row],[WoodDeckSF]]&gt;0,1,0)</f>
        <v>1</v>
      </c>
      <c r="BS1018">
        <v>66</v>
      </c>
      <c r="BT1018">
        <v>0</v>
      </c>
      <c r="BU1018">
        <v>0</v>
      </c>
      <c r="BV1018">
        <v>0</v>
      </c>
      <c r="BW1018">
        <v>0</v>
      </c>
      <c r="BX1018" s="28" t="s">
        <v>83</v>
      </c>
      <c r="BY1018" s="14">
        <f>IF(Table1[[#This Row],[PoolQC]]="NA", 0, 1)</f>
        <v>0</v>
      </c>
      <c r="BZ1018" s="30" t="s">
        <v>83</v>
      </c>
      <c r="CA1018" s="14">
        <f>IF(Table1[[#This Row],[Fence]]="NA",0,1)</f>
        <v>0</v>
      </c>
      <c r="CB1018" t="s">
        <v>83</v>
      </c>
      <c r="CC1018">
        <v>0</v>
      </c>
      <c r="CD1018" s="30">
        <v>6</v>
      </c>
      <c r="CE1018">
        <v>2009</v>
      </c>
      <c r="CF1018" t="s">
        <v>110</v>
      </c>
      <c r="CG1018" t="s">
        <v>111</v>
      </c>
      <c r="CH1018" s="14">
        <f>IF(Table1[[#This Row],[SaleCondition]]="Normal",1,0)</f>
        <v>1</v>
      </c>
      <c r="CI1018" s="1">
        <v>203000</v>
      </c>
    </row>
    <row r="1019" spans="1:87" x14ac:dyDescent="0.2">
      <c r="A1019">
        <v>1018</v>
      </c>
      <c r="B1019">
        <v>120</v>
      </c>
      <c r="C1019" s="28" t="s">
        <v>81</v>
      </c>
      <c r="D1019" t="s">
        <v>83</v>
      </c>
      <c r="E1019">
        <v>5814</v>
      </c>
      <c r="F1019" s="28" t="s">
        <v>82</v>
      </c>
      <c r="G1019" t="s">
        <v>83</v>
      </c>
      <c r="H1019" t="s">
        <v>120</v>
      </c>
      <c r="I1019" s="28" t="s">
        <v>85</v>
      </c>
      <c r="J1019" t="s">
        <v>86</v>
      </c>
      <c r="K1019" s="30" t="s">
        <v>166</v>
      </c>
      <c r="L1019" t="s">
        <v>88</v>
      </c>
      <c r="M1019" s="31" t="s">
        <v>200</v>
      </c>
      <c r="N1019" s="31" t="s">
        <v>90</v>
      </c>
      <c r="O1019" s="28" t="s">
        <v>90</v>
      </c>
      <c r="P1019" t="s">
        <v>179</v>
      </c>
      <c r="Q1019" s="30" t="s">
        <v>115</v>
      </c>
      <c r="R1019" s="28">
        <v>8</v>
      </c>
      <c r="S1019" s="28">
        <v>5</v>
      </c>
      <c r="T1019">
        <v>1984</v>
      </c>
      <c r="U1019">
        <v>1984</v>
      </c>
      <c r="V1019" s="14">
        <f t="shared" si="15"/>
        <v>0</v>
      </c>
      <c r="W1019" s="28" t="s">
        <v>93</v>
      </c>
      <c r="X1019" s="28" t="s">
        <v>94</v>
      </c>
      <c r="Y1019" s="30" t="s">
        <v>140</v>
      </c>
      <c r="Z1019" s="28" t="s">
        <v>140</v>
      </c>
      <c r="AA1019" t="s">
        <v>117</v>
      </c>
      <c r="AB1019" s="28">
        <v>0</v>
      </c>
      <c r="AC1019" s="28" t="s">
        <v>97</v>
      </c>
      <c r="AD1019" s="28" t="s">
        <v>98</v>
      </c>
      <c r="AE1019" s="30" t="s">
        <v>118</v>
      </c>
      <c r="AF1019" t="s">
        <v>97</v>
      </c>
      <c r="AG1019" t="s">
        <v>98</v>
      </c>
      <c r="AH1019" t="s">
        <v>130</v>
      </c>
      <c r="AI1019" t="s">
        <v>101</v>
      </c>
      <c r="AJ1019">
        <v>1036</v>
      </c>
      <c r="AK1019" t="s">
        <v>102</v>
      </c>
      <c r="AL1019">
        <v>0</v>
      </c>
      <c r="AM1019">
        <v>184</v>
      </c>
      <c r="AN1019">
        <v>1220</v>
      </c>
      <c r="AO1019" s="28" t="s">
        <v>103</v>
      </c>
      <c r="AP1019" s="28" t="s">
        <v>97</v>
      </c>
      <c r="AQ1019" t="s">
        <v>105</v>
      </c>
      <c r="AR1019" t="s">
        <v>106</v>
      </c>
      <c r="AS1019">
        <v>1360</v>
      </c>
      <c r="AT1019">
        <v>0</v>
      </c>
      <c r="AU1019">
        <v>0</v>
      </c>
      <c r="AV1019">
        <v>1360</v>
      </c>
      <c r="AW1019" s="30">
        <v>1</v>
      </c>
      <c r="AX1019">
        <v>0</v>
      </c>
      <c r="AY1019" s="30">
        <v>1</v>
      </c>
      <c r="AZ1019" s="30">
        <v>0</v>
      </c>
      <c r="BA1019">
        <v>1</v>
      </c>
      <c r="BB1019" s="14">
        <f>IF(Table1[[#This Row],[FullBath]]+Table1[[#This Row],[HalfBath]]=Table1[[#This Row],[BedroomAbvGr]],1,0)</f>
        <v>1</v>
      </c>
      <c r="BC1019">
        <v>1</v>
      </c>
      <c r="BD1019" s="30" t="s">
        <v>97</v>
      </c>
      <c r="BE1019">
        <v>4</v>
      </c>
      <c r="BF1019" t="s">
        <v>107</v>
      </c>
      <c r="BG1019">
        <v>1</v>
      </c>
      <c r="BH1019" t="s">
        <v>104</v>
      </c>
      <c r="BI1019" t="s">
        <v>108</v>
      </c>
      <c r="BJ1019">
        <v>1984</v>
      </c>
      <c r="BK1019" t="s">
        <v>109</v>
      </c>
      <c r="BL1019">
        <v>2</v>
      </c>
      <c r="BM1019">
        <v>565</v>
      </c>
      <c r="BN1019" t="s">
        <v>98</v>
      </c>
      <c r="BO1019" t="s">
        <v>98</v>
      </c>
      <c r="BP1019" t="s">
        <v>105</v>
      </c>
      <c r="BQ1019" s="30">
        <v>63</v>
      </c>
      <c r="BR1019" s="14">
        <f>IF(Table1[[#This Row],[WoodDeckSF]]&gt;0,1,0)</f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s="28" t="s">
        <v>83</v>
      </c>
      <c r="BY1019" s="14">
        <f>IF(Table1[[#This Row],[PoolQC]]="NA", 0, 1)</f>
        <v>0</v>
      </c>
      <c r="BZ1019" s="30" t="s">
        <v>83</v>
      </c>
      <c r="CA1019" s="14">
        <f>IF(Table1[[#This Row],[Fence]]="NA",0,1)</f>
        <v>0</v>
      </c>
      <c r="CB1019" t="s">
        <v>83</v>
      </c>
      <c r="CC1019">
        <v>0</v>
      </c>
      <c r="CD1019" s="30">
        <v>8</v>
      </c>
      <c r="CE1019">
        <v>2009</v>
      </c>
      <c r="CF1019" t="s">
        <v>173</v>
      </c>
      <c r="CG1019" t="s">
        <v>128</v>
      </c>
      <c r="CH1019" s="14">
        <f>IF(Table1[[#This Row],[SaleCondition]]="Normal",1,0)</f>
        <v>0</v>
      </c>
      <c r="CI1019" s="1">
        <v>187500</v>
      </c>
    </row>
    <row r="1020" spans="1:87" x14ac:dyDescent="0.2">
      <c r="A1020">
        <v>1019</v>
      </c>
      <c r="B1020">
        <v>80</v>
      </c>
      <c r="C1020" s="28" t="s">
        <v>81</v>
      </c>
      <c r="D1020" t="s">
        <v>83</v>
      </c>
      <c r="E1020">
        <v>10784</v>
      </c>
      <c r="F1020" s="28" t="s">
        <v>82</v>
      </c>
      <c r="G1020" t="s">
        <v>83</v>
      </c>
      <c r="H1020" t="s">
        <v>120</v>
      </c>
      <c r="I1020" s="28" t="s">
        <v>85</v>
      </c>
      <c r="J1020" t="s">
        <v>86</v>
      </c>
      <c r="K1020" s="30" t="s">
        <v>112</v>
      </c>
      <c r="L1020" t="s">
        <v>88</v>
      </c>
      <c r="M1020" s="31" t="s">
        <v>193</v>
      </c>
      <c r="N1020" s="31" t="s">
        <v>90</v>
      </c>
      <c r="O1020" s="28" t="s">
        <v>90</v>
      </c>
      <c r="P1020" t="s">
        <v>91</v>
      </c>
      <c r="Q1020" s="30" t="s">
        <v>197</v>
      </c>
      <c r="R1020" s="28">
        <v>7</v>
      </c>
      <c r="S1020" s="28">
        <v>5</v>
      </c>
      <c r="T1020">
        <v>1991</v>
      </c>
      <c r="U1020">
        <v>1992</v>
      </c>
      <c r="V1020" s="14">
        <f t="shared" si="15"/>
        <v>1</v>
      </c>
      <c r="W1020" s="28" t="s">
        <v>93</v>
      </c>
      <c r="X1020" s="28" t="s">
        <v>94</v>
      </c>
      <c r="Y1020" s="30" t="s">
        <v>140</v>
      </c>
      <c r="Z1020" s="28" t="s">
        <v>140</v>
      </c>
      <c r="AA1020" t="s">
        <v>96</v>
      </c>
      <c r="AB1020" s="28">
        <v>76</v>
      </c>
      <c r="AC1020" s="28" t="s">
        <v>97</v>
      </c>
      <c r="AD1020" s="28" t="s">
        <v>98</v>
      </c>
      <c r="AE1020" s="30" t="s">
        <v>99</v>
      </c>
      <c r="AF1020" t="s">
        <v>97</v>
      </c>
      <c r="AG1020" t="s">
        <v>98</v>
      </c>
      <c r="AH1020" t="s">
        <v>100</v>
      </c>
      <c r="AI1020" t="s">
        <v>102</v>
      </c>
      <c r="AJ1020">
        <v>0</v>
      </c>
      <c r="AK1020" t="s">
        <v>102</v>
      </c>
      <c r="AL1020">
        <v>0</v>
      </c>
      <c r="AM1020">
        <v>384</v>
      </c>
      <c r="AN1020">
        <v>384</v>
      </c>
      <c r="AO1020" s="28" t="s">
        <v>103</v>
      </c>
      <c r="AP1020" s="28" t="s">
        <v>97</v>
      </c>
      <c r="AQ1020" t="s">
        <v>105</v>
      </c>
      <c r="AR1020" t="s">
        <v>106</v>
      </c>
      <c r="AS1020">
        <v>802</v>
      </c>
      <c r="AT1020">
        <v>670</v>
      </c>
      <c r="AU1020">
        <v>0</v>
      </c>
      <c r="AV1020">
        <v>1472</v>
      </c>
      <c r="AW1020" s="30">
        <v>0</v>
      </c>
      <c r="AX1020">
        <v>0</v>
      </c>
      <c r="AY1020" s="30">
        <v>2</v>
      </c>
      <c r="AZ1020" s="30">
        <v>1</v>
      </c>
      <c r="BA1020">
        <v>3</v>
      </c>
      <c r="BB1020" s="14">
        <f>IF(Table1[[#This Row],[FullBath]]+Table1[[#This Row],[HalfBath]]=Table1[[#This Row],[BedroomAbvGr]],1,0)</f>
        <v>1</v>
      </c>
      <c r="BC1020">
        <v>1</v>
      </c>
      <c r="BD1020" s="30" t="s">
        <v>97</v>
      </c>
      <c r="BE1020">
        <v>7</v>
      </c>
      <c r="BF1020" t="s">
        <v>107</v>
      </c>
      <c r="BG1020">
        <v>1</v>
      </c>
      <c r="BH1020" t="s">
        <v>98</v>
      </c>
      <c r="BI1020" t="s">
        <v>108</v>
      </c>
      <c r="BJ1020">
        <v>1991</v>
      </c>
      <c r="BK1020" t="s">
        <v>109</v>
      </c>
      <c r="BL1020">
        <v>2</v>
      </c>
      <c r="BM1020">
        <v>402</v>
      </c>
      <c r="BN1020" t="s">
        <v>98</v>
      </c>
      <c r="BO1020" t="s">
        <v>98</v>
      </c>
      <c r="BP1020" t="s">
        <v>105</v>
      </c>
      <c r="BQ1020" s="30">
        <v>164</v>
      </c>
      <c r="BR1020" s="14">
        <f>IF(Table1[[#This Row],[WoodDeckSF]]&gt;0,1,0)</f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s="28" t="s">
        <v>83</v>
      </c>
      <c r="BY1020" s="14">
        <f>IF(Table1[[#This Row],[PoolQC]]="NA", 0, 1)</f>
        <v>0</v>
      </c>
      <c r="BZ1020" s="30" t="s">
        <v>83</v>
      </c>
      <c r="CA1020" s="14">
        <f>IF(Table1[[#This Row],[Fence]]="NA",0,1)</f>
        <v>0</v>
      </c>
      <c r="CB1020" t="s">
        <v>83</v>
      </c>
      <c r="CC1020">
        <v>0</v>
      </c>
      <c r="CD1020" s="30">
        <v>5</v>
      </c>
      <c r="CE1020">
        <v>2007</v>
      </c>
      <c r="CF1020" t="s">
        <v>110</v>
      </c>
      <c r="CG1020" t="s">
        <v>111</v>
      </c>
      <c r="CH1020" s="14">
        <f>IF(Table1[[#This Row],[SaleCondition]]="Normal",1,0)</f>
        <v>1</v>
      </c>
      <c r="CI1020" s="1">
        <v>160000</v>
      </c>
    </row>
    <row r="1021" spans="1:87" x14ac:dyDescent="0.2">
      <c r="A1021">
        <v>1020</v>
      </c>
      <c r="B1021">
        <v>120</v>
      </c>
      <c r="C1021" s="28" t="s">
        <v>81</v>
      </c>
      <c r="D1021">
        <v>43</v>
      </c>
      <c r="E1021">
        <v>3013</v>
      </c>
      <c r="F1021" s="28" t="s">
        <v>82</v>
      </c>
      <c r="G1021" t="s">
        <v>83</v>
      </c>
      <c r="H1021" t="s">
        <v>84</v>
      </c>
      <c r="I1021" s="28" t="s">
        <v>85</v>
      </c>
      <c r="J1021" t="s">
        <v>86</v>
      </c>
      <c r="K1021" s="30" t="s">
        <v>87</v>
      </c>
      <c r="L1021" t="s">
        <v>88</v>
      </c>
      <c r="M1021" s="31" t="s">
        <v>227</v>
      </c>
      <c r="N1021" s="31" t="s">
        <v>90</v>
      </c>
      <c r="O1021" s="28" t="s">
        <v>90</v>
      </c>
      <c r="P1021" t="s">
        <v>179</v>
      </c>
      <c r="Q1021" s="30" t="s">
        <v>115</v>
      </c>
      <c r="R1021" s="28">
        <v>7</v>
      </c>
      <c r="S1021" s="28">
        <v>5</v>
      </c>
      <c r="T1021">
        <v>2005</v>
      </c>
      <c r="U1021">
        <v>2005</v>
      </c>
      <c r="V1021" s="14">
        <f t="shared" si="15"/>
        <v>0</v>
      </c>
      <c r="W1021" s="28" t="s">
        <v>93</v>
      </c>
      <c r="X1021" s="28" t="s">
        <v>94</v>
      </c>
      <c r="Y1021" s="30" t="s">
        <v>95</v>
      </c>
      <c r="Z1021" s="28" t="s">
        <v>95</v>
      </c>
      <c r="AA1021" t="s">
        <v>96</v>
      </c>
      <c r="AB1021" s="28">
        <v>145</v>
      </c>
      <c r="AC1021" s="28" t="s">
        <v>97</v>
      </c>
      <c r="AD1021" s="28" t="s">
        <v>98</v>
      </c>
      <c r="AE1021" s="30" t="s">
        <v>99</v>
      </c>
      <c r="AF1021" t="s">
        <v>97</v>
      </c>
      <c r="AG1021" t="s">
        <v>98</v>
      </c>
      <c r="AH1021" t="s">
        <v>97</v>
      </c>
      <c r="AI1021" t="s">
        <v>101</v>
      </c>
      <c r="AJ1021">
        <v>16</v>
      </c>
      <c r="AK1021" t="s">
        <v>102</v>
      </c>
      <c r="AL1021">
        <v>0</v>
      </c>
      <c r="AM1021">
        <v>1346</v>
      </c>
      <c r="AN1021">
        <v>1362</v>
      </c>
      <c r="AO1021" s="28" t="s">
        <v>103</v>
      </c>
      <c r="AP1021" s="28" t="s">
        <v>104</v>
      </c>
      <c r="AQ1021" t="s">
        <v>105</v>
      </c>
      <c r="AR1021" t="s">
        <v>106</v>
      </c>
      <c r="AS1021">
        <v>1506</v>
      </c>
      <c r="AT1021">
        <v>0</v>
      </c>
      <c r="AU1021">
        <v>0</v>
      </c>
      <c r="AV1021">
        <v>1506</v>
      </c>
      <c r="AW1021" s="30">
        <v>0</v>
      </c>
      <c r="AX1021">
        <v>0</v>
      </c>
      <c r="AY1021" s="30">
        <v>2</v>
      </c>
      <c r="AZ1021" s="30">
        <v>0</v>
      </c>
      <c r="BA1021">
        <v>2</v>
      </c>
      <c r="BB1021" s="14">
        <f>IF(Table1[[#This Row],[FullBath]]+Table1[[#This Row],[HalfBath]]=Table1[[#This Row],[BedroomAbvGr]],1,0)</f>
        <v>1</v>
      </c>
      <c r="BC1021">
        <v>1</v>
      </c>
      <c r="BD1021" s="30" t="s">
        <v>97</v>
      </c>
      <c r="BE1021">
        <v>6</v>
      </c>
      <c r="BF1021" t="s">
        <v>107</v>
      </c>
      <c r="BG1021">
        <v>1</v>
      </c>
      <c r="BH1021" t="s">
        <v>97</v>
      </c>
      <c r="BI1021" t="s">
        <v>108</v>
      </c>
      <c r="BJ1021">
        <v>2005</v>
      </c>
      <c r="BK1021" t="s">
        <v>157</v>
      </c>
      <c r="BL1021">
        <v>2</v>
      </c>
      <c r="BM1021">
        <v>440</v>
      </c>
      <c r="BN1021" t="s">
        <v>98</v>
      </c>
      <c r="BO1021" t="s">
        <v>98</v>
      </c>
      <c r="BP1021" t="s">
        <v>105</v>
      </c>
      <c r="BQ1021" s="30">
        <v>142</v>
      </c>
      <c r="BR1021" s="14">
        <f>IF(Table1[[#This Row],[WoodDeckSF]]&gt;0,1,0)</f>
        <v>1</v>
      </c>
      <c r="BS1021">
        <v>20</v>
      </c>
      <c r="BT1021">
        <v>0</v>
      </c>
      <c r="BU1021">
        <v>0</v>
      </c>
      <c r="BV1021">
        <v>0</v>
      </c>
      <c r="BW1021">
        <v>0</v>
      </c>
      <c r="BX1021" s="28" t="s">
        <v>83</v>
      </c>
      <c r="BY1021" s="14">
        <f>IF(Table1[[#This Row],[PoolQC]]="NA", 0, 1)</f>
        <v>0</v>
      </c>
      <c r="BZ1021" s="30" t="s">
        <v>83</v>
      </c>
      <c r="CA1021" s="14">
        <f>IF(Table1[[#This Row],[Fence]]="NA",0,1)</f>
        <v>0</v>
      </c>
      <c r="CB1021" t="s">
        <v>83</v>
      </c>
      <c r="CC1021">
        <v>0</v>
      </c>
      <c r="CD1021" s="30">
        <v>4</v>
      </c>
      <c r="CE1021">
        <v>2006</v>
      </c>
      <c r="CF1021" t="s">
        <v>110</v>
      </c>
      <c r="CG1021" t="s">
        <v>111</v>
      </c>
      <c r="CH1021" s="14">
        <f>IF(Table1[[#This Row],[SaleCondition]]="Normal",1,0)</f>
        <v>1</v>
      </c>
      <c r="CI1021" s="1">
        <v>213490</v>
      </c>
    </row>
    <row r="1022" spans="1:87" x14ac:dyDescent="0.2">
      <c r="A1022">
        <v>1021</v>
      </c>
      <c r="B1022">
        <v>20</v>
      </c>
      <c r="C1022" s="28" t="s">
        <v>81</v>
      </c>
      <c r="D1022">
        <v>60</v>
      </c>
      <c r="E1022">
        <v>7024</v>
      </c>
      <c r="F1022" s="28" t="s">
        <v>82</v>
      </c>
      <c r="G1022" t="s">
        <v>83</v>
      </c>
      <c r="H1022" t="s">
        <v>84</v>
      </c>
      <c r="I1022" s="28" t="s">
        <v>85</v>
      </c>
      <c r="J1022" t="s">
        <v>86</v>
      </c>
      <c r="K1022" s="30" t="s">
        <v>87</v>
      </c>
      <c r="L1022" t="s">
        <v>88</v>
      </c>
      <c r="M1022" s="31" t="s">
        <v>185</v>
      </c>
      <c r="N1022" s="31" t="s">
        <v>90</v>
      </c>
      <c r="O1022" s="28" t="s">
        <v>90</v>
      </c>
      <c r="P1022" t="s">
        <v>91</v>
      </c>
      <c r="Q1022" s="30" t="s">
        <v>115</v>
      </c>
      <c r="R1022" s="28">
        <v>4</v>
      </c>
      <c r="S1022" s="28">
        <v>5</v>
      </c>
      <c r="T1022">
        <v>2005</v>
      </c>
      <c r="U1022">
        <v>2005</v>
      </c>
      <c r="V1022" s="14">
        <f t="shared" si="15"/>
        <v>0</v>
      </c>
      <c r="W1022" s="28" t="s">
        <v>93</v>
      </c>
      <c r="X1022" s="28" t="s">
        <v>94</v>
      </c>
      <c r="Y1022" s="30" t="s">
        <v>95</v>
      </c>
      <c r="Z1022" s="28" t="s">
        <v>95</v>
      </c>
      <c r="AA1022" t="s">
        <v>117</v>
      </c>
      <c r="AB1022" s="28">
        <v>0</v>
      </c>
      <c r="AC1022" s="28" t="s">
        <v>98</v>
      </c>
      <c r="AD1022" s="28" t="s">
        <v>98</v>
      </c>
      <c r="AE1022" s="30" t="s">
        <v>99</v>
      </c>
      <c r="AF1022" t="s">
        <v>97</v>
      </c>
      <c r="AG1022" t="s">
        <v>98</v>
      </c>
      <c r="AH1022" t="s">
        <v>100</v>
      </c>
      <c r="AI1022" t="s">
        <v>101</v>
      </c>
      <c r="AJ1022">
        <v>1024</v>
      </c>
      <c r="AK1022" t="s">
        <v>102</v>
      </c>
      <c r="AL1022">
        <v>0</v>
      </c>
      <c r="AM1022">
        <v>108</v>
      </c>
      <c r="AN1022">
        <v>1132</v>
      </c>
      <c r="AO1022" s="28" t="s">
        <v>103</v>
      </c>
      <c r="AP1022" s="28" t="s">
        <v>104</v>
      </c>
      <c r="AQ1022" t="s">
        <v>105</v>
      </c>
      <c r="AR1022" t="s">
        <v>106</v>
      </c>
      <c r="AS1022">
        <v>1132</v>
      </c>
      <c r="AT1022">
        <v>0</v>
      </c>
      <c r="AU1022">
        <v>0</v>
      </c>
      <c r="AV1022">
        <v>1132</v>
      </c>
      <c r="AW1022" s="30">
        <v>1</v>
      </c>
      <c r="AX1022">
        <v>0</v>
      </c>
      <c r="AY1022" s="30">
        <v>1</v>
      </c>
      <c r="AZ1022" s="30">
        <v>1</v>
      </c>
      <c r="BA1022">
        <v>2</v>
      </c>
      <c r="BB1022" s="14">
        <f>IF(Table1[[#This Row],[FullBath]]+Table1[[#This Row],[HalfBath]]=Table1[[#This Row],[BedroomAbvGr]],1,0)</f>
        <v>1</v>
      </c>
      <c r="BC1022">
        <v>1</v>
      </c>
      <c r="BD1022" s="30" t="s">
        <v>97</v>
      </c>
      <c r="BE1022">
        <v>5</v>
      </c>
      <c r="BF1022" t="s">
        <v>107</v>
      </c>
      <c r="BG1022">
        <v>0</v>
      </c>
      <c r="BH1022" t="s">
        <v>83</v>
      </c>
      <c r="BI1022" t="s">
        <v>108</v>
      </c>
      <c r="BJ1022">
        <v>2005</v>
      </c>
      <c r="BK1022" t="s">
        <v>157</v>
      </c>
      <c r="BL1022">
        <v>2</v>
      </c>
      <c r="BM1022">
        <v>451</v>
      </c>
      <c r="BN1022" t="s">
        <v>98</v>
      </c>
      <c r="BO1022" t="s">
        <v>98</v>
      </c>
      <c r="BP1022" t="s">
        <v>105</v>
      </c>
      <c r="BQ1022" s="30">
        <v>252</v>
      </c>
      <c r="BR1022" s="14">
        <f>IF(Table1[[#This Row],[WoodDeckSF]]&gt;0,1,0)</f>
        <v>1</v>
      </c>
      <c r="BS1022">
        <v>64</v>
      </c>
      <c r="BT1022">
        <v>0</v>
      </c>
      <c r="BU1022">
        <v>0</v>
      </c>
      <c r="BV1022">
        <v>0</v>
      </c>
      <c r="BW1022">
        <v>0</v>
      </c>
      <c r="BX1022" s="28" t="s">
        <v>83</v>
      </c>
      <c r="BY1022" s="14">
        <f>IF(Table1[[#This Row],[PoolQC]]="NA", 0, 1)</f>
        <v>0</v>
      </c>
      <c r="BZ1022" s="30" t="s">
        <v>83</v>
      </c>
      <c r="CA1022" s="14">
        <f>IF(Table1[[#This Row],[Fence]]="NA",0,1)</f>
        <v>0</v>
      </c>
      <c r="CB1022" t="s">
        <v>83</v>
      </c>
      <c r="CC1022">
        <v>0</v>
      </c>
      <c r="CD1022" s="30">
        <v>6</v>
      </c>
      <c r="CE1022">
        <v>2008</v>
      </c>
      <c r="CF1022" t="s">
        <v>110</v>
      </c>
      <c r="CG1022" t="s">
        <v>111</v>
      </c>
      <c r="CH1022" s="14">
        <f>IF(Table1[[#This Row],[SaleCondition]]="Normal",1,0)</f>
        <v>1</v>
      </c>
      <c r="CI1022" s="1">
        <v>176000</v>
      </c>
    </row>
    <row r="1023" spans="1:87" x14ac:dyDescent="0.2">
      <c r="A1023">
        <v>1022</v>
      </c>
      <c r="B1023">
        <v>20</v>
      </c>
      <c r="C1023" s="28" t="s">
        <v>81</v>
      </c>
      <c r="D1023">
        <v>64</v>
      </c>
      <c r="E1023">
        <v>7406</v>
      </c>
      <c r="F1023" s="28" t="s">
        <v>82</v>
      </c>
      <c r="G1023" t="s">
        <v>83</v>
      </c>
      <c r="H1023" t="s">
        <v>84</v>
      </c>
      <c r="I1023" s="28" t="s">
        <v>85</v>
      </c>
      <c r="J1023" t="s">
        <v>86</v>
      </c>
      <c r="K1023" s="30" t="s">
        <v>87</v>
      </c>
      <c r="L1023" t="s">
        <v>88</v>
      </c>
      <c r="M1023" s="31" t="s">
        <v>89</v>
      </c>
      <c r="N1023" s="31" t="s">
        <v>90</v>
      </c>
      <c r="O1023" s="28" t="s">
        <v>90</v>
      </c>
      <c r="P1023" t="s">
        <v>91</v>
      </c>
      <c r="Q1023" s="30" t="s">
        <v>115</v>
      </c>
      <c r="R1023" s="28">
        <v>7</v>
      </c>
      <c r="S1023" s="28">
        <v>5</v>
      </c>
      <c r="T1023">
        <v>2006</v>
      </c>
      <c r="U1023">
        <v>2006</v>
      </c>
      <c r="V1023" s="14">
        <f t="shared" si="15"/>
        <v>0</v>
      </c>
      <c r="W1023" s="28" t="s">
        <v>93</v>
      </c>
      <c r="X1023" s="28" t="s">
        <v>94</v>
      </c>
      <c r="Y1023" s="30" t="s">
        <v>95</v>
      </c>
      <c r="Z1023" s="28" t="s">
        <v>95</v>
      </c>
      <c r="AA1023" t="s">
        <v>137</v>
      </c>
      <c r="AB1023" s="28">
        <v>84</v>
      </c>
      <c r="AC1023" s="28" t="s">
        <v>97</v>
      </c>
      <c r="AD1023" s="28" t="s">
        <v>98</v>
      </c>
      <c r="AE1023" s="30" t="s">
        <v>99</v>
      </c>
      <c r="AF1023" t="s">
        <v>97</v>
      </c>
      <c r="AG1023" t="s">
        <v>98</v>
      </c>
      <c r="AH1023" t="s">
        <v>130</v>
      </c>
      <c r="AI1023" t="s">
        <v>101</v>
      </c>
      <c r="AJ1023">
        <v>684</v>
      </c>
      <c r="AK1023" t="s">
        <v>102</v>
      </c>
      <c r="AL1023">
        <v>0</v>
      </c>
      <c r="AM1023">
        <v>515</v>
      </c>
      <c r="AN1023">
        <v>1199</v>
      </c>
      <c r="AO1023" s="28" t="s">
        <v>103</v>
      </c>
      <c r="AP1023" s="28" t="s">
        <v>104</v>
      </c>
      <c r="AQ1023" t="s">
        <v>105</v>
      </c>
      <c r="AR1023" t="s">
        <v>106</v>
      </c>
      <c r="AS1023">
        <v>1220</v>
      </c>
      <c r="AT1023">
        <v>0</v>
      </c>
      <c r="AU1023">
        <v>0</v>
      </c>
      <c r="AV1023">
        <v>1220</v>
      </c>
      <c r="AW1023" s="30">
        <v>1</v>
      </c>
      <c r="AX1023">
        <v>0</v>
      </c>
      <c r="AY1023" s="30">
        <v>2</v>
      </c>
      <c r="AZ1023" s="30">
        <v>0</v>
      </c>
      <c r="BA1023">
        <v>2</v>
      </c>
      <c r="BB1023" s="14">
        <f>IF(Table1[[#This Row],[FullBath]]+Table1[[#This Row],[HalfBath]]=Table1[[#This Row],[BedroomAbvGr]],1,0)</f>
        <v>1</v>
      </c>
      <c r="BC1023">
        <v>1</v>
      </c>
      <c r="BD1023" s="30" t="s">
        <v>97</v>
      </c>
      <c r="BE1023">
        <v>6</v>
      </c>
      <c r="BF1023" t="s">
        <v>107</v>
      </c>
      <c r="BG1023">
        <v>0</v>
      </c>
      <c r="BH1023" t="s">
        <v>83</v>
      </c>
      <c r="BI1023" t="s">
        <v>108</v>
      </c>
      <c r="BJ1023">
        <v>2006</v>
      </c>
      <c r="BK1023" t="s">
        <v>109</v>
      </c>
      <c r="BL1023">
        <v>2</v>
      </c>
      <c r="BM1023">
        <v>632</v>
      </c>
      <c r="BN1023" t="s">
        <v>98</v>
      </c>
      <c r="BO1023" t="s">
        <v>98</v>
      </c>
      <c r="BP1023" t="s">
        <v>105</v>
      </c>
      <c r="BQ1023" s="30">
        <v>105</v>
      </c>
      <c r="BR1023" s="14">
        <f>IF(Table1[[#This Row],[WoodDeckSF]]&gt;0,1,0)</f>
        <v>1</v>
      </c>
      <c r="BS1023">
        <v>54</v>
      </c>
      <c r="BT1023">
        <v>0</v>
      </c>
      <c r="BU1023">
        <v>0</v>
      </c>
      <c r="BV1023">
        <v>0</v>
      </c>
      <c r="BW1023">
        <v>0</v>
      </c>
      <c r="BX1023" s="28" t="s">
        <v>83</v>
      </c>
      <c r="BY1023" s="14">
        <f>IF(Table1[[#This Row],[PoolQC]]="NA", 0, 1)</f>
        <v>0</v>
      </c>
      <c r="BZ1023" s="30" t="s">
        <v>83</v>
      </c>
      <c r="CA1023" s="14">
        <f>IF(Table1[[#This Row],[Fence]]="NA",0,1)</f>
        <v>0</v>
      </c>
      <c r="CB1023" t="s">
        <v>83</v>
      </c>
      <c r="CC1023">
        <v>0</v>
      </c>
      <c r="CD1023" s="30">
        <v>7</v>
      </c>
      <c r="CE1023">
        <v>2006</v>
      </c>
      <c r="CF1023" t="s">
        <v>158</v>
      </c>
      <c r="CG1023" t="s">
        <v>159</v>
      </c>
      <c r="CH1023" s="14">
        <f>IF(Table1[[#This Row],[SaleCondition]]="Normal",1,0)</f>
        <v>0</v>
      </c>
      <c r="CI1023" s="1">
        <v>194000</v>
      </c>
    </row>
    <row r="1024" spans="1:87" x14ac:dyDescent="0.2">
      <c r="A1024">
        <v>1023</v>
      </c>
      <c r="B1024">
        <v>50</v>
      </c>
      <c r="C1024" s="28" t="s">
        <v>142</v>
      </c>
      <c r="D1024">
        <v>52</v>
      </c>
      <c r="E1024">
        <v>9439</v>
      </c>
      <c r="F1024" s="28" t="s">
        <v>82</v>
      </c>
      <c r="G1024" t="s">
        <v>83</v>
      </c>
      <c r="H1024" t="s">
        <v>84</v>
      </c>
      <c r="I1024" s="28" t="s">
        <v>85</v>
      </c>
      <c r="J1024" t="s">
        <v>86</v>
      </c>
      <c r="K1024" s="30" t="s">
        <v>87</v>
      </c>
      <c r="L1024" t="s">
        <v>88</v>
      </c>
      <c r="M1024" s="31" t="s">
        <v>143</v>
      </c>
      <c r="N1024" s="31" t="s">
        <v>90</v>
      </c>
      <c r="O1024" s="28" t="s">
        <v>90</v>
      </c>
      <c r="P1024" t="s">
        <v>91</v>
      </c>
      <c r="Q1024" s="30" t="s">
        <v>132</v>
      </c>
      <c r="R1024" s="28">
        <v>5</v>
      </c>
      <c r="S1024" s="28">
        <v>5</v>
      </c>
      <c r="T1024">
        <v>1930</v>
      </c>
      <c r="U1024">
        <v>1950</v>
      </c>
      <c r="V1024" s="14">
        <f t="shared" si="15"/>
        <v>1</v>
      </c>
      <c r="W1024" s="28" t="s">
        <v>93</v>
      </c>
      <c r="X1024" s="28" t="s">
        <v>94</v>
      </c>
      <c r="Y1024" s="30" t="s">
        <v>124</v>
      </c>
      <c r="Z1024" s="28" t="s">
        <v>124</v>
      </c>
      <c r="AA1024" t="s">
        <v>117</v>
      </c>
      <c r="AB1024" s="28">
        <v>0</v>
      </c>
      <c r="AC1024" s="28" t="s">
        <v>98</v>
      </c>
      <c r="AD1024" s="28" t="s">
        <v>98</v>
      </c>
      <c r="AE1024" s="30" t="s">
        <v>118</v>
      </c>
      <c r="AF1024" t="s">
        <v>98</v>
      </c>
      <c r="AG1024" t="s">
        <v>98</v>
      </c>
      <c r="AH1024" t="s">
        <v>100</v>
      </c>
      <c r="AI1024" t="s">
        <v>172</v>
      </c>
      <c r="AJ1024">
        <v>324</v>
      </c>
      <c r="AK1024" t="s">
        <v>102</v>
      </c>
      <c r="AL1024">
        <v>0</v>
      </c>
      <c r="AM1024">
        <v>588</v>
      </c>
      <c r="AN1024">
        <v>912</v>
      </c>
      <c r="AO1024" s="28" t="s">
        <v>103</v>
      </c>
      <c r="AP1024" s="28" t="s">
        <v>97</v>
      </c>
      <c r="AQ1024" t="s">
        <v>105</v>
      </c>
      <c r="AR1024" t="s">
        <v>164</v>
      </c>
      <c r="AS1024">
        <v>912</v>
      </c>
      <c r="AT1024">
        <v>336</v>
      </c>
      <c r="AU1024">
        <v>0</v>
      </c>
      <c r="AV1024">
        <v>1248</v>
      </c>
      <c r="AW1024" s="30">
        <v>0</v>
      </c>
      <c r="AX1024">
        <v>0</v>
      </c>
      <c r="AY1024" s="30">
        <v>1</v>
      </c>
      <c r="AZ1024" s="30">
        <v>0</v>
      </c>
      <c r="BA1024">
        <v>2</v>
      </c>
      <c r="BB1024" s="14">
        <f>IF(Table1[[#This Row],[FullBath]]+Table1[[#This Row],[HalfBath]]=Table1[[#This Row],[BedroomAbvGr]],1,0)</f>
        <v>0</v>
      </c>
      <c r="BC1024">
        <v>1</v>
      </c>
      <c r="BD1024" s="30" t="s">
        <v>98</v>
      </c>
      <c r="BE1024">
        <v>6</v>
      </c>
      <c r="BF1024" t="s">
        <v>107</v>
      </c>
      <c r="BG1024">
        <v>0</v>
      </c>
      <c r="BH1024" t="s">
        <v>83</v>
      </c>
      <c r="BI1024" t="s">
        <v>127</v>
      </c>
      <c r="BJ1024">
        <v>1957</v>
      </c>
      <c r="BK1024" t="s">
        <v>102</v>
      </c>
      <c r="BL1024">
        <v>1</v>
      </c>
      <c r="BM1024">
        <v>160</v>
      </c>
      <c r="BN1024" t="s">
        <v>147</v>
      </c>
      <c r="BO1024" t="s">
        <v>147</v>
      </c>
      <c r="BP1024" t="s">
        <v>105</v>
      </c>
      <c r="BQ1024" s="30">
        <v>0</v>
      </c>
      <c r="BR1024" s="14">
        <f>IF(Table1[[#This Row],[WoodDeckSF]]&gt;0,1,0)</f>
        <v>0</v>
      </c>
      <c r="BS1024">
        <v>0</v>
      </c>
      <c r="BT1024">
        <v>192</v>
      </c>
      <c r="BU1024">
        <v>0</v>
      </c>
      <c r="BV1024">
        <v>0</v>
      </c>
      <c r="BW1024">
        <v>0</v>
      </c>
      <c r="BX1024" s="28" t="s">
        <v>83</v>
      </c>
      <c r="BY1024" s="14">
        <f>IF(Table1[[#This Row],[PoolQC]]="NA", 0, 1)</f>
        <v>0</v>
      </c>
      <c r="BZ1024" s="30" t="s">
        <v>83</v>
      </c>
      <c r="CA1024" s="14">
        <f>IF(Table1[[#This Row],[Fence]]="NA",0,1)</f>
        <v>0</v>
      </c>
      <c r="CB1024" t="s">
        <v>83</v>
      </c>
      <c r="CC1024">
        <v>0</v>
      </c>
      <c r="CD1024" s="30">
        <v>3</v>
      </c>
      <c r="CE1024">
        <v>2007</v>
      </c>
      <c r="CF1024" t="s">
        <v>110</v>
      </c>
      <c r="CG1024" t="s">
        <v>111</v>
      </c>
      <c r="CH1024" s="14">
        <f>IF(Table1[[#This Row],[SaleCondition]]="Normal",1,0)</f>
        <v>1</v>
      </c>
      <c r="CI1024" s="1">
        <v>87000</v>
      </c>
    </row>
    <row r="1025" spans="1:87" x14ac:dyDescent="0.2">
      <c r="A1025">
        <v>1024</v>
      </c>
      <c r="B1025">
        <v>120</v>
      </c>
      <c r="C1025" s="28" t="s">
        <v>81</v>
      </c>
      <c r="D1025">
        <v>43</v>
      </c>
      <c r="E1025">
        <v>3182</v>
      </c>
      <c r="F1025" s="28" t="s">
        <v>82</v>
      </c>
      <c r="G1025" t="s">
        <v>83</v>
      </c>
      <c r="H1025" t="s">
        <v>84</v>
      </c>
      <c r="I1025" s="28" t="s">
        <v>85</v>
      </c>
      <c r="J1025" t="s">
        <v>86</v>
      </c>
      <c r="K1025" s="30" t="s">
        <v>87</v>
      </c>
      <c r="L1025" t="s">
        <v>88</v>
      </c>
      <c r="M1025" s="31" t="s">
        <v>227</v>
      </c>
      <c r="N1025" s="31" t="s">
        <v>90</v>
      </c>
      <c r="O1025" s="28" t="s">
        <v>90</v>
      </c>
      <c r="P1025" t="s">
        <v>179</v>
      </c>
      <c r="Q1025" s="30" t="s">
        <v>115</v>
      </c>
      <c r="R1025" s="28">
        <v>7</v>
      </c>
      <c r="S1025" s="28">
        <v>5</v>
      </c>
      <c r="T1025">
        <v>2005</v>
      </c>
      <c r="U1025">
        <v>2006</v>
      </c>
      <c r="V1025" s="14">
        <f t="shared" si="15"/>
        <v>1</v>
      </c>
      <c r="W1025" s="28" t="s">
        <v>93</v>
      </c>
      <c r="X1025" s="28" t="s">
        <v>94</v>
      </c>
      <c r="Y1025" s="30" t="s">
        <v>95</v>
      </c>
      <c r="Z1025" s="28" t="s">
        <v>95</v>
      </c>
      <c r="AA1025" t="s">
        <v>96</v>
      </c>
      <c r="AB1025" s="28">
        <v>14</v>
      </c>
      <c r="AC1025" s="28" t="s">
        <v>97</v>
      </c>
      <c r="AD1025" s="28" t="s">
        <v>98</v>
      </c>
      <c r="AE1025" s="30" t="s">
        <v>99</v>
      </c>
      <c r="AF1025" t="s">
        <v>97</v>
      </c>
      <c r="AG1025" t="s">
        <v>97</v>
      </c>
      <c r="AH1025" t="s">
        <v>100</v>
      </c>
      <c r="AI1025" t="s">
        <v>101</v>
      </c>
      <c r="AJ1025">
        <v>16</v>
      </c>
      <c r="AK1025" t="s">
        <v>102</v>
      </c>
      <c r="AL1025">
        <v>0</v>
      </c>
      <c r="AM1025">
        <v>1330</v>
      </c>
      <c r="AN1025">
        <v>1346</v>
      </c>
      <c r="AO1025" s="28" t="s">
        <v>103</v>
      </c>
      <c r="AP1025" s="28" t="s">
        <v>104</v>
      </c>
      <c r="AQ1025" t="s">
        <v>105</v>
      </c>
      <c r="AR1025" t="s">
        <v>106</v>
      </c>
      <c r="AS1025">
        <v>1504</v>
      </c>
      <c r="AT1025">
        <v>0</v>
      </c>
      <c r="AU1025">
        <v>0</v>
      </c>
      <c r="AV1025">
        <v>1504</v>
      </c>
      <c r="AW1025" s="30">
        <v>0</v>
      </c>
      <c r="AX1025">
        <v>0</v>
      </c>
      <c r="AY1025" s="30">
        <v>2</v>
      </c>
      <c r="AZ1025" s="30">
        <v>0</v>
      </c>
      <c r="BA1025">
        <v>2</v>
      </c>
      <c r="BB1025" s="14">
        <f>IF(Table1[[#This Row],[FullBath]]+Table1[[#This Row],[HalfBath]]=Table1[[#This Row],[BedroomAbvGr]],1,0)</f>
        <v>1</v>
      </c>
      <c r="BC1025">
        <v>1</v>
      </c>
      <c r="BD1025" s="30" t="s">
        <v>97</v>
      </c>
      <c r="BE1025">
        <v>7</v>
      </c>
      <c r="BF1025" t="s">
        <v>107</v>
      </c>
      <c r="BG1025">
        <v>1</v>
      </c>
      <c r="BH1025" t="s">
        <v>97</v>
      </c>
      <c r="BI1025" t="s">
        <v>108</v>
      </c>
      <c r="BJ1025">
        <v>2005</v>
      </c>
      <c r="BK1025" t="s">
        <v>157</v>
      </c>
      <c r="BL1025">
        <v>2</v>
      </c>
      <c r="BM1025">
        <v>437</v>
      </c>
      <c r="BN1025" t="s">
        <v>98</v>
      </c>
      <c r="BO1025" t="s">
        <v>98</v>
      </c>
      <c r="BP1025" t="s">
        <v>105</v>
      </c>
      <c r="BQ1025" s="30">
        <v>156</v>
      </c>
      <c r="BR1025" s="14">
        <f>IF(Table1[[#This Row],[WoodDeckSF]]&gt;0,1,0)</f>
        <v>1</v>
      </c>
      <c r="BS1025">
        <v>20</v>
      </c>
      <c r="BT1025">
        <v>0</v>
      </c>
      <c r="BU1025">
        <v>0</v>
      </c>
      <c r="BV1025">
        <v>0</v>
      </c>
      <c r="BW1025">
        <v>0</v>
      </c>
      <c r="BX1025" s="28" t="s">
        <v>83</v>
      </c>
      <c r="BY1025" s="14">
        <f>IF(Table1[[#This Row],[PoolQC]]="NA", 0, 1)</f>
        <v>0</v>
      </c>
      <c r="BZ1025" s="30" t="s">
        <v>83</v>
      </c>
      <c r="CA1025" s="14">
        <f>IF(Table1[[#This Row],[Fence]]="NA",0,1)</f>
        <v>0</v>
      </c>
      <c r="CB1025" t="s">
        <v>83</v>
      </c>
      <c r="CC1025">
        <v>0</v>
      </c>
      <c r="CD1025" s="30">
        <v>5</v>
      </c>
      <c r="CE1025">
        <v>2008</v>
      </c>
      <c r="CF1025" t="s">
        <v>110</v>
      </c>
      <c r="CG1025" t="s">
        <v>111</v>
      </c>
      <c r="CH1025" s="14">
        <f>IF(Table1[[#This Row],[SaleCondition]]="Normal",1,0)</f>
        <v>1</v>
      </c>
      <c r="CI1025" s="1">
        <v>191000</v>
      </c>
    </row>
    <row r="1026" spans="1:87" x14ac:dyDescent="0.2">
      <c r="A1026">
        <v>1025</v>
      </c>
      <c r="B1026">
        <v>20</v>
      </c>
      <c r="C1026" s="28" t="s">
        <v>81</v>
      </c>
      <c r="D1026" t="s">
        <v>83</v>
      </c>
      <c r="E1026">
        <v>15498</v>
      </c>
      <c r="F1026" s="28" t="s">
        <v>82</v>
      </c>
      <c r="G1026" t="s">
        <v>83</v>
      </c>
      <c r="H1026" t="s">
        <v>120</v>
      </c>
      <c r="I1026" s="28" t="s">
        <v>85</v>
      </c>
      <c r="J1026" t="s">
        <v>86</v>
      </c>
      <c r="K1026" s="30" t="s">
        <v>122</v>
      </c>
      <c r="L1026" t="s">
        <v>88</v>
      </c>
      <c r="M1026" s="31" t="s">
        <v>189</v>
      </c>
      <c r="N1026" s="31" t="s">
        <v>90</v>
      </c>
      <c r="O1026" s="28" t="s">
        <v>90</v>
      </c>
      <c r="P1026" t="s">
        <v>91</v>
      </c>
      <c r="Q1026" s="30" t="s">
        <v>115</v>
      </c>
      <c r="R1026" s="28">
        <v>8</v>
      </c>
      <c r="S1026" s="28">
        <v>6</v>
      </c>
      <c r="T1026">
        <v>1976</v>
      </c>
      <c r="U1026">
        <v>1976</v>
      </c>
      <c r="V1026" s="14">
        <f t="shared" ref="V1026:V1089" si="16">IF(T1026=U1026, 0, 1)</f>
        <v>0</v>
      </c>
      <c r="W1026" s="28" t="s">
        <v>152</v>
      </c>
      <c r="X1026" s="28" t="s">
        <v>223</v>
      </c>
      <c r="Y1026" s="30" t="s">
        <v>137</v>
      </c>
      <c r="Z1026" s="28" t="s">
        <v>140</v>
      </c>
      <c r="AA1026" t="s">
        <v>117</v>
      </c>
      <c r="AB1026" s="28">
        <v>0</v>
      </c>
      <c r="AC1026" s="28" t="s">
        <v>97</v>
      </c>
      <c r="AD1026" s="28" t="s">
        <v>98</v>
      </c>
      <c r="AE1026" s="30" t="s">
        <v>118</v>
      </c>
      <c r="AF1026" t="s">
        <v>97</v>
      </c>
      <c r="AG1026" t="s">
        <v>98</v>
      </c>
      <c r="AH1026" t="s">
        <v>130</v>
      </c>
      <c r="AI1026" t="s">
        <v>119</v>
      </c>
      <c r="AJ1026">
        <v>1165</v>
      </c>
      <c r="AK1026" t="s">
        <v>172</v>
      </c>
      <c r="AL1026">
        <v>400</v>
      </c>
      <c r="AM1026">
        <v>0</v>
      </c>
      <c r="AN1026">
        <v>1565</v>
      </c>
      <c r="AO1026" s="28" t="s">
        <v>103</v>
      </c>
      <c r="AP1026" s="28" t="s">
        <v>98</v>
      </c>
      <c r="AQ1026" t="s">
        <v>105</v>
      </c>
      <c r="AR1026" t="s">
        <v>106</v>
      </c>
      <c r="AS1026">
        <v>2898</v>
      </c>
      <c r="AT1026">
        <v>0</v>
      </c>
      <c r="AU1026">
        <v>0</v>
      </c>
      <c r="AV1026">
        <v>2898</v>
      </c>
      <c r="AW1026" s="30">
        <v>1</v>
      </c>
      <c r="AX1026">
        <v>0</v>
      </c>
      <c r="AY1026" s="30">
        <v>2</v>
      </c>
      <c r="AZ1026" s="30">
        <v>0</v>
      </c>
      <c r="BA1026">
        <v>2</v>
      </c>
      <c r="BB1026" s="14">
        <f>IF(Table1[[#This Row],[FullBath]]+Table1[[#This Row],[HalfBath]]=Table1[[#This Row],[BedroomAbvGr]],1,0)</f>
        <v>1</v>
      </c>
      <c r="BC1026">
        <v>1</v>
      </c>
      <c r="BD1026" s="30" t="s">
        <v>97</v>
      </c>
      <c r="BE1026">
        <v>10</v>
      </c>
      <c r="BF1026" t="s">
        <v>107</v>
      </c>
      <c r="BG1026">
        <v>1</v>
      </c>
      <c r="BH1026" t="s">
        <v>97</v>
      </c>
      <c r="BI1026" t="s">
        <v>108</v>
      </c>
      <c r="BJ1026">
        <v>1976</v>
      </c>
      <c r="BK1026" t="s">
        <v>157</v>
      </c>
      <c r="BL1026">
        <v>2</v>
      </c>
      <c r="BM1026">
        <v>665</v>
      </c>
      <c r="BN1026" t="s">
        <v>98</v>
      </c>
      <c r="BO1026" t="s">
        <v>98</v>
      </c>
      <c r="BP1026" t="s">
        <v>105</v>
      </c>
      <c r="BQ1026" s="30">
        <v>0</v>
      </c>
      <c r="BR1026" s="14">
        <f>IF(Table1[[#This Row],[WoodDeckSF]]&gt;0,1,0)</f>
        <v>0</v>
      </c>
      <c r="BS1026">
        <v>72</v>
      </c>
      <c r="BT1026">
        <v>174</v>
      </c>
      <c r="BU1026">
        <v>0</v>
      </c>
      <c r="BV1026">
        <v>0</v>
      </c>
      <c r="BW1026">
        <v>0</v>
      </c>
      <c r="BX1026" s="28" t="s">
        <v>83</v>
      </c>
      <c r="BY1026" s="14">
        <f>IF(Table1[[#This Row],[PoolQC]]="NA", 0, 1)</f>
        <v>0</v>
      </c>
      <c r="BZ1026" s="30" t="s">
        <v>83</v>
      </c>
      <c r="CA1026" s="14">
        <f>IF(Table1[[#This Row],[Fence]]="NA",0,1)</f>
        <v>0</v>
      </c>
      <c r="CB1026" t="s">
        <v>83</v>
      </c>
      <c r="CC1026">
        <v>0</v>
      </c>
      <c r="CD1026" s="30">
        <v>5</v>
      </c>
      <c r="CE1026">
        <v>2008</v>
      </c>
      <c r="CF1026" t="s">
        <v>173</v>
      </c>
      <c r="CG1026" t="s">
        <v>128</v>
      </c>
      <c r="CH1026" s="14">
        <f>IF(Table1[[#This Row],[SaleCondition]]="Normal",1,0)</f>
        <v>0</v>
      </c>
      <c r="CI1026" s="1">
        <v>287000</v>
      </c>
    </row>
    <row r="1027" spans="1:87" x14ac:dyDescent="0.2">
      <c r="A1027">
        <v>1026</v>
      </c>
      <c r="B1027">
        <v>20</v>
      </c>
      <c r="C1027" s="28" t="s">
        <v>81</v>
      </c>
      <c r="D1027">
        <v>70</v>
      </c>
      <c r="E1027">
        <v>7700</v>
      </c>
      <c r="F1027" s="28" t="s">
        <v>82</v>
      </c>
      <c r="G1027" t="s">
        <v>83</v>
      </c>
      <c r="H1027" t="s">
        <v>84</v>
      </c>
      <c r="I1027" s="28" t="s">
        <v>85</v>
      </c>
      <c r="J1027" t="s">
        <v>86</v>
      </c>
      <c r="K1027" s="30" t="s">
        <v>122</v>
      </c>
      <c r="L1027" t="s">
        <v>88</v>
      </c>
      <c r="M1027" s="31" t="s">
        <v>89</v>
      </c>
      <c r="N1027" s="31" t="s">
        <v>90</v>
      </c>
      <c r="O1027" s="28" t="s">
        <v>90</v>
      </c>
      <c r="P1027" t="s">
        <v>91</v>
      </c>
      <c r="Q1027" s="30" t="s">
        <v>115</v>
      </c>
      <c r="R1027" s="28">
        <v>5</v>
      </c>
      <c r="S1027" s="28">
        <v>5</v>
      </c>
      <c r="T1027">
        <v>1972</v>
      </c>
      <c r="U1027">
        <v>1972</v>
      </c>
      <c r="V1027" s="14">
        <f t="shared" si="16"/>
        <v>0</v>
      </c>
      <c r="W1027" s="28" t="s">
        <v>93</v>
      </c>
      <c r="X1027" s="28" t="s">
        <v>94</v>
      </c>
      <c r="Y1027" s="30" t="s">
        <v>95</v>
      </c>
      <c r="Z1027" s="28" t="s">
        <v>95</v>
      </c>
      <c r="AA1027" t="s">
        <v>117</v>
      </c>
      <c r="AB1027" s="28">
        <v>0</v>
      </c>
      <c r="AC1027" s="28" t="s">
        <v>98</v>
      </c>
      <c r="AD1027" s="28" t="s">
        <v>98</v>
      </c>
      <c r="AE1027" s="30" t="s">
        <v>118</v>
      </c>
      <c r="AF1027" t="s">
        <v>98</v>
      </c>
      <c r="AG1027" t="s">
        <v>98</v>
      </c>
      <c r="AH1027" t="s">
        <v>100</v>
      </c>
      <c r="AI1027" t="s">
        <v>172</v>
      </c>
      <c r="AJ1027">
        <v>138</v>
      </c>
      <c r="AK1027" t="s">
        <v>153</v>
      </c>
      <c r="AL1027">
        <v>468</v>
      </c>
      <c r="AM1027">
        <v>276</v>
      </c>
      <c r="AN1027">
        <v>882</v>
      </c>
      <c r="AO1027" s="28" t="s">
        <v>103</v>
      </c>
      <c r="AP1027" s="28" t="s">
        <v>98</v>
      </c>
      <c r="AQ1027" t="s">
        <v>105</v>
      </c>
      <c r="AR1027" t="s">
        <v>106</v>
      </c>
      <c r="AS1027">
        <v>882</v>
      </c>
      <c r="AT1027">
        <v>0</v>
      </c>
      <c r="AU1027">
        <v>0</v>
      </c>
      <c r="AV1027">
        <v>882</v>
      </c>
      <c r="AW1027" s="30">
        <v>1</v>
      </c>
      <c r="AX1027">
        <v>0</v>
      </c>
      <c r="AY1027" s="30">
        <v>1</v>
      </c>
      <c r="AZ1027" s="30">
        <v>0</v>
      </c>
      <c r="BA1027">
        <v>3</v>
      </c>
      <c r="BB1027" s="14">
        <f>IF(Table1[[#This Row],[FullBath]]+Table1[[#This Row],[HalfBath]]=Table1[[#This Row],[BedroomAbvGr]],1,0)</f>
        <v>0</v>
      </c>
      <c r="BC1027">
        <v>1</v>
      </c>
      <c r="BD1027" s="30" t="s">
        <v>98</v>
      </c>
      <c r="BE1027">
        <v>5</v>
      </c>
      <c r="BF1027" t="s">
        <v>107</v>
      </c>
      <c r="BG1027">
        <v>0</v>
      </c>
      <c r="BH1027" t="s">
        <v>83</v>
      </c>
      <c r="BI1027" t="s">
        <v>127</v>
      </c>
      <c r="BJ1027">
        <v>1980</v>
      </c>
      <c r="BK1027" t="s">
        <v>102</v>
      </c>
      <c r="BL1027">
        <v>2</v>
      </c>
      <c r="BM1027">
        <v>461</v>
      </c>
      <c r="BN1027" t="s">
        <v>98</v>
      </c>
      <c r="BO1027" t="s">
        <v>98</v>
      </c>
      <c r="BP1027" t="s">
        <v>105</v>
      </c>
      <c r="BQ1027" s="30">
        <v>96</v>
      </c>
      <c r="BR1027" s="14">
        <f>IF(Table1[[#This Row],[WoodDeckSF]]&gt;0,1,0)</f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 s="28" t="s">
        <v>83</v>
      </c>
      <c r="BY1027" s="14">
        <f>IF(Table1[[#This Row],[PoolQC]]="NA", 0, 1)</f>
        <v>0</v>
      </c>
      <c r="BZ1027" s="30" t="s">
        <v>134</v>
      </c>
      <c r="CA1027" s="14">
        <f>IF(Table1[[#This Row],[Fence]]="NA",0,1)</f>
        <v>1</v>
      </c>
      <c r="CB1027" t="s">
        <v>83</v>
      </c>
      <c r="CC1027">
        <v>0</v>
      </c>
      <c r="CD1027" s="30">
        <v>3</v>
      </c>
      <c r="CE1027">
        <v>2007</v>
      </c>
      <c r="CF1027" t="s">
        <v>110</v>
      </c>
      <c r="CG1027" t="s">
        <v>111</v>
      </c>
      <c r="CH1027" s="14">
        <f>IF(Table1[[#This Row],[SaleCondition]]="Normal",1,0)</f>
        <v>1</v>
      </c>
      <c r="CI1027" s="1">
        <v>112500</v>
      </c>
    </row>
    <row r="1028" spans="1:87" x14ac:dyDescent="0.2">
      <c r="A1028">
        <v>1027</v>
      </c>
      <c r="B1028">
        <v>20</v>
      </c>
      <c r="C1028" s="28" t="s">
        <v>81</v>
      </c>
      <c r="D1028">
        <v>73</v>
      </c>
      <c r="E1028">
        <v>9300</v>
      </c>
      <c r="F1028" s="28" t="s">
        <v>82</v>
      </c>
      <c r="G1028" t="s">
        <v>83</v>
      </c>
      <c r="H1028" t="s">
        <v>84</v>
      </c>
      <c r="I1028" s="28" t="s">
        <v>85</v>
      </c>
      <c r="J1028" t="s">
        <v>86</v>
      </c>
      <c r="K1028" s="30" t="s">
        <v>87</v>
      </c>
      <c r="L1028" t="s">
        <v>88</v>
      </c>
      <c r="M1028" s="31" t="s">
        <v>162</v>
      </c>
      <c r="N1028" s="31" t="s">
        <v>114</v>
      </c>
      <c r="O1028" s="28" t="s">
        <v>90</v>
      </c>
      <c r="P1028" t="s">
        <v>91</v>
      </c>
      <c r="Q1028" s="30" t="s">
        <v>115</v>
      </c>
      <c r="R1028" s="28">
        <v>5</v>
      </c>
      <c r="S1028" s="28">
        <v>5</v>
      </c>
      <c r="T1028">
        <v>1960</v>
      </c>
      <c r="U1028">
        <v>1960</v>
      </c>
      <c r="V1028" s="14">
        <f t="shared" si="16"/>
        <v>0</v>
      </c>
      <c r="W1028" s="28" t="s">
        <v>93</v>
      </c>
      <c r="X1028" s="28" t="s">
        <v>94</v>
      </c>
      <c r="Y1028" s="30" t="s">
        <v>116</v>
      </c>
      <c r="Z1028" s="28" t="s">
        <v>140</v>
      </c>
      <c r="AA1028" t="s">
        <v>96</v>
      </c>
      <c r="AB1028" s="28">
        <v>324</v>
      </c>
      <c r="AC1028" s="28" t="s">
        <v>98</v>
      </c>
      <c r="AD1028" s="28" t="s">
        <v>98</v>
      </c>
      <c r="AE1028" s="30" t="s">
        <v>118</v>
      </c>
      <c r="AF1028" t="s">
        <v>98</v>
      </c>
      <c r="AG1028" t="s">
        <v>98</v>
      </c>
      <c r="AH1028" t="s">
        <v>100</v>
      </c>
      <c r="AI1028" t="s">
        <v>153</v>
      </c>
      <c r="AJ1028">
        <v>697</v>
      </c>
      <c r="AK1028" t="s">
        <v>102</v>
      </c>
      <c r="AL1028">
        <v>0</v>
      </c>
      <c r="AM1028">
        <v>571</v>
      </c>
      <c r="AN1028">
        <v>1268</v>
      </c>
      <c r="AO1028" s="28" t="s">
        <v>103</v>
      </c>
      <c r="AP1028" s="28" t="s">
        <v>98</v>
      </c>
      <c r="AQ1028" t="s">
        <v>105</v>
      </c>
      <c r="AR1028" t="s">
        <v>106</v>
      </c>
      <c r="AS1028">
        <v>1264</v>
      </c>
      <c r="AT1028">
        <v>0</v>
      </c>
      <c r="AU1028">
        <v>0</v>
      </c>
      <c r="AV1028">
        <v>1264</v>
      </c>
      <c r="AW1028" s="30">
        <v>1</v>
      </c>
      <c r="AX1028">
        <v>0</v>
      </c>
      <c r="AY1028" s="30">
        <v>1</v>
      </c>
      <c r="AZ1028" s="30">
        <v>0</v>
      </c>
      <c r="BA1028">
        <v>3</v>
      </c>
      <c r="BB1028" s="14">
        <f>IF(Table1[[#This Row],[FullBath]]+Table1[[#This Row],[HalfBath]]=Table1[[#This Row],[BedroomAbvGr]],1,0)</f>
        <v>0</v>
      </c>
      <c r="BC1028">
        <v>1</v>
      </c>
      <c r="BD1028" s="30" t="s">
        <v>98</v>
      </c>
      <c r="BE1028">
        <v>6</v>
      </c>
      <c r="BF1028" t="s">
        <v>107</v>
      </c>
      <c r="BG1028">
        <v>2</v>
      </c>
      <c r="BH1028" t="s">
        <v>97</v>
      </c>
      <c r="BI1028" t="s">
        <v>108</v>
      </c>
      <c r="BJ1028">
        <v>1960</v>
      </c>
      <c r="BK1028" t="s">
        <v>102</v>
      </c>
      <c r="BL1028">
        <v>2</v>
      </c>
      <c r="BM1028">
        <v>461</v>
      </c>
      <c r="BN1028" t="s">
        <v>98</v>
      </c>
      <c r="BO1028" t="s">
        <v>98</v>
      </c>
      <c r="BP1028" t="s">
        <v>105</v>
      </c>
      <c r="BQ1028" s="30">
        <v>0</v>
      </c>
      <c r="BR1028" s="14">
        <f>IF(Table1[[#This Row],[WoodDeckSF]]&gt;0,1,0)</f>
        <v>0</v>
      </c>
      <c r="BS1028">
        <v>0</v>
      </c>
      <c r="BT1028">
        <v>0</v>
      </c>
      <c r="BU1028">
        <v>0</v>
      </c>
      <c r="BV1028">
        <v>143</v>
      </c>
      <c r="BW1028">
        <v>0</v>
      </c>
      <c r="BX1028" s="28" t="s">
        <v>83</v>
      </c>
      <c r="BY1028" s="14">
        <f>IF(Table1[[#This Row],[PoolQC]]="NA", 0, 1)</f>
        <v>0</v>
      </c>
      <c r="BZ1028" s="30" t="s">
        <v>83</v>
      </c>
      <c r="CA1028" s="14">
        <f>IF(Table1[[#This Row],[Fence]]="NA",0,1)</f>
        <v>0</v>
      </c>
      <c r="CB1028" t="s">
        <v>83</v>
      </c>
      <c r="CC1028">
        <v>0</v>
      </c>
      <c r="CD1028" s="30">
        <v>4</v>
      </c>
      <c r="CE1028">
        <v>2010</v>
      </c>
      <c r="CF1028" t="s">
        <v>110</v>
      </c>
      <c r="CG1028" t="s">
        <v>111</v>
      </c>
      <c r="CH1028" s="14">
        <f>IF(Table1[[#This Row],[SaleCondition]]="Normal",1,0)</f>
        <v>1</v>
      </c>
      <c r="CI1028" s="1">
        <v>167500</v>
      </c>
    </row>
    <row r="1029" spans="1:87" x14ac:dyDescent="0.2">
      <c r="A1029">
        <v>1028</v>
      </c>
      <c r="B1029">
        <v>20</v>
      </c>
      <c r="C1029" s="28" t="s">
        <v>81</v>
      </c>
      <c r="D1029">
        <v>71</v>
      </c>
      <c r="E1029">
        <v>9520</v>
      </c>
      <c r="F1029" s="28" t="s">
        <v>82</v>
      </c>
      <c r="G1029" t="s">
        <v>83</v>
      </c>
      <c r="H1029" t="s">
        <v>120</v>
      </c>
      <c r="I1029" s="28" t="s">
        <v>199</v>
      </c>
      <c r="J1029" t="s">
        <v>86</v>
      </c>
      <c r="K1029" s="30" t="s">
        <v>87</v>
      </c>
      <c r="L1029" t="s">
        <v>88</v>
      </c>
      <c r="M1029" s="31" t="s">
        <v>189</v>
      </c>
      <c r="N1029" s="31" t="s">
        <v>90</v>
      </c>
      <c r="O1029" s="28" t="s">
        <v>90</v>
      </c>
      <c r="P1029" t="s">
        <v>91</v>
      </c>
      <c r="Q1029" s="30" t="s">
        <v>115</v>
      </c>
      <c r="R1029" s="28">
        <v>8</v>
      </c>
      <c r="S1029" s="28">
        <v>5</v>
      </c>
      <c r="T1029">
        <v>2007</v>
      </c>
      <c r="U1029">
        <v>2008</v>
      </c>
      <c r="V1029" s="14">
        <f t="shared" si="16"/>
        <v>1</v>
      </c>
      <c r="W1029" s="28" t="s">
        <v>93</v>
      </c>
      <c r="X1029" s="28" t="s">
        <v>94</v>
      </c>
      <c r="Y1029" s="30" t="s">
        <v>95</v>
      </c>
      <c r="Z1029" s="28" t="s">
        <v>95</v>
      </c>
      <c r="AA1029" t="s">
        <v>137</v>
      </c>
      <c r="AB1029" s="28">
        <v>338</v>
      </c>
      <c r="AC1029" s="28" t="s">
        <v>97</v>
      </c>
      <c r="AD1029" s="28" t="s">
        <v>98</v>
      </c>
      <c r="AE1029" s="30" t="s">
        <v>99</v>
      </c>
      <c r="AF1029" t="s">
        <v>97</v>
      </c>
      <c r="AG1029" t="s">
        <v>98</v>
      </c>
      <c r="AH1029" t="s">
        <v>97</v>
      </c>
      <c r="AI1029" t="s">
        <v>101</v>
      </c>
      <c r="AJ1029">
        <v>1513</v>
      </c>
      <c r="AK1029" t="s">
        <v>102</v>
      </c>
      <c r="AL1029">
        <v>0</v>
      </c>
      <c r="AM1029">
        <v>125</v>
      </c>
      <c r="AN1029">
        <v>1638</v>
      </c>
      <c r="AO1029" s="28" t="s">
        <v>103</v>
      </c>
      <c r="AP1029" s="28" t="s">
        <v>104</v>
      </c>
      <c r="AQ1029" t="s">
        <v>105</v>
      </c>
      <c r="AR1029" t="s">
        <v>106</v>
      </c>
      <c r="AS1029">
        <v>1646</v>
      </c>
      <c r="AT1029">
        <v>0</v>
      </c>
      <c r="AU1029">
        <v>0</v>
      </c>
      <c r="AV1029">
        <v>1646</v>
      </c>
      <c r="AW1029" s="30">
        <v>1</v>
      </c>
      <c r="AX1029">
        <v>0</v>
      </c>
      <c r="AY1029" s="30">
        <v>2</v>
      </c>
      <c r="AZ1029" s="30">
        <v>0</v>
      </c>
      <c r="BA1029">
        <v>3</v>
      </c>
      <c r="BB1029" s="14">
        <f>IF(Table1[[#This Row],[FullBath]]+Table1[[#This Row],[HalfBath]]=Table1[[#This Row],[BedroomAbvGr]],1,0)</f>
        <v>0</v>
      </c>
      <c r="BC1029">
        <v>1</v>
      </c>
      <c r="BD1029" s="30" t="s">
        <v>97</v>
      </c>
      <c r="BE1029">
        <v>7</v>
      </c>
      <c r="BF1029" t="s">
        <v>107</v>
      </c>
      <c r="BG1029">
        <v>1</v>
      </c>
      <c r="BH1029" t="s">
        <v>97</v>
      </c>
      <c r="BI1029" t="s">
        <v>108</v>
      </c>
      <c r="BJ1029">
        <v>2008</v>
      </c>
      <c r="BK1029" t="s">
        <v>109</v>
      </c>
      <c r="BL1029">
        <v>3</v>
      </c>
      <c r="BM1029">
        <v>800</v>
      </c>
      <c r="BN1029" t="s">
        <v>98</v>
      </c>
      <c r="BO1029" t="s">
        <v>98</v>
      </c>
      <c r="BP1029" t="s">
        <v>105</v>
      </c>
      <c r="BQ1029" s="30">
        <v>192</v>
      </c>
      <c r="BR1029" s="14">
        <f>IF(Table1[[#This Row],[WoodDeckSF]]&gt;0,1,0)</f>
        <v>1</v>
      </c>
      <c r="BS1029">
        <v>44</v>
      </c>
      <c r="BT1029">
        <v>0</v>
      </c>
      <c r="BU1029">
        <v>0</v>
      </c>
      <c r="BV1029">
        <v>0</v>
      </c>
      <c r="BW1029">
        <v>0</v>
      </c>
      <c r="BX1029" s="28" t="s">
        <v>83</v>
      </c>
      <c r="BY1029" s="14">
        <f>IF(Table1[[#This Row],[PoolQC]]="NA", 0, 1)</f>
        <v>0</v>
      </c>
      <c r="BZ1029" s="30" t="s">
        <v>83</v>
      </c>
      <c r="CA1029" s="14">
        <f>IF(Table1[[#This Row],[Fence]]="NA",0,1)</f>
        <v>0</v>
      </c>
      <c r="CB1029" t="s">
        <v>83</v>
      </c>
      <c r="CC1029">
        <v>0</v>
      </c>
      <c r="CD1029" s="30">
        <v>4</v>
      </c>
      <c r="CE1029">
        <v>2008</v>
      </c>
      <c r="CF1029" t="s">
        <v>158</v>
      </c>
      <c r="CG1029" t="s">
        <v>159</v>
      </c>
      <c r="CH1029" s="14">
        <f>IF(Table1[[#This Row],[SaleCondition]]="Normal",1,0)</f>
        <v>0</v>
      </c>
      <c r="CI1029" s="1">
        <v>293077</v>
      </c>
    </row>
    <row r="1030" spans="1:87" x14ac:dyDescent="0.2">
      <c r="A1030">
        <v>1029</v>
      </c>
      <c r="B1030">
        <v>50</v>
      </c>
      <c r="C1030" s="28" t="s">
        <v>81</v>
      </c>
      <c r="D1030">
        <v>79</v>
      </c>
      <c r="E1030">
        <v>9492</v>
      </c>
      <c r="F1030" s="28" t="s">
        <v>82</v>
      </c>
      <c r="G1030" t="s">
        <v>83</v>
      </c>
      <c r="H1030" t="s">
        <v>84</v>
      </c>
      <c r="I1030" s="28" t="s">
        <v>85</v>
      </c>
      <c r="J1030" t="s">
        <v>86</v>
      </c>
      <c r="K1030" s="30" t="s">
        <v>87</v>
      </c>
      <c r="L1030" t="s">
        <v>88</v>
      </c>
      <c r="M1030" s="31" t="s">
        <v>162</v>
      </c>
      <c r="N1030" s="31" t="s">
        <v>144</v>
      </c>
      <c r="O1030" s="28" t="s">
        <v>90</v>
      </c>
      <c r="P1030" t="s">
        <v>91</v>
      </c>
      <c r="Q1030" s="30" t="s">
        <v>132</v>
      </c>
      <c r="R1030" s="28">
        <v>5</v>
      </c>
      <c r="S1030" s="28">
        <v>5</v>
      </c>
      <c r="T1030">
        <v>1941</v>
      </c>
      <c r="U1030">
        <v>1950</v>
      </c>
      <c r="V1030" s="14">
        <f t="shared" si="16"/>
        <v>1</v>
      </c>
      <c r="W1030" s="28" t="s">
        <v>93</v>
      </c>
      <c r="X1030" s="28" t="s">
        <v>94</v>
      </c>
      <c r="Y1030" s="30" t="s">
        <v>155</v>
      </c>
      <c r="Z1030" s="28" t="s">
        <v>125</v>
      </c>
      <c r="AA1030" t="s">
        <v>117</v>
      </c>
      <c r="AB1030" s="28">
        <v>0</v>
      </c>
      <c r="AC1030" s="28" t="s">
        <v>98</v>
      </c>
      <c r="AD1030" s="28" t="s">
        <v>98</v>
      </c>
      <c r="AE1030" s="30" t="s">
        <v>118</v>
      </c>
      <c r="AF1030" t="s">
        <v>98</v>
      </c>
      <c r="AG1030" t="s">
        <v>98</v>
      </c>
      <c r="AH1030" t="s">
        <v>100</v>
      </c>
      <c r="AI1030" t="s">
        <v>153</v>
      </c>
      <c r="AJ1030">
        <v>368</v>
      </c>
      <c r="AK1030" t="s">
        <v>141</v>
      </c>
      <c r="AL1030">
        <v>41</v>
      </c>
      <c r="AM1030">
        <v>359</v>
      </c>
      <c r="AN1030">
        <v>768</v>
      </c>
      <c r="AO1030" s="28" t="s">
        <v>103</v>
      </c>
      <c r="AP1030" s="28" t="s">
        <v>98</v>
      </c>
      <c r="AQ1030" t="s">
        <v>105</v>
      </c>
      <c r="AR1030" t="s">
        <v>106</v>
      </c>
      <c r="AS1030">
        <v>968</v>
      </c>
      <c r="AT1030">
        <v>408</v>
      </c>
      <c r="AU1030">
        <v>0</v>
      </c>
      <c r="AV1030">
        <v>1376</v>
      </c>
      <c r="AW1030" s="30">
        <v>1</v>
      </c>
      <c r="AX1030">
        <v>0</v>
      </c>
      <c r="AY1030" s="30">
        <v>1</v>
      </c>
      <c r="AZ1030" s="30">
        <v>0</v>
      </c>
      <c r="BA1030">
        <v>3</v>
      </c>
      <c r="BB1030" s="14">
        <f>IF(Table1[[#This Row],[FullBath]]+Table1[[#This Row],[HalfBath]]=Table1[[#This Row],[BedroomAbvGr]],1,0)</f>
        <v>0</v>
      </c>
      <c r="BC1030">
        <v>1</v>
      </c>
      <c r="BD1030" s="30" t="s">
        <v>98</v>
      </c>
      <c r="BE1030">
        <v>6</v>
      </c>
      <c r="BF1030" t="s">
        <v>107</v>
      </c>
      <c r="BG1030">
        <v>1</v>
      </c>
      <c r="BH1030" t="s">
        <v>97</v>
      </c>
      <c r="BI1030" t="s">
        <v>108</v>
      </c>
      <c r="BJ1030">
        <v>1941</v>
      </c>
      <c r="BK1030" t="s">
        <v>102</v>
      </c>
      <c r="BL1030">
        <v>1</v>
      </c>
      <c r="BM1030">
        <v>240</v>
      </c>
      <c r="BN1030" t="s">
        <v>98</v>
      </c>
      <c r="BO1030" t="s">
        <v>98</v>
      </c>
      <c r="BP1030" t="s">
        <v>105</v>
      </c>
      <c r="BQ1030" s="30">
        <v>0</v>
      </c>
      <c r="BR1030" s="14">
        <f>IF(Table1[[#This Row],[WoodDeckSF]]&gt;0,1,0)</f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s="28" t="s">
        <v>83</v>
      </c>
      <c r="BY1030" s="14">
        <f>IF(Table1[[#This Row],[PoolQC]]="NA", 0, 1)</f>
        <v>0</v>
      </c>
      <c r="BZ1030" s="30" t="s">
        <v>83</v>
      </c>
      <c r="CA1030" s="14">
        <f>IF(Table1[[#This Row],[Fence]]="NA",0,1)</f>
        <v>0</v>
      </c>
      <c r="CB1030" t="s">
        <v>83</v>
      </c>
      <c r="CC1030">
        <v>0</v>
      </c>
      <c r="CD1030" s="30">
        <v>4</v>
      </c>
      <c r="CE1030">
        <v>2007</v>
      </c>
      <c r="CF1030" t="s">
        <v>110</v>
      </c>
      <c r="CG1030" t="s">
        <v>111</v>
      </c>
      <c r="CH1030" s="14">
        <f>IF(Table1[[#This Row],[SaleCondition]]="Normal",1,0)</f>
        <v>1</v>
      </c>
      <c r="CI1030" s="1">
        <v>105000</v>
      </c>
    </row>
    <row r="1031" spans="1:87" x14ac:dyDescent="0.2">
      <c r="A1031">
        <v>1030</v>
      </c>
      <c r="B1031">
        <v>160</v>
      </c>
      <c r="C1031" s="28" t="s">
        <v>142</v>
      </c>
      <c r="D1031">
        <v>21</v>
      </c>
      <c r="E1031">
        <v>1680</v>
      </c>
      <c r="F1031" s="28" t="s">
        <v>82</v>
      </c>
      <c r="G1031" t="s">
        <v>83</v>
      </c>
      <c r="H1031" t="s">
        <v>84</v>
      </c>
      <c r="I1031" s="28" t="s">
        <v>85</v>
      </c>
      <c r="J1031" t="s">
        <v>86</v>
      </c>
      <c r="K1031" s="30" t="s">
        <v>87</v>
      </c>
      <c r="L1031" t="s">
        <v>88</v>
      </c>
      <c r="M1031" s="31" t="s">
        <v>228</v>
      </c>
      <c r="N1031" s="31" t="s">
        <v>90</v>
      </c>
      <c r="O1031" s="28" t="s">
        <v>90</v>
      </c>
      <c r="P1031" t="s">
        <v>198</v>
      </c>
      <c r="Q1031" s="30" t="s">
        <v>92</v>
      </c>
      <c r="R1031" s="28">
        <v>6</v>
      </c>
      <c r="S1031" s="28">
        <v>7</v>
      </c>
      <c r="T1031">
        <v>1972</v>
      </c>
      <c r="U1031">
        <v>1972</v>
      </c>
      <c r="V1031" s="14">
        <f t="shared" si="16"/>
        <v>0</v>
      </c>
      <c r="W1031" s="28" t="s">
        <v>93</v>
      </c>
      <c r="X1031" s="28" t="s">
        <v>94</v>
      </c>
      <c r="Y1031" s="30" t="s">
        <v>140</v>
      </c>
      <c r="Z1031" s="28" t="s">
        <v>140</v>
      </c>
      <c r="AA1031" t="s">
        <v>96</v>
      </c>
      <c r="AB1031" s="28">
        <v>281</v>
      </c>
      <c r="AC1031" s="28" t="s">
        <v>98</v>
      </c>
      <c r="AD1031" s="28" t="s">
        <v>98</v>
      </c>
      <c r="AE1031" s="30" t="s">
        <v>118</v>
      </c>
      <c r="AF1031" t="s">
        <v>98</v>
      </c>
      <c r="AG1031" t="s">
        <v>98</v>
      </c>
      <c r="AH1031" t="s">
        <v>100</v>
      </c>
      <c r="AI1031" t="s">
        <v>141</v>
      </c>
      <c r="AJ1031">
        <v>317</v>
      </c>
      <c r="AK1031" t="s">
        <v>102</v>
      </c>
      <c r="AL1031">
        <v>0</v>
      </c>
      <c r="AM1031">
        <v>355</v>
      </c>
      <c r="AN1031">
        <v>672</v>
      </c>
      <c r="AO1031" s="28" t="s">
        <v>103</v>
      </c>
      <c r="AP1031" s="28" t="s">
        <v>97</v>
      </c>
      <c r="AQ1031" t="s">
        <v>105</v>
      </c>
      <c r="AR1031" t="s">
        <v>106</v>
      </c>
      <c r="AS1031">
        <v>672</v>
      </c>
      <c r="AT1031">
        <v>546</v>
      </c>
      <c r="AU1031">
        <v>0</v>
      </c>
      <c r="AV1031">
        <v>1218</v>
      </c>
      <c r="AW1031" s="30">
        <v>0</v>
      </c>
      <c r="AX1031">
        <v>1</v>
      </c>
      <c r="AY1031" s="30">
        <v>1</v>
      </c>
      <c r="AZ1031" s="30">
        <v>1</v>
      </c>
      <c r="BA1031">
        <v>3</v>
      </c>
      <c r="BB1031" s="14">
        <f>IF(Table1[[#This Row],[FullBath]]+Table1[[#This Row],[HalfBath]]=Table1[[#This Row],[BedroomAbvGr]],1,0)</f>
        <v>0</v>
      </c>
      <c r="BC1031">
        <v>1</v>
      </c>
      <c r="BD1031" s="30" t="s">
        <v>98</v>
      </c>
      <c r="BE1031">
        <v>7</v>
      </c>
      <c r="BF1031" t="s">
        <v>107</v>
      </c>
      <c r="BG1031">
        <v>0</v>
      </c>
      <c r="BH1031" t="s">
        <v>83</v>
      </c>
      <c r="BI1031" t="s">
        <v>127</v>
      </c>
      <c r="BJ1031">
        <v>1972</v>
      </c>
      <c r="BK1031" t="s">
        <v>102</v>
      </c>
      <c r="BL1031">
        <v>1</v>
      </c>
      <c r="BM1031">
        <v>264</v>
      </c>
      <c r="BN1031" t="s">
        <v>98</v>
      </c>
      <c r="BO1031" t="s">
        <v>98</v>
      </c>
      <c r="BP1031" t="s">
        <v>105</v>
      </c>
      <c r="BQ1031" s="30">
        <v>0</v>
      </c>
      <c r="BR1031" s="14">
        <f>IF(Table1[[#This Row],[WoodDeckSF]]&gt;0,1,0)</f>
        <v>0</v>
      </c>
      <c r="BS1031">
        <v>28</v>
      </c>
      <c r="BT1031">
        <v>0</v>
      </c>
      <c r="BU1031">
        <v>0</v>
      </c>
      <c r="BV1031">
        <v>0</v>
      </c>
      <c r="BW1031">
        <v>0</v>
      </c>
      <c r="BX1031" s="28" t="s">
        <v>83</v>
      </c>
      <c r="BY1031" s="14">
        <f>IF(Table1[[#This Row],[PoolQC]]="NA", 0, 1)</f>
        <v>0</v>
      </c>
      <c r="BZ1031" s="30" t="s">
        <v>83</v>
      </c>
      <c r="CA1031" s="14">
        <f>IF(Table1[[#This Row],[Fence]]="NA",0,1)</f>
        <v>0</v>
      </c>
      <c r="CB1031" t="s">
        <v>83</v>
      </c>
      <c r="CC1031">
        <v>0</v>
      </c>
      <c r="CD1031" s="30">
        <v>5</v>
      </c>
      <c r="CE1031">
        <v>2006</v>
      </c>
      <c r="CF1031" t="s">
        <v>110</v>
      </c>
      <c r="CG1031" t="s">
        <v>111</v>
      </c>
      <c r="CH1031" s="14">
        <f>IF(Table1[[#This Row],[SaleCondition]]="Normal",1,0)</f>
        <v>1</v>
      </c>
      <c r="CI1031" s="1">
        <v>118000</v>
      </c>
    </row>
    <row r="1032" spans="1:87" x14ac:dyDescent="0.2">
      <c r="A1032">
        <v>1031</v>
      </c>
      <c r="B1032">
        <v>190</v>
      </c>
      <c r="C1032" s="28" t="s">
        <v>239</v>
      </c>
      <c r="D1032" t="s">
        <v>83</v>
      </c>
      <c r="E1032">
        <v>7082</v>
      </c>
      <c r="F1032" s="28" t="s">
        <v>82</v>
      </c>
      <c r="G1032" t="s">
        <v>83</v>
      </c>
      <c r="H1032" t="s">
        <v>84</v>
      </c>
      <c r="I1032" s="28" t="s">
        <v>85</v>
      </c>
      <c r="J1032" t="s">
        <v>86</v>
      </c>
      <c r="K1032" s="30" t="s">
        <v>87</v>
      </c>
      <c r="L1032" t="s">
        <v>88</v>
      </c>
      <c r="M1032" s="31" t="s">
        <v>232</v>
      </c>
      <c r="N1032" s="31" t="s">
        <v>90</v>
      </c>
      <c r="O1032" s="28" t="s">
        <v>90</v>
      </c>
      <c r="P1032" t="s">
        <v>149</v>
      </c>
      <c r="Q1032" s="30" t="s">
        <v>92</v>
      </c>
      <c r="R1032" s="28">
        <v>5</v>
      </c>
      <c r="S1032" s="28">
        <v>8</v>
      </c>
      <c r="T1032">
        <v>1916</v>
      </c>
      <c r="U1032">
        <v>1995</v>
      </c>
      <c r="V1032" s="14">
        <f t="shared" si="16"/>
        <v>1</v>
      </c>
      <c r="W1032" s="28" t="s">
        <v>93</v>
      </c>
      <c r="X1032" s="28" t="s">
        <v>94</v>
      </c>
      <c r="Y1032" s="30" t="s">
        <v>95</v>
      </c>
      <c r="Z1032" s="28" t="s">
        <v>95</v>
      </c>
      <c r="AA1032" t="s">
        <v>117</v>
      </c>
      <c r="AB1032" s="28">
        <v>0</v>
      </c>
      <c r="AC1032" s="28" t="s">
        <v>98</v>
      </c>
      <c r="AD1032" s="28" t="s">
        <v>98</v>
      </c>
      <c r="AE1032" s="30" t="s">
        <v>99</v>
      </c>
      <c r="AF1032" t="s">
        <v>98</v>
      </c>
      <c r="AG1032" t="s">
        <v>98</v>
      </c>
      <c r="AH1032" t="s">
        <v>121</v>
      </c>
      <c r="AI1032" t="s">
        <v>102</v>
      </c>
      <c r="AJ1032">
        <v>0</v>
      </c>
      <c r="AK1032" t="s">
        <v>102</v>
      </c>
      <c r="AL1032">
        <v>0</v>
      </c>
      <c r="AM1032">
        <v>686</v>
      </c>
      <c r="AN1032">
        <v>686</v>
      </c>
      <c r="AO1032" s="28" t="s">
        <v>103</v>
      </c>
      <c r="AP1032" s="28" t="s">
        <v>97</v>
      </c>
      <c r="AQ1032" t="s">
        <v>105</v>
      </c>
      <c r="AR1032" t="s">
        <v>106</v>
      </c>
      <c r="AS1032">
        <v>948</v>
      </c>
      <c r="AT1032">
        <v>980</v>
      </c>
      <c r="AU1032">
        <v>0</v>
      </c>
      <c r="AV1032">
        <v>1928</v>
      </c>
      <c r="AW1032" s="30">
        <v>0</v>
      </c>
      <c r="AX1032">
        <v>0</v>
      </c>
      <c r="AY1032" s="30">
        <v>2</v>
      </c>
      <c r="AZ1032" s="30">
        <v>0</v>
      </c>
      <c r="BA1032">
        <v>5</v>
      </c>
      <c r="BB1032" s="14">
        <f>IF(Table1[[#This Row],[FullBath]]+Table1[[#This Row],[HalfBath]]=Table1[[#This Row],[BedroomAbvGr]],1,0)</f>
        <v>0</v>
      </c>
      <c r="BC1032">
        <v>2</v>
      </c>
      <c r="BD1032" s="30" t="s">
        <v>98</v>
      </c>
      <c r="BE1032">
        <v>10</v>
      </c>
      <c r="BF1032" t="s">
        <v>107</v>
      </c>
      <c r="BG1032">
        <v>0</v>
      </c>
      <c r="BH1032" t="s">
        <v>83</v>
      </c>
      <c r="BI1032" t="s">
        <v>83</v>
      </c>
      <c r="BJ1032" t="s">
        <v>83</v>
      </c>
      <c r="BK1032" t="s">
        <v>83</v>
      </c>
      <c r="BL1032">
        <v>0</v>
      </c>
      <c r="BM1032">
        <v>0</v>
      </c>
      <c r="BN1032" t="s">
        <v>83</v>
      </c>
      <c r="BO1032" t="s">
        <v>83</v>
      </c>
      <c r="BP1032" t="s">
        <v>177</v>
      </c>
      <c r="BQ1032" s="30">
        <v>0</v>
      </c>
      <c r="BR1032" s="14">
        <f>IF(Table1[[#This Row],[WoodDeckSF]]&gt;0,1,0)</f>
        <v>0</v>
      </c>
      <c r="BS1032">
        <v>0</v>
      </c>
      <c r="BT1032">
        <v>228</v>
      </c>
      <c r="BU1032">
        <v>0</v>
      </c>
      <c r="BV1032">
        <v>0</v>
      </c>
      <c r="BW1032">
        <v>0</v>
      </c>
      <c r="BX1032" s="28" t="s">
        <v>83</v>
      </c>
      <c r="BY1032" s="14">
        <f>IF(Table1[[#This Row],[PoolQC]]="NA", 0, 1)</f>
        <v>0</v>
      </c>
      <c r="BZ1032" s="30" t="s">
        <v>83</v>
      </c>
      <c r="CA1032" s="14">
        <f>IF(Table1[[#This Row],[Fence]]="NA",0,1)</f>
        <v>0</v>
      </c>
      <c r="CB1032" t="s">
        <v>83</v>
      </c>
      <c r="CC1032">
        <v>0</v>
      </c>
      <c r="CD1032" s="30">
        <v>7</v>
      </c>
      <c r="CE1032">
        <v>2006</v>
      </c>
      <c r="CF1032" t="s">
        <v>110</v>
      </c>
      <c r="CG1032" t="s">
        <v>111</v>
      </c>
      <c r="CH1032" s="14">
        <f>IF(Table1[[#This Row],[SaleCondition]]="Normal",1,0)</f>
        <v>1</v>
      </c>
      <c r="CI1032" s="1">
        <v>160000</v>
      </c>
    </row>
    <row r="1033" spans="1:87" x14ac:dyDescent="0.2">
      <c r="A1033">
        <v>1032</v>
      </c>
      <c r="B1033">
        <v>75</v>
      </c>
      <c r="C1033" s="28" t="s">
        <v>81</v>
      </c>
      <c r="D1033">
        <v>102</v>
      </c>
      <c r="E1033">
        <v>15863</v>
      </c>
      <c r="F1033" s="28" t="s">
        <v>82</v>
      </c>
      <c r="G1033" t="s">
        <v>83</v>
      </c>
      <c r="H1033" t="s">
        <v>84</v>
      </c>
      <c r="I1033" s="28" t="s">
        <v>85</v>
      </c>
      <c r="J1033" t="s">
        <v>86</v>
      </c>
      <c r="K1033" s="30" t="s">
        <v>122</v>
      </c>
      <c r="L1033" t="s">
        <v>88</v>
      </c>
      <c r="M1033" s="31" t="s">
        <v>232</v>
      </c>
      <c r="N1033" s="31" t="s">
        <v>90</v>
      </c>
      <c r="O1033" s="28" t="s">
        <v>90</v>
      </c>
      <c r="P1033" t="s">
        <v>91</v>
      </c>
      <c r="Q1033" s="30" t="s">
        <v>225</v>
      </c>
      <c r="R1033" s="28">
        <v>7</v>
      </c>
      <c r="S1033" s="28">
        <v>3</v>
      </c>
      <c r="T1033">
        <v>1920</v>
      </c>
      <c r="U1033">
        <v>1970</v>
      </c>
      <c r="V1033" s="14">
        <f t="shared" si="16"/>
        <v>1</v>
      </c>
      <c r="W1033" s="28" t="s">
        <v>93</v>
      </c>
      <c r="X1033" s="28" t="s">
        <v>94</v>
      </c>
      <c r="Y1033" s="30" t="s">
        <v>124</v>
      </c>
      <c r="Z1033" s="28" t="s">
        <v>161</v>
      </c>
      <c r="AA1033" t="s">
        <v>117</v>
      </c>
      <c r="AB1033" s="28">
        <v>0</v>
      </c>
      <c r="AC1033" s="28" t="s">
        <v>98</v>
      </c>
      <c r="AD1033" s="28" t="s">
        <v>98</v>
      </c>
      <c r="AE1033" s="30" t="s">
        <v>126</v>
      </c>
      <c r="AF1033" t="s">
        <v>98</v>
      </c>
      <c r="AG1033" t="s">
        <v>98</v>
      </c>
      <c r="AH1033" t="s">
        <v>100</v>
      </c>
      <c r="AI1033" t="s">
        <v>101</v>
      </c>
      <c r="AJ1033">
        <v>523</v>
      </c>
      <c r="AK1033" t="s">
        <v>102</v>
      </c>
      <c r="AL1033">
        <v>0</v>
      </c>
      <c r="AM1033">
        <v>301</v>
      </c>
      <c r="AN1033">
        <v>824</v>
      </c>
      <c r="AO1033" s="28" t="s">
        <v>103</v>
      </c>
      <c r="AP1033" s="28" t="s">
        <v>104</v>
      </c>
      <c r="AQ1033" t="s">
        <v>105</v>
      </c>
      <c r="AR1033" t="s">
        <v>106</v>
      </c>
      <c r="AS1033">
        <v>1687</v>
      </c>
      <c r="AT1033">
        <v>998</v>
      </c>
      <c r="AU1033">
        <v>397</v>
      </c>
      <c r="AV1033">
        <v>3082</v>
      </c>
      <c r="AW1033" s="30">
        <v>1</v>
      </c>
      <c r="AX1033">
        <v>0</v>
      </c>
      <c r="AY1033" s="30">
        <v>2</v>
      </c>
      <c r="AZ1033" s="30">
        <v>1</v>
      </c>
      <c r="BA1033">
        <v>5</v>
      </c>
      <c r="BB1033" s="14">
        <f>IF(Table1[[#This Row],[FullBath]]+Table1[[#This Row],[HalfBath]]=Table1[[#This Row],[BedroomAbvGr]],1,0)</f>
        <v>0</v>
      </c>
      <c r="BC1033">
        <v>1</v>
      </c>
      <c r="BD1033" s="30" t="s">
        <v>98</v>
      </c>
      <c r="BE1033">
        <v>12</v>
      </c>
      <c r="BF1033" t="s">
        <v>107</v>
      </c>
      <c r="BG1033">
        <v>2</v>
      </c>
      <c r="BH1033" t="s">
        <v>98</v>
      </c>
      <c r="BI1033" t="s">
        <v>209</v>
      </c>
      <c r="BJ1033">
        <v>1970</v>
      </c>
      <c r="BK1033" t="s">
        <v>157</v>
      </c>
      <c r="BL1033">
        <v>2</v>
      </c>
      <c r="BM1033">
        <v>672</v>
      </c>
      <c r="BN1033" t="s">
        <v>98</v>
      </c>
      <c r="BO1033" t="s">
        <v>98</v>
      </c>
      <c r="BP1033" t="s">
        <v>105</v>
      </c>
      <c r="BQ1033" s="30">
        <v>136</v>
      </c>
      <c r="BR1033" s="14">
        <f>IF(Table1[[#This Row],[WoodDeckSF]]&gt;0,1,0)</f>
        <v>1</v>
      </c>
      <c r="BS1033">
        <v>63</v>
      </c>
      <c r="BT1033">
        <v>0</v>
      </c>
      <c r="BU1033">
        <v>0</v>
      </c>
      <c r="BV1033">
        <v>0</v>
      </c>
      <c r="BW1033">
        <v>0</v>
      </c>
      <c r="BX1033" s="28" t="s">
        <v>83</v>
      </c>
      <c r="BY1033" s="14">
        <f>IF(Table1[[#This Row],[PoolQC]]="NA", 0, 1)</f>
        <v>0</v>
      </c>
      <c r="BZ1033" s="30" t="s">
        <v>83</v>
      </c>
      <c r="CA1033" s="14">
        <f>IF(Table1[[#This Row],[Fence]]="NA",0,1)</f>
        <v>0</v>
      </c>
      <c r="CB1033" t="s">
        <v>83</v>
      </c>
      <c r="CC1033">
        <v>0</v>
      </c>
      <c r="CD1033" s="30">
        <v>8</v>
      </c>
      <c r="CE1033">
        <v>2009</v>
      </c>
      <c r="CF1033" t="s">
        <v>110</v>
      </c>
      <c r="CG1033" t="s">
        <v>111</v>
      </c>
      <c r="CH1033" s="14">
        <f>IF(Table1[[#This Row],[SaleCondition]]="Normal",1,0)</f>
        <v>1</v>
      </c>
      <c r="CI1033" s="1">
        <v>197000</v>
      </c>
    </row>
    <row r="1034" spans="1:87" x14ac:dyDescent="0.2">
      <c r="A1034">
        <v>1033</v>
      </c>
      <c r="B1034">
        <v>60</v>
      </c>
      <c r="C1034" s="28" t="s">
        <v>81</v>
      </c>
      <c r="D1034" t="s">
        <v>83</v>
      </c>
      <c r="E1034">
        <v>14541</v>
      </c>
      <c r="F1034" s="28" t="s">
        <v>82</v>
      </c>
      <c r="G1034" t="s">
        <v>83</v>
      </c>
      <c r="H1034" t="s">
        <v>120</v>
      </c>
      <c r="I1034" s="28" t="s">
        <v>85</v>
      </c>
      <c r="J1034" t="s">
        <v>86</v>
      </c>
      <c r="K1034" s="30" t="s">
        <v>122</v>
      </c>
      <c r="L1034" t="s">
        <v>88</v>
      </c>
      <c r="M1034" s="31" t="s">
        <v>129</v>
      </c>
      <c r="N1034" s="31" t="s">
        <v>90</v>
      </c>
      <c r="O1034" s="28" t="s">
        <v>90</v>
      </c>
      <c r="P1034" t="s">
        <v>91</v>
      </c>
      <c r="Q1034" s="30" t="s">
        <v>92</v>
      </c>
      <c r="R1034" s="28">
        <v>8</v>
      </c>
      <c r="S1034" s="28">
        <v>7</v>
      </c>
      <c r="T1034">
        <v>1993</v>
      </c>
      <c r="U1034">
        <v>1993</v>
      </c>
      <c r="V1034" s="14">
        <f t="shared" si="16"/>
        <v>0</v>
      </c>
      <c r="W1034" s="28" t="s">
        <v>93</v>
      </c>
      <c r="X1034" s="28" t="s">
        <v>94</v>
      </c>
      <c r="Y1034" s="30" t="s">
        <v>116</v>
      </c>
      <c r="Z1034" s="28" t="s">
        <v>116</v>
      </c>
      <c r="AA1034" t="s">
        <v>117</v>
      </c>
      <c r="AB1034" s="28">
        <v>0</v>
      </c>
      <c r="AC1034" s="28" t="s">
        <v>97</v>
      </c>
      <c r="AD1034" s="28" t="s">
        <v>97</v>
      </c>
      <c r="AE1034" s="30" t="s">
        <v>99</v>
      </c>
      <c r="AF1034" t="s">
        <v>97</v>
      </c>
      <c r="AG1034" t="s">
        <v>97</v>
      </c>
      <c r="AH1034" t="s">
        <v>100</v>
      </c>
      <c r="AI1034" t="s">
        <v>101</v>
      </c>
      <c r="AJ1034">
        <v>1012</v>
      </c>
      <c r="AK1034" t="s">
        <v>102</v>
      </c>
      <c r="AL1034">
        <v>0</v>
      </c>
      <c r="AM1034">
        <v>326</v>
      </c>
      <c r="AN1034">
        <v>1338</v>
      </c>
      <c r="AO1034" s="28" t="s">
        <v>103</v>
      </c>
      <c r="AP1034" s="28" t="s">
        <v>104</v>
      </c>
      <c r="AQ1034" t="s">
        <v>105</v>
      </c>
      <c r="AR1034" t="s">
        <v>106</v>
      </c>
      <c r="AS1034">
        <v>1352</v>
      </c>
      <c r="AT1034">
        <v>1168</v>
      </c>
      <c r="AU1034">
        <v>0</v>
      </c>
      <c r="AV1034">
        <v>2520</v>
      </c>
      <c r="AW1034" s="30">
        <v>1</v>
      </c>
      <c r="AX1034">
        <v>0</v>
      </c>
      <c r="AY1034" s="30">
        <v>2</v>
      </c>
      <c r="AZ1034" s="30">
        <v>1</v>
      </c>
      <c r="BA1034">
        <v>5</v>
      </c>
      <c r="BB1034" s="14">
        <f>IF(Table1[[#This Row],[FullBath]]+Table1[[#This Row],[HalfBath]]=Table1[[#This Row],[BedroomAbvGr]],1,0)</f>
        <v>0</v>
      </c>
      <c r="BC1034">
        <v>1</v>
      </c>
      <c r="BD1034" s="30" t="s">
        <v>97</v>
      </c>
      <c r="BE1034">
        <v>10</v>
      </c>
      <c r="BF1034" t="s">
        <v>107</v>
      </c>
      <c r="BG1034">
        <v>1</v>
      </c>
      <c r="BH1034" t="s">
        <v>98</v>
      </c>
      <c r="BI1034" t="s">
        <v>108</v>
      </c>
      <c r="BJ1034">
        <v>1993</v>
      </c>
      <c r="BK1034" t="s">
        <v>109</v>
      </c>
      <c r="BL1034">
        <v>3</v>
      </c>
      <c r="BM1034">
        <v>796</v>
      </c>
      <c r="BN1034" t="s">
        <v>98</v>
      </c>
      <c r="BO1034" t="s">
        <v>98</v>
      </c>
      <c r="BP1034" t="s">
        <v>105</v>
      </c>
      <c r="BQ1034" s="30">
        <v>209</v>
      </c>
      <c r="BR1034" s="14">
        <f>IF(Table1[[#This Row],[WoodDeckSF]]&gt;0,1,0)</f>
        <v>1</v>
      </c>
      <c r="BS1034">
        <v>55</v>
      </c>
      <c r="BT1034">
        <v>0</v>
      </c>
      <c r="BU1034">
        <v>0</v>
      </c>
      <c r="BV1034">
        <v>0</v>
      </c>
      <c r="BW1034">
        <v>0</v>
      </c>
      <c r="BX1034" s="28" t="s">
        <v>83</v>
      </c>
      <c r="BY1034" s="14">
        <f>IF(Table1[[#This Row],[PoolQC]]="NA", 0, 1)</f>
        <v>0</v>
      </c>
      <c r="BZ1034" s="30" t="s">
        <v>83</v>
      </c>
      <c r="CA1034" s="14">
        <f>IF(Table1[[#This Row],[Fence]]="NA",0,1)</f>
        <v>0</v>
      </c>
      <c r="CB1034" t="s">
        <v>83</v>
      </c>
      <c r="CC1034">
        <v>0</v>
      </c>
      <c r="CD1034" s="30">
        <v>11</v>
      </c>
      <c r="CE1034">
        <v>2006</v>
      </c>
      <c r="CF1034" t="s">
        <v>110</v>
      </c>
      <c r="CG1034" t="s">
        <v>128</v>
      </c>
      <c r="CH1034" s="14">
        <f>IF(Table1[[#This Row],[SaleCondition]]="Normal",1,0)</f>
        <v>0</v>
      </c>
      <c r="CI1034" s="1">
        <v>310000</v>
      </c>
    </row>
    <row r="1035" spans="1:87" x14ac:dyDescent="0.2">
      <c r="A1035">
        <v>1034</v>
      </c>
      <c r="B1035">
        <v>20</v>
      </c>
      <c r="C1035" s="28" t="s">
        <v>81</v>
      </c>
      <c r="D1035" t="s">
        <v>83</v>
      </c>
      <c r="E1035">
        <v>8125</v>
      </c>
      <c r="F1035" s="28" t="s">
        <v>82</v>
      </c>
      <c r="G1035" t="s">
        <v>83</v>
      </c>
      <c r="H1035" t="s">
        <v>84</v>
      </c>
      <c r="I1035" s="28" t="s">
        <v>85</v>
      </c>
      <c r="J1035" t="s">
        <v>86</v>
      </c>
      <c r="K1035" s="30" t="s">
        <v>87</v>
      </c>
      <c r="L1035" t="s">
        <v>88</v>
      </c>
      <c r="M1035" s="31" t="s">
        <v>89</v>
      </c>
      <c r="N1035" s="31" t="s">
        <v>90</v>
      </c>
      <c r="O1035" s="28" t="s">
        <v>90</v>
      </c>
      <c r="P1035" t="s">
        <v>91</v>
      </c>
      <c r="Q1035" s="30" t="s">
        <v>115</v>
      </c>
      <c r="R1035" s="28">
        <v>7</v>
      </c>
      <c r="S1035" s="28">
        <v>5</v>
      </c>
      <c r="T1035">
        <v>2002</v>
      </c>
      <c r="U1035">
        <v>2002</v>
      </c>
      <c r="V1035" s="14">
        <f t="shared" si="16"/>
        <v>0</v>
      </c>
      <c r="W1035" s="28" t="s">
        <v>93</v>
      </c>
      <c r="X1035" s="28" t="s">
        <v>94</v>
      </c>
      <c r="Y1035" s="30" t="s">
        <v>95</v>
      </c>
      <c r="Z1035" s="28" t="s">
        <v>95</v>
      </c>
      <c r="AA1035" t="s">
        <v>137</v>
      </c>
      <c r="AB1035" s="28">
        <v>295</v>
      </c>
      <c r="AC1035" s="28" t="s">
        <v>97</v>
      </c>
      <c r="AD1035" s="28" t="s">
        <v>98</v>
      </c>
      <c r="AE1035" s="30" t="s">
        <v>99</v>
      </c>
      <c r="AF1035" t="s">
        <v>97</v>
      </c>
      <c r="AG1035" t="s">
        <v>98</v>
      </c>
      <c r="AH1035" t="s">
        <v>100</v>
      </c>
      <c r="AI1035" t="s">
        <v>101</v>
      </c>
      <c r="AJ1035">
        <v>986</v>
      </c>
      <c r="AK1035" t="s">
        <v>102</v>
      </c>
      <c r="AL1035">
        <v>0</v>
      </c>
      <c r="AM1035">
        <v>668</v>
      </c>
      <c r="AN1035">
        <v>1654</v>
      </c>
      <c r="AO1035" s="28" t="s">
        <v>103</v>
      </c>
      <c r="AP1035" s="28" t="s">
        <v>104</v>
      </c>
      <c r="AQ1035" t="s">
        <v>105</v>
      </c>
      <c r="AR1035" t="s">
        <v>106</v>
      </c>
      <c r="AS1035">
        <v>1654</v>
      </c>
      <c r="AT1035">
        <v>0</v>
      </c>
      <c r="AU1035">
        <v>0</v>
      </c>
      <c r="AV1035">
        <v>1654</v>
      </c>
      <c r="AW1035" s="30">
        <v>1</v>
      </c>
      <c r="AX1035">
        <v>0</v>
      </c>
      <c r="AY1035" s="30">
        <v>2</v>
      </c>
      <c r="AZ1035" s="30">
        <v>0</v>
      </c>
      <c r="BA1035">
        <v>3</v>
      </c>
      <c r="BB1035" s="14">
        <f>IF(Table1[[#This Row],[FullBath]]+Table1[[#This Row],[HalfBath]]=Table1[[#This Row],[BedroomAbvGr]],1,0)</f>
        <v>0</v>
      </c>
      <c r="BC1035">
        <v>1</v>
      </c>
      <c r="BD1035" s="30" t="s">
        <v>97</v>
      </c>
      <c r="BE1035">
        <v>6</v>
      </c>
      <c r="BF1035" t="s">
        <v>107</v>
      </c>
      <c r="BG1035">
        <v>0</v>
      </c>
      <c r="BH1035" t="s">
        <v>83</v>
      </c>
      <c r="BI1035" t="s">
        <v>108</v>
      </c>
      <c r="BJ1035">
        <v>2002</v>
      </c>
      <c r="BK1035" t="s">
        <v>102</v>
      </c>
      <c r="BL1035">
        <v>3</v>
      </c>
      <c r="BM1035">
        <v>900</v>
      </c>
      <c r="BN1035" t="s">
        <v>98</v>
      </c>
      <c r="BO1035" t="s">
        <v>98</v>
      </c>
      <c r="BP1035" t="s">
        <v>105</v>
      </c>
      <c r="BQ1035" s="30">
        <v>0</v>
      </c>
      <c r="BR1035" s="14">
        <f>IF(Table1[[#This Row],[WoodDeckSF]]&gt;0,1,0)</f>
        <v>0</v>
      </c>
      <c r="BS1035">
        <v>136</v>
      </c>
      <c r="BT1035">
        <v>0</v>
      </c>
      <c r="BU1035">
        <v>0</v>
      </c>
      <c r="BV1035">
        <v>0</v>
      </c>
      <c r="BW1035">
        <v>0</v>
      </c>
      <c r="BX1035" s="28" t="s">
        <v>83</v>
      </c>
      <c r="BY1035" s="14">
        <f>IF(Table1[[#This Row],[PoolQC]]="NA", 0, 1)</f>
        <v>0</v>
      </c>
      <c r="BZ1035" s="30" t="s">
        <v>83</v>
      </c>
      <c r="CA1035" s="14">
        <f>IF(Table1[[#This Row],[Fence]]="NA",0,1)</f>
        <v>0</v>
      </c>
      <c r="CB1035" t="s">
        <v>83</v>
      </c>
      <c r="CC1035">
        <v>0</v>
      </c>
      <c r="CD1035" s="30">
        <v>2</v>
      </c>
      <c r="CE1035">
        <v>2006</v>
      </c>
      <c r="CF1035" t="s">
        <v>110</v>
      </c>
      <c r="CG1035" t="s">
        <v>111</v>
      </c>
      <c r="CH1035" s="14">
        <f>IF(Table1[[#This Row],[SaleCondition]]="Normal",1,0)</f>
        <v>1</v>
      </c>
      <c r="CI1035" s="1">
        <v>230000</v>
      </c>
    </row>
    <row r="1036" spans="1:87" x14ac:dyDescent="0.2">
      <c r="A1036">
        <v>1035</v>
      </c>
      <c r="B1036">
        <v>30</v>
      </c>
      <c r="C1036" s="28" t="s">
        <v>81</v>
      </c>
      <c r="D1036">
        <v>50</v>
      </c>
      <c r="E1036">
        <v>6305</v>
      </c>
      <c r="F1036" s="28" t="s">
        <v>82</v>
      </c>
      <c r="G1036" t="s">
        <v>83</v>
      </c>
      <c r="H1036" t="s">
        <v>84</v>
      </c>
      <c r="I1036" s="28" t="s">
        <v>175</v>
      </c>
      <c r="J1036" t="s">
        <v>86</v>
      </c>
      <c r="K1036" s="30" t="s">
        <v>87</v>
      </c>
      <c r="L1036" t="s">
        <v>88</v>
      </c>
      <c r="M1036" s="31" t="s">
        <v>123</v>
      </c>
      <c r="N1036" s="31" t="s">
        <v>90</v>
      </c>
      <c r="O1036" s="28" t="s">
        <v>90</v>
      </c>
      <c r="P1036" t="s">
        <v>91</v>
      </c>
      <c r="Q1036" s="30" t="s">
        <v>115</v>
      </c>
      <c r="R1036" s="28">
        <v>5</v>
      </c>
      <c r="S1036" s="28">
        <v>7</v>
      </c>
      <c r="T1036">
        <v>1938</v>
      </c>
      <c r="U1036">
        <v>1950</v>
      </c>
      <c r="V1036" s="14">
        <f t="shared" si="16"/>
        <v>1</v>
      </c>
      <c r="W1036" s="28" t="s">
        <v>93</v>
      </c>
      <c r="X1036" s="28" t="s">
        <v>94</v>
      </c>
      <c r="Y1036" s="30" t="s">
        <v>116</v>
      </c>
      <c r="Z1036" s="28" t="s">
        <v>116</v>
      </c>
      <c r="AA1036" t="s">
        <v>117</v>
      </c>
      <c r="AB1036" s="28">
        <v>0</v>
      </c>
      <c r="AC1036" s="28" t="s">
        <v>98</v>
      </c>
      <c r="AD1036" s="28" t="s">
        <v>97</v>
      </c>
      <c r="AE1036" s="30" t="s">
        <v>99</v>
      </c>
      <c r="AF1036" t="s">
        <v>147</v>
      </c>
      <c r="AG1036" t="s">
        <v>147</v>
      </c>
      <c r="AH1036" t="s">
        <v>100</v>
      </c>
      <c r="AI1036" t="s">
        <v>102</v>
      </c>
      <c r="AJ1036">
        <v>0</v>
      </c>
      <c r="AK1036" t="s">
        <v>102</v>
      </c>
      <c r="AL1036">
        <v>0</v>
      </c>
      <c r="AM1036">
        <v>920</v>
      </c>
      <c r="AN1036">
        <v>920</v>
      </c>
      <c r="AO1036" s="28" t="s">
        <v>103</v>
      </c>
      <c r="AP1036" s="28" t="s">
        <v>104</v>
      </c>
      <c r="AQ1036" t="s">
        <v>105</v>
      </c>
      <c r="AR1036" t="s">
        <v>106</v>
      </c>
      <c r="AS1036">
        <v>954</v>
      </c>
      <c r="AT1036">
        <v>0</v>
      </c>
      <c r="AU1036">
        <v>0</v>
      </c>
      <c r="AV1036">
        <v>954</v>
      </c>
      <c r="AW1036" s="30">
        <v>0</v>
      </c>
      <c r="AX1036">
        <v>0</v>
      </c>
      <c r="AY1036" s="30">
        <v>1</v>
      </c>
      <c r="AZ1036" s="30">
        <v>0</v>
      </c>
      <c r="BA1036">
        <v>2</v>
      </c>
      <c r="BB1036" s="14">
        <f>IF(Table1[[#This Row],[FullBath]]+Table1[[#This Row],[HalfBath]]=Table1[[#This Row],[BedroomAbvGr]],1,0)</f>
        <v>0</v>
      </c>
      <c r="BC1036">
        <v>1</v>
      </c>
      <c r="BD1036" s="30" t="s">
        <v>147</v>
      </c>
      <c r="BE1036">
        <v>5</v>
      </c>
      <c r="BF1036" t="s">
        <v>107</v>
      </c>
      <c r="BG1036">
        <v>1</v>
      </c>
      <c r="BH1036" t="s">
        <v>97</v>
      </c>
      <c r="BI1036" t="s">
        <v>209</v>
      </c>
      <c r="BJ1036">
        <v>1938</v>
      </c>
      <c r="BK1036" t="s">
        <v>102</v>
      </c>
      <c r="BL1036">
        <v>1</v>
      </c>
      <c r="BM1036">
        <v>240</v>
      </c>
      <c r="BN1036" t="s">
        <v>147</v>
      </c>
      <c r="BO1036" t="s">
        <v>98</v>
      </c>
      <c r="BP1036" t="s">
        <v>105</v>
      </c>
      <c r="BQ1036" s="30">
        <v>0</v>
      </c>
      <c r="BR1036" s="14">
        <f>IF(Table1[[#This Row],[WoodDeckSF]]&gt;0,1,0)</f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 s="28" t="s">
        <v>83</v>
      </c>
      <c r="BY1036" s="14">
        <f>IF(Table1[[#This Row],[PoolQC]]="NA", 0, 1)</f>
        <v>0</v>
      </c>
      <c r="BZ1036" s="30" t="s">
        <v>134</v>
      </c>
      <c r="CA1036" s="14">
        <f>IF(Table1[[#This Row],[Fence]]="NA",0,1)</f>
        <v>1</v>
      </c>
      <c r="CB1036" t="s">
        <v>83</v>
      </c>
      <c r="CC1036">
        <v>0</v>
      </c>
      <c r="CD1036" s="30">
        <v>6</v>
      </c>
      <c r="CE1036">
        <v>2007</v>
      </c>
      <c r="CF1036" t="s">
        <v>110</v>
      </c>
      <c r="CG1036" t="s">
        <v>111</v>
      </c>
      <c r="CH1036" s="14">
        <f>IF(Table1[[#This Row],[SaleCondition]]="Normal",1,0)</f>
        <v>1</v>
      </c>
      <c r="CI1036" s="1">
        <v>119750</v>
      </c>
    </row>
    <row r="1037" spans="1:87" x14ac:dyDescent="0.2">
      <c r="A1037">
        <v>1036</v>
      </c>
      <c r="B1037">
        <v>20</v>
      </c>
      <c r="C1037" s="28" t="s">
        <v>81</v>
      </c>
      <c r="D1037" t="s">
        <v>83</v>
      </c>
      <c r="E1037">
        <v>11500</v>
      </c>
      <c r="F1037" s="28" t="s">
        <v>82</v>
      </c>
      <c r="G1037" t="s">
        <v>83</v>
      </c>
      <c r="H1037" t="s">
        <v>120</v>
      </c>
      <c r="I1037" s="28" t="s">
        <v>85</v>
      </c>
      <c r="J1037" t="s">
        <v>86</v>
      </c>
      <c r="K1037" s="30" t="s">
        <v>166</v>
      </c>
      <c r="L1037" t="s">
        <v>88</v>
      </c>
      <c r="M1037" s="31" t="s">
        <v>185</v>
      </c>
      <c r="N1037" s="31" t="s">
        <v>90</v>
      </c>
      <c r="O1037" s="28" t="s">
        <v>90</v>
      </c>
      <c r="P1037" t="s">
        <v>91</v>
      </c>
      <c r="Q1037" s="30" t="s">
        <v>115</v>
      </c>
      <c r="R1037" s="28">
        <v>4</v>
      </c>
      <c r="S1037" s="28">
        <v>3</v>
      </c>
      <c r="T1037">
        <v>1957</v>
      </c>
      <c r="U1037">
        <v>1957</v>
      </c>
      <c r="V1037" s="14">
        <f t="shared" si="16"/>
        <v>0</v>
      </c>
      <c r="W1037" s="28" t="s">
        <v>93</v>
      </c>
      <c r="X1037" s="28" t="s">
        <v>94</v>
      </c>
      <c r="Y1037" s="30" t="s">
        <v>124</v>
      </c>
      <c r="Z1037" s="28" t="s">
        <v>124</v>
      </c>
      <c r="AA1037" t="s">
        <v>117</v>
      </c>
      <c r="AB1037" s="28">
        <v>0</v>
      </c>
      <c r="AC1037" s="28" t="s">
        <v>98</v>
      </c>
      <c r="AD1037" s="28" t="s">
        <v>97</v>
      </c>
      <c r="AE1037" s="30" t="s">
        <v>168</v>
      </c>
      <c r="AF1037" t="s">
        <v>83</v>
      </c>
      <c r="AG1037" t="s">
        <v>83</v>
      </c>
      <c r="AH1037" t="s">
        <v>83</v>
      </c>
      <c r="AI1037" t="s">
        <v>83</v>
      </c>
      <c r="AJ1037">
        <v>0</v>
      </c>
      <c r="AK1037" t="s">
        <v>83</v>
      </c>
      <c r="AL1037">
        <v>0</v>
      </c>
      <c r="AM1037">
        <v>0</v>
      </c>
      <c r="AN1037">
        <v>0</v>
      </c>
      <c r="AO1037" s="28" t="s">
        <v>103</v>
      </c>
      <c r="AP1037" s="28" t="s">
        <v>104</v>
      </c>
      <c r="AQ1037" t="s">
        <v>177</v>
      </c>
      <c r="AR1037" t="s">
        <v>106</v>
      </c>
      <c r="AS1037">
        <v>845</v>
      </c>
      <c r="AT1037">
        <v>0</v>
      </c>
      <c r="AU1037">
        <v>0</v>
      </c>
      <c r="AV1037">
        <v>845</v>
      </c>
      <c r="AW1037" s="30">
        <v>0</v>
      </c>
      <c r="AX1037">
        <v>0</v>
      </c>
      <c r="AY1037" s="30">
        <v>1</v>
      </c>
      <c r="AZ1037" s="30">
        <v>0</v>
      </c>
      <c r="BA1037">
        <v>3</v>
      </c>
      <c r="BB1037" s="14">
        <f>IF(Table1[[#This Row],[FullBath]]+Table1[[#This Row],[HalfBath]]=Table1[[#This Row],[BedroomAbvGr]],1,0)</f>
        <v>0</v>
      </c>
      <c r="BC1037">
        <v>1</v>
      </c>
      <c r="BD1037" s="30" t="s">
        <v>98</v>
      </c>
      <c r="BE1037">
        <v>5</v>
      </c>
      <c r="BF1037" t="s">
        <v>107</v>
      </c>
      <c r="BG1037">
        <v>0</v>
      </c>
      <c r="BH1037" t="s">
        <v>83</v>
      </c>
      <c r="BI1037" t="s">
        <v>127</v>
      </c>
      <c r="BJ1037">
        <v>1957</v>
      </c>
      <c r="BK1037" t="s">
        <v>102</v>
      </c>
      <c r="BL1037">
        <v>1</v>
      </c>
      <c r="BM1037">
        <v>290</v>
      </c>
      <c r="BN1037" t="s">
        <v>98</v>
      </c>
      <c r="BO1037" t="s">
        <v>98</v>
      </c>
      <c r="BP1037" t="s">
        <v>177</v>
      </c>
      <c r="BQ1037" s="30">
        <v>186</v>
      </c>
      <c r="BR1037" s="14">
        <f>IF(Table1[[#This Row],[WoodDeckSF]]&gt;0,1,0)</f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s="28" t="s">
        <v>83</v>
      </c>
      <c r="BY1037" s="14">
        <f>IF(Table1[[#This Row],[PoolQC]]="NA", 0, 1)</f>
        <v>0</v>
      </c>
      <c r="BZ1037" s="30" t="s">
        <v>83</v>
      </c>
      <c r="CA1037" s="14">
        <f>IF(Table1[[#This Row],[Fence]]="NA",0,1)</f>
        <v>0</v>
      </c>
      <c r="CB1037" t="s">
        <v>83</v>
      </c>
      <c r="CC1037">
        <v>0</v>
      </c>
      <c r="CD1037" s="30">
        <v>1</v>
      </c>
      <c r="CE1037">
        <v>2009</v>
      </c>
      <c r="CF1037" t="s">
        <v>110</v>
      </c>
      <c r="CG1037" t="s">
        <v>111</v>
      </c>
      <c r="CH1037" s="14">
        <f>IF(Table1[[#This Row],[SaleCondition]]="Normal",1,0)</f>
        <v>1</v>
      </c>
      <c r="CI1037" s="1">
        <v>84000</v>
      </c>
    </row>
    <row r="1038" spans="1:87" x14ac:dyDescent="0.2">
      <c r="A1038">
        <v>1037</v>
      </c>
      <c r="B1038">
        <v>20</v>
      </c>
      <c r="C1038" s="28" t="s">
        <v>81</v>
      </c>
      <c r="D1038">
        <v>89</v>
      </c>
      <c r="E1038">
        <v>12898</v>
      </c>
      <c r="F1038" s="28" t="s">
        <v>82</v>
      </c>
      <c r="G1038" t="s">
        <v>83</v>
      </c>
      <c r="H1038" t="s">
        <v>120</v>
      </c>
      <c r="I1038" s="28" t="s">
        <v>199</v>
      </c>
      <c r="J1038" t="s">
        <v>86</v>
      </c>
      <c r="K1038" s="30" t="s">
        <v>87</v>
      </c>
      <c r="L1038" t="s">
        <v>88</v>
      </c>
      <c r="M1038" s="31" t="s">
        <v>189</v>
      </c>
      <c r="N1038" s="31" t="s">
        <v>90</v>
      </c>
      <c r="O1038" s="28" t="s">
        <v>90</v>
      </c>
      <c r="P1038" t="s">
        <v>91</v>
      </c>
      <c r="Q1038" s="30" t="s">
        <v>115</v>
      </c>
      <c r="R1038" s="28">
        <v>9</v>
      </c>
      <c r="S1038" s="28">
        <v>5</v>
      </c>
      <c r="T1038">
        <v>2007</v>
      </c>
      <c r="U1038">
        <v>2008</v>
      </c>
      <c r="V1038" s="14">
        <f t="shared" si="16"/>
        <v>1</v>
      </c>
      <c r="W1038" s="28" t="s">
        <v>152</v>
      </c>
      <c r="X1038" s="28" t="s">
        <v>94</v>
      </c>
      <c r="Y1038" s="30" t="s">
        <v>95</v>
      </c>
      <c r="Z1038" s="28" t="s">
        <v>95</v>
      </c>
      <c r="AA1038" t="s">
        <v>137</v>
      </c>
      <c r="AB1038" s="28">
        <v>70</v>
      </c>
      <c r="AC1038" s="28" t="s">
        <v>97</v>
      </c>
      <c r="AD1038" s="28" t="s">
        <v>98</v>
      </c>
      <c r="AE1038" s="30" t="s">
        <v>99</v>
      </c>
      <c r="AF1038" t="s">
        <v>104</v>
      </c>
      <c r="AG1038" t="s">
        <v>98</v>
      </c>
      <c r="AH1038" t="s">
        <v>97</v>
      </c>
      <c r="AI1038" t="s">
        <v>101</v>
      </c>
      <c r="AJ1038">
        <v>1022</v>
      </c>
      <c r="AK1038" t="s">
        <v>102</v>
      </c>
      <c r="AL1038">
        <v>0</v>
      </c>
      <c r="AM1038">
        <v>598</v>
      </c>
      <c r="AN1038">
        <v>1620</v>
      </c>
      <c r="AO1038" s="28" t="s">
        <v>103</v>
      </c>
      <c r="AP1038" s="28" t="s">
        <v>104</v>
      </c>
      <c r="AQ1038" t="s">
        <v>105</v>
      </c>
      <c r="AR1038" t="s">
        <v>106</v>
      </c>
      <c r="AS1038">
        <v>1620</v>
      </c>
      <c r="AT1038">
        <v>0</v>
      </c>
      <c r="AU1038">
        <v>0</v>
      </c>
      <c r="AV1038">
        <v>1620</v>
      </c>
      <c r="AW1038" s="30">
        <v>1</v>
      </c>
      <c r="AX1038">
        <v>0</v>
      </c>
      <c r="AY1038" s="30">
        <v>2</v>
      </c>
      <c r="AZ1038" s="30">
        <v>0</v>
      </c>
      <c r="BA1038">
        <v>2</v>
      </c>
      <c r="BB1038" s="14">
        <f>IF(Table1[[#This Row],[FullBath]]+Table1[[#This Row],[HalfBath]]=Table1[[#This Row],[BedroomAbvGr]],1,0)</f>
        <v>1</v>
      </c>
      <c r="BC1038">
        <v>1</v>
      </c>
      <c r="BD1038" s="30" t="s">
        <v>104</v>
      </c>
      <c r="BE1038">
        <v>6</v>
      </c>
      <c r="BF1038" t="s">
        <v>107</v>
      </c>
      <c r="BG1038">
        <v>1</v>
      </c>
      <c r="BH1038" t="s">
        <v>104</v>
      </c>
      <c r="BI1038" t="s">
        <v>108</v>
      </c>
      <c r="BJ1038">
        <v>2008</v>
      </c>
      <c r="BK1038" t="s">
        <v>157</v>
      </c>
      <c r="BL1038">
        <v>3</v>
      </c>
      <c r="BM1038">
        <v>912</v>
      </c>
      <c r="BN1038" t="s">
        <v>98</v>
      </c>
      <c r="BO1038" t="s">
        <v>98</v>
      </c>
      <c r="BP1038" t="s">
        <v>105</v>
      </c>
      <c r="BQ1038" s="30">
        <v>228</v>
      </c>
      <c r="BR1038" s="14">
        <f>IF(Table1[[#This Row],[WoodDeckSF]]&gt;0,1,0)</f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s="28" t="s">
        <v>83</v>
      </c>
      <c r="BY1038" s="14">
        <f>IF(Table1[[#This Row],[PoolQC]]="NA", 0, 1)</f>
        <v>0</v>
      </c>
      <c r="BZ1038" s="30" t="s">
        <v>83</v>
      </c>
      <c r="CA1038" s="14">
        <f>IF(Table1[[#This Row],[Fence]]="NA",0,1)</f>
        <v>0</v>
      </c>
      <c r="CB1038" t="s">
        <v>83</v>
      </c>
      <c r="CC1038">
        <v>0</v>
      </c>
      <c r="CD1038" s="30">
        <v>9</v>
      </c>
      <c r="CE1038">
        <v>2009</v>
      </c>
      <c r="CF1038" t="s">
        <v>110</v>
      </c>
      <c r="CG1038" t="s">
        <v>111</v>
      </c>
      <c r="CH1038" s="14">
        <f>IF(Table1[[#This Row],[SaleCondition]]="Normal",1,0)</f>
        <v>1</v>
      </c>
      <c r="CI1038" s="1">
        <v>315500</v>
      </c>
    </row>
    <row r="1039" spans="1:87" x14ac:dyDescent="0.2">
      <c r="A1039">
        <v>1038</v>
      </c>
      <c r="B1039">
        <v>60</v>
      </c>
      <c r="C1039" s="28" t="s">
        <v>81</v>
      </c>
      <c r="D1039" t="s">
        <v>83</v>
      </c>
      <c r="E1039">
        <v>9240</v>
      </c>
      <c r="F1039" s="28" t="s">
        <v>82</v>
      </c>
      <c r="G1039" t="s">
        <v>83</v>
      </c>
      <c r="H1039" t="s">
        <v>84</v>
      </c>
      <c r="I1039" s="28" t="s">
        <v>85</v>
      </c>
      <c r="J1039" t="s">
        <v>86</v>
      </c>
      <c r="K1039" s="30" t="s">
        <v>87</v>
      </c>
      <c r="L1039" t="s">
        <v>88</v>
      </c>
      <c r="M1039" s="31" t="s">
        <v>89</v>
      </c>
      <c r="N1039" s="31" t="s">
        <v>90</v>
      </c>
      <c r="O1039" s="28" t="s">
        <v>90</v>
      </c>
      <c r="P1039" t="s">
        <v>91</v>
      </c>
      <c r="Q1039" s="30" t="s">
        <v>92</v>
      </c>
      <c r="R1039" s="28">
        <v>8</v>
      </c>
      <c r="S1039" s="28">
        <v>5</v>
      </c>
      <c r="T1039">
        <v>2001</v>
      </c>
      <c r="U1039">
        <v>2002</v>
      </c>
      <c r="V1039" s="14">
        <f t="shared" si="16"/>
        <v>1</v>
      </c>
      <c r="W1039" s="28" t="s">
        <v>93</v>
      </c>
      <c r="X1039" s="28" t="s">
        <v>94</v>
      </c>
      <c r="Y1039" s="30" t="s">
        <v>95</v>
      </c>
      <c r="Z1039" s="28" t="s">
        <v>95</v>
      </c>
      <c r="AA1039" t="s">
        <v>96</v>
      </c>
      <c r="AB1039" s="28">
        <v>396</v>
      </c>
      <c r="AC1039" s="28" t="s">
        <v>97</v>
      </c>
      <c r="AD1039" s="28" t="s">
        <v>98</v>
      </c>
      <c r="AE1039" s="30" t="s">
        <v>99</v>
      </c>
      <c r="AF1039" t="s">
        <v>97</v>
      </c>
      <c r="AG1039" t="s">
        <v>98</v>
      </c>
      <c r="AH1039" t="s">
        <v>100</v>
      </c>
      <c r="AI1039" t="s">
        <v>102</v>
      </c>
      <c r="AJ1039">
        <v>0</v>
      </c>
      <c r="AK1039" t="s">
        <v>102</v>
      </c>
      <c r="AL1039">
        <v>0</v>
      </c>
      <c r="AM1039">
        <v>1055</v>
      </c>
      <c r="AN1039">
        <v>1055</v>
      </c>
      <c r="AO1039" s="28" t="s">
        <v>103</v>
      </c>
      <c r="AP1039" s="28" t="s">
        <v>104</v>
      </c>
      <c r="AQ1039" t="s">
        <v>105</v>
      </c>
      <c r="AR1039" t="s">
        <v>106</v>
      </c>
      <c r="AS1039">
        <v>1055</v>
      </c>
      <c r="AT1039">
        <v>1208</v>
      </c>
      <c r="AU1039">
        <v>0</v>
      </c>
      <c r="AV1039">
        <v>2263</v>
      </c>
      <c r="AW1039" s="30">
        <v>0</v>
      </c>
      <c r="AX1039">
        <v>0</v>
      </c>
      <c r="AY1039" s="30">
        <v>2</v>
      </c>
      <c r="AZ1039" s="30">
        <v>1</v>
      </c>
      <c r="BA1039">
        <v>3</v>
      </c>
      <c r="BB1039" s="14">
        <f>IF(Table1[[#This Row],[FullBath]]+Table1[[#This Row],[HalfBath]]=Table1[[#This Row],[BedroomAbvGr]],1,0)</f>
        <v>1</v>
      </c>
      <c r="BC1039">
        <v>1</v>
      </c>
      <c r="BD1039" s="30" t="s">
        <v>97</v>
      </c>
      <c r="BE1039">
        <v>7</v>
      </c>
      <c r="BF1039" t="s">
        <v>107</v>
      </c>
      <c r="BG1039">
        <v>1</v>
      </c>
      <c r="BH1039" t="s">
        <v>98</v>
      </c>
      <c r="BI1039" t="s">
        <v>156</v>
      </c>
      <c r="BJ1039">
        <v>2001</v>
      </c>
      <c r="BK1039" t="s">
        <v>157</v>
      </c>
      <c r="BL1039">
        <v>2</v>
      </c>
      <c r="BM1039">
        <v>905</v>
      </c>
      <c r="BN1039" t="s">
        <v>98</v>
      </c>
      <c r="BO1039" t="s">
        <v>98</v>
      </c>
      <c r="BP1039" t="s">
        <v>105</v>
      </c>
      <c r="BQ1039" s="30">
        <v>0</v>
      </c>
      <c r="BR1039" s="14">
        <f>IF(Table1[[#This Row],[WoodDeckSF]]&gt;0,1,0)</f>
        <v>0</v>
      </c>
      <c r="BS1039">
        <v>45</v>
      </c>
      <c r="BT1039">
        <v>0</v>
      </c>
      <c r="BU1039">
        <v>0</v>
      </c>
      <c r="BV1039">
        <v>189</v>
      </c>
      <c r="BW1039">
        <v>0</v>
      </c>
      <c r="BX1039" s="28" t="s">
        <v>83</v>
      </c>
      <c r="BY1039" s="14">
        <f>IF(Table1[[#This Row],[PoolQC]]="NA", 0, 1)</f>
        <v>0</v>
      </c>
      <c r="BZ1039" s="30" t="s">
        <v>83</v>
      </c>
      <c r="CA1039" s="14">
        <f>IF(Table1[[#This Row],[Fence]]="NA",0,1)</f>
        <v>0</v>
      </c>
      <c r="CB1039" t="s">
        <v>83</v>
      </c>
      <c r="CC1039">
        <v>0</v>
      </c>
      <c r="CD1039" s="30">
        <v>9</v>
      </c>
      <c r="CE1039">
        <v>2008</v>
      </c>
      <c r="CF1039" t="s">
        <v>110</v>
      </c>
      <c r="CG1039" t="s">
        <v>111</v>
      </c>
      <c r="CH1039" s="14">
        <f>IF(Table1[[#This Row],[SaleCondition]]="Normal",1,0)</f>
        <v>1</v>
      </c>
      <c r="CI1039" s="1">
        <v>287000</v>
      </c>
    </row>
    <row r="1040" spans="1:87" x14ac:dyDescent="0.2">
      <c r="A1040">
        <v>1039</v>
      </c>
      <c r="B1040">
        <v>160</v>
      </c>
      <c r="C1040" s="28" t="s">
        <v>142</v>
      </c>
      <c r="D1040">
        <v>21</v>
      </c>
      <c r="E1040">
        <v>1533</v>
      </c>
      <c r="F1040" s="28" t="s">
        <v>82</v>
      </c>
      <c r="G1040" t="s">
        <v>83</v>
      </c>
      <c r="H1040" t="s">
        <v>84</v>
      </c>
      <c r="I1040" s="28" t="s">
        <v>85</v>
      </c>
      <c r="J1040" t="s">
        <v>86</v>
      </c>
      <c r="K1040" s="30" t="s">
        <v>87</v>
      </c>
      <c r="L1040" t="s">
        <v>88</v>
      </c>
      <c r="M1040" s="31" t="s">
        <v>178</v>
      </c>
      <c r="N1040" s="31" t="s">
        <v>90</v>
      </c>
      <c r="O1040" s="28" t="s">
        <v>90</v>
      </c>
      <c r="P1040" t="s">
        <v>198</v>
      </c>
      <c r="Q1040" s="30" t="s">
        <v>92</v>
      </c>
      <c r="R1040" s="28">
        <v>4</v>
      </c>
      <c r="S1040" s="28">
        <v>6</v>
      </c>
      <c r="T1040">
        <v>1970</v>
      </c>
      <c r="U1040">
        <v>2008</v>
      </c>
      <c r="V1040" s="14">
        <f t="shared" si="16"/>
        <v>1</v>
      </c>
      <c r="W1040" s="28" t="s">
        <v>93</v>
      </c>
      <c r="X1040" s="28" t="s">
        <v>94</v>
      </c>
      <c r="Y1040" s="30" t="s">
        <v>180</v>
      </c>
      <c r="Z1040" s="28" t="s">
        <v>181</v>
      </c>
      <c r="AA1040" t="s">
        <v>117</v>
      </c>
      <c r="AB1040" s="28">
        <v>0</v>
      </c>
      <c r="AC1040" s="28" t="s">
        <v>98</v>
      </c>
      <c r="AD1040" s="28" t="s">
        <v>98</v>
      </c>
      <c r="AE1040" s="30" t="s">
        <v>118</v>
      </c>
      <c r="AF1040" t="s">
        <v>98</v>
      </c>
      <c r="AG1040" t="s">
        <v>98</v>
      </c>
      <c r="AH1040" t="s">
        <v>100</v>
      </c>
      <c r="AI1040" t="s">
        <v>102</v>
      </c>
      <c r="AJ1040">
        <v>0</v>
      </c>
      <c r="AK1040" t="s">
        <v>102</v>
      </c>
      <c r="AL1040">
        <v>0</v>
      </c>
      <c r="AM1040">
        <v>546</v>
      </c>
      <c r="AN1040">
        <v>546</v>
      </c>
      <c r="AO1040" s="28" t="s">
        <v>103</v>
      </c>
      <c r="AP1040" s="28" t="s">
        <v>98</v>
      </c>
      <c r="AQ1040" t="s">
        <v>105</v>
      </c>
      <c r="AR1040" t="s">
        <v>106</v>
      </c>
      <c r="AS1040">
        <v>798</v>
      </c>
      <c r="AT1040">
        <v>546</v>
      </c>
      <c r="AU1040">
        <v>0</v>
      </c>
      <c r="AV1040">
        <v>1344</v>
      </c>
      <c r="AW1040" s="30">
        <v>0</v>
      </c>
      <c r="AX1040">
        <v>0</v>
      </c>
      <c r="AY1040" s="30">
        <v>1</v>
      </c>
      <c r="AZ1040" s="30">
        <v>1</v>
      </c>
      <c r="BA1040">
        <v>3</v>
      </c>
      <c r="BB1040" s="14">
        <f>IF(Table1[[#This Row],[FullBath]]+Table1[[#This Row],[HalfBath]]=Table1[[#This Row],[BedroomAbvGr]],1,0)</f>
        <v>0</v>
      </c>
      <c r="BC1040">
        <v>1</v>
      </c>
      <c r="BD1040" s="30" t="s">
        <v>98</v>
      </c>
      <c r="BE1040">
        <v>6</v>
      </c>
      <c r="BF1040" t="s">
        <v>107</v>
      </c>
      <c r="BG1040">
        <v>1</v>
      </c>
      <c r="BH1040" t="s">
        <v>98</v>
      </c>
      <c r="BI1040" t="s">
        <v>83</v>
      </c>
      <c r="BJ1040" t="s">
        <v>83</v>
      </c>
      <c r="BK1040" t="s">
        <v>83</v>
      </c>
      <c r="BL1040">
        <v>0</v>
      </c>
      <c r="BM1040">
        <v>0</v>
      </c>
      <c r="BN1040" t="s">
        <v>83</v>
      </c>
      <c r="BO1040" t="s">
        <v>83</v>
      </c>
      <c r="BP1040" t="s">
        <v>105</v>
      </c>
      <c r="BQ1040" s="30">
        <v>0</v>
      </c>
      <c r="BR1040" s="14">
        <f>IF(Table1[[#This Row],[WoodDeckSF]]&gt;0,1,0)</f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 s="28" t="s">
        <v>83</v>
      </c>
      <c r="BY1040" s="14">
        <f>IF(Table1[[#This Row],[PoolQC]]="NA", 0, 1)</f>
        <v>0</v>
      </c>
      <c r="BZ1040" s="30" t="s">
        <v>83</v>
      </c>
      <c r="CA1040" s="14">
        <f>IF(Table1[[#This Row],[Fence]]="NA",0,1)</f>
        <v>0</v>
      </c>
      <c r="CB1040" t="s">
        <v>83</v>
      </c>
      <c r="CC1040">
        <v>0</v>
      </c>
      <c r="CD1040" s="30">
        <v>5</v>
      </c>
      <c r="CE1040">
        <v>2009</v>
      </c>
      <c r="CF1040" t="s">
        <v>110</v>
      </c>
      <c r="CG1040" t="s">
        <v>111</v>
      </c>
      <c r="CH1040" s="14">
        <f>IF(Table1[[#This Row],[SaleCondition]]="Normal",1,0)</f>
        <v>1</v>
      </c>
      <c r="CI1040" s="1">
        <v>97000</v>
      </c>
    </row>
    <row r="1041" spans="1:87" x14ac:dyDescent="0.2">
      <c r="A1041">
        <v>1040</v>
      </c>
      <c r="B1041">
        <v>180</v>
      </c>
      <c r="C1041" s="28" t="s">
        <v>142</v>
      </c>
      <c r="D1041">
        <v>21</v>
      </c>
      <c r="E1041">
        <v>1477</v>
      </c>
      <c r="F1041" s="28" t="s">
        <v>82</v>
      </c>
      <c r="G1041" t="s">
        <v>83</v>
      </c>
      <c r="H1041" t="s">
        <v>84</v>
      </c>
      <c r="I1041" s="28" t="s">
        <v>85</v>
      </c>
      <c r="J1041" t="s">
        <v>86</v>
      </c>
      <c r="K1041" s="30" t="s">
        <v>87</v>
      </c>
      <c r="L1041" t="s">
        <v>88</v>
      </c>
      <c r="M1041" s="31" t="s">
        <v>178</v>
      </c>
      <c r="N1041" s="31" t="s">
        <v>90</v>
      </c>
      <c r="O1041" s="28" t="s">
        <v>90</v>
      </c>
      <c r="P1041" t="s">
        <v>179</v>
      </c>
      <c r="Q1041" s="30" t="s">
        <v>191</v>
      </c>
      <c r="R1041" s="28">
        <v>4</v>
      </c>
      <c r="S1041" s="28">
        <v>4</v>
      </c>
      <c r="T1041">
        <v>1970</v>
      </c>
      <c r="U1041">
        <v>1970</v>
      </c>
      <c r="V1041" s="14">
        <f t="shared" si="16"/>
        <v>0</v>
      </c>
      <c r="W1041" s="28" t="s">
        <v>93</v>
      </c>
      <c r="X1041" s="28" t="s">
        <v>94</v>
      </c>
      <c r="Y1041" s="30" t="s">
        <v>180</v>
      </c>
      <c r="Z1041" s="28" t="s">
        <v>181</v>
      </c>
      <c r="AA1041" t="s">
        <v>117</v>
      </c>
      <c r="AB1041" s="28">
        <v>0</v>
      </c>
      <c r="AC1041" s="28" t="s">
        <v>98</v>
      </c>
      <c r="AD1041" s="28" t="s">
        <v>98</v>
      </c>
      <c r="AE1041" s="30" t="s">
        <v>118</v>
      </c>
      <c r="AF1041" t="s">
        <v>97</v>
      </c>
      <c r="AG1041" t="s">
        <v>98</v>
      </c>
      <c r="AH1041" t="s">
        <v>130</v>
      </c>
      <c r="AI1041" t="s">
        <v>101</v>
      </c>
      <c r="AJ1041">
        <v>509</v>
      </c>
      <c r="AK1041" t="s">
        <v>102</v>
      </c>
      <c r="AL1041">
        <v>0</v>
      </c>
      <c r="AM1041">
        <v>121</v>
      </c>
      <c r="AN1041">
        <v>630</v>
      </c>
      <c r="AO1041" s="28" t="s">
        <v>103</v>
      </c>
      <c r="AP1041" s="28" t="s">
        <v>98</v>
      </c>
      <c r="AQ1041" t="s">
        <v>105</v>
      </c>
      <c r="AR1041" t="s">
        <v>106</v>
      </c>
      <c r="AS1041">
        <v>630</v>
      </c>
      <c r="AT1041">
        <v>0</v>
      </c>
      <c r="AU1041">
        <v>0</v>
      </c>
      <c r="AV1041">
        <v>630</v>
      </c>
      <c r="AW1041" s="30">
        <v>1</v>
      </c>
      <c r="AX1041">
        <v>0</v>
      </c>
      <c r="AY1041" s="30">
        <v>1</v>
      </c>
      <c r="AZ1041" s="30">
        <v>0</v>
      </c>
      <c r="BA1041">
        <v>1</v>
      </c>
      <c r="BB1041" s="14">
        <f>IF(Table1[[#This Row],[FullBath]]+Table1[[#This Row],[HalfBath]]=Table1[[#This Row],[BedroomAbvGr]],1,0)</f>
        <v>1</v>
      </c>
      <c r="BC1041">
        <v>1</v>
      </c>
      <c r="BD1041" s="30" t="s">
        <v>98</v>
      </c>
      <c r="BE1041">
        <v>3</v>
      </c>
      <c r="BF1041" t="s">
        <v>107</v>
      </c>
      <c r="BG1041">
        <v>0</v>
      </c>
      <c r="BH1041" t="s">
        <v>83</v>
      </c>
      <c r="BI1041" t="s">
        <v>108</v>
      </c>
      <c r="BJ1041">
        <v>1970</v>
      </c>
      <c r="BK1041" t="s">
        <v>102</v>
      </c>
      <c r="BL1041">
        <v>1</v>
      </c>
      <c r="BM1041">
        <v>286</v>
      </c>
      <c r="BN1041" t="s">
        <v>98</v>
      </c>
      <c r="BO1041" t="s">
        <v>98</v>
      </c>
      <c r="BP1041" t="s">
        <v>105</v>
      </c>
      <c r="BQ1041" s="30">
        <v>0</v>
      </c>
      <c r="BR1041" s="14">
        <f>IF(Table1[[#This Row],[WoodDeckSF]]&gt;0,1,0)</f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s="28" t="s">
        <v>83</v>
      </c>
      <c r="BY1041" s="14">
        <f>IF(Table1[[#This Row],[PoolQC]]="NA", 0, 1)</f>
        <v>0</v>
      </c>
      <c r="BZ1041" s="30" t="s">
        <v>83</v>
      </c>
      <c r="CA1041" s="14">
        <f>IF(Table1[[#This Row],[Fence]]="NA",0,1)</f>
        <v>0</v>
      </c>
      <c r="CB1041" t="s">
        <v>83</v>
      </c>
      <c r="CC1041">
        <v>0</v>
      </c>
      <c r="CD1041" s="30">
        <v>4</v>
      </c>
      <c r="CE1041">
        <v>2009</v>
      </c>
      <c r="CF1041" t="s">
        <v>110</v>
      </c>
      <c r="CG1041" t="s">
        <v>111</v>
      </c>
      <c r="CH1041" s="14">
        <f>IF(Table1[[#This Row],[SaleCondition]]="Normal",1,0)</f>
        <v>1</v>
      </c>
      <c r="CI1041" s="1">
        <v>80000</v>
      </c>
    </row>
    <row r="1042" spans="1:87" x14ac:dyDescent="0.2">
      <c r="A1042">
        <v>1041</v>
      </c>
      <c r="B1042">
        <v>20</v>
      </c>
      <c r="C1042" s="28" t="s">
        <v>81</v>
      </c>
      <c r="D1042">
        <v>88</v>
      </c>
      <c r="E1042">
        <v>13125</v>
      </c>
      <c r="F1042" s="28" t="s">
        <v>82</v>
      </c>
      <c r="G1042" t="s">
        <v>83</v>
      </c>
      <c r="H1042" t="s">
        <v>84</v>
      </c>
      <c r="I1042" s="28" t="s">
        <v>85</v>
      </c>
      <c r="J1042" t="s">
        <v>86</v>
      </c>
      <c r="K1042" s="30" t="s">
        <v>122</v>
      </c>
      <c r="L1042" t="s">
        <v>88</v>
      </c>
      <c r="M1042" s="31" t="s">
        <v>151</v>
      </c>
      <c r="N1042" s="31" t="s">
        <v>90</v>
      </c>
      <c r="O1042" s="28" t="s">
        <v>90</v>
      </c>
      <c r="P1042" t="s">
        <v>91</v>
      </c>
      <c r="Q1042" s="30" t="s">
        <v>115</v>
      </c>
      <c r="R1042" s="28">
        <v>5</v>
      </c>
      <c r="S1042" s="28">
        <v>4</v>
      </c>
      <c r="T1042">
        <v>1957</v>
      </c>
      <c r="U1042">
        <v>2000</v>
      </c>
      <c r="V1042" s="14">
        <f t="shared" si="16"/>
        <v>1</v>
      </c>
      <c r="W1042" s="28" t="s">
        <v>93</v>
      </c>
      <c r="X1042" s="28" t="s">
        <v>94</v>
      </c>
      <c r="Y1042" s="30" t="s">
        <v>124</v>
      </c>
      <c r="Z1042" s="28" t="s">
        <v>124</v>
      </c>
      <c r="AA1042" t="s">
        <v>207</v>
      </c>
      <c r="AB1042" s="28">
        <v>67</v>
      </c>
      <c r="AC1042" s="28" t="s">
        <v>98</v>
      </c>
      <c r="AD1042" s="28" t="s">
        <v>98</v>
      </c>
      <c r="AE1042" s="30" t="s">
        <v>118</v>
      </c>
      <c r="AF1042" t="s">
        <v>98</v>
      </c>
      <c r="AG1042" t="s">
        <v>98</v>
      </c>
      <c r="AH1042" t="s">
        <v>100</v>
      </c>
      <c r="AI1042" t="s">
        <v>153</v>
      </c>
      <c r="AJ1042">
        <v>168</v>
      </c>
      <c r="AK1042" t="s">
        <v>141</v>
      </c>
      <c r="AL1042">
        <v>682</v>
      </c>
      <c r="AM1042">
        <v>284</v>
      </c>
      <c r="AN1042">
        <v>1134</v>
      </c>
      <c r="AO1042" s="28" t="s">
        <v>103</v>
      </c>
      <c r="AP1042" s="28" t="s">
        <v>104</v>
      </c>
      <c r="AQ1042" t="s">
        <v>105</v>
      </c>
      <c r="AR1042" t="s">
        <v>106</v>
      </c>
      <c r="AS1042">
        <v>1803</v>
      </c>
      <c r="AT1042">
        <v>0</v>
      </c>
      <c r="AU1042">
        <v>0</v>
      </c>
      <c r="AV1042">
        <v>1803</v>
      </c>
      <c r="AW1042" s="30">
        <v>1</v>
      </c>
      <c r="AX1042">
        <v>0</v>
      </c>
      <c r="AY1042" s="30">
        <v>2</v>
      </c>
      <c r="AZ1042" s="30">
        <v>0</v>
      </c>
      <c r="BA1042">
        <v>3</v>
      </c>
      <c r="BB1042" s="14">
        <f>IF(Table1[[#This Row],[FullBath]]+Table1[[#This Row],[HalfBath]]=Table1[[#This Row],[BedroomAbvGr]],1,0)</f>
        <v>0</v>
      </c>
      <c r="BC1042">
        <v>1</v>
      </c>
      <c r="BD1042" s="30" t="s">
        <v>98</v>
      </c>
      <c r="BE1042">
        <v>8</v>
      </c>
      <c r="BF1042" t="s">
        <v>221</v>
      </c>
      <c r="BG1042">
        <v>1</v>
      </c>
      <c r="BH1042" t="s">
        <v>98</v>
      </c>
      <c r="BI1042" t="s">
        <v>108</v>
      </c>
      <c r="BJ1042">
        <v>1957</v>
      </c>
      <c r="BK1042" t="s">
        <v>109</v>
      </c>
      <c r="BL1042">
        <v>2</v>
      </c>
      <c r="BM1042">
        <v>484</v>
      </c>
      <c r="BN1042" t="s">
        <v>98</v>
      </c>
      <c r="BO1042" t="s">
        <v>98</v>
      </c>
      <c r="BP1042" t="s">
        <v>105</v>
      </c>
      <c r="BQ1042" s="30">
        <v>0</v>
      </c>
      <c r="BR1042" s="14">
        <f>IF(Table1[[#This Row],[WoodDeckSF]]&gt;0,1,0)</f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s="28" t="s">
        <v>83</v>
      </c>
      <c r="BY1042" s="14">
        <f>IF(Table1[[#This Row],[PoolQC]]="NA", 0, 1)</f>
        <v>0</v>
      </c>
      <c r="BZ1042" s="30" t="s">
        <v>165</v>
      </c>
      <c r="CA1042" s="14">
        <f>IF(Table1[[#This Row],[Fence]]="NA",0,1)</f>
        <v>1</v>
      </c>
      <c r="CB1042" t="s">
        <v>83</v>
      </c>
      <c r="CC1042">
        <v>0</v>
      </c>
      <c r="CD1042" s="30">
        <v>1</v>
      </c>
      <c r="CE1042">
        <v>2006</v>
      </c>
      <c r="CF1042" t="s">
        <v>110</v>
      </c>
      <c r="CG1042" t="s">
        <v>111</v>
      </c>
      <c r="CH1042" s="14">
        <f>IF(Table1[[#This Row],[SaleCondition]]="Normal",1,0)</f>
        <v>1</v>
      </c>
      <c r="CI1042" s="1">
        <v>155000</v>
      </c>
    </row>
    <row r="1043" spans="1:87" x14ac:dyDescent="0.2">
      <c r="A1043">
        <v>1042</v>
      </c>
      <c r="B1043">
        <v>60</v>
      </c>
      <c r="C1043" s="28" t="s">
        <v>81</v>
      </c>
      <c r="D1043" t="s">
        <v>83</v>
      </c>
      <c r="E1043">
        <v>9130</v>
      </c>
      <c r="F1043" s="28" t="s">
        <v>82</v>
      </c>
      <c r="G1043" t="s">
        <v>83</v>
      </c>
      <c r="H1043" t="s">
        <v>84</v>
      </c>
      <c r="I1043" s="28" t="s">
        <v>85</v>
      </c>
      <c r="J1043" t="s">
        <v>86</v>
      </c>
      <c r="K1043" s="30" t="s">
        <v>87</v>
      </c>
      <c r="L1043" t="s">
        <v>88</v>
      </c>
      <c r="M1043" s="31" t="s">
        <v>138</v>
      </c>
      <c r="N1043" s="31" t="s">
        <v>114</v>
      </c>
      <c r="O1043" s="28" t="s">
        <v>90</v>
      </c>
      <c r="P1043" t="s">
        <v>91</v>
      </c>
      <c r="Q1043" s="30" t="s">
        <v>92</v>
      </c>
      <c r="R1043" s="28">
        <v>6</v>
      </c>
      <c r="S1043" s="28">
        <v>8</v>
      </c>
      <c r="T1043">
        <v>1966</v>
      </c>
      <c r="U1043">
        <v>2000</v>
      </c>
      <c r="V1043" s="14">
        <f t="shared" si="16"/>
        <v>1</v>
      </c>
      <c r="W1043" s="28" t="s">
        <v>152</v>
      </c>
      <c r="X1043" s="28" t="s">
        <v>94</v>
      </c>
      <c r="Y1043" s="30" t="s">
        <v>140</v>
      </c>
      <c r="Z1043" s="28" t="s">
        <v>140</v>
      </c>
      <c r="AA1043" t="s">
        <v>96</v>
      </c>
      <c r="AB1043" s="28">
        <v>252</v>
      </c>
      <c r="AC1043" s="28" t="s">
        <v>98</v>
      </c>
      <c r="AD1043" s="28" t="s">
        <v>98</v>
      </c>
      <c r="AE1043" s="30" t="s">
        <v>118</v>
      </c>
      <c r="AF1043" t="s">
        <v>98</v>
      </c>
      <c r="AG1043" t="s">
        <v>98</v>
      </c>
      <c r="AH1043" t="s">
        <v>100</v>
      </c>
      <c r="AI1043" t="s">
        <v>101</v>
      </c>
      <c r="AJ1043">
        <v>400</v>
      </c>
      <c r="AK1043" t="s">
        <v>153</v>
      </c>
      <c r="AL1043">
        <v>64</v>
      </c>
      <c r="AM1043">
        <v>336</v>
      </c>
      <c r="AN1043">
        <v>800</v>
      </c>
      <c r="AO1043" s="28" t="s">
        <v>103</v>
      </c>
      <c r="AP1043" s="28" t="s">
        <v>97</v>
      </c>
      <c r="AQ1043" t="s">
        <v>105</v>
      </c>
      <c r="AR1043" t="s">
        <v>106</v>
      </c>
      <c r="AS1043">
        <v>800</v>
      </c>
      <c r="AT1043">
        <v>832</v>
      </c>
      <c r="AU1043">
        <v>0</v>
      </c>
      <c r="AV1043">
        <v>1632</v>
      </c>
      <c r="AW1043" s="30">
        <v>0</v>
      </c>
      <c r="AX1043">
        <v>1</v>
      </c>
      <c r="AY1043" s="30">
        <v>1</v>
      </c>
      <c r="AZ1043" s="30">
        <v>1</v>
      </c>
      <c r="BA1043">
        <v>4</v>
      </c>
      <c r="BB1043" s="14">
        <f>IF(Table1[[#This Row],[FullBath]]+Table1[[#This Row],[HalfBath]]=Table1[[#This Row],[BedroomAbvGr]],1,0)</f>
        <v>0</v>
      </c>
      <c r="BC1043">
        <v>1</v>
      </c>
      <c r="BD1043" s="30" t="s">
        <v>97</v>
      </c>
      <c r="BE1043">
        <v>7</v>
      </c>
      <c r="BF1043" t="s">
        <v>107</v>
      </c>
      <c r="BG1043">
        <v>0</v>
      </c>
      <c r="BH1043" t="s">
        <v>83</v>
      </c>
      <c r="BI1043" t="s">
        <v>108</v>
      </c>
      <c r="BJ1043">
        <v>1966</v>
      </c>
      <c r="BK1043" t="s">
        <v>102</v>
      </c>
      <c r="BL1043">
        <v>2</v>
      </c>
      <c r="BM1043">
        <v>484</v>
      </c>
      <c r="BN1043" t="s">
        <v>98</v>
      </c>
      <c r="BO1043" t="s">
        <v>98</v>
      </c>
      <c r="BP1043" t="s">
        <v>105</v>
      </c>
      <c r="BQ1043" s="30">
        <v>0</v>
      </c>
      <c r="BR1043" s="14">
        <f>IF(Table1[[#This Row],[WoodDeckSF]]&gt;0,1,0)</f>
        <v>0</v>
      </c>
      <c r="BS1043">
        <v>40</v>
      </c>
      <c r="BT1043">
        <v>0</v>
      </c>
      <c r="BU1043">
        <v>0</v>
      </c>
      <c r="BV1043">
        <v>0</v>
      </c>
      <c r="BW1043">
        <v>0</v>
      </c>
      <c r="BX1043" s="28" t="s">
        <v>83</v>
      </c>
      <c r="BY1043" s="14">
        <f>IF(Table1[[#This Row],[PoolQC]]="NA", 0, 1)</f>
        <v>0</v>
      </c>
      <c r="BZ1043" s="30" t="s">
        <v>83</v>
      </c>
      <c r="CA1043" s="14">
        <f>IF(Table1[[#This Row],[Fence]]="NA",0,1)</f>
        <v>0</v>
      </c>
      <c r="CB1043" t="s">
        <v>83</v>
      </c>
      <c r="CC1043">
        <v>0</v>
      </c>
      <c r="CD1043" s="30">
        <v>7</v>
      </c>
      <c r="CE1043">
        <v>2008</v>
      </c>
      <c r="CF1043" t="s">
        <v>110</v>
      </c>
      <c r="CG1043" t="s">
        <v>111</v>
      </c>
      <c r="CH1043" s="14">
        <f>IF(Table1[[#This Row],[SaleCondition]]="Normal",1,0)</f>
        <v>1</v>
      </c>
      <c r="CI1043" s="1">
        <v>173000</v>
      </c>
    </row>
    <row r="1044" spans="1:87" x14ac:dyDescent="0.2">
      <c r="A1044">
        <v>1043</v>
      </c>
      <c r="B1044">
        <v>120</v>
      </c>
      <c r="C1044" s="28" t="s">
        <v>81</v>
      </c>
      <c r="D1044">
        <v>34</v>
      </c>
      <c r="E1044">
        <v>5381</v>
      </c>
      <c r="F1044" s="28" t="s">
        <v>82</v>
      </c>
      <c r="G1044" t="s">
        <v>83</v>
      </c>
      <c r="H1044" t="s">
        <v>120</v>
      </c>
      <c r="I1044" s="28" t="s">
        <v>85</v>
      </c>
      <c r="J1044" t="s">
        <v>86</v>
      </c>
      <c r="K1044" s="30" t="s">
        <v>87</v>
      </c>
      <c r="L1044" t="s">
        <v>88</v>
      </c>
      <c r="M1044" s="31" t="s">
        <v>154</v>
      </c>
      <c r="N1044" s="31" t="s">
        <v>90</v>
      </c>
      <c r="O1044" s="28" t="s">
        <v>90</v>
      </c>
      <c r="P1044" t="s">
        <v>198</v>
      </c>
      <c r="Q1044" s="30" t="s">
        <v>115</v>
      </c>
      <c r="R1044" s="28">
        <v>6</v>
      </c>
      <c r="S1044" s="28">
        <v>5</v>
      </c>
      <c r="T1044">
        <v>2005</v>
      </c>
      <c r="U1044">
        <v>2005</v>
      </c>
      <c r="V1044" s="14">
        <f t="shared" si="16"/>
        <v>0</v>
      </c>
      <c r="W1044" s="28" t="s">
        <v>93</v>
      </c>
      <c r="X1044" s="28" t="s">
        <v>94</v>
      </c>
      <c r="Y1044" s="30" t="s">
        <v>95</v>
      </c>
      <c r="Z1044" s="28" t="s">
        <v>95</v>
      </c>
      <c r="AA1044" t="s">
        <v>137</v>
      </c>
      <c r="AB1044" s="28">
        <v>135</v>
      </c>
      <c r="AC1044" s="28" t="s">
        <v>97</v>
      </c>
      <c r="AD1044" s="28" t="s">
        <v>98</v>
      </c>
      <c r="AE1044" s="30" t="s">
        <v>99</v>
      </c>
      <c r="AF1044" t="s">
        <v>97</v>
      </c>
      <c r="AG1044" t="s">
        <v>98</v>
      </c>
      <c r="AH1044" t="s">
        <v>130</v>
      </c>
      <c r="AI1044" t="s">
        <v>119</v>
      </c>
      <c r="AJ1044">
        <v>900</v>
      </c>
      <c r="AK1044" t="s">
        <v>102</v>
      </c>
      <c r="AL1044">
        <v>0</v>
      </c>
      <c r="AM1044">
        <v>406</v>
      </c>
      <c r="AN1044">
        <v>1306</v>
      </c>
      <c r="AO1044" s="28" t="s">
        <v>103</v>
      </c>
      <c r="AP1044" s="28" t="s">
        <v>104</v>
      </c>
      <c r="AQ1044" t="s">
        <v>105</v>
      </c>
      <c r="AR1044" t="s">
        <v>106</v>
      </c>
      <c r="AS1044">
        <v>1306</v>
      </c>
      <c r="AT1044">
        <v>0</v>
      </c>
      <c r="AU1044">
        <v>0</v>
      </c>
      <c r="AV1044">
        <v>1306</v>
      </c>
      <c r="AW1044" s="30">
        <v>1</v>
      </c>
      <c r="AX1044">
        <v>0</v>
      </c>
      <c r="AY1044" s="30">
        <v>2</v>
      </c>
      <c r="AZ1044" s="30">
        <v>0</v>
      </c>
      <c r="BA1044">
        <v>1</v>
      </c>
      <c r="BB1044" s="14">
        <f>IF(Table1[[#This Row],[FullBath]]+Table1[[#This Row],[HalfBath]]=Table1[[#This Row],[BedroomAbvGr]],1,0)</f>
        <v>0</v>
      </c>
      <c r="BC1044">
        <v>1</v>
      </c>
      <c r="BD1044" s="30" t="s">
        <v>97</v>
      </c>
      <c r="BE1044">
        <v>5</v>
      </c>
      <c r="BF1044" t="s">
        <v>107</v>
      </c>
      <c r="BG1044">
        <v>1</v>
      </c>
      <c r="BH1044" t="s">
        <v>97</v>
      </c>
      <c r="BI1044" t="s">
        <v>108</v>
      </c>
      <c r="BJ1044">
        <v>2005</v>
      </c>
      <c r="BK1044" t="s">
        <v>109</v>
      </c>
      <c r="BL1044">
        <v>2</v>
      </c>
      <c r="BM1044">
        <v>624</v>
      </c>
      <c r="BN1044" t="s">
        <v>98</v>
      </c>
      <c r="BO1044" t="s">
        <v>98</v>
      </c>
      <c r="BP1044" t="s">
        <v>105</v>
      </c>
      <c r="BQ1044" s="30">
        <v>170</v>
      </c>
      <c r="BR1044" s="14">
        <f>IF(Table1[[#This Row],[WoodDeckSF]]&gt;0,1,0)</f>
        <v>1</v>
      </c>
      <c r="BS1044">
        <v>63</v>
      </c>
      <c r="BT1044">
        <v>0</v>
      </c>
      <c r="BU1044">
        <v>0</v>
      </c>
      <c r="BV1044">
        <v>0</v>
      </c>
      <c r="BW1044">
        <v>0</v>
      </c>
      <c r="BX1044" s="28" t="s">
        <v>83</v>
      </c>
      <c r="BY1044" s="14">
        <f>IF(Table1[[#This Row],[PoolQC]]="NA", 0, 1)</f>
        <v>0</v>
      </c>
      <c r="BZ1044" s="30" t="s">
        <v>83</v>
      </c>
      <c r="CA1044" s="14">
        <f>IF(Table1[[#This Row],[Fence]]="NA",0,1)</f>
        <v>0</v>
      </c>
      <c r="CB1044" t="s">
        <v>83</v>
      </c>
      <c r="CC1044">
        <v>0</v>
      </c>
      <c r="CD1044" s="30">
        <v>8</v>
      </c>
      <c r="CE1044">
        <v>2009</v>
      </c>
      <c r="CF1044" t="s">
        <v>110</v>
      </c>
      <c r="CG1044" t="s">
        <v>111</v>
      </c>
      <c r="CH1044" s="14">
        <f>IF(Table1[[#This Row],[SaleCondition]]="Normal",1,0)</f>
        <v>1</v>
      </c>
      <c r="CI1044" s="1">
        <v>196000</v>
      </c>
    </row>
    <row r="1045" spans="1:87" x14ac:dyDescent="0.2">
      <c r="A1045">
        <v>1044</v>
      </c>
      <c r="B1045">
        <v>60</v>
      </c>
      <c r="C1045" s="28" t="s">
        <v>81</v>
      </c>
      <c r="D1045">
        <v>86</v>
      </c>
      <c r="E1045">
        <v>11839</v>
      </c>
      <c r="F1045" s="28" t="s">
        <v>82</v>
      </c>
      <c r="G1045" t="s">
        <v>83</v>
      </c>
      <c r="H1045" t="s">
        <v>84</v>
      </c>
      <c r="I1045" s="28" t="s">
        <v>85</v>
      </c>
      <c r="J1045" t="s">
        <v>86</v>
      </c>
      <c r="K1045" s="30" t="s">
        <v>87</v>
      </c>
      <c r="L1045" t="s">
        <v>88</v>
      </c>
      <c r="M1045" s="31" t="s">
        <v>170</v>
      </c>
      <c r="N1045" s="31" t="s">
        <v>90</v>
      </c>
      <c r="O1045" s="28" t="s">
        <v>90</v>
      </c>
      <c r="P1045" t="s">
        <v>91</v>
      </c>
      <c r="Q1045" s="30" t="s">
        <v>92</v>
      </c>
      <c r="R1045" s="28">
        <v>7</v>
      </c>
      <c r="S1045" s="28">
        <v>5</v>
      </c>
      <c r="T1045">
        <v>1990</v>
      </c>
      <c r="U1045">
        <v>1990</v>
      </c>
      <c r="V1045" s="14">
        <f t="shared" si="16"/>
        <v>0</v>
      </c>
      <c r="W1045" s="28" t="s">
        <v>152</v>
      </c>
      <c r="X1045" s="28" t="s">
        <v>94</v>
      </c>
      <c r="Y1045" s="30" t="s">
        <v>140</v>
      </c>
      <c r="Z1045" s="28" t="s">
        <v>140</v>
      </c>
      <c r="AA1045" t="s">
        <v>96</v>
      </c>
      <c r="AB1045" s="28">
        <v>99</v>
      </c>
      <c r="AC1045" s="28" t="s">
        <v>98</v>
      </c>
      <c r="AD1045" s="28" t="s">
        <v>98</v>
      </c>
      <c r="AE1045" s="30" t="s">
        <v>99</v>
      </c>
      <c r="AF1045" t="s">
        <v>97</v>
      </c>
      <c r="AG1045" t="s">
        <v>98</v>
      </c>
      <c r="AH1045" t="s">
        <v>100</v>
      </c>
      <c r="AI1045" t="s">
        <v>101</v>
      </c>
      <c r="AJ1045">
        <v>1085</v>
      </c>
      <c r="AK1045" t="s">
        <v>102</v>
      </c>
      <c r="AL1045">
        <v>0</v>
      </c>
      <c r="AM1045">
        <v>390</v>
      </c>
      <c r="AN1045">
        <v>1475</v>
      </c>
      <c r="AO1045" s="28" t="s">
        <v>103</v>
      </c>
      <c r="AP1045" s="28" t="s">
        <v>104</v>
      </c>
      <c r="AQ1045" t="s">
        <v>105</v>
      </c>
      <c r="AR1045" t="s">
        <v>106</v>
      </c>
      <c r="AS1045">
        <v>1532</v>
      </c>
      <c r="AT1045">
        <v>797</v>
      </c>
      <c r="AU1045">
        <v>0</v>
      </c>
      <c r="AV1045">
        <v>2329</v>
      </c>
      <c r="AW1045" s="30">
        <v>1</v>
      </c>
      <c r="AX1045">
        <v>0</v>
      </c>
      <c r="AY1045" s="30">
        <v>2</v>
      </c>
      <c r="AZ1045" s="30">
        <v>1</v>
      </c>
      <c r="BA1045">
        <v>4</v>
      </c>
      <c r="BB1045" s="14">
        <f>IF(Table1[[#This Row],[FullBath]]+Table1[[#This Row],[HalfBath]]=Table1[[#This Row],[BedroomAbvGr]],1,0)</f>
        <v>0</v>
      </c>
      <c r="BC1045">
        <v>1</v>
      </c>
      <c r="BD1045" s="30" t="s">
        <v>97</v>
      </c>
      <c r="BE1045">
        <v>10</v>
      </c>
      <c r="BF1045" t="s">
        <v>107</v>
      </c>
      <c r="BG1045">
        <v>1</v>
      </c>
      <c r="BH1045" t="s">
        <v>104</v>
      </c>
      <c r="BI1045" t="s">
        <v>108</v>
      </c>
      <c r="BJ1045">
        <v>1990</v>
      </c>
      <c r="BK1045" t="s">
        <v>102</v>
      </c>
      <c r="BL1045">
        <v>2</v>
      </c>
      <c r="BM1045">
        <v>514</v>
      </c>
      <c r="BN1045" t="s">
        <v>98</v>
      </c>
      <c r="BO1045" t="s">
        <v>98</v>
      </c>
      <c r="BP1045" t="s">
        <v>105</v>
      </c>
      <c r="BQ1045" s="30">
        <v>192</v>
      </c>
      <c r="BR1045" s="14">
        <f>IF(Table1[[#This Row],[WoodDeckSF]]&gt;0,1,0)</f>
        <v>1</v>
      </c>
      <c r="BS1045">
        <v>121</v>
      </c>
      <c r="BT1045">
        <v>0</v>
      </c>
      <c r="BU1045">
        <v>0</v>
      </c>
      <c r="BV1045">
        <v>0</v>
      </c>
      <c r="BW1045">
        <v>0</v>
      </c>
      <c r="BX1045" s="28" t="s">
        <v>83</v>
      </c>
      <c r="BY1045" s="14">
        <f>IF(Table1[[#This Row],[PoolQC]]="NA", 0, 1)</f>
        <v>0</v>
      </c>
      <c r="BZ1045" s="30" t="s">
        <v>83</v>
      </c>
      <c r="CA1045" s="14">
        <f>IF(Table1[[#This Row],[Fence]]="NA",0,1)</f>
        <v>0</v>
      </c>
      <c r="CB1045" t="s">
        <v>83</v>
      </c>
      <c r="CC1045">
        <v>0</v>
      </c>
      <c r="CD1045" s="30">
        <v>5</v>
      </c>
      <c r="CE1045">
        <v>2008</v>
      </c>
      <c r="CF1045" t="s">
        <v>110</v>
      </c>
      <c r="CG1045" t="s">
        <v>111</v>
      </c>
      <c r="CH1045" s="14">
        <f>IF(Table1[[#This Row],[SaleCondition]]="Normal",1,0)</f>
        <v>1</v>
      </c>
      <c r="CI1045" s="1">
        <v>262280</v>
      </c>
    </row>
    <row r="1046" spans="1:87" x14ac:dyDescent="0.2">
      <c r="A1046">
        <v>1045</v>
      </c>
      <c r="B1046">
        <v>20</v>
      </c>
      <c r="C1046" s="28" t="s">
        <v>81</v>
      </c>
      <c r="D1046">
        <v>80</v>
      </c>
      <c r="E1046">
        <v>9600</v>
      </c>
      <c r="F1046" s="28" t="s">
        <v>82</v>
      </c>
      <c r="G1046" t="s">
        <v>83</v>
      </c>
      <c r="H1046" t="s">
        <v>84</v>
      </c>
      <c r="I1046" s="28" t="s">
        <v>85</v>
      </c>
      <c r="J1046" t="s">
        <v>86</v>
      </c>
      <c r="K1046" s="30" t="s">
        <v>87</v>
      </c>
      <c r="L1046" t="s">
        <v>88</v>
      </c>
      <c r="M1046" s="31" t="s">
        <v>138</v>
      </c>
      <c r="N1046" s="31" t="s">
        <v>139</v>
      </c>
      <c r="O1046" s="28" t="s">
        <v>90</v>
      </c>
      <c r="P1046" t="s">
        <v>91</v>
      </c>
      <c r="Q1046" s="30" t="s">
        <v>115</v>
      </c>
      <c r="R1046" s="28">
        <v>8</v>
      </c>
      <c r="S1046" s="28">
        <v>5</v>
      </c>
      <c r="T1046">
        <v>1981</v>
      </c>
      <c r="U1046">
        <v>1981</v>
      </c>
      <c r="V1046" s="14">
        <f t="shared" si="16"/>
        <v>0</v>
      </c>
      <c r="W1046" s="28" t="s">
        <v>152</v>
      </c>
      <c r="X1046" s="28" t="s">
        <v>196</v>
      </c>
      <c r="Y1046" s="30" t="s">
        <v>96</v>
      </c>
      <c r="Z1046" s="28" t="s">
        <v>96</v>
      </c>
      <c r="AA1046" t="s">
        <v>117</v>
      </c>
      <c r="AB1046" s="28">
        <v>0</v>
      </c>
      <c r="AC1046" s="28" t="s">
        <v>97</v>
      </c>
      <c r="AD1046" s="28" t="s">
        <v>98</v>
      </c>
      <c r="AE1046" s="30" t="s">
        <v>99</v>
      </c>
      <c r="AF1046" t="s">
        <v>97</v>
      </c>
      <c r="AG1046" t="s">
        <v>98</v>
      </c>
      <c r="AH1046" t="s">
        <v>100</v>
      </c>
      <c r="AI1046" t="s">
        <v>119</v>
      </c>
      <c r="AJ1046">
        <v>1104</v>
      </c>
      <c r="AK1046" t="s">
        <v>102</v>
      </c>
      <c r="AL1046">
        <v>0</v>
      </c>
      <c r="AM1046">
        <v>1420</v>
      </c>
      <c r="AN1046">
        <v>2524</v>
      </c>
      <c r="AO1046" s="28" t="s">
        <v>103</v>
      </c>
      <c r="AP1046" s="28" t="s">
        <v>98</v>
      </c>
      <c r="AQ1046" t="s">
        <v>105</v>
      </c>
      <c r="AR1046" t="s">
        <v>106</v>
      </c>
      <c r="AS1046">
        <v>2524</v>
      </c>
      <c r="AT1046">
        <v>0</v>
      </c>
      <c r="AU1046">
        <v>0</v>
      </c>
      <c r="AV1046">
        <v>2524</v>
      </c>
      <c r="AW1046" s="30">
        <v>1</v>
      </c>
      <c r="AX1046">
        <v>0</v>
      </c>
      <c r="AY1046" s="30">
        <v>2</v>
      </c>
      <c r="AZ1046" s="30">
        <v>1</v>
      </c>
      <c r="BA1046">
        <v>4</v>
      </c>
      <c r="BB1046" s="14">
        <f>IF(Table1[[#This Row],[FullBath]]+Table1[[#This Row],[HalfBath]]=Table1[[#This Row],[BedroomAbvGr]],1,0)</f>
        <v>0</v>
      </c>
      <c r="BC1046">
        <v>1</v>
      </c>
      <c r="BD1046" s="30" t="s">
        <v>97</v>
      </c>
      <c r="BE1046">
        <v>9</v>
      </c>
      <c r="BF1046" t="s">
        <v>107</v>
      </c>
      <c r="BG1046">
        <v>1</v>
      </c>
      <c r="BH1046" t="s">
        <v>97</v>
      </c>
      <c r="BI1046" t="s">
        <v>108</v>
      </c>
      <c r="BJ1046">
        <v>1981</v>
      </c>
      <c r="BK1046" t="s">
        <v>157</v>
      </c>
      <c r="BL1046">
        <v>2</v>
      </c>
      <c r="BM1046">
        <v>542</v>
      </c>
      <c r="BN1046" t="s">
        <v>98</v>
      </c>
      <c r="BO1046" t="s">
        <v>98</v>
      </c>
      <c r="BP1046" t="s">
        <v>105</v>
      </c>
      <c r="BQ1046" s="30">
        <v>474</v>
      </c>
      <c r="BR1046" s="14">
        <f>IF(Table1[[#This Row],[WoodDeckSF]]&gt;0,1,0)</f>
        <v>1</v>
      </c>
      <c r="BS1046">
        <v>120</v>
      </c>
      <c r="BT1046">
        <v>0</v>
      </c>
      <c r="BU1046">
        <v>0</v>
      </c>
      <c r="BV1046">
        <v>0</v>
      </c>
      <c r="BW1046">
        <v>0</v>
      </c>
      <c r="BX1046" s="28" t="s">
        <v>83</v>
      </c>
      <c r="BY1046" s="14">
        <f>IF(Table1[[#This Row],[PoolQC]]="NA", 0, 1)</f>
        <v>0</v>
      </c>
      <c r="BZ1046" s="30" t="s">
        <v>134</v>
      </c>
      <c r="CA1046" s="14">
        <f>IF(Table1[[#This Row],[Fence]]="NA",0,1)</f>
        <v>1</v>
      </c>
      <c r="CB1046" t="s">
        <v>83</v>
      </c>
      <c r="CC1046">
        <v>0</v>
      </c>
      <c r="CD1046" s="30">
        <v>7</v>
      </c>
      <c r="CE1046">
        <v>2009</v>
      </c>
      <c r="CF1046" t="s">
        <v>110</v>
      </c>
      <c r="CG1046" t="s">
        <v>111</v>
      </c>
      <c r="CH1046" s="14">
        <f>IF(Table1[[#This Row],[SaleCondition]]="Normal",1,0)</f>
        <v>1</v>
      </c>
      <c r="CI1046" s="1">
        <v>278000</v>
      </c>
    </row>
    <row r="1047" spans="1:87" x14ac:dyDescent="0.2">
      <c r="A1047">
        <v>1046</v>
      </c>
      <c r="B1047">
        <v>20</v>
      </c>
      <c r="C1047" s="28" t="s">
        <v>81</v>
      </c>
      <c r="D1047" t="s">
        <v>83</v>
      </c>
      <c r="E1047">
        <v>13680</v>
      </c>
      <c r="F1047" s="28" t="s">
        <v>82</v>
      </c>
      <c r="G1047" t="s">
        <v>83</v>
      </c>
      <c r="H1047" t="s">
        <v>120</v>
      </c>
      <c r="I1047" s="28" t="s">
        <v>85</v>
      </c>
      <c r="J1047" t="s">
        <v>86</v>
      </c>
      <c r="K1047" s="30" t="s">
        <v>166</v>
      </c>
      <c r="L1047" t="s">
        <v>88</v>
      </c>
      <c r="M1047" s="31" t="s">
        <v>185</v>
      </c>
      <c r="N1047" s="31" t="s">
        <v>90</v>
      </c>
      <c r="O1047" s="28" t="s">
        <v>90</v>
      </c>
      <c r="P1047" t="s">
        <v>91</v>
      </c>
      <c r="Q1047" s="30" t="s">
        <v>115</v>
      </c>
      <c r="R1047" s="28">
        <v>3</v>
      </c>
      <c r="S1047" s="28">
        <v>5</v>
      </c>
      <c r="T1047">
        <v>1955</v>
      </c>
      <c r="U1047">
        <v>1955</v>
      </c>
      <c r="V1047" s="14">
        <f t="shared" si="16"/>
        <v>0</v>
      </c>
      <c r="W1047" s="28" t="s">
        <v>152</v>
      </c>
      <c r="X1047" s="28" t="s">
        <v>94</v>
      </c>
      <c r="Y1047" s="30" t="s">
        <v>96</v>
      </c>
      <c r="Z1047" s="28" t="s">
        <v>124</v>
      </c>
      <c r="AA1047" t="s">
        <v>117</v>
      </c>
      <c r="AB1047" s="28">
        <v>0</v>
      </c>
      <c r="AC1047" s="28" t="s">
        <v>98</v>
      </c>
      <c r="AD1047" s="28" t="s">
        <v>98</v>
      </c>
      <c r="AE1047" s="30" t="s">
        <v>168</v>
      </c>
      <c r="AF1047" t="s">
        <v>83</v>
      </c>
      <c r="AG1047" t="s">
        <v>83</v>
      </c>
      <c r="AH1047" t="s">
        <v>83</v>
      </c>
      <c r="AI1047" t="s">
        <v>83</v>
      </c>
      <c r="AJ1047">
        <v>0</v>
      </c>
      <c r="AK1047" t="s">
        <v>83</v>
      </c>
      <c r="AL1047">
        <v>0</v>
      </c>
      <c r="AM1047">
        <v>0</v>
      </c>
      <c r="AN1047">
        <v>0</v>
      </c>
      <c r="AO1047" s="28" t="s">
        <v>103</v>
      </c>
      <c r="AP1047" s="28" t="s">
        <v>104</v>
      </c>
      <c r="AQ1047" t="s">
        <v>105</v>
      </c>
      <c r="AR1047" t="s">
        <v>164</v>
      </c>
      <c r="AS1047">
        <v>1733</v>
      </c>
      <c r="AT1047">
        <v>0</v>
      </c>
      <c r="AU1047">
        <v>0</v>
      </c>
      <c r="AV1047">
        <v>1733</v>
      </c>
      <c r="AW1047" s="30">
        <v>0</v>
      </c>
      <c r="AX1047">
        <v>0</v>
      </c>
      <c r="AY1047" s="30">
        <v>2</v>
      </c>
      <c r="AZ1047" s="30">
        <v>0</v>
      </c>
      <c r="BA1047">
        <v>4</v>
      </c>
      <c r="BB1047" s="14">
        <f>IF(Table1[[#This Row],[FullBath]]+Table1[[#This Row],[HalfBath]]=Table1[[#This Row],[BedroomAbvGr]],1,0)</f>
        <v>0</v>
      </c>
      <c r="BC1047">
        <v>1</v>
      </c>
      <c r="BD1047" s="30" t="s">
        <v>98</v>
      </c>
      <c r="BE1047">
        <v>8</v>
      </c>
      <c r="BF1047" t="s">
        <v>224</v>
      </c>
      <c r="BG1047">
        <v>1</v>
      </c>
      <c r="BH1047" t="s">
        <v>97</v>
      </c>
      <c r="BI1047" t="s">
        <v>108</v>
      </c>
      <c r="BJ1047">
        <v>1955</v>
      </c>
      <c r="BK1047" t="s">
        <v>102</v>
      </c>
      <c r="BL1047">
        <v>2</v>
      </c>
      <c r="BM1047">
        <v>452</v>
      </c>
      <c r="BN1047" t="s">
        <v>98</v>
      </c>
      <c r="BO1047" t="s">
        <v>98</v>
      </c>
      <c r="BP1047" t="s">
        <v>105</v>
      </c>
      <c r="BQ1047" s="30">
        <v>0</v>
      </c>
      <c r="BR1047" s="14">
        <f>IF(Table1[[#This Row],[WoodDeckSF]]&gt;0,1,0)</f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s="28" t="s">
        <v>83</v>
      </c>
      <c r="BY1047" s="14">
        <f>IF(Table1[[#This Row],[PoolQC]]="NA", 0, 1)</f>
        <v>0</v>
      </c>
      <c r="BZ1047" s="30" t="s">
        <v>83</v>
      </c>
      <c r="CA1047" s="14">
        <f>IF(Table1[[#This Row],[Fence]]="NA",0,1)</f>
        <v>0</v>
      </c>
      <c r="CB1047" t="s">
        <v>83</v>
      </c>
      <c r="CC1047">
        <v>0</v>
      </c>
      <c r="CD1047" s="30">
        <v>6</v>
      </c>
      <c r="CE1047">
        <v>2009</v>
      </c>
      <c r="CF1047" t="s">
        <v>110</v>
      </c>
      <c r="CG1047" t="s">
        <v>111</v>
      </c>
      <c r="CH1047" s="14">
        <f>IF(Table1[[#This Row],[SaleCondition]]="Normal",1,0)</f>
        <v>1</v>
      </c>
      <c r="CI1047" s="1">
        <v>139600</v>
      </c>
    </row>
    <row r="1048" spans="1:87" x14ac:dyDescent="0.2">
      <c r="A1048">
        <v>1047</v>
      </c>
      <c r="B1048">
        <v>60</v>
      </c>
      <c r="C1048" s="28" t="s">
        <v>81</v>
      </c>
      <c r="D1048">
        <v>85</v>
      </c>
      <c r="E1048">
        <v>16056</v>
      </c>
      <c r="F1048" s="28" t="s">
        <v>82</v>
      </c>
      <c r="G1048" t="s">
        <v>83</v>
      </c>
      <c r="H1048" t="s">
        <v>120</v>
      </c>
      <c r="I1048" s="28" t="s">
        <v>85</v>
      </c>
      <c r="J1048" t="s">
        <v>86</v>
      </c>
      <c r="K1048" s="30" t="s">
        <v>87</v>
      </c>
      <c r="L1048" t="s">
        <v>88</v>
      </c>
      <c r="M1048" s="31" t="s">
        <v>200</v>
      </c>
      <c r="N1048" s="31" t="s">
        <v>90</v>
      </c>
      <c r="O1048" s="28" t="s">
        <v>90</v>
      </c>
      <c r="P1048" t="s">
        <v>91</v>
      </c>
      <c r="Q1048" s="30" t="s">
        <v>92</v>
      </c>
      <c r="R1048" s="28">
        <v>9</v>
      </c>
      <c r="S1048" s="28">
        <v>5</v>
      </c>
      <c r="T1048">
        <v>2005</v>
      </c>
      <c r="U1048">
        <v>2006</v>
      </c>
      <c r="V1048" s="14">
        <f t="shared" si="16"/>
        <v>1</v>
      </c>
      <c r="W1048" s="28" t="s">
        <v>152</v>
      </c>
      <c r="X1048" s="28" t="s">
        <v>94</v>
      </c>
      <c r="Y1048" s="30" t="s">
        <v>180</v>
      </c>
      <c r="Z1048" s="28" t="s">
        <v>181</v>
      </c>
      <c r="AA1048" t="s">
        <v>137</v>
      </c>
      <c r="AB1048" s="28">
        <v>208</v>
      </c>
      <c r="AC1048" s="28" t="s">
        <v>97</v>
      </c>
      <c r="AD1048" s="28" t="s">
        <v>98</v>
      </c>
      <c r="AE1048" s="30" t="s">
        <v>99</v>
      </c>
      <c r="AF1048" t="s">
        <v>104</v>
      </c>
      <c r="AG1048" t="s">
        <v>98</v>
      </c>
      <c r="AH1048" t="s">
        <v>130</v>
      </c>
      <c r="AI1048" t="s">
        <v>101</v>
      </c>
      <c r="AJ1048">
        <v>240</v>
      </c>
      <c r="AK1048" t="s">
        <v>102</v>
      </c>
      <c r="AL1048">
        <v>0</v>
      </c>
      <c r="AM1048">
        <v>1752</v>
      </c>
      <c r="AN1048">
        <v>1992</v>
      </c>
      <c r="AO1048" s="28" t="s">
        <v>103</v>
      </c>
      <c r="AP1048" s="28" t="s">
        <v>104</v>
      </c>
      <c r="AQ1048" t="s">
        <v>105</v>
      </c>
      <c r="AR1048" t="s">
        <v>106</v>
      </c>
      <c r="AS1048">
        <v>1992</v>
      </c>
      <c r="AT1048">
        <v>876</v>
      </c>
      <c r="AU1048">
        <v>0</v>
      </c>
      <c r="AV1048">
        <v>2868</v>
      </c>
      <c r="AW1048" s="30">
        <v>0</v>
      </c>
      <c r="AX1048">
        <v>0</v>
      </c>
      <c r="AY1048" s="30">
        <v>3</v>
      </c>
      <c r="AZ1048" s="30">
        <v>1</v>
      </c>
      <c r="BA1048">
        <v>4</v>
      </c>
      <c r="BB1048" s="14">
        <f>IF(Table1[[#This Row],[FullBath]]+Table1[[#This Row],[HalfBath]]=Table1[[#This Row],[BedroomAbvGr]],1,0)</f>
        <v>1</v>
      </c>
      <c r="BC1048">
        <v>1</v>
      </c>
      <c r="BD1048" s="30" t="s">
        <v>104</v>
      </c>
      <c r="BE1048">
        <v>11</v>
      </c>
      <c r="BF1048" t="s">
        <v>107</v>
      </c>
      <c r="BG1048">
        <v>1</v>
      </c>
      <c r="BH1048" t="s">
        <v>97</v>
      </c>
      <c r="BI1048" t="s">
        <v>156</v>
      </c>
      <c r="BJ1048">
        <v>2005</v>
      </c>
      <c r="BK1048" t="s">
        <v>157</v>
      </c>
      <c r="BL1048">
        <v>3</v>
      </c>
      <c r="BM1048">
        <v>716</v>
      </c>
      <c r="BN1048" t="s">
        <v>98</v>
      </c>
      <c r="BO1048" t="s">
        <v>98</v>
      </c>
      <c r="BP1048" t="s">
        <v>105</v>
      </c>
      <c r="BQ1048" s="30">
        <v>214</v>
      </c>
      <c r="BR1048" s="14">
        <f>IF(Table1[[#This Row],[WoodDeckSF]]&gt;0,1,0)</f>
        <v>1</v>
      </c>
      <c r="BS1048">
        <v>108</v>
      </c>
      <c r="BT1048">
        <v>0</v>
      </c>
      <c r="BU1048">
        <v>0</v>
      </c>
      <c r="BV1048">
        <v>0</v>
      </c>
      <c r="BW1048">
        <v>0</v>
      </c>
      <c r="BX1048" s="28" t="s">
        <v>83</v>
      </c>
      <c r="BY1048" s="14">
        <f>IF(Table1[[#This Row],[PoolQC]]="NA", 0, 1)</f>
        <v>0</v>
      </c>
      <c r="BZ1048" s="30" t="s">
        <v>83</v>
      </c>
      <c r="CA1048" s="14">
        <f>IF(Table1[[#This Row],[Fence]]="NA",0,1)</f>
        <v>0</v>
      </c>
      <c r="CB1048" t="s">
        <v>83</v>
      </c>
      <c r="CC1048">
        <v>0</v>
      </c>
      <c r="CD1048" s="30">
        <v>7</v>
      </c>
      <c r="CE1048">
        <v>2006</v>
      </c>
      <c r="CF1048" t="s">
        <v>158</v>
      </c>
      <c r="CG1048" t="s">
        <v>159</v>
      </c>
      <c r="CH1048" s="14">
        <f>IF(Table1[[#This Row],[SaleCondition]]="Normal",1,0)</f>
        <v>0</v>
      </c>
      <c r="CI1048" s="1">
        <v>556581</v>
      </c>
    </row>
    <row r="1049" spans="1:87" x14ac:dyDescent="0.2">
      <c r="A1049">
        <v>1048</v>
      </c>
      <c r="B1049">
        <v>20</v>
      </c>
      <c r="C1049" s="28" t="s">
        <v>81</v>
      </c>
      <c r="D1049">
        <v>57</v>
      </c>
      <c r="E1049">
        <v>9245</v>
      </c>
      <c r="F1049" s="28" t="s">
        <v>82</v>
      </c>
      <c r="G1049" t="s">
        <v>83</v>
      </c>
      <c r="H1049" t="s">
        <v>160</v>
      </c>
      <c r="I1049" s="28" t="s">
        <v>85</v>
      </c>
      <c r="J1049" t="s">
        <v>86</v>
      </c>
      <c r="K1049" s="30" t="s">
        <v>87</v>
      </c>
      <c r="L1049" t="s">
        <v>88</v>
      </c>
      <c r="M1049" s="31" t="s">
        <v>89</v>
      </c>
      <c r="N1049" s="31" t="s">
        <v>90</v>
      </c>
      <c r="O1049" s="28" t="s">
        <v>90</v>
      </c>
      <c r="P1049" t="s">
        <v>91</v>
      </c>
      <c r="Q1049" s="30" t="s">
        <v>115</v>
      </c>
      <c r="R1049" s="28">
        <v>5</v>
      </c>
      <c r="S1049" s="28">
        <v>5</v>
      </c>
      <c r="T1049">
        <v>1994</v>
      </c>
      <c r="U1049">
        <v>1995</v>
      </c>
      <c r="V1049" s="14">
        <f t="shared" si="16"/>
        <v>1</v>
      </c>
      <c r="W1049" s="28" t="s">
        <v>93</v>
      </c>
      <c r="X1049" s="28" t="s">
        <v>94</v>
      </c>
      <c r="Y1049" s="30" t="s">
        <v>95</v>
      </c>
      <c r="Z1049" s="28" t="s">
        <v>95</v>
      </c>
      <c r="AA1049" t="s">
        <v>117</v>
      </c>
      <c r="AB1049" s="28">
        <v>0</v>
      </c>
      <c r="AC1049" s="28" t="s">
        <v>98</v>
      </c>
      <c r="AD1049" s="28" t="s">
        <v>98</v>
      </c>
      <c r="AE1049" s="30" t="s">
        <v>99</v>
      </c>
      <c r="AF1049" t="s">
        <v>97</v>
      </c>
      <c r="AG1049" t="s">
        <v>98</v>
      </c>
      <c r="AH1049" t="s">
        <v>100</v>
      </c>
      <c r="AI1049" t="s">
        <v>101</v>
      </c>
      <c r="AJ1049">
        <v>686</v>
      </c>
      <c r="AK1049" t="s">
        <v>102</v>
      </c>
      <c r="AL1049">
        <v>0</v>
      </c>
      <c r="AM1049">
        <v>304</v>
      </c>
      <c r="AN1049">
        <v>990</v>
      </c>
      <c r="AO1049" s="28" t="s">
        <v>103</v>
      </c>
      <c r="AP1049" s="28" t="s">
        <v>104</v>
      </c>
      <c r="AQ1049" t="s">
        <v>105</v>
      </c>
      <c r="AR1049" t="s">
        <v>106</v>
      </c>
      <c r="AS1049">
        <v>990</v>
      </c>
      <c r="AT1049">
        <v>0</v>
      </c>
      <c r="AU1049">
        <v>0</v>
      </c>
      <c r="AV1049">
        <v>990</v>
      </c>
      <c r="AW1049" s="30">
        <v>0</v>
      </c>
      <c r="AX1049">
        <v>1</v>
      </c>
      <c r="AY1049" s="30">
        <v>1</v>
      </c>
      <c r="AZ1049" s="30">
        <v>0</v>
      </c>
      <c r="BA1049">
        <v>3</v>
      </c>
      <c r="BB1049" s="14">
        <f>IF(Table1[[#This Row],[FullBath]]+Table1[[#This Row],[HalfBath]]=Table1[[#This Row],[BedroomAbvGr]],1,0)</f>
        <v>0</v>
      </c>
      <c r="BC1049">
        <v>1</v>
      </c>
      <c r="BD1049" s="30" t="s">
        <v>98</v>
      </c>
      <c r="BE1049">
        <v>5</v>
      </c>
      <c r="BF1049" t="s">
        <v>107</v>
      </c>
      <c r="BG1049">
        <v>0</v>
      </c>
      <c r="BH1049" t="s">
        <v>83</v>
      </c>
      <c r="BI1049" t="s">
        <v>127</v>
      </c>
      <c r="BJ1049">
        <v>1996</v>
      </c>
      <c r="BK1049" t="s">
        <v>102</v>
      </c>
      <c r="BL1049">
        <v>2</v>
      </c>
      <c r="BM1049">
        <v>672</v>
      </c>
      <c r="BN1049" t="s">
        <v>98</v>
      </c>
      <c r="BO1049" t="s">
        <v>98</v>
      </c>
      <c r="BP1049" t="s">
        <v>105</v>
      </c>
      <c r="BQ1049" s="30">
        <v>0</v>
      </c>
      <c r="BR1049" s="14">
        <f>IF(Table1[[#This Row],[WoodDeckSF]]&gt;0,1,0)</f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s="28" t="s">
        <v>83</v>
      </c>
      <c r="BY1049" s="14">
        <f>IF(Table1[[#This Row],[PoolQC]]="NA", 0, 1)</f>
        <v>0</v>
      </c>
      <c r="BZ1049" s="30" t="s">
        <v>83</v>
      </c>
      <c r="CA1049" s="14">
        <f>IF(Table1[[#This Row],[Fence]]="NA",0,1)</f>
        <v>0</v>
      </c>
      <c r="CB1049" t="s">
        <v>83</v>
      </c>
      <c r="CC1049">
        <v>0</v>
      </c>
      <c r="CD1049" s="30">
        <v>2</v>
      </c>
      <c r="CE1049">
        <v>2008</v>
      </c>
      <c r="CF1049" t="s">
        <v>110</v>
      </c>
      <c r="CG1049" t="s">
        <v>111</v>
      </c>
      <c r="CH1049" s="14">
        <f>IF(Table1[[#This Row],[SaleCondition]]="Normal",1,0)</f>
        <v>1</v>
      </c>
      <c r="CI1049" s="1">
        <v>145000</v>
      </c>
    </row>
    <row r="1050" spans="1:87" x14ac:dyDescent="0.2">
      <c r="A1050">
        <v>1049</v>
      </c>
      <c r="B1050">
        <v>20</v>
      </c>
      <c r="C1050" s="28" t="s">
        <v>81</v>
      </c>
      <c r="D1050">
        <v>100</v>
      </c>
      <c r="E1050">
        <v>21750</v>
      </c>
      <c r="F1050" s="28" t="s">
        <v>82</v>
      </c>
      <c r="G1050" t="s">
        <v>83</v>
      </c>
      <c r="H1050" t="s">
        <v>84</v>
      </c>
      <c r="I1050" s="28" t="s">
        <v>85</v>
      </c>
      <c r="J1050" t="s">
        <v>86</v>
      </c>
      <c r="K1050" s="30" t="s">
        <v>87</v>
      </c>
      <c r="L1050" t="s">
        <v>88</v>
      </c>
      <c r="M1050" s="31" t="s">
        <v>131</v>
      </c>
      <c r="N1050" s="31" t="s">
        <v>90</v>
      </c>
      <c r="O1050" s="28" t="s">
        <v>90</v>
      </c>
      <c r="P1050" t="s">
        <v>91</v>
      </c>
      <c r="Q1050" s="30" t="s">
        <v>115</v>
      </c>
      <c r="R1050" s="28">
        <v>5</v>
      </c>
      <c r="S1050" s="28">
        <v>4</v>
      </c>
      <c r="T1050">
        <v>1960</v>
      </c>
      <c r="U1050">
        <v>2006</v>
      </c>
      <c r="V1050" s="14">
        <f t="shared" si="16"/>
        <v>1</v>
      </c>
      <c r="W1050" s="28" t="s">
        <v>152</v>
      </c>
      <c r="X1050" s="28" t="s">
        <v>94</v>
      </c>
      <c r="Y1050" s="30" t="s">
        <v>140</v>
      </c>
      <c r="Z1050" s="28" t="s">
        <v>140</v>
      </c>
      <c r="AA1050" t="s">
        <v>96</v>
      </c>
      <c r="AB1050" s="28">
        <v>75</v>
      </c>
      <c r="AC1050" s="28" t="s">
        <v>98</v>
      </c>
      <c r="AD1050" s="28" t="s">
        <v>147</v>
      </c>
      <c r="AE1050" s="30" t="s">
        <v>168</v>
      </c>
      <c r="AF1050" t="s">
        <v>83</v>
      </c>
      <c r="AG1050" t="s">
        <v>83</v>
      </c>
      <c r="AH1050" t="s">
        <v>83</v>
      </c>
      <c r="AI1050" t="s">
        <v>83</v>
      </c>
      <c r="AJ1050">
        <v>0</v>
      </c>
      <c r="AK1050" t="s">
        <v>83</v>
      </c>
      <c r="AL1050">
        <v>0</v>
      </c>
      <c r="AM1050">
        <v>0</v>
      </c>
      <c r="AN1050">
        <v>0</v>
      </c>
      <c r="AO1050" s="28" t="s">
        <v>103</v>
      </c>
      <c r="AP1050" s="28" t="s">
        <v>98</v>
      </c>
      <c r="AQ1050" t="s">
        <v>105</v>
      </c>
      <c r="AR1050" t="s">
        <v>106</v>
      </c>
      <c r="AS1050">
        <v>1771</v>
      </c>
      <c r="AT1050">
        <v>0</v>
      </c>
      <c r="AU1050">
        <v>0</v>
      </c>
      <c r="AV1050">
        <v>1771</v>
      </c>
      <c r="AW1050" s="30">
        <v>0</v>
      </c>
      <c r="AX1050">
        <v>0</v>
      </c>
      <c r="AY1050" s="30">
        <v>1</v>
      </c>
      <c r="AZ1050" s="30">
        <v>0</v>
      </c>
      <c r="BA1050">
        <v>3</v>
      </c>
      <c r="BB1050" s="14">
        <f>IF(Table1[[#This Row],[FullBath]]+Table1[[#This Row],[HalfBath]]=Table1[[#This Row],[BedroomAbvGr]],1,0)</f>
        <v>0</v>
      </c>
      <c r="BC1050">
        <v>1</v>
      </c>
      <c r="BD1050" s="30" t="s">
        <v>98</v>
      </c>
      <c r="BE1050">
        <v>9</v>
      </c>
      <c r="BF1050" t="s">
        <v>146</v>
      </c>
      <c r="BG1050">
        <v>1</v>
      </c>
      <c r="BH1050" t="s">
        <v>98</v>
      </c>
      <c r="BI1050" t="s">
        <v>108</v>
      </c>
      <c r="BJ1050">
        <v>1960</v>
      </c>
      <c r="BK1050" t="s">
        <v>102</v>
      </c>
      <c r="BL1050">
        <v>2</v>
      </c>
      <c r="BM1050">
        <v>336</v>
      </c>
      <c r="BN1050" t="s">
        <v>98</v>
      </c>
      <c r="BO1050" t="s">
        <v>98</v>
      </c>
      <c r="BP1050" t="s">
        <v>105</v>
      </c>
      <c r="BQ1050" s="30">
        <v>0</v>
      </c>
      <c r="BR1050" s="14">
        <f>IF(Table1[[#This Row],[WoodDeckSF]]&gt;0,1,0)</f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s="28" t="s">
        <v>83</v>
      </c>
      <c r="BY1050" s="14">
        <f>IF(Table1[[#This Row],[PoolQC]]="NA", 0, 1)</f>
        <v>0</v>
      </c>
      <c r="BZ1050" s="30" t="s">
        <v>165</v>
      </c>
      <c r="CA1050" s="14">
        <f>IF(Table1[[#This Row],[Fence]]="NA",0,1)</f>
        <v>1</v>
      </c>
      <c r="CB1050" t="s">
        <v>83</v>
      </c>
      <c r="CC1050">
        <v>0</v>
      </c>
      <c r="CD1050" s="30">
        <v>11</v>
      </c>
      <c r="CE1050">
        <v>2009</v>
      </c>
      <c r="CF1050" t="s">
        <v>110</v>
      </c>
      <c r="CG1050" t="s">
        <v>111</v>
      </c>
      <c r="CH1050" s="14">
        <f>IF(Table1[[#This Row],[SaleCondition]]="Normal",1,0)</f>
        <v>1</v>
      </c>
      <c r="CI1050" s="1">
        <v>115000</v>
      </c>
    </row>
    <row r="1051" spans="1:87" x14ac:dyDescent="0.2">
      <c r="A1051">
        <v>1050</v>
      </c>
      <c r="B1051">
        <v>20</v>
      </c>
      <c r="C1051" s="28" t="s">
        <v>81</v>
      </c>
      <c r="D1051">
        <v>60</v>
      </c>
      <c r="E1051">
        <v>11100</v>
      </c>
      <c r="F1051" s="28" t="s">
        <v>82</v>
      </c>
      <c r="G1051" t="s">
        <v>83</v>
      </c>
      <c r="H1051" t="s">
        <v>84</v>
      </c>
      <c r="I1051" s="28" t="s">
        <v>195</v>
      </c>
      <c r="J1051" t="s">
        <v>86</v>
      </c>
      <c r="K1051" s="30" t="s">
        <v>87</v>
      </c>
      <c r="L1051" t="s">
        <v>88</v>
      </c>
      <c r="M1051" s="31" t="s">
        <v>185</v>
      </c>
      <c r="N1051" s="31" t="s">
        <v>90</v>
      </c>
      <c r="O1051" s="28" t="s">
        <v>90</v>
      </c>
      <c r="P1051" t="s">
        <v>91</v>
      </c>
      <c r="Q1051" s="30" t="s">
        <v>115</v>
      </c>
      <c r="R1051" s="28">
        <v>4</v>
      </c>
      <c r="S1051" s="28">
        <v>7</v>
      </c>
      <c r="T1051">
        <v>1946</v>
      </c>
      <c r="U1051">
        <v>2006</v>
      </c>
      <c r="V1051" s="14">
        <f t="shared" si="16"/>
        <v>1</v>
      </c>
      <c r="W1051" s="28" t="s">
        <v>93</v>
      </c>
      <c r="X1051" s="28" t="s">
        <v>94</v>
      </c>
      <c r="Y1051" s="30" t="s">
        <v>116</v>
      </c>
      <c r="Z1051" s="28" t="s">
        <v>116</v>
      </c>
      <c r="AA1051" t="s">
        <v>117</v>
      </c>
      <c r="AB1051" s="28">
        <v>0</v>
      </c>
      <c r="AC1051" s="28" t="s">
        <v>98</v>
      </c>
      <c r="AD1051" s="28" t="s">
        <v>98</v>
      </c>
      <c r="AE1051" s="30" t="s">
        <v>118</v>
      </c>
      <c r="AF1051" t="s">
        <v>83</v>
      </c>
      <c r="AG1051" t="s">
        <v>83</v>
      </c>
      <c r="AH1051" t="s">
        <v>83</v>
      </c>
      <c r="AI1051" t="s">
        <v>83</v>
      </c>
      <c r="AJ1051">
        <v>0</v>
      </c>
      <c r="AK1051" t="s">
        <v>83</v>
      </c>
      <c r="AL1051">
        <v>0</v>
      </c>
      <c r="AM1051">
        <v>0</v>
      </c>
      <c r="AN1051">
        <v>0</v>
      </c>
      <c r="AO1051" s="28" t="s">
        <v>103</v>
      </c>
      <c r="AP1051" s="28" t="s">
        <v>104</v>
      </c>
      <c r="AQ1051" t="s">
        <v>105</v>
      </c>
      <c r="AR1051" t="s">
        <v>106</v>
      </c>
      <c r="AS1051">
        <v>930</v>
      </c>
      <c r="AT1051">
        <v>0</v>
      </c>
      <c r="AU1051">
        <v>0</v>
      </c>
      <c r="AV1051">
        <v>930</v>
      </c>
      <c r="AW1051" s="30">
        <v>0</v>
      </c>
      <c r="AX1051">
        <v>0</v>
      </c>
      <c r="AY1051" s="30">
        <v>1</v>
      </c>
      <c r="AZ1051" s="30">
        <v>0</v>
      </c>
      <c r="BA1051">
        <v>2</v>
      </c>
      <c r="BB1051" s="14">
        <f>IF(Table1[[#This Row],[FullBath]]+Table1[[#This Row],[HalfBath]]=Table1[[#This Row],[BedroomAbvGr]],1,0)</f>
        <v>0</v>
      </c>
      <c r="BC1051">
        <v>1</v>
      </c>
      <c r="BD1051" s="30" t="s">
        <v>97</v>
      </c>
      <c r="BE1051">
        <v>6</v>
      </c>
      <c r="BF1051" t="s">
        <v>107</v>
      </c>
      <c r="BG1051">
        <v>0</v>
      </c>
      <c r="BH1051" t="s">
        <v>83</v>
      </c>
      <c r="BI1051" t="s">
        <v>127</v>
      </c>
      <c r="BJ1051">
        <v>1946</v>
      </c>
      <c r="BK1051" t="s">
        <v>102</v>
      </c>
      <c r="BL1051">
        <v>1</v>
      </c>
      <c r="BM1051">
        <v>308</v>
      </c>
      <c r="BN1051" t="s">
        <v>98</v>
      </c>
      <c r="BO1051" t="s">
        <v>98</v>
      </c>
      <c r="BP1051" t="s">
        <v>105</v>
      </c>
      <c r="BQ1051" s="30">
        <v>0</v>
      </c>
      <c r="BR1051" s="14">
        <f>IF(Table1[[#This Row],[WoodDeckSF]]&gt;0,1,0)</f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s="28" t="s">
        <v>83</v>
      </c>
      <c r="BY1051" s="14">
        <f>IF(Table1[[#This Row],[PoolQC]]="NA", 0, 1)</f>
        <v>0</v>
      </c>
      <c r="BZ1051" s="30" t="s">
        <v>83</v>
      </c>
      <c r="CA1051" s="14">
        <f>IF(Table1[[#This Row],[Fence]]="NA",0,1)</f>
        <v>0</v>
      </c>
      <c r="CB1051" t="s">
        <v>83</v>
      </c>
      <c r="CC1051">
        <v>0</v>
      </c>
      <c r="CD1051" s="30">
        <v>4</v>
      </c>
      <c r="CE1051">
        <v>2010</v>
      </c>
      <c r="CF1051" t="s">
        <v>110</v>
      </c>
      <c r="CG1051" t="s">
        <v>128</v>
      </c>
      <c r="CH1051" s="14">
        <f>IF(Table1[[#This Row],[SaleCondition]]="Normal",1,0)</f>
        <v>0</v>
      </c>
      <c r="CI1051" s="1">
        <v>84900</v>
      </c>
    </row>
    <row r="1052" spans="1:87" x14ac:dyDescent="0.2">
      <c r="A1052">
        <v>1051</v>
      </c>
      <c r="B1052">
        <v>20</v>
      </c>
      <c r="C1052" s="28" t="s">
        <v>81</v>
      </c>
      <c r="D1052">
        <v>73</v>
      </c>
      <c r="E1052">
        <v>8993</v>
      </c>
      <c r="F1052" s="28" t="s">
        <v>82</v>
      </c>
      <c r="G1052" t="s">
        <v>83</v>
      </c>
      <c r="H1052" t="s">
        <v>120</v>
      </c>
      <c r="I1052" s="28" t="s">
        <v>85</v>
      </c>
      <c r="J1052" t="s">
        <v>86</v>
      </c>
      <c r="K1052" s="30" t="s">
        <v>87</v>
      </c>
      <c r="L1052" t="s">
        <v>88</v>
      </c>
      <c r="M1052" s="31" t="s">
        <v>193</v>
      </c>
      <c r="N1052" s="31" t="s">
        <v>90</v>
      </c>
      <c r="O1052" s="28" t="s">
        <v>90</v>
      </c>
      <c r="P1052" t="s">
        <v>91</v>
      </c>
      <c r="Q1052" s="30" t="s">
        <v>115</v>
      </c>
      <c r="R1052" s="28">
        <v>7</v>
      </c>
      <c r="S1052" s="28">
        <v>5</v>
      </c>
      <c r="T1052">
        <v>2007</v>
      </c>
      <c r="U1052">
        <v>2007</v>
      </c>
      <c r="V1052" s="14">
        <f t="shared" si="16"/>
        <v>0</v>
      </c>
      <c r="W1052" s="28" t="s">
        <v>93</v>
      </c>
      <c r="X1052" s="28" t="s">
        <v>94</v>
      </c>
      <c r="Y1052" s="30" t="s">
        <v>95</v>
      </c>
      <c r="Z1052" s="28" t="s">
        <v>95</v>
      </c>
      <c r="AA1052" t="s">
        <v>117</v>
      </c>
      <c r="AB1052" s="28">
        <v>0</v>
      </c>
      <c r="AC1052" s="28" t="s">
        <v>97</v>
      </c>
      <c r="AD1052" s="28" t="s">
        <v>98</v>
      </c>
      <c r="AE1052" s="30" t="s">
        <v>99</v>
      </c>
      <c r="AF1052" t="s">
        <v>97</v>
      </c>
      <c r="AG1052" t="s">
        <v>98</v>
      </c>
      <c r="AH1052" t="s">
        <v>130</v>
      </c>
      <c r="AI1052" t="s">
        <v>102</v>
      </c>
      <c r="AJ1052">
        <v>0</v>
      </c>
      <c r="AK1052" t="s">
        <v>102</v>
      </c>
      <c r="AL1052">
        <v>0</v>
      </c>
      <c r="AM1052">
        <v>1302</v>
      </c>
      <c r="AN1052">
        <v>1302</v>
      </c>
      <c r="AO1052" s="28" t="s">
        <v>103</v>
      </c>
      <c r="AP1052" s="28" t="s">
        <v>104</v>
      </c>
      <c r="AQ1052" t="s">
        <v>105</v>
      </c>
      <c r="AR1052" t="s">
        <v>106</v>
      </c>
      <c r="AS1052">
        <v>1302</v>
      </c>
      <c r="AT1052">
        <v>0</v>
      </c>
      <c r="AU1052">
        <v>0</v>
      </c>
      <c r="AV1052">
        <v>1302</v>
      </c>
      <c r="AW1052" s="30">
        <v>0</v>
      </c>
      <c r="AX1052">
        <v>0</v>
      </c>
      <c r="AY1052" s="30">
        <v>2</v>
      </c>
      <c r="AZ1052" s="30">
        <v>0</v>
      </c>
      <c r="BA1052">
        <v>3</v>
      </c>
      <c r="BB1052" s="14">
        <f>IF(Table1[[#This Row],[FullBath]]+Table1[[#This Row],[HalfBath]]=Table1[[#This Row],[BedroomAbvGr]],1,0)</f>
        <v>0</v>
      </c>
      <c r="BC1052">
        <v>1</v>
      </c>
      <c r="BD1052" s="30" t="s">
        <v>97</v>
      </c>
      <c r="BE1052">
        <v>6</v>
      </c>
      <c r="BF1052" t="s">
        <v>107</v>
      </c>
      <c r="BG1052">
        <v>0</v>
      </c>
      <c r="BH1052" t="s">
        <v>83</v>
      </c>
      <c r="BI1052" t="s">
        <v>108</v>
      </c>
      <c r="BJ1052">
        <v>2007</v>
      </c>
      <c r="BK1052" t="s">
        <v>157</v>
      </c>
      <c r="BL1052">
        <v>2</v>
      </c>
      <c r="BM1052">
        <v>436</v>
      </c>
      <c r="BN1052" t="s">
        <v>98</v>
      </c>
      <c r="BO1052" t="s">
        <v>98</v>
      </c>
      <c r="BP1052" t="s">
        <v>105</v>
      </c>
      <c r="BQ1052" s="30">
        <v>0</v>
      </c>
      <c r="BR1052" s="14">
        <f>IF(Table1[[#This Row],[WoodDeckSF]]&gt;0,1,0)</f>
        <v>0</v>
      </c>
      <c r="BS1052">
        <v>22</v>
      </c>
      <c r="BT1052">
        <v>0</v>
      </c>
      <c r="BU1052">
        <v>0</v>
      </c>
      <c r="BV1052">
        <v>0</v>
      </c>
      <c r="BW1052">
        <v>0</v>
      </c>
      <c r="BX1052" s="28" t="s">
        <v>83</v>
      </c>
      <c r="BY1052" s="14">
        <f>IF(Table1[[#This Row],[PoolQC]]="NA", 0, 1)</f>
        <v>0</v>
      </c>
      <c r="BZ1052" s="30" t="s">
        <v>83</v>
      </c>
      <c r="CA1052" s="14">
        <f>IF(Table1[[#This Row],[Fence]]="NA",0,1)</f>
        <v>0</v>
      </c>
      <c r="CB1052" t="s">
        <v>83</v>
      </c>
      <c r="CC1052">
        <v>0</v>
      </c>
      <c r="CD1052" s="30">
        <v>8</v>
      </c>
      <c r="CE1052">
        <v>2007</v>
      </c>
      <c r="CF1052" t="s">
        <v>158</v>
      </c>
      <c r="CG1052" t="s">
        <v>159</v>
      </c>
      <c r="CH1052" s="14">
        <f>IF(Table1[[#This Row],[SaleCondition]]="Normal",1,0)</f>
        <v>0</v>
      </c>
      <c r="CI1052" s="1">
        <v>176485</v>
      </c>
    </row>
    <row r="1053" spans="1:87" x14ac:dyDescent="0.2">
      <c r="A1053">
        <v>1052</v>
      </c>
      <c r="B1053">
        <v>20</v>
      </c>
      <c r="C1053" s="28" t="s">
        <v>81</v>
      </c>
      <c r="D1053">
        <v>103</v>
      </c>
      <c r="E1053">
        <v>11175</v>
      </c>
      <c r="F1053" s="28" t="s">
        <v>82</v>
      </c>
      <c r="G1053" t="s">
        <v>83</v>
      </c>
      <c r="H1053" t="s">
        <v>120</v>
      </c>
      <c r="I1053" s="28" t="s">
        <v>85</v>
      </c>
      <c r="J1053" t="s">
        <v>86</v>
      </c>
      <c r="K1053" s="30" t="s">
        <v>122</v>
      </c>
      <c r="L1053" t="s">
        <v>88</v>
      </c>
      <c r="M1053" s="31" t="s">
        <v>89</v>
      </c>
      <c r="N1053" s="31" t="s">
        <v>90</v>
      </c>
      <c r="O1053" s="28" t="s">
        <v>90</v>
      </c>
      <c r="P1053" t="s">
        <v>91</v>
      </c>
      <c r="Q1053" s="30" t="s">
        <v>115</v>
      </c>
      <c r="R1053" s="28">
        <v>7</v>
      </c>
      <c r="S1053" s="28">
        <v>5</v>
      </c>
      <c r="T1053">
        <v>2007</v>
      </c>
      <c r="U1053">
        <v>2007</v>
      </c>
      <c r="V1053" s="14">
        <f t="shared" si="16"/>
        <v>0</v>
      </c>
      <c r="W1053" s="28" t="s">
        <v>93</v>
      </c>
      <c r="X1053" s="28" t="s">
        <v>94</v>
      </c>
      <c r="Y1053" s="30" t="s">
        <v>95</v>
      </c>
      <c r="Z1053" s="28" t="s">
        <v>95</v>
      </c>
      <c r="AA1053" t="s">
        <v>117</v>
      </c>
      <c r="AB1053" s="28">
        <v>0</v>
      </c>
      <c r="AC1053" s="28" t="s">
        <v>97</v>
      </c>
      <c r="AD1053" s="28" t="s">
        <v>98</v>
      </c>
      <c r="AE1053" s="30" t="s">
        <v>99</v>
      </c>
      <c r="AF1053" t="s">
        <v>97</v>
      </c>
      <c r="AG1053" t="s">
        <v>98</v>
      </c>
      <c r="AH1053" t="s">
        <v>130</v>
      </c>
      <c r="AI1053" t="s">
        <v>102</v>
      </c>
      <c r="AJ1053">
        <v>0</v>
      </c>
      <c r="AK1053" t="s">
        <v>102</v>
      </c>
      <c r="AL1053">
        <v>0</v>
      </c>
      <c r="AM1053">
        <v>1316</v>
      </c>
      <c r="AN1053">
        <v>1316</v>
      </c>
      <c r="AO1053" s="28" t="s">
        <v>103</v>
      </c>
      <c r="AP1053" s="28" t="s">
        <v>104</v>
      </c>
      <c r="AQ1053" t="s">
        <v>105</v>
      </c>
      <c r="AR1053" t="s">
        <v>106</v>
      </c>
      <c r="AS1053">
        <v>1316</v>
      </c>
      <c r="AT1053">
        <v>0</v>
      </c>
      <c r="AU1053">
        <v>0</v>
      </c>
      <c r="AV1053">
        <v>1316</v>
      </c>
      <c r="AW1053" s="30">
        <v>0</v>
      </c>
      <c r="AX1053">
        <v>0</v>
      </c>
      <c r="AY1053" s="30">
        <v>2</v>
      </c>
      <c r="AZ1053" s="30">
        <v>0</v>
      </c>
      <c r="BA1053">
        <v>3</v>
      </c>
      <c r="BB1053" s="14">
        <f>IF(Table1[[#This Row],[FullBath]]+Table1[[#This Row],[HalfBath]]=Table1[[#This Row],[BedroomAbvGr]],1,0)</f>
        <v>0</v>
      </c>
      <c r="BC1053">
        <v>1</v>
      </c>
      <c r="BD1053" s="30" t="s">
        <v>97</v>
      </c>
      <c r="BE1053">
        <v>6</v>
      </c>
      <c r="BF1053" t="s">
        <v>107</v>
      </c>
      <c r="BG1053">
        <v>1</v>
      </c>
      <c r="BH1053" t="s">
        <v>97</v>
      </c>
      <c r="BI1053" t="s">
        <v>108</v>
      </c>
      <c r="BJ1053">
        <v>2007</v>
      </c>
      <c r="BK1053" t="s">
        <v>157</v>
      </c>
      <c r="BL1053">
        <v>2</v>
      </c>
      <c r="BM1053">
        <v>440</v>
      </c>
      <c r="BN1053" t="s">
        <v>98</v>
      </c>
      <c r="BO1053" t="s">
        <v>98</v>
      </c>
      <c r="BP1053" t="s">
        <v>105</v>
      </c>
      <c r="BQ1053" s="30">
        <v>0</v>
      </c>
      <c r="BR1053" s="14">
        <f>IF(Table1[[#This Row],[WoodDeckSF]]&gt;0,1,0)</f>
        <v>0</v>
      </c>
      <c r="BS1053">
        <v>20</v>
      </c>
      <c r="BT1053">
        <v>0</v>
      </c>
      <c r="BU1053">
        <v>0</v>
      </c>
      <c r="BV1053">
        <v>0</v>
      </c>
      <c r="BW1053">
        <v>0</v>
      </c>
      <c r="BX1053" s="28" t="s">
        <v>83</v>
      </c>
      <c r="BY1053" s="14">
        <f>IF(Table1[[#This Row],[PoolQC]]="NA", 0, 1)</f>
        <v>0</v>
      </c>
      <c r="BZ1053" s="30" t="s">
        <v>83</v>
      </c>
      <c r="CA1053" s="14">
        <f>IF(Table1[[#This Row],[Fence]]="NA",0,1)</f>
        <v>0</v>
      </c>
      <c r="CB1053" t="s">
        <v>83</v>
      </c>
      <c r="CC1053">
        <v>0</v>
      </c>
      <c r="CD1053" s="30">
        <v>10</v>
      </c>
      <c r="CE1053">
        <v>2007</v>
      </c>
      <c r="CF1053" t="s">
        <v>158</v>
      </c>
      <c r="CG1053" t="s">
        <v>159</v>
      </c>
      <c r="CH1053" s="14">
        <f>IF(Table1[[#This Row],[SaleCondition]]="Normal",1,0)</f>
        <v>0</v>
      </c>
      <c r="CI1053" s="1">
        <v>200141</v>
      </c>
    </row>
    <row r="1054" spans="1:87" x14ac:dyDescent="0.2">
      <c r="A1054">
        <v>1053</v>
      </c>
      <c r="B1054">
        <v>60</v>
      </c>
      <c r="C1054" s="28" t="s">
        <v>81</v>
      </c>
      <c r="D1054">
        <v>100</v>
      </c>
      <c r="E1054">
        <v>9500</v>
      </c>
      <c r="F1054" s="28" t="s">
        <v>82</v>
      </c>
      <c r="G1054" t="s">
        <v>83</v>
      </c>
      <c r="H1054" t="s">
        <v>84</v>
      </c>
      <c r="I1054" s="28" t="s">
        <v>85</v>
      </c>
      <c r="J1054" t="s">
        <v>86</v>
      </c>
      <c r="K1054" s="30" t="s">
        <v>122</v>
      </c>
      <c r="L1054" t="s">
        <v>88</v>
      </c>
      <c r="M1054" s="31" t="s">
        <v>162</v>
      </c>
      <c r="N1054" s="31" t="s">
        <v>144</v>
      </c>
      <c r="O1054" s="28" t="s">
        <v>90</v>
      </c>
      <c r="P1054" t="s">
        <v>91</v>
      </c>
      <c r="Q1054" s="30" t="s">
        <v>92</v>
      </c>
      <c r="R1054" s="28">
        <v>6</v>
      </c>
      <c r="S1054" s="28">
        <v>6</v>
      </c>
      <c r="T1054">
        <v>1964</v>
      </c>
      <c r="U1054">
        <v>1978</v>
      </c>
      <c r="V1054" s="14">
        <f t="shared" si="16"/>
        <v>1</v>
      </c>
      <c r="W1054" s="28" t="s">
        <v>93</v>
      </c>
      <c r="X1054" s="28" t="s">
        <v>94</v>
      </c>
      <c r="Y1054" s="30" t="s">
        <v>95</v>
      </c>
      <c r="Z1054" s="28" t="s">
        <v>95</v>
      </c>
      <c r="AA1054" t="s">
        <v>207</v>
      </c>
      <c r="AB1054" s="28">
        <v>272</v>
      </c>
      <c r="AC1054" s="28" t="s">
        <v>98</v>
      </c>
      <c r="AD1054" s="28" t="s">
        <v>98</v>
      </c>
      <c r="AE1054" s="30" t="s">
        <v>118</v>
      </c>
      <c r="AF1054" t="s">
        <v>98</v>
      </c>
      <c r="AG1054" t="s">
        <v>98</v>
      </c>
      <c r="AH1054" t="s">
        <v>100</v>
      </c>
      <c r="AI1054" t="s">
        <v>153</v>
      </c>
      <c r="AJ1054">
        <v>442</v>
      </c>
      <c r="AK1054" t="s">
        <v>102</v>
      </c>
      <c r="AL1054">
        <v>0</v>
      </c>
      <c r="AM1054">
        <v>374</v>
      </c>
      <c r="AN1054">
        <v>816</v>
      </c>
      <c r="AO1054" s="28" t="s">
        <v>103</v>
      </c>
      <c r="AP1054" s="28" t="s">
        <v>98</v>
      </c>
      <c r="AQ1054" t="s">
        <v>105</v>
      </c>
      <c r="AR1054" t="s">
        <v>106</v>
      </c>
      <c r="AS1054">
        <v>1127</v>
      </c>
      <c r="AT1054">
        <v>850</v>
      </c>
      <c r="AU1054">
        <v>0</v>
      </c>
      <c r="AV1054">
        <v>1977</v>
      </c>
      <c r="AW1054" s="30">
        <v>0</v>
      </c>
      <c r="AX1054">
        <v>1</v>
      </c>
      <c r="AY1054" s="30">
        <v>1</v>
      </c>
      <c r="AZ1054" s="30">
        <v>1</v>
      </c>
      <c r="BA1054">
        <v>4</v>
      </c>
      <c r="BB1054" s="14">
        <f>IF(Table1[[#This Row],[FullBath]]+Table1[[#This Row],[HalfBath]]=Table1[[#This Row],[BedroomAbvGr]],1,0)</f>
        <v>0</v>
      </c>
      <c r="BC1054">
        <v>1</v>
      </c>
      <c r="BD1054" s="30" t="s">
        <v>98</v>
      </c>
      <c r="BE1054">
        <v>9</v>
      </c>
      <c r="BF1054" t="s">
        <v>107</v>
      </c>
      <c r="BG1054">
        <v>1</v>
      </c>
      <c r="BH1054" t="s">
        <v>98</v>
      </c>
      <c r="BI1054" t="s">
        <v>108</v>
      </c>
      <c r="BJ1054">
        <v>1964</v>
      </c>
      <c r="BK1054" t="s">
        <v>109</v>
      </c>
      <c r="BL1054">
        <v>2</v>
      </c>
      <c r="BM1054">
        <v>540</v>
      </c>
      <c r="BN1054" t="s">
        <v>98</v>
      </c>
      <c r="BO1054" t="s">
        <v>98</v>
      </c>
      <c r="BP1054" t="s">
        <v>105</v>
      </c>
      <c r="BQ1054" s="30">
        <v>0</v>
      </c>
      <c r="BR1054" s="14">
        <f>IF(Table1[[#This Row],[WoodDeckSF]]&gt;0,1,0)</f>
        <v>0</v>
      </c>
      <c r="BS1054">
        <v>52</v>
      </c>
      <c r="BT1054">
        <v>0</v>
      </c>
      <c r="BU1054">
        <v>0</v>
      </c>
      <c r="BV1054">
        <v>0</v>
      </c>
      <c r="BW1054">
        <v>0</v>
      </c>
      <c r="BX1054" s="28" t="s">
        <v>83</v>
      </c>
      <c r="BY1054" s="14">
        <f>IF(Table1[[#This Row],[PoolQC]]="NA", 0, 1)</f>
        <v>0</v>
      </c>
      <c r="BZ1054" s="30" t="s">
        <v>165</v>
      </c>
      <c r="CA1054" s="14">
        <f>IF(Table1[[#This Row],[Fence]]="NA",0,1)</f>
        <v>1</v>
      </c>
      <c r="CB1054" t="s">
        <v>83</v>
      </c>
      <c r="CC1054">
        <v>0</v>
      </c>
      <c r="CD1054" s="30">
        <v>6</v>
      </c>
      <c r="CE1054">
        <v>2007</v>
      </c>
      <c r="CF1054" t="s">
        <v>110</v>
      </c>
      <c r="CG1054" t="s">
        <v>111</v>
      </c>
      <c r="CH1054" s="14">
        <f>IF(Table1[[#This Row],[SaleCondition]]="Normal",1,0)</f>
        <v>1</v>
      </c>
      <c r="CI1054" s="1">
        <v>165000</v>
      </c>
    </row>
    <row r="1055" spans="1:87" x14ac:dyDescent="0.2">
      <c r="A1055">
        <v>1054</v>
      </c>
      <c r="B1055">
        <v>20</v>
      </c>
      <c r="C1055" s="28" t="s">
        <v>81</v>
      </c>
      <c r="D1055">
        <v>68</v>
      </c>
      <c r="E1055">
        <v>8562</v>
      </c>
      <c r="F1055" s="28" t="s">
        <v>82</v>
      </c>
      <c r="G1055" t="s">
        <v>83</v>
      </c>
      <c r="H1055" t="s">
        <v>84</v>
      </c>
      <c r="I1055" s="28" t="s">
        <v>85</v>
      </c>
      <c r="J1055" t="s">
        <v>86</v>
      </c>
      <c r="K1055" s="30" t="s">
        <v>87</v>
      </c>
      <c r="L1055" t="s">
        <v>194</v>
      </c>
      <c r="M1055" s="31" t="s">
        <v>185</v>
      </c>
      <c r="N1055" s="31" t="s">
        <v>90</v>
      </c>
      <c r="O1055" s="28" t="s">
        <v>90</v>
      </c>
      <c r="P1055" t="s">
        <v>91</v>
      </c>
      <c r="Q1055" s="30" t="s">
        <v>115</v>
      </c>
      <c r="R1055" s="28">
        <v>5</v>
      </c>
      <c r="S1055" s="28">
        <v>6</v>
      </c>
      <c r="T1055">
        <v>1957</v>
      </c>
      <c r="U1055">
        <v>2002</v>
      </c>
      <c r="V1055" s="14">
        <f t="shared" si="16"/>
        <v>1</v>
      </c>
      <c r="W1055" s="28" t="s">
        <v>152</v>
      </c>
      <c r="X1055" s="28" t="s">
        <v>94</v>
      </c>
      <c r="Y1055" s="30" t="s">
        <v>140</v>
      </c>
      <c r="Z1055" s="28" t="s">
        <v>140</v>
      </c>
      <c r="AA1055" t="s">
        <v>137</v>
      </c>
      <c r="AB1055" s="28">
        <v>145</v>
      </c>
      <c r="AC1055" s="28" t="s">
        <v>98</v>
      </c>
      <c r="AD1055" s="28" t="s">
        <v>98</v>
      </c>
      <c r="AE1055" s="30" t="s">
        <v>118</v>
      </c>
      <c r="AF1055" t="s">
        <v>98</v>
      </c>
      <c r="AG1055" t="s">
        <v>98</v>
      </c>
      <c r="AH1055" t="s">
        <v>130</v>
      </c>
      <c r="AI1055" t="s">
        <v>153</v>
      </c>
      <c r="AJ1055">
        <v>383</v>
      </c>
      <c r="AK1055" t="s">
        <v>102</v>
      </c>
      <c r="AL1055">
        <v>0</v>
      </c>
      <c r="AM1055">
        <v>833</v>
      </c>
      <c r="AN1055">
        <v>1216</v>
      </c>
      <c r="AO1055" s="28" t="s">
        <v>103</v>
      </c>
      <c r="AP1055" s="28" t="s">
        <v>104</v>
      </c>
      <c r="AQ1055" t="s">
        <v>105</v>
      </c>
      <c r="AR1055" t="s">
        <v>164</v>
      </c>
      <c r="AS1055">
        <v>1526</v>
      </c>
      <c r="AT1055">
        <v>0</v>
      </c>
      <c r="AU1055">
        <v>0</v>
      </c>
      <c r="AV1055">
        <v>1526</v>
      </c>
      <c r="AW1055" s="30">
        <v>0</v>
      </c>
      <c r="AX1055">
        <v>0</v>
      </c>
      <c r="AY1055" s="30">
        <v>1</v>
      </c>
      <c r="AZ1055" s="30">
        <v>0</v>
      </c>
      <c r="BA1055">
        <v>4</v>
      </c>
      <c r="BB1055" s="14">
        <f>IF(Table1[[#This Row],[FullBath]]+Table1[[#This Row],[HalfBath]]=Table1[[#This Row],[BedroomAbvGr]],1,0)</f>
        <v>0</v>
      </c>
      <c r="BC1055">
        <v>1</v>
      </c>
      <c r="BD1055" s="30" t="s">
        <v>98</v>
      </c>
      <c r="BE1055">
        <v>7</v>
      </c>
      <c r="BF1055" t="s">
        <v>224</v>
      </c>
      <c r="BG1055">
        <v>1</v>
      </c>
      <c r="BH1055" t="s">
        <v>97</v>
      </c>
      <c r="BI1055" t="s">
        <v>209</v>
      </c>
      <c r="BJ1055">
        <v>1957</v>
      </c>
      <c r="BK1055" t="s">
        <v>102</v>
      </c>
      <c r="BL1055">
        <v>1</v>
      </c>
      <c r="BM1055">
        <v>364</v>
      </c>
      <c r="BN1055" t="s">
        <v>98</v>
      </c>
      <c r="BO1055" t="s">
        <v>98</v>
      </c>
      <c r="BP1055" t="s">
        <v>105</v>
      </c>
      <c r="BQ1055" s="30">
        <v>116</v>
      </c>
      <c r="BR1055" s="14">
        <f>IF(Table1[[#This Row],[WoodDeckSF]]&gt;0,1,0)</f>
        <v>1</v>
      </c>
      <c r="BS1055">
        <v>78</v>
      </c>
      <c r="BT1055">
        <v>0</v>
      </c>
      <c r="BU1055">
        <v>0</v>
      </c>
      <c r="BV1055">
        <v>0</v>
      </c>
      <c r="BW1055">
        <v>0</v>
      </c>
      <c r="BX1055" s="28" t="s">
        <v>83</v>
      </c>
      <c r="BY1055" s="14">
        <f>IF(Table1[[#This Row],[PoolQC]]="NA", 0, 1)</f>
        <v>0</v>
      </c>
      <c r="BZ1055" s="30" t="s">
        <v>83</v>
      </c>
      <c r="CA1055" s="14">
        <f>IF(Table1[[#This Row],[Fence]]="NA",0,1)</f>
        <v>0</v>
      </c>
      <c r="CB1055" t="s">
        <v>83</v>
      </c>
      <c r="CC1055">
        <v>0</v>
      </c>
      <c r="CD1055" s="30">
        <v>5</v>
      </c>
      <c r="CE1055">
        <v>2010</v>
      </c>
      <c r="CF1055" t="s">
        <v>110</v>
      </c>
      <c r="CG1055" t="s">
        <v>111</v>
      </c>
      <c r="CH1055" s="14">
        <f>IF(Table1[[#This Row],[SaleCondition]]="Normal",1,0)</f>
        <v>1</v>
      </c>
      <c r="CI1055" s="1">
        <v>144500</v>
      </c>
    </row>
    <row r="1056" spans="1:87" x14ac:dyDescent="0.2">
      <c r="A1056">
        <v>1055</v>
      </c>
      <c r="B1056">
        <v>60</v>
      </c>
      <c r="C1056" s="28" t="s">
        <v>81</v>
      </c>
      <c r="D1056">
        <v>90</v>
      </c>
      <c r="E1056">
        <v>11367</v>
      </c>
      <c r="F1056" s="28" t="s">
        <v>82</v>
      </c>
      <c r="G1056" t="s">
        <v>83</v>
      </c>
      <c r="H1056" t="s">
        <v>84</v>
      </c>
      <c r="I1056" s="28" t="s">
        <v>85</v>
      </c>
      <c r="J1056" t="s">
        <v>86</v>
      </c>
      <c r="K1056" s="30" t="s">
        <v>122</v>
      </c>
      <c r="L1056" t="s">
        <v>88</v>
      </c>
      <c r="M1056" s="31" t="s">
        <v>89</v>
      </c>
      <c r="N1056" s="31" t="s">
        <v>90</v>
      </c>
      <c r="O1056" s="28" t="s">
        <v>90</v>
      </c>
      <c r="P1056" t="s">
        <v>91</v>
      </c>
      <c r="Q1056" s="30" t="s">
        <v>92</v>
      </c>
      <c r="R1056" s="28">
        <v>8</v>
      </c>
      <c r="S1056" s="28">
        <v>5</v>
      </c>
      <c r="T1056">
        <v>2002</v>
      </c>
      <c r="U1056">
        <v>2002</v>
      </c>
      <c r="V1056" s="14">
        <f t="shared" si="16"/>
        <v>0</v>
      </c>
      <c r="W1056" s="28" t="s">
        <v>93</v>
      </c>
      <c r="X1056" s="28" t="s">
        <v>94</v>
      </c>
      <c r="Y1056" s="30" t="s">
        <v>95</v>
      </c>
      <c r="Z1056" s="28" t="s">
        <v>95</v>
      </c>
      <c r="AA1056" t="s">
        <v>96</v>
      </c>
      <c r="AB1056" s="28">
        <v>210</v>
      </c>
      <c r="AC1056" s="28" t="s">
        <v>97</v>
      </c>
      <c r="AD1056" s="28" t="s">
        <v>98</v>
      </c>
      <c r="AE1056" s="30" t="s">
        <v>99</v>
      </c>
      <c r="AF1056" t="s">
        <v>97</v>
      </c>
      <c r="AG1056" t="s">
        <v>98</v>
      </c>
      <c r="AH1056" t="s">
        <v>121</v>
      </c>
      <c r="AI1056" t="s">
        <v>101</v>
      </c>
      <c r="AJ1056">
        <v>932</v>
      </c>
      <c r="AK1056" t="s">
        <v>102</v>
      </c>
      <c r="AL1056">
        <v>0</v>
      </c>
      <c r="AM1056">
        <v>133</v>
      </c>
      <c r="AN1056">
        <v>1065</v>
      </c>
      <c r="AO1056" s="28" t="s">
        <v>103</v>
      </c>
      <c r="AP1056" s="28" t="s">
        <v>104</v>
      </c>
      <c r="AQ1056" t="s">
        <v>105</v>
      </c>
      <c r="AR1056" t="s">
        <v>106</v>
      </c>
      <c r="AS1056">
        <v>1091</v>
      </c>
      <c r="AT1056">
        <v>898</v>
      </c>
      <c r="AU1056">
        <v>0</v>
      </c>
      <c r="AV1056">
        <v>1989</v>
      </c>
      <c r="AW1056" s="30">
        <v>1</v>
      </c>
      <c r="AX1056">
        <v>0</v>
      </c>
      <c r="AY1056" s="30">
        <v>2</v>
      </c>
      <c r="AZ1056" s="30">
        <v>1</v>
      </c>
      <c r="BA1056">
        <v>3</v>
      </c>
      <c r="BB1056" s="14">
        <f>IF(Table1[[#This Row],[FullBath]]+Table1[[#This Row],[HalfBath]]=Table1[[#This Row],[BedroomAbvGr]],1,0)</f>
        <v>1</v>
      </c>
      <c r="BC1056">
        <v>1</v>
      </c>
      <c r="BD1056" s="30" t="s">
        <v>97</v>
      </c>
      <c r="BE1056">
        <v>7</v>
      </c>
      <c r="BF1056" t="s">
        <v>107</v>
      </c>
      <c r="BG1056">
        <v>1</v>
      </c>
      <c r="BH1056" t="s">
        <v>97</v>
      </c>
      <c r="BI1056" t="s">
        <v>108</v>
      </c>
      <c r="BJ1056">
        <v>2002</v>
      </c>
      <c r="BK1056" t="s">
        <v>157</v>
      </c>
      <c r="BL1056">
        <v>2</v>
      </c>
      <c r="BM1056">
        <v>586</v>
      </c>
      <c r="BN1056" t="s">
        <v>98</v>
      </c>
      <c r="BO1056" t="s">
        <v>98</v>
      </c>
      <c r="BP1056" t="s">
        <v>105</v>
      </c>
      <c r="BQ1056" s="30">
        <v>199</v>
      </c>
      <c r="BR1056" s="14">
        <f>IF(Table1[[#This Row],[WoodDeckSF]]&gt;0,1,0)</f>
        <v>1</v>
      </c>
      <c r="BS1056">
        <v>60</v>
      </c>
      <c r="BT1056">
        <v>0</v>
      </c>
      <c r="BU1056">
        <v>0</v>
      </c>
      <c r="BV1056">
        <v>0</v>
      </c>
      <c r="BW1056">
        <v>0</v>
      </c>
      <c r="BX1056" s="28" t="s">
        <v>83</v>
      </c>
      <c r="BY1056" s="14">
        <f>IF(Table1[[#This Row],[PoolQC]]="NA", 0, 1)</f>
        <v>0</v>
      </c>
      <c r="BZ1056" s="30" t="s">
        <v>83</v>
      </c>
      <c r="CA1056" s="14">
        <f>IF(Table1[[#This Row],[Fence]]="NA",0,1)</f>
        <v>0</v>
      </c>
      <c r="CB1056" t="s">
        <v>83</v>
      </c>
      <c r="CC1056">
        <v>0</v>
      </c>
      <c r="CD1056" s="30">
        <v>11</v>
      </c>
      <c r="CE1056">
        <v>2006</v>
      </c>
      <c r="CF1056" t="s">
        <v>110</v>
      </c>
      <c r="CG1056" t="s">
        <v>111</v>
      </c>
      <c r="CH1056" s="14">
        <f>IF(Table1[[#This Row],[SaleCondition]]="Normal",1,0)</f>
        <v>1</v>
      </c>
      <c r="CI1056" s="1">
        <v>255000</v>
      </c>
    </row>
    <row r="1057" spans="1:87" x14ac:dyDescent="0.2">
      <c r="A1057">
        <v>1056</v>
      </c>
      <c r="B1057">
        <v>20</v>
      </c>
      <c r="C1057" s="28" t="s">
        <v>81</v>
      </c>
      <c r="D1057">
        <v>104</v>
      </c>
      <c r="E1057">
        <v>11361</v>
      </c>
      <c r="F1057" s="28" t="s">
        <v>82</v>
      </c>
      <c r="G1057" t="s">
        <v>83</v>
      </c>
      <c r="H1057" t="s">
        <v>84</v>
      </c>
      <c r="I1057" s="28" t="s">
        <v>85</v>
      </c>
      <c r="J1057" t="s">
        <v>86</v>
      </c>
      <c r="K1057" s="30" t="s">
        <v>87</v>
      </c>
      <c r="L1057" t="s">
        <v>88</v>
      </c>
      <c r="M1057" s="31" t="s">
        <v>138</v>
      </c>
      <c r="N1057" s="31" t="s">
        <v>90</v>
      </c>
      <c r="O1057" s="28" t="s">
        <v>90</v>
      </c>
      <c r="P1057" t="s">
        <v>91</v>
      </c>
      <c r="Q1057" s="30" t="s">
        <v>115</v>
      </c>
      <c r="R1057" s="28">
        <v>6</v>
      </c>
      <c r="S1057" s="28">
        <v>5</v>
      </c>
      <c r="T1057">
        <v>1976</v>
      </c>
      <c r="U1057">
        <v>1976</v>
      </c>
      <c r="V1057" s="14">
        <f t="shared" si="16"/>
        <v>0</v>
      </c>
      <c r="W1057" s="28" t="s">
        <v>93</v>
      </c>
      <c r="X1057" s="28" t="s">
        <v>94</v>
      </c>
      <c r="Y1057" s="30" t="s">
        <v>161</v>
      </c>
      <c r="Z1057" s="28" t="s">
        <v>161</v>
      </c>
      <c r="AA1057" t="s">
        <v>96</v>
      </c>
      <c r="AB1057" s="28">
        <v>160</v>
      </c>
      <c r="AC1057" s="28" t="s">
        <v>98</v>
      </c>
      <c r="AD1057" s="28" t="s">
        <v>98</v>
      </c>
      <c r="AE1057" s="30" t="s">
        <v>118</v>
      </c>
      <c r="AF1057" t="s">
        <v>97</v>
      </c>
      <c r="AG1057" t="s">
        <v>98</v>
      </c>
      <c r="AH1057" t="s">
        <v>100</v>
      </c>
      <c r="AI1057" t="s">
        <v>119</v>
      </c>
      <c r="AJ1057">
        <v>644</v>
      </c>
      <c r="AK1057" t="s">
        <v>102</v>
      </c>
      <c r="AL1057">
        <v>0</v>
      </c>
      <c r="AM1057">
        <v>549</v>
      </c>
      <c r="AN1057">
        <v>1193</v>
      </c>
      <c r="AO1057" s="28" t="s">
        <v>103</v>
      </c>
      <c r="AP1057" s="28" t="s">
        <v>98</v>
      </c>
      <c r="AQ1057" t="s">
        <v>105</v>
      </c>
      <c r="AR1057" t="s">
        <v>106</v>
      </c>
      <c r="AS1057">
        <v>1523</v>
      </c>
      <c r="AT1057">
        <v>0</v>
      </c>
      <c r="AU1057">
        <v>0</v>
      </c>
      <c r="AV1057">
        <v>1523</v>
      </c>
      <c r="AW1057" s="30">
        <v>0</v>
      </c>
      <c r="AX1057">
        <v>1</v>
      </c>
      <c r="AY1057" s="30">
        <v>2</v>
      </c>
      <c r="AZ1057" s="30">
        <v>0</v>
      </c>
      <c r="BA1057">
        <v>3</v>
      </c>
      <c r="BB1057" s="14">
        <f>IF(Table1[[#This Row],[FullBath]]+Table1[[#This Row],[HalfBath]]=Table1[[#This Row],[BedroomAbvGr]],1,0)</f>
        <v>0</v>
      </c>
      <c r="BC1057">
        <v>1</v>
      </c>
      <c r="BD1057" s="30" t="s">
        <v>98</v>
      </c>
      <c r="BE1057">
        <v>7</v>
      </c>
      <c r="BF1057" t="s">
        <v>107</v>
      </c>
      <c r="BG1057">
        <v>1</v>
      </c>
      <c r="BH1057" t="s">
        <v>98</v>
      </c>
      <c r="BI1057" t="s">
        <v>108</v>
      </c>
      <c r="BJ1057">
        <v>1976</v>
      </c>
      <c r="BK1057" t="s">
        <v>157</v>
      </c>
      <c r="BL1057">
        <v>2</v>
      </c>
      <c r="BM1057">
        <v>478</v>
      </c>
      <c r="BN1057" t="s">
        <v>98</v>
      </c>
      <c r="BO1057" t="s">
        <v>98</v>
      </c>
      <c r="BP1057" t="s">
        <v>105</v>
      </c>
      <c r="BQ1057" s="30">
        <v>0</v>
      </c>
      <c r="BR1057" s="14">
        <f>IF(Table1[[#This Row],[WoodDeckSF]]&gt;0,1,0)</f>
        <v>0</v>
      </c>
      <c r="BS1057">
        <v>0</v>
      </c>
      <c r="BT1057">
        <v>0</v>
      </c>
      <c r="BU1057">
        <v>0</v>
      </c>
      <c r="BV1057">
        <v>189</v>
      </c>
      <c r="BW1057">
        <v>0</v>
      </c>
      <c r="BX1057" s="28" t="s">
        <v>83</v>
      </c>
      <c r="BY1057" s="14">
        <f>IF(Table1[[#This Row],[PoolQC]]="NA", 0, 1)</f>
        <v>0</v>
      </c>
      <c r="BZ1057" s="30" t="s">
        <v>134</v>
      </c>
      <c r="CA1057" s="14">
        <f>IF(Table1[[#This Row],[Fence]]="NA",0,1)</f>
        <v>1</v>
      </c>
      <c r="CB1057" t="s">
        <v>83</v>
      </c>
      <c r="CC1057">
        <v>0</v>
      </c>
      <c r="CD1057" s="30">
        <v>5</v>
      </c>
      <c r="CE1057">
        <v>2008</v>
      </c>
      <c r="CF1057" t="s">
        <v>173</v>
      </c>
      <c r="CG1057" t="s">
        <v>128</v>
      </c>
      <c r="CH1057" s="14">
        <f>IF(Table1[[#This Row],[SaleCondition]]="Normal",1,0)</f>
        <v>0</v>
      </c>
      <c r="CI1057" s="1">
        <v>180000</v>
      </c>
    </row>
    <row r="1058" spans="1:87" x14ac:dyDescent="0.2">
      <c r="A1058">
        <v>1057</v>
      </c>
      <c r="B1058">
        <v>120</v>
      </c>
      <c r="C1058" s="28" t="s">
        <v>81</v>
      </c>
      <c r="D1058">
        <v>43</v>
      </c>
      <c r="E1058">
        <v>7052</v>
      </c>
      <c r="F1058" s="28" t="s">
        <v>82</v>
      </c>
      <c r="G1058" t="s">
        <v>83</v>
      </c>
      <c r="H1058" t="s">
        <v>120</v>
      </c>
      <c r="I1058" s="28" t="s">
        <v>85</v>
      </c>
      <c r="J1058" t="s">
        <v>86</v>
      </c>
      <c r="K1058" s="30" t="s">
        <v>87</v>
      </c>
      <c r="L1058" t="s">
        <v>88</v>
      </c>
      <c r="M1058" s="31" t="s">
        <v>154</v>
      </c>
      <c r="N1058" s="31" t="s">
        <v>90</v>
      </c>
      <c r="O1058" s="28" t="s">
        <v>90</v>
      </c>
      <c r="P1058" t="s">
        <v>179</v>
      </c>
      <c r="Q1058" s="30" t="s">
        <v>115</v>
      </c>
      <c r="R1058" s="28">
        <v>7</v>
      </c>
      <c r="S1058" s="28">
        <v>5</v>
      </c>
      <c r="T1058">
        <v>2005</v>
      </c>
      <c r="U1058">
        <v>2005</v>
      </c>
      <c r="V1058" s="14">
        <f t="shared" si="16"/>
        <v>0</v>
      </c>
      <c r="W1058" s="28" t="s">
        <v>93</v>
      </c>
      <c r="X1058" s="28" t="s">
        <v>94</v>
      </c>
      <c r="Y1058" s="30" t="s">
        <v>95</v>
      </c>
      <c r="Z1058" s="28" t="s">
        <v>95</v>
      </c>
      <c r="AA1058" t="s">
        <v>137</v>
      </c>
      <c r="AB1058" s="28">
        <v>240</v>
      </c>
      <c r="AC1058" s="28" t="s">
        <v>97</v>
      </c>
      <c r="AD1058" s="28" t="s">
        <v>98</v>
      </c>
      <c r="AE1058" s="30" t="s">
        <v>99</v>
      </c>
      <c r="AF1058" t="s">
        <v>97</v>
      </c>
      <c r="AG1058" t="s">
        <v>98</v>
      </c>
      <c r="AH1058" t="s">
        <v>130</v>
      </c>
      <c r="AI1058" t="s">
        <v>101</v>
      </c>
      <c r="AJ1058">
        <v>659</v>
      </c>
      <c r="AK1058" t="s">
        <v>102</v>
      </c>
      <c r="AL1058">
        <v>0</v>
      </c>
      <c r="AM1058">
        <v>705</v>
      </c>
      <c r="AN1058">
        <v>1364</v>
      </c>
      <c r="AO1058" s="28" t="s">
        <v>103</v>
      </c>
      <c r="AP1058" s="28" t="s">
        <v>104</v>
      </c>
      <c r="AQ1058" t="s">
        <v>105</v>
      </c>
      <c r="AR1058" t="s">
        <v>106</v>
      </c>
      <c r="AS1058">
        <v>1364</v>
      </c>
      <c r="AT1058">
        <v>0</v>
      </c>
      <c r="AU1058">
        <v>0</v>
      </c>
      <c r="AV1058">
        <v>1364</v>
      </c>
      <c r="AW1058" s="30">
        <v>1</v>
      </c>
      <c r="AX1058">
        <v>0</v>
      </c>
      <c r="AY1058" s="30">
        <v>2</v>
      </c>
      <c r="AZ1058" s="30">
        <v>0</v>
      </c>
      <c r="BA1058">
        <v>2</v>
      </c>
      <c r="BB1058" s="14">
        <f>IF(Table1[[#This Row],[FullBath]]+Table1[[#This Row],[HalfBath]]=Table1[[#This Row],[BedroomAbvGr]],1,0)</f>
        <v>1</v>
      </c>
      <c r="BC1058">
        <v>1</v>
      </c>
      <c r="BD1058" s="30" t="s">
        <v>97</v>
      </c>
      <c r="BE1058">
        <v>6</v>
      </c>
      <c r="BF1058" t="s">
        <v>107</v>
      </c>
      <c r="BG1058">
        <v>1</v>
      </c>
      <c r="BH1058" t="s">
        <v>97</v>
      </c>
      <c r="BI1058" t="s">
        <v>108</v>
      </c>
      <c r="BJ1058">
        <v>2005</v>
      </c>
      <c r="BK1058" t="s">
        <v>109</v>
      </c>
      <c r="BL1058">
        <v>2</v>
      </c>
      <c r="BM1058">
        <v>484</v>
      </c>
      <c r="BN1058" t="s">
        <v>98</v>
      </c>
      <c r="BO1058" t="s">
        <v>98</v>
      </c>
      <c r="BP1058" t="s">
        <v>105</v>
      </c>
      <c r="BQ1058" s="30">
        <v>192</v>
      </c>
      <c r="BR1058" s="14">
        <f>IF(Table1[[#This Row],[WoodDeckSF]]&gt;0,1,0)</f>
        <v>1</v>
      </c>
      <c r="BS1058">
        <v>36</v>
      </c>
      <c r="BT1058">
        <v>0</v>
      </c>
      <c r="BU1058">
        <v>0</v>
      </c>
      <c r="BV1058">
        <v>0</v>
      </c>
      <c r="BW1058">
        <v>0</v>
      </c>
      <c r="BX1058" s="28" t="s">
        <v>83</v>
      </c>
      <c r="BY1058" s="14">
        <f>IF(Table1[[#This Row],[PoolQC]]="NA", 0, 1)</f>
        <v>0</v>
      </c>
      <c r="BZ1058" s="30" t="s">
        <v>83</v>
      </c>
      <c r="CA1058" s="14">
        <f>IF(Table1[[#This Row],[Fence]]="NA",0,1)</f>
        <v>0</v>
      </c>
      <c r="CB1058" t="s">
        <v>83</v>
      </c>
      <c r="CC1058">
        <v>0</v>
      </c>
      <c r="CD1058" s="30">
        <v>6</v>
      </c>
      <c r="CE1058">
        <v>2006</v>
      </c>
      <c r="CF1058" t="s">
        <v>110</v>
      </c>
      <c r="CG1058" t="s">
        <v>111</v>
      </c>
      <c r="CH1058" s="14">
        <f>IF(Table1[[#This Row],[SaleCondition]]="Normal",1,0)</f>
        <v>1</v>
      </c>
      <c r="CI1058" s="1">
        <v>185850</v>
      </c>
    </row>
    <row r="1059" spans="1:87" x14ac:dyDescent="0.2">
      <c r="A1059">
        <v>1058</v>
      </c>
      <c r="B1059">
        <v>60</v>
      </c>
      <c r="C1059" s="28" t="s">
        <v>81</v>
      </c>
      <c r="D1059" t="s">
        <v>83</v>
      </c>
      <c r="E1059">
        <v>29959</v>
      </c>
      <c r="F1059" s="28" t="s">
        <v>82</v>
      </c>
      <c r="G1059" t="s">
        <v>83</v>
      </c>
      <c r="H1059" t="s">
        <v>160</v>
      </c>
      <c r="I1059" s="28" t="s">
        <v>85</v>
      </c>
      <c r="J1059" t="s">
        <v>86</v>
      </c>
      <c r="K1059" s="30" t="s">
        <v>112</v>
      </c>
      <c r="L1059" t="s">
        <v>88</v>
      </c>
      <c r="M1059" s="31" t="s">
        <v>129</v>
      </c>
      <c r="N1059" s="31" t="s">
        <v>90</v>
      </c>
      <c r="O1059" s="28" t="s">
        <v>90</v>
      </c>
      <c r="P1059" t="s">
        <v>91</v>
      </c>
      <c r="Q1059" s="30" t="s">
        <v>92</v>
      </c>
      <c r="R1059" s="28">
        <v>7</v>
      </c>
      <c r="S1059" s="28">
        <v>6</v>
      </c>
      <c r="T1059">
        <v>1994</v>
      </c>
      <c r="U1059">
        <v>1994</v>
      </c>
      <c r="V1059" s="14">
        <f t="shared" si="16"/>
        <v>0</v>
      </c>
      <c r="W1059" s="28" t="s">
        <v>93</v>
      </c>
      <c r="X1059" s="28" t="s">
        <v>94</v>
      </c>
      <c r="Y1059" s="30" t="s">
        <v>140</v>
      </c>
      <c r="Z1059" s="28" t="s">
        <v>140</v>
      </c>
      <c r="AA1059" t="s">
        <v>117</v>
      </c>
      <c r="AB1059" s="28">
        <v>0</v>
      </c>
      <c r="AC1059" s="28" t="s">
        <v>97</v>
      </c>
      <c r="AD1059" s="28" t="s">
        <v>98</v>
      </c>
      <c r="AE1059" s="30" t="s">
        <v>99</v>
      </c>
      <c r="AF1059" t="s">
        <v>97</v>
      </c>
      <c r="AG1059" t="s">
        <v>98</v>
      </c>
      <c r="AH1059" t="s">
        <v>100</v>
      </c>
      <c r="AI1059" t="s">
        <v>101</v>
      </c>
      <c r="AJ1059">
        <v>595</v>
      </c>
      <c r="AK1059" t="s">
        <v>102</v>
      </c>
      <c r="AL1059">
        <v>0</v>
      </c>
      <c r="AM1059">
        <v>378</v>
      </c>
      <c r="AN1059">
        <v>973</v>
      </c>
      <c r="AO1059" s="28" t="s">
        <v>103</v>
      </c>
      <c r="AP1059" s="28" t="s">
        <v>104</v>
      </c>
      <c r="AQ1059" t="s">
        <v>105</v>
      </c>
      <c r="AR1059" t="s">
        <v>106</v>
      </c>
      <c r="AS1059">
        <v>979</v>
      </c>
      <c r="AT1059">
        <v>871</v>
      </c>
      <c r="AU1059">
        <v>0</v>
      </c>
      <c r="AV1059">
        <v>1850</v>
      </c>
      <c r="AW1059" s="30">
        <v>0</v>
      </c>
      <c r="AX1059">
        <v>0</v>
      </c>
      <c r="AY1059" s="30">
        <v>2</v>
      </c>
      <c r="AZ1059" s="30">
        <v>1</v>
      </c>
      <c r="BA1059">
        <v>3</v>
      </c>
      <c r="BB1059" s="14">
        <f>IF(Table1[[#This Row],[FullBath]]+Table1[[#This Row],[HalfBath]]=Table1[[#This Row],[BedroomAbvGr]],1,0)</f>
        <v>1</v>
      </c>
      <c r="BC1059">
        <v>1</v>
      </c>
      <c r="BD1059" s="30" t="s">
        <v>97</v>
      </c>
      <c r="BE1059">
        <v>7</v>
      </c>
      <c r="BF1059" t="s">
        <v>107</v>
      </c>
      <c r="BG1059">
        <v>1</v>
      </c>
      <c r="BH1059" t="s">
        <v>97</v>
      </c>
      <c r="BI1059" t="s">
        <v>156</v>
      </c>
      <c r="BJ1059">
        <v>1994</v>
      </c>
      <c r="BK1059" t="s">
        <v>157</v>
      </c>
      <c r="BL1059">
        <v>2</v>
      </c>
      <c r="BM1059">
        <v>467</v>
      </c>
      <c r="BN1059" t="s">
        <v>98</v>
      </c>
      <c r="BO1059" t="s">
        <v>98</v>
      </c>
      <c r="BP1059" t="s">
        <v>105</v>
      </c>
      <c r="BQ1059" s="30">
        <v>168</v>
      </c>
      <c r="BR1059" s="14">
        <f>IF(Table1[[#This Row],[WoodDeckSF]]&gt;0,1,0)</f>
        <v>1</v>
      </c>
      <c r="BS1059">
        <v>98</v>
      </c>
      <c r="BT1059">
        <v>0</v>
      </c>
      <c r="BU1059">
        <v>0</v>
      </c>
      <c r="BV1059">
        <v>0</v>
      </c>
      <c r="BW1059">
        <v>0</v>
      </c>
      <c r="BX1059" s="28" t="s">
        <v>83</v>
      </c>
      <c r="BY1059" s="14">
        <f>IF(Table1[[#This Row],[PoolQC]]="NA", 0, 1)</f>
        <v>0</v>
      </c>
      <c r="BZ1059" s="30" t="s">
        <v>83</v>
      </c>
      <c r="CA1059" s="14">
        <f>IF(Table1[[#This Row],[Fence]]="NA",0,1)</f>
        <v>0</v>
      </c>
      <c r="CB1059" t="s">
        <v>83</v>
      </c>
      <c r="CC1059">
        <v>0</v>
      </c>
      <c r="CD1059" s="30">
        <v>1</v>
      </c>
      <c r="CE1059">
        <v>2009</v>
      </c>
      <c r="CF1059" t="s">
        <v>110</v>
      </c>
      <c r="CG1059" t="s">
        <v>111</v>
      </c>
      <c r="CH1059" s="14">
        <f>IF(Table1[[#This Row],[SaleCondition]]="Normal",1,0)</f>
        <v>1</v>
      </c>
      <c r="CI1059" s="1">
        <v>248000</v>
      </c>
    </row>
    <row r="1060" spans="1:87" x14ac:dyDescent="0.2">
      <c r="A1060">
        <v>1059</v>
      </c>
      <c r="B1060">
        <v>60</v>
      </c>
      <c r="C1060" s="28" t="s">
        <v>81</v>
      </c>
      <c r="D1060">
        <v>96</v>
      </c>
      <c r="E1060">
        <v>11308</v>
      </c>
      <c r="F1060" s="28" t="s">
        <v>82</v>
      </c>
      <c r="G1060" t="s">
        <v>83</v>
      </c>
      <c r="H1060" t="s">
        <v>120</v>
      </c>
      <c r="I1060" s="28" t="s">
        <v>85</v>
      </c>
      <c r="J1060" t="s">
        <v>86</v>
      </c>
      <c r="K1060" s="30" t="s">
        <v>87</v>
      </c>
      <c r="L1060" t="s">
        <v>88</v>
      </c>
      <c r="M1060" s="31" t="s">
        <v>154</v>
      </c>
      <c r="N1060" s="31" t="s">
        <v>90</v>
      </c>
      <c r="O1060" s="28" t="s">
        <v>90</v>
      </c>
      <c r="P1060" t="s">
        <v>91</v>
      </c>
      <c r="Q1060" s="30" t="s">
        <v>92</v>
      </c>
      <c r="R1060" s="28">
        <v>9</v>
      </c>
      <c r="S1060" s="28">
        <v>5</v>
      </c>
      <c r="T1060">
        <v>2008</v>
      </c>
      <c r="U1060">
        <v>2008</v>
      </c>
      <c r="V1060" s="14">
        <f t="shared" si="16"/>
        <v>0</v>
      </c>
      <c r="W1060" s="28" t="s">
        <v>93</v>
      </c>
      <c r="X1060" s="28" t="s">
        <v>94</v>
      </c>
      <c r="Y1060" s="30" t="s">
        <v>95</v>
      </c>
      <c r="Z1060" s="28" t="s">
        <v>95</v>
      </c>
      <c r="AA1060" t="s">
        <v>137</v>
      </c>
      <c r="AB1060" s="28">
        <v>154</v>
      </c>
      <c r="AC1060" s="28" t="s">
        <v>104</v>
      </c>
      <c r="AD1060" s="28" t="s">
        <v>98</v>
      </c>
      <c r="AE1060" s="30" t="s">
        <v>99</v>
      </c>
      <c r="AF1060" t="s">
        <v>104</v>
      </c>
      <c r="AG1060" t="s">
        <v>98</v>
      </c>
      <c r="AH1060" t="s">
        <v>130</v>
      </c>
      <c r="AI1060" t="s">
        <v>101</v>
      </c>
      <c r="AJ1060">
        <v>936</v>
      </c>
      <c r="AK1060" t="s">
        <v>102</v>
      </c>
      <c r="AL1060">
        <v>0</v>
      </c>
      <c r="AM1060">
        <v>168</v>
      </c>
      <c r="AN1060">
        <v>1104</v>
      </c>
      <c r="AO1060" s="28" t="s">
        <v>103</v>
      </c>
      <c r="AP1060" s="28" t="s">
        <v>104</v>
      </c>
      <c r="AQ1060" t="s">
        <v>105</v>
      </c>
      <c r="AR1060" t="s">
        <v>106</v>
      </c>
      <c r="AS1060">
        <v>1130</v>
      </c>
      <c r="AT1060">
        <v>1054</v>
      </c>
      <c r="AU1060">
        <v>0</v>
      </c>
      <c r="AV1060">
        <v>2184</v>
      </c>
      <c r="AW1060" s="30">
        <v>1</v>
      </c>
      <c r="AX1060">
        <v>0</v>
      </c>
      <c r="AY1060" s="30">
        <v>2</v>
      </c>
      <c r="AZ1060" s="30">
        <v>1</v>
      </c>
      <c r="BA1060">
        <v>3</v>
      </c>
      <c r="BB1060" s="14">
        <f>IF(Table1[[#This Row],[FullBath]]+Table1[[#This Row],[HalfBath]]=Table1[[#This Row],[BedroomAbvGr]],1,0)</f>
        <v>1</v>
      </c>
      <c r="BC1060">
        <v>1</v>
      </c>
      <c r="BD1060" s="30" t="s">
        <v>104</v>
      </c>
      <c r="BE1060">
        <v>10</v>
      </c>
      <c r="BF1060" t="s">
        <v>107</v>
      </c>
      <c r="BG1060">
        <v>1</v>
      </c>
      <c r="BH1060" t="s">
        <v>97</v>
      </c>
      <c r="BI1060" t="s">
        <v>108</v>
      </c>
      <c r="BJ1060">
        <v>2008</v>
      </c>
      <c r="BK1060" t="s">
        <v>157</v>
      </c>
      <c r="BL1060">
        <v>3</v>
      </c>
      <c r="BM1060">
        <v>836</v>
      </c>
      <c r="BN1060" t="s">
        <v>98</v>
      </c>
      <c r="BO1060" t="s">
        <v>98</v>
      </c>
      <c r="BP1060" t="s">
        <v>105</v>
      </c>
      <c r="BQ1060" s="30">
        <v>0</v>
      </c>
      <c r="BR1060" s="14">
        <f>IF(Table1[[#This Row],[WoodDeckSF]]&gt;0,1,0)</f>
        <v>0</v>
      </c>
      <c r="BS1060">
        <v>102</v>
      </c>
      <c r="BT1060">
        <v>0</v>
      </c>
      <c r="BU1060">
        <v>0</v>
      </c>
      <c r="BV1060">
        <v>0</v>
      </c>
      <c r="BW1060">
        <v>0</v>
      </c>
      <c r="BX1060" s="28" t="s">
        <v>83</v>
      </c>
      <c r="BY1060" s="14">
        <f>IF(Table1[[#This Row],[PoolQC]]="NA", 0, 1)</f>
        <v>0</v>
      </c>
      <c r="BZ1060" s="30" t="s">
        <v>83</v>
      </c>
      <c r="CA1060" s="14">
        <f>IF(Table1[[#This Row],[Fence]]="NA",0,1)</f>
        <v>0</v>
      </c>
      <c r="CB1060" t="s">
        <v>83</v>
      </c>
      <c r="CC1060">
        <v>0</v>
      </c>
      <c r="CD1060" s="30">
        <v>7</v>
      </c>
      <c r="CE1060">
        <v>2009</v>
      </c>
      <c r="CF1060" t="s">
        <v>110</v>
      </c>
      <c r="CG1060" t="s">
        <v>111</v>
      </c>
      <c r="CH1060" s="14">
        <f>IF(Table1[[#This Row],[SaleCondition]]="Normal",1,0)</f>
        <v>1</v>
      </c>
      <c r="CI1060" s="1">
        <v>335000</v>
      </c>
    </row>
    <row r="1061" spans="1:87" x14ac:dyDescent="0.2">
      <c r="A1061">
        <v>1060</v>
      </c>
      <c r="B1061">
        <v>50</v>
      </c>
      <c r="C1061" s="28" t="s">
        <v>81</v>
      </c>
      <c r="D1061" t="s">
        <v>83</v>
      </c>
      <c r="E1061">
        <v>11275</v>
      </c>
      <c r="F1061" s="28" t="s">
        <v>82</v>
      </c>
      <c r="G1061" t="s">
        <v>83</v>
      </c>
      <c r="H1061" t="s">
        <v>120</v>
      </c>
      <c r="I1061" s="28" t="s">
        <v>199</v>
      </c>
      <c r="J1061" t="s">
        <v>86</v>
      </c>
      <c r="K1061" s="30" t="s">
        <v>122</v>
      </c>
      <c r="L1061" t="s">
        <v>194</v>
      </c>
      <c r="M1061" s="31" t="s">
        <v>123</v>
      </c>
      <c r="N1061" s="31" t="s">
        <v>90</v>
      </c>
      <c r="O1061" s="28" t="s">
        <v>90</v>
      </c>
      <c r="P1061" t="s">
        <v>91</v>
      </c>
      <c r="Q1061" s="30" t="s">
        <v>132</v>
      </c>
      <c r="R1061" s="28">
        <v>6</v>
      </c>
      <c r="S1061" s="28">
        <v>7</v>
      </c>
      <c r="T1061">
        <v>1932</v>
      </c>
      <c r="U1061">
        <v>1950</v>
      </c>
      <c r="V1061" s="14">
        <f t="shared" si="16"/>
        <v>1</v>
      </c>
      <c r="W1061" s="28" t="s">
        <v>93</v>
      </c>
      <c r="X1061" s="28" t="s">
        <v>94</v>
      </c>
      <c r="Y1061" s="30" t="s">
        <v>116</v>
      </c>
      <c r="Z1061" s="28" t="s">
        <v>116</v>
      </c>
      <c r="AA1061" t="s">
        <v>96</v>
      </c>
      <c r="AB1061" s="28">
        <v>480</v>
      </c>
      <c r="AC1061" s="28" t="s">
        <v>98</v>
      </c>
      <c r="AD1061" s="28" t="s">
        <v>98</v>
      </c>
      <c r="AE1061" s="30" t="s">
        <v>118</v>
      </c>
      <c r="AF1061" t="s">
        <v>98</v>
      </c>
      <c r="AG1061" t="s">
        <v>98</v>
      </c>
      <c r="AH1061" t="s">
        <v>121</v>
      </c>
      <c r="AI1061" t="s">
        <v>153</v>
      </c>
      <c r="AJ1061">
        <v>297</v>
      </c>
      <c r="AK1061" t="s">
        <v>172</v>
      </c>
      <c r="AL1061">
        <v>557</v>
      </c>
      <c r="AM1061">
        <v>0</v>
      </c>
      <c r="AN1061">
        <v>854</v>
      </c>
      <c r="AO1061" s="28" t="s">
        <v>103</v>
      </c>
      <c r="AP1061" s="28" t="s">
        <v>98</v>
      </c>
      <c r="AQ1061" t="s">
        <v>105</v>
      </c>
      <c r="AR1061" t="s">
        <v>106</v>
      </c>
      <c r="AS1061">
        <v>1096</v>
      </c>
      <c r="AT1061">
        <v>895</v>
      </c>
      <c r="AU1061">
        <v>0</v>
      </c>
      <c r="AV1061">
        <v>1991</v>
      </c>
      <c r="AW1061" s="30">
        <v>0</v>
      </c>
      <c r="AX1061">
        <v>0</v>
      </c>
      <c r="AY1061" s="30">
        <v>1</v>
      </c>
      <c r="AZ1061" s="30">
        <v>1</v>
      </c>
      <c r="BA1061">
        <v>3</v>
      </c>
      <c r="BB1061" s="14">
        <f>IF(Table1[[#This Row],[FullBath]]+Table1[[#This Row],[HalfBath]]=Table1[[#This Row],[BedroomAbvGr]],1,0)</f>
        <v>0</v>
      </c>
      <c r="BC1061">
        <v>1</v>
      </c>
      <c r="BD1061" s="30" t="s">
        <v>98</v>
      </c>
      <c r="BE1061">
        <v>7</v>
      </c>
      <c r="BF1061" t="s">
        <v>107</v>
      </c>
      <c r="BG1061">
        <v>1</v>
      </c>
      <c r="BH1061" t="s">
        <v>97</v>
      </c>
      <c r="BI1061" t="s">
        <v>127</v>
      </c>
      <c r="BJ1061">
        <v>1977</v>
      </c>
      <c r="BK1061" t="s">
        <v>102</v>
      </c>
      <c r="BL1061">
        <v>2</v>
      </c>
      <c r="BM1061">
        <v>432</v>
      </c>
      <c r="BN1061" t="s">
        <v>98</v>
      </c>
      <c r="BO1061" t="s">
        <v>147</v>
      </c>
      <c r="BP1061" t="s">
        <v>105</v>
      </c>
      <c r="BQ1061" s="30">
        <v>0</v>
      </c>
      <c r="BR1061" s="14">
        <f>IF(Table1[[#This Row],[WoodDeckSF]]&gt;0,1,0)</f>
        <v>0</v>
      </c>
      <c r="BS1061">
        <v>0</v>
      </c>
      <c r="BT1061">
        <v>19</v>
      </c>
      <c r="BU1061">
        <v>0</v>
      </c>
      <c r="BV1061">
        <v>0</v>
      </c>
      <c r="BW1061">
        <v>0</v>
      </c>
      <c r="BX1061" s="28" t="s">
        <v>83</v>
      </c>
      <c r="BY1061" s="14">
        <f>IF(Table1[[#This Row],[PoolQC]]="NA", 0, 1)</f>
        <v>0</v>
      </c>
      <c r="BZ1061" s="30" t="s">
        <v>83</v>
      </c>
      <c r="CA1061" s="14">
        <f>IF(Table1[[#This Row],[Fence]]="NA",0,1)</f>
        <v>0</v>
      </c>
      <c r="CB1061" t="s">
        <v>83</v>
      </c>
      <c r="CC1061">
        <v>0</v>
      </c>
      <c r="CD1061" s="30">
        <v>3</v>
      </c>
      <c r="CE1061">
        <v>2007</v>
      </c>
      <c r="CF1061" t="s">
        <v>110</v>
      </c>
      <c r="CG1061" t="s">
        <v>111</v>
      </c>
      <c r="CH1061" s="14">
        <f>IF(Table1[[#This Row],[SaleCondition]]="Normal",1,0)</f>
        <v>1</v>
      </c>
      <c r="CI1061" s="1">
        <v>220000</v>
      </c>
    </row>
    <row r="1062" spans="1:87" x14ac:dyDescent="0.2">
      <c r="A1062">
        <v>1061</v>
      </c>
      <c r="B1062">
        <v>120</v>
      </c>
      <c r="C1062" s="28" t="s">
        <v>81</v>
      </c>
      <c r="D1062">
        <v>41</v>
      </c>
      <c r="E1062">
        <v>4920</v>
      </c>
      <c r="F1062" s="28" t="s">
        <v>82</v>
      </c>
      <c r="G1062" t="s">
        <v>83</v>
      </c>
      <c r="H1062" t="s">
        <v>84</v>
      </c>
      <c r="I1062" s="28" t="s">
        <v>85</v>
      </c>
      <c r="J1062" t="s">
        <v>86</v>
      </c>
      <c r="K1062" s="30" t="s">
        <v>87</v>
      </c>
      <c r="L1062" t="s">
        <v>88</v>
      </c>
      <c r="M1062" s="31" t="s">
        <v>200</v>
      </c>
      <c r="N1062" s="31" t="s">
        <v>90</v>
      </c>
      <c r="O1062" s="28" t="s">
        <v>90</v>
      </c>
      <c r="P1062" t="s">
        <v>179</v>
      </c>
      <c r="Q1062" s="30" t="s">
        <v>115</v>
      </c>
      <c r="R1062" s="28">
        <v>8</v>
      </c>
      <c r="S1062" s="28">
        <v>5</v>
      </c>
      <c r="T1062">
        <v>2001</v>
      </c>
      <c r="U1062">
        <v>2001</v>
      </c>
      <c r="V1062" s="14">
        <f t="shared" si="16"/>
        <v>0</v>
      </c>
      <c r="W1062" s="28" t="s">
        <v>93</v>
      </c>
      <c r="X1062" s="28" t="s">
        <v>94</v>
      </c>
      <c r="Y1062" s="30" t="s">
        <v>180</v>
      </c>
      <c r="Z1062" s="28" t="s">
        <v>181</v>
      </c>
      <c r="AA1062" t="s">
        <v>117</v>
      </c>
      <c r="AB1062" s="28">
        <v>0</v>
      </c>
      <c r="AC1062" s="28" t="s">
        <v>97</v>
      </c>
      <c r="AD1062" s="28" t="s">
        <v>98</v>
      </c>
      <c r="AE1062" s="30" t="s">
        <v>99</v>
      </c>
      <c r="AF1062" t="s">
        <v>97</v>
      </c>
      <c r="AG1062" t="s">
        <v>98</v>
      </c>
      <c r="AH1062" t="s">
        <v>121</v>
      </c>
      <c r="AI1062" t="s">
        <v>101</v>
      </c>
      <c r="AJ1062">
        <v>616</v>
      </c>
      <c r="AK1062" t="s">
        <v>102</v>
      </c>
      <c r="AL1062">
        <v>0</v>
      </c>
      <c r="AM1062">
        <v>722</v>
      </c>
      <c r="AN1062">
        <v>1338</v>
      </c>
      <c r="AO1062" s="28" t="s">
        <v>103</v>
      </c>
      <c r="AP1062" s="28" t="s">
        <v>104</v>
      </c>
      <c r="AQ1062" t="s">
        <v>105</v>
      </c>
      <c r="AR1062" t="s">
        <v>106</v>
      </c>
      <c r="AS1062">
        <v>1338</v>
      </c>
      <c r="AT1062">
        <v>0</v>
      </c>
      <c r="AU1062">
        <v>0</v>
      </c>
      <c r="AV1062">
        <v>1338</v>
      </c>
      <c r="AW1062" s="30">
        <v>1</v>
      </c>
      <c r="AX1062">
        <v>0</v>
      </c>
      <c r="AY1062" s="30">
        <v>2</v>
      </c>
      <c r="AZ1062" s="30">
        <v>0</v>
      </c>
      <c r="BA1062">
        <v>2</v>
      </c>
      <c r="BB1062" s="14">
        <f>IF(Table1[[#This Row],[FullBath]]+Table1[[#This Row],[HalfBath]]=Table1[[#This Row],[BedroomAbvGr]],1,0)</f>
        <v>1</v>
      </c>
      <c r="BC1062">
        <v>1</v>
      </c>
      <c r="BD1062" s="30" t="s">
        <v>97</v>
      </c>
      <c r="BE1062">
        <v>6</v>
      </c>
      <c r="BF1062" t="s">
        <v>107</v>
      </c>
      <c r="BG1062">
        <v>0</v>
      </c>
      <c r="BH1062" t="s">
        <v>83</v>
      </c>
      <c r="BI1062" t="s">
        <v>108</v>
      </c>
      <c r="BJ1062">
        <v>2001</v>
      </c>
      <c r="BK1062" t="s">
        <v>157</v>
      </c>
      <c r="BL1062">
        <v>2</v>
      </c>
      <c r="BM1062">
        <v>582</v>
      </c>
      <c r="BN1062" t="s">
        <v>98</v>
      </c>
      <c r="BO1062" t="s">
        <v>98</v>
      </c>
      <c r="BP1062" t="s">
        <v>105</v>
      </c>
      <c r="BQ1062" s="30">
        <v>0</v>
      </c>
      <c r="BR1062" s="14">
        <f>IF(Table1[[#This Row],[WoodDeckSF]]&gt;0,1,0)</f>
        <v>0</v>
      </c>
      <c r="BS1062">
        <v>0</v>
      </c>
      <c r="BT1062">
        <v>170</v>
      </c>
      <c r="BU1062">
        <v>0</v>
      </c>
      <c r="BV1062">
        <v>0</v>
      </c>
      <c r="BW1062">
        <v>0</v>
      </c>
      <c r="BX1062" s="28" t="s">
        <v>83</v>
      </c>
      <c r="BY1062" s="14">
        <f>IF(Table1[[#This Row],[PoolQC]]="NA", 0, 1)</f>
        <v>0</v>
      </c>
      <c r="BZ1062" s="30" t="s">
        <v>83</v>
      </c>
      <c r="CA1062" s="14">
        <f>IF(Table1[[#This Row],[Fence]]="NA",0,1)</f>
        <v>0</v>
      </c>
      <c r="CB1062" t="s">
        <v>83</v>
      </c>
      <c r="CC1062">
        <v>0</v>
      </c>
      <c r="CD1062" s="30">
        <v>4</v>
      </c>
      <c r="CE1062">
        <v>2010</v>
      </c>
      <c r="CF1062" t="s">
        <v>110</v>
      </c>
      <c r="CG1062" t="s">
        <v>111</v>
      </c>
      <c r="CH1062" s="14">
        <f>IF(Table1[[#This Row],[SaleCondition]]="Normal",1,0)</f>
        <v>1</v>
      </c>
      <c r="CI1062" s="1">
        <v>213500</v>
      </c>
    </row>
    <row r="1063" spans="1:87" x14ac:dyDescent="0.2">
      <c r="A1063">
        <v>1062</v>
      </c>
      <c r="B1063">
        <v>30</v>
      </c>
      <c r="C1063" s="28" t="s">
        <v>183</v>
      </c>
      <c r="D1063">
        <v>120</v>
      </c>
      <c r="E1063">
        <v>18000</v>
      </c>
      <c r="F1063" s="28" t="s">
        <v>174</v>
      </c>
      <c r="G1063" t="s">
        <v>83</v>
      </c>
      <c r="H1063" t="s">
        <v>84</v>
      </c>
      <c r="I1063" s="28" t="s">
        <v>195</v>
      </c>
      <c r="J1063" t="s">
        <v>86</v>
      </c>
      <c r="K1063" s="30" t="s">
        <v>87</v>
      </c>
      <c r="L1063" t="s">
        <v>88</v>
      </c>
      <c r="M1063" s="31" t="s">
        <v>176</v>
      </c>
      <c r="N1063" s="31" t="s">
        <v>90</v>
      </c>
      <c r="O1063" s="28" t="s">
        <v>90</v>
      </c>
      <c r="P1063" t="s">
        <v>91</v>
      </c>
      <c r="Q1063" s="30" t="s">
        <v>115</v>
      </c>
      <c r="R1063" s="28">
        <v>3</v>
      </c>
      <c r="S1063" s="28">
        <v>4</v>
      </c>
      <c r="T1063">
        <v>1935</v>
      </c>
      <c r="U1063">
        <v>1950</v>
      </c>
      <c r="V1063" s="14">
        <f t="shared" si="16"/>
        <v>1</v>
      </c>
      <c r="W1063" s="28" t="s">
        <v>93</v>
      </c>
      <c r="X1063" s="28" t="s">
        <v>94</v>
      </c>
      <c r="Y1063" s="30" t="s">
        <v>116</v>
      </c>
      <c r="Z1063" s="28" t="s">
        <v>116</v>
      </c>
      <c r="AA1063" t="s">
        <v>117</v>
      </c>
      <c r="AB1063" s="28">
        <v>0</v>
      </c>
      <c r="AC1063" s="28" t="s">
        <v>147</v>
      </c>
      <c r="AD1063" s="28" t="s">
        <v>98</v>
      </c>
      <c r="AE1063" s="30" t="s">
        <v>118</v>
      </c>
      <c r="AF1063" t="s">
        <v>98</v>
      </c>
      <c r="AG1063" t="s">
        <v>98</v>
      </c>
      <c r="AH1063" t="s">
        <v>100</v>
      </c>
      <c r="AI1063" t="s">
        <v>102</v>
      </c>
      <c r="AJ1063">
        <v>0</v>
      </c>
      <c r="AK1063" t="s">
        <v>102</v>
      </c>
      <c r="AL1063">
        <v>0</v>
      </c>
      <c r="AM1063">
        <v>894</v>
      </c>
      <c r="AN1063">
        <v>894</v>
      </c>
      <c r="AO1063" s="28" t="s">
        <v>103</v>
      </c>
      <c r="AP1063" s="28" t="s">
        <v>98</v>
      </c>
      <c r="AQ1063" t="s">
        <v>105</v>
      </c>
      <c r="AR1063" t="s">
        <v>106</v>
      </c>
      <c r="AS1063">
        <v>894</v>
      </c>
      <c r="AT1063">
        <v>0</v>
      </c>
      <c r="AU1063">
        <v>0</v>
      </c>
      <c r="AV1063">
        <v>894</v>
      </c>
      <c r="AW1063" s="30">
        <v>0</v>
      </c>
      <c r="AX1063">
        <v>0</v>
      </c>
      <c r="AY1063" s="30">
        <v>1</v>
      </c>
      <c r="AZ1063" s="30">
        <v>0</v>
      </c>
      <c r="BA1063">
        <v>2</v>
      </c>
      <c r="BB1063" s="14">
        <f>IF(Table1[[#This Row],[FullBath]]+Table1[[#This Row],[HalfBath]]=Table1[[#This Row],[BedroomAbvGr]],1,0)</f>
        <v>0</v>
      </c>
      <c r="BC1063">
        <v>1</v>
      </c>
      <c r="BD1063" s="30" t="s">
        <v>98</v>
      </c>
      <c r="BE1063">
        <v>6</v>
      </c>
      <c r="BF1063" t="s">
        <v>107</v>
      </c>
      <c r="BG1063">
        <v>0</v>
      </c>
      <c r="BH1063" t="s">
        <v>83</v>
      </c>
      <c r="BI1063" t="s">
        <v>127</v>
      </c>
      <c r="BJ1063">
        <v>1994</v>
      </c>
      <c r="BK1063" t="s">
        <v>109</v>
      </c>
      <c r="BL1063">
        <v>3</v>
      </c>
      <c r="BM1063">
        <v>1248</v>
      </c>
      <c r="BN1063" t="s">
        <v>98</v>
      </c>
      <c r="BO1063" t="s">
        <v>98</v>
      </c>
      <c r="BP1063" t="s">
        <v>105</v>
      </c>
      <c r="BQ1063" s="30">
        <v>0</v>
      </c>
      <c r="BR1063" s="14">
        <f>IF(Table1[[#This Row],[WoodDeckSF]]&gt;0,1,0)</f>
        <v>0</v>
      </c>
      <c r="BS1063">
        <v>20</v>
      </c>
      <c r="BT1063">
        <v>0</v>
      </c>
      <c r="BU1063">
        <v>0</v>
      </c>
      <c r="BV1063">
        <v>0</v>
      </c>
      <c r="BW1063">
        <v>0</v>
      </c>
      <c r="BX1063" s="28" t="s">
        <v>83</v>
      </c>
      <c r="BY1063" s="14">
        <f>IF(Table1[[#This Row],[PoolQC]]="NA", 0, 1)</f>
        <v>0</v>
      </c>
      <c r="BZ1063" s="30" t="s">
        <v>83</v>
      </c>
      <c r="CA1063" s="14">
        <f>IF(Table1[[#This Row],[Fence]]="NA",0,1)</f>
        <v>0</v>
      </c>
      <c r="CB1063" t="s">
        <v>135</v>
      </c>
      <c r="CC1063">
        <v>560</v>
      </c>
      <c r="CD1063" s="30">
        <v>8</v>
      </c>
      <c r="CE1063">
        <v>2008</v>
      </c>
      <c r="CF1063" t="s">
        <v>208</v>
      </c>
      <c r="CG1063" t="s">
        <v>111</v>
      </c>
      <c r="CH1063" s="14">
        <f>IF(Table1[[#This Row],[SaleCondition]]="Normal",1,0)</f>
        <v>1</v>
      </c>
      <c r="CI1063" s="1">
        <v>81000</v>
      </c>
    </row>
    <row r="1064" spans="1:87" x14ac:dyDescent="0.2">
      <c r="A1064">
        <v>1063</v>
      </c>
      <c r="B1064">
        <v>190</v>
      </c>
      <c r="C1064" s="28" t="s">
        <v>142</v>
      </c>
      <c r="D1064">
        <v>85</v>
      </c>
      <c r="E1064">
        <v>13600</v>
      </c>
      <c r="F1064" s="28" t="s">
        <v>82</v>
      </c>
      <c r="G1064" t="s">
        <v>174</v>
      </c>
      <c r="H1064" t="s">
        <v>84</v>
      </c>
      <c r="I1064" s="28" t="s">
        <v>85</v>
      </c>
      <c r="J1064" t="s">
        <v>86</v>
      </c>
      <c r="K1064" s="30" t="s">
        <v>87</v>
      </c>
      <c r="L1064" t="s">
        <v>88</v>
      </c>
      <c r="M1064" s="31" t="s">
        <v>143</v>
      </c>
      <c r="N1064" s="31" t="s">
        <v>90</v>
      </c>
      <c r="O1064" s="28" t="s">
        <v>90</v>
      </c>
      <c r="P1064" t="s">
        <v>149</v>
      </c>
      <c r="Q1064" s="30" t="s">
        <v>92</v>
      </c>
      <c r="R1064" s="28">
        <v>5</v>
      </c>
      <c r="S1064" s="28">
        <v>5</v>
      </c>
      <c r="T1064">
        <v>1900</v>
      </c>
      <c r="U1064">
        <v>1950</v>
      </c>
      <c r="V1064" s="14">
        <f t="shared" si="16"/>
        <v>1</v>
      </c>
      <c r="W1064" s="28" t="s">
        <v>93</v>
      </c>
      <c r="X1064" s="28" t="s">
        <v>94</v>
      </c>
      <c r="Y1064" s="30" t="s">
        <v>124</v>
      </c>
      <c r="Z1064" s="28" t="s">
        <v>124</v>
      </c>
      <c r="AA1064" t="s">
        <v>117</v>
      </c>
      <c r="AB1064" s="28">
        <v>0</v>
      </c>
      <c r="AC1064" s="28" t="s">
        <v>98</v>
      </c>
      <c r="AD1064" s="28" t="s">
        <v>98</v>
      </c>
      <c r="AE1064" s="30" t="s">
        <v>126</v>
      </c>
      <c r="AF1064" t="s">
        <v>98</v>
      </c>
      <c r="AG1064" t="s">
        <v>98</v>
      </c>
      <c r="AH1064" t="s">
        <v>100</v>
      </c>
      <c r="AI1064" t="s">
        <v>102</v>
      </c>
      <c r="AJ1064">
        <v>0</v>
      </c>
      <c r="AK1064" t="s">
        <v>102</v>
      </c>
      <c r="AL1064">
        <v>0</v>
      </c>
      <c r="AM1064">
        <v>662</v>
      </c>
      <c r="AN1064">
        <v>662</v>
      </c>
      <c r="AO1064" s="28" t="s">
        <v>103</v>
      </c>
      <c r="AP1064" s="28" t="s">
        <v>98</v>
      </c>
      <c r="AQ1064" t="s">
        <v>177</v>
      </c>
      <c r="AR1064" t="s">
        <v>106</v>
      </c>
      <c r="AS1064">
        <v>1422</v>
      </c>
      <c r="AT1064">
        <v>915</v>
      </c>
      <c r="AU1064">
        <v>0</v>
      </c>
      <c r="AV1064">
        <v>2337</v>
      </c>
      <c r="AW1064" s="30">
        <v>0</v>
      </c>
      <c r="AX1064">
        <v>0</v>
      </c>
      <c r="AY1064" s="30">
        <v>2</v>
      </c>
      <c r="AZ1064" s="30">
        <v>0</v>
      </c>
      <c r="BA1064">
        <v>5</v>
      </c>
      <c r="BB1064" s="14">
        <f>IF(Table1[[#This Row],[FullBath]]+Table1[[#This Row],[HalfBath]]=Table1[[#This Row],[BedroomAbvGr]],1,0)</f>
        <v>0</v>
      </c>
      <c r="BC1064">
        <v>2</v>
      </c>
      <c r="BD1064" s="30" t="s">
        <v>98</v>
      </c>
      <c r="BE1064">
        <v>10</v>
      </c>
      <c r="BF1064" t="s">
        <v>224</v>
      </c>
      <c r="BG1064">
        <v>0</v>
      </c>
      <c r="BH1064" t="s">
        <v>83</v>
      </c>
      <c r="BI1064" t="s">
        <v>127</v>
      </c>
      <c r="BJ1064">
        <v>1945</v>
      </c>
      <c r="BK1064" t="s">
        <v>102</v>
      </c>
      <c r="BL1064">
        <v>2</v>
      </c>
      <c r="BM1064">
        <v>560</v>
      </c>
      <c r="BN1064" t="s">
        <v>98</v>
      </c>
      <c r="BO1064" t="s">
        <v>98</v>
      </c>
      <c r="BP1064" t="s">
        <v>105</v>
      </c>
      <c r="BQ1064" s="30">
        <v>0</v>
      </c>
      <c r="BR1064" s="14">
        <f>IF(Table1[[#This Row],[WoodDeckSF]]&gt;0,1,0)</f>
        <v>0</v>
      </c>
      <c r="BS1064">
        <v>57</v>
      </c>
      <c r="BT1064">
        <v>0</v>
      </c>
      <c r="BU1064">
        <v>0</v>
      </c>
      <c r="BV1064">
        <v>0</v>
      </c>
      <c r="BW1064">
        <v>0</v>
      </c>
      <c r="BX1064" s="28" t="s">
        <v>83</v>
      </c>
      <c r="BY1064" s="14">
        <f>IF(Table1[[#This Row],[PoolQC]]="NA", 0, 1)</f>
        <v>0</v>
      </c>
      <c r="BZ1064" s="30" t="s">
        <v>83</v>
      </c>
      <c r="CA1064" s="14">
        <f>IF(Table1[[#This Row],[Fence]]="NA",0,1)</f>
        <v>0</v>
      </c>
      <c r="CB1064" t="s">
        <v>83</v>
      </c>
      <c r="CC1064">
        <v>0</v>
      </c>
      <c r="CD1064" s="30">
        <v>9</v>
      </c>
      <c r="CE1064">
        <v>2007</v>
      </c>
      <c r="CF1064" t="s">
        <v>110</v>
      </c>
      <c r="CG1064" t="s">
        <v>111</v>
      </c>
      <c r="CH1064" s="14">
        <f>IF(Table1[[#This Row],[SaleCondition]]="Normal",1,0)</f>
        <v>1</v>
      </c>
      <c r="CI1064" s="1">
        <v>90000</v>
      </c>
    </row>
    <row r="1065" spans="1:87" x14ac:dyDescent="0.2">
      <c r="A1065">
        <v>1064</v>
      </c>
      <c r="B1065">
        <v>30</v>
      </c>
      <c r="C1065" s="28" t="s">
        <v>142</v>
      </c>
      <c r="D1065">
        <v>50</v>
      </c>
      <c r="E1065">
        <v>6000</v>
      </c>
      <c r="F1065" s="28" t="s">
        <v>82</v>
      </c>
      <c r="G1065" t="s">
        <v>83</v>
      </c>
      <c r="H1065" t="s">
        <v>84</v>
      </c>
      <c r="I1065" s="28" t="s">
        <v>85</v>
      </c>
      <c r="J1065" t="s">
        <v>86</v>
      </c>
      <c r="K1065" s="30" t="s">
        <v>87</v>
      </c>
      <c r="L1065" t="s">
        <v>88</v>
      </c>
      <c r="M1065" s="31" t="s">
        <v>143</v>
      </c>
      <c r="N1065" s="31" t="s">
        <v>144</v>
      </c>
      <c r="O1065" s="28" t="s">
        <v>90</v>
      </c>
      <c r="P1065" t="s">
        <v>91</v>
      </c>
      <c r="Q1065" s="30" t="s">
        <v>115</v>
      </c>
      <c r="R1065" s="28">
        <v>6</v>
      </c>
      <c r="S1065" s="28">
        <v>6</v>
      </c>
      <c r="T1065">
        <v>1925</v>
      </c>
      <c r="U1065">
        <v>1980</v>
      </c>
      <c r="V1065" s="14">
        <f t="shared" si="16"/>
        <v>1</v>
      </c>
      <c r="W1065" s="28" t="s">
        <v>93</v>
      </c>
      <c r="X1065" s="28" t="s">
        <v>94</v>
      </c>
      <c r="Y1065" s="30" t="s">
        <v>116</v>
      </c>
      <c r="Z1065" s="28" t="s">
        <v>116</v>
      </c>
      <c r="AA1065" t="s">
        <v>117</v>
      </c>
      <c r="AB1065" s="28">
        <v>0</v>
      </c>
      <c r="AC1065" s="28" t="s">
        <v>98</v>
      </c>
      <c r="AD1065" s="28" t="s">
        <v>97</v>
      </c>
      <c r="AE1065" s="30" t="s">
        <v>126</v>
      </c>
      <c r="AF1065" t="s">
        <v>98</v>
      </c>
      <c r="AG1065" t="s">
        <v>98</v>
      </c>
      <c r="AH1065" t="s">
        <v>100</v>
      </c>
      <c r="AI1065" t="s">
        <v>141</v>
      </c>
      <c r="AJ1065">
        <v>397</v>
      </c>
      <c r="AK1065" t="s">
        <v>102</v>
      </c>
      <c r="AL1065">
        <v>0</v>
      </c>
      <c r="AM1065">
        <v>706</v>
      </c>
      <c r="AN1065">
        <v>1103</v>
      </c>
      <c r="AO1065" s="28" t="s">
        <v>103</v>
      </c>
      <c r="AP1065" s="28" t="s">
        <v>97</v>
      </c>
      <c r="AQ1065" t="s">
        <v>105</v>
      </c>
      <c r="AR1065" t="s">
        <v>106</v>
      </c>
      <c r="AS1065">
        <v>1103</v>
      </c>
      <c r="AT1065">
        <v>0</v>
      </c>
      <c r="AU1065">
        <v>0</v>
      </c>
      <c r="AV1065">
        <v>1103</v>
      </c>
      <c r="AW1065" s="30">
        <v>0</v>
      </c>
      <c r="AX1065">
        <v>0</v>
      </c>
      <c r="AY1065" s="30">
        <v>1</v>
      </c>
      <c r="AZ1065" s="30">
        <v>0</v>
      </c>
      <c r="BA1065">
        <v>2</v>
      </c>
      <c r="BB1065" s="14">
        <f>IF(Table1[[#This Row],[FullBath]]+Table1[[#This Row],[HalfBath]]=Table1[[#This Row],[BedroomAbvGr]],1,0)</f>
        <v>0</v>
      </c>
      <c r="BC1065">
        <v>1</v>
      </c>
      <c r="BD1065" s="30" t="s">
        <v>97</v>
      </c>
      <c r="BE1065">
        <v>5</v>
      </c>
      <c r="BF1065" t="s">
        <v>107</v>
      </c>
      <c r="BG1065">
        <v>1</v>
      </c>
      <c r="BH1065" t="s">
        <v>97</v>
      </c>
      <c r="BI1065" t="s">
        <v>127</v>
      </c>
      <c r="BJ1065">
        <v>1976</v>
      </c>
      <c r="BK1065" t="s">
        <v>102</v>
      </c>
      <c r="BL1065">
        <v>2</v>
      </c>
      <c r="BM1065">
        <v>440</v>
      </c>
      <c r="BN1065" t="s">
        <v>98</v>
      </c>
      <c r="BO1065" t="s">
        <v>98</v>
      </c>
      <c r="BP1065" t="s">
        <v>105</v>
      </c>
      <c r="BQ1065" s="30">
        <v>166</v>
      </c>
      <c r="BR1065" s="14">
        <f>IF(Table1[[#This Row],[WoodDeckSF]]&gt;0,1,0)</f>
        <v>1</v>
      </c>
      <c r="BS1065">
        <v>120</v>
      </c>
      <c r="BT1065">
        <v>0</v>
      </c>
      <c r="BU1065">
        <v>0</v>
      </c>
      <c r="BV1065">
        <v>0</v>
      </c>
      <c r="BW1065">
        <v>0</v>
      </c>
      <c r="BX1065" s="28" t="s">
        <v>83</v>
      </c>
      <c r="BY1065" s="14">
        <f>IF(Table1[[#This Row],[PoolQC]]="NA", 0, 1)</f>
        <v>0</v>
      </c>
      <c r="BZ1065" s="30" t="s">
        <v>134</v>
      </c>
      <c r="CA1065" s="14">
        <f>IF(Table1[[#This Row],[Fence]]="NA",0,1)</f>
        <v>1</v>
      </c>
      <c r="CB1065" t="s">
        <v>83</v>
      </c>
      <c r="CC1065">
        <v>0</v>
      </c>
      <c r="CD1065" s="30">
        <v>7</v>
      </c>
      <c r="CE1065">
        <v>2006</v>
      </c>
      <c r="CF1065" t="s">
        <v>110</v>
      </c>
      <c r="CG1065" t="s">
        <v>111</v>
      </c>
      <c r="CH1065" s="14">
        <f>IF(Table1[[#This Row],[SaleCondition]]="Normal",1,0)</f>
        <v>1</v>
      </c>
      <c r="CI1065" s="1">
        <v>110500</v>
      </c>
    </row>
    <row r="1066" spans="1:87" x14ac:dyDescent="0.2">
      <c r="A1066">
        <v>1065</v>
      </c>
      <c r="B1066">
        <v>20</v>
      </c>
      <c r="C1066" s="28" t="s">
        <v>81</v>
      </c>
      <c r="D1066" t="s">
        <v>83</v>
      </c>
      <c r="E1066">
        <v>11000</v>
      </c>
      <c r="F1066" s="28" t="s">
        <v>82</v>
      </c>
      <c r="G1066" t="s">
        <v>83</v>
      </c>
      <c r="H1066" t="s">
        <v>120</v>
      </c>
      <c r="I1066" s="28" t="s">
        <v>85</v>
      </c>
      <c r="J1066" t="s">
        <v>86</v>
      </c>
      <c r="K1066" s="30" t="s">
        <v>166</v>
      </c>
      <c r="L1066" t="s">
        <v>88</v>
      </c>
      <c r="M1066" s="31" t="s">
        <v>162</v>
      </c>
      <c r="N1066" s="31" t="s">
        <v>90</v>
      </c>
      <c r="O1066" s="28" t="s">
        <v>90</v>
      </c>
      <c r="P1066" t="s">
        <v>91</v>
      </c>
      <c r="Q1066" s="30" t="s">
        <v>115</v>
      </c>
      <c r="R1066" s="28">
        <v>5</v>
      </c>
      <c r="S1066" s="28">
        <v>6</v>
      </c>
      <c r="T1066">
        <v>1966</v>
      </c>
      <c r="U1066">
        <v>1966</v>
      </c>
      <c r="V1066" s="14">
        <f t="shared" si="16"/>
        <v>0</v>
      </c>
      <c r="W1066" s="28" t="s">
        <v>93</v>
      </c>
      <c r="X1066" s="28" t="s">
        <v>94</v>
      </c>
      <c r="Y1066" s="30" t="s">
        <v>161</v>
      </c>
      <c r="Z1066" s="28" t="s">
        <v>161</v>
      </c>
      <c r="AA1066" t="s">
        <v>96</v>
      </c>
      <c r="AB1066" s="28">
        <v>200</v>
      </c>
      <c r="AC1066" s="28" t="s">
        <v>98</v>
      </c>
      <c r="AD1066" s="28" t="s">
        <v>98</v>
      </c>
      <c r="AE1066" s="30" t="s">
        <v>118</v>
      </c>
      <c r="AF1066" t="s">
        <v>98</v>
      </c>
      <c r="AG1066" t="s">
        <v>98</v>
      </c>
      <c r="AH1066" t="s">
        <v>121</v>
      </c>
      <c r="AI1066" t="s">
        <v>141</v>
      </c>
      <c r="AJ1066">
        <v>740</v>
      </c>
      <c r="AK1066" t="s">
        <v>153</v>
      </c>
      <c r="AL1066">
        <v>230</v>
      </c>
      <c r="AM1066">
        <v>184</v>
      </c>
      <c r="AN1066">
        <v>1154</v>
      </c>
      <c r="AO1066" s="28" t="s">
        <v>103</v>
      </c>
      <c r="AP1066" s="28" t="s">
        <v>104</v>
      </c>
      <c r="AQ1066" t="s">
        <v>105</v>
      </c>
      <c r="AR1066" t="s">
        <v>106</v>
      </c>
      <c r="AS1066">
        <v>1154</v>
      </c>
      <c r="AT1066">
        <v>0</v>
      </c>
      <c r="AU1066">
        <v>0</v>
      </c>
      <c r="AV1066">
        <v>1154</v>
      </c>
      <c r="AW1066" s="30">
        <v>0</v>
      </c>
      <c r="AX1066">
        <v>0</v>
      </c>
      <c r="AY1066" s="30">
        <v>1</v>
      </c>
      <c r="AZ1066" s="30">
        <v>1</v>
      </c>
      <c r="BA1066">
        <v>3</v>
      </c>
      <c r="BB1066" s="14">
        <f>IF(Table1[[#This Row],[FullBath]]+Table1[[#This Row],[HalfBath]]=Table1[[#This Row],[BedroomAbvGr]],1,0)</f>
        <v>0</v>
      </c>
      <c r="BC1066">
        <v>1</v>
      </c>
      <c r="BD1066" s="30" t="s">
        <v>98</v>
      </c>
      <c r="BE1066">
        <v>6</v>
      </c>
      <c r="BF1066" t="s">
        <v>107</v>
      </c>
      <c r="BG1066">
        <v>1</v>
      </c>
      <c r="BH1066" t="s">
        <v>212</v>
      </c>
      <c r="BI1066" t="s">
        <v>108</v>
      </c>
      <c r="BJ1066">
        <v>1966</v>
      </c>
      <c r="BK1066" t="s">
        <v>109</v>
      </c>
      <c r="BL1066">
        <v>2</v>
      </c>
      <c r="BM1066">
        <v>480</v>
      </c>
      <c r="BN1066" t="s">
        <v>98</v>
      </c>
      <c r="BO1066" t="s">
        <v>98</v>
      </c>
      <c r="BP1066" t="s">
        <v>105</v>
      </c>
      <c r="BQ1066" s="30">
        <v>0</v>
      </c>
      <c r="BR1066" s="14">
        <f>IF(Table1[[#This Row],[WoodDeckSF]]&gt;0,1,0)</f>
        <v>0</v>
      </c>
      <c r="BS1066">
        <v>58</v>
      </c>
      <c r="BT1066">
        <v>0</v>
      </c>
      <c r="BU1066">
        <v>0</v>
      </c>
      <c r="BV1066">
        <v>0</v>
      </c>
      <c r="BW1066">
        <v>0</v>
      </c>
      <c r="BX1066" s="28" t="s">
        <v>83</v>
      </c>
      <c r="BY1066" s="14">
        <f>IF(Table1[[#This Row],[PoolQC]]="NA", 0, 1)</f>
        <v>0</v>
      </c>
      <c r="BZ1066" s="30" t="s">
        <v>134</v>
      </c>
      <c r="CA1066" s="14">
        <f>IF(Table1[[#This Row],[Fence]]="NA",0,1)</f>
        <v>1</v>
      </c>
      <c r="CB1066" t="s">
        <v>83</v>
      </c>
      <c r="CC1066">
        <v>0</v>
      </c>
      <c r="CD1066" s="30">
        <v>11</v>
      </c>
      <c r="CE1066">
        <v>2009</v>
      </c>
      <c r="CF1066" t="s">
        <v>110</v>
      </c>
      <c r="CG1066" t="s">
        <v>111</v>
      </c>
      <c r="CH1066" s="14">
        <f>IF(Table1[[#This Row],[SaleCondition]]="Normal",1,0)</f>
        <v>1</v>
      </c>
      <c r="CI1066" s="1">
        <v>154000</v>
      </c>
    </row>
    <row r="1067" spans="1:87" x14ac:dyDescent="0.2">
      <c r="A1067">
        <v>1066</v>
      </c>
      <c r="B1067">
        <v>60</v>
      </c>
      <c r="C1067" s="28" t="s">
        <v>81</v>
      </c>
      <c r="D1067">
        <v>80</v>
      </c>
      <c r="E1067">
        <v>14000</v>
      </c>
      <c r="F1067" s="28" t="s">
        <v>82</v>
      </c>
      <c r="G1067" t="s">
        <v>83</v>
      </c>
      <c r="H1067" t="s">
        <v>84</v>
      </c>
      <c r="I1067" s="28" t="s">
        <v>85</v>
      </c>
      <c r="J1067" t="s">
        <v>86</v>
      </c>
      <c r="K1067" s="30" t="s">
        <v>87</v>
      </c>
      <c r="L1067" t="s">
        <v>194</v>
      </c>
      <c r="M1067" s="31" t="s">
        <v>205</v>
      </c>
      <c r="N1067" s="31" t="s">
        <v>90</v>
      </c>
      <c r="O1067" s="28" t="s">
        <v>90</v>
      </c>
      <c r="P1067" t="s">
        <v>91</v>
      </c>
      <c r="Q1067" s="30" t="s">
        <v>92</v>
      </c>
      <c r="R1067" s="28">
        <v>7</v>
      </c>
      <c r="S1067" s="28">
        <v>5</v>
      </c>
      <c r="T1067">
        <v>1996</v>
      </c>
      <c r="U1067">
        <v>1997</v>
      </c>
      <c r="V1067" s="14">
        <f t="shared" si="16"/>
        <v>1</v>
      </c>
      <c r="W1067" s="28" t="s">
        <v>93</v>
      </c>
      <c r="X1067" s="28" t="s">
        <v>94</v>
      </c>
      <c r="Y1067" s="30" t="s">
        <v>124</v>
      </c>
      <c r="Z1067" s="28" t="s">
        <v>124</v>
      </c>
      <c r="AA1067" t="s">
        <v>117</v>
      </c>
      <c r="AB1067" s="28">
        <v>0</v>
      </c>
      <c r="AC1067" s="28" t="s">
        <v>97</v>
      </c>
      <c r="AD1067" s="28" t="s">
        <v>98</v>
      </c>
      <c r="AE1067" s="30" t="s">
        <v>99</v>
      </c>
      <c r="AF1067" t="s">
        <v>104</v>
      </c>
      <c r="AG1067" t="s">
        <v>98</v>
      </c>
      <c r="AH1067" t="s">
        <v>97</v>
      </c>
      <c r="AI1067" t="s">
        <v>101</v>
      </c>
      <c r="AJ1067">
        <v>1201</v>
      </c>
      <c r="AK1067" t="s">
        <v>102</v>
      </c>
      <c r="AL1067">
        <v>0</v>
      </c>
      <c r="AM1067">
        <v>105</v>
      </c>
      <c r="AN1067">
        <v>1306</v>
      </c>
      <c r="AO1067" s="28" t="s">
        <v>103</v>
      </c>
      <c r="AP1067" s="28" t="s">
        <v>104</v>
      </c>
      <c r="AQ1067" t="s">
        <v>105</v>
      </c>
      <c r="AR1067" t="s">
        <v>106</v>
      </c>
      <c r="AS1067">
        <v>1306</v>
      </c>
      <c r="AT1067">
        <v>954</v>
      </c>
      <c r="AU1067">
        <v>0</v>
      </c>
      <c r="AV1067">
        <v>2260</v>
      </c>
      <c r="AW1067" s="30">
        <v>1</v>
      </c>
      <c r="AX1067">
        <v>0</v>
      </c>
      <c r="AY1067" s="30">
        <v>2</v>
      </c>
      <c r="AZ1067" s="30">
        <v>1</v>
      </c>
      <c r="BA1067">
        <v>3</v>
      </c>
      <c r="BB1067" s="14">
        <f>IF(Table1[[#This Row],[FullBath]]+Table1[[#This Row],[HalfBath]]=Table1[[#This Row],[BedroomAbvGr]],1,0)</f>
        <v>1</v>
      </c>
      <c r="BC1067">
        <v>1</v>
      </c>
      <c r="BD1067" s="30" t="s">
        <v>97</v>
      </c>
      <c r="BE1067">
        <v>7</v>
      </c>
      <c r="BF1067" t="s">
        <v>107</v>
      </c>
      <c r="BG1067">
        <v>0</v>
      </c>
      <c r="BH1067" t="s">
        <v>83</v>
      </c>
      <c r="BI1067" t="s">
        <v>108</v>
      </c>
      <c r="BJ1067">
        <v>1996</v>
      </c>
      <c r="BK1067" t="s">
        <v>109</v>
      </c>
      <c r="BL1067">
        <v>2</v>
      </c>
      <c r="BM1067">
        <v>533</v>
      </c>
      <c r="BN1067" t="s">
        <v>98</v>
      </c>
      <c r="BO1067" t="s">
        <v>98</v>
      </c>
      <c r="BP1067" t="s">
        <v>105</v>
      </c>
      <c r="BQ1067" s="30">
        <v>296</v>
      </c>
      <c r="BR1067" s="14">
        <f>IF(Table1[[#This Row],[WoodDeckSF]]&gt;0,1,0)</f>
        <v>1</v>
      </c>
      <c r="BS1067">
        <v>44</v>
      </c>
      <c r="BT1067">
        <v>0</v>
      </c>
      <c r="BU1067">
        <v>0</v>
      </c>
      <c r="BV1067">
        <v>0</v>
      </c>
      <c r="BW1067">
        <v>0</v>
      </c>
      <c r="BX1067" s="28" t="s">
        <v>83</v>
      </c>
      <c r="BY1067" s="14">
        <f>IF(Table1[[#This Row],[PoolQC]]="NA", 0, 1)</f>
        <v>0</v>
      </c>
      <c r="BZ1067" s="30" t="s">
        <v>83</v>
      </c>
      <c r="CA1067" s="14">
        <f>IF(Table1[[#This Row],[Fence]]="NA",0,1)</f>
        <v>0</v>
      </c>
      <c r="CB1067" t="s">
        <v>83</v>
      </c>
      <c r="CC1067">
        <v>0</v>
      </c>
      <c r="CD1067" s="30">
        <v>4</v>
      </c>
      <c r="CE1067">
        <v>2010</v>
      </c>
      <c r="CF1067" t="s">
        <v>110</v>
      </c>
      <c r="CG1067" t="s">
        <v>111</v>
      </c>
      <c r="CH1067" s="14">
        <f>IF(Table1[[#This Row],[SaleCondition]]="Normal",1,0)</f>
        <v>1</v>
      </c>
      <c r="CI1067" s="1">
        <v>328000</v>
      </c>
    </row>
    <row r="1068" spans="1:87" x14ac:dyDescent="0.2">
      <c r="A1068">
        <v>1067</v>
      </c>
      <c r="B1068">
        <v>60</v>
      </c>
      <c r="C1068" s="28" t="s">
        <v>81</v>
      </c>
      <c r="D1068">
        <v>59</v>
      </c>
      <c r="E1068">
        <v>7837</v>
      </c>
      <c r="F1068" s="28" t="s">
        <v>82</v>
      </c>
      <c r="G1068" t="s">
        <v>83</v>
      </c>
      <c r="H1068" t="s">
        <v>120</v>
      </c>
      <c r="I1068" s="28" t="s">
        <v>85</v>
      </c>
      <c r="J1068" t="s">
        <v>86</v>
      </c>
      <c r="K1068" s="30" t="s">
        <v>87</v>
      </c>
      <c r="L1068" t="s">
        <v>88</v>
      </c>
      <c r="M1068" s="31" t="s">
        <v>193</v>
      </c>
      <c r="N1068" s="31" t="s">
        <v>90</v>
      </c>
      <c r="O1068" s="28" t="s">
        <v>90</v>
      </c>
      <c r="P1068" t="s">
        <v>91</v>
      </c>
      <c r="Q1068" s="30" t="s">
        <v>92</v>
      </c>
      <c r="R1068" s="28">
        <v>6</v>
      </c>
      <c r="S1068" s="28">
        <v>7</v>
      </c>
      <c r="T1068">
        <v>1993</v>
      </c>
      <c r="U1068">
        <v>1994</v>
      </c>
      <c r="V1068" s="14">
        <f t="shared" si="16"/>
        <v>1</v>
      </c>
      <c r="W1068" s="28" t="s">
        <v>93</v>
      </c>
      <c r="X1068" s="28" t="s">
        <v>94</v>
      </c>
      <c r="Y1068" s="30" t="s">
        <v>95</v>
      </c>
      <c r="Z1068" s="28" t="s">
        <v>95</v>
      </c>
      <c r="AA1068" t="s">
        <v>117</v>
      </c>
      <c r="AB1068" s="28">
        <v>0</v>
      </c>
      <c r="AC1068" s="28" t="s">
        <v>97</v>
      </c>
      <c r="AD1068" s="28" t="s">
        <v>98</v>
      </c>
      <c r="AE1068" s="30" t="s">
        <v>99</v>
      </c>
      <c r="AF1068" t="s">
        <v>97</v>
      </c>
      <c r="AG1068" t="s">
        <v>98</v>
      </c>
      <c r="AH1068" t="s">
        <v>100</v>
      </c>
      <c r="AI1068" t="s">
        <v>102</v>
      </c>
      <c r="AJ1068">
        <v>0</v>
      </c>
      <c r="AK1068" t="s">
        <v>102</v>
      </c>
      <c r="AL1068">
        <v>0</v>
      </c>
      <c r="AM1068">
        <v>799</v>
      </c>
      <c r="AN1068">
        <v>799</v>
      </c>
      <c r="AO1068" s="28" t="s">
        <v>103</v>
      </c>
      <c r="AP1068" s="28" t="s">
        <v>97</v>
      </c>
      <c r="AQ1068" t="s">
        <v>105</v>
      </c>
      <c r="AR1068" t="s">
        <v>106</v>
      </c>
      <c r="AS1068">
        <v>799</v>
      </c>
      <c r="AT1068">
        <v>772</v>
      </c>
      <c r="AU1068">
        <v>0</v>
      </c>
      <c r="AV1068">
        <v>1571</v>
      </c>
      <c r="AW1068" s="30">
        <v>0</v>
      </c>
      <c r="AX1068">
        <v>0</v>
      </c>
      <c r="AY1068" s="30">
        <v>2</v>
      </c>
      <c r="AZ1068" s="30">
        <v>1</v>
      </c>
      <c r="BA1068">
        <v>3</v>
      </c>
      <c r="BB1068" s="14">
        <f>IF(Table1[[#This Row],[FullBath]]+Table1[[#This Row],[HalfBath]]=Table1[[#This Row],[BedroomAbvGr]],1,0)</f>
        <v>1</v>
      </c>
      <c r="BC1068">
        <v>1</v>
      </c>
      <c r="BD1068" s="30" t="s">
        <v>98</v>
      </c>
      <c r="BE1068">
        <v>7</v>
      </c>
      <c r="BF1068" t="s">
        <v>107</v>
      </c>
      <c r="BG1068">
        <v>1</v>
      </c>
      <c r="BH1068" t="s">
        <v>98</v>
      </c>
      <c r="BI1068" t="s">
        <v>108</v>
      </c>
      <c r="BJ1068">
        <v>1993</v>
      </c>
      <c r="BK1068" t="s">
        <v>109</v>
      </c>
      <c r="BL1068">
        <v>2</v>
      </c>
      <c r="BM1068">
        <v>380</v>
      </c>
      <c r="BN1068" t="s">
        <v>98</v>
      </c>
      <c r="BO1068" t="s">
        <v>98</v>
      </c>
      <c r="BP1068" t="s">
        <v>105</v>
      </c>
      <c r="BQ1068" s="30">
        <v>0</v>
      </c>
      <c r="BR1068" s="14">
        <f>IF(Table1[[#This Row],[WoodDeckSF]]&gt;0,1,0)</f>
        <v>0</v>
      </c>
      <c r="BS1068">
        <v>40</v>
      </c>
      <c r="BT1068">
        <v>0</v>
      </c>
      <c r="BU1068">
        <v>0</v>
      </c>
      <c r="BV1068">
        <v>0</v>
      </c>
      <c r="BW1068">
        <v>0</v>
      </c>
      <c r="BX1068" s="28" t="s">
        <v>83</v>
      </c>
      <c r="BY1068" s="14">
        <f>IF(Table1[[#This Row],[PoolQC]]="NA", 0, 1)</f>
        <v>0</v>
      </c>
      <c r="BZ1068" s="30" t="s">
        <v>83</v>
      </c>
      <c r="CA1068" s="14">
        <f>IF(Table1[[#This Row],[Fence]]="NA",0,1)</f>
        <v>0</v>
      </c>
      <c r="CB1068" t="s">
        <v>83</v>
      </c>
      <c r="CC1068">
        <v>0</v>
      </c>
      <c r="CD1068" s="30">
        <v>5</v>
      </c>
      <c r="CE1068">
        <v>2009</v>
      </c>
      <c r="CF1068" t="s">
        <v>110</v>
      </c>
      <c r="CG1068" t="s">
        <v>111</v>
      </c>
      <c r="CH1068" s="14">
        <f>IF(Table1[[#This Row],[SaleCondition]]="Normal",1,0)</f>
        <v>1</v>
      </c>
      <c r="CI1068" s="1">
        <v>178000</v>
      </c>
    </row>
    <row r="1069" spans="1:87" x14ac:dyDescent="0.2">
      <c r="A1069">
        <v>1068</v>
      </c>
      <c r="B1069">
        <v>60</v>
      </c>
      <c r="C1069" s="28" t="s">
        <v>81</v>
      </c>
      <c r="D1069">
        <v>80</v>
      </c>
      <c r="E1069">
        <v>9760</v>
      </c>
      <c r="F1069" s="28" t="s">
        <v>82</v>
      </c>
      <c r="G1069" t="s">
        <v>83</v>
      </c>
      <c r="H1069" t="s">
        <v>84</v>
      </c>
      <c r="I1069" s="28" t="s">
        <v>85</v>
      </c>
      <c r="J1069" t="s">
        <v>86</v>
      </c>
      <c r="K1069" s="30" t="s">
        <v>87</v>
      </c>
      <c r="L1069" t="s">
        <v>194</v>
      </c>
      <c r="M1069" s="31" t="s">
        <v>162</v>
      </c>
      <c r="N1069" s="31" t="s">
        <v>90</v>
      </c>
      <c r="O1069" s="28" t="s">
        <v>90</v>
      </c>
      <c r="P1069" t="s">
        <v>91</v>
      </c>
      <c r="Q1069" s="30" t="s">
        <v>92</v>
      </c>
      <c r="R1069" s="28">
        <v>6</v>
      </c>
      <c r="S1069" s="28">
        <v>6</v>
      </c>
      <c r="T1069">
        <v>1964</v>
      </c>
      <c r="U1069">
        <v>1964</v>
      </c>
      <c r="V1069" s="14">
        <f t="shared" si="16"/>
        <v>0</v>
      </c>
      <c r="W1069" s="28" t="s">
        <v>93</v>
      </c>
      <c r="X1069" s="28" t="s">
        <v>94</v>
      </c>
      <c r="Y1069" s="30" t="s">
        <v>140</v>
      </c>
      <c r="Z1069" s="28" t="s">
        <v>140</v>
      </c>
      <c r="AA1069" t="s">
        <v>96</v>
      </c>
      <c r="AB1069" s="28">
        <v>360</v>
      </c>
      <c r="AC1069" s="28" t="s">
        <v>98</v>
      </c>
      <c r="AD1069" s="28" t="s">
        <v>98</v>
      </c>
      <c r="AE1069" s="30" t="s">
        <v>118</v>
      </c>
      <c r="AF1069" t="s">
        <v>98</v>
      </c>
      <c r="AG1069" t="s">
        <v>98</v>
      </c>
      <c r="AH1069" t="s">
        <v>97</v>
      </c>
      <c r="AI1069" t="s">
        <v>101</v>
      </c>
      <c r="AJ1069">
        <v>674</v>
      </c>
      <c r="AK1069" t="s">
        <v>172</v>
      </c>
      <c r="AL1069">
        <v>106</v>
      </c>
      <c r="AM1069">
        <v>0</v>
      </c>
      <c r="AN1069">
        <v>780</v>
      </c>
      <c r="AO1069" s="28" t="s">
        <v>103</v>
      </c>
      <c r="AP1069" s="28" t="s">
        <v>98</v>
      </c>
      <c r="AQ1069" t="s">
        <v>105</v>
      </c>
      <c r="AR1069" t="s">
        <v>106</v>
      </c>
      <c r="AS1069">
        <v>798</v>
      </c>
      <c r="AT1069">
        <v>813</v>
      </c>
      <c r="AU1069">
        <v>0</v>
      </c>
      <c r="AV1069">
        <v>1611</v>
      </c>
      <c r="AW1069" s="30">
        <v>1</v>
      </c>
      <c r="AX1069">
        <v>0</v>
      </c>
      <c r="AY1069" s="30">
        <v>1</v>
      </c>
      <c r="AZ1069" s="30">
        <v>1</v>
      </c>
      <c r="BA1069">
        <v>4</v>
      </c>
      <c r="BB1069" s="14">
        <f>IF(Table1[[#This Row],[FullBath]]+Table1[[#This Row],[HalfBath]]=Table1[[#This Row],[BedroomAbvGr]],1,0)</f>
        <v>0</v>
      </c>
      <c r="BC1069">
        <v>1</v>
      </c>
      <c r="BD1069" s="30" t="s">
        <v>98</v>
      </c>
      <c r="BE1069">
        <v>7</v>
      </c>
      <c r="BF1069" t="s">
        <v>107</v>
      </c>
      <c r="BG1069">
        <v>0</v>
      </c>
      <c r="BH1069" t="s">
        <v>83</v>
      </c>
      <c r="BI1069" t="s">
        <v>108</v>
      </c>
      <c r="BJ1069">
        <v>1964</v>
      </c>
      <c r="BK1069" t="s">
        <v>109</v>
      </c>
      <c r="BL1069">
        <v>2</v>
      </c>
      <c r="BM1069">
        <v>442</v>
      </c>
      <c r="BN1069" t="s">
        <v>98</v>
      </c>
      <c r="BO1069" t="s">
        <v>98</v>
      </c>
      <c r="BP1069" t="s">
        <v>105</v>
      </c>
      <c r="BQ1069" s="30">
        <v>328</v>
      </c>
      <c r="BR1069" s="14">
        <f>IF(Table1[[#This Row],[WoodDeckSF]]&gt;0,1,0)</f>
        <v>1</v>
      </c>
      <c r="BS1069">
        <v>128</v>
      </c>
      <c r="BT1069">
        <v>0</v>
      </c>
      <c r="BU1069">
        <v>0</v>
      </c>
      <c r="BV1069">
        <v>189</v>
      </c>
      <c r="BW1069">
        <v>0</v>
      </c>
      <c r="BX1069" s="28" t="s">
        <v>83</v>
      </c>
      <c r="BY1069" s="14">
        <f>IF(Table1[[#This Row],[PoolQC]]="NA", 0, 1)</f>
        <v>0</v>
      </c>
      <c r="BZ1069" s="30" t="s">
        <v>83</v>
      </c>
      <c r="CA1069" s="14">
        <f>IF(Table1[[#This Row],[Fence]]="NA",0,1)</f>
        <v>0</v>
      </c>
      <c r="CB1069" t="s">
        <v>83</v>
      </c>
      <c r="CC1069">
        <v>0</v>
      </c>
      <c r="CD1069" s="30">
        <v>6</v>
      </c>
      <c r="CE1069">
        <v>2008</v>
      </c>
      <c r="CF1069" t="s">
        <v>110</v>
      </c>
      <c r="CG1069" t="s">
        <v>111</v>
      </c>
      <c r="CH1069" s="14">
        <f>IF(Table1[[#This Row],[SaleCondition]]="Normal",1,0)</f>
        <v>1</v>
      </c>
      <c r="CI1069" s="1">
        <v>167900</v>
      </c>
    </row>
    <row r="1070" spans="1:87" x14ac:dyDescent="0.2">
      <c r="A1070">
        <v>1069</v>
      </c>
      <c r="B1070">
        <v>160</v>
      </c>
      <c r="C1070" s="28" t="s">
        <v>142</v>
      </c>
      <c r="D1070">
        <v>42</v>
      </c>
      <c r="E1070">
        <v>3964</v>
      </c>
      <c r="F1070" s="28" t="s">
        <v>82</v>
      </c>
      <c r="G1070" t="s">
        <v>83</v>
      </c>
      <c r="H1070" t="s">
        <v>84</v>
      </c>
      <c r="I1070" s="28" t="s">
        <v>85</v>
      </c>
      <c r="J1070" t="s">
        <v>86</v>
      </c>
      <c r="K1070" s="30" t="s">
        <v>87</v>
      </c>
      <c r="L1070" t="s">
        <v>88</v>
      </c>
      <c r="M1070" s="31" t="s">
        <v>178</v>
      </c>
      <c r="N1070" s="31" t="s">
        <v>90</v>
      </c>
      <c r="O1070" s="28" t="s">
        <v>90</v>
      </c>
      <c r="P1070" t="s">
        <v>179</v>
      </c>
      <c r="Q1070" s="30" t="s">
        <v>92</v>
      </c>
      <c r="R1070" s="28">
        <v>6</v>
      </c>
      <c r="S1070" s="28">
        <v>4</v>
      </c>
      <c r="T1070">
        <v>1973</v>
      </c>
      <c r="U1070">
        <v>1973</v>
      </c>
      <c r="V1070" s="14">
        <f t="shared" si="16"/>
        <v>0</v>
      </c>
      <c r="W1070" s="28" t="s">
        <v>93</v>
      </c>
      <c r="X1070" s="28" t="s">
        <v>94</v>
      </c>
      <c r="Y1070" s="30" t="s">
        <v>180</v>
      </c>
      <c r="Z1070" s="28" t="s">
        <v>181</v>
      </c>
      <c r="AA1070" t="s">
        <v>117</v>
      </c>
      <c r="AB1070" s="28">
        <v>0</v>
      </c>
      <c r="AC1070" s="28" t="s">
        <v>98</v>
      </c>
      <c r="AD1070" s="28" t="s">
        <v>98</v>
      </c>
      <c r="AE1070" s="30" t="s">
        <v>118</v>
      </c>
      <c r="AF1070" t="s">
        <v>97</v>
      </c>
      <c r="AG1070" t="s">
        <v>98</v>
      </c>
      <c r="AH1070" t="s">
        <v>100</v>
      </c>
      <c r="AI1070" t="s">
        <v>119</v>
      </c>
      <c r="AJ1070">
        <v>837</v>
      </c>
      <c r="AK1070" t="s">
        <v>102</v>
      </c>
      <c r="AL1070">
        <v>0</v>
      </c>
      <c r="AM1070">
        <v>105</v>
      </c>
      <c r="AN1070">
        <v>942</v>
      </c>
      <c r="AO1070" s="28" t="s">
        <v>103</v>
      </c>
      <c r="AP1070" s="28" t="s">
        <v>97</v>
      </c>
      <c r="AQ1070" t="s">
        <v>105</v>
      </c>
      <c r="AR1070" t="s">
        <v>106</v>
      </c>
      <c r="AS1070">
        <v>1291</v>
      </c>
      <c r="AT1070">
        <v>1230</v>
      </c>
      <c r="AU1070">
        <v>0</v>
      </c>
      <c r="AV1070">
        <v>2521</v>
      </c>
      <c r="AW1070" s="30">
        <v>1</v>
      </c>
      <c r="AX1070">
        <v>0</v>
      </c>
      <c r="AY1070" s="30">
        <v>2</v>
      </c>
      <c r="AZ1070" s="30">
        <v>1</v>
      </c>
      <c r="BA1070">
        <v>5</v>
      </c>
      <c r="BB1070" s="14">
        <f>IF(Table1[[#This Row],[FullBath]]+Table1[[#This Row],[HalfBath]]=Table1[[#This Row],[BedroomAbvGr]],1,0)</f>
        <v>0</v>
      </c>
      <c r="BC1070">
        <v>1</v>
      </c>
      <c r="BD1070" s="30" t="s">
        <v>98</v>
      </c>
      <c r="BE1070">
        <v>10</v>
      </c>
      <c r="BF1070" t="s">
        <v>221</v>
      </c>
      <c r="BG1070">
        <v>1</v>
      </c>
      <c r="BH1070" t="s">
        <v>97</v>
      </c>
      <c r="BI1070" t="s">
        <v>108</v>
      </c>
      <c r="BJ1070">
        <v>1973</v>
      </c>
      <c r="BK1070" t="s">
        <v>157</v>
      </c>
      <c r="BL1070">
        <v>2</v>
      </c>
      <c r="BM1070">
        <v>576</v>
      </c>
      <c r="BN1070" t="s">
        <v>98</v>
      </c>
      <c r="BO1070" t="s">
        <v>98</v>
      </c>
      <c r="BP1070" t="s">
        <v>105</v>
      </c>
      <c r="BQ1070" s="30">
        <v>728</v>
      </c>
      <c r="BR1070" s="14">
        <f>IF(Table1[[#This Row],[WoodDeckSF]]&gt;0,1,0)</f>
        <v>1</v>
      </c>
      <c r="BS1070">
        <v>20</v>
      </c>
      <c r="BT1070">
        <v>0</v>
      </c>
      <c r="BU1070">
        <v>0</v>
      </c>
      <c r="BV1070">
        <v>0</v>
      </c>
      <c r="BW1070">
        <v>0</v>
      </c>
      <c r="BX1070" s="28" t="s">
        <v>83</v>
      </c>
      <c r="BY1070" s="14">
        <f>IF(Table1[[#This Row],[PoolQC]]="NA", 0, 1)</f>
        <v>0</v>
      </c>
      <c r="BZ1070" s="30" t="s">
        <v>165</v>
      </c>
      <c r="CA1070" s="14">
        <f>IF(Table1[[#This Row],[Fence]]="NA",0,1)</f>
        <v>1</v>
      </c>
      <c r="CB1070" t="s">
        <v>83</v>
      </c>
      <c r="CC1070">
        <v>0</v>
      </c>
      <c r="CD1070" s="30">
        <v>6</v>
      </c>
      <c r="CE1070">
        <v>2006</v>
      </c>
      <c r="CF1070" t="s">
        <v>110</v>
      </c>
      <c r="CG1070" t="s">
        <v>111</v>
      </c>
      <c r="CH1070" s="14">
        <f>IF(Table1[[#This Row],[SaleCondition]]="Normal",1,0)</f>
        <v>1</v>
      </c>
      <c r="CI1070" s="1">
        <v>151400</v>
      </c>
    </row>
    <row r="1071" spans="1:87" x14ac:dyDescent="0.2">
      <c r="A1071">
        <v>1070</v>
      </c>
      <c r="B1071">
        <v>45</v>
      </c>
      <c r="C1071" s="28" t="s">
        <v>81</v>
      </c>
      <c r="D1071">
        <v>60</v>
      </c>
      <c r="E1071">
        <v>9600</v>
      </c>
      <c r="F1071" s="28" t="s">
        <v>82</v>
      </c>
      <c r="G1071" t="s">
        <v>83</v>
      </c>
      <c r="H1071" t="s">
        <v>84</v>
      </c>
      <c r="I1071" s="28" t="s">
        <v>85</v>
      </c>
      <c r="J1071" t="s">
        <v>86</v>
      </c>
      <c r="K1071" s="30" t="s">
        <v>87</v>
      </c>
      <c r="L1071" t="s">
        <v>88</v>
      </c>
      <c r="M1071" s="31" t="s">
        <v>162</v>
      </c>
      <c r="N1071" s="31" t="s">
        <v>90</v>
      </c>
      <c r="O1071" s="28" t="s">
        <v>90</v>
      </c>
      <c r="P1071" t="s">
        <v>91</v>
      </c>
      <c r="Q1071" s="30" t="s">
        <v>150</v>
      </c>
      <c r="R1071" s="28">
        <v>5</v>
      </c>
      <c r="S1071" s="28">
        <v>7</v>
      </c>
      <c r="T1071">
        <v>1949</v>
      </c>
      <c r="U1071">
        <v>2003</v>
      </c>
      <c r="V1071" s="14">
        <f t="shared" si="16"/>
        <v>1</v>
      </c>
      <c r="W1071" s="28" t="s">
        <v>93</v>
      </c>
      <c r="X1071" s="28" t="s">
        <v>94</v>
      </c>
      <c r="Y1071" s="30" t="s">
        <v>116</v>
      </c>
      <c r="Z1071" s="28" t="s">
        <v>116</v>
      </c>
      <c r="AA1071" t="s">
        <v>117</v>
      </c>
      <c r="AB1071" s="28">
        <v>0</v>
      </c>
      <c r="AC1071" s="28" t="s">
        <v>98</v>
      </c>
      <c r="AD1071" s="28" t="s">
        <v>98</v>
      </c>
      <c r="AE1071" s="30" t="s">
        <v>118</v>
      </c>
      <c r="AF1071" t="s">
        <v>98</v>
      </c>
      <c r="AG1071" t="s">
        <v>98</v>
      </c>
      <c r="AH1071" t="s">
        <v>100</v>
      </c>
      <c r="AI1071" t="s">
        <v>119</v>
      </c>
      <c r="AJ1071">
        <v>220</v>
      </c>
      <c r="AK1071" t="s">
        <v>102</v>
      </c>
      <c r="AL1071">
        <v>0</v>
      </c>
      <c r="AM1071">
        <v>625</v>
      </c>
      <c r="AN1071">
        <v>845</v>
      </c>
      <c r="AO1071" s="28" t="s">
        <v>103</v>
      </c>
      <c r="AP1071" s="28" t="s">
        <v>98</v>
      </c>
      <c r="AQ1071" t="s">
        <v>105</v>
      </c>
      <c r="AR1071" t="s">
        <v>106</v>
      </c>
      <c r="AS1071">
        <v>893</v>
      </c>
      <c r="AT1071">
        <v>0</v>
      </c>
      <c r="AU1071">
        <v>0</v>
      </c>
      <c r="AV1071">
        <v>893</v>
      </c>
      <c r="AW1071" s="30">
        <v>0</v>
      </c>
      <c r="AX1071">
        <v>1</v>
      </c>
      <c r="AY1071" s="30">
        <v>1</v>
      </c>
      <c r="AZ1071" s="30">
        <v>0</v>
      </c>
      <c r="BA1071">
        <v>2</v>
      </c>
      <c r="BB1071" s="14">
        <f>IF(Table1[[#This Row],[FullBath]]+Table1[[#This Row],[HalfBath]]=Table1[[#This Row],[BedroomAbvGr]],1,0)</f>
        <v>0</v>
      </c>
      <c r="BC1071">
        <v>1</v>
      </c>
      <c r="BD1071" s="30" t="s">
        <v>97</v>
      </c>
      <c r="BE1071">
        <v>4</v>
      </c>
      <c r="BF1071" t="s">
        <v>107</v>
      </c>
      <c r="BG1071">
        <v>0</v>
      </c>
      <c r="BH1071" t="s">
        <v>83</v>
      </c>
      <c r="BI1071" t="s">
        <v>127</v>
      </c>
      <c r="BJ1071">
        <v>1985</v>
      </c>
      <c r="BK1071" t="s">
        <v>102</v>
      </c>
      <c r="BL1071">
        <v>2</v>
      </c>
      <c r="BM1071">
        <v>576</v>
      </c>
      <c r="BN1071" t="s">
        <v>98</v>
      </c>
      <c r="BO1071" t="s">
        <v>98</v>
      </c>
      <c r="BP1071" t="s">
        <v>105</v>
      </c>
      <c r="BQ1071" s="30">
        <v>0</v>
      </c>
      <c r="BR1071" s="14">
        <f>IF(Table1[[#This Row],[WoodDeckSF]]&gt;0,1,0)</f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 s="28" t="s">
        <v>83</v>
      </c>
      <c r="BY1071" s="14">
        <f>IF(Table1[[#This Row],[PoolQC]]="NA", 0, 1)</f>
        <v>0</v>
      </c>
      <c r="BZ1071" s="30" t="s">
        <v>83</v>
      </c>
      <c r="CA1071" s="14">
        <f>IF(Table1[[#This Row],[Fence]]="NA",0,1)</f>
        <v>0</v>
      </c>
      <c r="CB1071" t="s">
        <v>83</v>
      </c>
      <c r="CC1071">
        <v>0</v>
      </c>
      <c r="CD1071" s="30">
        <v>5</v>
      </c>
      <c r="CE1071">
        <v>2007</v>
      </c>
      <c r="CF1071" t="s">
        <v>110</v>
      </c>
      <c r="CG1071" t="s">
        <v>111</v>
      </c>
      <c r="CH1071" s="14">
        <f>IF(Table1[[#This Row],[SaleCondition]]="Normal",1,0)</f>
        <v>1</v>
      </c>
      <c r="CI1071" s="1">
        <v>135000</v>
      </c>
    </row>
    <row r="1072" spans="1:87" x14ac:dyDescent="0.2">
      <c r="A1072">
        <v>1071</v>
      </c>
      <c r="B1072">
        <v>20</v>
      </c>
      <c r="C1072" s="28" t="s">
        <v>81</v>
      </c>
      <c r="D1072">
        <v>72</v>
      </c>
      <c r="E1072">
        <v>10152</v>
      </c>
      <c r="F1072" s="28" t="s">
        <v>82</v>
      </c>
      <c r="G1072" t="s">
        <v>83</v>
      </c>
      <c r="H1072" t="s">
        <v>84</v>
      </c>
      <c r="I1072" s="28" t="s">
        <v>85</v>
      </c>
      <c r="J1072" t="s">
        <v>86</v>
      </c>
      <c r="K1072" s="30" t="s">
        <v>87</v>
      </c>
      <c r="L1072" t="s">
        <v>88</v>
      </c>
      <c r="M1072" s="31" t="s">
        <v>162</v>
      </c>
      <c r="N1072" s="31" t="s">
        <v>90</v>
      </c>
      <c r="O1072" s="28" t="s">
        <v>90</v>
      </c>
      <c r="P1072" t="s">
        <v>91</v>
      </c>
      <c r="Q1072" s="30" t="s">
        <v>115</v>
      </c>
      <c r="R1072" s="28">
        <v>5</v>
      </c>
      <c r="S1072" s="28">
        <v>5</v>
      </c>
      <c r="T1072">
        <v>1956</v>
      </c>
      <c r="U1072">
        <v>1956</v>
      </c>
      <c r="V1072" s="14">
        <f t="shared" si="16"/>
        <v>0</v>
      </c>
      <c r="W1072" s="28" t="s">
        <v>152</v>
      </c>
      <c r="X1072" s="28" t="s">
        <v>94</v>
      </c>
      <c r="Y1072" s="30" t="s">
        <v>116</v>
      </c>
      <c r="Z1072" s="28" t="s">
        <v>116</v>
      </c>
      <c r="AA1072" t="s">
        <v>96</v>
      </c>
      <c r="AB1072" s="28">
        <v>120</v>
      </c>
      <c r="AC1072" s="28" t="s">
        <v>98</v>
      </c>
      <c r="AD1072" s="28" t="s">
        <v>98</v>
      </c>
      <c r="AE1072" s="30" t="s">
        <v>118</v>
      </c>
      <c r="AF1072" t="s">
        <v>98</v>
      </c>
      <c r="AG1072" t="s">
        <v>98</v>
      </c>
      <c r="AH1072" t="s">
        <v>100</v>
      </c>
      <c r="AI1072" t="s">
        <v>141</v>
      </c>
      <c r="AJ1072">
        <v>586</v>
      </c>
      <c r="AK1072" t="s">
        <v>102</v>
      </c>
      <c r="AL1072">
        <v>0</v>
      </c>
      <c r="AM1072">
        <v>462</v>
      </c>
      <c r="AN1072">
        <v>1048</v>
      </c>
      <c r="AO1072" s="28" t="s">
        <v>103</v>
      </c>
      <c r="AP1072" s="28" t="s">
        <v>98</v>
      </c>
      <c r="AQ1072" t="s">
        <v>105</v>
      </c>
      <c r="AR1072" t="s">
        <v>106</v>
      </c>
      <c r="AS1072">
        <v>1048</v>
      </c>
      <c r="AT1072">
        <v>0</v>
      </c>
      <c r="AU1072">
        <v>0</v>
      </c>
      <c r="AV1072">
        <v>1048</v>
      </c>
      <c r="AW1072" s="30">
        <v>1</v>
      </c>
      <c r="AX1072">
        <v>0</v>
      </c>
      <c r="AY1072" s="30">
        <v>1</v>
      </c>
      <c r="AZ1072" s="30">
        <v>0</v>
      </c>
      <c r="BA1072">
        <v>3</v>
      </c>
      <c r="BB1072" s="14">
        <f>IF(Table1[[#This Row],[FullBath]]+Table1[[#This Row],[HalfBath]]=Table1[[#This Row],[BedroomAbvGr]],1,0)</f>
        <v>0</v>
      </c>
      <c r="BC1072">
        <v>1</v>
      </c>
      <c r="BD1072" s="30" t="s">
        <v>98</v>
      </c>
      <c r="BE1072">
        <v>6</v>
      </c>
      <c r="BF1072" t="s">
        <v>107</v>
      </c>
      <c r="BG1072">
        <v>0</v>
      </c>
      <c r="BH1072" t="s">
        <v>83</v>
      </c>
      <c r="BI1072" t="s">
        <v>108</v>
      </c>
      <c r="BJ1072">
        <v>1956</v>
      </c>
      <c r="BK1072" t="s">
        <v>102</v>
      </c>
      <c r="BL1072">
        <v>1</v>
      </c>
      <c r="BM1072">
        <v>286</v>
      </c>
      <c r="BN1072" t="s">
        <v>98</v>
      </c>
      <c r="BO1072" t="s">
        <v>98</v>
      </c>
      <c r="BP1072" t="s">
        <v>105</v>
      </c>
      <c r="BQ1072" s="30">
        <v>0</v>
      </c>
      <c r="BR1072" s="14">
        <f>IF(Table1[[#This Row],[WoodDeckSF]]&gt;0,1,0)</f>
        <v>0</v>
      </c>
      <c r="BS1072">
        <v>20</v>
      </c>
      <c r="BT1072">
        <v>0</v>
      </c>
      <c r="BU1072">
        <v>0</v>
      </c>
      <c r="BV1072">
        <v>192</v>
      </c>
      <c r="BW1072">
        <v>0</v>
      </c>
      <c r="BX1072" s="28" t="s">
        <v>83</v>
      </c>
      <c r="BY1072" s="14">
        <f>IF(Table1[[#This Row],[PoolQC]]="NA", 0, 1)</f>
        <v>0</v>
      </c>
      <c r="BZ1072" s="30" t="s">
        <v>83</v>
      </c>
      <c r="CA1072" s="14">
        <f>IF(Table1[[#This Row],[Fence]]="NA",0,1)</f>
        <v>0</v>
      </c>
      <c r="CB1072" t="s">
        <v>83</v>
      </c>
      <c r="CC1072">
        <v>0</v>
      </c>
      <c r="CD1072" s="30">
        <v>6</v>
      </c>
      <c r="CE1072">
        <v>2007</v>
      </c>
      <c r="CF1072" t="s">
        <v>110</v>
      </c>
      <c r="CG1072" t="s">
        <v>111</v>
      </c>
      <c r="CH1072" s="14">
        <f>IF(Table1[[#This Row],[SaleCondition]]="Normal",1,0)</f>
        <v>1</v>
      </c>
      <c r="CI1072" s="1">
        <v>135000</v>
      </c>
    </row>
    <row r="1073" spans="1:87" x14ac:dyDescent="0.2">
      <c r="A1073">
        <v>1072</v>
      </c>
      <c r="B1073">
        <v>60</v>
      </c>
      <c r="C1073" s="28" t="s">
        <v>81</v>
      </c>
      <c r="D1073">
        <v>78</v>
      </c>
      <c r="E1073">
        <v>11700</v>
      </c>
      <c r="F1073" s="28" t="s">
        <v>82</v>
      </c>
      <c r="G1073" t="s">
        <v>83</v>
      </c>
      <c r="H1073" t="s">
        <v>84</v>
      </c>
      <c r="I1073" s="28" t="s">
        <v>85</v>
      </c>
      <c r="J1073" t="s">
        <v>86</v>
      </c>
      <c r="K1073" s="30" t="s">
        <v>87</v>
      </c>
      <c r="L1073" t="s">
        <v>88</v>
      </c>
      <c r="M1073" s="31" t="s">
        <v>138</v>
      </c>
      <c r="N1073" s="31" t="s">
        <v>202</v>
      </c>
      <c r="O1073" s="28" t="s">
        <v>90</v>
      </c>
      <c r="P1073" t="s">
        <v>91</v>
      </c>
      <c r="Q1073" s="30" t="s">
        <v>92</v>
      </c>
      <c r="R1073" s="28">
        <v>6</v>
      </c>
      <c r="S1073" s="28">
        <v>6</v>
      </c>
      <c r="T1073">
        <v>1968</v>
      </c>
      <c r="U1073">
        <v>1968</v>
      </c>
      <c r="V1073" s="14">
        <f t="shared" si="16"/>
        <v>0</v>
      </c>
      <c r="W1073" s="28" t="s">
        <v>93</v>
      </c>
      <c r="X1073" s="28" t="s">
        <v>94</v>
      </c>
      <c r="Y1073" s="30" t="s">
        <v>116</v>
      </c>
      <c r="Z1073" s="28" t="s">
        <v>116</v>
      </c>
      <c r="AA1073" t="s">
        <v>117</v>
      </c>
      <c r="AB1073" s="28">
        <v>0</v>
      </c>
      <c r="AC1073" s="28" t="s">
        <v>98</v>
      </c>
      <c r="AD1073" s="28" t="s">
        <v>98</v>
      </c>
      <c r="AE1073" s="30" t="s">
        <v>118</v>
      </c>
      <c r="AF1073" t="s">
        <v>98</v>
      </c>
      <c r="AG1073" t="s">
        <v>98</v>
      </c>
      <c r="AH1073" t="s">
        <v>100</v>
      </c>
      <c r="AI1073" t="s">
        <v>153</v>
      </c>
      <c r="AJ1073">
        <v>298</v>
      </c>
      <c r="AK1073" t="s">
        <v>102</v>
      </c>
      <c r="AL1073">
        <v>0</v>
      </c>
      <c r="AM1073">
        <v>429</v>
      </c>
      <c r="AN1073">
        <v>727</v>
      </c>
      <c r="AO1073" s="28" t="s">
        <v>103</v>
      </c>
      <c r="AP1073" s="28" t="s">
        <v>104</v>
      </c>
      <c r="AQ1073" t="s">
        <v>105</v>
      </c>
      <c r="AR1073" t="s">
        <v>106</v>
      </c>
      <c r="AS1073">
        <v>829</v>
      </c>
      <c r="AT1073">
        <v>727</v>
      </c>
      <c r="AU1073">
        <v>0</v>
      </c>
      <c r="AV1073">
        <v>1556</v>
      </c>
      <c r="AW1073" s="30">
        <v>0</v>
      </c>
      <c r="AX1073">
        <v>0</v>
      </c>
      <c r="AY1073" s="30">
        <v>1</v>
      </c>
      <c r="AZ1073" s="30">
        <v>1</v>
      </c>
      <c r="BA1073">
        <v>4</v>
      </c>
      <c r="BB1073" s="14">
        <f>IF(Table1[[#This Row],[FullBath]]+Table1[[#This Row],[HalfBath]]=Table1[[#This Row],[BedroomAbvGr]],1,0)</f>
        <v>0</v>
      </c>
      <c r="BC1073">
        <v>1</v>
      </c>
      <c r="BD1073" s="30" t="s">
        <v>98</v>
      </c>
      <c r="BE1073">
        <v>8</v>
      </c>
      <c r="BF1073" t="s">
        <v>107</v>
      </c>
      <c r="BG1073">
        <v>0</v>
      </c>
      <c r="BH1073" t="s">
        <v>83</v>
      </c>
      <c r="BI1073" t="s">
        <v>108</v>
      </c>
      <c r="BJ1073">
        <v>1968</v>
      </c>
      <c r="BK1073" t="s">
        <v>102</v>
      </c>
      <c r="BL1073">
        <v>2</v>
      </c>
      <c r="BM1073">
        <v>441</v>
      </c>
      <c r="BN1073" t="s">
        <v>98</v>
      </c>
      <c r="BO1073" t="s">
        <v>98</v>
      </c>
      <c r="BP1073" t="s">
        <v>105</v>
      </c>
      <c r="BQ1073" s="30">
        <v>0</v>
      </c>
      <c r="BR1073" s="14">
        <f>IF(Table1[[#This Row],[WoodDeckSF]]&gt;0,1,0)</f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s="28" t="s">
        <v>83</v>
      </c>
      <c r="BY1073" s="14">
        <f>IF(Table1[[#This Row],[PoolQC]]="NA", 0, 1)</f>
        <v>0</v>
      </c>
      <c r="BZ1073" s="30" t="s">
        <v>83</v>
      </c>
      <c r="CA1073" s="14">
        <f>IF(Table1[[#This Row],[Fence]]="NA",0,1)</f>
        <v>0</v>
      </c>
      <c r="CB1073" t="s">
        <v>83</v>
      </c>
      <c r="CC1073">
        <v>0</v>
      </c>
      <c r="CD1073" s="30">
        <v>5</v>
      </c>
      <c r="CE1073">
        <v>2009</v>
      </c>
      <c r="CF1073" t="s">
        <v>110</v>
      </c>
      <c r="CG1073" t="s">
        <v>111</v>
      </c>
      <c r="CH1073" s="14">
        <f>IF(Table1[[#This Row],[SaleCondition]]="Normal",1,0)</f>
        <v>1</v>
      </c>
      <c r="CI1073" s="1">
        <v>154000</v>
      </c>
    </row>
    <row r="1074" spans="1:87" x14ac:dyDescent="0.2">
      <c r="A1074">
        <v>1073</v>
      </c>
      <c r="B1074">
        <v>50</v>
      </c>
      <c r="C1074" s="28" t="s">
        <v>81</v>
      </c>
      <c r="D1074">
        <v>50</v>
      </c>
      <c r="E1074">
        <v>7585</v>
      </c>
      <c r="F1074" s="28" t="s">
        <v>82</v>
      </c>
      <c r="G1074" t="s">
        <v>83</v>
      </c>
      <c r="H1074" t="s">
        <v>84</v>
      </c>
      <c r="I1074" s="28" t="s">
        <v>85</v>
      </c>
      <c r="J1074" t="s">
        <v>86</v>
      </c>
      <c r="K1074" s="30" t="s">
        <v>87</v>
      </c>
      <c r="L1074" t="s">
        <v>88</v>
      </c>
      <c r="M1074" s="31" t="s">
        <v>185</v>
      </c>
      <c r="N1074" s="31" t="s">
        <v>144</v>
      </c>
      <c r="O1074" s="28" t="s">
        <v>90</v>
      </c>
      <c r="P1074" t="s">
        <v>91</v>
      </c>
      <c r="Q1074" s="30" t="s">
        <v>132</v>
      </c>
      <c r="R1074" s="28">
        <v>5</v>
      </c>
      <c r="S1074" s="28">
        <v>3</v>
      </c>
      <c r="T1074">
        <v>1948</v>
      </c>
      <c r="U1074">
        <v>1950</v>
      </c>
      <c r="V1074" s="14">
        <f t="shared" si="16"/>
        <v>1</v>
      </c>
      <c r="W1074" s="28" t="s">
        <v>93</v>
      </c>
      <c r="X1074" s="28" t="s">
        <v>94</v>
      </c>
      <c r="Y1074" s="30" t="s">
        <v>116</v>
      </c>
      <c r="Z1074" s="28" t="s">
        <v>116</v>
      </c>
      <c r="AA1074" t="s">
        <v>117</v>
      </c>
      <c r="AB1074" s="28">
        <v>0</v>
      </c>
      <c r="AC1074" s="28" t="s">
        <v>98</v>
      </c>
      <c r="AD1074" s="28" t="s">
        <v>98</v>
      </c>
      <c r="AE1074" s="30" t="s">
        <v>118</v>
      </c>
      <c r="AF1074" t="s">
        <v>147</v>
      </c>
      <c r="AG1074" t="s">
        <v>147</v>
      </c>
      <c r="AH1074" t="s">
        <v>121</v>
      </c>
      <c r="AI1074" t="s">
        <v>102</v>
      </c>
      <c r="AJ1074">
        <v>0</v>
      </c>
      <c r="AK1074" t="s">
        <v>102</v>
      </c>
      <c r="AL1074">
        <v>0</v>
      </c>
      <c r="AM1074">
        <v>810</v>
      </c>
      <c r="AN1074">
        <v>810</v>
      </c>
      <c r="AO1074" s="28" t="s">
        <v>103</v>
      </c>
      <c r="AP1074" s="28" t="s">
        <v>147</v>
      </c>
      <c r="AQ1074" t="s">
        <v>105</v>
      </c>
      <c r="AR1074" t="s">
        <v>164</v>
      </c>
      <c r="AS1074">
        <v>1002</v>
      </c>
      <c r="AT1074">
        <v>454</v>
      </c>
      <c r="AU1074">
        <v>0</v>
      </c>
      <c r="AV1074">
        <v>1456</v>
      </c>
      <c r="AW1074" s="30">
        <v>1</v>
      </c>
      <c r="AX1074">
        <v>1</v>
      </c>
      <c r="AY1074" s="30">
        <v>1</v>
      </c>
      <c r="AZ1074" s="30">
        <v>0</v>
      </c>
      <c r="BA1074">
        <v>4</v>
      </c>
      <c r="BB1074" s="14">
        <f>IF(Table1[[#This Row],[FullBath]]+Table1[[#This Row],[HalfBath]]=Table1[[#This Row],[BedroomAbvGr]],1,0)</f>
        <v>0</v>
      </c>
      <c r="BC1074">
        <v>1</v>
      </c>
      <c r="BD1074" s="30" t="s">
        <v>98</v>
      </c>
      <c r="BE1074">
        <v>7</v>
      </c>
      <c r="BF1074" t="s">
        <v>107</v>
      </c>
      <c r="BG1074">
        <v>1</v>
      </c>
      <c r="BH1074" t="s">
        <v>98</v>
      </c>
      <c r="BI1074" t="s">
        <v>127</v>
      </c>
      <c r="BJ1074">
        <v>1954</v>
      </c>
      <c r="BK1074" t="s">
        <v>102</v>
      </c>
      <c r="BL1074">
        <v>1</v>
      </c>
      <c r="BM1074">
        <v>280</v>
      </c>
      <c r="BN1074" t="s">
        <v>98</v>
      </c>
      <c r="BO1074" t="s">
        <v>98</v>
      </c>
      <c r="BP1074" t="s">
        <v>190</v>
      </c>
      <c r="BQ1074" s="30">
        <v>0</v>
      </c>
      <c r="BR1074" s="14">
        <f>IF(Table1[[#This Row],[WoodDeckSF]]&gt;0,1,0)</f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 s="28" t="s">
        <v>83</v>
      </c>
      <c r="BY1074" s="14">
        <f>IF(Table1[[#This Row],[PoolQC]]="NA", 0, 1)</f>
        <v>0</v>
      </c>
      <c r="BZ1074" s="30" t="s">
        <v>83</v>
      </c>
      <c r="CA1074" s="14">
        <f>IF(Table1[[#This Row],[Fence]]="NA",0,1)</f>
        <v>0</v>
      </c>
      <c r="CB1074" t="s">
        <v>83</v>
      </c>
      <c r="CC1074">
        <v>0</v>
      </c>
      <c r="CD1074" s="30">
        <v>8</v>
      </c>
      <c r="CE1074">
        <v>2006</v>
      </c>
      <c r="CF1074" t="s">
        <v>110</v>
      </c>
      <c r="CG1074" t="s">
        <v>111</v>
      </c>
      <c r="CH1074" s="14">
        <f>IF(Table1[[#This Row],[SaleCondition]]="Normal",1,0)</f>
        <v>1</v>
      </c>
      <c r="CI1074" s="1">
        <v>91500</v>
      </c>
    </row>
    <row r="1075" spans="1:87" x14ac:dyDescent="0.2">
      <c r="A1075">
        <v>1074</v>
      </c>
      <c r="B1075">
        <v>60</v>
      </c>
      <c r="C1075" s="28" t="s">
        <v>81</v>
      </c>
      <c r="D1075">
        <v>75</v>
      </c>
      <c r="E1075">
        <v>7950</v>
      </c>
      <c r="F1075" s="28" t="s">
        <v>82</v>
      </c>
      <c r="G1075" t="s">
        <v>83</v>
      </c>
      <c r="H1075" t="s">
        <v>120</v>
      </c>
      <c r="I1075" s="28" t="s">
        <v>175</v>
      </c>
      <c r="J1075" t="s">
        <v>86</v>
      </c>
      <c r="K1075" s="30" t="s">
        <v>122</v>
      </c>
      <c r="L1075" t="s">
        <v>88</v>
      </c>
      <c r="M1075" s="31" t="s">
        <v>185</v>
      </c>
      <c r="N1075" s="31" t="s">
        <v>90</v>
      </c>
      <c r="O1075" s="28" t="s">
        <v>90</v>
      </c>
      <c r="P1075" t="s">
        <v>91</v>
      </c>
      <c r="Q1075" s="30" t="s">
        <v>92</v>
      </c>
      <c r="R1075" s="28">
        <v>6</v>
      </c>
      <c r="S1075" s="28">
        <v>6</v>
      </c>
      <c r="T1075">
        <v>1977</v>
      </c>
      <c r="U1075">
        <v>1977</v>
      </c>
      <c r="V1075" s="14">
        <f t="shared" si="16"/>
        <v>0</v>
      </c>
      <c r="W1075" s="28" t="s">
        <v>152</v>
      </c>
      <c r="X1075" s="28" t="s">
        <v>94</v>
      </c>
      <c r="Y1075" s="30" t="s">
        <v>140</v>
      </c>
      <c r="Z1075" s="28" t="s">
        <v>161</v>
      </c>
      <c r="AA1075" t="s">
        <v>96</v>
      </c>
      <c r="AB1075" s="28">
        <v>140</v>
      </c>
      <c r="AC1075" s="28" t="s">
        <v>98</v>
      </c>
      <c r="AD1075" s="28" t="s">
        <v>98</v>
      </c>
      <c r="AE1075" s="30" t="s">
        <v>118</v>
      </c>
      <c r="AF1075" t="s">
        <v>98</v>
      </c>
      <c r="AG1075" t="s">
        <v>98</v>
      </c>
      <c r="AH1075" t="s">
        <v>100</v>
      </c>
      <c r="AI1075" t="s">
        <v>141</v>
      </c>
      <c r="AJ1075">
        <v>535</v>
      </c>
      <c r="AK1075" t="s">
        <v>102</v>
      </c>
      <c r="AL1075">
        <v>0</v>
      </c>
      <c r="AM1075">
        <v>155</v>
      </c>
      <c r="AN1075">
        <v>690</v>
      </c>
      <c r="AO1075" s="28" t="s">
        <v>103</v>
      </c>
      <c r="AP1075" s="28" t="s">
        <v>98</v>
      </c>
      <c r="AQ1075" t="s">
        <v>105</v>
      </c>
      <c r="AR1075" t="s">
        <v>106</v>
      </c>
      <c r="AS1075">
        <v>698</v>
      </c>
      <c r="AT1075">
        <v>728</v>
      </c>
      <c r="AU1075">
        <v>0</v>
      </c>
      <c r="AV1075">
        <v>1426</v>
      </c>
      <c r="AW1075" s="30">
        <v>0</v>
      </c>
      <c r="AX1075">
        <v>0</v>
      </c>
      <c r="AY1075" s="30">
        <v>1</v>
      </c>
      <c r="AZ1075" s="30">
        <v>1</v>
      </c>
      <c r="BA1075">
        <v>3</v>
      </c>
      <c r="BB1075" s="14">
        <f>IF(Table1[[#This Row],[FullBath]]+Table1[[#This Row],[HalfBath]]=Table1[[#This Row],[BedroomAbvGr]],1,0)</f>
        <v>0</v>
      </c>
      <c r="BC1075">
        <v>1</v>
      </c>
      <c r="BD1075" s="30" t="s">
        <v>98</v>
      </c>
      <c r="BE1075">
        <v>6</v>
      </c>
      <c r="BF1075" t="s">
        <v>107</v>
      </c>
      <c r="BG1075">
        <v>0</v>
      </c>
      <c r="BH1075" t="s">
        <v>83</v>
      </c>
      <c r="BI1075" t="s">
        <v>108</v>
      </c>
      <c r="BJ1075">
        <v>1977</v>
      </c>
      <c r="BK1075" t="s">
        <v>157</v>
      </c>
      <c r="BL1075">
        <v>2</v>
      </c>
      <c r="BM1075">
        <v>440</v>
      </c>
      <c r="BN1075" t="s">
        <v>98</v>
      </c>
      <c r="BO1075" t="s">
        <v>98</v>
      </c>
      <c r="BP1075" t="s">
        <v>105</v>
      </c>
      <c r="BQ1075" s="30">
        <v>252</v>
      </c>
      <c r="BR1075" s="14">
        <f>IF(Table1[[#This Row],[WoodDeckSF]]&gt;0,1,0)</f>
        <v>1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 s="28" t="s">
        <v>83</v>
      </c>
      <c r="BY1075" s="14">
        <f>IF(Table1[[#This Row],[PoolQC]]="NA", 0, 1)</f>
        <v>0</v>
      </c>
      <c r="BZ1075" s="30" t="s">
        <v>134</v>
      </c>
      <c r="CA1075" s="14">
        <f>IF(Table1[[#This Row],[Fence]]="NA",0,1)</f>
        <v>1</v>
      </c>
      <c r="CB1075" t="s">
        <v>83</v>
      </c>
      <c r="CC1075">
        <v>0</v>
      </c>
      <c r="CD1075" s="30">
        <v>7</v>
      </c>
      <c r="CE1075">
        <v>2009</v>
      </c>
      <c r="CF1075" t="s">
        <v>110</v>
      </c>
      <c r="CG1075" t="s">
        <v>111</v>
      </c>
      <c r="CH1075" s="14">
        <f>IF(Table1[[#This Row],[SaleCondition]]="Normal",1,0)</f>
        <v>1</v>
      </c>
      <c r="CI1075" s="1">
        <v>159500</v>
      </c>
    </row>
    <row r="1076" spans="1:87" x14ac:dyDescent="0.2">
      <c r="A1076">
        <v>1075</v>
      </c>
      <c r="B1076">
        <v>20</v>
      </c>
      <c r="C1076" s="28" t="s">
        <v>81</v>
      </c>
      <c r="D1076">
        <v>74</v>
      </c>
      <c r="E1076">
        <v>8556</v>
      </c>
      <c r="F1076" s="28" t="s">
        <v>82</v>
      </c>
      <c r="G1076" t="s">
        <v>83</v>
      </c>
      <c r="H1076" t="s">
        <v>84</v>
      </c>
      <c r="I1076" s="28" t="s">
        <v>85</v>
      </c>
      <c r="J1076" t="s">
        <v>86</v>
      </c>
      <c r="K1076" s="30" t="s">
        <v>87</v>
      </c>
      <c r="L1076" t="s">
        <v>88</v>
      </c>
      <c r="M1076" s="31" t="s">
        <v>89</v>
      </c>
      <c r="N1076" s="31" t="s">
        <v>90</v>
      </c>
      <c r="O1076" s="28" t="s">
        <v>90</v>
      </c>
      <c r="P1076" t="s">
        <v>91</v>
      </c>
      <c r="Q1076" s="30" t="s">
        <v>115</v>
      </c>
      <c r="R1076" s="28">
        <v>7</v>
      </c>
      <c r="S1076" s="28">
        <v>5</v>
      </c>
      <c r="T1076">
        <v>2006</v>
      </c>
      <c r="U1076">
        <v>2006</v>
      </c>
      <c r="V1076" s="14">
        <f t="shared" si="16"/>
        <v>0</v>
      </c>
      <c r="W1076" s="28" t="s">
        <v>93</v>
      </c>
      <c r="X1076" s="28" t="s">
        <v>94</v>
      </c>
      <c r="Y1076" s="30" t="s">
        <v>95</v>
      </c>
      <c r="Z1076" s="28" t="s">
        <v>95</v>
      </c>
      <c r="AA1076" t="s">
        <v>117</v>
      </c>
      <c r="AB1076" s="28">
        <v>0</v>
      </c>
      <c r="AC1076" s="28" t="s">
        <v>97</v>
      </c>
      <c r="AD1076" s="28" t="s">
        <v>98</v>
      </c>
      <c r="AE1076" s="30" t="s">
        <v>99</v>
      </c>
      <c r="AF1076" t="s">
        <v>97</v>
      </c>
      <c r="AG1076" t="s">
        <v>98</v>
      </c>
      <c r="AH1076" t="s">
        <v>130</v>
      </c>
      <c r="AI1076" t="s">
        <v>102</v>
      </c>
      <c r="AJ1076">
        <v>0</v>
      </c>
      <c r="AK1076" t="s">
        <v>102</v>
      </c>
      <c r="AL1076">
        <v>0</v>
      </c>
      <c r="AM1076">
        <v>1240</v>
      </c>
      <c r="AN1076">
        <v>1240</v>
      </c>
      <c r="AO1076" s="28" t="s">
        <v>103</v>
      </c>
      <c r="AP1076" s="28" t="s">
        <v>104</v>
      </c>
      <c r="AQ1076" t="s">
        <v>105</v>
      </c>
      <c r="AR1076" t="s">
        <v>106</v>
      </c>
      <c r="AS1076">
        <v>1240</v>
      </c>
      <c r="AT1076">
        <v>0</v>
      </c>
      <c r="AU1076">
        <v>0</v>
      </c>
      <c r="AV1076">
        <v>1240</v>
      </c>
      <c r="AW1076" s="30">
        <v>0</v>
      </c>
      <c r="AX1076">
        <v>0</v>
      </c>
      <c r="AY1076" s="30">
        <v>2</v>
      </c>
      <c r="AZ1076" s="30">
        <v>0</v>
      </c>
      <c r="BA1076">
        <v>2</v>
      </c>
      <c r="BB1076" s="14">
        <f>IF(Table1[[#This Row],[FullBath]]+Table1[[#This Row],[HalfBath]]=Table1[[#This Row],[BedroomAbvGr]],1,0)</f>
        <v>1</v>
      </c>
      <c r="BC1076">
        <v>1</v>
      </c>
      <c r="BD1076" s="30" t="s">
        <v>97</v>
      </c>
      <c r="BE1076">
        <v>5</v>
      </c>
      <c r="BF1076" t="s">
        <v>107</v>
      </c>
      <c r="BG1076">
        <v>0</v>
      </c>
      <c r="BH1076" t="s">
        <v>83</v>
      </c>
      <c r="BI1076" t="s">
        <v>108</v>
      </c>
      <c r="BJ1076">
        <v>2006</v>
      </c>
      <c r="BK1076" t="s">
        <v>109</v>
      </c>
      <c r="BL1076">
        <v>3</v>
      </c>
      <c r="BM1076">
        <v>826</v>
      </c>
      <c r="BN1076" t="s">
        <v>98</v>
      </c>
      <c r="BO1076" t="s">
        <v>98</v>
      </c>
      <c r="BP1076" t="s">
        <v>105</v>
      </c>
      <c r="BQ1076" s="30">
        <v>140</v>
      </c>
      <c r="BR1076" s="14">
        <f>IF(Table1[[#This Row],[WoodDeckSF]]&gt;0,1,0)</f>
        <v>1</v>
      </c>
      <c r="BS1076">
        <v>93</v>
      </c>
      <c r="BT1076">
        <v>0</v>
      </c>
      <c r="BU1076">
        <v>0</v>
      </c>
      <c r="BV1076">
        <v>0</v>
      </c>
      <c r="BW1076">
        <v>0</v>
      </c>
      <c r="BX1076" s="28" t="s">
        <v>83</v>
      </c>
      <c r="BY1076" s="14">
        <f>IF(Table1[[#This Row],[PoolQC]]="NA", 0, 1)</f>
        <v>0</v>
      </c>
      <c r="BZ1076" s="30" t="s">
        <v>83</v>
      </c>
      <c r="CA1076" s="14">
        <f>IF(Table1[[#This Row],[Fence]]="NA",0,1)</f>
        <v>0</v>
      </c>
      <c r="CB1076" t="s">
        <v>83</v>
      </c>
      <c r="CC1076">
        <v>0</v>
      </c>
      <c r="CD1076" s="30">
        <v>5</v>
      </c>
      <c r="CE1076">
        <v>2007</v>
      </c>
      <c r="CF1076" t="s">
        <v>110</v>
      </c>
      <c r="CG1076" t="s">
        <v>111</v>
      </c>
      <c r="CH1076" s="14">
        <f>IF(Table1[[#This Row],[SaleCondition]]="Normal",1,0)</f>
        <v>1</v>
      </c>
      <c r="CI1076" s="1">
        <v>194000</v>
      </c>
    </row>
    <row r="1077" spans="1:87" x14ac:dyDescent="0.2">
      <c r="A1077">
        <v>1076</v>
      </c>
      <c r="B1077">
        <v>70</v>
      </c>
      <c r="C1077" s="28" t="s">
        <v>81</v>
      </c>
      <c r="D1077">
        <v>75</v>
      </c>
      <c r="E1077">
        <v>13125</v>
      </c>
      <c r="F1077" s="28" t="s">
        <v>82</v>
      </c>
      <c r="G1077" t="s">
        <v>83</v>
      </c>
      <c r="H1077" t="s">
        <v>84</v>
      </c>
      <c r="I1077" s="28" t="s">
        <v>85</v>
      </c>
      <c r="J1077" t="s">
        <v>86</v>
      </c>
      <c r="K1077" s="30" t="s">
        <v>87</v>
      </c>
      <c r="L1077" t="s">
        <v>88</v>
      </c>
      <c r="M1077" s="31" t="s">
        <v>123</v>
      </c>
      <c r="N1077" s="31" t="s">
        <v>90</v>
      </c>
      <c r="O1077" s="28" t="s">
        <v>90</v>
      </c>
      <c r="P1077" t="s">
        <v>91</v>
      </c>
      <c r="Q1077" s="30" t="s">
        <v>92</v>
      </c>
      <c r="R1077" s="28">
        <v>7</v>
      </c>
      <c r="S1077" s="28">
        <v>6</v>
      </c>
      <c r="T1077">
        <v>1940</v>
      </c>
      <c r="U1077">
        <v>1984</v>
      </c>
      <c r="V1077" s="14">
        <f t="shared" si="16"/>
        <v>1</v>
      </c>
      <c r="W1077" s="28" t="s">
        <v>93</v>
      </c>
      <c r="X1077" s="28" t="s">
        <v>94</v>
      </c>
      <c r="Y1077" s="30" t="s">
        <v>124</v>
      </c>
      <c r="Z1077" s="28" t="s">
        <v>124</v>
      </c>
      <c r="AA1077" t="s">
        <v>117</v>
      </c>
      <c r="AB1077" s="28">
        <v>0</v>
      </c>
      <c r="AC1077" s="28" t="s">
        <v>98</v>
      </c>
      <c r="AD1077" s="28" t="s">
        <v>98</v>
      </c>
      <c r="AE1077" s="30" t="s">
        <v>118</v>
      </c>
      <c r="AF1077" t="s">
        <v>98</v>
      </c>
      <c r="AG1077" t="s">
        <v>98</v>
      </c>
      <c r="AH1077" t="s">
        <v>100</v>
      </c>
      <c r="AI1077" t="s">
        <v>141</v>
      </c>
      <c r="AJ1077">
        <v>410</v>
      </c>
      <c r="AK1077" t="s">
        <v>102</v>
      </c>
      <c r="AL1077">
        <v>0</v>
      </c>
      <c r="AM1077">
        <v>390</v>
      </c>
      <c r="AN1077">
        <v>800</v>
      </c>
      <c r="AO1077" s="28" t="s">
        <v>103</v>
      </c>
      <c r="AP1077" s="28" t="s">
        <v>98</v>
      </c>
      <c r="AQ1077" t="s">
        <v>105</v>
      </c>
      <c r="AR1077" t="s">
        <v>106</v>
      </c>
      <c r="AS1077">
        <v>960</v>
      </c>
      <c r="AT1077">
        <v>780</v>
      </c>
      <c r="AU1077">
        <v>0</v>
      </c>
      <c r="AV1077">
        <v>1740</v>
      </c>
      <c r="AW1077" s="30">
        <v>0</v>
      </c>
      <c r="AX1077">
        <v>0</v>
      </c>
      <c r="AY1077" s="30">
        <v>1</v>
      </c>
      <c r="AZ1077" s="30">
        <v>1</v>
      </c>
      <c r="BA1077">
        <v>3</v>
      </c>
      <c r="BB1077" s="14">
        <f>IF(Table1[[#This Row],[FullBath]]+Table1[[#This Row],[HalfBath]]=Table1[[#This Row],[BedroomAbvGr]],1,0)</f>
        <v>0</v>
      </c>
      <c r="BC1077">
        <v>1</v>
      </c>
      <c r="BD1077" s="30" t="s">
        <v>98</v>
      </c>
      <c r="BE1077">
        <v>6</v>
      </c>
      <c r="BF1077" t="s">
        <v>107</v>
      </c>
      <c r="BG1077">
        <v>2</v>
      </c>
      <c r="BH1077" t="s">
        <v>97</v>
      </c>
      <c r="BI1077" t="s">
        <v>108</v>
      </c>
      <c r="BJ1077">
        <v>1940</v>
      </c>
      <c r="BK1077" t="s">
        <v>102</v>
      </c>
      <c r="BL1077">
        <v>1</v>
      </c>
      <c r="BM1077">
        <v>240</v>
      </c>
      <c r="BN1077" t="s">
        <v>98</v>
      </c>
      <c r="BO1077" t="s">
        <v>98</v>
      </c>
      <c r="BP1077" t="s">
        <v>105</v>
      </c>
      <c r="BQ1077" s="30">
        <v>0</v>
      </c>
      <c r="BR1077" s="14">
        <f>IF(Table1[[#This Row],[WoodDeckSF]]&gt;0,1,0)</f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 s="28" t="s">
        <v>83</v>
      </c>
      <c r="BY1077" s="14">
        <f>IF(Table1[[#This Row],[PoolQC]]="NA", 0, 1)</f>
        <v>0</v>
      </c>
      <c r="BZ1077" s="30" t="s">
        <v>83</v>
      </c>
      <c r="CA1077" s="14">
        <f>IF(Table1[[#This Row],[Fence]]="NA",0,1)</f>
        <v>0</v>
      </c>
      <c r="CB1077" t="s">
        <v>83</v>
      </c>
      <c r="CC1077">
        <v>0</v>
      </c>
      <c r="CD1077" s="30">
        <v>7</v>
      </c>
      <c r="CE1077">
        <v>2007</v>
      </c>
      <c r="CF1077" t="s">
        <v>230</v>
      </c>
      <c r="CG1077" t="s">
        <v>111</v>
      </c>
      <c r="CH1077" s="14">
        <f>IF(Table1[[#This Row],[SaleCondition]]="Normal",1,0)</f>
        <v>1</v>
      </c>
      <c r="CI1077" s="1">
        <v>219500</v>
      </c>
    </row>
    <row r="1078" spans="1:87" x14ac:dyDescent="0.2">
      <c r="A1078">
        <v>1077</v>
      </c>
      <c r="B1078">
        <v>50</v>
      </c>
      <c r="C1078" s="28" t="s">
        <v>81</v>
      </c>
      <c r="D1078">
        <v>60</v>
      </c>
      <c r="E1078">
        <v>10800</v>
      </c>
      <c r="F1078" s="28" t="s">
        <v>82</v>
      </c>
      <c r="G1078" t="s">
        <v>174</v>
      </c>
      <c r="H1078" t="s">
        <v>84</v>
      </c>
      <c r="I1078" s="28" t="s">
        <v>85</v>
      </c>
      <c r="J1078" t="s">
        <v>86</v>
      </c>
      <c r="K1078" s="30" t="s">
        <v>87</v>
      </c>
      <c r="L1078" t="s">
        <v>88</v>
      </c>
      <c r="M1078" s="31" t="s">
        <v>143</v>
      </c>
      <c r="N1078" s="31" t="s">
        <v>90</v>
      </c>
      <c r="O1078" s="28" t="s">
        <v>90</v>
      </c>
      <c r="P1078" t="s">
        <v>91</v>
      </c>
      <c r="Q1078" s="30" t="s">
        <v>132</v>
      </c>
      <c r="R1078" s="28">
        <v>5</v>
      </c>
      <c r="S1078" s="28">
        <v>8</v>
      </c>
      <c r="T1078">
        <v>1936</v>
      </c>
      <c r="U1078">
        <v>1989</v>
      </c>
      <c r="V1078" s="14">
        <f t="shared" si="16"/>
        <v>1</v>
      </c>
      <c r="W1078" s="28" t="s">
        <v>93</v>
      </c>
      <c r="X1078" s="28" t="s">
        <v>94</v>
      </c>
      <c r="Y1078" s="30" t="s">
        <v>124</v>
      </c>
      <c r="Z1078" s="28" t="s">
        <v>124</v>
      </c>
      <c r="AA1078" t="s">
        <v>117</v>
      </c>
      <c r="AB1078" s="28">
        <v>0</v>
      </c>
      <c r="AC1078" s="28" t="s">
        <v>98</v>
      </c>
      <c r="AD1078" s="28" t="s">
        <v>98</v>
      </c>
      <c r="AE1078" s="30" t="s">
        <v>118</v>
      </c>
      <c r="AF1078" t="s">
        <v>147</v>
      </c>
      <c r="AG1078" t="s">
        <v>98</v>
      </c>
      <c r="AH1078" t="s">
        <v>100</v>
      </c>
      <c r="AI1078" t="s">
        <v>119</v>
      </c>
      <c r="AJ1078">
        <v>626</v>
      </c>
      <c r="AK1078" t="s">
        <v>102</v>
      </c>
      <c r="AL1078">
        <v>0</v>
      </c>
      <c r="AM1078">
        <v>170</v>
      </c>
      <c r="AN1078">
        <v>796</v>
      </c>
      <c r="AO1078" s="28" t="s">
        <v>103</v>
      </c>
      <c r="AP1078" s="28" t="s">
        <v>97</v>
      </c>
      <c r="AQ1078" t="s">
        <v>105</v>
      </c>
      <c r="AR1078" t="s">
        <v>106</v>
      </c>
      <c r="AS1078">
        <v>1096</v>
      </c>
      <c r="AT1078">
        <v>370</v>
      </c>
      <c r="AU1078">
        <v>0</v>
      </c>
      <c r="AV1078">
        <v>1466</v>
      </c>
      <c r="AW1078" s="30">
        <v>0</v>
      </c>
      <c r="AX1078">
        <v>1</v>
      </c>
      <c r="AY1078" s="30">
        <v>2</v>
      </c>
      <c r="AZ1078" s="30">
        <v>0</v>
      </c>
      <c r="BA1078">
        <v>3</v>
      </c>
      <c r="BB1078" s="14">
        <f>IF(Table1[[#This Row],[FullBath]]+Table1[[#This Row],[HalfBath]]=Table1[[#This Row],[BedroomAbvGr]],1,0)</f>
        <v>0</v>
      </c>
      <c r="BC1078">
        <v>1</v>
      </c>
      <c r="BD1078" s="30" t="s">
        <v>97</v>
      </c>
      <c r="BE1078">
        <v>7</v>
      </c>
      <c r="BF1078" t="s">
        <v>146</v>
      </c>
      <c r="BG1078">
        <v>1</v>
      </c>
      <c r="BH1078" t="s">
        <v>98</v>
      </c>
      <c r="BI1078" t="s">
        <v>108</v>
      </c>
      <c r="BJ1078">
        <v>1950</v>
      </c>
      <c r="BK1078" t="s">
        <v>102</v>
      </c>
      <c r="BL1078">
        <v>2</v>
      </c>
      <c r="BM1078">
        <v>566</v>
      </c>
      <c r="BN1078" t="s">
        <v>98</v>
      </c>
      <c r="BO1078" t="s">
        <v>98</v>
      </c>
      <c r="BP1078" t="s">
        <v>105</v>
      </c>
      <c r="BQ1078" s="30">
        <v>436</v>
      </c>
      <c r="BR1078" s="14">
        <f>IF(Table1[[#This Row],[WoodDeckSF]]&gt;0,1,0)</f>
        <v>1</v>
      </c>
      <c r="BS1078">
        <v>21</v>
      </c>
      <c r="BT1078">
        <v>0</v>
      </c>
      <c r="BU1078">
        <v>0</v>
      </c>
      <c r="BV1078">
        <v>0</v>
      </c>
      <c r="BW1078">
        <v>0</v>
      </c>
      <c r="BX1078" s="28" t="s">
        <v>83</v>
      </c>
      <c r="BY1078" s="14">
        <f>IF(Table1[[#This Row],[PoolQC]]="NA", 0, 1)</f>
        <v>0</v>
      </c>
      <c r="BZ1078" s="30" t="s">
        <v>83</v>
      </c>
      <c r="CA1078" s="14">
        <f>IF(Table1[[#This Row],[Fence]]="NA",0,1)</f>
        <v>0</v>
      </c>
      <c r="CB1078" t="s">
        <v>135</v>
      </c>
      <c r="CC1078">
        <v>500</v>
      </c>
      <c r="CD1078" s="30">
        <v>4</v>
      </c>
      <c r="CE1078">
        <v>2006</v>
      </c>
      <c r="CF1078" t="s">
        <v>110</v>
      </c>
      <c r="CG1078" t="s">
        <v>111</v>
      </c>
      <c r="CH1078" s="14">
        <f>IF(Table1[[#This Row],[SaleCondition]]="Normal",1,0)</f>
        <v>1</v>
      </c>
      <c r="CI1078" s="1">
        <v>170000</v>
      </c>
    </row>
    <row r="1079" spans="1:87" x14ac:dyDescent="0.2">
      <c r="A1079">
        <v>1078</v>
      </c>
      <c r="B1079">
        <v>20</v>
      </c>
      <c r="C1079" s="28" t="s">
        <v>81</v>
      </c>
      <c r="D1079" t="s">
        <v>83</v>
      </c>
      <c r="E1079">
        <v>15870</v>
      </c>
      <c r="F1079" s="28" t="s">
        <v>82</v>
      </c>
      <c r="G1079" t="s">
        <v>83</v>
      </c>
      <c r="H1079" t="s">
        <v>120</v>
      </c>
      <c r="I1079" s="28" t="s">
        <v>85</v>
      </c>
      <c r="J1079" t="s">
        <v>86</v>
      </c>
      <c r="K1079" s="30" t="s">
        <v>122</v>
      </c>
      <c r="L1079" t="s">
        <v>88</v>
      </c>
      <c r="M1079" s="31" t="s">
        <v>162</v>
      </c>
      <c r="N1079" s="31" t="s">
        <v>90</v>
      </c>
      <c r="O1079" s="28" t="s">
        <v>90</v>
      </c>
      <c r="P1079" t="s">
        <v>91</v>
      </c>
      <c r="Q1079" s="30" t="s">
        <v>115</v>
      </c>
      <c r="R1079" s="28">
        <v>5</v>
      </c>
      <c r="S1079" s="28">
        <v>5</v>
      </c>
      <c r="T1079">
        <v>1969</v>
      </c>
      <c r="U1079">
        <v>1969</v>
      </c>
      <c r="V1079" s="14">
        <f t="shared" si="16"/>
        <v>0</v>
      </c>
      <c r="W1079" s="28" t="s">
        <v>93</v>
      </c>
      <c r="X1079" s="28" t="s">
        <v>94</v>
      </c>
      <c r="Y1079" s="30" t="s">
        <v>95</v>
      </c>
      <c r="Z1079" s="28" t="s">
        <v>161</v>
      </c>
      <c r="AA1079" t="s">
        <v>117</v>
      </c>
      <c r="AB1079" s="28">
        <v>0</v>
      </c>
      <c r="AC1079" s="28" t="s">
        <v>98</v>
      </c>
      <c r="AD1079" s="28" t="s">
        <v>98</v>
      </c>
      <c r="AE1079" s="30" t="s">
        <v>118</v>
      </c>
      <c r="AF1079" t="s">
        <v>98</v>
      </c>
      <c r="AG1079" t="s">
        <v>98</v>
      </c>
      <c r="AH1079" t="s">
        <v>121</v>
      </c>
      <c r="AI1079" t="s">
        <v>141</v>
      </c>
      <c r="AJ1079">
        <v>75</v>
      </c>
      <c r="AK1079" t="s">
        <v>153</v>
      </c>
      <c r="AL1079">
        <v>791</v>
      </c>
      <c r="AM1079">
        <v>230</v>
      </c>
      <c r="AN1079">
        <v>1096</v>
      </c>
      <c r="AO1079" s="28" t="s">
        <v>103</v>
      </c>
      <c r="AP1079" s="28" t="s">
        <v>104</v>
      </c>
      <c r="AQ1079" t="s">
        <v>105</v>
      </c>
      <c r="AR1079" t="s">
        <v>106</v>
      </c>
      <c r="AS1079">
        <v>1096</v>
      </c>
      <c r="AT1079">
        <v>0</v>
      </c>
      <c r="AU1079">
        <v>0</v>
      </c>
      <c r="AV1079">
        <v>1096</v>
      </c>
      <c r="AW1079" s="30">
        <v>1</v>
      </c>
      <c r="AX1079">
        <v>0</v>
      </c>
      <c r="AY1079" s="30">
        <v>1</v>
      </c>
      <c r="AZ1079" s="30">
        <v>0</v>
      </c>
      <c r="BA1079">
        <v>3</v>
      </c>
      <c r="BB1079" s="14">
        <f>IF(Table1[[#This Row],[FullBath]]+Table1[[#This Row],[HalfBath]]=Table1[[#This Row],[BedroomAbvGr]],1,0)</f>
        <v>0</v>
      </c>
      <c r="BC1079">
        <v>1</v>
      </c>
      <c r="BD1079" s="30" t="s">
        <v>98</v>
      </c>
      <c r="BE1079">
        <v>6</v>
      </c>
      <c r="BF1079" t="s">
        <v>107</v>
      </c>
      <c r="BG1079">
        <v>0</v>
      </c>
      <c r="BH1079" t="s">
        <v>83</v>
      </c>
      <c r="BI1079" t="s">
        <v>108</v>
      </c>
      <c r="BJ1079">
        <v>1969</v>
      </c>
      <c r="BK1079" t="s">
        <v>157</v>
      </c>
      <c r="BL1079">
        <v>1</v>
      </c>
      <c r="BM1079">
        <v>299</v>
      </c>
      <c r="BN1079" t="s">
        <v>98</v>
      </c>
      <c r="BO1079" t="s">
        <v>98</v>
      </c>
      <c r="BP1079" t="s">
        <v>105</v>
      </c>
      <c r="BQ1079" s="30">
        <v>240</v>
      </c>
      <c r="BR1079" s="14">
        <f>IF(Table1[[#This Row],[WoodDeckSF]]&gt;0,1,0)</f>
        <v>1</v>
      </c>
      <c r="BS1079">
        <v>32</v>
      </c>
      <c r="BT1079">
        <v>0</v>
      </c>
      <c r="BU1079">
        <v>0</v>
      </c>
      <c r="BV1079">
        <v>0</v>
      </c>
      <c r="BW1079">
        <v>0</v>
      </c>
      <c r="BX1079" s="28" t="s">
        <v>83</v>
      </c>
      <c r="BY1079" s="14">
        <f>IF(Table1[[#This Row],[PoolQC]]="NA", 0, 1)</f>
        <v>0</v>
      </c>
      <c r="BZ1079" s="30" t="s">
        <v>83</v>
      </c>
      <c r="CA1079" s="14">
        <f>IF(Table1[[#This Row],[Fence]]="NA",0,1)</f>
        <v>0</v>
      </c>
      <c r="CB1079" t="s">
        <v>83</v>
      </c>
      <c r="CC1079">
        <v>0</v>
      </c>
      <c r="CD1079" s="30">
        <v>3</v>
      </c>
      <c r="CE1079">
        <v>2006</v>
      </c>
      <c r="CF1079" t="s">
        <v>110</v>
      </c>
      <c r="CG1079" t="s">
        <v>128</v>
      </c>
      <c r="CH1079" s="14">
        <f>IF(Table1[[#This Row],[SaleCondition]]="Normal",1,0)</f>
        <v>0</v>
      </c>
      <c r="CI1079" s="1">
        <v>138800</v>
      </c>
    </row>
    <row r="1080" spans="1:87" x14ac:dyDescent="0.2">
      <c r="A1080">
        <v>1079</v>
      </c>
      <c r="B1080">
        <v>120</v>
      </c>
      <c r="C1080" s="28" t="s">
        <v>142</v>
      </c>
      <c r="D1080">
        <v>37</v>
      </c>
      <c r="E1080">
        <v>4435</v>
      </c>
      <c r="F1080" s="28" t="s">
        <v>82</v>
      </c>
      <c r="G1080" t="s">
        <v>83</v>
      </c>
      <c r="H1080" t="s">
        <v>84</v>
      </c>
      <c r="I1080" s="28" t="s">
        <v>85</v>
      </c>
      <c r="J1080" t="s">
        <v>86</v>
      </c>
      <c r="K1080" s="30" t="s">
        <v>87</v>
      </c>
      <c r="L1080" t="s">
        <v>88</v>
      </c>
      <c r="M1080" s="31" t="s">
        <v>89</v>
      </c>
      <c r="N1080" s="31" t="s">
        <v>90</v>
      </c>
      <c r="O1080" s="28" t="s">
        <v>90</v>
      </c>
      <c r="P1080" t="s">
        <v>179</v>
      </c>
      <c r="Q1080" s="30" t="s">
        <v>115</v>
      </c>
      <c r="R1080" s="28">
        <v>6</v>
      </c>
      <c r="S1080" s="28">
        <v>5</v>
      </c>
      <c r="T1080">
        <v>2004</v>
      </c>
      <c r="U1080">
        <v>2004</v>
      </c>
      <c r="V1080" s="14">
        <f t="shared" si="16"/>
        <v>0</v>
      </c>
      <c r="W1080" s="28" t="s">
        <v>93</v>
      </c>
      <c r="X1080" s="28" t="s">
        <v>94</v>
      </c>
      <c r="Y1080" s="30" t="s">
        <v>95</v>
      </c>
      <c r="Z1080" s="28" t="s">
        <v>95</v>
      </c>
      <c r="AA1080" t="s">
        <v>96</v>
      </c>
      <c r="AB1080" s="28">
        <v>169</v>
      </c>
      <c r="AC1080" s="28" t="s">
        <v>97</v>
      </c>
      <c r="AD1080" s="28" t="s">
        <v>98</v>
      </c>
      <c r="AE1080" s="30" t="s">
        <v>99</v>
      </c>
      <c r="AF1080" t="s">
        <v>97</v>
      </c>
      <c r="AG1080" t="s">
        <v>98</v>
      </c>
      <c r="AH1080" t="s">
        <v>121</v>
      </c>
      <c r="AI1080" t="s">
        <v>101</v>
      </c>
      <c r="AJ1080">
        <v>662</v>
      </c>
      <c r="AK1080" t="s">
        <v>102</v>
      </c>
      <c r="AL1080">
        <v>0</v>
      </c>
      <c r="AM1080">
        <v>186</v>
      </c>
      <c r="AN1080">
        <v>848</v>
      </c>
      <c r="AO1080" s="28" t="s">
        <v>103</v>
      </c>
      <c r="AP1080" s="28" t="s">
        <v>104</v>
      </c>
      <c r="AQ1080" t="s">
        <v>105</v>
      </c>
      <c r="AR1080" t="s">
        <v>106</v>
      </c>
      <c r="AS1080">
        <v>848</v>
      </c>
      <c r="AT1080">
        <v>0</v>
      </c>
      <c r="AU1080">
        <v>0</v>
      </c>
      <c r="AV1080">
        <v>848</v>
      </c>
      <c r="AW1080" s="30">
        <v>1</v>
      </c>
      <c r="AX1080">
        <v>0</v>
      </c>
      <c r="AY1080" s="30">
        <v>1</v>
      </c>
      <c r="AZ1080" s="30">
        <v>0</v>
      </c>
      <c r="BA1080">
        <v>1</v>
      </c>
      <c r="BB1080" s="14">
        <f>IF(Table1[[#This Row],[FullBath]]+Table1[[#This Row],[HalfBath]]=Table1[[#This Row],[BedroomAbvGr]],1,0)</f>
        <v>1</v>
      </c>
      <c r="BC1080">
        <v>1</v>
      </c>
      <c r="BD1080" s="30" t="s">
        <v>97</v>
      </c>
      <c r="BE1080">
        <v>3</v>
      </c>
      <c r="BF1080" t="s">
        <v>107</v>
      </c>
      <c r="BG1080">
        <v>1</v>
      </c>
      <c r="BH1080" t="s">
        <v>97</v>
      </c>
      <c r="BI1080" t="s">
        <v>108</v>
      </c>
      <c r="BJ1080">
        <v>2004</v>
      </c>
      <c r="BK1080" t="s">
        <v>109</v>
      </c>
      <c r="BL1080">
        <v>2</v>
      </c>
      <c r="BM1080">
        <v>420</v>
      </c>
      <c r="BN1080" t="s">
        <v>98</v>
      </c>
      <c r="BO1080" t="s">
        <v>98</v>
      </c>
      <c r="BP1080" t="s">
        <v>105</v>
      </c>
      <c r="BQ1080" s="30">
        <v>140</v>
      </c>
      <c r="BR1080" s="14">
        <f>IF(Table1[[#This Row],[WoodDeckSF]]&gt;0,1,0)</f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s="28" t="s">
        <v>83</v>
      </c>
      <c r="BY1080" s="14">
        <f>IF(Table1[[#This Row],[PoolQC]]="NA", 0, 1)</f>
        <v>0</v>
      </c>
      <c r="BZ1080" s="30" t="s">
        <v>83</v>
      </c>
      <c r="CA1080" s="14">
        <f>IF(Table1[[#This Row],[Fence]]="NA",0,1)</f>
        <v>0</v>
      </c>
      <c r="CB1080" t="s">
        <v>83</v>
      </c>
      <c r="CC1080">
        <v>0</v>
      </c>
      <c r="CD1080" s="30">
        <v>5</v>
      </c>
      <c r="CE1080">
        <v>2006</v>
      </c>
      <c r="CF1080" t="s">
        <v>110</v>
      </c>
      <c r="CG1080" t="s">
        <v>111</v>
      </c>
      <c r="CH1080" s="14">
        <f>IF(Table1[[#This Row],[SaleCondition]]="Normal",1,0)</f>
        <v>1</v>
      </c>
      <c r="CI1080" s="1">
        <v>155900</v>
      </c>
    </row>
    <row r="1081" spans="1:87" x14ac:dyDescent="0.2">
      <c r="A1081">
        <v>1080</v>
      </c>
      <c r="B1081">
        <v>20</v>
      </c>
      <c r="C1081" s="28" t="s">
        <v>81</v>
      </c>
      <c r="D1081">
        <v>65</v>
      </c>
      <c r="E1081">
        <v>8775</v>
      </c>
      <c r="F1081" s="28" t="s">
        <v>82</v>
      </c>
      <c r="G1081" t="s">
        <v>83</v>
      </c>
      <c r="H1081" t="s">
        <v>84</v>
      </c>
      <c r="I1081" s="28" t="s">
        <v>85</v>
      </c>
      <c r="J1081" t="s">
        <v>86</v>
      </c>
      <c r="K1081" s="30" t="s">
        <v>87</v>
      </c>
      <c r="L1081" t="s">
        <v>88</v>
      </c>
      <c r="M1081" s="31" t="s">
        <v>89</v>
      </c>
      <c r="N1081" s="31" t="s">
        <v>90</v>
      </c>
      <c r="O1081" s="28" t="s">
        <v>90</v>
      </c>
      <c r="P1081" t="s">
        <v>91</v>
      </c>
      <c r="Q1081" s="30" t="s">
        <v>115</v>
      </c>
      <c r="R1081" s="28">
        <v>5</v>
      </c>
      <c r="S1081" s="28">
        <v>5</v>
      </c>
      <c r="T1081">
        <v>1994</v>
      </c>
      <c r="U1081">
        <v>1994</v>
      </c>
      <c r="V1081" s="14">
        <f t="shared" si="16"/>
        <v>0</v>
      </c>
      <c r="W1081" s="28" t="s">
        <v>93</v>
      </c>
      <c r="X1081" s="28" t="s">
        <v>94</v>
      </c>
      <c r="Y1081" s="30" t="s">
        <v>95</v>
      </c>
      <c r="Z1081" s="28" t="s">
        <v>95</v>
      </c>
      <c r="AA1081" t="s">
        <v>117</v>
      </c>
      <c r="AB1081" s="28">
        <v>0</v>
      </c>
      <c r="AC1081" s="28" t="s">
        <v>98</v>
      </c>
      <c r="AD1081" s="28" t="s">
        <v>98</v>
      </c>
      <c r="AE1081" s="30" t="s">
        <v>99</v>
      </c>
      <c r="AF1081" t="s">
        <v>97</v>
      </c>
      <c r="AG1081" t="s">
        <v>98</v>
      </c>
      <c r="AH1081" t="s">
        <v>100</v>
      </c>
      <c r="AI1081" t="s">
        <v>101</v>
      </c>
      <c r="AJ1081">
        <v>495</v>
      </c>
      <c r="AK1081" t="s">
        <v>102</v>
      </c>
      <c r="AL1081">
        <v>0</v>
      </c>
      <c r="AM1081">
        <v>495</v>
      </c>
      <c r="AN1081">
        <v>990</v>
      </c>
      <c r="AO1081" s="28" t="s">
        <v>103</v>
      </c>
      <c r="AP1081" s="28" t="s">
        <v>97</v>
      </c>
      <c r="AQ1081" t="s">
        <v>105</v>
      </c>
      <c r="AR1081" t="s">
        <v>106</v>
      </c>
      <c r="AS1081">
        <v>990</v>
      </c>
      <c r="AT1081">
        <v>0</v>
      </c>
      <c r="AU1081">
        <v>0</v>
      </c>
      <c r="AV1081">
        <v>990</v>
      </c>
      <c r="AW1081" s="30">
        <v>0</v>
      </c>
      <c r="AX1081">
        <v>0</v>
      </c>
      <c r="AY1081" s="30">
        <v>1</v>
      </c>
      <c r="AZ1081" s="30">
        <v>0</v>
      </c>
      <c r="BA1081">
        <v>3</v>
      </c>
      <c r="BB1081" s="14">
        <f>IF(Table1[[#This Row],[FullBath]]+Table1[[#This Row],[HalfBath]]=Table1[[#This Row],[BedroomAbvGr]],1,0)</f>
        <v>0</v>
      </c>
      <c r="BC1081">
        <v>1</v>
      </c>
      <c r="BD1081" s="30" t="s">
        <v>98</v>
      </c>
      <c r="BE1081">
        <v>5</v>
      </c>
      <c r="BF1081" t="s">
        <v>107</v>
      </c>
      <c r="BG1081">
        <v>0</v>
      </c>
      <c r="BH1081" t="s">
        <v>83</v>
      </c>
      <c r="BI1081" t="s">
        <v>108</v>
      </c>
      <c r="BJ1081">
        <v>1996</v>
      </c>
      <c r="BK1081" t="s">
        <v>102</v>
      </c>
      <c r="BL1081">
        <v>1</v>
      </c>
      <c r="BM1081">
        <v>299</v>
      </c>
      <c r="BN1081" t="s">
        <v>98</v>
      </c>
      <c r="BO1081" t="s">
        <v>98</v>
      </c>
      <c r="BP1081" t="s">
        <v>105</v>
      </c>
      <c r="BQ1081" s="30">
        <v>0</v>
      </c>
      <c r="BR1081" s="14">
        <f>IF(Table1[[#This Row],[WoodDeckSF]]&gt;0,1,0)</f>
        <v>0</v>
      </c>
      <c r="BS1081">
        <v>64</v>
      </c>
      <c r="BT1081">
        <v>0</v>
      </c>
      <c r="BU1081">
        <v>0</v>
      </c>
      <c r="BV1081">
        <v>0</v>
      </c>
      <c r="BW1081">
        <v>0</v>
      </c>
      <c r="BX1081" s="28" t="s">
        <v>83</v>
      </c>
      <c r="BY1081" s="14">
        <f>IF(Table1[[#This Row],[PoolQC]]="NA", 0, 1)</f>
        <v>0</v>
      </c>
      <c r="BZ1081" s="30" t="s">
        <v>83</v>
      </c>
      <c r="CA1081" s="14">
        <f>IF(Table1[[#This Row],[Fence]]="NA",0,1)</f>
        <v>0</v>
      </c>
      <c r="CB1081" t="s">
        <v>83</v>
      </c>
      <c r="CC1081">
        <v>0</v>
      </c>
      <c r="CD1081" s="30">
        <v>4</v>
      </c>
      <c r="CE1081">
        <v>2007</v>
      </c>
      <c r="CF1081" t="s">
        <v>110</v>
      </c>
      <c r="CG1081" t="s">
        <v>111</v>
      </c>
      <c r="CH1081" s="14">
        <f>IF(Table1[[#This Row],[SaleCondition]]="Normal",1,0)</f>
        <v>1</v>
      </c>
      <c r="CI1081" s="1">
        <v>126000</v>
      </c>
    </row>
    <row r="1082" spans="1:87" x14ac:dyDescent="0.2">
      <c r="A1082">
        <v>1081</v>
      </c>
      <c r="B1082">
        <v>20</v>
      </c>
      <c r="C1082" s="28" t="s">
        <v>81</v>
      </c>
      <c r="D1082">
        <v>80</v>
      </c>
      <c r="E1082">
        <v>11040</v>
      </c>
      <c r="F1082" s="28" t="s">
        <v>82</v>
      </c>
      <c r="G1082" t="s">
        <v>83</v>
      </c>
      <c r="H1082" t="s">
        <v>84</v>
      </c>
      <c r="I1082" s="28" t="s">
        <v>85</v>
      </c>
      <c r="J1082" t="s">
        <v>86</v>
      </c>
      <c r="K1082" s="30" t="s">
        <v>87</v>
      </c>
      <c r="L1082" t="s">
        <v>88</v>
      </c>
      <c r="M1082" s="31" t="s">
        <v>138</v>
      </c>
      <c r="N1082" s="31" t="s">
        <v>90</v>
      </c>
      <c r="O1082" s="28" t="s">
        <v>90</v>
      </c>
      <c r="P1082" t="s">
        <v>91</v>
      </c>
      <c r="Q1082" s="30" t="s">
        <v>115</v>
      </c>
      <c r="R1082" s="28">
        <v>6</v>
      </c>
      <c r="S1082" s="28">
        <v>7</v>
      </c>
      <c r="T1082">
        <v>1971</v>
      </c>
      <c r="U1082">
        <v>2004</v>
      </c>
      <c r="V1082" s="14">
        <f t="shared" si="16"/>
        <v>1</v>
      </c>
      <c r="W1082" s="28" t="s">
        <v>93</v>
      </c>
      <c r="X1082" s="28" t="s">
        <v>94</v>
      </c>
      <c r="Y1082" s="30" t="s">
        <v>95</v>
      </c>
      <c r="Z1082" s="28" t="s">
        <v>95</v>
      </c>
      <c r="AA1082" t="s">
        <v>96</v>
      </c>
      <c r="AB1082" s="28">
        <v>144</v>
      </c>
      <c r="AC1082" s="28" t="s">
        <v>97</v>
      </c>
      <c r="AD1082" s="28" t="s">
        <v>97</v>
      </c>
      <c r="AE1082" s="30" t="s">
        <v>118</v>
      </c>
      <c r="AF1082" t="s">
        <v>98</v>
      </c>
      <c r="AG1082" t="s">
        <v>98</v>
      </c>
      <c r="AH1082" t="s">
        <v>100</v>
      </c>
      <c r="AI1082" t="s">
        <v>119</v>
      </c>
      <c r="AJ1082">
        <v>656</v>
      </c>
      <c r="AK1082" t="s">
        <v>102</v>
      </c>
      <c r="AL1082">
        <v>0</v>
      </c>
      <c r="AM1082">
        <v>602</v>
      </c>
      <c r="AN1082">
        <v>1258</v>
      </c>
      <c r="AO1082" s="28" t="s">
        <v>103</v>
      </c>
      <c r="AP1082" s="28" t="s">
        <v>104</v>
      </c>
      <c r="AQ1082" t="s">
        <v>105</v>
      </c>
      <c r="AR1082" t="s">
        <v>106</v>
      </c>
      <c r="AS1082">
        <v>1258</v>
      </c>
      <c r="AT1082">
        <v>0</v>
      </c>
      <c r="AU1082">
        <v>0</v>
      </c>
      <c r="AV1082">
        <v>1258</v>
      </c>
      <c r="AW1082" s="30">
        <v>0</v>
      </c>
      <c r="AX1082">
        <v>1</v>
      </c>
      <c r="AY1082" s="30">
        <v>2</v>
      </c>
      <c r="AZ1082" s="30">
        <v>0</v>
      </c>
      <c r="BA1082">
        <v>3</v>
      </c>
      <c r="BB1082" s="14">
        <f>IF(Table1[[#This Row],[FullBath]]+Table1[[#This Row],[HalfBath]]=Table1[[#This Row],[BedroomAbvGr]],1,0)</f>
        <v>0</v>
      </c>
      <c r="BC1082">
        <v>1</v>
      </c>
      <c r="BD1082" s="30" t="s">
        <v>97</v>
      </c>
      <c r="BE1082">
        <v>5</v>
      </c>
      <c r="BF1082" t="s">
        <v>107</v>
      </c>
      <c r="BG1082">
        <v>0</v>
      </c>
      <c r="BH1082" t="s">
        <v>83</v>
      </c>
      <c r="BI1082" t="s">
        <v>108</v>
      </c>
      <c r="BJ1082">
        <v>1971</v>
      </c>
      <c r="BK1082" t="s">
        <v>109</v>
      </c>
      <c r="BL1082">
        <v>2</v>
      </c>
      <c r="BM1082">
        <v>528</v>
      </c>
      <c r="BN1082" t="s">
        <v>98</v>
      </c>
      <c r="BO1082" t="s">
        <v>98</v>
      </c>
      <c r="BP1082" t="s">
        <v>105</v>
      </c>
      <c r="BQ1082" s="30">
        <v>55</v>
      </c>
      <c r="BR1082" s="14">
        <f>IF(Table1[[#This Row],[WoodDeckSF]]&gt;0,1,0)</f>
        <v>1</v>
      </c>
      <c r="BS1082">
        <v>0</v>
      </c>
      <c r="BT1082">
        <v>0</v>
      </c>
      <c r="BU1082">
        <v>216</v>
      </c>
      <c r="BV1082">
        <v>0</v>
      </c>
      <c r="BW1082">
        <v>0</v>
      </c>
      <c r="BX1082" s="28" t="s">
        <v>83</v>
      </c>
      <c r="BY1082" s="14">
        <f>IF(Table1[[#This Row],[PoolQC]]="NA", 0, 1)</f>
        <v>0</v>
      </c>
      <c r="BZ1082" s="30" t="s">
        <v>83</v>
      </c>
      <c r="CA1082" s="14">
        <f>IF(Table1[[#This Row],[Fence]]="NA",0,1)</f>
        <v>0</v>
      </c>
      <c r="CB1082" t="s">
        <v>83</v>
      </c>
      <c r="CC1082">
        <v>0</v>
      </c>
      <c r="CD1082" s="30">
        <v>10</v>
      </c>
      <c r="CE1082">
        <v>2008</v>
      </c>
      <c r="CF1082" t="s">
        <v>173</v>
      </c>
      <c r="CG1082" t="s">
        <v>128</v>
      </c>
      <c r="CH1082" s="14">
        <f>IF(Table1[[#This Row],[SaleCondition]]="Normal",1,0)</f>
        <v>0</v>
      </c>
      <c r="CI1082" s="1">
        <v>145000</v>
      </c>
    </row>
    <row r="1083" spans="1:87" x14ac:dyDescent="0.2">
      <c r="A1083">
        <v>1082</v>
      </c>
      <c r="B1083">
        <v>20</v>
      </c>
      <c r="C1083" s="28" t="s">
        <v>81</v>
      </c>
      <c r="D1083">
        <v>75</v>
      </c>
      <c r="E1083">
        <v>7500</v>
      </c>
      <c r="F1083" s="28" t="s">
        <v>82</v>
      </c>
      <c r="G1083" t="s">
        <v>83</v>
      </c>
      <c r="H1083" t="s">
        <v>84</v>
      </c>
      <c r="I1083" s="28" t="s">
        <v>85</v>
      </c>
      <c r="J1083" t="s">
        <v>86</v>
      </c>
      <c r="K1083" s="30" t="s">
        <v>122</v>
      </c>
      <c r="L1083" t="s">
        <v>88</v>
      </c>
      <c r="M1083" s="31" t="s">
        <v>151</v>
      </c>
      <c r="N1083" s="31" t="s">
        <v>114</v>
      </c>
      <c r="O1083" s="28" t="s">
        <v>90</v>
      </c>
      <c r="P1083" t="s">
        <v>91</v>
      </c>
      <c r="Q1083" s="30" t="s">
        <v>115</v>
      </c>
      <c r="R1083" s="28">
        <v>5</v>
      </c>
      <c r="S1083" s="28">
        <v>5</v>
      </c>
      <c r="T1083">
        <v>1963</v>
      </c>
      <c r="U1083">
        <v>1963</v>
      </c>
      <c r="V1083" s="14">
        <f t="shared" si="16"/>
        <v>0</v>
      </c>
      <c r="W1083" s="28" t="s">
        <v>93</v>
      </c>
      <c r="X1083" s="28" t="s">
        <v>94</v>
      </c>
      <c r="Y1083" s="30" t="s">
        <v>140</v>
      </c>
      <c r="Z1083" s="28" t="s">
        <v>140</v>
      </c>
      <c r="AA1083" t="s">
        <v>117</v>
      </c>
      <c r="AB1083" s="28">
        <v>0</v>
      </c>
      <c r="AC1083" s="28" t="s">
        <v>98</v>
      </c>
      <c r="AD1083" s="28" t="s">
        <v>98</v>
      </c>
      <c r="AE1083" s="30" t="s">
        <v>118</v>
      </c>
      <c r="AF1083" t="s">
        <v>98</v>
      </c>
      <c r="AG1083" t="s">
        <v>98</v>
      </c>
      <c r="AH1083" t="s">
        <v>100</v>
      </c>
      <c r="AI1083" t="s">
        <v>119</v>
      </c>
      <c r="AJ1083">
        <v>824</v>
      </c>
      <c r="AK1083" t="s">
        <v>102</v>
      </c>
      <c r="AL1083">
        <v>0</v>
      </c>
      <c r="AM1083">
        <v>216</v>
      </c>
      <c r="AN1083">
        <v>1040</v>
      </c>
      <c r="AO1083" s="28" t="s">
        <v>103</v>
      </c>
      <c r="AP1083" s="28" t="s">
        <v>147</v>
      </c>
      <c r="AQ1083" t="s">
        <v>105</v>
      </c>
      <c r="AR1083" t="s">
        <v>106</v>
      </c>
      <c r="AS1083">
        <v>1040</v>
      </c>
      <c r="AT1083">
        <v>0</v>
      </c>
      <c r="AU1083">
        <v>0</v>
      </c>
      <c r="AV1083">
        <v>1040</v>
      </c>
      <c r="AW1083" s="30">
        <v>1</v>
      </c>
      <c r="AX1083">
        <v>0</v>
      </c>
      <c r="AY1083" s="30">
        <v>1</v>
      </c>
      <c r="AZ1083" s="30">
        <v>1</v>
      </c>
      <c r="BA1083">
        <v>3</v>
      </c>
      <c r="BB1083" s="14">
        <f>IF(Table1[[#This Row],[FullBath]]+Table1[[#This Row],[HalfBath]]=Table1[[#This Row],[BedroomAbvGr]],1,0)</f>
        <v>0</v>
      </c>
      <c r="BC1083">
        <v>1</v>
      </c>
      <c r="BD1083" s="30" t="s">
        <v>98</v>
      </c>
      <c r="BE1083">
        <v>5</v>
      </c>
      <c r="BF1083" t="s">
        <v>107</v>
      </c>
      <c r="BG1083">
        <v>0</v>
      </c>
      <c r="BH1083" t="s">
        <v>83</v>
      </c>
      <c r="BI1083" t="s">
        <v>108</v>
      </c>
      <c r="BJ1083">
        <v>1963</v>
      </c>
      <c r="BK1083" t="s">
        <v>157</v>
      </c>
      <c r="BL1083">
        <v>1</v>
      </c>
      <c r="BM1083">
        <v>308</v>
      </c>
      <c r="BN1083" t="s">
        <v>98</v>
      </c>
      <c r="BO1083" t="s">
        <v>98</v>
      </c>
      <c r="BP1083" t="s">
        <v>105</v>
      </c>
      <c r="BQ1083" s="30">
        <v>0</v>
      </c>
      <c r="BR1083" s="14">
        <f>IF(Table1[[#This Row],[WoodDeckSF]]&gt;0,1,0)</f>
        <v>0</v>
      </c>
      <c r="BS1083">
        <v>0</v>
      </c>
      <c r="BT1083">
        <v>220</v>
      </c>
      <c r="BU1083">
        <v>0</v>
      </c>
      <c r="BV1083">
        <v>0</v>
      </c>
      <c r="BW1083">
        <v>0</v>
      </c>
      <c r="BX1083" s="28" t="s">
        <v>83</v>
      </c>
      <c r="BY1083" s="14">
        <f>IF(Table1[[#This Row],[PoolQC]]="NA", 0, 1)</f>
        <v>0</v>
      </c>
      <c r="BZ1083" s="30" t="s">
        <v>134</v>
      </c>
      <c r="CA1083" s="14">
        <f>IF(Table1[[#This Row],[Fence]]="NA",0,1)</f>
        <v>1</v>
      </c>
      <c r="CB1083" t="s">
        <v>83</v>
      </c>
      <c r="CC1083">
        <v>0</v>
      </c>
      <c r="CD1083" s="30">
        <v>6</v>
      </c>
      <c r="CE1083">
        <v>2010</v>
      </c>
      <c r="CF1083" t="s">
        <v>110</v>
      </c>
      <c r="CG1083" t="s">
        <v>111</v>
      </c>
      <c r="CH1083" s="14">
        <f>IF(Table1[[#This Row],[SaleCondition]]="Normal",1,0)</f>
        <v>1</v>
      </c>
      <c r="CI1083" s="1">
        <v>133000</v>
      </c>
    </row>
    <row r="1084" spans="1:87" x14ac:dyDescent="0.2">
      <c r="A1084">
        <v>1083</v>
      </c>
      <c r="B1084">
        <v>20</v>
      </c>
      <c r="C1084" s="28" t="s">
        <v>81</v>
      </c>
      <c r="D1084">
        <v>70</v>
      </c>
      <c r="E1084">
        <v>8749</v>
      </c>
      <c r="F1084" s="28" t="s">
        <v>82</v>
      </c>
      <c r="G1084" t="s">
        <v>83</v>
      </c>
      <c r="H1084" t="s">
        <v>84</v>
      </c>
      <c r="I1084" s="28" t="s">
        <v>85</v>
      </c>
      <c r="J1084" t="s">
        <v>86</v>
      </c>
      <c r="K1084" s="30" t="s">
        <v>87</v>
      </c>
      <c r="L1084" t="s">
        <v>88</v>
      </c>
      <c r="M1084" s="31" t="s">
        <v>89</v>
      </c>
      <c r="N1084" s="31" t="s">
        <v>90</v>
      </c>
      <c r="O1084" s="28" t="s">
        <v>90</v>
      </c>
      <c r="P1084" t="s">
        <v>91</v>
      </c>
      <c r="Q1084" s="30" t="s">
        <v>115</v>
      </c>
      <c r="R1084" s="28">
        <v>7</v>
      </c>
      <c r="S1084" s="28">
        <v>5</v>
      </c>
      <c r="T1084">
        <v>2002</v>
      </c>
      <c r="U1084">
        <v>2002</v>
      </c>
      <c r="V1084" s="14">
        <f t="shared" si="16"/>
        <v>0</v>
      </c>
      <c r="W1084" s="28" t="s">
        <v>93</v>
      </c>
      <c r="X1084" s="28" t="s">
        <v>94</v>
      </c>
      <c r="Y1084" s="30" t="s">
        <v>95</v>
      </c>
      <c r="Z1084" s="28" t="s">
        <v>95</v>
      </c>
      <c r="AA1084" t="s">
        <v>96</v>
      </c>
      <c r="AB1084" s="28">
        <v>100</v>
      </c>
      <c r="AC1084" s="28" t="s">
        <v>97</v>
      </c>
      <c r="AD1084" s="28" t="s">
        <v>98</v>
      </c>
      <c r="AE1084" s="30" t="s">
        <v>99</v>
      </c>
      <c r="AF1084" t="s">
        <v>97</v>
      </c>
      <c r="AG1084" t="s">
        <v>98</v>
      </c>
      <c r="AH1084" t="s">
        <v>100</v>
      </c>
      <c r="AI1084" t="s">
        <v>102</v>
      </c>
      <c r="AJ1084">
        <v>0</v>
      </c>
      <c r="AK1084" t="s">
        <v>102</v>
      </c>
      <c r="AL1084">
        <v>0</v>
      </c>
      <c r="AM1084">
        <v>1459</v>
      </c>
      <c r="AN1084">
        <v>1459</v>
      </c>
      <c r="AO1084" s="28" t="s">
        <v>103</v>
      </c>
      <c r="AP1084" s="28" t="s">
        <v>104</v>
      </c>
      <c r="AQ1084" t="s">
        <v>105</v>
      </c>
      <c r="AR1084" t="s">
        <v>106</v>
      </c>
      <c r="AS1084">
        <v>1459</v>
      </c>
      <c r="AT1084">
        <v>0</v>
      </c>
      <c r="AU1084">
        <v>0</v>
      </c>
      <c r="AV1084">
        <v>1459</v>
      </c>
      <c r="AW1084" s="30">
        <v>0</v>
      </c>
      <c r="AX1084">
        <v>0</v>
      </c>
      <c r="AY1084" s="30">
        <v>2</v>
      </c>
      <c r="AZ1084" s="30">
        <v>0</v>
      </c>
      <c r="BA1084">
        <v>3</v>
      </c>
      <c r="BB1084" s="14">
        <f>IF(Table1[[#This Row],[FullBath]]+Table1[[#This Row],[HalfBath]]=Table1[[#This Row],[BedroomAbvGr]],1,0)</f>
        <v>0</v>
      </c>
      <c r="BC1084">
        <v>1</v>
      </c>
      <c r="BD1084" s="30" t="s">
        <v>97</v>
      </c>
      <c r="BE1084">
        <v>6</v>
      </c>
      <c r="BF1084" t="s">
        <v>107</v>
      </c>
      <c r="BG1084">
        <v>1</v>
      </c>
      <c r="BH1084" t="s">
        <v>97</v>
      </c>
      <c r="BI1084" t="s">
        <v>108</v>
      </c>
      <c r="BJ1084">
        <v>2002</v>
      </c>
      <c r="BK1084" t="s">
        <v>109</v>
      </c>
      <c r="BL1084">
        <v>2</v>
      </c>
      <c r="BM1084">
        <v>527</v>
      </c>
      <c r="BN1084" t="s">
        <v>98</v>
      </c>
      <c r="BO1084" t="s">
        <v>98</v>
      </c>
      <c r="BP1084" t="s">
        <v>105</v>
      </c>
      <c r="BQ1084" s="30">
        <v>192</v>
      </c>
      <c r="BR1084" s="14">
        <f>IF(Table1[[#This Row],[WoodDeckSF]]&gt;0,1,0)</f>
        <v>1</v>
      </c>
      <c r="BS1084">
        <v>39</v>
      </c>
      <c r="BT1084">
        <v>0</v>
      </c>
      <c r="BU1084">
        <v>0</v>
      </c>
      <c r="BV1084">
        <v>0</v>
      </c>
      <c r="BW1084">
        <v>0</v>
      </c>
      <c r="BX1084" s="28" t="s">
        <v>83</v>
      </c>
      <c r="BY1084" s="14">
        <f>IF(Table1[[#This Row],[PoolQC]]="NA", 0, 1)</f>
        <v>0</v>
      </c>
      <c r="BZ1084" s="30" t="s">
        <v>83</v>
      </c>
      <c r="CA1084" s="14">
        <f>IF(Table1[[#This Row],[Fence]]="NA",0,1)</f>
        <v>0</v>
      </c>
      <c r="CB1084" t="s">
        <v>83</v>
      </c>
      <c r="CC1084">
        <v>0</v>
      </c>
      <c r="CD1084" s="30">
        <v>9</v>
      </c>
      <c r="CE1084">
        <v>2007</v>
      </c>
      <c r="CF1084" t="s">
        <v>110</v>
      </c>
      <c r="CG1084" t="s">
        <v>111</v>
      </c>
      <c r="CH1084" s="14">
        <f>IF(Table1[[#This Row],[SaleCondition]]="Normal",1,0)</f>
        <v>1</v>
      </c>
      <c r="CI1084" s="1">
        <v>192000</v>
      </c>
    </row>
    <row r="1085" spans="1:87" x14ac:dyDescent="0.2">
      <c r="A1085">
        <v>1084</v>
      </c>
      <c r="B1085">
        <v>20</v>
      </c>
      <c r="C1085" s="28" t="s">
        <v>81</v>
      </c>
      <c r="D1085">
        <v>80</v>
      </c>
      <c r="E1085">
        <v>8800</v>
      </c>
      <c r="F1085" s="28" t="s">
        <v>82</v>
      </c>
      <c r="G1085" t="s">
        <v>83</v>
      </c>
      <c r="H1085" t="s">
        <v>84</v>
      </c>
      <c r="I1085" s="28" t="s">
        <v>85</v>
      </c>
      <c r="J1085" t="s">
        <v>86</v>
      </c>
      <c r="K1085" s="30" t="s">
        <v>87</v>
      </c>
      <c r="L1085" t="s">
        <v>88</v>
      </c>
      <c r="M1085" s="31" t="s">
        <v>162</v>
      </c>
      <c r="N1085" s="31" t="s">
        <v>90</v>
      </c>
      <c r="O1085" s="28" t="s">
        <v>90</v>
      </c>
      <c r="P1085" t="s">
        <v>91</v>
      </c>
      <c r="Q1085" s="30" t="s">
        <v>115</v>
      </c>
      <c r="R1085" s="28">
        <v>6</v>
      </c>
      <c r="S1085" s="28">
        <v>6</v>
      </c>
      <c r="T1085">
        <v>1964</v>
      </c>
      <c r="U1085">
        <v>1964</v>
      </c>
      <c r="V1085" s="14">
        <f t="shared" si="16"/>
        <v>0</v>
      </c>
      <c r="W1085" s="28" t="s">
        <v>152</v>
      </c>
      <c r="X1085" s="28" t="s">
        <v>94</v>
      </c>
      <c r="Y1085" s="30" t="s">
        <v>140</v>
      </c>
      <c r="Z1085" s="28" t="s">
        <v>140</v>
      </c>
      <c r="AA1085" t="s">
        <v>96</v>
      </c>
      <c r="AB1085" s="28">
        <v>425</v>
      </c>
      <c r="AC1085" s="28" t="s">
        <v>98</v>
      </c>
      <c r="AD1085" s="28" t="s">
        <v>98</v>
      </c>
      <c r="AE1085" s="30" t="s">
        <v>118</v>
      </c>
      <c r="AF1085" t="s">
        <v>98</v>
      </c>
      <c r="AG1085" t="s">
        <v>98</v>
      </c>
      <c r="AH1085" t="s">
        <v>100</v>
      </c>
      <c r="AI1085" t="s">
        <v>141</v>
      </c>
      <c r="AJ1085">
        <v>553</v>
      </c>
      <c r="AK1085" t="s">
        <v>102</v>
      </c>
      <c r="AL1085">
        <v>0</v>
      </c>
      <c r="AM1085">
        <v>698</v>
      </c>
      <c r="AN1085">
        <v>1251</v>
      </c>
      <c r="AO1085" s="28" t="s">
        <v>103</v>
      </c>
      <c r="AP1085" s="28" t="s">
        <v>98</v>
      </c>
      <c r="AQ1085" t="s">
        <v>105</v>
      </c>
      <c r="AR1085" t="s">
        <v>106</v>
      </c>
      <c r="AS1085">
        <v>1251</v>
      </c>
      <c r="AT1085">
        <v>0</v>
      </c>
      <c r="AU1085">
        <v>0</v>
      </c>
      <c r="AV1085">
        <v>1251</v>
      </c>
      <c r="AW1085" s="30">
        <v>1</v>
      </c>
      <c r="AX1085">
        <v>0</v>
      </c>
      <c r="AY1085" s="30">
        <v>1</v>
      </c>
      <c r="AZ1085" s="30">
        <v>0</v>
      </c>
      <c r="BA1085">
        <v>3</v>
      </c>
      <c r="BB1085" s="14">
        <f>IF(Table1[[#This Row],[FullBath]]+Table1[[#This Row],[HalfBath]]=Table1[[#This Row],[BedroomAbvGr]],1,0)</f>
        <v>0</v>
      </c>
      <c r="BC1085">
        <v>1</v>
      </c>
      <c r="BD1085" s="30" t="s">
        <v>98</v>
      </c>
      <c r="BE1085">
        <v>6</v>
      </c>
      <c r="BF1085" t="s">
        <v>107</v>
      </c>
      <c r="BG1085">
        <v>2</v>
      </c>
      <c r="BH1085" t="s">
        <v>97</v>
      </c>
      <c r="BI1085" t="s">
        <v>108</v>
      </c>
      <c r="BJ1085">
        <v>1964</v>
      </c>
      <c r="BK1085" t="s">
        <v>109</v>
      </c>
      <c r="BL1085">
        <v>1</v>
      </c>
      <c r="BM1085">
        <v>461</v>
      </c>
      <c r="BN1085" t="s">
        <v>98</v>
      </c>
      <c r="BO1085" t="s">
        <v>98</v>
      </c>
      <c r="BP1085" t="s">
        <v>105</v>
      </c>
      <c r="BQ1085" s="30">
        <v>0</v>
      </c>
      <c r="BR1085" s="14">
        <f>IF(Table1[[#This Row],[WoodDeckSF]]&gt;0,1,0)</f>
        <v>0</v>
      </c>
      <c r="BS1085">
        <v>116</v>
      </c>
      <c r="BT1085">
        <v>0</v>
      </c>
      <c r="BU1085">
        <v>0</v>
      </c>
      <c r="BV1085">
        <v>0</v>
      </c>
      <c r="BW1085">
        <v>0</v>
      </c>
      <c r="BX1085" s="28" t="s">
        <v>83</v>
      </c>
      <c r="BY1085" s="14">
        <f>IF(Table1[[#This Row],[PoolQC]]="NA", 0, 1)</f>
        <v>0</v>
      </c>
      <c r="BZ1085" s="30" t="s">
        <v>134</v>
      </c>
      <c r="CA1085" s="14">
        <f>IF(Table1[[#This Row],[Fence]]="NA",0,1)</f>
        <v>1</v>
      </c>
      <c r="CB1085" t="s">
        <v>135</v>
      </c>
      <c r="CC1085">
        <v>700</v>
      </c>
      <c r="CD1085" s="30">
        <v>3</v>
      </c>
      <c r="CE1085">
        <v>2006</v>
      </c>
      <c r="CF1085" t="s">
        <v>110</v>
      </c>
      <c r="CG1085" t="s">
        <v>111</v>
      </c>
      <c r="CH1085" s="14">
        <f>IF(Table1[[#This Row],[SaleCondition]]="Normal",1,0)</f>
        <v>1</v>
      </c>
      <c r="CI1085" s="1">
        <v>160000</v>
      </c>
    </row>
    <row r="1086" spans="1:87" x14ac:dyDescent="0.2">
      <c r="A1086">
        <v>1085</v>
      </c>
      <c r="B1086">
        <v>60</v>
      </c>
      <c r="C1086" s="28" t="s">
        <v>81</v>
      </c>
      <c r="D1086" t="s">
        <v>83</v>
      </c>
      <c r="E1086">
        <v>13031</v>
      </c>
      <c r="F1086" s="28" t="s">
        <v>82</v>
      </c>
      <c r="G1086" t="s">
        <v>83</v>
      </c>
      <c r="H1086" t="s">
        <v>160</v>
      </c>
      <c r="I1086" s="28" t="s">
        <v>85</v>
      </c>
      <c r="J1086" t="s">
        <v>86</v>
      </c>
      <c r="K1086" s="30" t="s">
        <v>122</v>
      </c>
      <c r="L1086" t="s">
        <v>88</v>
      </c>
      <c r="M1086" s="31" t="s">
        <v>193</v>
      </c>
      <c r="N1086" s="31" t="s">
        <v>90</v>
      </c>
      <c r="O1086" s="28" t="s">
        <v>90</v>
      </c>
      <c r="P1086" t="s">
        <v>91</v>
      </c>
      <c r="Q1086" s="30" t="s">
        <v>92</v>
      </c>
      <c r="R1086" s="28">
        <v>6</v>
      </c>
      <c r="S1086" s="28">
        <v>5</v>
      </c>
      <c r="T1086">
        <v>1995</v>
      </c>
      <c r="U1086">
        <v>1996</v>
      </c>
      <c r="V1086" s="14">
        <f t="shared" si="16"/>
        <v>1</v>
      </c>
      <c r="W1086" s="28" t="s">
        <v>93</v>
      </c>
      <c r="X1086" s="28" t="s">
        <v>94</v>
      </c>
      <c r="Y1086" s="30" t="s">
        <v>140</v>
      </c>
      <c r="Z1086" s="28" t="s">
        <v>140</v>
      </c>
      <c r="AA1086" t="s">
        <v>117</v>
      </c>
      <c r="AB1086" s="28">
        <v>0</v>
      </c>
      <c r="AC1086" s="28" t="s">
        <v>98</v>
      </c>
      <c r="AD1086" s="28" t="s">
        <v>98</v>
      </c>
      <c r="AE1086" s="30" t="s">
        <v>99</v>
      </c>
      <c r="AF1086" t="s">
        <v>97</v>
      </c>
      <c r="AG1086" t="s">
        <v>98</v>
      </c>
      <c r="AH1086" t="s">
        <v>100</v>
      </c>
      <c r="AI1086" t="s">
        <v>119</v>
      </c>
      <c r="AJ1086">
        <v>592</v>
      </c>
      <c r="AK1086" t="s">
        <v>102</v>
      </c>
      <c r="AL1086">
        <v>0</v>
      </c>
      <c r="AM1086">
        <v>99</v>
      </c>
      <c r="AN1086">
        <v>691</v>
      </c>
      <c r="AO1086" s="28" t="s">
        <v>103</v>
      </c>
      <c r="AP1086" s="28" t="s">
        <v>97</v>
      </c>
      <c r="AQ1086" t="s">
        <v>105</v>
      </c>
      <c r="AR1086" t="s">
        <v>106</v>
      </c>
      <c r="AS1086">
        <v>691</v>
      </c>
      <c r="AT1086">
        <v>807</v>
      </c>
      <c r="AU1086">
        <v>0</v>
      </c>
      <c r="AV1086">
        <v>1498</v>
      </c>
      <c r="AW1086" s="30">
        <v>0</v>
      </c>
      <c r="AX1086">
        <v>0</v>
      </c>
      <c r="AY1086" s="30">
        <v>2</v>
      </c>
      <c r="AZ1086" s="30">
        <v>1</v>
      </c>
      <c r="BA1086">
        <v>3</v>
      </c>
      <c r="BB1086" s="14">
        <f>IF(Table1[[#This Row],[FullBath]]+Table1[[#This Row],[HalfBath]]=Table1[[#This Row],[BedroomAbvGr]],1,0)</f>
        <v>1</v>
      </c>
      <c r="BC1086">
        <v>1</v>
      </c>
      <c r="BD1086" s="30" t="s">
        <v>98</v>
      </c>
      <c r="BE1086">
        <v>6</v>
      </c>
      <c r="BF1086" t="s">
        <v>107</v>
      </c>
      <c r="BG1086">
        <v>1</v>
      </c>
      <c r="BH1086" t="s">
        <v>98</v>
      </c>
      <c r="BI1086" t="s">
        <v>108</v>
      </c>
      <c r="BJ1086">
        <v>1995</v>
      </c>
      <c r="BK1086" t="s">
        <v>157</v>
      </c>
      <c r="BL1086">
        <v>2</v>
      </c>
      <c r="BM1086">
        <v>409</v>
      </c>
      <c r="BN1086" t="s">
        <v>98</v>
      </c>
      <c r="BO1086" t="s">
        <v>98</v>
      </c>
      <c r="BP1086" t="s">
        <v>105</v>
      </c>
      <c r="BQ1086" s="30">
        <v>315</v>
      </c>
      <c r="BR1086" s="14">
        <f>IF(Table1[[#This Row],[WoodDeckSF]]&gt;0,1,0)</f>
        <v>1</v>
      </c>
      <c r="BS1086">
        <v>44</v>
      </c>
      <c r="BT1086">
        <v>0</v>
      </c>
      <c r="BU1086">
        <v>0</v>
      </c>
      <c r="BV1086">
        <v>0</v>
      </c>
      <c r="BW1086">
        <v>0</v>
      </c>
      <c r="BX1086" s="28" t="s">
        <v>83</v>
      </c>
      <c r="BY1086" s="14">
        <f>IF(Table1[[#This Row],[PoolQC]]="NA", 0, 1)</f>
        <v>0</v>
      </c>
      <c r="BZ1086" s="30" t="s">
        <v>83</v>
      </c>
      <c r="CA1086" s="14">
        <f>IF(Table1[[#This Row],[Fence]]="NA",0,1)</f>
        <v>0</v>
      </c>
      <c r="CB1086" t="s">
        <v>83</v>
      </c>
      <c r="CC1086">
        <v>0</v>
      </c>
      <c r="CD1086" s="30">
        <v>7</v>
      </c>
      <c r="CE1086">
        <v>2006</v>
      </c>
      <c r="CF1086" t="s">
        <v>110</v>
      </c>
      <c r="CG1086" t="s">
        <v>111</v>
      </c>
      <c r="CH1086" s="14">
        <f>IF(Table1[[#This Row],[SaleCondition]]="Normal",1,0)</f>
        <v>1</v>
      </c>
      <c r="CI1086" s="1">
        <v>187500</v>
      </c>
    </row>
    <row r="1087" spans="1:87" x14ac:dyDescent="0.2">
      <c r="A1087">
        <v>1086</v>
      </c>
      <c r="B1087">
        <v>85</v>
      </c>
      <c r="C1087" s="28" t="s">
        <v>81</v>
      </c>
      <c r="D1087">
        <v>73</v>
      </c>
      <c r="E1087">
        <v>9069</v>
      </c>
      <c r="F1087" s="28" t="s">
        <v>82</v>
      </c>
      <c r="G1087" t="s">
        <v>83</v>
      </c>
      <c r="H1087" t="s">
        <v>84</v>
      </c>
      <c r="I1087" s="28" t="s">
        <v>85</v>
      </c>
      <c r="J1087" t="s">
        <v>86</v>
      </c>
      <c r="K1087" s="30" t="s">
        <v>87</v>
      </c>
      <c r="L1087" t="s">
        <v>88</v>
      </c>
      <c r="M1087" s="31" t="s">
        <v>170</v>
      </c>
      <c r="N1087" s="31" t="s">
        <v>90</v>
      </c>
      <c r="O1087" s="28" t="s">
        <v>90</v>
      </c>
      <c r="P1087" t="s">
        <v>91</v>
      </c>
      <c r="Q1087" s="30" t="s">
        <v>191</v>
      </c>
      <c r="R1087" s="28">
        <v>6</v>
      </c>
      <c r="S1087" s="28">
        <v>6</v>
      </c>
      <c r="T1087">
        <v>1992</v>
      </c>
      <c r="U1087">
        <v>1992</v>
      </c>
      <c r="V1087" s="14">
        <f t="shared" si="16"/>
        <v>0</v>
      </c>
      <c r="W1087" s="28" t="s">
        <v>93</v>
      </c>
      <c r="X1087" s="28" t="s">
        <v>94</v>
      </c>
      <c r="Y1087" s="30" t="s">
        <v>140</v>
      </c>
      <c r="Z1087" s="28" t="s">
        <v>140</v>
      </c>
      <c r="AA1087" t="s">
        <v>117</v>
      </c>
      <c r="AB1087" s="28">
        <v>0</v>
      </c>
      <c r="AC1087" s="28" t="s">
        <v>98</v>
      </c>
      <c r="AD1087" s="28" t="s">
        <v>98</v>
      </c>
      <c r="AE1087" s="30" t="s">
        <v>99</v>
      </c>
      <c r="AF1087" t="s">
        <v>97</v>
      </c>
      <c r="AG1087" t="s">
        <v>98</v>
      </c>
      <c r="AH1087" t="s">
        <v>130</v>
      </c>
      <c r="AI1087" t="s">
        <v>101</v>
      </c>
      <c r="AJ1087">
        <v>747</v>
      </c>
      <c r="AK1087" t="s">
        <v>102</v>
      </c>
      <c r="AL1087">
        <v>0</v>
      </c>
      <c r="AM1087">
        <v>189</v>
      </c>
      <c r="AN1087">
        <v>936</v>
      </c>
      <c r="AO1087" s="28" t="s">
        <v>103</v>
      </c>
      <c r="AP1087" s="28" t="s">
        <v>104</v>
      </c>
      <c r="AQ1087" t="s">
        <v>105</v>
      </c>
      <c r="AR1087" t="s">
        <v>106</v>
      </c>
      <c r="AS1087">
        <v>996</v>
      </c>
      <c r="AT1087">
        <v>0</v>
      </c>
      <c r="AU1087">
        <v>0</v>
      </c>
      <c r="AV1087">
        <v>996</v>
      </c>
      <c r="AW1087" s="30">
        <v>1</v>
      </c>
      <c r="AX1087">
        <v>0</v>
      </c>
      <c r="AY1087" s="30">
        <v>1</v>
      </c>
      <c r="AZ1087" s="30">
        <v>0</v>
      </c>
      <c r="BA1087">
        <v>2</v>
      </c>
      <c r="BB1087" s="14">
        <f>IF(Table1[[#This Row],[FullBath]]+Table1[[#This Row],[HalfBath]]=Table1[[#This Row],[BedroomAbvGr]],1,0)</f>
        <v>0</v>
      </c>
      <c r="BC1087">
        <v>1</v>
      </c>
      <c r="BD1087" s="30" t="s">
        <v>97</v>
      </c>
      <c r="BE1087">
        <v>5</v>
      </c>
      <c r="BF1087" t="s">
        <v>107</v>
      </c>
      <c r="BG1087">
        <v>0</v>
      </c>
      <c r="BH1087" t="s">
        <v>83</v>
      </c>
      <c r="BI1087" t="s">
        <v>108</v>
      </c>
      <c r="BJ1087">
        <v>1992</v>
      </c>
      <c r="BK1087" t="s">
        <v>102</v>
      </c>
      <c r="BL1087">
        <v>2</v>
      </c>
      <c r="BM1087">
        <v>564</v>
      </c>
      <c r="BN1087" t="s">
        <v>98</v>
      </c>
      <c r="BO1087" t="s">
        <v>98</v>
      </c>
      <c r="BP1087" t="s">
        <v>105</v>
      </c>
      <c r="BQ1087" s="30">
        <v>120</v>
      </c>
      <c r="BR1087" s="14">
        <f>IF(Table1[[#This Row],[WoodDeckSF]]&gt;0,1,0)</f>
        <v>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 s="28" t="s">
        <v>83</v>
      </c>
      <c r="BY1087" s="14">
        <f>IF(Table1[[#This Row],[PoolQC]]="NA", 0, 1)</f>
        <v>0</v>
      </c>
      <c r="BZ1087" s="30" t="s">
        <v>83</v>
      </c>
      <c r="CA1087" s="14">
        <f>IF(Table1[[#This Row],[Fence]]="NA",0,1)</f>
        <v>0</v>
      </c>
      <c r="CB1087" t="s">
        <v>83</v>
      </c>
      <c r="CC1087">
        <v>0</v>
      </c>
      <c r="CD1087" s="30">
        <v>4</v>
      </c>
      <c r="CE1087">
        <v>2010</v>
      </c>
      <c r="CF1087" t="s">
        <v>110</v>
      </c>
      <c r="CG1087" t="s">
        <v>111</v>
      </c>
      <c r="CH1087" s="14">
        <f>IF(Table1[[#This Row],[SaleCondition]]="Normal",1,0)</f>
        <v>1</v>
      </c>
      <c r="CI1087" s="1">
        <v>147000</v>
      </c>
    </row>
    <row r="1088" spans="1:87" x14ac:dyDescent="0.2">
      <c r="A1088">
        <v>1087</v>
      </c>
      <c r="B1088">
        <v>160</v>
      </c>
      <c r="C1088" s="28" t="s">
        <v>142</v>
      </c>
      <c r="D1088" t="s">
        <v>83</v>
      </c>
      <c r="E1088">
        <v>1974</v>
      </c>
      <c r="F1088" s="28" t="s">
        <v>82</v>
      </c>
      <c r="G1088" t="s">
        <v>83</v>
      </c>
      <c r="H1088" t="s">
        <v>84</v>
      </c>
      <c r="I1088" s="28" t="s">
        <v>85</v>
      </c>
      <c r="J1088" t="s">
        <v>86</v>
      </c>
      <c r="K1088" s="30" t="s">
        <v>87</v>
      </c>
      <c r="L1088" t="s">
        <v>88</v>
      </c>
      <c r="M1088" s="31" t="s">
        <v>178</v>
      </c>
      <c r="N1088" s="31" t="s">
        <v>90</v>
      </c>
      <c r="O1088" s="28" t="s">
        <v>90</v>
      </c>
      <c r="P1088" t="s">
        <v>179</v>
      </c>
      <c r="Q1088" s="30" t="s">
        <v>92</v>
      </c>
      <c r="R1088" s="28">
        <v>4</v>
      </c>
      <c r="S1088" s="28">
        <v>5</v>
      </c>
      <c r="T1088">
        <v>1973</v>
      </c>
      <c r="U1088">
        <v>1973</v>
      </c>
      <c r="V1088" s="14">
        <f t="shared" si="16"/>
        <v>0</v>
      </c>
      <c r="W1088" s="28" t="s">
        <v>93</v>
      </c>
      <c r="X1088" s="28" t="s">
        <v>94</v>
      </c>
      <c r="Y1088" s="30" t="s">
        <v>180</v>
      </c>
      <c r="Z1088" s="28" t="s">
        <v>181</v>
      </c>
      <c r="AA1088" t="s">
        <v>117</v>
      </c>
      <c r="AB1088" s="28">
        <v>0</v>
      </c>
      <c r="AC1088" s="28" t="s">
        <v>98</v>
      </c>
      <c r="AD1088" s="28" t="s">
        <v>98</v>
      </c>
      <c r="AE1088" s="30" t="s">
        <v>118</v>
      </c>
      <c r="AF1088" t="s">
        <v>98</v>
      </c>
      <c r="AG1088" t="s">
        <v>98</v>
      </c>
      <c r="AH1088" t="s">
        <v>100</v>
      </c>
      <c r="AI1088" t="s">
        <v>141</v>
      </c>
      <c r="AJ1088">
        <v>334</v>
      </c>
      <c r="AK1088" t="s">
        <v>102</v>
      </c>
      <c r="AL1088">
        <v>0</v>
      </c>
      <c r="AM1088">
        <v>212</v>
      </c>
      <c r="AN1088">
        <v>546</v>
      </c>
      <c r="AO1088" s="28" t="s">
        <v>103</v>
      </c>
      <c r="AP1088" s="28" t="s">
        <v>98</v>
      </c>
      <c r="AQ1088" t="s">
        <v>105</v>
      </c>
      <c r="AR1088" t="s">
        <v>106</v>
      </c>
      <c r="AS1088">
        <v>546</v>
      </c>
      <c r="AT1088">
        <v>546</v>
      </c>
      <c r="AU1088">
        <v>0</v>
      </c>
      <c r="AV1088">
        <v>1092</v>
      </c>
      <c r="AW1088" s="30">
        <v>0</v>
      </c>
      <c r="AX1088">
        <v>0</v>
      </c>
      <c r="AY1088" s="30">
        <v>1</v>
      </c>
      <c r="AZ1088" s="30">
        <v>1</v>
      </c>
      <c r="BA1088">
        <v>3</v>
      </c>
      <c r="BB1088" s="14">
        <f>IF(Table1[[#This Row],[FullBath]]+Table1[[#This Row],[HalfBath]]=Table1[[#This Row],[BedroomAbvGr]],1,0)</f>
        <v>0</v>
      </c>
      <c r="BC1088">
        <v>1</v>
      </c>
      <c r="BD1088" s="30" t="s">
        <v>98</v>
      </c>
      <c r="BE1088">
        <v>6</v>
      </c>
      <c r="BF1088" t="s">
        <v>107</v>
      </c>
      <c r="BG1088">
        <v>0</v>
      </c>
      <c r="BH1088" t="s">
        <v>83</v>
      </c>
      <c r="BI1088" t="s">
        <v>108</v>
      </c>
      <c r="BJ1088">
        <v>1973</v>
      </c>
      <c r="BK1088" t="s">
        <v>109</v>
      </c>
      <c r="BL1088">
        <v>1</v>
      </c>
      <c r="BM1088">
        <v>286</v>
      </c>
      <c r="BN1088" t="s">
        <v>98</v>
      </c>
      <c r="BO1088" t="s">
        <v>98</v>
      </c>
      <c r="BP1088" t="s">
        <v>105</v>
      </c>
      <c r="BQ1088" s="30">
        <v>120</v>
      </c>
      <c r="BR1088" s="14">
        <f>IF(Table1[[#This Row],[WoodDeckSF]]&gt;0,1,0)</f>
        <v>1</v>
      </c>
      <c r="BS1088">
        <v>96</v>
      </c>
      <c r="BT1088">
        <v>0</v>
      </c>
      <c r="BU1088">
        <v>0</v>
      </c>
      <c r="BV1088">
        <v>0</v>
      </c>
      <c r="BW1088">
        <v>0</v>
      </c>
      <c r="BX1088" s="28" t="s">
        <v>83</v>
      </c>
      <c r="BY1088" s="14">
        <f>IF(Table1[[#This Row],[PoolQC]]="NA", 0, 1)</f>
        <v>0</v>
      </c>
      <c r="BZ1088" s="30" t="s">
        <v>83</v>
      </c>
      <c r="CA1088" s="14">
        <f>IF(Table1[[#This Row],[Fence]]="NA",0,1)</f>
        <v>0</v>
      </c>
      <c r="CB1088" t="s">
        <v>83</v>
      </c>
      <c r="CC1088">
        <v>0</v>
      </c>
      <c r="CD1088" s="30">
        <v>5</v>
      </c>
      <c r="CE1088">
        <v>2010</v>
      </c>
      <c r="CF1088" t="s">
        <v>110</v>
      </c>
      <c r="CG1088" t="s">
        <v>111</v>
      </c>
      <c r="CH1088" s="14">
        <f>IF(Table1[[#This Row],[SaleCondition]]="Normal",1,0)</f>
        <v>1</v>
      </c>
      <c r="CI1088" s="1">
        <v>83500</v>
      </c>
    </row>
    <row r="1089" spans="1:87" x14ac:dyDescent="0.2">
      <c r="A1089">
        <v>1088</v>
      </c>
      <c r="B1089">
        <v>60</v>
      </c>
      <c r="C1089" s="28" t="s">
        <v>192</v>
      </c>
      <c r="D1089">
        <v>85</v>
      </c>
      <c r="E1089">
        <v>10574</v>
      </c>
      <c r="F1089" s="28" t="s">
        <v>82</v>
      </c>
      <c r="G1089" t="s">
        <v>83</v>
      </c>
      <c r="H1089" t="s">
        <v>84</v>
      </c>
      <c r="I1089" s="28" t="s">
        <v>85</v>
      </c>
      <c r="J1089" t="s">
        <v>86</v>
      </c>
      <c r="K1089" s="30" t="s">
        <v>87</v>
      </c>
      <c r="L1089" t="s">
        <v>88</v>
      </c>
      <c r="M1089" s="31" t="s">
        <v>136</v>
      </c>
      <c r="N1089" s="31" t="s">
        <v>90</v>
      </c>
      <c r="O1089" s="28" t="s">
        <v>90</v>
      </c>
      <c r="P1089" t="s">
        <v>91</v>
      </c>
      <c r="Q1089" s="30" t="s">
        <v>92</v>
      </c>
      <c r="R1089" s="28">
        <v>8</v>
      </c>
      <c r="S1089" s="28">
        <v>5</v>
      </c>
      <c r="T1089">
        <v>2005</v>
      </c>
      <c r="U1089">
        <v>2006</v>
      </c>
      <c r="V1089" s="14">
        <f t="shared" si="16"/>
        <v>1</v>
      </c>
      <c r="W1089" s="28" t="s">
        <v>93</v>
      </c>
      <c r="X1089" s="28" t="s">
        <v>94</v>
      </c>
      <c r="Y1089" s="30" t="s">
        <v>95</v>
      </c>
      <c r="Z1089" s="28" t="s">
        <v>95</v>
      </c>
      <c r="AA1089" t="s">
        <v>117</v>
      </c>
      <c r="AB1089" s="28">
        <v>0</v>
      </c>
      <c r="AC1089" s="28" t="s">
        <v>97</v>
      </c>
      <c r="AD1089" s="28" t="s">
        <v>98</v>
      </c>
      <c r="AE1089" s="30" t="s">
        <v>99</v>
      </c>
      <c r="AF1089" t="s">
        <v>97</v>
      </c>
      <c r="AG1089" t="s">
        <v>98</v>
      </c>
      <c r="AH1089" t="s">
        <v>121</v>
      </c>
      <c r="AI1089" t="s">
        <v>102</v>
      </c>
      <c r="AJ1089">
        <v>0</v>
      </c>
      <c r="AK1089" t="s">
        <v>102</v>
      </c>
      <c r="AL1089">
        <v>0</v>
      </c>
      <c r="AM1089">
        <v>1082</v>
      </c>
      <c r="AN1089">
        <v>1082</v>
      </c>
      <c r="AO1089" s="28" t="s">
        <v>103</v>
      </c>
      <c r="AP1089" s="28" t="s">
        <v>104</v>
      </c>
      <c r="AQ1089" t="s">
        <v>105</v>
      </c>
      <c r="AR1089" t="s">
        <v>106</v>
      </c>
      <c r="AS1089">
        <v>1082</v>
      </c>
      <c r="AT1089">
        <v>871</v>
      </c>
      <c r="AU1089">
        <v>0</v>
      </c>
      <c r="AV1089">
        <v>1953</v>
      </c>
      <c r="AW1089" s="30">
        <v>0</v>
      </c>
      <c r="AX1089">
        <v>0</v>
      </c>
      <c r="AY1089" s="30">
        <v>2</v>
      </c>
      <c r="AZ1089" s="30">
        <v>1</v>
      </c>
      <c r="BA1089">
        <v>3</v>
      </c>
      <c r="BB1089" s="14">
        <f>IF(Table1[[#This Row],[FullBath]]+Table1[[#This Row],[HalfBath]]=Table1[[#This Row],[BedroomAbvGr]],1,0)</f>
        <v>1</v>
      </c>
      <c r="BC1089">
        <v>1</v>
      </c>
      <c r="BD1089" s="30" t="s">
        <v>97</v>
      </c>
      <c r="BE1089">
        <v>9</v>
      </c>
      <c r="BF1089" t="s">
        <v>107</v>
      </c>
      <c r="BG1089">
        <v>1</v>
      </c>
      <c r="BH1089" t="s">
        <v>97</v>
      </c>
      <c r="BI1089" t="s">
        <v>108</v>
      </c>
      <c r="BJ1089">
        <v>2005</v>
      </c>
      <c r="BK1089" t="s">
        <v>109</v>
      </c>
      <c r="BL1089">
        <v>3</v>
      </c>
      <c r="BM1089">
        <v>1043</v>
      </c>
      <c r="BN1089" t="s">
        <v>98</v>
      </c>
      <c r="BO1089" t="s">
        <v>98</v>
      </c>
      <c r="BP1089" t="s">
        <v>105</v>
      </c>
      <c r="BQ1089" s="30">
        <v>160</v>
      </c>
      <c r="BR1089" s="14">
        <f>IF(Table1[[#This Row],[WoodDeckSF]]&gt;0,1,0)</f>
        <v>1</v>
      </c>
      <c r="BS1089">
        <v>50</v>
      </c>
      <c r="BT1089">
        <v>0</v>
      </c>
      <c r="BU1089">
        <v>0</v>
      </c>
      <c r="BV1089">
        <v>0</v>
      </c>
      <c r="BW1089">
        <v>0</v>
      </c>
      <c r="BX1089" s="28" t="s">
        <v>83</v>
      </c>
      <c r="BY1089" s="14">
        <f>IF(Table1[[#This Row],[PoolQC]]="NA", 0, 1)</f>
        <v>0</v>
      </c>
      <c r="BZ1089" s="30" t="s">
        <v>83</v>
      </c>
      <c r="CA1089" s="14">
        <f>IF(Table1[[#This Row],[Fence]]="NA",0,1)</f>
        <v>0</v>
      </c>
      <c r="CB1089" t="s">
        <v>83</v>
      </c>
      <c r="CC1089">
        <v>0</v>
      </c>
      <c r="CD1089" s="30">
        <v>5</v>
      </c>
      <c r="CE1089">
        <v>2009</v>
      </c>
      <c r="CF1089" t="s">
        <v>110</v>
      </c>
      <c r="CG1089" t="s">
        <v>111</v>
      </c>
      <c r="CH1089" s="14">
        <f>IF(Table1[[#This Row],[SaleCondition]]="Normal",1,0)</f>
        <v>1</v>
      </c>
      <c r="CI1089" s="1">
        <v>252000</v>
      </c>
    </row>
    <row r="1090" spans="1:87" x14ac:dyDescent="0.2">
      <c r="A1090">
        <v>1089</v>
      </c>
      <c r="B1090">
        <v>160</v>
      </c>
      <c r="C1090" s="28" t="s">
        <v>142</v>
      </c>
      <c r="D1090">
        <v>24</v>
      </c>
      <c r="E1090">
        <v>2522</v>
      </c>
      <c r="F1090" s="28" t="s">
        <v>82</v>
      </c>
      <c r="G1090" t="s">
        <v>83</v>
      </c>
      <c r="H1090" t="s">
        <v>84</v>
      </c>
      <c r="I1090" s="28" t="s">
        <v>85</v>
      </c>
      <c r="J1090" t="s">
        <v>86</v>
      </c>
      <c r="K1090" s="30" t="s">
        <v>87</v>
      </c>
      <c r="L1090" t="s">
        <v>88</v>
      </c>
      <c r="M1090" s="31" t="s">
        <v>185</v>
      </c>
      <c r="N1090" s="31" t="s">
        <v>90</v>
      </c>
      <c r="O1090" s="28" t="s">
        <v>90</v>
      </c>
      <c r="P1090" t="s">
        <v>198</v>
      </c>
      <c r="Q1090" s="30" t="s">
        <v>92</v>
      </c>
      <c r="R1090" s="28">
        <v>7</v>
      </c>
      <c r="S1090" s="28">
        <v>5</v>
      </c>
      <c r="T1090">
        <v>2004</v>
      </c>
      <c r="U1090">
        <v>2004</v>
      </c>
      <c r="V1090" s="14">
        <f t="shared" ref="V1090:V1153" si="17">IF(T1090=U1090, 0, 1)</f>
        <v>0</v>
      </c>
      <c r="W1090" s="28" t="s">
        <v>93</v>
      </c>
      <c r="X1090" s="28" t="s">
        <v>94</v>
      </c>
      <c r="Y1090" s="30" t="s">
        <v>95</v>
      </c>
      <c r="Z1090" s="28" t="s">
        <v>95</v>
      </c>
      <c r="AA1090" t="s">
        <v>137</v>
      </c>
      <c r="AB1090" s="28">
        <v>50</v>
      </c>
      <c r="AC1090" s="28" t="s">
        <v>97</v>
      </c>
      <c r="AD1090" s="28" t="s">
        <v>98</v>
      </c>
      <c r="AE1090" s="30" t="s">
        <v>99</v>
      </c>
      <c r="AF1090" t="s">
        <v>97</v>
      </c>
      <c r="AG1090" t="s">
        <v>98</v>
      </c>
      <c r="AH1090" t="s">
        <v>100</v>
      </c>
      <c r="AI1090" t="s">
        <v>102</v>
      </c>
      <c r="AJ1090">
        <v>0</v>
      </c>
      <c r="AK1090" t="s">
        <v>102</v>
      </c>
      <c r="AL1090">
        <v>0</v>
      </c>
      <c r="AM1090">
        <v>970</v>
      </c>
      <c r="AN1090">
        <v>970</v>
      </c>
      <c r="AO1090" s="28" t="s">
        <v>103</v>
      </c>
      <c r="AP1090" s="28" t="s">
        <v>104</v>
      </c>
      <c r="AQ1090" t="s">
        <v>105</v>
      </c>
      <c r="AR1090" t="s">
        <v>106</v>
      </c>
      <c r="AS1090">
        <v>970</v>
      </c>
      <c r="AT1090">
        <v>739</v>
      </c>
      <c r="AU1090">
        <v>0</v>
      </c>
      <c r="AV1090">
        <v>1709</v>
      </c>
      <c r="AW1090" s="30">
        <v>0</v>
      </c>
      <c r="AX1090">
        <v>0</v>
      </c>
      <c r="AY1090" s="30">
        <v>2</v>
      </c>
      <c r="AZ1090" s="30">
        <v>0</v>
      </c>
      <c r="BA1090">
        <v>3</v>
      </c>
      <c r="BB1090" s="14">
        <f>IF(Table1[[#This Row],[FullBath]]+Table1[[#This Row],[HalfBath]]=Table1[[#This Row],[BedroomAbvGr]],1,0)</f>
        <v>0</v>
      </c>
      <c r="BC1090">
        <v>1</v>
      </c>
      <c r="BD1090" s="30" t="s">
        <v>97</v>
      </c>
      <c r="BE1090">
        <v>7</v>
      </c>
      <c r="BF1090" t="s">
        <v>221</v>
      </c>
      <c r="BG1090">
        <v>0</v>
      </c>
      <c r="BH1090" t="s">
        <v>83</v>
      </c>
      <c r="BI1090" t="s">
        <v>127</v>
      </c>
      <c r="BJ1090">
        <v>2004</v>
      </c>
      <c r="BK1090" t="s">
        <v>102</v>
      </c>
      <c r="BL1090">
        <v>2</v>
      </c>
      <c r="BM1090">
        <v>380</v>
      </c>
      <c r="BN1090" t="s">
        <v>98</v>
      </c>
      <c r="BO1090" t="s">
        <v>98</v>
      </c>
      <c r="BP1090" t="s">
        <v>105</v>
      </c>
      <c r="BQ1090" s="30">
        <v>0</v>
      </c>
      <c r="BR1090" s="14">
        <f>IF(Table1[[#This Row],[WoodDeckSF]]&gt;0,1,0)</f>
        <v>0</v>
      </c>
      <c r="BS1090">
        <v>40</v>
      </c>
      <c r="BT1090">
        <v>0</v>
      </c>
      <c r="BU1090">
        <v>0</v>
      </c>
      <c r="BV1090">
        <v>0</v>
      </c>
      <c r="BW1090">
        <v>0</v>
      </c>
      <c r="BX1090" s="28" t="s">
        <v>83</v>
      </c>
      <c r="BY1090" s="14">
        <f>IF(Table1[[#This Row],[PoolQC]]="NA", 0, 1)</f>
        <v>0</v>
      </c>
      <c r="BZ1090" s="30" t="s">
        <v>83</v>
      </c>
      <c r="CA1090" s="14">
        <f>IF(Table1[[#This Row],[Fence]]="NA",0,1)</f>
        <v>0</v>
      </c>
      <c r="CB1090" t="s">
        <v>83</v>
      </c>
      <c r="CC1090">
        <v>0</v>
      </c>
      <c r="CD1090" s="30">
        <v>4</v>
      </c>
      <c r="CE1090">
        <v>2006</v>
      </c>
      <c r="CF1090" t="s">
        <v>110</v>
      </c>
      <c r="CG1090" t="s">
        <v>111</v>
      </c>
      <c r="CH1090" s="14">
        <f>IF(Table1[[#This Row],[SaleCondition]]="Normal",1,0)</f>
        <v>1</v>
      </c>
      <c r="CI1090" s="1">
        <v>137500</v>
      </c>
    </row>
    <row r="1091" spans="1:87" x14ac:dyDescent="0.2">
      <c r="A1091">
        <v>1090</v>
      </c>
      <c r="B1091">
        <v>120</v>
      </c>
      <c r="C1091" s="28" t="s">
        <v>192</v>
      </c>
      <c r="D1091">
        <v>37</v>
      </c>
      <c r="E1091">
        <v>3316</v>
      </c>
      <c r="F1091" s="28" t="s">
        <v>82</v>
      </c>
      <c r="G1091" t="s">
        <v>82</v>
      </c>
      <c r="H1091" t="s">
        <v>120</v>
      </c>
      <c r="I1091" s="28" t="s">
        <v>85</v>
      </c>
      <c r="J1091" t="s">
        <v>86</v>
      </c>
      <c r="K1091" s="30" t="s">
        <v>87</v>
      </c>
      <c r="L1091" t="s">
        <v>88</v>
      </c>
      <c r="M1091" s="31" t="s">
        <v>136</v>
      </c>
      <c r="N1091" s="31" t="s">
        <v>90</v>
      </c>
      <c r="O1091" s="28" t="s">
        <v>90</v>
      </c>
      <c r="P1091" t="s">
        <v>179</v>
      </c>
      <c r="Q1091" s="30" t="s">
        <v>115</v>
      </c>
      <c r="R1091" s="28">
        <v>8</v>
      </c>
      <c r="S1091" s="28">
        <v>5</v>
      </c>
      <c r="T1091">
        <v>2005</v>
      </c>
      <c r="U1091">
        <v>2005</v>
      </c>
      <c r="V1091" s="14">
        <f t="shared" si="17"/>
        <v>0</v>
      </c>
      <c r="W1091" s="28" t="s">
        <v>93</v>
      </c>
      <c r="X1091" s="28" t="s">
        <v>94</v>
      </c>
      <c r="Y1091" s="30" t="s">
        <v>116</v>
      </c>
      <c r="Z1091" s="28" t="s">
        <v>116</v>
      </c>
      <c r="AA1091" t="s">
        <v>117</v>
      </c>
      <c r="AB1091" s="28">
        <v>0</v>
      </c>
      <c r="AC1091" s="28" t="s">
        <v>97</v>
      </c>
      <c r="AD1091" s="28" t="s">
        <v>98</v>
      </c>
      <c r="AE1091" s="30" t="s">
        <v>99</v>
      </c>
      <c r="AF1091" t="s">
        <v>97</v>
      </c>
      <c r="AG1091" t="s">
        <v>98</v>
      </c>
      <c r="AH1091" t="s">
        <v>100</v>
      </c>
      <c r="AI1091" t="s">
        <v>101</v>
      </c>
      <c r="AJ1091">
        <v>1039</v>
      </c>
      <c r="AK1091" t="s">
        <v>102</v>
      </c>
      <c r="AL1091">
        <v>0</v>
      </c>
      <c r="AM1091">
        <v>208</v>
      </c>
      <c r="AN1091">
        <v>1247</v>
      </c>
      <c r="AO1091" s="28" t="s">
        <v>103</v>
      </c>
      <c r="AP1091" s="28" t="s">
        <v>104</v>
      </c>
      <c r="AQ1091" t="s">
        <v>105</v>
      </c>
      <c r="AR1091" t="s">
        <v>106</v>
      </c>
      <c r="AS1091">
        <v>1247</v>
      </c>
      <c r="AT1091">
        <v>0</v>
      </c>
      <c r="AU1091">
        <v>0</v>
      </c>
      <c r="AV1091">
        <v>1247</v>
      </c>
      <c r="AW1091" s="30">
        <v>1</v>
      </c>
      <c r="AX1091">
        <v>0</v>
      </c>
      <c r="AY1091" s="30">
        <v>1</v>
      </c>
      <c r="AZ1091" s="30">
        <v>1</v>
      </c>
      <c r="BA1091">
        <v>1</v>
      </c>
      <c r="BB1091" s="14">
        <f>IF(Table1[[#This Row],[FullBath]]+Table1[[#This Row],[HalfBath]]=Table1[[#This Row],[BedroomAbvGr]],1,0)</f>
        <v>0</v>
      </c>
      <c r="BC1091">
        <v>1</v>
      </c>
      <c r="BD1091" s="30" t="s">
        <v>97</v>
      </c>
      <c r="BE1091">
        <v>4</v>
      </c>
      <c r="BF1091" t="s">
        <v>107</v>
      </c>
      <c r="BG1091">
        <v>1</v>
      </c>
      <c r="BH1091" t="s">
        <v>97</v>
      </c>
      <c r="BI1091" t="s">
        <v>108</v>
      </c>
      <c r="BJ1091">
        <v>2005</v>
      </c>
      <c r="BK1091" t="s">
        <v>157</v>
      </c>
      <c r="BL1091">
        <v>2</v>
      </c>
      <c r="BM1091">
        <v>550</v>
      </c>
      <c r="BN1091" t="s">
        <v>98</v>
      </c>
      <c r="BO1091" t="s">
        <v>98</v>
      </c>
      <c r="BP1091" t="s">
        <v>105</v>
      </c>
      <c r="BQ1091" s="30">
        <v>0</v>
      </c>
      <c r="BR1091" s="14">
        <f>IF(Table1[[#This Row],[WoodDeckSF]]&gt;0,1,0)</f>
        <v>0</v>
      </c>
      <c r="BS1091">
        <v>84</v>
      </c>
      <c r="BT1091">
        <v>0</v>
      </c>
      <c r="BU1091">
        <v>0</v>
      </c>
      <c r="BV1091">
        <v>0</v>
      </c>
      <c r="BW1091">
        <v>0</v>
      </c>
      <c r="BX1091" s="28" t="s">
        <v>83</v>
      </c>
      <c r="BY1091" s="14">
        <f>IF(Table1[[#This Row],[PoolQC]]="NA", 0, 1)</f>
        <v>0</v>
      </c>
      <c r="BZ1091" s="30" t="s">
        <v>83</v>
      </c>
      <c r="CA1091" s="14">
        <f>IF(Table1[[#This Row],[Fence]]="NA",0,1)</f>
        <v>0</v>
      </c>
      <c r="CB1091" t="s">
        <v>83</v>
      </c>
      <c r="CC1091">
        <v>0</v>
      </c>
      <c r="CD1091" s="30">
        <v>4</v>
      </c>
      <c r="CE1091">
        <v>2006</v>
      </c>
      <c r="CF1091" t="s">
        <v>110</v>
      </c>
      <c r="CG1091" t="s">
        <v>111</v>
      </c>
      <c r="CH1091" s="14">
        <f>IF(Table1[[#This Row],[SaleCondition]]="Normal",1,0)</f>
        <v>1</v>
      </c>
      <c r="CI1091" s="1">
        <v>197000</v>
      </c>
    </row>
    <row r="1092" spans="1:87" x14ac:dyDescent="0.2">
      <c r="A1092">
        <v>1091</v>
      </c>
      <c r="B1092">
        <v>90</v>
      </c>
      <c r="C1092" s="28" t="s">
        <v>81</v>
      </c>
      <c r="D1092">
        <v>60</v>
      </c>
      <c r="E1092">
        <v>8544</v>
      </c>
      <c r="F1092" s="28" t="s">
        <v>82</v>
      </c>
      <c r="G1092" t="s">
        <v>83</v>
      </c>
      <c r="H1092" t="s">
        <v>84</v>
      </c>
      <c r="I1092" s="28" t="s">
        <v>85</v>
      </c>
      <c r="J1092" t="s">
        <v>86</v>
      </c>
      <c r="K1092" s="30" t="s">
        <v>122</v>
      </c>
      <c r="L1092" t="s">
        <v>88</v>
      </c>
      <c r="M1092" s="31" t="s">
        <v>162</v>
      </c>
      <c r="N1092" s="31" t="s">
        <v>90</v>
      </c>
      <c r="O1092" s="28" t="s">
        <v>90</v>
      </c>
      <c r="P1092" t="s">
        <v>167</v>
      </c>
      <c r="Q1092" s="30" t="s">
        <v>115</v>
      </c>
      <c r="R1092" s="28">
        <v>3</v>
      </c>
      <c r="S1092" s="28">
        <v>4</v>
      </c>
      <c r="T1092">
        <v>1950</v>
      </c>
      <c r="U1092">
        <v>1950</v>
      </c>
      <c r="V1092" s="14">
        <f t="shared" si="17"/>
        <v>0</v>
      </c>
      <c r="W1092" s="28" t="s">
        <v>93</v>
      </c>
      <c r="X1092" s="28" t="s">
        <v>94</v>
      </c>
      <c r="Y1092" s="30" t="s">
        <v>96</v>
      </c>
      <c r="Z1092" s="28" t="s">
        <v>96</v>
      </c>
      <c r="AA1092" t="s">
        <v>117</v>
      </c>
      <c r="AB1092" s="28">
        <v>0</v>
      </c>
      <c r="AC1092" s="28" t="s">
        <v>98</v>
      </c>
      <c r="AD1092" s="28" t="s">
        <v>98</v>
      </c>
      <c r="AE1092" s="30" t="s">
        <v>168</v>
      </c>
      <c r="AF1092" t="s">
        <v>83</v>
      </c>
      <c r="AG1092" t="s">
        <v>83</v>
      </c>
      <c r="AH1092" t="s">
        <v>83</v>
      </c>
      <c r="AI1092" t="s">
        <v>83</v>
      </c>
      <c r="AJ1092">
        <v>0</v>
      </c>
      <c r="AK1092" t="s">
        <v>83</v>
      </c>
      <c r="AL1092">
        <v>0</v>
      </c>
      <c r="AM1092">
        <v>0</v>
      </c>
      <c r="AN1092">
        <v>0</v>
      </c>
      <c r="AO1092" s="28" t="s">
        <v>240</v>
      </c>
      <c r="AP1092" s="28" t="s">
        <v>147</v>
      </c>
      <c r="AQ1092" t="s">
        <v>177</v>
      </c>
      <c r="AR1092" t="s">
        <v>164</v>
      </c>
      <c r="AS1092">
        <v>1040</v>
      </c>
      <c r="AT1092">
        <v>0</v>
      </c>
      <c r="AU1092">
        <v>0</v>
      </c>
      <c r="AV1092">
        <v>1040</v>
      </c>
      <c r="AW1092" s="30">
        <v>0</v>
      </c>
      <c r="AX1092">
        <v>0</v>
      </c>
      <c r="AY1092" s="30">
        <v>2</v>
      </c>
      <c r="AZ1092" s="30">
        <v>0</v>
      </c>
      <c r="BA1092">
        <v>2</v>
      </c>
      <c r="BB1092" s="14">
        <f>IF(Table1[[#This Row],[FullBath]]+Table1[[#This Row],[HalfBath]]=Table1[[#This Row],[BedroomAbvGr]],1,0)</f>
        <v>1</v>
      </c>
      <c r="BC1092">
        <v>2</v>
      </c>
      <c r="BD1092" s="30" t="s">
        <v>98</v>
      </c>
      <c r="BE1092">
        <v>6</v>
      </c>
      <c r="BF1092" t="s">
        <v>107</v>
      </c>
      <c r="BG1092">
        <v>0</v>
      </c>
      <c r="BH1092" t="s">
        <v>83</v>
      </c>
      <c r="BI1092" t="s">
        <v>127</v>
      </c>
      <c r="BJ1092">
        <v>1987</v>
      </c>
      <c r="BK1092" t="s">
        <v>102</v>
      </c>
      <c r="BL1092">
        <v>2</v>
      </c>
      <c r="BM1092">
        <v>400</v>
      </c>
      <c r="BN1092" t="s">
        <v>98</v>
      </c>
      <c r="BO1092" t="s">
        <v>98</v>
      </c>
      <c r="BP1092" t="s">
        <v>105</v>
      </c>
      <c r="BQ1092" s="30">
        <v>0</v>
      </c>
      <c r="BR1092" s="14">
        <f>IF(Table1[[#This Row],[WoodDeckSF]]&gt;0,1,0)</f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 s="28" t="s">
        <v>83</v>
      </c>
      <c r="BY1092" s="14">
        <f>IF(Table1[[#This Row],[PoolQC]]="NA", 0, 1)</f>
        <v>0</v>
      </c>
      <c r="BZ1092" s="30" t="s">
        <v>83</v>
      </c>
      <c r="CA1092" s="14">
        <f>IF(Table1[[#This Row],[Fence]]="NA",0,1)</f>
        <v>0</v>
      </c>
      <c r="CB1092" t="s">
        <v>83</v>
      </c>
      <c r="CC1092">
        <v>0</v>
      </c>
      <c r="CD1092" s="30">
        <v>6</v>
      </c>
      <c r="CE1092">
        <v>2009</v>
      </c>
      <c r="CF1092" t="s">
        <v>110</v>
      </c>
      <c r="CG1092" t="s">
        <v>111</v>
      </c>
      <c r="CH1092" s="14">
        <f>IF(Table1[[#This Row],[SaleCondition]]="Normal",1,0)</f>
        <v>1</v>
      </c>
      <c r="CI1092" s="1">
        <v>92900</v>
      </c>
    </row>
    <row r="1093" spans="1:87" x14ac:dyDescent="0.2">
      <c r="A1093">
        <v>1092</v>
      </c>
      <c r="B1093">
        <v>160</v>
      </c>
      <c r="C1093" s="28" t="s">
        <v>192</v>
      </c>
      <c r="D1093">
        <v>24</v>
      </c>
      <c r="E1093">
        <v>2160</v>
      </c>
      <c r="F1093" s="28" t="s">
        <v>82</v>
      </c>
      <c r="G1093" t="s">
        <v>82</v>
      </c>
      <c r="H1093" t="s">
        <v>84</v>
      </c>
      <c r="I1093" s="28" t="s">
        <v>85</v>
      </c>
      <c r="J1093" t="s">
        <v>86</v>
      </c>
      <c r="K1093" s="30" t="s">
        <v>87</v>
      </c>
      <c r="L1093" t="s">
        <v>88</v>
      </c>
      <c r="M1093" s="31" t="s">
        <v>136</v>
      </c>
      <c r="N1093" s="31" t="s">
        <v>90</v>
      </c>
      <c r="O1093" s="28" t="s">
        <v>90</v>
      </c>
      <c r="P1093" t="s">
        <v>198</v>
      </c>
      <c r="Q1093" s="30" t="s">
        <v>92</v>
      </c>
      <c r="R1093" s="28">
        <v>7</v>
      </c>
      <c r="S1093" s="28">
        <v>5</v>
      </c>
      <c r="T1093">
        <v>1999</v>
      </c>
      <c r="U1093">
        <v>2000</v>
      </c>
      <c r="V1093" s="14">
        <f t="shared" si="17"/>
        <v>1</v>
      </c>
      <c r="W1093" s="28" t="s">
        <v>93</v>
      </c>
      <c r="X1093" s="28" t="s">
        <v>94</v>
      </c>
      <c r="Y1093" s="30" t="s">
        <v>116</v>
      </c>
      <c r="Z1093" s="28" t="s">
        <v>116</v>
      </c>
      <c r="AA1093" t="s">
        <v>96</v>
      </c>
      <c r="AB1093" s="28">
        <v>212</v>
      </c>
      <c r="AC1093" s="28" t="s">
        <v>97</v>
      </c>
      <c r="AD1093" s="28" t="s">
        <v>98</v>
      </c>
      <c r="AE1093" s="30" t="s">
        <v>99</v>
      </c>
      <c r="AF1093" t="s">
        <v>97</v>
      </c>
      <c r="AG1093" t="s">
        <v>98</v>
      </c>
      <c r="AH1093" t="s">
        <v>100</v>
      </c>
      <c r="AI1093" t="s">
        <v>141</v>
      </c>
      <c r="AJ1093">
        <v>510</v>
      </c>
      <c r="AK1093" t="s">
        <v>102</v>
      </c>
      <c r="AL1093">
        <v>0</v>
      </c>
      <c r="AM1093">
        <v>90</v>
      </c>
      <c r="AN1093">
        <v>600</v>
      </c>
      <c r="AO1093" s="28" t="s">
        <v>103</v>
      </c>
      <c r="AP1093" s="28" t="s">
        <v>104</v>
      </c>
      <c r="AQ1093" t="s">
        <v>105</v>
      </c>
      <c r="AR1093" t="s">
        <v>106</v>
      </c>
      <c r="AS1093">
        <v>624</v>
      </c>
      <c r="AT1093">
        <v>628</v>
      </c>
      <c r="AU1093">
        <v>0</v>
      </c>
      <c r="AV1093">
        <v>1252</v>
      </c>
      <c r="AW1093" s="30">
        <v>1</v>
      </c>
      <c r="AX1093">
        <v>0</v>
      </c>
      <c r="AY1093" s="30">
        <v>2</v>
      </c>
      <c r="AZ1093" s="30">
        <v>1</v>
      </c>
      <c r="BA1093">
        <v>2</v>
      </c>
      <c r="BB1093" s="14">
        <f>IF(Table1[[#This Row],[FullBath]]+Table1[[#This Row],[HalfBath]]=Table1[[#This Row],[BedroomAbvGr]],1,0)</f>
        <v>0</v>
      </c>
      <c r="BC1093">
        <v>1</v>
      </c>
      <c r="BD1093" s="30" t="s">
        <v>97</v>
      </c>
      <c r="BE1093">
        <v>4</v>
      </c>
      <c r="BF1093" t="s">
        <v>107</v>
      </c>
      <c r="BG1093">
        <v>0</v>
      </c>
      <c r="BH1093" t="s">
        <v>83</v>
      </c>
      <c r="BI1093" t="s">
        <v>127</v>
      </c>
      <c r="BJ1093">
        <v>1999</v>
      </c>
      <c r="BK1093" t="s">
        <v>102</v>
      </c>
      <c r="BL1093">
        <v>2</v>
      </c>
      <c r="BM1093">
        <v>462</v>
      </c>
      <c r="BN1093" t="s">
        <v>98</v>
      </c>
      <c r="BO1093" t="s">
        <v>98</v>
      </c>
      <c r="BP1093" t="s">
        <v>105</v>
      </c>
      <c r="BQ1093" s="30">
        <v>0</v>
      </c>
      <c r="BR1093" s="14">
        <f>IF(Table1[[#This Row],[WoodDeckSF]]&gt;0,1,0)</f>
        <v>0</v>
      </c>
      <c r="BS1093">
        <v>48</v>
      </c>
      <c r="BT1093">
        <v>0</v>
      </c>
      <c r="BU1093">
        <v>0</v>
      </c>
      <c r="BV1093">
        <v>0</v>
      </c>
      <c r="BW1093">
        <v>0</v>
      </c>
      <c r="BX1093" s="28" t="s">
        <v>83</v>
      </c>
      <c r="BY1093" s="14">
        <f>IF(Table1[[#This Row],[PoolQC]]="NA", 0, 1)</f>
        <v>0</v>
      </c>
      <c r="BZ1093" s="30" t="s">
        <v>83</v>
      </c>
      <c r="CA1093" s="14">
        <f>IF(Table1[[#This Row],[Fence]]="NA",0,1)</f>
        <v>0</v>
      </c>
      <c r="CB1093" t="s">
        <v>83</v>
      </c>
      <c r="CC1093">
        <v>0</v>
      </c>
      <c r="CD1093" s="30">
        <v>3</v>
      </c>
      <c r="CE1093">
        <v>2008</v>
      </c>
      <c r="CF1093" t="s">
        <v>110</v>
      </c>
      <c r="CG1093" t="s">
        <v>111</v>
      </c>
      <c r="CH1093" s="14">
        <f>IF(Table1[[#This Row],[SaleCondition]]="Normal",1,0)</f>
        <v>1</v>
      </c>
      <c r="CI1093" s="1">
        <v>160000</v>
      </c>
    </row>
    <row r="1094" spans="1:87" x14ac:dyDescent="0.2">
      <c r="A1094">
        <v>1093</v>
      </c>
      <c r="B1094">
        <v>50</v>
      </c>
      <c r="C1094" s="28" t="s">
        <v>81</v>
      </c>
      <c r="D1094">
        <v>60</v>
      </c>
      <c r="E1094">
        <v>8400</v>
      </c>
      <c r="F1094" s="28" t="s">
        <v>82</v>
      </c>
      <c r="G1094" t="s">
        <v>83</v>
      </c>
      <c r="H1094" t="s">
        <v>84</v>
      </c>
      <c r="I1094" s="28" t="s">
        <v>175</v>
      </c>
      <c r="J1094" t="s">
        <v>86</v>
      </c>
      <c r="K1094" s="30" t="s">
        <v>87</v>
      </c>
      <c r="L1094" t="s">
        <v>88</v>
      </c>
      <c r="M1094" s="31" t="s">
        <v>232</v>
      </c>
      <c r="N1094" s="31" t="s">
        <v>90</v>
      </c>
      <c r="O1094" s="28" t="s">
        <v>90</v>
      </c>
      <c r="P1094" t="s">
        <v>91</v>
      </c>
      <c r="Q1094" s="30" t="s">
        <v>132</v>
      </c>
      <c r="R1094" s="28">
        <v>6</v>
      </c>
      <c r="S1094" s="28">
        <v>5</v>
      </c>
      <c r="T1094">
        <v>1925</v>
      </c>
      <c r="U1094">
        <v>1950</v>
      </c>
      <c r="V1094" s="14">
        <f t="shared" si="17"/>
        <v>1</v>
      </c>
      <c r="W1094" s="28" t="s">
        <v>93</v>
      </c>
      <c r="X1094" s="28" t="s">
        <v>94</v>
      </c>
      <c r="Y1094" s="30" t="s">
        <v>116</v>
      </c>
      <c r="Z1094" s="28" t="s">
        <v>116</v>
      </c>
      <c r="AA1094" t="s">
        <v>117</v>
      </c>
      <c r="AB1094" s="28">
        <v>0</v>
      </c>
      <c r="AC1094" s="28" t="s">
        <v>98</v>
      </c>
      <c r="AD1094" s="28" t="s">
        <v>98</v>
      </c>
      <c r="AE1094" s="30" t="s">
        <v>99</v>
      </c>
      <c r="AF1094" t="s">
        <v>98</v>
      </c>
      <c r="AG1094" t="s">
        <v>98</v>
      </c>
      <c r="AH1094" t="s">
        <v>100</v>
      </c>
      <c r="AI1094" t="s">
        <v>153</v>
      </c>
      <c r="AJ1094">
        <v>423</v>
      </c>
      <c r="AK1094" t="s">
        <v>102</v>
      </c>
      <c r="AL1094">
        <v>0</v>
      </c>
      <c r="AM1094">
        <v>758</v>
      </c>
      <c r="AN1094">
        <v>1181</v>
      </c>
      <c r="AO1094" s="28" t="s">
        <v>103</v>
      </c>
      <c r="AP1094" s="28" t="s">
        <v>147</v>
      </c>
      <c r="AQ1094" t="s">
        <v>105</v>
      </c>
      <c r="AR1094" t="s">
        <v>106</v>
      </c>
      <c r="AS1094">
        <v>1390</v>
      </c>
      <c r="AT1094">
        <v>304</v>
      </c>
      <c r="AU1094">
        <v>0</v>
      </c>
      <c r="AV1094">
        <v>1694</v>
      </c>
      <c r="AW1094" s="30">
        <v>0</v>
      </c>
      <c r="AX1094">
        <v>0</v>
      </c>
      <c r="AY1094" s="30">
        <v>2</v>
      </c>
      <c r="AZ1094" s="30">
        <v>0</v>
      </c>
      <c r="BA1094">
        <v>4</v>
      </c>
      <c r="BB1094" s="14">
        <f>IF(Table1[[#This Row],[FullBath]]+Table1[[#This Row],[HalfBath]]=Table1[[#This Row],[BedroomAbvGr]],1,0)</f>
        <v>0</v>
      </c>
      <c r="BC1094">
        <v>1</v>
      </c>
      <c r="BD1094" s="30" t="s">
        <v>98</v>
      </c>
      <c r="BE1094">
        <v>7</v>
      </c>
      <c r="BF1094" t="s">
        <v>107</v>
      </c>
      <c r="BG1094">
        <v>1</v>
      </c>
      <c r="BH1094" t="s">
        <v>97</v>
      </c>
      <c r="BI1094" t="s">
        <v>127</v>
      </c>
      <c r="BJ1094">
        <v>1925</v>
      </c>
      <c r="BK1094" t="s">
        <v>102</v>
      </c>
      <c r="BL1094">
        <v>2</v>
      </c>
      <c r="BM1094">
        <v>576</v>
      </c>
      <c r="BN1094" t="s">
        <v>98</v>
      </c>
      <c r="BO1094" t="s">
        <v>98</v>
      </c>
      <c r="BP1094" t="s">
        <v>105</v>
      </c>
      <c r="BQ1094" s="30">
        <v>342</v>
      </c>
      <c r="BR1094" s="14">
        <f>IF(Table1[[#This Row],[WoodDeckSF]]&gt;0,1,0)</f>
        <v>1</v>
      </c>
      <c r="BS1094">
        <v>0</v>
      </c>
      <c r="BT1094">
        <v>128</v>
      </c>
      <c r="BU1094">
        <v>0</v>
      </c>
      <c r="BV1094">
        <v>0</v>
      </c>
      <c r="BW1094">
        <v>0</v>
      </c>
      <c r="BX1094" s="28" t="s">
        <v>83</v>
      </c>
      <c r="BY1094" s="14">
        <f>IF(Table1[[#This Row],[PoolQC]]="NA", 0, 1)</f>
        <v>0</v>
      </c>
      <c r="BZ1094" s="30" t="s">
        <v>83</v>
      </c>
      <c r="CA1094" s="14">
        <f>IF(Table1[[#This Row],[Fence]]="NA",0,1)</f>
        <v>0</v>
      </c>
      <c r="CB1094" t="s">
        <v>83</v>
      </c>
      <c r="CC1094">
        <v>0</v>
      </c>
      <c r="CD1094" s="30">
        <v>6</v>
      </c>
      <c r="CE1094">
        <v>2008</v>
      </c>
      <c r="CF1094" t="s">
        <v>110</v>
      </c>
      <c r="CG1094" t="s">
        <v>111</v>
      </c>
      <c r="CH1094" s="14">
        <f>IF(Table1[[#This Row],[SaleCondition]]="Normal",1,0)</f>
        <v>1</v>
      </c>
      <c r="CI1094" s="1">
        <v>136500</v>
      </c>
    </row>
    <row r="1095" spans="1:87" x14ac:dyDescent="0.2">
      <c r="A1095">
        <v>1094</v>
      </c>
      <c r="B1095">
        <v>20</v>
      </c>
      <c r="C1095" s="28" t="s">
        <v>81</v>
      </c>
      <c r="D1095">
        <v>71</v>
      </c>
      <c r="E1095">
        <v>9230</v>
      </c>
      <c r="F1095" s="28" t="s">
        <v>82</v>
      </c>
      <c r="G1095" t="s">
        <v>83</v>
      </c>
      <c r="H1095" t="s">
        <v>84</v>
      </c>
      <c r="I1095" s="28" t="s">
        <v>85</v>
      </c>
      <c r="J1095" t="s">
        <v>86</v>
      </c>
      <c r="K1095" s="30" t="s">
        <v>122</v>
      </c>
      <c r="L1095" t="s">
        <v>88</v>
      </c>
      <c r="M1095" s="31" t="s">
        <v>162</v>
      </c>
      <c r="N1095" s="31" t="s">
        <v>114</v>
      </c>
      <c r="O1095" s="28" t="s">
        <v>90</v>
      </c>
      <c r="P1095" t="s">
        <v>91</v>
      </c>
      <c r="Q1095" s="30" t="s">
        <v>115</v>
      </c>
      <c r="R1095" s="28">
        <v>5</v>
      </c>
      <c r="S1095" s="28">
        <v>8</v>
      </c>
      <c r="T1095">
        <v>1965</v>
      </c>
      <c r="U1095">
        <v>1998</v>
      </c>
      <c r="V1095" s="14">
        <f t="shared" si="17"/>
        <v>1</v>
      </c>
      <c r="W1095" s="28" t="s">
        <v>152</v>
      </c>
      <c r="X1095" s="28" t="s">
        <v>94</v>
      </c>
      <c r="Y1095" s="30" t="s">
        <v>116</v>
      </c>
      <c r="Z1095" s="28" t="s">
        <v>116</v>
      </c>
      <c r="AA1095" t="s">
        <v>96</v>
      </c>
      <c r="AB1095" s="28">
        <v>166</v>
      </c>
      <c r="AC1095" s="28" t="s">
        <v>98</v>
      </c>
      <c r="AD1095" s="28" t="s">
        <v>98</v>
      </c>
      <c r="AE1095" s="30" t="s">
        <v>118</v>
      </c>
      <c r="AF1095" t="s">
        <v>98</v>
      </c>
      <c r="AG1095" t="s">
        <v>98</v>
      </c>
      <c r="AH1095" t="s">
        <v>121</v>
      </c>
      <c r="AI1095" t="s">
        <v>101</v>
      </c>
      <c r="AJ1095">
        <v>661</v>
      </c>
      <c r="AK1095" t="s">
        <v>102</v>
      </c>
      <c r="AL1095">
        <v>0</v>
      </c>
      <c r="AM1095">
        <v>203</v>
      </c>
      <c r="AN1095">
        <v>864</v>
      </c>
      <c r="AO1095" s="28" t="s">
        <v>103</v>
      </c>
      <c r="AP1095" s="28" t="s">
        <v>97</v>
      </c>
      <c r="AQ1095" t="s">
        <v>105</v>
      </c>
      <c r="AR1095" t="s">
        <v>106</v>
      </c>
      <c r="AS1095">
        <v>1200</v>
      </c>
      <c r="AT1095">
        <v>0</v>
      </c>
      <c r="AU1095">
        <v>0</v>
      </c>
      <c r="AV1095">
        <v>1200</v>
      </c>
      <c r="AW1095" s="30">
        <v>1</v>
      </c>
      <c r="AX1095">
        <v>0</v>
      </c>
      <c r="AY1095" s="30">
        <v>1</v>
      </c>
      <c r="AZ1095" s="30">
        <v>1</v>
      </c>
      <c r="BA1095">
        <v>1</v>
      </c>
      <c r="BB1095" s="14">
        <f>IF(Table1[[#This Row],[FullBath]]+Table1[[#This Row],[HalfBath]]=Table1[[#This Row],[BedroomAbvGr]],1,0)</f>
        <v>0</v>
      </c>
      <c r="BC1095">
        <v>1</v>
      </c>
      <c r="BD1095" s="30" t="s">
        <v>97</v>
      </c>
      <c r="BE1095">
        <v>6</v>
      </c>
      <c r="BF1095" t="s">
        <v>107</v>
      </c>
      <c r="BG1095">
        <v>0</v>
      </c>
      <c r="BH1095" t="s">
        <v>83</v>
      </c>
      <c r="BI1095" t="s">
        <v>127</v>
      </c>
      <c r="BJ1095">
        <v>1977</v>
      </c>
      <c r="BK1095" t="s">
        <v>102</v>
      </c>
      <c r="BL1095">
        <v>2</v>
      </c>
      <c r="BM1095">
        <v>884</v>
      </c>
      <c r="BN1095" t="s">
        <v>98</v>
      </c>
      <c r="BO1095" t="s">
        <v>98</v>
      </c>
      <c r="BP1095" t="s">
        <v>105</v>
      </c>
      <c r="BQ1095" s="30">
        <v>0</v>
      </c>
      <c r="BR1095" s="14">
        <f>IF(Table1[[#This Row],[WoodDeckSF]]&gt;0,1,0)</f>
        <v>0</v>
      </c>
      <c r="BS1095">
        <v>64</v>
      </c>
      <c r="BT1095">
        <v>0</v>
      </c>
      <c r="BU1095">
        <v>0</v>
      </c>
      <c r="BV1095">
        <v>0</v>
      </c>
      <c r="BW1095">
        <v>0</v>
      </c>
      <c r="BX1095" s="28" t="s">
        <v>83</v>
      </c>
      <c r="BY1095" s="14">
        <f>IF(Table1[[#This Row],[PoolQC]]="NA", 0, 1)</f>
        <v>0</v>
      </c>
      <c r="BZ1095" s="30" t="s">
        <v>134</v>
      </c>
      <c r="CA1095" s="14">
        <f>IF(Table1[[#This Row],[Fence]]="NA",0,1)</f>
        <v>1</v>
      </c>
      <c r="CB1095" t="s">
        <v>83</v>
      </c>
      <c r="CC1095">
        <v>0</v>
      </c>
      <c r="CD1095" s="30">
        <v>10</v>
      </c>
      <c r="CE1095">
        <v>2006</v>
      </c>
      <c r="CF1095" t="s">
        <v>110</v>
      </c>
      <c r="CG1095" t="s">
        <v>111</v>
      </c>
      <c r="CH1095" s="14">
        <f>IF(Table1[[#This Row],[SaleCondition]]="Normal",1,0)</f>
        <v>1</v>
      </c>
      <c r="CI1095" s="1">
        <v>146000</v>
      </c>
    </row>
    <row r="1096" spans="1:87" x14ac:dyDescent="0.2">
      <c r="A1096">
        <v>1095</v>
      </c>
      <c r="B1096">
        <v>20</v>
      </c>
      <c r="C1096" s="28" t="s">
        <v>81</v>
      </c>
      <c r="D1096">
        <v>74</v>
      </c>
      <c r="E1096">
        <v>5868</v>
      </c>
      <c r="F1096" s="28" t="s">
        <v>82</v>
      </c>
      <c r="G1096" t="s">
        <v>83</v>
      </c>
      <c r="H1096" t="s">
        <v>84</v>
      </c>
      <c r="I1096" s="28" t="s">
        <v>85</v>
      </c>
      <c r="J1096" t="s">
        <v>86</v>
      </c>
      <c r="K1096" s="30" t="s">
        <v>87</v>
      </c>
      <c r="L1096" t="s">
        <v>88</v>
      </c>
      <c r="M1096" s="31" t="s">
        <v>162</v>
      </c>
      <c r="N1096" s="31" t="s">
        <v>90</v>
      </c>
      <c r="O1096" s="28" t="s">
        <v>90</v>
      </c>
      <c r="P1096" t="s">
        <v>91</v>
      </c>
      <c r="Q1096" s="30" t="s">
        <v>115</v>
      </c>
      <c r="R1096" s="28">
        <v>5</v>
      </c>
      <c r="S1096" s="28">
        <v>7</v>
      </c>
      <c r="T1096">
        <v>1956</v>
      </c>
      <c r="U1096">
        <v>2000</v>
      </c>
      <c r="V1096" s="14">
        <f t="shared" si="17"/>
        <v>1</v>
      </c>
      <c r="W1096" s="28" t="s">
        <v>93</v>
      </c>
      <c r="X1096" s="28" t="s">
        <v>94</v>
      </c>
      <c r="Y1096" s="30" t="s">
        <v>116</v>
      </c>
      <c r="Z1096" s="28" t="s">
        <v>116</v>
      </c>
      <c r="AA1096" t="s">
        <v>117</v>
      </c>
      <c r="AB1096" s="28">
        <v>0</v>
      </c>
      <c r="AC1096" s="28" t="s">
        <v>98</v>
      </c>
      <c r="AD1096" s="28" t="s">
        <v>98</v>
      </c>
      <c r="AE1096" s="30" t="s">
        <v>118</v>
      </c>
      <c r="AF1096" t="s">
        <v>98</v>
      </c>
      <c r="AG1096" t="s">
        <v>98</v>
      </c>
      <c r="AH1096" t="s">
        <v>100</v>
      </c>
      <c r="AI1096" t="s">
        <v>141</v>
      </c>
      <c r="AJ1096">
        <v>248</v>
      </c>
      <c r="AK1096" t="s">
        <v>153</v>
      </c>
      <c r="AL1096">
        <v>240</v>
      </c>
      <c r="AM1096">
        <v>448</v>
      </c>
      <c r="AN1096">
        <v>936</v>
      </c>
      <c r="AO1096" s="28" t="s">
        <v>103</v>
      </c>
      <c r="AP1096" s="28" t="s">
        <v>104</v>
      </c>
      <c r="AQ1096" t="s">
        <v>105</v>
      </c>
      <c r="AR1096" t="s">
        <v>106</v>
      </c>
      <c r="AS1096">
        <v>936</v>
      </c>
      <c r="AT1096">
        <v>0</v>
      </c>
      <c r="AU1096">
        <v>0</v>
      </c>
      <c r="AV1096">
        <v>936</v>
      </c>
      <c r="AW1096" s="30">
        <v>1</v>
      </c>
      <c r="AX1096">
        <v>0</v>
      </c>
      <c r="AY1096" s="30">
        <v>1</v>
      </c>
      <c r="AZ1096" s="30">
        <v>0</v>
      </c>
      <c r="BA1096">
        <v>2</v>
      </c>
      <c r="BB1096" s="14">
        <f>IF(Table1[[#This Row],[FullBath]]+Table1[[#This Row],[HalfBath]]=Table1[[#This Row],[BedroomAbvGr]],1,0)</f>
        <v>0</v>
      </c>
      <c r="BC1096">
        <v>1</v>
      </c>
      <c r="BD1096" s="30" t="s">
        <v>98</v>
      </c>
      <c r="BE1096">
        <v>4</v>
      </c>
      <c r="BF1096" t="s">
        <v>107</v>
      </c>
      <c r="BG1096">
        <v>0</v>
      </c>
      <c r="BH1096" t="s">
        <v>83</v>
      </c>
      <c r="BI1096" t="s">
        <v>108</v>
      </c>
      <c r="BJ1096">
        <v>1956</v>
      </c>
      <c r="BK1096" t="s">
        <v>157</v>
      </c>
      <c r="BL1096">
        <v>1</v>
      </c>
      <c r="BM1096">
        <v>308</v>
      </c>
      <c r="BN1096" t="s">
        <v>98</v>
      </c>
      <c r="BO1096" t="s">
        <v>98</v>
      </c>
      <c r="BP1096" t="s">
        <v>105</v>
      </c>
      <c r="BQ1096" s="30">
        <v>0</v>
      </c>
      <c r="BR1096" s="14">
        <f>IF(Table1[[#This Row],[WoodDeckSF]]&gt;0,1,0)</f>
        <v>0</v>
      </c>
      <c r="BS1096">
        <v>0</v>
      </c>
      <c r="BT1096">
        <v>80</v>
      </c>
      <c r="BU1096">
        <v>0</v>
      </c>
      <c r="BV1096">
        <v>160</v>
      </c>
      <c r="BW1096">
        <v>0</v>
      </c>
      <c r="BX1096" s="28" t="s">
        <v>83</v>
      </c>
      <c r="BY1096" s="14">
        <f>IF(Table1[[#This Row],[PoolQC]]="NA", 0, 1)</f>
        <v>0</v>
      </c>
      <c r="BZ1096" s="30" t="s">
        <v>83</v>
      </c>
      <c r="CA1096" s="14">
        <f>IF(Table1[[#This Row],[Fence]]="NA",0,1)</f>
        <v>0</v>
      </c>
      <c r="CB1096" t="s">
        <v>83</v>
      </c>
      <c r="CC1096">
        <v>0</v>
      </c>
      <c r="CD1096" s="30">
        <v>5</v>
      </c>
      <c r="CE1096">
        <v>2010</v>
      </c>
      <c r="CF1096" t="s">
        <v>110</v>
      </c>
      <c r="CG1096" t="s">
        <v>111</v>
      </c>
      <c r="CH1096" s="14">
        <f>IF(Table1[[#This Row],[SaleCondition]]="Normal",1,0)</f>
        <v>1</v>
      </c>
      <c r="CI1096" s="1">
        <v>129000</v>
      </c>
    </row>
    <row r="1097" spans="1:87" x14ac:dyDescent="0.2">
      <c r="A1097">
        <v>1096</v>
      </c>
      <c r="B1097">
        <v>20</v>
      </c>
      <c r="C1097" s="28" t="s">
        <v>81</v>
      </c>
      <c r="D1097">
        <v>78</v>
      </c>
      <c r="E1097">
        <v>9317</v>
      </c>
      <c r="F1097" s="28" t="s">
        <v>82</v>
      </c>
      <c r="G1097" t="s">
        <v>83</v>
      </c>
      <c r="H1097" t="s">
        <v>120</v>
      </c>
      <c r="I1097" s="28" t="s">
        <v>85</v>
      </c>
      <c r="J1097" t="s">
        <v>86</v>
      </c>
      <c r="K1097" s="30" t="s">
        <v>87</v>
      </c>
      <c r="L1097" t="s">
        <v>88</v>
      </c>
      <c r="M1097" s="31" t="s">
        <v>89</v>
      </c>
      <c r="N1097" s="31" t="s">
        <v>90</v>
      </c>
      <c r="O1097" s="28" t="s">
        <v>90</v>
      </c>
      <c r="P1097" t="s">
        <v>91</v>
      </c>
      <c r="Q1097" s="30" t="s">
        <v>115</v>
      </c>
      <c r="R1097" s="28">
        <v>6</v>
      </c>
      <c r="S1097" s="28">
        <v>5</v>
      </c>
      <c r="T1097">
        <v>2006</v>
      </c>
      <c r="U1097">
        <v>2006</v>
      </c>
      <c r="V1097" s="14">
        <f t="shared" si="17"/>
        <v>0</v>
      </c>
      <c r="W1097" s="28" t="s">
        <v>93</v>
      </c>
      <c r="X1097" s="28" t="s">
        <v>94</v>
      </c>
      <c r="Y1097" s="30" t="s">
        <v>95</v>
      </c>
      <c r="Z1097" s="28" t="s">
        <v>95</v>
      </c>
      <c r="AA1097" t="s">
        <v>117</v>
      </c>
      <c r="AB1097" s="28">
        <v>0</v>
      </c>
      <c r="AC1097" s="28" t="s">
        <v>97</v>
      </c>
      <c r="AD1097" s="28" t="s">
        <v>98</v>
      </c>
      <c r="AE1097" s="30" t="s">
        <v>99</v>
      </c>
      <c r="AF1097" t="s">
        <v>97</v>
      </c>
      <c r="AG1097" t="s">
        <v>98</v>
      </c>
      <c r="AH1097" t="s">
        <v>100</v>
      </c>
      <c r="AI1097" t="s">
        <v>101</v>
      </c>
      <c r="AJ1097">
        <v>24</v>
      </c>
      <c r="AK1097" t="s">
        <v>102</v>
      </c>
      <c r="AL1097">
        <v>0</v>
      </c>
      <c r="AM1097">
        <v>1290</v>
      </c>
      <c r="AN1097">
        <v>1314</v>
      </c>
      <c r="AO1097" s="28" t="s">
        <v>103</v>
      </c>
      <c r="AP1097" s="28" t="s">
        <v>97</v>
      </c>
      <c r="AQ1097" t="s">
        <v>105</v>
      </c>
      <c r="AR1097" t="s">
        <v>106</v>
      </c>
      <c r="AS1097">
        <v>1314</v>
      </c>
      <c r="AT1097">
        <v>0</v>
      </c>
      <c r="AU1097">
        <v>0</v>
      </c>
      <c r="AV1097">
        <v>1314</v>
      </c>
      <c r="AW1097" s="30">
        <v>0</v>
      </c>
      <c r="AX1097">
        <v>0</v>
      </c>
      <c r="AY1097" s="30">
        <v>2</v>
      </c>
      <c r="AZ1097" s="30">
        <v>0</v>
      </c>
      <c r="BA1097">
        <v>3</v>
      </c>
      <c r="BB1097" s="14">
        <f>IF(Table1[[#This Row],[FullBath]]+Table1[[#This Row],[HalfBath]]=Table1[[#This Row],[BedroomAbvGr]],1,0)</f>
        <v>0</v>
      </c>
      <c r="BC1097">
        <v>1</v>
      </c>
      <c r="BD1097" s="30" t="s">
        <v>97</v>
      </c>
      <c r="BE1097">
        <v>6</v>
      </c>
      <c r="BF1097" t="s">
        <v>107</v>
      </c>
      <c r="BG1097">
        <v>1</v>
      </c>
      <c r="BH1097" t="s">
        <v>97</v>
      </c>
      <c r="BI1097" t="s">
        <v>108</v>
      </c>
      <c r="BJ1097">
        <v>2006</v>
      </c>
      <c r="BK1097" t="s">
        <v>109</v>
      </c>
      <c r="BL1097">
        <v>2</v>
      </c>
      <c r="BM1097">
        <v>440</v>
      </c>
      <c r="BN1097" t="s">
        <v>98</v>
      </c>
      <c r="BO1097" t="s">
        <v>98</v>
      </c>
      <c r="BP1097" t="s">
        <v>105</v>
      </c>
      <c r="BQ1097" s="30">
        <v>0</v>
      </c>
      <c r="BR1097" s="14">
        <f>IF(Table1[[#This Row],[WoodDeckSF]]&gt;0,1,0)</f>
        <v>0</v>
      </c>
      <c r="BS1097">
        <v>22</v>
      </c>
      <c r="BT1097">
        <v>0</v>
      </c>
      <c r="BU1097">
        <v>0</v>
      </c>
      <c r="BV1097">
        <v>0</v>
      </c>
      <c r="BW1097">
        <v>0</v>
      </c>
      <c r="BX1097" s="28" t="s">
        <v>83</v>
      </c>
      <c r="BY1097" s="14">
        <f>IF(Table1[[#This Row],[PoolQC]]="NA", 0, 1)</f>
        <v>0</v>
      </c>
      <c r="BZ1097" s="30" t="s">
        <v>83</v>
      </c>
      <c r="CA1097" s="14">
        <f>IF(Table1[[#This Row],[Fence]]="NA",0,1)</f>
        <v>0</v>
      </c>
      <c r="CB1097" t="s">
        <v>83</v>
      </c>
      <c r="CC1097">
        <v>0</v>
      </c>
      <c r="CD1097" s="30">
        <v>3</v>
      </c>
      <c r="CE1097">
        <v>2007</v>
      </c>
      <c r="CF1097" t="s">
        <v>110</v>
      </c>
      <c r="CG1097" t="s">
        <v>111</v>
      </c>
      <c r="CH1097" s="14">
        <f>IF(Table1[[#This Row],[SaleCondition]]="Normal",1,0)</f>
        <v>1</v>
      </c>
      <c r="CI1097" s="1">
        <v>176432</v>
      </c>
    </row>
    <row r="1098" spans="1:87" x14ac:dyDescent="0.2">
      <c r="A1098">
        <v>1097</v>
      </c>
      <c r="B1098">
        <v>70</v>
      </c>
      <c r="C1098" s="28" t="s">
        <v>142</v>
      </c>
      <c r="D1098">
        <v>60</v>
      </c>
      <c r="E1098">
        <v>6882</v>
      </c>
      <c r="F1098" s="28" t="s">
        <v>82</v>
      </c>
      <c r="G1098" t="s">
        <v>83</v>
      </c>
      <c r="H1098" t="s">
        <v>84</v>
      </c>
      <c r="I1098" s="28" t="s">
        <v>85</v>
      </c>
      <c r="J1098" t="s">
        <v>86</v>
      </c>
      <c r="K1098" s="30" t="s">
        <v>87</v>
      </c>
      <c r="L1098" t="s">
        <v>88</v>
      </c>
      <c r="M1098" s="31" t="s">
        <v>176</v>
      </c>
      <c r="N1098" s="31" t="s">
        <v>90</v>
      </c>
      <c r="O1098" s="28" t="s">
        <v>90</v>
      </c>
      <c r="P1098" t="s">
        <v>91</v>
      </c>
      <c r="Q1098" s="30" t="s">
        <v>92</v>
      </c>
      <c r="R1098" s="28">
        <v>6</v>
      </c>
      <c r="S1098" s="28">
        <v>7</v>
      </c>
      <c r="T1098">
        <v>1914</v>
      </c>
      <c r="U1098">
        <v>2006</v>
      </c>
      <c r="V1098" s="14">
        <f t="shared" si="17"/>
        <v>1</v>
      </c>
      <c r="W1098" s="28" t="s">
        <v>93</v>
      </c>
      <c r="X1098" s="28" t="s">
        <v>94</v>
      </c>
      <c r="Y1098" s="30" t="s">
        <v>124</v>
      </c>
      <c r="Z1098" s="28" t="s">
        <v>124</v>
      </c>
      <c r="AA1098" t="s">
        <v>117</v>
      </c>
      <c r="AB1098" s="28">
        <v>0</v>
      </c>
      <c r="AC1098" s="28" t="s">
        <v>98</v>
      </c>
      <c r="AD1098" s="28" t="s">
        <v>98</v>
      </c>
      <c r="AE1098" s="30" t="s">
        <v>99</v>
      </c>
      <c r="AF1098" t="s">
        <v>98</v>
      </c>
      <c r="AG1098" t="s">
        <v>98</v>
      </c>
      <c r="AH1098" t="s">
        <v>100</v>
      </c>
      <c r="AI1098" t="s">
        <v>102</v>
      </c>
      <c r="AJ1098">
        <v>0</v>
      </c>
      <c r="AK1098" t="s">
        <v>102</v>
      </c>
      <c r="AL1098">
        <v>0</v>
      </c>
      <c r="AM1098">
        <v>684</v>
      </c>
      <c r="AN1098">
        <v>684</v>
      </c>
      <c r="AO1098" s="28" t="s">
        <v>103</v>
      </c>
      <c r="AP1098" s="28" t="s">
        <v>98</v>
      </c>
      <c r="AQ1098" t="s">
        <v>105</v>
      </c>
      <c r="AR1098" t="s">
        <v>106</v>
      </c>
      <c r="AS1098">
        <v>773</v>
      </c>
      <c r="AT1098">
        <v>582</v>
      </c>
      <c r="AU1098">
        <v>0</v>
      </c>
      <c r="AV1098">
        <v>1355</v>
      </c>
      <c r="AW1098" s="30">
        <v>0</v>
      </c>
      <c r="AX1098">
        <v>0</v>
      </c>
      <c r="AY1098" s="30">
        <v>1</v>
      </c>
      <c r="AZ1098" s="30">
        <v>1</v>
      </c>
      <c r="BA1098">
        <v>3</v>
      </c>
      <c r="BB1098" s="14">
        <f>IF(Table1[[#This Row],[FullBath]]+Table1[[#This Row],[HalfBath]]=Table1[[#This Row],[BedroomAbvGr]],1,0)</f>
        <v>0</v>
      </c>
      <c r="BC1098">
        <v>1</v>
      </c>
      <c r="BD1098" s="30" t="s">
        <v>97</v>
      </c>
      <c r="BE1098">
        <v>7</v>
      </c>
      <c r="BF1098" t="s">
        <v>107</v>
      </c>
      <c r="BG1098">
        <v>0</v>
      </c>
      <c r="BH1098" t="s">
        <v>83</v>
      </c>
      <c r="BI1098" t="s">
        <v>83</v>
      </c>
      <c r="BJ1098" t="s">
        <v>83</v>
      </c>
      <c r="BK1098" t="s">
        <v>83</v>
      </c>
      <c r="BL1098">
        <v>0</v>
      </c>
      <c r="BM1098">
        <v>0</v>
      </c>
      <c r="BN1098" t="s">
        <v>83</v>
      </c>
      <c r="BO1098" t="s">
        <v>83</v>
      </c>
      <c r="BP1098" t="s">
        <v>105</v>
      </c>
      <c r="BQ1098" s="30">
        <v>136</v>
      </c>
      <c r="BR1098" s="14">
        <f>IF(Table1[[#This Row],[WoodDeckSF]]&gt;0,1,0)</f>
        <v>1</v>
      </c>
      <c r="BS1098">
        <v>0</v>
      </c>
      <c r="BT1098">
        <v>115</v>
      </c>
      <c r="BU1098">
        <v>0</v>
      </c>
      <c r="BV1098">
        <v>0</v>
      </c>
      <c r="BW1098">
        <v>0</v>
      </c>
      <c r="BX1098" s="28" t="s">
        <v>83</v>
      </c>
      <c r="BY1098" s="14">
        <f>IF(Table1[[#This Row],[PoolQC]]="NA", 0, 1)</f>
        <v>0</v>
      </c>
      <c r="BZ1098" s="30" t="s">
        <v>83</v>
      </c>
      <c r="CA1098" s="14">
        <f>IF(Table1[[#This Row],[Fence]]="NA",0,1)</f>
        <v>0</v>
      </c>
      <c r="CB1098" t="s">
        <v>83</v>
      </c>
      <c r="CC1098">
        <v>0</v>
      </c>
      <c r="CD1098" s="30">
        <v>3</v>
      </c>
      <c r="CE1098">
        <v>2007</v>
      </c>
      <c r="CF1098" t="s">
        <v>110</v>
      </c>
      <c r="CG1098" t="s">
        <v>111</v>
      </c>
      <c r="CH1098" s="14">
        <f>IF(Table1[[#This Row],[SaleCondition]]="Normal",1,0)</f>
        <v>1</v>
      </c>
      <c r="CI1098" s="1">
        <v>127000</v>
      </c>
    </row>
    <row r="1099" spans="1:87" x14ac:dyDescent="0.2">
      <c r="A1099">
        <v>1098</v>
      </c>
      <c r="B1099">
        <v>120</v>
      </c>
      <c r="C1099" s="28" t="s">
        <v>81</v>
      </c>
      <c r="D1099" t="s">
        <v>83</v>
      </c>
      <c r="E1099">
        <v>3696</v>
      </c>
      <c r="F1099" s="28" t="s">
        <v>82</v>
      </c>
      <c r="G1099" t="s">
        <v>83</v>
      </c>
      <c r="H1099" t="s">
        <v>84</v>
      </c>
      <c r="I1099" s="28" t="s">
        <v>85</v>
      </c>
      <c r="J1099" t="s">
        <v>86</v>
      </c>
      <c r="K1099" s="30" t="s">
        <v>87</v>
      </c>
      <c r="L1099" t="s">
        <v>88</v>
      </c>
      <c r="M1099" s="31" t="s">
        <v>200</v>
      </c>
      <c r="N1099" s="31" t="s">
        <v>90</v>
      </c>
      <c r="O1099" s="28" t="s">
        <v>90</v>
      </c>
      <c r="P1099" t="s">
        <v>179</v>
      </c>
      <c r="Q1099" s="30" t="s">
        <v>115</v>
      </c>
      <c r="R1099" s="28">
        <v>8</v>
      </c>
      <c r="S1099" s="28">
        <v>5</v>
      </c>
      <c r="T1099">
        <v>1986</v>
      </c>
      <c r="U1099">
        <v>1986</v>
      </c>
      <c r="V1099" s="14">
        <f t="shared" si="17"/>
        <v>0</v>
      </c>
      <c r="W1099" s="28" t="s">
        <v>93</v>
      </c>
      <c r="X1099" s="28" t="s">
        <v>94</v>
      </c>
      <c r="Y1099" s="30" t="s">
        <v>140</v>
      </c>
      <c r="Z1099" s="28" t="s">
        <v>140</v>
      </c>
      <c r="AA1099" t="s">
        <v>117</v>
      </c>
      <c r="AB1099" s="28">
        <v>0</v>
      </c>
      <c r="AC1099" s="28" t="s">
        <v>97</v>
      </c>
      <c r="AD1099" s="28" t="s">
        <v>98</v>
      </c>
      <c r="AE1099" s="30" t="s">
        <v>118</v>
      </c>
      <c r="AF1099" t="s">
        <v>97</v>
      </c>
      <c r="AG1099" t="s">
        <v>98</v>
      </c>
      <c r="AH1099" t="s">
        <v>100</v>
      </c>
      <c r="AI1099" t="s">
        <v>102</v>
      </c>
      <c r="AJ1099">
        <v>0</v>
      </c>
      <c r="AK1099" t="s">
        <v>102</v>
      </c>
      <c r="AL1099">
        <v>0</v>
      </c>
      <c r="AM1099">
        <v>1074</v>
      </c>
      <c r="AN1099">
        <v>1074</v>
      </c>
      <c r="AO1099" s="28" t="s">
        <v>103</v>
      </c>
      <c r="AP1099" s="28" t="s">
        <v>104</v>
      </c>
      <c r="AQ1099" t="s">
        <v>105</v>
      </c>
      <c r="AR1099" t="s">
        <v>106</v>
      </c>
      <c r="AS1099">
        <v>1088</v>
      </c>
      <c r="AT1099">
        <v>0</v>
      </c>
      <c r="AU1099">
        <v>0</v>
      </c>
      <c r="AV1099">
        <v>1088</v>
      </c>
      <c r="AW1099" s="30">
        <v>0</v>
      </c>
      <c r="AX1099">
        <v>0</v>
      </c>
      <c r="AY1099" s="30">
        <v>1</v>
      </c>
      <c r="AZ1099" s="30">
        <v>1</v>
      </c>
      <c r="BA1099">
        <v>2</v>
      </c>
      <c r="BB1099" s="14">
        <f>IF(Table1[[#This Row],[FullBath]]+Table1[[#This Row],[HalfBath]]=Table1[[#This Row],[BedroomAbvGr]],1,0)</f>
        <v>1</v>
      </c>
      <c r="BC1099">
        <v>1</v>
      </c>
      <c r="BD1099" s="30" t="s">
        <v>97</v>
      </c>
      <c r="BE1099">
        <v>5</v>
      </c>
      <c r="BF1099" t="s">
        <v>107</v>
      </c>
      <c r="BG1099">
        <v>0</v>
      </c>
      <c r="BH1099" t="s">
        <v>83</v>
      </c>
      <c r="BI1099" t="s">
        <v>108</v>
      </c>
      <c r="BJ1099">
        <v>1987</v>
      </c>
      <c r="BK1099" t="s">
        <v>109</v>
      </c>
      <c r="BL1099">
        <v>2</v>
      </c>
      <c r="BM1099">
        <v>461</v>
      </c>
      <c r="BN1099" t="s">
        <v>98</v>
      </c>
      <c r="BO1099" t="s">
        <v>98</v>
      </c>
      <c r="BP1099" t="s">
        <v>105</v>
      </c>
      <c r="BQ1099" s="30">
        <v>0</v>
      </c>
      <c r="BR1099" s="14">
        <f>IF(Table1[[#This Row],[WoodDeckSF]]&gt;0,1,0)</f>
        <v>0</v>
      </c>
      <c r="BS1099">
        <v>74</v>
      </c>
      <c r="BT1099">
        <v>137</v>
      </c>
      <c r="BU1099">
        <v>0</v>
      </c>
      <c r="BV1099">
        <v>0</v>
      </c>
      <c r="BW1099">
        <v>0</v>
      </c>
      <c r="BX1099" s="28" t="s">
        <v>83</v>
      </c>
      <c r="BY1099" s="14">
        <f>IF(Table1[[#This Row],[PoolQC]]="NA", 0, 1)</f>
        <v>0</v>
      </c>
      <c r="BZ1099" s="30" t="s">
        <v>83</v>
      </c>
      <c r="CA1099" s="14">
        <f>IF(Table1[[#This Row],[Fence]]="NA",0,1)</f>
        <v>0</v>
      </c>
      <c r="CB1099" t="s">
        <v>83</v>
      </c>
      <c r="CC1099">
        <v>0</v>
      </c>
      <c r="CD1099" s="30">
        <v>10</v>
      </c>
      <c r="CE1099">
        <v>2007</v>
      </c>
      <c r="CF1099" t="s">
        <v>110</v>
      </c>
      <c r="CG1099" t="s">
        <v>111</v>
      </c>
      <c r="CH1099" s="14">
        <f>IF(Table1[[#This Row],[SaleCondition]]="Normal",1,0)</f>
        <v>1</v>
      </c>
      <c r="CI1099" s="1">
        <v>170000</v>
      </c>
    </row>
    <row r="1100" spans="1:87" x14ac:dyDescent="0.2">
      <c r="A1100">
        <v>1099</v>
      </c>
      <c r="B1100">
        <v>50</v>
      </c>
      <c r="C1100" s="28" t="s">
        <v>142</v>
      </c>
      <c r="D1100">
        <v>50</v>
      </c>
      <c r="E1100">
        <v>6000</v>
      </c>
      <c r="F1100" s="28" t="s">
        <v>82</v>
      </c>
      <c r="G1100" t="s">
        <v>83</v>
      </c>
      <c r="H1100" t="s">
        <v>84</v>
      </c>
      <c r="I1100" s="28" t="s">
        <v>85</v>
      </c>
      <c r="J1100" t="s">
        <v>86</v>
      </c>
      <c r="K1100" s="30" t="s">
        <v>87</v>
      </c>
      <c r="L1100" t="s">
        <v>88</v>
      </c>
      <c r="M1100" s="31" t="s">
        <v>148</v>
      </c>
      <c r="N1100" s="31" t="s">
        <v>90</v>
      </c>
      <c r="O1100" s="28" t="s">
        <v>90</v>
      </c>
      <c r="P1100" t="s">
        <v>91</v>
      </c>
      <c r="Q1100" s="30" t="s">
        <v>132</v>
      </c>
      <c r="R1100" s="28">
        <v>4</v>
      </c>
      <c r="S1100" s="28">
        <v>6</v>
      </c>
      <c r="T1100">
        <v>1936</v>
      </c>
      <c r="U1100">
        <v>1950</v>
      </c>
      <c r="V1100" s="14">
        <f t="shared" si="17"/>
        <v>1</v>
      </c>
      <c r="W1100" s="28" t="s">
        <v>93</v>
      </c>
      <c r="X1100" s="28" t="s">
        <v>94</v>
      </c>
      <c r="Y1100" s="30" t="s">
        <v>116</v>
      </c>
      <c r="Z1100" s="28" t="s">
        <v>116</v>
      </c>
      <c r="AA1100" t="s">
        <v>117</v>
      </c>
      <c r="AB1100" s="28">
        <v>0</v>
      </c>
      <c r="AC1100" s="28" t="s">
        <v>98</v>
      </c>
      <c r="AD1100" s="28" t="s">
        <v>98</v>
      </c>
      <c r="AE1100" s="30" t="s">
        <v>126</v>
      </c>
      <c r="AF1100" t="s">
        <v>98</v>
      </c>
      <c r="AG1100" t="s">
        <v>98</v>
      </c>
      <c r="AH1100" t="s">
        <v>100</v>
      </c>
      <c r="AI1100" t="s">
        <v>141</v>
      </c>
      <c r="AJ1100">
        <v>672</v>
      </c>
      <c r="AK1100" t="s">
        <v>102</v>
      </c>
      <c r="AL1100">
        <v>0</v>
      </c>
      <c r="AM1100">
        <v>0</v>
      </c>
      <c r="AN1100">
        <v>672</v>
      </c>
      <c r="AO1100" s="28" t="s">
        <v>103</v>
      </c>
      <c r="AP1100" s="28" t="s">
        <v>98</v>
      </c>
      <c r="AQ1100" t="s">
        <v>105</v>
      </c>
      <c r="AR1100" t="s">
        <v>106</v>
      </c>
      <c r="AS1100">
        <v>757</v>
      </c>
      <c r="AT1100">
        <v>567</v>
      </c>
      <c r="AU1100">
        <v>0</v>
      </c>
      <c r="AV1100">
        <v>1324</v>
      </c>
      <c r="AW1100" s="30">
        <v>0</v>
      </c>
      <c r="AX1100">
        <v>0</v>
      </c>
      <c r="AY1100" s="30">
        <v>1</v>
      </c>
      <c r="AZ1100" s="30">
        <v>0</v>
      </c>
      <c r="BA1100">
        <v>3</v>
      </c>
      <c r="BB1100" s="14">
        <f>IF(Table1[[#This Row],[FullBath]]+Table1[[#This Row],[HalfBath]]=Table1[[#This Row],[BedroomAbvGr]],1,0)</f>
        <v>0</v>
      </c>
      <c r="BC1100">
        <v>1</v>
      </c>
      <c r="BD1100" s="30" t="s">
        <v>98</v>
      </c>
      <c r="BE1100">
        <v>6</v>
      </c>
      <c r="BF1100" t="s">
        <v>107</v>
      </c>
      <c r="BG1100">
        <v>0</v>
      </c>
      <c r="BH1100" t="s">
        <v>83</v>
      </c>
      <c r="BI1100" t="s">
        <v>127</v>
      </c>
      <c r="BJ1100">
        <v>1936</v>
      </c>
      <c r="BK1100" t="s">
        <v>102</v>
      </c>
      <c r="BL1100">
        <v>1</v>
      </c>
      <c r="BM1100">
        <v>240</v>
      </c>
      <c r="BN1100" t="s">
        <v>98</v>
      </c>
      <c r="BO1100" t="s">
        <v>98</v>
      </c>
      <c r="BP1100" t="s">
        <v>105</v>
      </c>
      <c r="BQ1100" s="30">
        <v>0</v>
      </c>
      <c r="BR1100" s="14">
        <f>IF(Table1[[#This Row],[WoodDeckSF]]&gt;0,1,0)</f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s="28" t="s">
        <v>83</v>
      </c>
      <c r="BY1100" s="14">
        <f>IF(Table1[[#This Row],[PoolQC]]="NA", 0, 1)</f>
        <v>0</v>
      </c>
      <c r="BZ1100" s="30" t="s">
        <v>83</v>
      </c>
      <c r="CA1100" s="14">
        <f>IF(Table1[[#This Row],[Fence]]="NA",0,1)</f>
        <v>0</v>
      </c>
      <c r="CB1100" t="s">
        <v>83</v>
      </c>
      <c r="CC1100">
        <v>0</v>
      </c>
      <c r="CD1100" s="30">
        <v>7</v>
      </c>
      <c r="CE1100">
        <v>2009</v>
      </c>
      <c r="CF1100" t="s">
        <v>110</v>
      </c>
      <c r="CG1100" t="s">
        <v>111</v>
      </c>
      <c r="CH1100" s="14">
        <f>IF(Table1[[#This Row],[SaleCondition]]="Normal",1,0)</f>
        <v>1</v>
      </c>
      <c r="CI1100" s="1">
        <v>128000</v>
      </c>
    </row>
    <row r="1101" spans="1:87" x14ac:dyDescent="0.2">
      <c r="A1101">
        <v>1100</v>
      </c>
      <c r="B1101">
        <v>20</v>
      </c>
      <c r="C1101" s="28" t="s">
        <v>81</v>
      </c>
      <c r="D1101">
        <v>82</v>
      </c>
      <c r="E1101">
        <v>11880</v>
      </c>
      <c r="F1101" s="28" t="s">
        <v>82</v>
      </c>
      <c r="G1101" t="s">
        <v>83</v>
      </c>
      <c r="H1101" t="s">
        <v>120</v>
      </c>
      <c r="I1101" s="28" t="s">
        <v>85</v>
      </c>
      <c r="J1101" t="s">
        <v>86</v>
      </c>
      <c r="K1101" s="30" t="s">
        <v>87</v>
      </c>
      <c r="L1101" t="s">
        <v>88</v>
      </c>
      <c r="M1101" s="31" t="s">
        <v>138</v>
      </c>
      <c r="N1101" s="31" t="s">
        <v>202</v>
      </c>
      <c r="O1101" s="28" t="s">
        <v>90</v>
      </c>
      <c r="P1101" t="s">
        <v>91</v>
      </c>
      <c r="Q1101" s="30" t="s">
        <v>115</v>
      </c>
      <c r="R1101" s="28">
        <v>7</v>
      </c>
      <c r="S1101" s="28">
        <v>5</v>
      </c>
      <c r="T1101">
        <v>1978</v>
      </c>
      <c r="U1101">
        <v>1978</v>
      </c>
      <c r="V1101" s="14">
        <f t="shared" si="17"/>
        <v>0</v>
      </c>
      <c r="W1101" s="28" t="s">
        <v>93</v>
      </c>
      <c r="X1101" s="28" t="s">
        <v>94</v>
      </c>
      <c r="Y1101" s="30" t="s">
        <v>161</v>
      </c>
      <c r="Z1101" s="28" t="s">
        <v>161</v>
      </c>
      <c r="AA1101" t="s">
        <v>96</v>
      </c>
      <c r="AB1101" s="28">
        <v>206</v>
      </c>
      <c r="AC1101" s="28" t="s">
        <v>98</v>
      </c>
      <c r="AD1101" s="28" t="s">
        <v>98</v>
      </c>
      <c r="AE1101" s="30" t="s">
        <v>118</v>
      </c>
      <c r="AF1101" t="s">
        <v>97</v>
      </c>
      <c r="AG1101" t="s">
        <v>98</v>
      </c>
      <c r="AH1101" t="s">
        <v>100</v>
      </c>
      <c r="AI1101" t="s">
        <v>119</v>
      </c>
      <c r="AJ1101">
        <v>704</v>
      </c>
      <c r="AK1101" t="s">
        <v>102</v>
      </c>
      <c r="AL1101">
        <v>0</v>
      </c>
      <c r="AM1101">
        <v>567</v>
      </c>
      <c r="AN1101">
        <v>1271</v>
      </c>
      <c r="AO1101" s="28" t="s">
        <v>103</v>
      </c>
      <c r="AP1101" s="28" t="s">
        <v>98</v>
      </c>
      <c r="AQ1101" t="s">
        <v>105</v>
      </c>
      <c r="AR1101" t="s">
        <v>106</v>
      </c>
      <c r="AS1101">
        <v>1601</v>
      </c>
      <c r="AT1101">
        <v>0</v>
      </c>
      <c r="AU1101">
        <v>0</v>
      </c>
      <c r="AV1101">
        <v>1601</v>
      </c>
      <c r="AW1101" s="30">
        <v>0</v>
      </c>
      <c r="AX1101">
        <v>0</v>
      </c>
      <c r="AY1101" s="30">
        <v>2</v>
      </c>
      <c r="AZ1101" s="30">
        <v>0</v>
      </c>
      <c r="BA1101">
        <v>3</v>
      </c>
      <c r="BB1101" s="14">
        <f>IF(Table1[[#This Row],[FullBath]]+Table1[[#This Row],[HalfBath]]=Table1[[#This Row],[BedroomAbvGr]],1,0)</f>
        <v>0</v>
      </c>
      <c r="BC1101">
        <v>1</v>
      </c>
      <c r="BD1101" s="30" t="s">
        <v>98</v>
      </c>
      <c r="BE1101">
        <v>7</v>
      </c>
      <c r="BF1101" t="s">
        <v>107</v>
      </c>
      <c r="BG1101">
        <v>1</v>
      </c>
      <c r="BH1101" t="s">
        <v>98</v>
      </c>
      <c r="BI1101" t="s">
        <v>108</v>
      </c>
      <c r="BJ1101">
        <v>1978</v>
      </c>
      <c r="BK1101" t="s">
        <v>109</v>
      </c>
      <c r="BL1101">
        <v>2</v>
      </c>
      <c r="BM1101">
        <v>478</v>
      </c>
      <c r="BN1101" t="s">
        <v>98</v>
      </c>
      <c r="BO1101" t="s">
        <v>98</v>
      </c>
      <c r="BP1101" t="s">
        <v>105</v>
      </c>
      <c r="BQ1101" s="30">
        <v>0</v>
      </c>
      <c r="BR1101" s="14">
        <f>IF(Table1[[#This Row],[WoodDeckSF]]&gt;0,1,0)</f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 s="28" t="s">
        <v>83</v>
      </c>
      <c r="BY1101" s="14">
        <f>IF(Table1[[#This Row],[PoolQC]]="NA", 0, 1)</f>
        <v>0</v>
      </c>
      <c r="BZ1101" s="30" t="s">
        <v>83</v>
      </c>
      <c r="CA1101" s="14">
        <f>IF(Table1[[#This Row],[Fence]]="NA",0,1)</f>
        <v>0</v>
      </c>
      <c r="CB1101" t="s">
        <v>83</v>
      </c>
      <c r="CC1101">
        <v>0</v>
      </c>
      <c r="CD1101" s="30">
        <v>4</v>
      </c>
      <c r="CE1101">
        <v>2009</v>
      </c>
      <c r="CF1101" t="s">
        <v>173</v>
      </c>
      <c r="CG1101" t="s">
        <v>128</v>
      </c>
      <c r="CH1101" s="14">
        <f>IF(Table1[[#This Row],[SaleCondition]]="Normal",1,0)</f>
        <v>0</v>
      </c>
      <c r="CI1101" s="1">
        <v>157000</v>
      </c>
    </row>
    <row r="1102" spans="1:87" x14ac:dyDescent="0.2">
      <c r="A1102">
        <v>1101</v>
      </c>
      <c r="B1102">
        <v>30</v>
      </c>
      <c r="C1102" s="28" t="s">
        <v>81</v>
      </c>
      <c r="D1102">
        <v>60</v>
      </c>
      <c r="E1102">
        <v>8400</v>
      </c>
      <c r="F1102" s="28" t="s">
        <v>82</v>
      </c>
      <c r="G1102" t="s">
        <v>83</v>
      </c>
      <c r="H1102" t="s">
        <v>84</v>
      </c>
      <c r="I1102" s="28" t="s">
        <v>175</v>
      </c>
      <c r="J1102" t="s">
        <v>86</v>
      </c>
      <c r="K1102" s="30" t="s">
        <v>87</v>
      </c>
      <c r="L1102" t="s">
        <v>88</v>
      </c>
      <c r="M1102" s="31" t="s">
        <v>232</v>
      </c>
      <c r="N1102" s="31" t="s">
        <v>90</v>
      </c>
      <c r="O1102" s="28" t="s">
        <v>90</v>
      </c>
      <c r="P1102" t="s">
        <v>91</v>
      </c>
      <c r="Q1102" s="30" t="s">
        <v>115</v>
      </c>
      <c r="R1102" s="28">
        <v>2</v>
      </c>
      <c r="S1102" s="28">
        <v>5</v>
      </c>
      <c r="T1102">
        <v>1920</v>
      </c>
      <c r="U1102">
        <v>1950</v>
      </c>
      <c r="V1102" s="14">
        <f t="shared" si="17"/>
        <v>1</v>
      </c>
      <c r="W1102" s="28" t="s">
        <v>93</v>
      </c>
      <c r="X1102" s="28" t="s">
        <v>94</v>
      </c>
      <c r="Y1102" s="30" t="s">
        <v>124</v>
      </c>
      <c r="Z1102" s="28" t="s">
        <v>124</v>
      </c>
      <c r="AA1102" t="s">
        <v>117</v>
      </c>
      <c r="AB1102" s="28">
        <v>0</v>
      </c>
      <c r="AC1102" s="28" t="s">
        <v>98</v>
      </c>
      <c r="AD1102" s="28" t="s">
        <v>98</v>
      </c>
      <c r="AE1102" s="30" t="s">
        <v>118</v>
      </c>
      <c r="AF1102" t="s">
        <v>98</v>
      </c>
      <c r="AG1102" t="s">
        <v>147</v>
      </c>
      <c r="AH1102" t="s">
        <v>100</v>
      </c>
      <c r="AI1102" t="s">
        <v>153</v>
      </c>
      <c r="AJ1102">
        <v>290</v>
      </c>
      <c r="AK1102" t="s">
        <v>102</v>
      </c>
      <c r="AL1102">
        <v>0</v>
      </c>
      <c r="AM1102">
        <v>0</v>
      </c>
      <c r="AN1102">
        <v>290</v>
      </c>
      <c r="AO1102" s="28" t="s">
        <v>103</v>
      </c>
      <c r="AP1102" s="28" t="s">
        <v>98</v>
      </c>
      <c r="AQ1102" t="s">
        <v>177</v>
      </c>
      <c r="AR1102" t="s">
        <v>145</v>
      </c>
      <c r="AS1102">
        <v>438</v>
      </c>
      <c r="AT1102">
        <v>0</v>
      </c>
      <c r="AU1102">
        <v>0</v>
      </c>
      <c r="AV1102">
        <v>438</v>
      </c>
      <c r="AW1102" s="30">
        <v>0</v>
      </c>
      <c r="AX1102">
        <v>0</v>
      </c>
      <c r="AY1102" s="30">
        <v>1</v>
      </c>
      <c r="AZ1102" s="30">
        <v>0</v>
      </c>
      <c r="BA1102">
        <v>1</v>
      </c>
      <c r="BB1102" s="14">
        <f>IF(Table1[[#This Row],[FullBath]]+Table1[[#This Row],[HalfBath]]=Table1[[#This Row],[BedroomAbvGr]],1,0)</f>
        <v>1</v>
      </c>
      <c r="BC1102">
        <v>1</v>
      </c>
      <c r="BD1102" s="30" t="s">
        <v>147</v>
      </c>
      <c r="BE1102">
        <v>3</v>
      </c>
      <c r="BF1102" t="s">
        <v>107</v>
      </c>
      <c r="BG1102">
        <v>0</v>
      </c>
      <c r="BH1102" t="s">
        <v>83</v>
      </c>
      <c r="BI1102" t="s">
        <v>127</v>
      </c>
      <c r="BJ1102">
        <v>1930</v>
      </c>
      <c r="BK1102" t="s">
        <v>102</v>
      </c>
      <c r="BL1102">
        <v>1</v>
      </c>
      <c r="BM1102">
        <v>246</v>
      </c>
      <c r="BN1102" t="s">
        <v>98</v>
      </c>
      <c r="BO1102" t="s">
        <v>98</v>
      </c>
      <c r="BP1102" t="s">
        <v>177</v>
      </c>
      <c r="BQ1102" s="30">
        <v>0</v>
      </c>
      <c r="BR1102" s="14">
        <f>IF(Table1[[#This Row],[WoodDeckSF]]&gt;0,1,0)</f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 s="28" t="s">
        <v>83</v>
      </c>
      <c r="BY1102" s="14">
        <f>IF(Table1[[#This Row],[PoolQC]]="NA", 0, 1)</f>
        <v>0</v>
      </c>
      <c r="BZ1102" s="30" t="s">
        <v>83</v>
      </c>
      <c r="CA1102" s="14">
        <f>IF(Table1[[#This Row],[Fence]]="NA",0,1)</f>
        <v>0</v>
      </c>
      <c r="CB1102" t="s">
        <v>83</v>
      </c>
      <c r="CC1102">
        <v>0</v>
      </c>
      <c r="CD1102" s="30">
        <v>1</v>
      </c>
      <c r="CE1102">
        <v>2009</v>
      </c>
      <c r="CF1102" t="s">
        <v>110</v>
      </c>
      <c r="CG1102" t="s">
        <v>111</v>
      </c>
      <c r="CH1102" s="14">
        <f>IF(Table1[[#This Row],[SaleCondition]]="Normal",1,0)</f>
        <v>1</v>
      </c>
      <c r="CI1102" s="1">
        <v>60000</v>
      </c>
    </row>
    <row r="1103" spans="1:87" x14ac:dyDescent="0.2">
      <c r="A1103">
        <v>1102</v>
      </c>
      <c r="B1103">
        <v>20</v>
      </c>
      <c r="C1103" s="28" t="s">
        <v>81</v>
      </c>
      <c r="D1103">
        <v>61</v>
      </c>
      <c r="E1103">
        <v>9758</v>
      </c>
      <c r="F1103" s="28" t="s">
        <v>82</v>
      </c>
      <c r="G1103" t="s">
        <v>83</v>
      </c>
      <c r="H1103" t="s">
        <v>120</v>
      </c>
      <c r="I1103" s="28" t="s">
        <v>85</v>
      </c>
      <c r="J1103" t="s">
        <v>86</v>
      </c>
      <c r="K1103" s="30" t="s">
        <v>87</v>
      </c>
      <c r="L1103" t="s">
        <v>88</v>
      </c>
      <c r="M1103" s="31" t="s">
        <v>162</v>
      </c>
      <c r="N1103" s="31" t="s">
        <v>90</v>
      </c>
      <c r="O1103" s="28" t="s">
        <v>90</v>
      </c>
      <c r="P1103" t="s">
        <v>91</v>
      </c>
      <c r="Q1103" s="30" t="s">
        <v>115</v>
      </c>
      <c r="R1103" s="28">
        <v>5</v>
      </c>
      <c r="S1103" s="28">
        <v>5</v>
      </c>
      <c r="T1103">
        <v>1971</v>
      </c>
      <c r="U1103">
        <v>1971</v>
      </c>
      <c r="V1103" s="14">
        <f t="shared" si="17"/>
        <v>0</v>
      </c>
      <c r="W1103" s="28" t="s">
        <v>93</v>
      </c>
      <c r="X1103" s="28" t="s">
        <v>94</v>
      </c>
      <c r="Y1103" s="30" t="s">
        <v>140</v>
      </c>
      <c r="Z1103" s="28" t="s">
        <v>116</v>
      </c>
      <c r="AA1103" t="s">
        <v>117</v>
      </c>
      <c r="AB1103" s="28">
        <v>0</v>
      </c>
      <c r="AC1103" s="28" t="s">
        <v>98</v>
      </c>
      <c r="AD1103" s="28" t="s">
        <v>98</v>
      </c>
      <c r="AE1103" s="30" t="s">
        <v>118</v>
      </c>
      <c r="AF1103" t="s">
        <v>98</v>
      </c>
      <c r="AG1103" t="s">
        <v>98</v>
      </c>
      <c r="AH1103" t="s">
        <v>100</v>
      </c>
      <c r="AI1103" t="s">
        <v>141</v>
      </c>
      <c r="AJ1103">
        <v>412</v>
      </c>
      <c r="AK1103" t="s">
        <v>172</v>
      </c>
      <c r="AL1103">
        <v>287</v>
      </c>
      <c r="AM1103">
        <v>251</v>
      </c>
      <c r="AN1103">
        <v>950</v>
      </c>
      <c r="AO1103" s="28" t="s">
        <v>103</v>
      </c>
      <c r="AP1103" s="28" t="s">
        <v>98</v>
      </c>
      <c r="AQ1103" t="s">
        <v>105</v>
      </c>
      <c r="AR1103" t="s">
        <v>106</v>
      </c>
      <c r="AS1103">
        <v>950</v>
      </c>
      <c r="AT1103">
        <v>0</v>
      </c>
      <c r="AU1103">
        <v>0</v>
      </c>
      <c r="AV1103">
        <v>950</v>
      </c>
      <c r="AW1103" s="30">
        <v>0</v>
      </c>
      <c r="AX1103">
        <v>0</v>
      </c>
      <c r="AY1103" s="30">
        <v>1</v>
      </c>
      <c r="AZ1103" s="30">
        <v>0</v>
      </c>
      <c r="BA1103">
        <v>3</v>
      </c>
      <c r="BB1103" s="14">
        <f>IF(Table1[[#This Row],[FullBath]]+Table1[[#This Row],[HalfBath]]=Table1[[#This Row],[BedroomAbvGr]],1,0)</f>
        <v>0</v>
      </c>
      <c r="BC1103">
        <v>1</v>
      </c>
      <c r="BD1103" s="30" t="s">
        <v>98</v>
      </c>
      <c r="BE1103">
        <v>5</v>
      </c>
      <c r="BF1103" t="s">
        <v>107</v>
      </c>
      <c r="BG1103">
        <v>0</v>
      </c>
      <c r="BH1103" t="s">
        <v>83</v>
      </c>
      <c r="BI1103" t="s">
        <v>127</v>
      </c>
      <c r="BJ1103">
        <v>1981</v>
      </c>
      <c r="BK1103" t="s">
        <v>102</v>
      </c>
      <c r="BL1103">
        <v>1</v>
      </c>
      <c r="BM1103">
        <v>280</v>
      </c>
      <c r="BN1103" t="s">
        <v>98</v>
      </c>
      <c r="BO1103" t="s">
        <v>98</v>
      </c>
      <c r="BP1103" t="s">
        <v>105</v>
      </c>
      <c r="BQ1103" s="30">
        <v>0</v>
      </c>
      <c r="BR1103" s="14">
        <f>IF(Table1[[#This Row],[WoodDeckSF]]&gt;0,1,0)</f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s="28" t="s">
        <v>83</v>
      </c>
      <c r="BY1103" s="14">
        <f>IF(Table1[[#This Row],[PoolQC]]="NA", 0, 1)</f>
        <v>0</v>
      </c>
      <c r="BZ1103" s="30" t="s">
        <v>83</v>
      </c>
      <c r="CA1103" s="14">
        <f>IF(Table1[[#This Row],[Fence]]="NA",0,1)</f>
        <v>0</v>
      </c>
      <c r="CB1103" t="s">
        <v>83</v>
      </c>
      <c r="CC1103">
        <v>0</v>
      </c>
      <c r="CD1103" s="30">
        <v>7</v>
      </c>
      <c r="CE1103">
        <v>2007</v>
      </c>
      <c r="CF1103" t="s">
        <v>110</v>
      </c>
      <c r="CG1103" t="s">
        <v>111</v>
      </c>
      <c r="CH1103" s="14">
        <f>IF(Table1[[#This Row],[SaleCondition]]="Normal",1,0)</f>
        <v>1</v>
      </c>
      <c r="CI1103" s="1">
        <v>119500</v>
      </c>
    </row>
    <row r="1104" spans="1:87" x14ac:dyDescent="0.2">
      <c r="A1104">
        <v>1103</v>
      </c>
      <c r="B1104">
        <v>20</v>
      </c>
      <c r="C1104" s="28" t="s">
        <v>81</v>
      </c>
      <c r="D1104">
        <v>70</v>
      </c>
      <c r="E1104">
        <v>7000</v>
      </c>
      <c r="F1104" s="28" t="s">
        <v>82</v>
      </c>
      <c r="G1104" t="s">
        <v>83</v>
      </c>
      <c r="H1104" t="s">
        <v>84</v>
      </c>
      <c r="I1104" s="28" t="s">
        <v>85</v>
      </c>
      <c r="J1104" t="s">
        <v>86</v>
      </c>
      <c r="K1104" s="30" t="s">
        <v>87</v>
      </c>
      <c r="L1104" t="s">
        <v>88</v>
      </c>
      <c r="M1104" s="31" t="s">
        <v>162</v>
      </c>
      <c r="N1104" s="31" t="s">
        <v>90</v>
      </c>
      <c r="O1104" s="28" t="s">
        <v>90</v>
      </c>
      <c r="P1104" t="s">
        <v>91</v>
      </c>
      <c r="Q1104" s="30" t="s">
        <v>115</v>
      </c>
      <c r="R1104" s="28">
        <v>5</v>
      </c>
      <c r="S1104" s="28">
        <v>7</v>
      </c>
      <c r="T1104">
        <v>1960</v>
      </c>
      <c r="U1104">
        <v>2002</v>
      </c>
      <c r="V1104" s="14">
        <f t="shared" si="17"/>
        <v>1</v>
      </c>
      <c r="W1104" s="28" t="s">
        <v>93</v>
      </c>
      <c r="X1104" s="28" t="s">
        <v>94</v>
      </c>
      <c r="Y1104" s="30" t="s">
        <v>124</v>
      </c>
      <c r="Z1104" s="28" t="s">
        <v>124</v>
      </c>
      <c r="AA1104" t="s">
        <v>96</v>
      </c>
      <c r="AB1104" s="28">
        <v>45</v>
      </c>
      <c r="AC1104" s="28" t="s">
        <v>98</v>
      </c>
      <c r="AD1104" s="28" t="s">
        <v>98</v>
      </c>
      <c r="AE1104" s="30" t="s">
        <v>118</v>
      </c>
      <c r="AF1104" t="s">
        <v>98</v>
      </c>
      <c r="AG1104" t="s">
        <v>98</v>
      </c>
      <c r="AH1104" t="s">
        <v>100</v>
      </c>
      <c r="AI1104" t="s">
        <v>153</v>
      </c>
      <c r="AJ1104">
        <v>588</v>
      </c>
      <c r="AK1104" t="s">
        <v>102</v>
      </c>
      <c r="AL1104">
        <v>0</v>
      </c>
      <c r="AM1104">
        <v>422</v>
      </c>
      <c r="AN1104">
        <v>1010</v>
      </c>
      <c r="AO1104" s="28" t="s">
        <v>103</v>
      </c>
      <c r="AP1104" s="28" t="s">
        <v>104</v>
      </c>
      <c r="AQ1104" t="s">
        <v>105</v>
      </c>
      <c r="AR1104" t="s">
        <v>106</v>
      </c>
      <c r="AS1104">
        <v>1134</v>
      </c>
      <c r="AT1104">
        <v>0</v>
      </c>
      <c r="AU1104">
        <v>0</v>
      </c>
      <c r="AV1104">
        <v>1134</v>
      </c>
      <c r="AW1104" s="30">
        <v>0</v>
      </c>
      <c r="AX1104">
        <v>0</v>
      </c>
      <c r="AY1104" s="30">
        <v>1</v>
      </c>
      <c r="AZ1104" s="30">
        <v>0</v>
      </c>
      <c r="BA1104">
        <v>2</v>
      </c>
      <c r="BB1104" s="14">
        <f>IF(Table1[[#This Row],[FullBath]]+Table1[[#This Row],[HalfBath]]=Table1[[#This Row],[BedroomAbvGr]],1,0)</f>
        <v>0</v>
      </c>
      <c r="BC1104">
        <v>1</v>
      </c>
      <c r="BD1104" s="30" t="s">
        <v>98</v>
      </c>
      <c r="BE1104">
        <v>6</v>
      </c>
      <c r="BF1104" t="s">
        <v>107</v>
      </c>
      <c r="BG1104">
        <v>0</v>
      </c>
      <c r="BH1104" t="s">
        <v>83</v>
      </c>
      <c r="BI1104" t="s">
        <v>108</v>
      </c>
      <c r="BJ1104">
        <v>1960</v>
      </c>
      <c r="BK1104" t="s">
        <v>109</v>
      </c>
      <c r="BL1104">
        <v>1</v>
      </c>
      <c r="BM1104">
        <v>254</v>
      </c>
      <c r="BN1104" t="s">
        <v>98</v>
      </c>
      <c r="BO1104" t="s">
        <v>98</v>
      </c>
      <c r="BP1104" t="s">
        <v>105</v>
      </c>
      <c r="BQ1104" s="30">
        <v>0</v>
      </c>
      <c r="BR1104" s="14">
        <f>IF(Table1[[#This Row],[WoodDeckSF]]&gt;0,1,0)</f>
        <v>0</v>
      </c>
      <c r="BS1104">
        <v>16</v>
      </c>
      <c r="BT1104">
        <v>0</v>
      </c>
      <c r="BU1104">
        <v>0</v>
      </c>
      <c r="BV1104">
        <v>0</v>
      </c>
      <c r="BW1104">
        <v>0</v>
      </c>
      <c r="BX1104" s="28" t="s">
        <v>83</v>
      </c>
      <c r="BY1104" s="14">
        <f>IF(Table1[[#This Row],[PoolQC]]="NA", 0, 1)</f>
        <v>0</v>
      </c>
      <c r="BZ1104" s="30" t="s">
        <v>218</v>
      </c>
      <c r="CA1104" s="14">
        <f>IF(Table1[[#This Row],[Fence]]="NA",0,1)</f>
        <v>1</v>
      </c>
      <c r="CB1104" t="s">
        <v>83</v>
      </c>
      <c r="CC1104">
        <v>0</v>
      </c>
      <c r="CD1104" s="30">
        <v>4</v>
      </c>
      <c r="CE1104">
        <v>2007</v>
      </c>
      <c r="CF1104" t="s">
        <v>110</v>
      </c>
      <c r="CG1104" t="s">
        <v>219</v>
      </c>
      <c r="CH1104" s="14">
        <f>IF(Table1[[#This Row],[SaleCondition]]="Normal",1,0)</f>
        <v>0</v>
      </c>
      <c r="CI1104" s="1">
        <v>135000</v>
      </c>
    </row>
    <row r="1105" spans="1:87" x14ac:dyDescent="0.2">
      <c r="A1105">
        <v>1104</v>
      </c>
      <c r="B1105">
        <v>20</v>
      </c>
      <c r="C1105" s="28" t="s">
        <v>81</v>
      </c>
      <c r="D1105">
        <v>79</v>
      </c>
      <c r="E1105">
        <v>8910</v>
      </c>
      <c r="F1105" s="28" t="s">
        <v>82</v>
      </c>
      <c r="G1105" t="s">
        <v>83</v>
      </c>
      <c r="H1105" t="s">
        <v>84</v>
      </c>
      <c r="I1105" s="28" t="s">
        <v>85</v>
      </c>
      <c r="J1105" t="s">
        <v>86</v>
      </c>
      <c r="K1105" s="30" t="s">
        <v>122</v>
      </c>
      <c r="L1105" t="s">
        <v>88</v>
      </c>
      <c r="M1105" s="31" t="s">
        <v>162</v>
      </c>
      <c r="N1105" s="31" t="s">
        <v>90</v>
      </c>
      <c r="O1105" s="28" t="s">
        <v>90</v>
      </c>
      <c r="P1105" t="s">
        <v>91</v>
      </c>
      <c r="Q1105" s="30" t="s">
        <v>115</v>
      </c>
      <c r="R1105" s="28">
        <v>6</v>
      </c>
      <c r="S1105" s="28">
        <v>6</v>
      </c>
      <c r="T1105">
        <v>1959</v>
      </c>
      <c r="U1105">
        <v>1959</v>
      </c>
      <c r="V1105" s="14">
        <f t="shared" si="17"/>
        <v>0</v>
      </c>
      <c r="W1105" s="28" t="s">
        <v>152</v>
      </c>
      <c r="X1105" s="28" t="s">
        <v>94</v>
      </c>
      <c r="Y1105" s="30" t="s">
        <v>96</v>
      </c>
      <c r="Z1105" s="28" t="s">
        <v>96</v>
      </c>
      <c r="AA1105" t="s">
        <v>117</v>
      </c>
      <c r="AB1105" s="28">
        <v>0</v>
      </c>
      <c r="AC1105" s="28" t="s">
        <v>98</v>
      </c>
      <c r="AD1105" s="28" t="s">
        <v>98</v>
      </c>
      <c r="AE1105" s="30" t="s">
        <v>118</v>
      </c>
      <c r="AF1105" t="s">
        <v>98</v>
      </c>
      <c r="AG1105" t="s">
        <v>98</v>
      </c>
      <c r="AH1105" t="s">
        <v>121</v>
      </c>
      <c r="AI1105" t="s">
        <v>119</v>
      </c>
      <c r="AJ1105">
        <v>655</v>
      </c>
      <c r="AK1105" t="s">
        <v>102</v>
      </c>
      <c r="AL1105">
        <v>0</v>
      </c>
      <c r="AM1105">
        <v>0</v>
      </c>
      <c r="AN1105">
        <v>655</v>
      </c>
      <c r="AO1105" s="28" t="s">
        <v>103</v>
      </c>
      <c r="AP1105" s="28" t="s">
        <v>104</v>
      </c>
      <c r="AQ1105" t="s">
        <v>105</v>
      </c>
      <c r="AR1105" t="s">
        <v>106</v>
      </c>
      <c r="AS1105">
        <v>1194</v>
      </c>
      <c r="AT1105">
        <v>0</v>
      </c>
      <c r="AU1105">
        <v>0</v>
      </c>
      <c r="AV1105">
        <v>1194</v>
      </c>
      <c r="AW1105" s="30">
        <v>0</v>
      </c>
      <c r="AX1105">
        <v>1</v>
      </c>
      <c r="AY1105" s="30">
        <v>1</v>
      </c>
      <c r="AZ1105" s="30">
        <v>0</v>
      </c>
      <c r="BA1105">
        <v>3</v>
      </c>
      <c r="BB1105" s="14">
        <f>IF(Table1[[#This Row],[FullBath]]+Table1[[#This Row],[HalfBath]]=Table1[[#This Row],[BedroomAbvGr]],1,0)</f>
        <v>0</v>
      </c>
      <c r="BC1105">
        <v>1</v>
      </c>
      <c r="BD1105" s="30" t="s">
        <v>98</v>
      </c>
      <c r="BE1105">
        <v>6</v>
      </c>
      <c r="BF1105" t="s">
        <v>107</v>
      </c>
      <c r="BG1105">
        <v>1</v>
      </c>
      <c r="BH1105" t="s">
        <v>147</v>
      </c>
      <c r="BI1105" t="s">
        <v>156</v>
      </c>
      <c r="BJ1105">
        <v>1954</v>
      </c>
      <c r="BK1105" t="s">
        <v>157</v>
      </c>
      <c r="BL1105">
        <v>2</v>
      </c>
      <c r="BM1105">
        <v>539</v>
      </c>
      <c r="BN1105" t="s">
        <v>98</v>
      </c>
      <c r="BO1105" t="s">
        <v>98</v>
      </c>
      <c r="BP1105" t="s">
        <v>105</v>
      </c>
      <c r="BQ1105" s="30">
        <v>0</v>
      </c>
      <c r="BR1105" s="14">
        <f>IF(Table1[[#This Row],[WoodDeckSF]]&gt;0,1,0)</f>
        <v>0</v>
      </c>
      <c r="BS1105">
        <v>0</v>
      </c>
      <c r="BT1105">
        <v>192</v>
      </c>
      <c r="BU1105">
        <v>0</v>
      </c>
      <c r="BV1105">
        <v>0</v>
      </c>
      <c r="BW1105">
        <v>0</v>
      </c>
      <c r="BX1105" s="28" t="s">
        <v>83</v>
      </c>
      <c r="BY1105" s="14">
        <f>IF(Table1[[#This Row],[PoolQC]]="NA", 0, 1)</f>
        <v>0</v>
      </c>
      <c r="BZ1105" s="30" t="s">
        <v>83</v>
      </c>
      <c r="CA1105" s="14">
        <f>IF(Table1[[#This Row],[Fence]]="NA",0,1)</f>
        <v>0</v>
      </c>
      <c r="CB1105" t="s">
        <v>83</v>
      </c>
      <c r="CC1105">
        <v>0</v>
      </c>
      <c r="CD1105" s="30">
        <v>7</v>
      </c>
      <c r="CE1105">
        <v>2006</v>
      </c>
      <c r="CF1105" t="s">
        <v>110</v>
      </c>
      <c r="CG1105" t="s">
        <v>111</v>
      </c>
      <c r="CH1105" s="14">
        <f>IF(Table1[[#This Row],[SaleCondition]]="Normal",1,0)</f>
        <v>1</v>
      </c>
      <c r="CI1105" s="1">
        <v>159500</v>
      </c>
    </row>
    <row r="1106" spans="1:87" x14ac:dyDescent="0.2">
      <c r="A1106">
        <v>1105</v>
      </c>
      <c r="B1106">
        <v>160</v>
      </c>
      <c r="C1106" s="28" t="s">
        <v>142</v>
      </c>
      <c r="D1106">
        <v>24</v>
      </c>
      <c r="E1106">
        <v>2016</v>
      </c>
      <c r="F1106" s="28" t="s">
        <v>82</v>
      </c>
      <c r="G1106" t="s">
        <v>83</v>
      </c>
      <c r="H1106" t="s">
        <v>84</v>
      </c>
      <c r="I1106" s="28" t="s">
        <v>85</v>
      </c>
      <c r="J1106" t="s">
        <v>86</v>
      </c>
      <c r="K1106" s="30" t="s">
        <v>87</v>
      </c>
      <c r="L1106" t="s">
        <v>88</v>
      </c>
      <c r="M1106" s="31" t="s">
        <v>228</v>
      </c>
      <c r="N1106" s="31" t="s">
        <v>90</v>
      </c>
      <c r="O1106" s="28" t="s">
        <v>90</v>
      </c>
      <c r="P1106" t="s">
        <v>179</v>
      </c>
      <c r="Q1106" s="30" t="s">
        <v>92</v>
      </c>
      <c r="R1106" s="28">
        <v>5</v>
      </c>
      <c r="S1106" s="28">
        <v>5</v>
      </c>
      <c r="T1106">
        <v>1970</v>
      </c>
      <c r="U1106">
        <v>1970</v>
      </c>
      <c r="V1106" s="14">
        <f t="shared" si="17"/>
        <v>0</v>
      </c>
      <c r="W1106" s="28" t="s">
        <v>93</v>
      </c>
      <c r="X1106" s="28" t="s">
        <v>94</v>
      </c>
      <c r="Y1106" s="30" t="s">
        <v>140</v>
      </c>
      <c r="Z1106" s="28" t="s">
        <v>140</v>
      </c>
      <c r="AA1106" t="s">
        <v>96</v>
      </c>
      <c r="AB1106" s="28">
        <v>304</v>
      </c>
      <c r="AC1106" s="28" t="s">
        <v>98</v>
      </c>
      <c r="AD1106" s="28" t="s">
        <v>98</v>
      </c>
      <c r="AE1106" s="30" t="s">
        <v>118</v>
      </c>
      <c r="AF1106" t="s">
        <v>98</v>
      </c>
      <c r="AG1106" t="s">
        <v>98</v>
      </c>
      <c r="AH1106" t="s">
        <v>100</v>
      </c>
      <c r="AI1106" t="s">
        <v>102</v>
      </c>
      <c r="AJ1106">
        <v>0</v>
      </c>
      <c r="AK1106" t="s">
        <v>102</v>
      </c>
      <c r="AL1106">
        <v>0</v>
      </c>
      <c r="AM1106">
        <v>630</v>
      </c>
      <c r="AN1106">
        <v>630</v>
      </c>
      <c r="AO1106" s="28" t="s">
        <v>103</v>
      </c>
      <c r="AP1106" s="28" t="s">
        <v>98</v>
      </c>
      <c r="AQ1106" t="s">
        <v>105</v>
      </c>
      <c r="AR1106" t="s">
        <v>106</v>
      </c>
      <c r="AS1106">
        <v>630</v>
      </c>
      <c r="AT1106">
        <v>672</v>
      </c>
      <c r="AU1106">
        <v>0</v>
      </c>
      <c r="AV1106">
        <v>1302</v>
      </c>
      <c r="AW1106" s="30">
        <v>0</v>
      </c>
      <c r="AX1106">
        <v>0</v>
      </c>
      <c r="AY1106" s="30">
        <v>2</v>
      </c>
      <c r="AZ1106" s="30">
        <v>1</v>
      </c>
      <c r="BA1106">
        <v>3</v>
      </c>
      <c r="BB1106" s="14">
        <f>IF(Table1[[#This Row],[FullBath]]+Table1[[#This Row],[HalfBath]]=Table1[[#This Row],[BedroomAbvGr]],1,0)</f>
        <v>1</v>
      </c>
      <c r="BC1106">
        <v>1</v>
      </c>
      <c r="BD1106" s="30" t="s">
        <v>98</v>
      </c>
      <c r="BE1106">
        <v>6</v>
      </c>
      <c r="BF1106" t="s">
        <v>107</v>
      </c>
      <c r="BG1106">
        <v>0</v>
      </c>
      <c r="BH1106" t="s">
        <v>83</v>
      </c>
      <c r="BI1106" t="s">
        <v>127</v>
      </c>
      <c r="BJ1106">
        <v>1970</v>
      </c>
      <c r="BK1106" t="s">
        <v>102</v>
      </c>
      <c r="BL1106">
        <v>2</v>
      </c>
      <c r="BM1106">
        <v>440</v>
      </c>
      <c r="BN1106" t="s">
        <v>98</v>
      </c>
      <c r="BO1106" t="s">
        <v>98</v>
      </c>
      <c r="BP1106" t="s">
        <v>105</v>
      </c>
      <c r="BQ1106" s="30">
        <v>0</v>
      </c>
      <c r="BR1106" s="14">
        <f>IF(Table1[[#This Row],[WoodDeckSF]]&gt;0,1,0)</f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s="28" t="s">
        <v>83</v>
      </c>
      <c r="BY1106" s="14">
        <f>IF(Table1[[#This Row],[PoolQC]]="NA", 0, 1)</f>
        <v>0</v>
      </c>
      <c r="BZ1106" s="30" t="s">
        <v>83</v>
      </c>
      <c r="CA1106" s="14">
        <f>IF(Table1[[#This Row],[Fence]]="NA",0,1)</f>
        <v>0</v>
      </c>
      <c r="CB1106" t="s">
        <v>83</v>
      </c>
      <c r="CC1106">
        <v>0</v>
      </c>
      <c r="CD1106" s="30">
        <v>4</v>
      </c>
      <c r="CE1106">
        <v>2007</v>
      </c>
      <c r="CF1106" t="s">
        <v>110</v>
      </c>
      <c r="CG1106" t="s">
        <v>111</v>
      </c>
      <c r="CH1106" s="14">
        <f>IF(Table1[[#This Row],[SaleCondition]]="Normal",1,0)</f>
        <v>1</v>
      </c>
      <c r="CI1106" s="1">
        <v>106000</v>
      </c>
    </row>
    <row r="1107" spans="1:87" x14ac:dyDescent="0.2">
      <c r="A1107">
        <v>1106</v>
      </c>
      <c r="B1107">
        <v>60</v>
      </c>
      <c r="C1107" s="28" t="s">
        <v>81</v>
      </c>
      <c r="D1107">
        <v>98</v>
      </c>
      <c r="E1107">
        <v>12256</v>
      </c>
      <c r="F1107" s="28" t="s">
        <v>82</v>
      </c>
      <c r="G1107" t="s">
        <v>83</v>
      </c>
      <c r="H1107" t="s">
        <v>120</v>
      </c>
      <c r="I1107" s="28" t="s">
        <v>85</v>
      </c>
      <c r="J1107" t="s">
        <v>86</v>
      </c>
      <c r="K1107" s="30" t="s">
        <v>122</v>
      </c>
      <c r="L1107" t="s">
        <v>88</v>
      </c>
      <c r="M1107" s="31" t="s">
        <v>129</v>
      </c>
      <c r="N1107" s="31" t="s">
        <v>90</v>
      </c>
      <c r="O1107" s="28" t="s">
        <v>90</v>
      </c>
      <c r="P1107" t="s">
        <v>91</v>
      </c>
      <c r="Q1107" s="30" t="s">
        <v>92</v>
      </c>
      <c r="R1107" s="28">
        <v>8</v>
      </c>
      <c r="S1107" s="28">
        <v>5</v>
      </c>
      <c r="T1107">
        <v>1994</v>
      </c>
      <c r="U1107">
        <v>1995</v>
      </c>
      <c r="V1107" s="14">
        <f t="shared" si="17"/>
        <v>1</v>
      </c>
      <c r="W1107" s="28" t="s">
        <v>93</v>
      </c>
      <c r="X1107" s="28" t="s">
        <v>94</v>
      </c>
      <c r="Y1107" s="30" t="s">
        <v>140</v>
      </c>
      <c r="Z1107" s="28" t="s">
        <v>140</v>
      </c>
      <c r="AA1107" t="s">
        <v>96</v>
      </c>
      <c r="AB1107" s="28">
        <v>362</v>
      </c>
      <c r="AC1107" s="28" t="s">
        <v>97</v>
      </c>
      <c r="AD1107" s="28" t="s">
        <v>98</v>
      </c>
      <c r="AE1107" s="30" t="s">
        <v>99</v>
      </c>
      <c r="AF1107" t="s">
        <v>104</v>
      </c>
      <c r="AG1107" t="s">
        <v>98</v>
      </c>
      <c r="AH1107" t="s">
        <v>130</v>
      </c>
      <c r="AI1107" t="s">
        <v>101</v>
      </c>
      <c r="AJ1107">
        <v>1032</v>
      </c>
      <c r="AK1107" t="s">
        <v>102</v>
      </c>
      <c r="AL1107">
        <v>0</v>
      </c>
      <c r="AM1107">
        <v>431</v>
      </c>
      <c r="AN1107">
        <v>1463</v>
      </c>
      <c r="AO1107" s="28" t="s">
        <v>103</v>
      </c>
      <c r="AP1107" s="28" t="s">
        <v>104</v>
      </c>
      <c r="AQ1107" t="s">
        <v>105</v>
      </c>
      <c r="AR1107" t="s">
        <v>106</v>
      </c>
      <c r="AS1107">
        <v>1500</v>
      </c>
      <c r="AT1107">
        <v>1122</v>
      </c>
      <c r="AU1107">
        <v>0</v>
      </c>
      <c r="AV1107">
        <v>2622</v>
      </c>
      <c r="AW1107" s="30">
        <v>1</v>
      </c>
      <c r="AX1107">
        <v>0</v>
      </c>
      <c r="AY1107" s="30">
        <v>2</v>
      </c>
      <c r="AZ1107" s="30">
        <v>1</v>
      </c>
      <c r="BA1107">
        <v>3</v>
      </c>
      <c r="BB1107" s="14">
        <f>IF(Table1[[#This Row],[FullBath]]+Table1[[#This Row],[HalfBath]]=Table1[[#This Row],[BedroomAbvGr]],1,0)</f>
        <v>1</v>
      </c>
      <c r="BC1107">
        <v>1</v>
      </c>
      <c r="BD1107" s="30" t="s">
        <v>97</v>
      </c>
      <c r="BE1107">
        <v>9</v>
      </c>
      <c r="BF1107" t="s">
        <v>107</v>
      </c>
      <c r="BG1107">
        <v>2</v>
      </c>
      <c r="BH1107" t="s">
        <v>98</v>
      </c>
      <c r="BI1107" t="s">
        <v>108</v>
      </c>
      <c r="BJ1107">
        <v>1994</v>
      </c>
      <c r="BK1107" t="s">
        <v>109</v>
      </c>
      <c r="BL1107">
        <v>2</v>
      </c>
      <c r="BM1107">
        <v>712</v>
      </c>
      <c r="BN1107" t="s">
        <v>98</v>
      </c>
      <c r="BO1107" t="s">
        <v>98</v>
      </c>
      <c r="BP1107" t="s">
        <v>105</v>
      </c>
      <c r="BQ1107" s="30">
        <v>186</v>
      </c>
      <c r="BR1107" s="14">
        <f>IF(Table1[[#This Row],[WoodDeckSF]]&gt;0,1,0)</f>
        <v>1</v>
      </c>
      <c r="BS1107">
        <v>32</v>
      </c>
      <c r="BT1107">
        <v>0</v>
      </c>
      <c r="BU1107">
        <v>0</v>
      </c>
      <c r="BV1107">
        <v>0</v>
      </c>
      <c r="BW1107">
        <v>0</v>
      </c>
      <c r="BX1107" s="28" t="s">
        <v>83</v>
      </c>
      <c r="BY1107" s="14">
        <f>IF(Table1[[#This Row],[PoolQC]]="NA", 0, 1)</f>
        <v>0</v>
      </c>
      <c r="BZ1107" s="30" t="s">
        <v>83</v>
      </c>
      <c r="CA1107" s="14">
        <f>IF(Table1[[#This Row],[Fence]]="NA",0,1)</f>
        <v>0</v>
      </c>
      <c r="CB1107" t="s">
        <v>83</v>
      </c>
      <c r="CC1107">
        <v>0</v>
      </c>
      <c r="CD1107" s="30">
        <v>4</v>
      </c>
      <c r="CE1107">
        <v>2010</v>
      </c>
      <c r="CF1107" t="s">
        <v>110</v>
      </c>
      <c r="CG1107" t="s">
        <v>111</v>
      </c>
      <c r="CH1107" s="14">
        <f>IF(Table1[[#This Row],[SaleCondition]]="Normal",1,0)</f>
        <v>1</v>
      </c>
      <c r="CI1107" s="1">
        <v>325000</v>
      </c>
    </row>
    <row r="1108" spans="1:87" x14ac:dyDescent="0.2">
      <c r="A1108">
        <v>1107</v>
      </c>
      <c r="B1108">
        <v>20</v>
      </c>
      <c r="C1108" s="28" t="s">
        <v>81</v>
      </c>
      <c r="D1108">
        <v>114</v>
      </c>
      <c r="E1108">
        <v>10357</v>
      </c>
      <c r="F1108" s="28" t="s">
        <v>82</v>
      </c>
      <c r="G1108" t="s">
        <v>83</v>
      </c>
      <c r="H1108" t="s">
        <v>120</v>
      </c>
      <c r="I1108" s="28" t="s">
        <v>85</v>
      </c>
      <c r="J1108" t="s">
        <v>86</v>
      </c>
      <c r="K1108" s="30" t="s">
        <v>122</v>
      </c>
      <c r="L1108" t="s">
        <v>88</v>
      </c>
      <c r="M1108" s="31" t="s">
        <v>170</v>
      </c>
      <c r="N1108" s="31" t="s">
        <v>114</v>
      </c>
      <c r="O1108" s="28" t="s">
        <v>90</v>
      </c>
      <c r="P1108" t="s">
        <v>91</v>
      </c>
      <c r="Q1108" s="30" t="s">
        <v>115</v>
      </c>
      <c r="R1108" s="28">
        <v>7</v>
      </c>
      <c r="S1108" s="28">
        <v>5</v>
      </c>
      <c r="T1108">
        <v>1990</v>
      </c>
      <c r="U1108">
        <v>1991</v>
      </c>
      <c r="V1108" s="14">
        <f t="shared" si="17"/>
        <v>1</v>
      </c>
      <c r="W1108" s="28" t="s">
        <v>152</v>
      </c>
      <c r="X1108" s="28" t="s">
        <v>94</v>
      </c>
      <c r="Y1108" s="30" t="s">
        <v>140</v>
      </c>
      <c r="Z1108" s="28" t="s">
        <v>140</v>
      </c>
      <c r="AA1108" t="s">
        <v>117</v>
      </c>
      <c r="AB1108" s="28">
        <v>0</v>
      </c>
      <c r="AC1108" s="28" t="s">
        <v>97</v>
      </c>
      <c r="AD1108" s="28" t="s">
        <v>98</v>
      </c>
      <c r="AE1108" s="30" t="s">
        <v>99</v>
      </c>
      <c r="AF1108" t="s">
        <v>97</v>
      </c>
      <c r="AG1108" t="s">
        <v>98</v>
      </c>
      <c r="AH1108" t="s">
        <v>121</v>
      </c>
      <c r="AI1108" t="s">
        <v>101</v>
      </c>
      <c r="AJ1108">
        <v>738</v>
      </c>
      <c r="AK1108" t="s">
        <v>102</v>
      </c>
      <c r="AL1108">
        <v>0</v>
      </c>
      <c r="AM1108">
        <v>172</v>
      </c>
      <c r="AN1108">
        <v>910</v>
      </c>
      <c r="AO1108" s="28" t="s">
        <v>103</v>
      </c>
      <c r="AP1108" s="28" t="s">
        <v>97</v>
      </c>
      <c r="AQ1108" t="s">
        <v>105</v>
      </c>
      <c r="AR1108" t="s">
        <v>106</v>
      </c>
      <c r="AS1108">
        <v>1442</v>
      </c>
      <c r="AT1108">
        <v>0</v>
      </c>
      <c r="AU1108">
        <v>0</v>
      </c>
      <c r="AV1108">
        <v>1442</v>
      </c>
      <c r="AW1108" s="30">
        <v>1</v>
      </c>
      <c r="AX1108">
        <v>0</v>
      </c>
      <c r="AY1108" s="30">
        <v>2</v>
      </c>
      <c r="AZ1108" s="30">
        <v>0</v>
      </c>
      <c r="BA1108">
        <v>3</v>
      </c>
      <c r="BB1108" s="14">
        <f>IF(Table1[[#This Row],[FullBath]]+Table1[[#This Row],[HalfBath]]=Table1[[#This Row],[BedroomAbvGr]],1,0)</f>
        <v>0</v>
      </c>
      <c r="BC1108">
        <v>1</v>
      </c>
      <c r="BD1108" s="30" t="s">
        <v>97</v>
      </c>
      <c r="BE1108">
        <v>6</v>
      </c>
      <c r="BF1108" t="s">
        <v>107</v>
      </c>
      <c r="BG1108">
        <v>1</v>
      </c>
      <c r="BH1108" t="s">
        <v>98</v>
      </c>
      <c r="BI1108" t="s">
        <v>108</v>
      </c>
      <c r="BJ1108">
        <v>1990</v>
      </c>
      <c r="BK1108" t="s">
        <v>157</v>
      </c>
      <c r="BL1108">
        <v>2</v>
      </c>
      <c r="BM1108">
        <v>719</v>
      </c>
      <c r="BN1108" t="s">
        <v>98</v>
      </c>
      <c r="BO1108" t="s">
        <v>98</v>
      </c>
      <c r="BP1108" t="s">
        <v>105</v>
      </c>
      <c r="BQ1108" s="30">
        <v>0</v>
      </c>
      <c r="BR1108" s="14">
        <f>IF(Table1[[#This Row],[WoodDeckSF]]&gt;0,1,0)</f>
        <v>0</v>
      </c>
      <c r="BS1108">
        <v>244</v>
      </c>
      <c r="BT1108">
        <v>0</v>
      </c>
      <c r="BU1108">
        <v>0</v>
      </c>
      <c r="BV1108">
        <v>0</v>
      </c>
      <c r="BW1108">
        <v>0</v>
      </c>
      <c r="BX1108" s="28" t="s">
        <v>83</v>
      </c>
      <c r="BY1108" s="14">
        <f>IF(Table1[[#This Row],[PoolQC]]="NA", 0, 1)</f>
        <v>0</v>
      </c>
      <c r="BZ1108" s="30" t="s">
        <v>83</v>
      </c>
      <c r="CA1108" s="14">
        <f>IF(Table1[[#This Row],[Fence]]="NA",0,1)</f>
        <v>0</v>
      </c>
      <c r="CB1108" t="s">
        <v>83</v>
      </c>
      <c r="CC1108">
        <v>0</v>
      </c>
      <c r="CD1108" s="30">
        <v>5</v>
      </c>
      <c r="CE1108">
        <v>2007</v>
      </c>
      <c r="CF1108" t="s">
        <v>110</v>
      </c>
      <c r="CG1108" t="s">
        <v>111</v>
      </c>
      <c r="CH1108" s="14">
        <f>IF(Table1[[#This Row],[SaleCondition]]="Normal",1,0)</f>
        <v>1</v>
      </c>
      <c r="CI1108" s="1">
        <v>179900</v>
      </c>
    </row>
    <row r="1109" spans="1:87" x14ac:dyDescent="0.2">
      <c r="A1109">
        <v>1108</v>
      </c>
      <c r="B1109">
        <v>60</v>
      </c>
      <c r="C1109" s="28" t="s">
        <v>81</v>
      </c>
      <c r="D1109">
        <v>168</v>
      </c>
      <c r="E1109">
        <v>23257</v>
      </c>
      <c r="F1109" s="28" t="s">
        <v>82</v>
      </c>
      <c r="G1109" t="s">
        <v>83</v>
      </c>
      <c r="H1109" t="s">
        <v>231</v>
      </c>
      <c r="I1109" s="28" t="s">
        <v>199</v>
      </c>
      <c r="J1109" t="s">
        <v>86</v>
      </c>
      <c r="K1109" s="30" t="s">
        <v>166</v>
      </c>
      <c r="L1109" t="s">
        <v>88</v>
      </c>
      <c r="M1109" s="31" t="s">
        <v>193</v>
      </c>
      <c r="N1109" s="31" t="s">
        <v>90</v>
      </c>
      <c r="O1109" s="28" t="s">
        <v>90</v>
      </c>
      <c r="P1109" t="s">
        <v>91</v>
      </c>
      <c r="Q1109" s="30" t="s">
        <v>92</v>
      </c>
      <c r="R1109" s="28">
        <v>7</v>
      </c>
      <c r="S1109" s="28">
        <v>5</v>
      </c>
      <c r="T1109">
        <v>2006</v>
      </c>
      <c r="U1109">
        <v>2006</v>
      </c>
      <c r="V1109" s="14">
        <f t="shared" si="17"/>
        <v>0</v>
      </c>
      <c r="W1109" s="28" t="s">
        <v>93</v>
      </c>
      <c r="X1109" s="28" t="s">
        <v>94</v>
      </c>
      <c r="Y1109" s="30" t="s">
        <v>95</v>
      </c>
      <c r="Z1109" s="28" t="s">
        <v>95</v>
      </c>
      <c r="AA1109" t="s">
        <v>117</v>
      </c>
      <c r="AB1109" s="28">
        <v>0</v>
      </c>
      <c r="AC1109" s="28" t="s">
        <v>97</v>
      </c>
      <c r="AD1109" s="28" t="s">
        <v>98</v>
      </c>
      <c r="AE1109" s="30" t="s">
        <v>99</v>
      </c>
      <c r="AF1109" t="s">
        <v>104</v>
      </c>
      <c r="AG1109" t="s">
        <v>97</v>
      </c>
      <c r="AH1109" t="s">
        <v>100</v>
      </c>
      <c r="AI1109" t="s">
        <v>102</v>
      </c>
      <c r="AJ1109">
        <v>0</v>
      </c>
      <c r="AK1109" t="s">
        <v>102</v>
      </c>
      <c r="AL1109">
        <v>0</v>
      </c>
      <c r="AM1109">
        <v>868</v>
      </c>
      <c r="AN1109">
        <v>868</v>
      </c>
      <c r="AO1109" s="28" t="s">
        <v>103</v>
      </c>
      <c r="AP1109" s="28" t="s">
        <v>104</v>
      </c>
      <c r="AQ1109" t="s">
        <v>105</v>
      </c>
      <c r="AR1109" t="s">
        <v>106</v>
      </c>
      <c r="AS1109">
        <v>887</v>
      </c>
      <c r="AT1109">
        <v>1134</v>
      </c>
      <c r="AU1109">
        <v>0</v>
      </c>
      <c r="AV1109">
        <v>2021</v>
      </c>
      <c r="AW1109" s="30">
        <v>0</v>
      </c>
      <c r="AX1109">
        <v>0</v>
      </c>
      <c r="AY1109" s="30">
        <v>2</v>
      </c>
      <c r="AZ1109" s="30">
        <v>1</v>
      </c>
      <c r="BA1109">
        <v>3</v>
      </c>
      <c r="BB1109" s="14">
        <f>IF(Table1[[#This Row],[FullBath]]+Table1[[#This Row],[HalfBath]]=Table1[[#This Row],[BedroomAbvGr]],1,0)</f>
        <v>1</v>
      </c>
      <c r="BC1109">
        <v>1</v>
      </c>
      <c r="BD1109" s="30" t="s">
        <v>97</v>
      </c>
      <c r="BE1109">
        <v>9</v>
      </c>
      <c r="BF1109" t="s">
        <v>107</v>
      </c>
      <c r="BG1109">
        <v>1</v>
      </c>
      <c r="BH1109" t="s">
        <v>97</v>
      </c>
      <c r="BI1109" t="s">
        <v>156</v>
      </c>
      <c r="BJ1109">
        <v>2006</v>
      </c>
      <c r="BK1109" t="s">
        <v>109</v>
      </c>
      <c r="BL1109">
        <v>2</v>
      </c>
      <c r="BM1109">
        <v>422</v>
      </c>
      <c r="BN1109" t="s">
        <v>98</v>
      </c>
      <c r="BO1109" t="s">
        <v>98</v>
      </c>
      <c r="BP1109" t="s">
        <v>105</v>
      </c>
      <c r="BQ1109" s="30">
        <v>0</v>
      </c>
      <c r="BR1109" s="14">
        <f>IF(Table1[[#This Row],[WoodDeckSF]]&gt;0,1,0)</f>
        <v>0</v>
      </c>
      <c r="BS1109">
        <v>100</v>
      </c>
      <c r="BT1109">
        <v>0</v>
      </c>
      <c r="BU1109">
        <v>0</v>
      </c>
      <c r="BV1109">
        <v>0</v>
      </c>
      <c r="BW1109">
        <v>0</v>
      </c>
      <c r="BX1109" s="28" t="s">
        <v>83</v>
      </c>
      <c r="BY1109" s="14">
        <f>IF(Table1[[#This Row],[PoolQC]]="NA", 0, 1)</f>
        <v>0</v>
      </c>
      <c r="BZ1109" s="30" t="s">
        <v>83</v>
      </c>
      <c r="CA1109" s="14">
        <f>IF(Table1[[#This Row],[Fence]]="NA",0,1)</f>
        <v>0</v>
      </c>
      <c r="CB1109" t="s">
        <v>83</v>
      </c>
      <c r="CC1109">
        <v>0</v>
      </c>
      <c r="CD1109" s="30">
        <v>9</v>
      </c>
      <c r="CE1109">
        <v>2006</v>
      </c>
      <c r="CF1109" t="s">
        <v>158</v>
      </c>
      <c r="CG1109" t="s">
        <v>159</v>
      </c>
      <c r="CH1109" s="14">
        <f>IF(Table1[[#This Row],[SaleCondition]]="Normal",1,0)</f>
        <v>0</v>
      </c>
      <c r="CI1109" s="1">
        <v>274725</v>
      </c>
    </row>
    <row r="1110" spans="1:87" x14ac:dyDescent="0.2">
      <c r="A1110">
        <v>1109</v>
      </c>
      <c r="B1110">
        <v>60</v>
      </c>
      <c r="C1110" s="28" t="s">
        <v>81</v>
      </c>
      <c r="D1110" t="s">
        <v>83</v>
      </c>
      <c r="E1110">
        <v>8063</v>
      </c>
      <c r="F1110" s="28" t="s">
        <v>82</v>
      </c>
      <c r="G1110" t="s">
        <v>83</v>
      </c>
      <c r="H1110" t="s">
        <v>84</v>
      </c>
      <c r="I1110" s="28" t="s">
        <v>85</v>
      </c>
      <c r="J1110" t="s">
        <v>86</v>
      </c>
      <c r="K1110" s="30" t="s">
        <v>87</v>
      </c>
      <c r="L1110" t="s">
        <v>88</v>
      </c>
      <c r="M1110" s="31" t="s">
        <v>193</v>
      </c>
      <c r="N1110" s="31" t="s">
        <v>90</v>
      </c>
      <c r="O1110" s="28" t="s">
        <v>90</v>
      </c>
      <c r="P1110" t="s">
        <v>91</v>
      </c>
      <c r="Q1110" s="30" t="s">
        <v>92</v>
      </c>
      <c r="R1110" s="28">
        <v>6</v>
      </c>
      <c r="S1110" s="28">
        <v>5</v>
      </c>
      <c r="T1110">
        <v>2000</v>
      </c>
      <c r="U1110">
        <v>2000</v>
      </c>
      <c r="V1110" s="14">
        <f t="shared" si="17"/>
        <v>0</v>
      </c>
      <c r="W1110" s="28" t="s">
        <v>93</v>
      </c>
      <c r="X1110" s="28" t="s">
        <v>94</v>
      </c>
      <c r="Y1110" s="30" t="s">
        <v>95</v>
      </c>
      <c r="Z1110" s="28" t="s">
        <v>95</v>
      </c>
      <c r="AA1110" t="s">
        <v>117</v>
      </c>
      <c r="AB1110" s="28">
        <v>0</v>
      </c>
      <c r="AC1110" s="28" t="s">
        <v>98</v>
      </c>
      <c r="AD1110" s="28" t="s">
        <v>98</v>
      </c>
      <c r="AE1110" s="30" t="s">
        <v>99</v>
      </c>
      <c r="AF1110" t="s">
        <v>97</v>
      </c>
      <c r="AG1110" t="s">
        <v>98</v>
      </c>
      <c r="AH1110" t="s">
        <v>100</v>
      </c>
      <c r="AI1110" t="s">
        <v>102</v>
      </c>
      <c r="AJ1110">
        <v>0</v>
      </c>
      <c r="AK1110" t="s">
        <v>102</v>
      </c>
      <c r="AL1110">
        <v>0</v>
      </c>
      <c r="AM1110">
        <v>924</v>
      </c>
      <c r="AN1110">
        <v>924</v>
      </c>
      <c r="AO1110" s="28" t="s">
        <v>103</v>
      </c>
      <c r="AP1110" s="28" t="s">
        <v>104</v>
      </c>
      <c r="AQ1110" t="s">
        <v>105</v>
      </c>
      <c r="AR1110" t="s">
        <v>106</v>
      </c>
      <c r="AS1110">
        <v>948</v>
      </c>
      <c r="AT1110">
        <v>742</v>
      </c>
      <c r="AU1110">
        <v>0</v>
      </c>
      <c r="AV1110">
        <v>1690</v>
      </c>
      <c r="AW1110" s="30">
        <v>0</v>
      </c>
      <c r="AX1110">
        <v>0</v>
      </c>
      <c r="AY1110" s="30">
        <v>2</v>
      </c>
      <c r="AZ1110" s="30">
        <v>1</v>
      </c>
      <c r="BA1110">
        <v>3</v>
      </c>
      <c r="BB1110" s="14">
        <f>IF(Table1[[#This Row],[FullBath]]+Table1[[#This Row],[HalfBath]]=Table1[[#This Row],[BedroomAbvGr]],1,0)</f>
        <v>1</v>
      </c>
      <c r="BC1110">
        <v>1</v>
      </c>
      <c r="BD1110" s="30" t="s">
        <v>98</v>
      </c>
      <c r="BE1110">
        <v>7</v>
      </c>
      <c r="BF1110" t="s">
        <v>107</v>
      </c>
      <c r="BG1110">
        <v>1</v>
      </c>
      <c r="BH1110" t="s">
        <v>98</v>
      </c>
      <c r="BI1110" t="s">
        <v>108</v>
      </c>
      <c r="BJ1110">
        <v>2000</v>
      </c>
      <c r="BK1110" t="s">
        <v>109</v>
      </c>
      <c r="BL1110">
        <v>2</v>
      </c>
      <c r="BM1110">
        <v>463</v>
      </c>
      <c r="BN1110" t="s">
        <v>98</v>
      </c>
      <c r="BO1110" t="s">
        <v>98</v>
      </c>
      <c r="BP1110" t="s">
        <v>105</v>
      </c>
      <c r="BQ1110" s="30">
        <v>100</v>
      </c>
      <c r="BR1110" s="14">
        <f>IF(Table1[[#This Row],[WoodDeckSF]]&gt;0,1,0)</f>
        <v>1</v>
      </c>
      <c r="BS1110">
        <v>48</v>
      </c>
      <c r="BT1110">
        <v>0</v>
      </c>
      <c r="BU1110">
        <v>0</v>
      </c>
      <c r="BV1110">
        <v>0</v>
      </c>
      <c r="BW1110">
        <v>0</v>
      </c>
      <c r="BX1110" s="28" t="s">
        <v>83</v>
      </c>
      <c r="BY1110" s="14">
        <f>IF(Table1[[#This Row],[PoolQC]]="NA", 0, 1)</f>
        <v>0</v>
      </c>
      <c r="BZ1110" s="30" t="s">
        <v>83</v>
      </c>
      <c r="CA1110" s="14">
        <f>IF(Table1[[#This Row],[Fence]]="NA",0,1)</f>
        <v>0</v>
      </c>
      <c r="CB1110" t="s">
        <v>83</v>
      </c>
      <c r="CC1110">
        <v>0</v>
      </c>
      <c r="CD1110" s="30">
        <v>11</v>
      </c>
      <c r="CE1110">
        <v>2007</v>
      </c>
      <c r="CF1110" t="s">
        <v>110</v>
      </c>
      <c r="CG1110" t="s">
        <v>128</v>
      </c>
      <c r="CH1110" s="14">
        <f>IF(Table1[[#This Row],[SaleCondition]]="Normal",1,0)</f>
        <v>0</v>
      </c>
      <c r="CI1110" s="1">
        <v>181000</v>
      </c>
    </row>
    <row r="1111" spans="1:87" x14ac:dyDescent="0.2">
      <c r="A1111">
        <v>1110</v>
      </c>
      <c r="B1111">
        <v>20</v>
      </c>
      <c r="C1111" s="28" t="s">
        <v>81</v>
      </c>
      <c r="D1111">
        <v>107</v>
      </c>
      <c r="E1111">
        <v>11362</v>
      </c>
      <c r="F1111" s="28" t="s">
        <v>82</v>
      </c>
      <c r="G1111" t="s">
        <v>83</v>
      </c>
      <c r="H1111" t="s">
        <v>120</v>
      </c>
      <c r="I1111" s="28" t="s">
        <v>85</v>
      </c>
      <c r="J1111" t="s">
        <v>86</v>
      </c>
      <c r="K1111" s="30" t="s">
        <v>87</v>
      </c>
      <c r="L1111" t="s">
        <v>88</v>
      </c>
      <c r="M1111" s="31" t="s">
        <v>154</v>
      </c>
      <c r="N1111" s="31" t="s">
        <v>90</v>
      </c>
      <c r="O1111" s="28" t="s">
        <v>90</v>
      </c>
      <c r="P1111" t="s">
        <v>91</v>
      </c>
      <c r="Q1111" s="30" t="s">
        <v>115</v>
      </c>
      <c r="R1111" s="28">
        <v>8</v>
      </c>
      <c r="S1111" s="28">
        <v>5</v>
      </c>
      <c r="T1111">
        <v>2004</v>
      </c>
      <c r="U1111">
        <v>2005</v>
      </c>
      <c r="V1111" s="14">
        <f t="shared" si="17"/>
        <v>1</v>
      </c>
      <c r="W1111" s="28" t="s">
        <v>93</v>
      </c>
      <c r="X1111" s="28" t="s">
        <v>94</v>
      </c>
      <c r="Y1111" s="30" t="s">
        <v>116</v>
      </c>
      <c r="Z1111" s="28" t="s">
        <v>116</v>
      </c>
      <c r="AA1111" t="s">
        <v>137</v>
      </c>
      <c r="AB1111" s="28">
        <v>42</v>
      </c>
      <c r="AC1111" s="28" t="s">
        <v>97</v>
      </c>
      <c r="AD1111" s="28" t="s">
        <v>98</v>
      </c>
      <c r="AE1111" s="30" t="s">
        <v>99</v>
      </c>
      <c r="AF1111" t="s">
        <v>104</v>
      </c>
      <c r="AG1111" t="s">
        <v>98</v>
      </c>
      <c r="AH1111" t="s">
        <v>121</v>
      </c>
      <c r="AI1111" t="s">
        <v>101</v>
      </c>
      <c r="AJ1111">
        <v>1039</v>
      </c>
      <c r="AK1111" t="s">
        <v>102</v>
      </c>
      <c r="AL1111">
        <v>0</v>
      </c>
      <c r="AM1111">
        <v>797</v>
      </c>
      <c r="AN1111">
        <v>1836</v>
      </c>
      <c r="AO1111" s="28" t="s">
        <v>103</v>
      </c>
      <c r="AP1111" s="28" t="s">
        <v>104</v>
      </c>
      <c r="AQ1111" t="s">
        <v>105</v>
      </c>
      <c r="AR1111" t="s">
        <v>106</v>
      </c>
      <c r="AS1111">
        <v>1836</v>
      </c>
      <c r="AT1111">
        <v>0</v>
      </c>
      <c r="AU1111">
        <v>0</v>
      </c>
      <c r="AV1111">
        <v>1836</v>
      </c>
      <c r="AW1111" s="30">
        <v>1</v>
      </c>
      <c r="AX1111">
        <v>0</v>
      </c>
      <c r="AY1111" s="30">
        <v>2</v>
      </c>
      <c r="AZ1111" s="30">
        <v>0</v>
      </c>
      <c r="BA1111">
        <v>3</v>
      </c>
      <c r="BB1111" s="14">
        <f>IF(Table1[[#This Row],[FullBath]]+Table1[[#This Row],[HalfBath]]=Table1[[#This Row],[BedroomAbvGr]],1,0)</f>
        <v>0</v>
      </c>
      <c r="BC1111">
        <v>1</v>
      </c>
      <c r="BD1111" s="30" t="s">
        <v>97</v>
      </c>
      <c r="BE1111">
        <v>7</v>
      </c>
      <c r="BF1111" t="s">
        <v>107</v>
      </c>
      <c r="BG1111">
        <v>1</v>
      </c>
      <c r="BH1111" t="s">
        <v>97</v>
      </c>
      <c r="BI1111" t="s">
        <v>108</v>
      </c>
      <c r="BJ1111">
        <v>2004</v>
      </c>
      <c r="BK1111" t="s">
        <v>157</v>
      </c>
      <c r="BL1111">
        <v>3</v>
      </c>
      <c r="BM1111">
        <v>862</v>
      </c>
      <c r="BN1111" t="s">
        <v>98</v>
      </c>
      <c r="BO1111" t="s">
        <v>98</v>
      </c>
      <c r="BP1111" t="s">
        <v>105</v>
      </c>
      <c r="BQ1111" s="30">
        <v>125</v>
      </c>
      <c r="BR1111" s="14">
        <f>IF(Table1[[#This Row],[WoodDeckSF]]&gt;0,1,0)</f>
        <v>1</v>
      </c>
      <c r="BS1111">
        <v>185</v>
      </c>
      <c r="BT1111">
        <v>0</v>
      </c>
      <c r="BU1111">
        <v>0</v>
      </c>
      <c r="BV1111">
        <v>0</v>
      </c>
      <c r="BW1111">
        <v>0</v>
      </c>
      <c r="BX1111" s="28" t="s">
        <v>83</v>
      </c>
      <c r="BY1111" s="14">
        <f>IF(Table1[[#This Row],[PoolQC]]="NA", 0, 1)</f>
        <v>0</v>
      </c>
      <c r="BZ1111" s="30" t="s">
        <v>83</v>
      </c>
      <c r="CA1111" s="14">
        <f>IF(Table1[[#This Row],[Fence]]="NA",0,1)</f>
        <v>0</v>
      </c>
      <c r="CB1111" t="s">
        <v>83</v>
      </c>
      <c r="CC1111">
        <v>0</v>
      </c>
      <c r="CD1111" s="30">
        <v>3</v>
      </c>
      <c r="CE1111">
        <v>2009</v>
      </c>
      <c r="CF1111" t="s">
        <v>110</v>
      </c>
      <c r="CG1111" t="s">
        <v>111</v>
      </c>
      <c r="CH1111" s="14">
        <f>IF(Table1[[#This Row],[SaleCondition]]="Normal",1,0)</f>
        <v>1</v>
      </c>
      <c r="CI1111" s="1">
        <v>280000</v>
      </c>
    </row>
    <row r="1112" spans="1:87" x14ac:dyDescent="0.2">
      <c r="A1112">
        <v>1111</v>
      </c>
      <c r="B1112">
        <v>60</v>
      </c>
      <c r="C1112" s="28" t="s">
        <v>81</v>
      </c>
      <c r="D1112" t="s">
        <v>83</v>
      </c>
      <c r="E1112">
        <v>8000</v>
      </c>
      <c r="F1112" s="28" t="s">
        <v>82</v>
      </c>
      <c r="G1112" t="s">
        <v>83</v>
      </c>
      <c r="H1112" t="s">
        <v>84</v>
      </c>
      <c r="I1112" s="28" t="s">
        <v>85</v>
      </c>
      <c r="J1112" t="s">
        <v>86</v>
      </c>
      <c r="K1112" s="30" t="s">
        <v>87</v>
      </c>
      <c r="L1112" t="s">
        <v>88</v>
      </c>
      <c r="M1112" s="31" t="s">
        <v>193</v>
      </c>
      <c r="N1112" s="31" t="s">
        <v>90</v>
      </c>
      <c r="O1112" s="28" t="s">
        <v>90</v>
      </c>
      <c r="P1112" t="s">
        <v>91</v>
      </c>
      <c r="Q1112" s="30" t="s">
        <v>92</v>
      </c>
      <c r="R1112" s="28">
        <v>6</v>
      </c>
      <c r="S1112" s="28">
        <v>5</v>
      </c>
      <c r="T1112">
        <v>1995</v>
      </c>
      <c r="U1112">
        <v>1996</v>
      </c>
      <c r="V1112" s="14">
        <f t="shared" si="17"/>
        <v>1</v>
      </c>
      <c r="W1112" s="28" t="s">
        <v>93</v>
      </c>
      <c r="X1112" s="28" t="s">
        <v>94</v>
      </c>
      <c r="Y1112" s="30" t="s">
        <v>140</v>
      </c>
      <c r="Z1112" s="28" t="s">
        <v>140</v>
      </c>
      <c r="AA1112" t="s">
        <v>117</v>
      </c>
      <c r="AB1112" s="28">
        <v>0</v>
      </c>
      <c r="AC1112" s="28" t="s">
        <v>98</v>
      </c>
      <c r="AD1112" s="28" t="s">
        <v>98</v>
      </c>
      <c r="AE1112" s="30" t="s">
        <v>99</v>
      </c>
      <c r="AF1112" t="s">
        <v>97</v>
      </c>
      <c r="AG1112" t="s">
        <v>98</v>
      </c>
      <c r="AH1112" t="s">
        <v>100</v>
      </c>
      <c r="AI1112" t="s">
        <v>101</v>
      </c>
      <c r="AJ1112">
        <v>219</v>
      </c>
      <c r="AK1112" t="s">
        <v>102</v>
      </c>
      <c r="AL1112">
        <v>0</v>
      </c>
      <c r="AM1112">
        <v>554</v>
      </c>
      <c r="AN1112">
        <v>773</v>
      </c>
      <c r="AO1112" s="28" t="s">
        <v>103</v>
      </c>
      <c r="AP1112" s="28" t="s">
        <v>97</v>
      </c>
      <c r="AQ1112" t="s">
        <v>105</v>
      </c>
      <c r="AR1112" t="s">
        <v>106</v>
      </c>
      <c r="AS1112">
        <v>773</v>
      </c>
      <c r="AT1112">
        <v>885</v>
      </c>
      <c r="AU1112">
        <v>0</v>
      </c>
      <c r="AV1112">
        <v>1658</v>
      </c>
      <c r="AW1112" s="30">
        <v>1</v>
      </c>
      <c r="AX1112">
        <v>0</v>
      </c>
      <c r="AY1112" s="30">
        <v>2</v>
      </c>
      <c r="AZ1112" s="30">
        <v>1</v>
      </c>
      <c r="BA1112">
        <v>3</v>
      </c>
      <c r="BB1112" s="14">
        <f>IF(Table1[[#This Row],[FullBath]]+Table1[[#This Row],[HalfBath]]=Table1[[#This Row],[BedroomAbvGr]],1,0)</f>
        <v>1</v>
      </c>
      <c r="BC1112">
        <v>1</v>
      </c>
      <c r="BD1112" s="30" t="s">
        <v>98</v>
      </c>
      <c r="BE1112">
        <v>8</v>
      </c>
      <c r="BF1112" t="s">
        <v>107</v>
      </c>
      <c r="BG1112">
        <v>1</v>
      </c>
      <c r="BH1112" t="s">
        <v>98</v>
      </c>
      <c r="BI1112" t="s">
        <v>108</v>
      </c>
      <c r="BJ1112">
        <v>1995</v>
      </c>
      <c r="BK1112" t="s">
        <v>157</v>
      </c>
      <c r="BL1112">
        <v>2</v>
      </c>
      <c r="BM1112">
        <v>431</v>
      </c>
      <c r="BN1112" t="s">
        <v>98</v>
      </c>
      <c r="BO1112" t="s">
        <v>98</v>
      </c>
      <c r="BP1112" t="s">
        <v>105</v>
      </c>
      <c r="BQ1112" s="30">
        <v>224</v>
      </c>
      <c r="BR1112" s="14">
        <f>IF(Table1[[#This Row],[WoodDeckSF]]&gt;0,1,0)</f>
        <v>1</v>
      </c>
      <c r="BS1112">
        <v>84</v>
      </c>
      <c r="BT1112">
        <v>0</v>
      </c>
      <c r="BU1112">
        <v>0</v>
      </c>
      <c r="BV1112">
        <v>0</v>
      </c>
      <c r="BW1112">
        <v>0</v>
      </c>
      <c r="BX1112" s="28" t="s">
        <v>83</v>
      </c>
      <c r="BY1112" s="14">
        <f>IF(Table1[[#This Row],[PoolQC]]="NA", 0, 1)</f>
        <v>0</v>
      </c>
      <c r="BZ1112" s="30" t="s">
        <v>83</v>
      </c>
      <c r="CA1112" s="14">
        <f>IF(Table1[[#This Row],[Fence]]="NA",0,1)</f>
        <v>0</v>
      </c>
      <c r="CB1112" t="s">
        <v>83</v>
      </c>
      <c r="CC1112">
        <v>0</v>
      </c>
      <c r="CD1112" s="30">
        <v>6</v>
      </c>
      <c r="CE1112">
        <v>2008</v>
      </c>
      <c r="CF1112" t="s">
        <v>110</v>
      </c>
      <c r="CG1112" t="s">
        <v>111</v>
      </c>
      <c r="CH1112" s="14">
        <f>IF(Table1[[#This Row],[SaleCondition]]="Normal",1,0)</f>
        <v>1</v>
      </c>
      <c r="CI1112" s="1">
        <v>188000</v>
      </c>
    </row>
    <row r="1113" spans="1:87" x14ac:dyDescent="0.2">
      <c r="A1113">
        <v>1112</v>
      </c>
      <c r="B1113">
        <v>60</v>
      </c>
      <c r="C1113" s="28" t="s">
        <v>81</v>
      </c>
      <c r="D1113">
        <v>80</v>
      </c>
      <c r="E1113">
        <v>10480</v>
      </c>
      <c r="F1113" s="28" t="s">
        <v>82</v>
      </c>
      <c r="G1113" t="s">
        <v>83</v>
      </c>
      <c r="H1113" t="s">
        <v>84</v>
      </c>
      <c r="I1113" s="28" t="s">
        <v>85</v>
      </c>
      <c r="J1113" t="s">
        <v>86</v>
      </c>
      <c r="K1113" s="30" t="s">
        <v>87</v>
      </c>
      <c r="L1113" t="s">
        <v>88</v>
      </c>
      <c r="M1113" s="31" t="s">
        <v>138</v>
      </c>
      <c r="N1113" s="31" t="s">
        <v>90</v>
      </c>
      <c r="O1113" s="28" t="s">
        <v>90</v>
      </c>
      <c r="P1113" t="s">
        <v>91</v>
      </c>
      <c r="Q1113" s="30" t="s">
        <v>92</v>
      </c>
      <c r="R1113" s="28">
        <v>7</v>
      </c>
      <c r="S1113" s="28">
        <v>6</v>
      </c>
      <c r="T1113">
        <v>1976</v>
      </c>
      <c r="U1113">
        <v>1976</v>
      </c>
      <c r="V1113" s="14">
        <f t="shared" si="17"/>
        <v>0</v>
      </c>
      <c r="W1113" s="28" t="s">
        <v>152</v>
      </c>
      <c r="X1113" s="28" t="s">
        <v>94</v>
      </c>
      <c r="Y1113" s="30" t="s">
        <v>161</v>
      </c>
      <c r="Z1113" s="28" t="s">
        <v>161</v>
      </c>
      <c r="AA1113" t="s">
        <v>96</v>
      </c>
      <c r="AB1113" s="28">
        <v>660</v>
      </c>
      <c r="AC1113" s="28" t="s">
        <v>98</v>
      </c>
      <c r="AD1113" s="28" t="s">
        <v>98</v>
      </c>
      <c r="AE1113" s="30" t="s">
        <v>118</v>
      </c>
      <c r="AF1113" t="s">
        <v>98</v>
      </c>
      <c r="AG1113" t="s">
        <v>98</v>
      </c>
      <c r="AH1113" t="s">
        <v>100</v>
      </c>
      <c r="AI1113" t="s">
        <v>119</v>
      </c>
      <c r="AJ1113">
        <v>403</v>
      </c>
      <c r="AK1113" t="s">
        <v>102</v>
      </c>
      <c r="AL1113">
        <v>0</v>
      </c>
      <c r="AM1113">
        <v>400</v>
      </c>
      <c r="AN1113">
        <v>803</v>
      </c>
      <c r="AO1113" s="28" t="s">
        <v>103</v>
      </c>
      <c r="AP1113" s="28" t="s">
        <v>98</v>
      </c>
      <c r="AQ1113" t="s">
        <v>105</v>
      </c>
      <c r="AR1113" t="s">
        <v>106</v>
      </c>
      <c r="AS1113">
        <v>1098</v>
      </c>
      <c r="AT1113">
        <v>866</v>
      </c>
      <c r="AU1113">
        <v>0</v>
      </c>
      <c r="AV1113">
        <v>1964</v>
      </c>
      <c r="AW1113" s="30">
        <v>0</v>
      </c>
      <c r="AX1113">
        <v>0</v>
      </c>
      <c r="AY1113" s="30">
        <v>2</v>
      </c>
      <c r="AZ1113" s="30">
        <v>1</v>
      </c>
      <c r="BA1113">
        <v>4</v>
      </c>
      <c r="BB1113" s="14">
        <f>IF(Table1[[#This Row],[FullBath]]+Table1[[#This Row],[HalfBath]]=Table1[[#This Row],[BedroomAbvGr]],1,0)</f>
        <v>0</v>
      </c>
      <c r="BC1113">
        <v>1</v>
      </c>
      <c r="BD1113" s="30" t="s">
        <v>98</v>
      </c>
      <c r="BE1113">
        <v>8</v>
      </c>
      <c r="BF1113" t="s">
        <v>107</v>
      </c>
      <c r="BG1113">
        <v>1</v>
      </c>
      <c r="BH1113" t="s">
        <v>97</v>
      </c>
      <c r="BI1113" t="s">
        <v>108</v>
      </c>
      <c r="BJ1113">
        <v>1976</v>
      </c>
      <c r="BK1113" t="s">
        <v>109</v>
      </c>
      <c r="BL1113">
        <v>2</v>
      </c>
      <c r="BM1113">
        <v>483</v>
      </c>
      <c r="BN1113" t="s">
        <v>98</v>
      </c>
      <c r="BO1113" t="s">
        <v>98</v>
      </c>
      <c r="BP1113" t="s">
        <v>105</v>
      </c>
      <c r="BQ1113" s="30">
        <v>0</v>
      </c>
      <c r="BR1113" s="14">
        <f>IF(Table1[[#This Row],[WoodDeckSF]]&gt;0,1,0)</f>
        <v>0</v>
      </c>
      <c r="BS1113">
        <v>69</v>
      </c>
      <c r="BT1113">
        <v>0</v>
      </c>
      <c r="BU1113">
        <v>0</v>
      </c>
      <c r="BV1113">
        <v>0</v>
      </c>
      <c r="BW1113">
        <v>0</v>
      </c>
      <c r="BX1113" s="28" t="s">
        <v>83</v>
      </c>
      <c r="BY1113" s="14">
        <f>IF(Table1[[#This Row],[PoolQC]]="NA", 0, 1)</f>
        <v>0</v>
      </c>
      <c r="BZ1113" s="30" t="s">
        <v>83</v>
      </c>
      <c r="CA1113" s="14">
        <f>IF(Table1[[#This Row],[Fence]]="NA",0,1)</f>
        <v>0</v>
      </c>
      <c r="CB1113" t="s">
        <v>83</v>
      </c>
      <c r="CC1113">
        <v>0</v>
      </c>
      <c r="CD1113" s="30">
        <v>9</v>
      </c>
      <c r="CE1113">
        <v>2008</v>
      </c>
      <c r="CF1113" t="s">
        <v>110</v>
      </c>
      <c r="CG1113" t="s">
        <v>111</v>
      </c>
      <c r="CH1113" s="14">
        <f>IF(Table1[[#This Row],[SaleCondition]]="Normal",1,0)</f>
        <v>1</v>
      </c>
      <c r="CI1113" s="1">
        <v>205000</v>
      </c>
    </row>
    <row r="1114" spans="1:87" x14ac:dyDescent="0.2">
      <c r="A1114">
        <v>1113</v>
      </c>
      <c r="B1114">
        <v>20</v>
      </c>
      <c r="C1114" s="28" t="s">
        <v>81</v>
      </c>
      <c r="D1114">
        <v>73</v>
      </c>
      <c r="E1114">
        <v>7100</v>
      </c>
      <c r="F1114" s="28" t="s">
        <v>82</v>
      </c>
      <c r="G1114" t="s">
        <v>83</v>
      </c>
      <c r="H1114" t="s">
        <v>120</v>
      </c>
      <c r="I1114" s="28" t="s">
        <v>85</v>
      </c>
      <c r="J1114" t="s">
        <v>86</v>
      </c>
      <c r="K1114" s="30" t="s">
        <v>122</v>
      </c>
      <c r="L1114" t="s">
        <v>88</v>
      </c>
      <c r="M1114" s="31" t="s">
        <v>162</v>
      </c>
      <c r="N1114" s="31" t="s">
        <v>90</v>
      </c>
      <c r="O1114" s="28" t="s">
        <v>90</v>
      </c>
      <c r="P1114" t="s">
        <v>91</v>
      </c>
      <c r="Q1114" s="30" t="s">
        <v>115</v>
      </c>
      <c r="R1114" s="28">
        <v>5</v>
      </c>
      <c r="S1114" s="28">
        <v>7</v>
      </c>
      <c r="T1114">
        <v>1957</v>
      </c>
      <c r="U1114">
        <v>1957</v>
      </c>
      <c r="V1114" s="14">
        <f t="shared" si="17"/>
        <v>0</v>
      </c>
      <c r="W1114" s="28" t="s">
        <v>93</v>
      </c>
      <c r="X1114" s="28" t="s">
        <v>94</v>
      </c>
      <c r="Y1114" s="30" t="s">
        <v>155</v>
      </c>
      <c r="Z1114" s="28" t="s">
        <v>125</v>
      </c>
      <c r="AA1114" t="s">
        <v>117</v>
      </c>
      <c r="AB1114" s="28">
        <v>0</v>
      </c>
      <c r="AC1114" s="28" t="s">
        <v>98</v>
      </c>
      <c r="AD1114" s="28" t="s">
        <v>98</v>
      </c>
      <c r="AE1114" s="30" t="s">
        <v>118</v>
      </c>
      <c r="AF1114" t="s">
        <v>98</v>
      </c>
      <c r="AG1114" t="s">
        <v>98</v>
      </c>
      <c r="AH1114" t="s">
        <v>100</v>
      </c>
      <c r="AI1114" t="s">
        <v>101</v>
      </c>
      <c r="AJ1114">
        <v>708</v>
      </c>
      <c r="AK1114" t="s">
        <v>102</v>
      </c>
      <c r="AL1114">
        <v>0</v>
      </c>
      <c r="AM1114">
        <v>108</v>
      </c>
      <c r="AN1114">
        <v>816</v>
      </c>
      <c r="AO1114" s="28" t="s">
        <v>103</v>
      </c>
      <c r="AP1114" s="28" t="s">
        <v>98</v>
      </c>
      <c r="AQ1114" t="s">
        <v>105</v>
      </c>
      <c r="AR1114" t="s">
        <v>164</v>
      </c>
      <c r="AS1114">
        <v>816</v>
      </c>
      <c r="AT1114">
        <v>0</v>
      </c>
      <c r="AU1114">
        <v>0</v>
      </c>
      <c r="AV1114">
        <v>816</v>
      </c>
      <c r="AW1114" s="30">
        <v>1</v>
      </c>
      <c r="AX1114">
        <v>0</v>
      </c>
      <c r="AY1114" s="30">
        <v>1</v>
      </c>
      <c r="AZ1114" s="30">
        <v>0</v>
      </c>
      <c r="BA1114">
        <v>2</v>
      </c>
      <c r="BB1114" s="14">
        <f>IF(Table1[[#This Row],[FullBath]]+Table1[[#This Row],[HalfBath]]=Table1[[#This Row],[BedroomAbvGr]],1,0)</f>
        <v>0</v>
      </c>
      <c r="BC1114">
        <v>1</v>
      </c>
      <c r="BD1114" s="30" t="s">
        <v>98</v>
      </c>
      <c r="BE1114">
        <v>5</v>
      </c>
      <c r="BF1114" t="s">
        <v>107</v>
      </c>
      <c r="BG1114">
        <v>0</v>
      </c>
      <c r="BH1114" t="s">
        <v>83</v>
      </c>
      <c r="BI1114" t="s">
        <v>127</v>
      </c>
      <c r="BJ1114">
        <v>1957</v>
      </c>
      <c r="BK1114" t="s">
        <v>102</v>
      </c>
      <c r="BL1114">
        <v>1</v>
      </c>
      <c r="BM1114">
        <v>308</v>
      </c>
      <c r="BN1114" t="s">
        <v>98</v>
      </c>
      <c r="BO1114" t="s">
        <v>98</v>
      </c>
      <c r="BP1114" t="s">
        <v>105</v>
      </c>
      <c r="BQ1114" s="30">
        <v>0</v>
      </c>
      <c r="BR1114" s="14">
        <f>IF(Table1[[#This Row],[WoodDeckSF]]&gt;0,1,0)</f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s="28" t="s">
        <v>83</v>
      </c>
      <c r="BY1114" s="14">
        <f>IF(Table1[[#This Row],[PoolQC]]="NA", 0, 1)</f>
        <v>0</v>
      </c>
      <c r="BZ1114" s="30" t="s">
        <v>83</v>
      </c>
      <c r="CA1114" s="14">
        <f>IF(Table1[[#This Row],[Fence]]="NA",0,1)</f>
        <v>0</v>
      </c>
      <c r="CB1114" t="s">
        <v>83</v>
      </c>
      <c r="CC1114">
        <v>0</v>
      </c>
      <c r="CD1114" s="30">
        <v>7</v>
      </c>
      <c r="CE1114">
        <v>2006</v>
      </c>
      <c r="CF1114" t="s">
        <v>110</v>
      </c>
      <c r="CG1114" t="s">
        <v>111</v>
      </c>
      <c r="CH1114" s="14">
        <f>IF(Table1[[#This Row],[SaleCondition]]="Normal",1,0)</f>
        <v>1</v>
      </c>
      <c r="CI1114" s="1">
        <v>129900</v>
      </c>
    </row>
    <row r="1115" spans="1:87" x14ac:dyDescent="0.2">
      <c r="A1115">
        <v>1114</v>
      </c>
      <c r="B1115">
        <v>20</v>
      </c>
      <c r="C1115" s="28" t="s">
        <v>81</v>
      </c>
      <c r="D1115">
        <v>66</v>
      </c>
      <c r="E1115">
        <v>8923</v>
      </c>
      <c r="F1115" s="28" t="s">
        <v>82</v>
      </c>
      <c r="G1115" t="s">
        <v>83</v>
      </c>
      <c r="H1115" t="s">
        <v>84</v>
      </c>
      <c r="I1115" s="28" t="s">
        <v>85</v>
      </c>
      <c r="J1115" t="s">
        <v>86</v>
      </c>
      <c r="K1115" s="30" t="s">
        <v>87</v>
      </c>
      <c r="L1115" t="s">
        <v>88</v>
      </c>
      <c r="M1115" s="31" t="s">
        <v>162</v>
      </c>
      <c r="N1115" s="31" t="s">
        <v>90</v>
      </c>
      <c r="O1115" s="28" t="s">
        <v>90</v>
      </c>
      <c r="P1115" t="s">
        <v>91</v>
      </c>
      <c r="Q1115" s="30" t="s">
        <v>115</v>
      </c>
      <c r="R1115" s="28">
        <v>5</v>
      </c>
      <c r="S1115" s="28">
        <v>7</v>
      </c>
      <c r="T1115">
        <v>1953</v>
      </c>
      <c r="U1115">
        <v>2006</v>
      </c>
      <c r="V1115" s="14">
        <f t="shared" si="17"/>
        <v>1</v>
      </c>
      <c r="W1115" s="28" t="s">
        <v>93</v>
      </c>
      <c r="X1115" s="28" t="s">
        <v>94</v>
      </c>
      <c r="Y1115" s="30" t="s">
        <v>124</v>
      </c>
      <c r="Z1115" s="28" t="s">
        <v>124</v>
      </c>
      <c r="AA1115" t="s">
        <v>117</v>
      </c>
      <c r="AB1115" s="28">
        <v>0</v>
      </c>
      <c r="AC1115" s="28" t="s">
        <v>98</v>
      </c>
      <c r="AD1115" s="28" t="s">
        <v>98</v>
      </c>
      <c r="AE1115" s="30" t="s">
        <v>118</v>
      </c>
      <c r="AF1115" t="s">
        <v>98</v>
      </c>
      <c r="AG1115" t="s">
        <v>98</v>
      </c>
      <c r="AH1115" t="s">
        <v>100</v>
      </c>
      <c r="AI1115" t="s">
        <v>141</v>
      </c>
      <c r="AJ1115">
        <v>643</v>
      </c>
      <c r="AK1115" t="s">
        <v>102</v>
      </c>
      <c r="AL1115">
        <v>0</v>
      </c>
      <c r="AM1115">
        <v>365</v>
      </c>
      <c r="AN1115">
        <v>1008</v>
      </c>
      <c r="AO1115" s="28" t="s">
        <v>103</v>
      </c>
      <c r="AP1115" s="28" t="s">
        <v>97</v>
      </c>
      <c r="AQ1115" t="s">
        <v>105</v>
      </c>
      <c r="AR1115" t="s">
        <v>106</v>
      </c>
      <c r="AS1115">
        <v>1008</v>
      </c>
      <c r="AT1115">
        <v>0</v>
      </c>
      <c r="AU1115">
        <v>0</v>
      </c>
      <c r="AV1115">
        <v>1008</v>
      </c>
      <c r="AW1115" s="30">
        <v>1</v>
      </c>
      <c r="AX1115">
        <v>0</v>
      </c>
      <c r="AY1115" s="30">
        <v>1</v>
      </c>
      <c r="AZ1115" s="30">
        <v>0</v>
      </c>
      <c r="BA1115">
        <v>2</v>
      </c>
      <c r="BB1115" s="14">
        <f>IF(Table1[[#This Row],[FullBath]]+Table1[[#This Row],[HalfBath]]=Table1[[#This Row],[BedroomAbvGr]],1,0)</f>
        <v>0</v>
      </c>
      <c r="BC1115">
        <v>1</v>
      </c>
      <c r="BD1115" s="30" t="s">
        <v>97</v>
      </c>
      <c r="BE1115">
        <v>6</v>
      </c>
      <c r="BF1115" t="s">
        <v>107</v>
      </c>
      <c r="BG1115">
        <v>0</v>
      </c>
      <c r="BH1115" t="s">
        <v>83</v>
      </c>
      <c r="BI1115" t="s">
        <v>108</v>
      </c>
      <c r="BJ1115">
        <v>1953</v>
      </c>
      <c r="BK1115" t="s">
        <v>102</v>
      </c>
      <c r="BL1115">
        <v>1</v>
      </c>
      <c r="BM1115">
        <v>240</v>
      </c>
      <c r="BN1115" t="s">
        <v>98</v>
      </c>
      <c r="BO1115" t="s">
        <v>98</v>
      </c>
      <c r="BP1115" t="s">
        <v>105</v>
      </c>
      <c r="BQ1115" s="30">
        <v>0</v>
      </c>
      <c r="BR1115" s="14">
        <f>IF(Table1[[#This Row],[WoodDeckSF]]&gt;0,1,0)</f>
        <v>0</v>
      </c>
      <c r="BS1115">
        <v>18</v>
      </c>
      <c r="BT1115">
        <v>0</v>
      </c>
      <c r="BU1115">
        <v>0</v>
      </c>
      <c r="BV1115">
        <v>0</v>
      </c>
      <c r="BW1115">
        <v>0</v>
      </c>
      <c r="BX1115" s="28" t="s">
        <v>83</v>
      </c>
      <c r="BY1115" s="14">
        <f>IF(Table1[[#This Row],[PoolQC]]="NA", 0, 1)</f>
        <v>0</v>
      </c>
      <c r="BZ1115" s="30" t="s">
        <v>83</v>
      </c>
      <c r="CA1115" s="14">
        <f>IF(Table1[[#This Row],[Fence]]="NA",0,1)</f>
        <v>0</v>
      </c>
      <c r="CB1115" t="s">
        <v>83</v>
      </c>
      <c r="CC1115">
        <v>0</v>
      </c>
      <c r="CD1115" s="30">
        <v>5</v>
      </c>
      <c r="CE1115">
        <v>2007</v>
      </c>
      <c r="CF1115" t="s">
        <v>110</v>
      </c>
      <c r="CG1115" t="s">
        <v>111</v>
      </c>
      <c r="CH1115" s="14">
        <f>IF(Table1[[#This Row],[SaleCondition]]="Normal",1,0)</f>
        <v>1</v>
      </c>
      <c r="CI1115" s="1">
        <v>134500</v>
      </c>
    </row>
    <row r="1116" spans="1:87" x14ac:dyDescent="0.2">
      <c r="A1116">
        <v>1115</v>
      </c>
      <c r="B1116">
        <v>20</v>
      </c>
      <c r="C1116" s="28" t="s">
        <v>81</v>
      </c>
      <c r="D1116">
        <v>90</v>
      </c>
      <c r="E1116">
        <v>5400</v>
      </c>
      <c r="F1116" s="28" t="s">
        <v>82</v>
      </c>
      <c r="G1116" t="s">
        <v>83</v>
      </c>
      <c r="H1116" t="s">
        <v>84</v>
      </c>
      <c r="I1116" s="28" t="s">
        <v>85</v>
      </c>
      <c r="J1116" t="s">
        <v>86</v>
      </c>
      <c r="K1116" s="30" t="s">
        <v>87</v>
      </c>
      <c r="L1116" t="s">
        <v>88</v>
      </c>
      <c r="M1116" s="31" t="s">
        <v>143</v>
      </c>
      <c r="N1116" s="31" t="s">
        <v>90</v>
      </c>
      <c r="O1116" s="28" t="s">
        <v>90</v>
      </c>
      <c r="P1116" t="s">
        <v>91</v>
      </c>
      <c r="Q1116" s="30" t="s">
        <v>115</v>
      </c>
      <c r="R1116" s="28">
        <v>5</v>
      </c>
      <c r="S1116" s="28">
        <v>7</v>
      </c>
      <c r="T1116">
        <v>1954</v>
      </c>
      <c r="U1116">
        <v>2000</v>
      </c>
      <c r="V1116" s="14">
        <f t="shared" si="17"/>
        <v>1</v>
      </c>
      <c r="W1116" s="28" t="s">
        <v>93</v>
      </c>
      <c r="X1116" s="28" t="s">
        <v>94</v>
      </c>
      <c r="Y1116" s="30" t="s">
        <v>116</v>
      </c>
      <c r="Z1116" s="28" t="s">
        <v>116</v>
      </c>
      <c r="AA1116" t="s">
        <v>117</v>
      </c>
      <c r="AB1116" s="28">
        <v>0</v>
      </c>
      <c r="AC1116" s="28" t="s">
        <v>98</v>
      </c>
      <c r="AD1116" s="28" t="s">
        <v>97</v>
      </c>
      <c r="AE1116" s="30" t="s">
        <v>118</v>
      </c>
      <c r="AF1116" t="s">
        <v>98</v>
      </c>
      <c r="AG1116" t="s">
        <v>98</v>
      </c>
      <c r="AH1116" t="s">
        <v>100</v>
      </c>
      <c r="AI1116" t="s">
        <v>153</v>
      </c>
      <c r="AJ1116">
        <v>415</v>
      </c>
      <c r="AK1116" t="s">
        <v>102</v>
      </c>
      <c r="AL1116">
        <v>0</v>
      </c>
      <c r="AM1116">
        <v>418</v>
      </c>
      <c r="AN1116">
        <v>833</v>
      </c>
      <c r="AO1116" s="28" t="s">
        <v>103</v>
      </c>
      <c r="AP1116" s="28" t="s">
        <v>104</v>
      </c>
      <c r="AQ1116" t="s">
        <v>105</v>
      </c>
      <c r="AR1116" t="s">
        <v>106</v>
      </c>
      <c r="AS1116">
        <v>833</v>
      </c>
      <c r="AT1116">
        <v>0</v>
      </c>
      <c r="AU1116">
        <v>0</v>
      </c>
      <c r="AV1116">
        <v>833</v>
      </c>
      <c r="AW1116" s="30">
        <v>0</v>
      </c>
      <c r="AX1116">
        <v>0</v>
      </c>
      <c r="AY1116" s="30">
        <v>1</v>
      </c>
      <c r="AZ1116" s="30">
        <v>0</v>
      </c>
      <c r="BA1116">
        <v>2</v>
      </c>
      <c r="BB1116" s="14">
        <f>IF(Table1[[#This Row],[FullBath]]+Table1[[#This Row],[HalfBath]]=Table1[[#This Row],[BedroomAbvGr]],1,0)</f>
        <v>0</v>
      </c>
      <c r="BC1116">
        <v>1</v>
      </c>
      <c r="BD1116" s="30" t="s">
        <v>97</v>
      </c>
      <c r="BE1116">
        <v>4</v>
      </c>
      <c r="BF1116" t="s">
        <v>107</v>
      </c>
      <c r="BG1116">
        <v>0</v>
      </c>
      <c r="BH1116" t="s">
        <v>83</v>
      </c>
      <c r="BI1116" t="s">
        <v>127</v>
      </c>
      <c r="BJ1116">
        <v>1955</v>
      </c>
      <c r="BK1116" t="s">
        <v>102</v>
      </c>
      <c r="BL1116">
        <v>1</v>
      </c>
      <c r="BM1116">
        <v>326</v>
      </c>
      <c r="BN1116" t="s">
        <v>98</v>
      </c>
      <c r="BO1116" t="s">
        <v>98</v>
      </c>
      <c r="BP1116" t="s">
        <v>105</v>
      </c>
      <c r="BQ1116" s="30">
        <v>0</v>
      </c>
      <c r="BR1116" s="14">
        <f>IF(Table1[[#This Row],[WoodDeckSF]]&gt;0,1,0)</f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 s="28" t="s">
        <v>83</v>
      </c>
      <c r="BY1116" s="14">
        <f>IF(Table1[[#This Row],[PoolQC]]="NA", 0, 1)</f>
        <v>0</v>
      </c>
      <c r="BZ1116" s="30" t="s">
        <v>134</v>
      </c>
      <c r="CA1116" s="14">
        <f>IF(Table1[[#This Row],[Fence]]="NA",0,1)</f>
        <v>1</v>
      </c>
      <c r="CB1116" t="s">
        <v>83</v>
      </c>
      <c r="CC1116">
        <v>0</v>
      </c>
      <c r="CD1116" s="30">
        <v>8</v>
      </c>
      <c r="CE1116">
        <v>2006</v>
      </c>
      <c r="CF1116" t="s">
        <v>110</v>
      </c>
      <c r="CG1116" t="s">
        <v>111</v>
      </c>
      <c r="CH1116" s="14">
        <f>IF(Table1[[#This Row],[SaleCondition]]="Normal",1,0)</f>
        <v>1</v>
      </c>
      <c r="CI1116" s="1">
        <v>117000</v>
      </c>
    </row>
    <row r="1117" spans="1:87" x14ac:dyDescent="0.2">
      <c r="A1117">
        <v>1116</v>
      </c>
      <c r="B1117">
        <v>20</v>
      </c>
      <c r="C1117" s="28" t="s">
        <v>81</v>
      </c>
      <c r="D1117">
        <v>93</v>
      </c>
      <c r="E1117">
        <v>12085</v>
      </c>
      <c r="F1117" s="28" t="s">
        <v>82</v>
      </c>
      <c r="G1117" t="s">
        <v>83</v>
      </c>
      <c r="H1117" t="s">
        <v>84</v>
      </c>
      <c r="I1117" s="28" t="s">
        <v>85</v>
      </c>
      <c r="J1117" t="s">
        <v>86</v>
      </c>
      <c r="K1117" s="30" t="s">
        <v>87</v>
      </c>
      <c r="L1117" t="s">
        <v>88</v>
      </c>
      <c r="M1117" s="31" t="s">
        <v>154</v>
      </c>
      <c r="N1117" s="31" t="s">
        <v>90</v>
      </c>
      <c r="O1117" s="28" t="s">
        <v>90</v>
      </c>
      <c r="P1117" t="s">
        <v>91</v>
      </c>
      <c r="Q1117" s="30" t="s">
        <v>115</v>
      </c>
      <c r="R1117" s="28">
        <v>8</v>
      </c>
      <c r="S1117" s="28">
        <v>5</v>
      </c>
      <c r="T1117">
        <v>2007</v>
      </c>
      <c r="U1117">
        <v>2007</v>
      </c>
      <c r="V1117" s="14">
        <f t="shared" si="17"/>
        <v>0</v>
      </c>
      <c r="W1117" s="28" t="s">
        <v>152</v>
      </c>
      <c r="X1117" s="28" t="s">
        <v>94</v>
      </c>
      <c r="Y1117" s="30" t="s">
        <v>95</v>
      </c>
      <c r="Z1117" s="28" t="s">
        <v>95</v>
      </c>
      <c r="AA1117" t="s">
        <v>137</v>
      </c>
      <c r="AB1117" s="28">
        <v>328</v>
      </c>
      <c r="AC1117" s="28" t="s">
        <v>97</v>
      </c>
      <c r="AD1117" s="28" t="s">
        <v>98</v>
      </c>
      <c r="AE1117" s="30" t="s">
        <v>99</v>
      </c>
      <c r="AF1117" t="s">
        <v>104</v>
      </c>
      <c r="AG1117" t="s">
        <v>98</v>
      </c>
      <c r="AH1117" t="s">
        <v>100</v>
      </c>
      <c r="AI1117" t="s">
        <v>101</v>
      </c>
      <c r="AJ1117">
        <v>1004</v>
      </c>
      <c r="AK1117" t="s">
        <v>102</v>
      </c>
      <c r="AL1117">
        <v>0</v>
      </c>
      <c r="AM1117">
        <v>730</v>
      </c>
      <c r="AN1117">
        <v>1734</v>
      </c>
      <c r="AO1117" s="28" t="s">
        <v>103</v>
      </c>
      <c r="AP1117" s="28" t="s">
        <v>104</v>
      </c>
      <c r="AQ1117" t="s">
        <v>105</v>
      </c>
      <c r="AR1117" t="s">
        <v>106</v>
      </c>
      <c r="AS1117">
        <v>1734</v>
      </c>
      <c r="AT1117">
        <v>0</v>
      </c>
      <c r="AU1117">
        <v>0</v>
      </c>
      <c r="AV1117">
        <v>1734</v>
      </c>
      <c r="AW1117" s="30">
        <v>1</v>
      </c>
      <c r="AX1117">
        <v>0</v>
      </c>
      <c r="AY1117" s="30">
        <v>2</v>
      </c>
      <c r="AZ1117" s="30">
        <v>0</v>
      </c>
      <c r="BA1117">
        <v>3</v>
      </c>
      <c r="BB1117" s="14">
        <f>IF(Table1[[#This Row],[FullBath]]+Table1[[#This Row],[HalfBath]]=Table1[[#This Row],[BedroomAbvGr]],1,0)</f>
        <v>0</v>
      </c>
      <c r="BC1117">
        <v>1</v>
      </c>
      <c r="BD1117" s="30" t="s">
        <v>104</v>
      </c>
      <c r="BE1117">
        <v>7</v>
      </c>
      <c r="BF1117" t="s">
        <v>107</v>
      </c>
      <c r="BG1117">
        <v>1</v>
      </c>
      <c r="BH1117" t="s">
        <v>97</v>
      </c>
      <c r="BI1117" t="s">
        <v>108</v>
      </c>
      <c r="BJ1117">
        <v>2007</v>
      </c>
      <c r="BK1117" t="s">
        <v>109</v>
      </c>
      <c r="BL1117">
        <v>3</v>
      </c>
      <c r="BM1117">
        <v>928</v>
      </c>
      <c r="BN1117" t="s">
        <v>98</v>
      </c>
      <c r="BO1117" t="s">
        <v>98</v>
      </c>
      <c r="BP1117" t="s">
        <v>105</v>
      </c>
      <c r="BQ1117" s="30">
        <v>0</v>
      </c>
      <c r="BR1117" s="14">
        <f>IF(Table1[[#This Row],[WoodDeckSF]]&gt;0,1,0)</f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 s="28" t="s">
        <v>83</v>
      </c>
      <c r="BY1117" s="14">
        <f>IF(Table1[[#This Row],[PoolQC]]="NA", 0, 1)</f>
        <v>0</v>
      </c>
      <c r="BZ1117" s="30" t="s">
        <v>83</v>
      </c>
      <c r="CA1117" s="14">
        <f>IF(Table1[[#This Row],[Fence]]="NA",0,1)</f>
        <v>0</v>
      </c>
      <c r="CB1117" t="s">
        <v>83</v>
      </c>
      <c r="CC1117">
        <v>0</v>
      </c>
      <c r="CD1117" s="30">
        <v>11</v>
      </c>
      <c r="CE1117">
        <v>2007</v>
      </c>
      <c r="CF1117" t="s">
        <v>158</v>
      </c>
      <c r="CG1117" t="s">
        <v>159</v>
      </c>
      <c r="CH1117" s="14">
        <f>IF(Table1[[#This Row],[SaleCondition]]="Normal",1,0)</f>
        <v>0</v>
      </c>
      <c r="CI1117" s="1">
        <v>318000</v>
      </c>
    </row>
    <row r="1118" spans="1:87" x14ac:dyDescent="0.2">
      <c r="A1118">
        <v>1117</v>
      </c>
      <c r="B1118">
        <v>80</v>
      </c>
      <c r="C1118" s="28" t="s">
        <v>81</v>
      </c>
      <c r="D1118" t="s">
        <v>83</v>
      </c>
      <c r="E1118">
        <v>7750</v>
      </c>
      <c r="F1118" s="28" t="s">
        <v>82</v>
      </c>
      <c r="G1118" t="s">
        <v>83</v>
      </c>
      <c r="H1118" t="s">
        <v>84</v>
      </c>
      <c r="I1118" s="28" t="s">
        <v>85</v>
      </c>
      <c r="J1118" t="s">
        <v>86</v>
      </c>
      <c r="K1118" s="30" t="s">
        <v>87</v>
      </c>
      <c r="L1118" t="s">
        <v>88</v>
      </c>
      <c r="M1118" s="31" t="s">
        <v>193</v>
      </c>
      <c r="N1118" s="31" t="s">
        <v>90</v>
      </c>
      <c r="O1118" s="28" t="s">
        <v>90</v>
      </c>
      <c r="P1118" t="s">
        <v>91</v>
      </c>
      <c r="Q1118" s="30" t="s">
        <v>197</v>
      </c>
      <c r="R1118" s="28">
        <v>8</v>
      </c>
      <c r="S1118" s="28">
        <v>5</v>
      </c>
      <c r="T1118">
        <v>2002</v>
      </c>
      <c r="U1118">
        <v>2002</v>
      </c>
      <c r="V1118" s="14">
        <f t="shared" si="17"/>
        <v>0</v>
      </c>
      <c r="W1118" s="28" t="s">
        <v>152</v>
      </c>
      <c r="X1118" s="28" t="s">
        <v>94</v>
      </c>
      <c r="Y1118" s="30" t="s">
        <v>95</v>
      </c>
      <c r="Z1118" s="28" t="s">
        <v>95</v>
      </c>
      <c r="AA1118" t="s">
        <v>117</v>
      </c>
      <c r="AB1118" s="28">
        <v>0</v>
      </c>
      <c r="AC1118" s="28" t="s">
        <v>97</v>
      </c>
      <c r="AD1118" s="28" t="s">
        <v>98</v>
      </c>
      <c r="AE1118" s="30" t="s">
        <v>99</v>
      </c>
      <c r="AF1118" t="s">
        <v>97</v>
      </c>
      <c r="AG1118" t="s">
        <v>98</v>
      </c>
      <c r="AH1118" t="s">
        <v>100</v>
      </c>
      <c r="AI1118" t="s">
        <v>101</v>
      </c>
      <c r="AJ1118">
        <v>353</v>
      </c>
      <c r="AK1118" t="s">
        <v>102</v>
      </c>
      <c r="AL1118">
        <v>0</v>
      </c>
      <c r="AM1118">
        <v>55</v>
      </c>
      <c r="AN1118">
        <v>408</v>
      </c>
      <c r="AO1118" s="28" t="s">
        <v>103</v>
      </c>
      <c r="AP1118" s="28" t="s">
        <v>104</v>
      </c>
      <c r="AQ1118" t="s">
        <v>105</v>
      </c>
      <c r="AR1118" t="s">
        <v>106</v>
      </c>
      <c r="AS1118">
        <v>779</v>
      </c>
      <c r="AT1118">
        <v>640</v>
      </c>
      <c r="AU1118">
        <v>0</v>
      </c>
      <c r="AV1118">
        <v>1419</v>
      </c>
      <c r="AW1118" s="30">
        <v>1</v>
      </c>
      <c r="AX1118">
        <v>0</v>
      </c>
      <c r="AY1118" s="30">
        <v>2</v>
      </c>
      <c r="AZ1118" s="30">
        <v>1</v>
      </c>
      <c r="BA1118">
        <v>3</v>
      </c>
      <c r="BB1118" s="14">
        <f>IF(Table1[[#This Row],[FullBath]]+Table1[[#This Row],[HalfBath]]=Table1[[#This Row],[BedroomAbvGr]],1,0)</f>
        <v>1</v>
      </c>
      <c r="BC1118">
        <v>1</v>
      </c>
      <c r="BD1118" s="30" t="s">
        <v>97</v>
      </c>
      <c r="BE1118">
        <v>7</v>
      </c>
      <c r="BF1118" t="s">
        <v>107</v>
      </c>
      <c r="BG1118">
        <v>1</v>
      </c>
      <c r="BH1118" t="s">
        <v>98</v>
      </c>
      <c r="BI1118" t="s">
        <v>156</v>
      </c>
      <c r="BJ1118">
        <v>2002</v>
      </c>
      <c r="BK1118" t="s">
        <v>157</v>
      </c>
      <c r="BL1118">
        <v>2</v>
      </c>
      <c r="BM1118">
        <v>527</v>
      </c>
      <c r="BN1118" t="s">
        <v>98</v>
      </c>
      <c r="BO1118" t="s">
        <v>98</v>
      </c>
      <c r="BP1118" t="s">
        <v>105</v>
      </c>
      <c r="BQ1118" s="30">
        <v>120</v>
      </c>
      <c r="BR1118" s="14">
        <f>IF(Table1[[#This Row],[WoodDeckSF]]&gt;0,1,0)</f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s="28" t="s">
        <v>83</v>
      </c>
      <c r="BY1118" s="14">
        <f>IF(Table1[[#This Row],[PoolQC]]="NA", 0, 1)</f>
        <v>0</v>
      </c>
      <c r="BZ1118" s="30" t="s">
        <v>83</v>
      </c>
      <c r="CA1118" s="14">
        <f>IF(Table1[[#This Row],[Fence]]="NA",0,1)</f>
        <v>0</v>
      </c>
      <c r="CB1118" t="s">
        <v>83</v>
      </c>
      <c r="CC1118">
        <v>0</v>
      </c>
      <c r="CD1118" s="30">
        <v>3</v>
      </c>
      <c r="CE1118">
        <v>2009</v>
      </c>
      <c r="CF1118" t="s">
        <v>110</v>
      </c>
      <c r="CG1118" t="s">
        <v>111</v>
      </c>
      <c r="CH1118" s="14">
        <f>IF(Table1[[#This Row],[SaleCondition]]="Normal",1,0)</f>
        <v>1</v>
      </c>
      <c r="CI1118" s="1">
        <v>184100</v>
      </c>
    </row>
    <row r="1119" spans="1:87" x14ac:dyDescent="0.2">
      <c r="A1119">
        <v>1118</v>
      </c>
      <c r="B1119">
        <v>20</v>
      </c>
      <c r="C1119" s="28" t="s">
        <v>81</v>
      </c>
      <c r="D1119">
        <v>57</v>
      </c>
      <c r="E1119">
        <v>9764</v>
      </c>
      <c r="F1119" s="28" t="s">
        <v>82</v>
      </c>
      <c r="G1119" t="s">
        <v>83</v>
      </c>
      <c r="H1119" t="s">
        <v>120</v>
      </c>
      <c r="I1119" s="28" t="s">
        <v>85</v>
      </c>
      <c r="J1119" t="s">
        <v>86</v>
      </c>
      <c r="K1119" s="30" t="s">
        <v>112</v>
      </c>
      <c r="L1119" t="s">
        <v>88</v>
      </c>
      <c r="M1119" s="31" t="s">
        <v>151</v>
      </c>
      <c r="N1119" s="31" t="s">
        <v>114</v>
      </c>
      <c r="O1119" s="28" t="s">
        <v>90</v>
      </c>
      <c r="P1119" t="s">
        <v>91</v>
      </c>
      <c r="Q1119" s="30" t="s">
        <v>115</v>
      </c>
      <c r="R1119" s="28">
        <v>5</v>
      </c>
      <c r="S1119" s="28">
        <v>7</v>
      </c>
      <c r="T1119">
        <v>1967</v>
      </c>
      <c r="U1119">
        <v>2003</v>
      </c>
      <c r="V1119" s="14">
        <f t="shared" si="17"/>
        <v>1</v>
      </c>
      <c r="W1119" s="28" t="s">
        <v>93</v>
      </c>
      <c r="X1119" s="28" t="s">
        <v>94</v>
      </c>
      <c r="Y1119" s="30" t="s">
        <v>95</v>
      </c>
      <c r="Z1119" s="28" t="s">
        <v>95</v>
      </c>
      <c r="AA1119" t="s">
        <v>117</v>
      </c>
      <c r="AB1119" s="28">
        <v>0</v>
      </c>
      <c r="AC1119" s="28" t="s">
        <v>98</v>
      </c>
      <c r="AD1119" s="28" t="s">
        <v>98</v>
      </c>
      <c r="AE1119" s="30" t="s">
        <v>118</v>
      </c>
      <c r="AF1119" t="s">
        <v>98</v>
      </c>
      <c r="AG1119" t="s">
        <v>98</v>
      </c>
      <c r="AH1119" t="s">
        <v>100</v>
      </c>
      <c r="AI1119" t="s">
        <v>141</v>
      </c>
      <c r="AJ1119">
        <v>702</v>
      </c>
      <c r="AK1119" t="s">
        <v>102</v>
      </c>
      <c r="AL1119">
        <v>0</v>
      </c>
      <c r="AM1119">
        <v>192</v>
      </c>
      <c r="AN1119">
        <v>894</v>
      </c>
      <c r="AO1119" s="28" t="s">
        <v>103</v>
      </c>
      <c r="AP1119" s="28" t="s">
        <v>104</v>
      </c>
      <c r="AQ1119" t="s">
        <v>105</v>
      </c>
      <c r="AR1119" t="s">
        <v>106</v>
      </c>
      <c r="AS1119">
        <v>894</v>
      </c>
      <c r="AT1119">
        <v>0</v>
      </c>
      <c r="AU1119">
        <v>0</v>
      </c>
      <c r="AV1119">
        <v>894</v>
      </c>
      <c r="AW1119" s="30">
        <v>1</v>
      </c>
      <c r="AX1119">
        <v>0</v>
      </c>
      <c r="AY1119" s="30">
        <v>1</v>
      </c>
      <c r="AZ1119" s="30">
        <v>0</v>
      </c>
      <c r="BA1119">
        <v>3</v>
      </c>
      <c r="BB1119" s="14">
        <f>IF(Table1[[#This Row],[FullBath]]+Table1[[#This Row],[HalfBath]]=Table1[[#This Row],[BedroomAbvGr]],1,0)</f>
        <v>0</v>
      </c>
      <c r="BC1119">
        <v>1</v>
      </c>
      <c r="BD1119" s="30" t="s">
        <v>97</v>
      </c>
      <c r="BE1119">
        <v>5</v>
      </c>
      <c r="BF1119" t="s">
        <v>107</v>
      </c>
      <c r="BG1119">
        <v>0</v>
      </c>
      <c r="BH1119" t="s">
        <v>83</v>
      </c>
      <c r="BI1119" t="s">
        <v>108</v>
      </c>
      <c r="BJ1119">
        <v>1967</v>
      </c>
      <c r="BK1119" t="s">
        <v>109</v>
      </c>
      <c r="BL1119">
        <v>2</v>
      </c>
      <c r="BM1119">
        <v>450</v>
      </c>
      <c r="BN1119" t="s">
        <v>98</v>
      </c>
      <c r="BO1119" t="s">
        <v>98</v>
      </c>
      <c r="BP1119" t="s">
        <v>105</v>
      </c>
      <c r="BQ1119" s="30">
        <v>0</v>
      </c>
      <c r="BR1119" s="14">
        <f>IF(Table1[[#This Row],[WoodDeckSF]]&gt;0,1,0)</f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s="28" t="s">
        <v>83</v>
      </c>
      <c r="BY1119" s="14">
        <f>IF(Table1[[#This Row],[PoolQC]]="NA", 0, 1)</f>
        <v>0</v>
      </c>
      <c r="BZ1119" s="30" t="s">
        <v>83</v>
      </c>
      <c r="CA1119" s="14">
        <f>IF(Table1[[#This Row],[Fence]]="NA",0,1)</f>
        <v>0</v>
      </c>
      <c r="CB1119" t="s">
        <v>83</v>
      </c>
      <c r="CC1119">
        <v>0</v>
      </c>
      <c r="CD1119" s="30">
        <v>5</v>
      </c>
      <c r="CE1119">
        <v>2008</v>
      </c>
      <c r="CF1119" t="s">
        <v>110</v>
      </c>
      <c r="CG1119" t="s">
        <v>111</v>
      </c>
      <c r="CH1119" s="14">
        <f>IF(Table1[[#This Row],[SaleCondition]]="Normal",1,0)</f>
        <v>1</v>
      </c>
      <c r="CI1119" s="1">
        <v>130000</v>
      </c>
    </row>
    <row r="1120" spans="1:87" x14ac:dyDescent="0.2">
      <c r="A1120">
        <v>1119</v>
      </c>
      <c r="B1120">
        <v>80</v>
      </c>
      <c r="C1120" s="28" t="s">
        <v>81</v>
      </c>
      <c r="D1120">
        <v>85</v>
      </c>
      <c r="E1120">
        <v>13825</v>
      </c>
      <c r="F1120" s="28" t="s">
        <v>82</v>
      </c>
      <c r="G1120" t="s">
        <v>83</v>
      </c>
      <c r="H1120" t="s">
        <v>84</v>
      </c>
      <c r="I1120" s="28" t="s">
        <v>85</v>
      </c>
      <c r="J1120" t="s">
        <v>86</v>
      </c>
      <c r="K1120" s="30" t="s">
        <v>87</v>
      </c>
      <c r="L1120" t="s">
        <v>88</v>
      </c>
      <c r="M1120" s="31" t="s">
        <v>151</v>
      </c>
      <c r="N1120" s="31" t="s">
        <v>90</v>
      </c>
      <c r="O1120" s="28" t="s">
        <v>90</v>
      </c>
      <c r="P1120" t="s">
        <v>91</v>
      </c>
      <c r="Q1120" s="30" t="s">
        <v>197</v>
      </c>
      <c r="R1120" s="28">
        <v>5</v>
      </c>
      <c r="S1120" s="28">
        <v>6</v>
      </c>
      <c r="T1120">
        <v>1958</v>
      </c>
      <c r="U1120">
        <v>1987</v>
      </c>
      <c r="V1120" s="14">
        <f t="shared" si="17"/>
        <v>1</v>
      </c>
      <c r="W1120" s="28" t="s">
        <v>93</v>
      </c>
      <c r="X1120" s="28" t="s">
        <v>94</v>
      </c>
      <c r="Y1120" s="30" t="s">
        <v>116</v>
      </c>
      <c r="Z1120" s="28" t="s">
        <v>116</v>
      </c>
      <c r="AA1120" t="s">
        <v>117</v>
      </c>
      <c r="AB1120" s="28">
        <v>0</v>
      </c>
      <c r="AC1120" s="28" t="s">
        <v>98</v>
      </c>
      <c r="AD1120" s="28" t="s">
        <v>97</v>
      </c>
      <c r="AE1120" s="30" t="s">
        <v>118</v>
      </c>
      <c r="AF1120" t="s">
        <v>98</v>
      </c>
      <c r="AG1120" t="s">
        <v>98</v>
      </c>
      <c r="AH1120" t="s">
        <v>100</v>
      </c>
      <c r="AI1120" t="s">
        <v>102</v>
      </c>
      <c r="AJ1120">
        <v>0</v>
      </c>
      <c r="AK1120" t="s">
        <v>102</v>
      </c>
      <c r="AL1120">
        <v>0</v>
      </c>
      <c r="AM1120">
        <v>533</v>
      </c>
      <c r="AN1120">
        <v>533</v>
      </c>
      <c r="AO1120" s="28" t="s">
        <v>103</v>
      </c>
      <c r="AP1120" s="28" t="s">
        <v>98</v>
      </c>
      <c r="AQ1120" t="s">
        <v>105</v>
      </c>
      <c r="AR1120" t="s">
        <v>106</v>
      </c>
      <c r="AS1120">
        <v>1021</v>
      </c>
      <c r="AT1120">
        <v>580</v>
      </c>
      <c r="AU1120">
        <v>0</v>
      </c>
      <c r="AV1120">
        <v>1601</v>
      </c>
      <c r="AW1120" s="30">
        <v>0</v>
      </c>
      <c r="AX1120">
        <v>1</v>
      </c>
      <c r="AY1120" s="30">
        <v>1</v>
      </c>
      <c r="AZ1120" s="30">
        <v>0</v>
      </c>
      <c r="BA1120">
        <v>3</v>
      </c>
      <c r="BB1120" s="14">
        <f>IF(Table1[[#This Row],[FullBath]]+Table1[[#This Row],[HalfBath]]=Table1[[#This Row],[BedroomAbvGr]],1,0)</f>
        <v>0</v>
      </c>
      <c r="BC1120">
        <v>1</v>
      </c>
      <c r="BD1120" s="30" t="s">
        <v>98</v>
      </c>
      <c r="BE1120">
        <v>6</v>
      </c>
      <c r="BF1120" t="s">
        <v>224</v>
      </c>
      <c r="BG1120">
        <v>0</v>
      </c>
      <c r="BH1120" t="s">
        <v>83</v>
      </c>
      <c r="BI1120" t="s">
        <v>156</v>
      </c>
      <c r="BJ1120">
        <v>1958</v>
      </c>
      <c r="BK1120" t="s">
        <v>109</v>
      </c>
      <c r="BL1120">
        <v>1</v>
      </c>
      <c r="BM1120">
        <v>300</v>
      </c>
      <c r="BN1120" t="s">
        <v>98</v>
      </c>
      <c r="BO1120" t="s">
        <v>98</v>
      </c>
      <c r="BP1120" t="s">
        <v>105</v>
      </c>
      <c r="BQ1120" s="30">
        <v>280</v>
      </c>
      <c r="BR1120" s="14">
        <f>IF(Table1[[#This Row],[WoodDeckSF]]&gt;0,1,0)</f>
        <v>1</v>
      </c>
      <c r="BS1120">
        <v>34</v>
      </c>
      <c r="BT1120">
        <v>0</v>
      </c>
      <c r="BU1120">
        <v>0</v>
      </c>
      <c r="BV1120">
        <v>0</v>
      </c>
      <c r="BW1120">
        <v>0</v>
      </c>
      <c r="BX1120" s="28" t="s">
        <v>83</v>
      </c>
      <c r="BY1120" s="14">
        <f>IF(Table1[[#This Row],[PoolQC]]="NA", 0, 1)</f>
        <v>0</v>
      </c>
      <c r="BZ1120" s="30" t="s">
        <v>83</v>
      </c>
      <c r="CA1120" s="14">
        <f>IF(Table1[[#This Row],[Fence]]="NA",0,1)</f>
        <v>0</v>
      </c>
      <c r="CB1120" t="s">
        <v>83</v>
      </c>
      <c r="CC1120">
        <v>0</v>
      </c>
      <c r="CD1120" s="30">
        <v>12</v>
      </c>
      <c r="CE1120">
        <v>2008</v>
      </c>
      <c r="CF1120" t="s">
        <v>110</v>
      </c>
      <c r="CG1120" t="s">
        <v>111</v>
      </c>
      <c r="CH1120" s="14">
        <f>IF(Table1[[#This Row],[SaleCondition]]="Normal",1,0)</f>
        <v>1</v>
      </c>
      <c r="CI1120" s="1">
        <v>140000</v>
      </c>
    </row>
    <row r="1121" spans="1:87" x14ac:dyDescent="0.2">
      <c r="A1121">
        <v>1120</v>
      </c>
      <c r="B1121">
        <v>20</v>
      </c>
      <c r="C1121" s="28" t="s">
        <v>81</v>
      </c>
      <c r="D1121">
        <v>70</v>
      </c>
      <c r="E1121">
        <v>7560</v>
      </c>
      <c r="F1121" s="28" t="s">
        <v>82</v>
      </c>
      <c r="G1121" t="s">
        <v>83</v>
      </c>
      <c r="H1121" t="s">
        <v>84</v>
      </c>
      <c r="I1121" s="28" t="s">
        <v>85</v>
      </c>
      <c r="J1121" t="s">
        <v>86</v>
      </c>
      <c r="K1121" s="30" t="s">
        <v>87</v>
      </c>
      <c r="L1121" t="s">
        <v>88</v>
      </c>
      <c r="M1121" s="31" t="s">
        <v>162</v>
      </c>
      <c r="N1121" s="31" t="s">
        <v>90</v>
      </c>
      <c r="O1121" s="28" t="s">
        <v>90</v>
      </c>
      <c r="P1121" t="s">
        <v>91</v>
      </c>
      <c r="Q1121" s="30" t="s">
        <v>115</v>
      </c>
      <c r="R1121" s="28">
        <v>5</v>
      </c>
      <c r="S1121" s="28">
        <v>5</v>
      </c>
      <c r="T1121">
        <v>1959</v>
      </c>
      <c r="U1121">
        <v>1959</v>
      </c>
      <c r="V1121" s="14">
        <f t="shared" si="17"/>
        <v>0</v>
      </c>
      <c r="W1121" s="28" t="s">
        <v>93</v>
      </c>
      <c r="X1121" s="28" t="s">
        <v>94</v>
      </c>
      <c r="Y1121" s="30" t="s">
        <v>96</v>
      </c>
      <c r="Z1121" s="28" t="s">
        <v>124</v>
      </c>
      <c r="AA1121" t="s">
        <v>117</v>
      </c>
      <c r="AB1121" s="28">
        <v>0</v>
      </c>
      <c r="AC1121" s="28" t="s">
        <v>98</v>
      </c>
      <c r="AD1121" s="28" t="s">
        <v>98</v>
      </c>
      <c r="AE1121" s="30" t="s">
        <v>118</v>
      </c>
      <c r="AF1121" t="s">
        <v>98</v>
      </c>
      <c r="AG1121" t="s">
        <v>98</v>
      </c>
      <c r="AH1121" t="s">
        <v>100</v>
      </c>
      <c r="AI1121" t="s">
        <v>172</v>
      </c>
      <c r="AJ1121">
        <v>369</v>
      </c>
      <c r="AK1121" t="s">
        <v>102</v>
      </c>
      <c r="AL1121">
        <v>0</v>
      </c>
      <c r="AM1121">
        <v>671</v>
      </c>
      <c r="AN1121">
        <v>1040</v>
      </c>
      <c r="AO1121" s="28" t="s">
        <v>103</v>
      </c>
      <c r="AP1121" s="28" t="s">
        <v>98</v>
      </c>
      <c r="AQ1121" t="s">
        <v>105</v>
      </c>
      <c r="AR1121" t="s">
        <v>164</v>
      </c>
      <c r="AS1121">
        <v>1040</v>
      </c>
      <c r="AT1121">
        <v>0</v>
      </c>
      <c r="AU1121">
        <v>0</v>
      </c>
      <c r="AV1121">
        <v>1040</v>
      </c>
      <c r="AW1121" s="30">
        <v>0</v>
      </c>
      <c r="AX1121">
        <v>0</v>
      </c>
      <c r="AY1121" s="30">
        <v>1</v>
      </c>
      <c r="AZ1121" s="30">
        <v>0</v>
      </c>
      <c r="BA1121">
        <v>3</v>
      </c>
      <c r="BB1121" s="14">
        <f>IF(Table1[[#This Row],[FullBath]]+Table1[[#This Row],[HalfBath]]=Table1[[#This Row],[BedroomAbvGr]],1,0)</f>
        <v>0</v>
      </c>
      <c r="BC1121">
        <v>1</v>
      </c>
      <c r="BD1121" s="30" t="s">
        <v>98</v>
      </c>
      <c r="BE1121">
        <v>6</v>
      </c>
      <c r="BF1121" t="s">
        <v>107</v>
      </c>
      <c r="BG1121">
        <v>0</v>
      </c>
      <c r="BH1121" t="s">
        <v>83</v>
      </c>
      <c r="BI1121" t="s">
        <v>108</v>
      </c>
      <c r="BJ1121">
        <v>1959</v>
      </c>
      <c r="BK1121" t="s">
        <v>109</v>
      </c>
      <c r="BL1121">
        <v>1</v>
      </c>
      <c r="BM1121">
        <v>286</v>
      </c>
      <c r="BN1121" t="s">
        <v>98</v>
      </c>
      <c r="BO1121" t="s">
        <v>98</v>
      </c>
      <c r="BP1121" t="s">
        <v>105</v>
      </c>
      <c r="BQ1121" s="30">
        <v>140</v>
      </c>
      <c r="BR1121" s="14">
        <f>IF(Table1[[#This Row],[WoodDeckSF]]&gt;0,1,0)</f>
        <v>1</v>
      </c>
      <c r="BS1121">
        <v>0</v>
      </c>
      <c r="BT1121">
        <v>252</v>
      </c>
      <c r="BU1121">
        <v>0</v>
      </c>
      <c r="BV1121">
        <v>0</v>
      </c>
      <c r="BW1121">
        <v>0</v>
      </c>
      <c r="BX1121" s="28" t="s">
        <v>83</v>
      </c>
      <c r="BY1121" s="14">
        <f>IF(Table1[[#This Row],[PoolQC]]="NA", 0, 1)</f>
        <v>0</v>
      </c>
      <c r="BZ1121" s="30" t="s">
        <v>163</v>
      </c>
      <c r="CA1121" s="14">
        <f>IF(Table1[[#This Row],[Fence]]="NA",0,1)</f>
        <v>1</v>
      </c>
      <c r="CB1121" t="s">
        <v>83</v>
      </c>
      <c r="CC1121">
        <v>0</v>
      </c>
      <c r="CD1121" s="30">
        <v>7</v>
      </c>
      <c r="CE1121">
        <v>2006</v>
      </c>
      <c r="CF1121" t="s">
        <v>110</v>
      </c>
      <c r="CG1121" t="s">
        <v>111</v>
      </c>
      <c r="CH1121" s="14">
        <f>IF(Table1[[#This Row],[SaleCondition]]="Normal",1,0)</f>
        <v>1</v>
      </c>
      <c r="CI1121" s="1">
        <v>133700</v>
      </c>
    </row>
    <row r="1122" spans="1:87" x14ac:dyDescent="0.2">
      <c r="A1122">
        <v>1121</v>
      </c>
      <c r="B1122">
        <v>30</v>
      </c>
      <c r="C1122" s="28" t="s">
        <v>142</v>
      </c>
      <c r="D1122">
        <v>59</v>
      </c>
      <c r="E1122">
        <v>8263</v>
      </c>
      <c r="F1122" s="28" t="s">
        <v>82</v>
      </c>
      <c r="G1122" t="s">
        <v>83</v>
      </c>
      <c r="H1122" t="s">
        <v>84</v>
      </c>
      <c r="I1122" s="28" t="s">
        <v>175</v>
      </c>
      <c r="J1122" t="s">
        <v>86</v>
      </c>
      <c r="K1122" s="30" t="s">
        <v>87</v>
      </c>
      <c r="L1122" t="s">
        <v>194</v>
      </c>
      <c r="M1122" s="31" t="s">
        <v>176</v>
      </c>
      <c r="N1122" s="31" t="s">
        <v>90</v>
      </c>
      <c r="O1122" s="28" t="s">
        <v>90</v>
      </c>
      <c r="P1122" t="s">
        <v>91</v>
      </c>
      <c r="Q1122" s="30" t="s">
        <v>115</v>
      </c>
      <c r="R1122" s="28">
        <v>6</v>
      </c>
      <c r="S1122" s="28">
        <v>5</v>
      </c>
      <c r="T1122">
        <v>1920</v>
      </c>
      <c r="U1122">
        <v>1950</v>
      </c>
      <c r="V1122" s="14">
        <f t="shared" si="17"/>
        <v>1</v>
      </c>
      <c r="W1122" s="28" t="s">
        <v>93</v>
      </c>
      <c r="X1122" s="28" t="s">
        <v>94</v>
      </c>
      <c r="Y1122" s="30" t="s">
        <v>96</v>
      </c>
      <c r="Z1122" s="28" t="s">
        <v>96</v>
      </c>
      <c r="AA1122" t="s">
        <v>117</v>
      </c>
      <c r="AB1122" s="28">
        <v>0</v>
      </c>
      <c r="AC1122" s="28" t="s">
        <v>98</v>
      </c>
      <c r="AD1122" s="28" t="s">
        <v>98</v>
      </c>
      <c r="AE1122" s="30" t="s">
        <v>126</v>
      </c>
      <c r="AF1122" t="s">
        <v>98</v>
      </c>
      <c r="AG1122" t="s">
        <v>98</v>
      </c>
      <c r="AH1122" t="s">
        <v>100</v>
      </c>
      <c r="AI1122" t="s">
        <v>102</v>
      </c>
      <c r="AJ1122">
        <v>0</v>
      </c>
      <c r="AK1122" t="s">
        <v>102</v>
      </c>
      <c r="AL1122">
        <v>0</v>
      </c>
      <c r="AM1122">
        <v>1012</v>
      </c>
      <c r="AN1122">
        <v>1012</v>
      </c>
      <c r="AO1122" s="28" t="s">
        <v>103</v>
      </c>
      <c r="AP1122" s="28" t="s">
        <v>98</v>
      </c>
      <c r="AQ1122" t="s">
        <v>105</v>
      </c>
      <c r="AR1122" t="s">
        <v>164</v>
      </c>
      <c r="AS1122">
        <v>1012</v>
      </c>
      <c r="AT1122">
        <v>0</v>
      </c>
      <c r="AU1122">
        <v>0</v>
      </c>
      <c r="AV1122">
        <v>1012</v>
      </c>
      <c r="AW1122" s="30">
        <v>0</v>
      </c>
      <c r="AX1122">
        <v>0</v>
      </c>
      <c r="AY1122" s="30">
        <v>1</v>
      </c>
      <c r="AZ1122" s="30">
        <v>0</v>
      </c>
      <c r="BA1122">
        <v>2</v>
      </c>
      <c r="BB1122" s="14">
        <f>IF(Table1[[#This Row],[FullBath]]+Table1[[#This Row],[HalfBath]]=Table1[[#This Row],[BedroomAbvGr]],1,0)</f>
        <v>0</v>
      </c>
      <c r="BC1122">
        <v>1</v>
      </c>
      <c r="BD1122" s="30" t="s">
        <v>98</v>
      </c>
      <c r="BE1122">
        <v>6</v>
      </c>
      <c r="BF1122" t="s">
        <v>107</v>
      </c>
      <c r="BG1122">
        <v>1</v>
      </c>
      <c r="BH1122" t="s">
        <v>97</v>
      </c>
      <c r="BI1122" t="s">
        <v>127</v>
      </c>
      <c r="BJ1122">
        <v>1920</v>
      </c>
      <c r="BK1122" t="s">
        <v>102</v>
      </c>
      <c r="BL1122">
        <v>1</v>
      </c>
      <c r="BM1122">
        <v>308</v>
      </c>
      <c r="BN1122" t="s">
        <v>98</v>
      </c>
      <c r="BO1122" t="s">
        <v>98</v>
      </c>
      <c r="BP1122" t="s">
        <v>105</v>
      </c>
      <c r="BQ1122" s="30">
        <v>0</v>
      </c>
      <c r="BR1122" s="14">
        <f>IF(Table1[[#This Row],[WoodDeckSF]]&gt;0,1,0)</f>
        <v>0</v>
      </c>
      <c r="BS1122">
        <v>22</v>
      </c>
      <c r="BT1122">
        <v>112</v>
      </c>
      <c r="BU1122">
        <v>0</v>
      </c>
      <c r="BV1122">
        <v>0</v>
      </c>
      <c r="BW1122">
        <v>0</v>
      </c>
      <c r="BX1122" s="28" t="s">
        <v>83</v>
      </c>
      <c r="BY1122" s="14">
        <f>IF(Table1[[#This Row],[PoolQC]]="NA", 0, 1)</f>
        <v>0</v>
      </c>
      <c r="BZ1122" s="30" t="s">
        <v>134</v>
      </c>
      <c r="CA1122" s="14">
        <f>IF(Table1[[#This Row],[Fence]]="NA",0,1)</f>
        <v>1</v>
      </c>
      <c r="CB1122" t="s">
        <v>83</v>
      </c>
      <c r="CC1122">
        <v>0</v>
      </c>
      <c r="CD1122" s="30">
        <v>5</v>
      </c>
      <c r="CE1122">
        <v>2007</v>
      </c>
      <c r="CF1122" t="s">
        <v>110</v>
      </c>
      <c r="CG1122" t="s">
        <v>111</v>
      </c>
      <c r="CH1122" s="14">
        <f>IF(Table1[[#This Row],[SaleCondition]]="Normal",1,0)</f>
        <v>1</v>
      </c>
      <c r="CI1122" s="1">
        <v>118400</v>
      </c>
    </row>
    <row r="1123" spans="1:87" x14ac:dyDescent="0.2">
      <c r="A1123">
        <v>1122</v>
      </c>
      <c r="B1123">
        <v>20</v>
      </c>
      <c r="C1123" s="28" t="s">
        <v>81</v>
      </c>
      <c r="D1123">
        <v>84</v>
      </c>
      <c r="E1123">
        <v>10084</v>
      </c>
      <c r="F1123" s="28" t="s">
        <v>82</v>
      </c>
      <c r="G1123" t="s">
        <v>83</v>
      </c>
      <c r="H1123" t="s">
        <v>84</v>
      </c>
      <c r="I1123" s="28" t="s">
        <v>85</v>
      </c>
      <c r="J1123" t="s">
        <v>86</v>
      </c>
      <c r="K1123" s="30" t="s">
        <v>87</v>
      </c>
      <c r="L1123" t="s">
        <v>88</v>
      </c>
      <c r="M1123" s="31" t="s">
        <v>89</v>
      </c>
      <c r="N1123" s="31" t="s">
        <v>90</v>
      </c>
      <c r="O1123" s="28" t="s">
        <v>90</v>
      </c>
      <c r="P1123" t="s">
        <v>91</v>
      </c>
      <c r="Q1123" s="30" t="s">
        <v>115</v>
      </c>
      <c r="R1123" s="28">
        <v>7</v>
      </c>
      <c r="S1123" s="28">
        <v>5</v>
      </c>
      <c r="T1123">
        <v>2005</v>
      </c>
      <c r="U1123">
        <v>2006</v>
      </c>
      <c r="V1123" s="14">
        <f t="shared" si="17"/>
        <v>1</v>
      </c>
      <c r="W1123" s="28" t="s">
        <v>93</v>
      </c>
      <c r="X1123" s="28" t="s">
        <v>94</v>
      </c>
      <c r="Y1123" s="30" t="s">
        <v>95</v>
      </c>
      <c r="Z1123" s="28" t="s">
        <v>95</v>
      </c>
      <c r="AA1123" t="s">
        <v>96</v>
      </c>
      <c r="AB1123" s="28">
        <v>196</v>
      </c>
      <c r="AC1123" s="28" t="s">
        <v>97</v>
      </c>
      <c r="AD1123" s="28" t="s">
        <v>98</v>
      </c>
      <c r="AE1123" s="30" t="s">
        <v>99</v>
      </c>
      <c r="AF1123" t="s">
        <v>97</v>
      </c>
      <c r="AG1123" t="s">
        <v>98</v>
      </c>
      <c r="AH1123" t="s">
        <v>130</v>
      </c>
      <c r="AI1123" t="s">
        <v>101</v>
      </c>
      <c r="AJ1123">
        <v>24</v>
      </c>
      <c r="AK1123" t="s">
        <v>102</v>
      </c>
      <c r="AL1123">
        <v>0</v>
      </c>
      <c r="AM1123">
        <v>1528</v>
      </c>
      <c r="AN1123">
        <v>1552</v>
      </c>
      <c r="AO1123" s="28" t="s">
        <v>103</v>
      </c>
      <c r="AP1123" s="28" t="s">
        <v>104</v>
      </c>
      <c r="AQ1123" t="s">
        <v>105</v>
      </c>
      <c r="AR1123" t="s">
        <v>106</v>
      </c>
      <c r="AS1123">
        <v>1552</v>
      </c>
      <c r="AT1123">
        <v>0</v>
      </c>
      <c r="AU1123">
        <v>0</v>
      </c>
      <c r="AV1123">
        <v>1552</v>
      </c>
      <c r="AW1123" s="30">
        <v>0</v>
      </c>
      <c r="AX1123">
        <v>0</v>
      </c>
      <c r="AY1123" s="30">
        <v>2</v>
      </c>
      <c r="AZ1123" s="30">
        <v>0</v>
      </c>
      <c r="BA1123">
        <v>3</v>
      </c>
      <c r="BB1123" s="14">
        <f>IF(Table1[[#This Row],[FullBath]]+Table1[[#This Row],[HalfBath]]=Table1[[#This Row],[BedroomAbvGr]],1,0)</f>
        <v>0</v>
      </c>
      <c r="BC1123">
        <v>1</v>
      </c>
      <c r="BD1123" s="30" t="s">
        <v>97</v>
      </c>
      <c r="BE1123">
        <v>7</v>
      </c>
      <c r="BF1123" t="s">
        <v>107</v>
      </c>
      <c r="BG1123">
        <v>0</v>
      </c>
      <c r="BH1123" t="s">
        <v>83</v>
      </c>
      <c r="BI1123" t="s">
        <v>108</v>
      </c>
      <c r="BJ1123">
        <v>2005</v>
      </c>
      <c r="BK1123" t="s">
        <v>109</v>
      </c>
      <c r="BL1123">
        <v>3</v>
      </c>
      <c r="BM1123">
        <v>782</v>
      </c>
      <c r="BN1123" t="s">
        <v>98</v>
      </c>
      <c r="BO1123" t="s">
        <v>98</v>
      </c>
      <c r="BP1123" t="s">
        <v>105</v>
      </c>
      <c r="BQ1123" s="30">
        <v>144</v>
      </c>
      <c r="BR1123" s="14">
        <f>IF(Table1[[#This Row],[WoodDeckSF]]&gt;0,1,0)</f>
        <v>1</v>
      </c>
      <c r="BS1123">
        <v>20</v>
      </c>
      <c r="BT1123">
        <v>0</v>
      </c>
      <c r="BU1123">
        <v>0</v>
      </c>
      <c r="BV1123">
        <v>0</v>
      </c>
      <c r="BW1123">
        <v>0</v>
      </c>
      <c r="BX1123" s="28" t="s">
        <v>83</v>
      </c>
      <c r="BY1123" s="14">
        <f>IF(Table1[[#This Row],[PoolQC]]="NA", 0, 1)</f>
        <v>0</v>
      </c>
      <c r="BZ1123" s="30" t="s">
        <v>83</v>
      </c>
      <c r="CA1123" s="14">
        <f>IF(Table1[[#This Row],[Fence]]="NA",0,1)</f>
        <v>0</v>
      </c>
      <c r="CB1123" t="s">
        <v>83</v>
      </c>
      <c r="CC1123">
        <v>0</v>
      </c>
      <c r="CD1123" s="30">
        <v>7</v>
      </c>
      <c r="CE1123">
        <v>2006</v>
      </c>
      <c r="CF1123" t="s">
        <v>158</v>
      </c>
      <c r="CG1123" t="s">
        <v>159</v>
      </c>
      <c r="CH1123" s="14">
        <f>IF(Table1[[#This Row],[SaleCondition]]="Normal",1,0)</f>
        <v>0</v>
      </c>
      <c r="CI1123" s="1">
        <v>212900</v>
      </c>
    </row>
    <row r="1124" spans="1:87" x14ac:dyDescent="0.2">
      <c r="A1124">
        <v>1123</v>
      </c>
      <c r="B1124">
        <v>20</v>
      </c>
      <c r="C1124" s="28" t="s">
        <v>81</v>
      </c>
      <c r="D1124" t="s">
        <v>83</v>
      </c>
      <c r="E1124">
        <v>8926</v>
      </c>
      <c r="F1124" s="28" t="s">
        <v>82</v>
      </c>
      <c r="G1124" t="s">
        <v>83</v>
      </c>
      <c r="H1124" t="s">
        <v>120</v>
      </c>
      <c r="I1124" s="28" t="s">
        <v>85</v>
      </c>
      <c r="J1124" t="s">
        <v>86</v>
      </c>
      <c r="K1124" s="30" t="s">
        <v>122</v>
      </c>
      <c r="L1124" t="s">
        <v>88</v>
      </c>
      <c r="M1124" s="31" t="s">
        <v>185</v>
      </c>
      <c r="N1124" s="31" t="s">
        <v>90</v>
      </c>
      <c r="O1124" s="28" t="s">
        <v>90</v>
      </c>
      <c r="P1124" t="s">
        <v>91</v>
      </c>
      <c r="Q1124" s="30" t="s">
        <v>115</v>
      </c>
      <c r="R1124" s="28">
        <v>4</v>
      </c>
      <c r="S1124" s="28">
        <v>3</v>
      </c>
      <c r="T1124">
        <v>1956</v>
      </c>
      <c r="U1124">
        <v>1956</v>
      </c>
      <c r="V1124" s="14">
        <f t="shared" si="17"/>
        <v>0</v>
      </c>
      <c r="W1124" s="28" t="s">
        <v>93</v>
      </c>
      <c r="X1124" s="28" t="s">
        <v>94</v>
      </c>
      <c r="Y1124" s="30" t="s">
        <v>186</v>
      </c>
      <c r="Z1124" s="28" t="s">
        <v>186</v>
      </c>
      <c r="AA1124" t="s">
        <v>117</v>
      </c>
      <c r="AB1124" s="28">
        <v>0</v>
      </c>
      <c r="AC1124" s="28" t="s">
        <v>98</v>
      </c>
      <c r="AD1124" s="28" t="s">
        <v>98</v>
      </c>
      <c r="AE1124" s="30" t="s">
        <v>118</v>
      </c>
      <c r="AF1124" t="s">
        <v>98</v>
      </c>
      <c r="AG1124" t="s">
        <v>98</v>
      </c>
      <c r="AH1124" t="s">
        <v>100</v>
      </c>
      <c r="AI1124" t="s">
        <v>102</v>
      </c>
      <c r="AJ1124">
        <v>0</v>
      </c>
      <c r="AK1124" t="s">
        <v>102</v>
      </c>
      <c r="AL1124">
        <v>0</v>
      </c>
      <c r="AM1124">
        <v>672</v>
      </c>
      <c r="AN1124">
        <v>672</v>
      </c>
      <c r="AO1124" s="28" t="s">
        <v>103</v>
      </c>
      <c r="AP1124" s="28" t="s">
        <v>104</v>
      </c>
      <c r="AQ1124" t="s">
        <v>105</v>
      </c>
      <c r="AR1124" t="s">
        <v>164</v>
      </c>
      <c r="AS1124">
        <v>960</v>
      </c>
      <c r="AT1124">
        <v>0</v>
      </c>
      <c r="AU1124">
        <v>0</v>
      </c>
      <c r="AV1124">
        <v>960</v>
      </c>
      <c r="AW1124" s="30">
        <v>0</v>
      </c>
      <c r="AX1124">
        <v>0</v>
      </c>
      <c r="AY1124" s="30">
        <v>1</v>
      </c>
      <c r="AZ1124" s="30">
        <v>0</v>
      </c>
      <c r="BA1124">
        <v>3</v>
      </c>
      <c r="BB1124" s="14">
        <f>IF(Table1[[#This Row],[FullBath]]+Table1[[#This Row],[HalfBath]]=Table1[[#This Row],[BedroomAbvGr]],1,0)</f>
        <v>0</v>
      </c>
      <c r="BC1124">
        <v>1</v>
      </c>
      <c r="BD1124" s="30" t="s">
        <v>98</v>
      </c>
      <c r="BE1124">
        <v>5</v>
      </c>
      <c r="BF1124" t="s">
        <v>107</v>
      </c>
      <c r="BG1124">
        <v>0</v>
      </c>
      <c r="BH1124" t="s">
        <v>83</v>
      </c>
      <c r="BI1124" t="s">
        <v>209</v>
      </c>
      <c r="BJ1124">
        <v>1956</v>
      </c>
      <c r="BK1124" t="s">
        <v>102</v>
      </c>
      <c r="BL1124">
        <v>1</v>
      </c>
      <c r="BM1124">
        <v>288</v>
      </c>
      <c r="BN1124" t="s">
        <v>98</v>
      </c>
      <c r="BO1124" t="s">
        <v>98</v>
      </c>
      <c r="BP1124" t="s">
        <v>105</v>
      </c>
      <c r="BQ1124" s="30">
        <v>64</v>
      </c>
      <c r="BR1124" s="14">
        <f>IF(Table1[[#This Row],[WoodDeckSF]]&gt;0,1,0)</f>
        <v>1</v>
      </c>
      <c r="BS1124">
        <v>0</v>
      </c>
      <c r="BT1124">
        <v>0</v>
      </c>
      <c r="BU1124">
        <v>0</v>
      </c>
      <c r="BV1124">
        <v>160</v>
      </c>
      <c r="BW1124">
        <v>0</v>
      </c>
      <c r="BX1124" s="28" t="s">
        <v>83</v>
      </c>
      <c r="BY1124" s="14">
        <f>IF(Table1[[#This Row],[PoolQC]]="NA", 0, 1)</f>
        <v>0</v>
      </c>
      <c r="BZ1124" s="30" t="s">
        <v>134</v>
      </c>
      <c r="CA1124" s="14">
        <f>IF(Table1[[#This Row],[Fence]]="NA",0,1)</f>
        <v>1</v>
      </c>
      <c r="CB1124" t="s">
        <v>83</v>
      </c>
      <c r="CC1124">
        <v>0</v>
      </c>
      <c r="CD1124" s="30">
        <v>10</v>
      </c>
      <c r="CE1124">
        <v>2009</v>
      </c>
      <c r="CF1124" t="s">
        <v>173</v>
      </c>
      <c r="CG1124" t="s">
        <v>128</v>
      </c>
      <c r="CH1124" s="14">
        <f>IF(Table1[[#This Row],[SaleCondition]]="Normal",1,0)</f>
        <v>0</v>
      </c>
      <c r="CI1124" s="1">
        <v>112000</v>
      </c>
    </row>
    <row r="1125" spans="1:87" x14ac:dyDescent="0.2">
      <c r="A1125">
        <v>1124</v>
      </c>
      <c r="B1125">
        <v>20</v>
      </c>
      <c r="C1125" s="28" t="s">
        <v>81</v>
      </c>
      <c r="D1125">
        <v>50</v>
      </c>
      <c r="E1125">
        <v>9405</v>
      </c>
      <c r="F1125" s="28" t="s">
        <v>82</v>
      </c>
      <c r="G1125" t="s">
        <v>83</v>
      </c>
      <c r="H1125" t="s">
        <v>84</v>
      </c>
      <c r="I1125" s="28" t="s">
        <v>85</v>
      </c>
      <c r="J1125" t="s">
        <v>86</v>
      </c>
      <c r="K1125" s="30" t="s">
        <v>87</v>
      </c>
      <c r="L1125" t="s">
        <v>88</v>
      </c>
      <c r="M1125" s="31" t="s">
        <v>185</v>
      </c>
      <c r="N1125" s="31" t="s">
        <v>90</v>
      </c>
      <c r="O1125" s="28" t="s">
        <v>90</v>
      </c>
      <c r="P1125" t="s">
        <v>91</v>
      </c>
      <c r="Q1125" s="30" t="s">
        <v>115</v>
      </c>
      <c r="R1125" s="28">
        <v>5</v>
      </c>
      <c r="S1125" s="28">
        <v>9</v>
      </c>
      <c r="T1125">
        <v>1947</v>
      </c>
      <c r="U1125">
        <v>2008</v>
      </c>
      <c r="V1125" s="14">
        <f t="shared" si="17"/>
        <v>1</v>
      </c>
      <c r="W1125" s="28" t="s">
        <v>152</v>
      </c>
      <c r="X1125" s="28" t="s">
        <v>94</v>
      </c>
      <c r="Y1125" s="30" t="s">
        <v>95</v>
      </c>
      <c r="Z1125" s="28" t="s">
        <v>95</v>
      </c>
      <c r="AA1125" t="s">
        <v>117</v>
      </c>
      <c r="AB1125" s="28">
        <v>0</v>
      </c>
      <c r="AC1125" s="28" t="s">
        <v>98</v>
      </c>
      <c r="AD1125" s="28" t="s">
        <v>104</v>
      </c>
      <c r="AE1125" s="30" t="s">
        <v>118</v>
      </c>
      <c r="AF1125" t="s">
        <v>98</v>
      </c>
      <c r="AG1125" t="s">
        <v>98</v>
      </c>
      <c r="AH1125" t="s">
        <v>100</v>
      </c>
      <c r="AI1125" t="s">
        <v>102</v>
      </c>
      <c r="AJ1125">
        <v>0</v>
      </c>
      <c r="AK1125" t="s">
        <v>102</v>
      </c>
      <c r="AL1125">
        <v>0</v>
      </c>
      <c r="AM1125">
        <v>698</v>
      </c>
      <c r="AN1125">
        <v>698</v>
      </c>
      <c r="AO1125" s="28" t="s">
        <v>103</v>
      </c>
      <c r="AP1125" s="28" t="s">
        <v>104</v>
      </c>
      <c r="AQ1125" t="s">
        <v>105</v>
      </c>
      <c r="AR1125" t="s">
        <v>106</v>
      </c>
      <c r="AS1125">
        <v>698</v>
      </c>
      <c r="AT1125">
        <v>0</v>
      </c>
      <c r="AU1125">
        <v>0</v>
      </c>
      <c r="AV1125">
        <v>698</v>
      </c>
      <c r="AW1125" s="30">
        <v>0</v>
      </c>
      <c r="AX1125">
        <v>1</v>
      </c>
      <c r="AY1125" s="30">
        <v>1</v>
      </c>
      <c r="AZ1125" s="30">
        <v>0</v>
      </c>
      <c r="BA1125">
        <v>2</v>
      </c>
      <c r="BB1125" s="14">
        <f>IF(Table1[[#This Row],[FullBath]]+Table1[[#This Row],[HalfBath]]=Table1[[#This Row],[BedroomAbvGr]],1,0)</f>
        <v>0</v>
      </c>
      <c r="BC1125">
        <v>1</v>
      </c>
      <c r="BD1125" s="30" t="s">
        <v>98</v>
      </c>
      <c r="BE1125">
        <v>4</v>
      </c>
      <c r="BF1125" t="s">
        <v>107</v>
      </c>
      <c r="BG1125">
        <v>0</v>
      </c>
      <c r="BH1125" t="s">
        <v>83</v>
      </c>
      <c r="BI1125" t="s">
        <v>83</v>
      </c>
      <c r="BJ1125" t="s">
        <v>83</v>
      </c>
      <c r="BK1125" t="s">
        <v>83</v>
      </c>
      <c r="BL1125">
        <v>0</v>
      </c>
      <c r="BM1125">
        <v>0</v>
      </c>
      <c r="BN1125" t="s">
        <v>83</v>
      </c>
      <c r="BO1125" t="s">
        <v>83</v>
      </c>
      <c r="BP1125" t="s">
        <v>105</v>
      </c>
      <c r="BQ1125" s="30">
        <v>0</v>
      </c>
      <c r="BR1125" s="14">
        <f>IF(Table1[[#This Row],[WoodDeckSF]]&gt;0,1,0)</f>
        <v>0</v>
      </c>
      <c r="BS1125">
        <v>200</v>
      </c>
      <c r="BT1125">
        <v>0</v>
      </c>
      <c r="BU1125">
        <v>0</v>
      </c>
      <c r="BV1125">
        <v>0</v>
      </c>
      <c r="BW1125">
        <v>0</v>
      </c>
      <c r="BX1125" s="28" t="s">
        <v>83</v>
      </c>
      <c r="BY1125" s="14">
        <f>IF(Table1[[#This Row],[PoolQC]]="NA", 0, 1)</f>
        <v>0</v>
      </c>
      <c r="BZ1125" s="30" t="s">
        <v>83</v>
      </c>
      <c r="CA1125" s="14">
        <f>IF(Table1[[#This Row],[Fence]]="NA",0,1)</f>
        <v>0</v>
      </c>
      <c r="CB1125" t="s">
        <v>83</v>
      </c>
      <c r="CC1125">
        <v>0</v>
      </c>
      <c r="CD1125" s="30">
        <v>6</v>
      </c>
      <c r="CE1125">
        <v>2009</v>
      </c>
      <c r="CF1125" t="s">
        <v>110</v>
      </c>
      <c r="CG1125" t="s">
        <v>111</v>
      </c>
      <c r="CH1125" s="14">
        <f>IF(Table1[[#This Row],[SaleCondition]]="Normal",1,0)</f>
        <v>1</v>
      </c>
      <c r="CI1125" s="1">
        <v>118000</v>
      </c>
    </row>
    <row r="1126" spans="1:87" x14ac:dyDescent="0.2">
      <c r="A1126">
        <v>1125</v>
      </c>
      <c r="B1126">
        <v>80</v>
      </c>
      <c r="C1126" s="28" t="s">
        <v>81</v>
      </c>
      <c r="D1126" t="s">
        <v>83</v>
      </c>
      <c r="E1126">
        <v>9125</v>
      </c>
      <c r="F1126" s="28" t="s">
        <v>82</v>
      </c>
      <c r="G1126" t="s">
        <v>83</v>
      </c>
      <c r="H1126" t="s">
        <v>120</v>
      </c>
      <c r="I1126" s="28" t="s">
        <v>85</v>
      </c>
      <c r="J1126" t="s">
        <v>86</v>
      </c>
      <c r="K1126" s="30" t="s">
        <v>87</v>
      </c>
      <c r="L1126" t="s">
        <v>88</v>
      </c>
      <c r="M1126" s="31" t="s">
        <v>193</v>
      </c>
      <c r="N1126" s="31" t="s">
        <v>90</v>
      </c>
      <c r="O1126" s="28" t="s">
        <v>90</v>
      </c>
      <c r="P1126" t="s">
        <v>91</v>
      </c>
      <c r="Q1126" s="30" t="s">
        <v>197</v>
      </c>
      <c r="R1126" s="28">
        <v>7</v>
      </c>
      <c r="S1126" s="28">
        <v>5</v>
      </c>
      <c r="T1126">
        <v>1992</v>
      </c>
      <c r="U1126">
        <v>1992</v>
      </c>
      <c r="V1126" s="14">
        <f t="shared" si="17"/>
        <v>0</v>
      </c>
      <c r="W1126" s="28" t="s">
        <v>93</v>
      </c>
      <c r="X1126" s="28" t="s">
        <v>94</v>
      </c>
      <c r="Y1126" s="30" t="s">
        <v>140</v>
      </c>
      <c r="Z1126" s="28" t="s">
        <v>140</v>
      </c>
      <c r="AA1126" t="s">
        <v>96</v>
      </c>
      <c r="AB1126" s="28">
        <v>170</v>
      </c>
      <c r="AC1126" s="28" t="s">
        <v>98</v>
      </c>
      <c r="AD1126" s="28" t="s">
        <v>98</v>
      </c>
      <c r="AE1126" s="30" t="s">
        <v>99</v>
      </c>
      <c r="AF1126" t="s">
        <v>97</v>
      </c>
      <c r="AG1126" t="s">
        <v>98</v>
      </c>
      <c r="AH1126" t="s">
        <v>100</v>
      </c>
      <c r="AI1126" t="s">
        <v>102</v>
      </c>
      <c r="AJ1126">
        <v>0</v>
      </c>
      <c r="AK1126" t="s">
        <v>102</v>
      </c>
      <c r="AL1126">
        <v>0</v>
      </c>
      <c r="AM1126">
        <v>384</v>
      </c>
      <c r="AN1126">
        <v>384</v>
      </c>
      <c r="AO1126" s="28" t="s">
        <v>103</v>
      </c>
      <c r="AP1126" s="28" t="s">
        <v>97</v>
      </c>
      <c r="AQ1126" t="s">
        <v>105</v>
      </c>
      <c r="AR1126" t="s">
        <v>106</v>
      </c>
      <c r="AS1126">
        <v>812</v>
      </c>
      <c r="AT1126">
        <v>670</v>
      </c>
      <c r="AU1126">
        <v>0</v>
      </c>
      <c r="AV1126">
        <v>1482</v>
      </c>
      <c r="AW1126" s="30">
        <v>0</v>
      </c>
      <c r="AX1126">
        <v>0</v>
      </c>
      <c r="AY1126" s="30">
        <v>2</v>
      </c>
      <c r="AZ1126" s="30">
        <v>1</v>
      </c>
      <c r="BA1126">
        <v>3</v>
      </c>
      <c r="BB1126" s="14">
        <f>IF(Table1[[#This Row],[FullBath]]+Table1[[#This Row],[HalfBath]]=Table1[[#This Row],[BedroomAbvGr]],1,0)</f>
        <v>1</v>
      </c>
      <c r="BC1126">
        <v>1</v>
      </c>
      <c r="BD1126" s="30" t="s">
        <v>97</v>
      </c>
      <c r="BE1126">
        <v>7</v>
      </c>
      <c r="BF1126" t="s">
        <v>107</v>
      </c>
      <c r="BG1126">
        <v>1</v>
      </c>
      <c r="BH1126" t="s">
        <v>98</v>
      </c>
      <c r="BI1126" t="s">
        <v>108</v>
      </c>
      <c r="BJ1126">
        <v>1992</v>
      </c>
      <c r="BK1126" t="s">
        <v>157</v>
      </c>
      <c r="BL1126">
        <v>2</v>
      </c>
      <c r="BM1126">
        <v>392</v>
      </c>
      <c r="BN1126" t="s">
        <v>98</v>
      </c>
      <c r="BO1126" t="s">
        <v>98</v>
      </c>
      <c r="BP1126" t="s">
        <v>105</v>
      </c>
      <c r="BQ1126" s="30">
        <v>100</v>
      </c>
      <c r="BR1126" s="14">
        <f>IF(Table1[[#This Row],[WoodDeckSF]]&gt;0,1,0)</f>
        <v>1</v>
      </c>
      <c r="BS1126">
        <v>25</v>
      </c>
      <c r="BT1126">
        <v>0</v>
      </c>
      <c r="BU1126">
        <v>0</v>
      </c>
      <c r="BV1126">
        <v>0</v>
      </c>
      <c r="BW1126">
        <v>0</v>
      </c>
      <c r="BX1126" s="28" t="s">
        <v>83</v>
      </c>
      <c r="BY1126" s="14">
        <f>IF(Table1[[#This Row],[PoolQC]]="NA", 0, 1)</f>
        <v>0</v>
      </c>
      <c r="BZ1126" s="30" t="s">
        <v>83</v>
      </c>
      <c r="CA1126" s="14">
        <f>IF(Table1[[#This Row],[Fence]]="NA",0,1)</f>
        <v>0</v>
      </c>
      <c r="CB1126" t="s">
        <v>83</v>
      </c>
      <c r="CC1126">
        <v>0</v>
      </c>
      <c r="CD1126" s="30">
        <v>7</v>
      </c>
      <c r="CE1126">
        <v>2007</v>
      </c>
      <c r="CF1126" t="s">
        <v>110</v>
      </c>
      <c r="CG1126" t="s">
        <v>111</v>
      </c>
      <c r="CH1126" s="14">
        <f>IF(Table1[[#This Row],[SaleCondition]]="Normal",1,0)</f>
        <v>1</v>
      </c>
      <c r="CI1126" s="1">
        <v>163900</v>
      </c>
    </row>
    <row r="1127" spans="1:87" x14ac:dyDescent="0.2">
      <c r="A1127">
        <v>1126</v>
      </c>
      <c r="B1127">
        <v>20</v>
      </c>
      <c r="C1127" s="28" t="s">
        <v>81</v>
      </c>
      <c r="D1127">
        <v>60</v>
      </c>
      <c r="E1127">
        <v>10434</v>
      </c>
      <c r="F1127" s="28" t="s">
        <v>82</v>
      </c>
      <c r="G1127" t="s">
        <v>83</v>
      </c>
      <c r="H1127" t="s">
        <v>84</v>
      </c>
      <c r="I1127" s="28" t="s">
        <v>85</v>
      </c>
      <c r="J1127" t="s">
        <v>86</v>
      </c>
      <c r="K1127" s="30" t="s">
        <v>87</v>
      </c>
      <c r="L1127" t="s">
        <v>88</v>
      </c>
      <c r="M1127" s="31" t="s">
        <v>162</v>
      </c>
      <c r="N1127" s="31" t="s">
        <v>90</v>
      </c>
      <c r="O1127" s="28" t="s">
        <v>90</v>
      </c>
      <c r="P1127" t="s">
        <v>91</v>
      </c>
      <c r="Q1127" s="30" t="s">
        <v>115</v>
      </c>
      <c r="R1127" s="28">
        <v>4</v>
      </c>
      <c r="S1127" s="28">
        <v>5</v>
      </c>
      <c r="T1127">
        <v>1955</v>
      </c>
      <c r="U1127">
        <v>1955</v>
      </c>
      <c r="V1127" s="14">
        <f t="shared" si="17"/>
        <v>0</v>
      </c>
      <c r="W1127" s="28" t="s">
        <v>93</v>
      </c>
      <c r="X1127" s="28" t="s">
        <v>94</v>
      </c>
      <c r="Y1127" s="30" t="s">
        <v>161</v>
      </c>
      <c r="Z1127" s="28" t="s">
        <v>161</v>
      </c>
      <c r="AA1127" t="s">
        <v>117</v>
      </c>
      <c r="AB1127" s="28">
        <v>0</v>
      </c>
      <c r="AC1127" s="28" t="s">
        <v>98</v>
      </c>
      <c r="AD1127" s="28" t="s">
        <v>98</v>
      </c>
      <c r="AE1127" s="30" t="s">
        <v>118</v>
      </c>
      <c r="AF1127" t="s">
        <v>98</v>
      </c>
      <c r="AG1127" t="s">
        <v>98</v>
      </c>
      <c r="AH1127" t="s">
        <v>100</v>
      </c>
      <c r="AI1127" t="s">
        <v>102</v>
      </c>
      <c r="AJ1127">
        <v>0</v>
      </c>
      <c r="AK1127" t="s">
        <v>102</v>
      </c>
      <c r="AL1127">
        <v>0</v>
      </c>
      <c r="AM1127">
        <v>1005</v>
      </c>
      <c r="AN1127">
        <v>1005</v>
      </c>
      <c r="AO1127" s="28" t="s">
        <v>103</v>
      </c>
      <c r="AP1127" s="28" t="s">
        <v>98</v>
      </c>
      <c r="AQ1127" t="s">
        <v>105</v>
      </c>
      <c r="AR1127" t="s">
        <v>106</v>
      </c>
      <c r="AS1127">
        <v>1005</v>
      </c>
      <c r="AT1127">
        <v>0</v>
      </c>
      <c r="AU1127">
        <v>0</v>
      </c>
      <c r="AV1127">
        <v>1005</v>
      </c>
      <c r="AW1127" s="30">
        <v>0</v>
      </c>
      <c r="AX1127">
        <v>0</v>
      </c>
      <c r="AY1127" s="30">
        <v>1</v>
      </c>
      <c r="AZ1127" s="30">
        <v>0</v>
      </c>
      <c r="BA1127">
        <v>2</v>
      </c>
      <c r="BB1127" s="14">
        <f>IF(Table1[[#This Row],[FullBath]]+Table1[[#This Row],[HalfBath]]=Table1[[#This Row],[BedroomAbvGr]],1,0)</f>
        <v>0</v>
      </c>
      <c r="BC1127">
        <v>1</v>
      </c>
      <c r="BD1127" s="30" t="s">
        <v>147</v>
      </c>
      <c r="BE1127">
        <v>5</v>
      </c>
      <c r="BF1127" t="s">
        <v>107</v>
      </c>
      <c r="BG1127">
        <v>1</v>
      </c>
      <c r="BH1127" t="s">
        <v>98</v>
      </c>
      <c r="BI1127" t="s">
        <v>127</v>
      </c>
      <c r="BJ1127">
        <v>1977</v>
      </c>
      <c r="BK1127" t="s">
        <v>102</v>
      </c>
      <c r="BL1127">
        <v>2</v>
      </c>
      <c r="BM1127">
        <v>672</v>
      </c>
      <c r="BN1127" t="s">
        <v>147</v>
      </c>
      <c r="BO1127" t="s">
        <v>147</v>
      </c>
      <c r="BP1127" t="s">
        <v>105</v>
      </c>
      <c r="BQ1127" s="30">
        <v>0</v>
      </c>
      <c r="BR1127" s="14">
        <f>IF(Table1[[#This Row],[WoodDeckSF]]&gt;0,1,0)</f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 s="28" t="s">
        <v>83</v>
      </c>
      <c r="BY1127" s="14">
        <f>IF(Table1[[#This Row],[PoolQC]]="NA", 0, 1)</f>
        <v>0</v>
      </c>
      <c r="BZ1127" s="30" t="s">
        <v>83</v>
      </c>
      <c r="CA1127" s="14">
        <f>IF(Table1[[#This Row],[Fence]]="NA",0,1)</f>
        <v>0</v>
      </c>
      <c r="CB1127" t="s">
        <v>83</v>
      </c>
      <c r="CC1127">
        <v>0</v>
      </c>
      <c r="CD1127" s="30">
        <v>11</v>
      </c>
      <c r="CE1127">
        <v>2009</v>
      </c>
      <c r="CF1127" t="s">
        <v>110</v>
      </c>
      <c r="CG1127" t="s">
        <v>111</v>
      </c>
      <c r="CH1127" s="14">
        <f>IF(Table1[[#This Row],[SaleCondition]]="Normal",1,0)</f>
        <v>1</v>
      </c>
      <c r="CI1127" s="1">
        <v>115000</v>
      </c>
    </row>
    <row r="1128" spans="1:87" x14ac:dyDescent="0.2">
      <c r="A1128">
        <v>1127</v>
      </c>
      <c r="B1128">
        <v>120</v>
      </c>
      <c r="C1128" s="28" t="s">
        <v>81</v>
      </c>
      <c r="D1128">
        <v>53</v>
      </c>
      <c r="E1128">
        <v>3684</v>
      </c>
      <c r="F1128" s="28" t="s">
        <v>82</v>
      </c>
      <c r="G1128" t="s">
        <v>83</v>
      </c>
      <c r="H1128" t="s">
        <v>84</v>
      </c>
      <c r="I1128" s="28" t="s">
        <v>85</v>
      </c>
      <c r="J1128" t="s">
        <v>86</v>
      </c>
      <c r="K1128" s="30" t="s">
        <v>87</v>
      </c>
      <c r="L1128" t="s">
        <v>88</v>
      </c>
      <c r="M1128" s="31" t="s">
        <v>227</v>
      </c>
      <c r="N1128" s="31" t="s">
        <v>90</v>
      </c>
      <c r="O1128" s="28" t="s">
        <v>90</v>
      </c>
      <c r="P1128" t="s">
        <v>179</v>
      </c>
      <c r="Q1128" s="30" t="s">
        <v>115</v>
      </c>
      <c r="R1128" s="28">
        <v>7</v>
      </c>
      <c r="S1128" s="28">
        <v>5</v>
      </c>
      <c r="T1128">
        <v>2007</v>
      </c>
      <c r="U1128">
        <v>2007</v>
      </c>
      <c r="V1128" s="14">
        <f t="shared" si="17"/>
        <v>0</v>
      </c>
      <c r="W1128" s="28" t="s">
        <v>152</v>
      </c>
      <c r="X1128" s="28" t="s">
        <v>94</v>
      </c>
      <c r="Y1128" s="30" t="s">
        <v>95</v>
      </c>
      <c r="Z1128" s="28" t="s">
        <v>95</v>
      </c>
      <c r="AA1128" t="s">
        <v>96</v>
      </c>
      <c r="AB1128" s="28">
        <v>130</v>
      </c>
      <c r="AC1128" s="28" t="s">
        <v>97</v>
      </c>
      <c r="AD1128" s="28" t="s">
        <v>98</v>
      </c>
      <c r="AE1128" s="30" t="s">
        <v>99</v>
      </c>
      <c r="AF1128" t="s">
        <v>97</v>
      </c>
      <c r="AG1128" t="s">
        <v>98</v>
      </c>
      <c r="AH1128" t="s">
        <v>100</v>
      </c>
      <c r="AI1128" t="s">
        <v>102</v>
      </c>
      <c r="AJ1128">
        <v>0</v>
      </c>
      <c r="AK1128" t="s">
        <v>102</v>
      </c>
      <c r="AL1128">
        <v>0</v>
      </c>
      <c r="AM1128">
        <v>1373</v>
      </c>
      <c r="AN1128">
        <v>1373</v>
      </c>
      <c r="AO1128" s="28" t="s">
        <v>103</v>
      </c>
      <c r="AP1128" s="28" t="s">
        <v>104</v>
      </c>
      <c r="AQ1128" t="s">
        <v>105</v>
      </c>
      <c r="AR1128" t="s">
        <v>106</v>
      </c>
      <c r="AS1128">
        <v>1555</v>
      </c>
      <c r="AT1128">
        <v>0</v>
      </c>
      <c r="AU1128">
        <v>0</v>
      </c>
      <c r="AV1128">
        <v>1555</v>
      </c>
      <c r="AW1128" s="30">
        <v>0</v>
      </c>
      <c r="AX1128">
        <v>0</v>
      </c>
      <c r="AY1128" s="30">
        <v>2</v>
      </c>
      <c r="AZ1128" s="30">
        <v>0</v>
      </c>
      <c r="BA1128">
        <v>2</v>
      </c>
      <c r="BB1128" s="14">
        <f>IF(Table1[[#This Row],[FullBath]]+Table1[[#This Row],[HalfBath]]=Table1[[#This Row],[BedroomAbvGr]],1,0)</f>
        <v>1</v>
      </c>
      <c r="BC1128">
        <v>1</v>
      </c>
      <c r="BD1128" s="30" t="s">
        <v>97</v>
      </c>
      <c r="BE1128">
        <v>7</v>
      </c>
      <c r="BF1128" t="s">
        <v>107</v>
      </c>
      <c r="BG1128">
        <v>1</v>
      </c>
      <c r="BH1128" t="s">
        <v>98</v>
      </c>
      <c r="BI1128" t="s">
        <v>108</v>
      </c>
      <c r="BJ1128">
        <v>2007</v>
      </c>
      <c r="BK1128" t="s">
        <v>157</v>
      </c>
      <c r="BL1128">
        <v>3</v>
      </c>
      <c r="BM1128">
        <v>660</v>
      </c>
      <c r="BN1128" t="s">
        <v>98</v>
      </c>
      <c r="BO1128" t="s">
        <v>98</v>
      </c>
      <c r="BP1128" t="s">
        <v>105</v>
      </c>
      <c r="BQ1128" s="30">
        <v>143</v>
      </c>
      <c r="BR1128" s="14">
        <f>IF(Table1[[#This Row],[WoodDeckSF]]&gt;0,1,0)</f>
        <v>1</v>
      </c>
      <c r="BS1128">
        <v>20</v>
      </c>
      <c r="BT1128">
        <v>0</v>
      </c>
      <c r="BU1128">
        <v>0</v>
      </c>
      <c r="BV1128">
        <v>0</v>
      </c>
      <c r="BW1128">
        <v>0</v>
      </c>
      <c r="BX1128" s="28" t="s">
        <v>83</v>
      </c>
      <c r="BY1128" s="14">
        <f>IF(Table1[[#This Row],[PoolQC]]="NA", 0, 1)</f>
        <v>0</v>
      </c>
      <c r="BZ1128" s="30" t="s">
        <v>83</v>
      </c>
      <c r="CA1128" s="14">
        <f>IF(Table1[[#This Row],[Fence]]="NA",0,1)</f>
        <v>0</v>
      </c>
      <c r="CB1128" t="s">
        <v>83</v>
      </c>
      <c r="CC1128">
        <v>0</v>
      </c>
      <c r="CD1128" s="30">
        <v>6</v>
      </c>
      <c r="CE1128">
        <v>2009</v>
      </c>
      <c r="CF1128" t="s">
        <v>110</v>
      </c>
      <c r="CG1128" t="s">
        <v>111</v>
      </c>
      <c r="CH1128" s="14">
        <f>IF(Table1[[#This Row],[SaleCondition]]="Normal",1,0)</f>
        <v>1</v>
      </c>
      <c r="CI1128" s="1">
        <v>174000</v>
      </c>
    </row>
    <row r="1129" spans="1:87" x14ac:dyDescent="0.2">
      <c r="A1129">
        <v>1128</v>
      </c>
      <c r="B1129">
        <v>20</v>
      </c>
      <c r="C1129" s="28" t="s">
        <v>81</v>
      </c>
      <c r="D1129">
        <v>182</v>
      </c>
      <c r="E1129">
        <v>14572</v>
      </c>
      <c r="F1129" s="28" t="s">
        <v>82</v>
      </c>
      <c r="G1129" t="s">
        <v>83</v>
      </c>
      <c r="H1129" t="s">
        <v>231</v>
      </c>
      <c r="I1129" s="28" t="s">
        <v>85</v>
      </c>
      <c r="J1129" t="s">
        <v>86</v>
      </c>
      <c r="K1129" s="30" t="s">
        <v>122</v>
      </c>
      <c r="L1129" t="s">
        <v>88</v>
      </c>
      <c r="M1129" s="31" t="s">
        <v>193</v>
      </c>
      <c r="N1129" s="31" t="s">
        <v>90</v>
      </c>
      <c r="O1129" s="28" t="s">
        <v>90</v>
      </c>
      <c r="P1129" t="s">
        <v>91</v>
      </c>
      <c r="Q1129" s="30" t="s">
        <v>115</v>
      </c>
      <c r="R1129" s="28">
        <v>7</v>
      </c>
      <c r="S1129" s="28">
        <v>5</v>
      </c>
      <c r="T1129">
        <v>2004</v>
      </c>
      <c r="U1129">
        <v>2004</v>
      </c>
      <c r="V1129" s="14">
        <f t="shared" si="17"/>
        <v>0</v>
      </c>
      <c r="W1129" s="28" t="s">
        <v>152</v>
      </c>
      <c r="X1129" s="28" t="s">
        <v>94</v>
      </c>
      <c r="Y1129" s="30" t="s">
        <v>95</v>
      </c>
      <c r="Z1129" s="28" t="s">
        <v>95</v>
      </c>
      <c r="AA1129" t="s">
        <v>117</v>
      </c>
      <c r="AB1129" s="28">
        <v>0</v>
      </c>
      <c r="AC1129" s="28" t="s">
        <v>97</v>
      </c>
      <c r="AD1129" s="28" t="s">
        <v>98</v>
      </c>
      <c r="AE1129" s="30" t="s">
        <v>99</v>
      </c>
      <c r="AF1129" t="s">
        <v>97</v>
      </c>
      <c r="AG1129" t="s">
        <v>98</v>
      </c>
      <c r="AH1129" t="s">
        <v>130</v>
      </c>
      <c r="AI1129" t="s">
        <v>101</v>
      </c>
      <c r="AJ1129">
        <v>1300</v>
      </c>
      <c r="AK1129" t="s">
        <v>102</v>
      </c>
      <c r="AL1129">
        <v>0</v>
      </c>
      <c r="AM1129">
        <v>230</v>
      </c>
      <c r="AN1129">
        <v>1530</v>
      </c>
      <c r="AO1129" s="28" t="s">
        <v>103</v>
      </c>
      <c r="AP1129" s="28" t="s">
        <v>104</v>
      </c>
      <c r="AQ1129" t="s">
        <v>105</v>
      </c>
      <c r="AR1129" t="s">
        <v>106</v>
      </c>
      <c r="AS1129">
        <v>1530</v>
      </c>
      <c r="AT1129">
        <v>0</v>
      </c>
      <c r="AU1129">
        <v>0</v>
      </c>
      <c r="AV1129">
        <v>1530</v>
      </c>
      <c r="AW1129" s="30">
        <v>1</v>
      </c>
      <c r="AX1129">
        <v>0</v>
      </c>
      <c r="AY1129" s="30">
        <v>2</v>
      </c>
      <c r="AZ1129" s="30">
        <v>0</v>
      </c>
      <c r="BA1129">
        <v>3</v>
      </c>
      <c r="BB1129" s="14">
        <f>IF(Table1[[#This Row],[FullBath]]+Table1[[#This Row],[HalfBath]]=Table1[[#This Row],[BedroomAbvGr]],1,0)</f>
        <v>0</v>
      </c>
      <c r="BC1129">
        <v>1</v>
      </c>
      <c r="BD1129" s="30" t="s">
        <v>97</v>
      </c>
      <c r="BE1129">
        <v>7</v>
      </c>
      <c r="BF1129" t="s">
        <v>107</v>
      </c>
      <c r="BG1129">
        <v>1</v>
      </c>
      <c r="BH1129" t="s">
        <v>97</v>
      </c>
      <c r="BI1129" t="s">
        <v>108</v>
      </c>
      <c r="BJ1129">
        <v>2004</v>
      </c>
      <c r="BK1129" t="s">
        <v>157</v>
      </c>
      <c r="BL1129">
        <v>3</v>
      </c>
      <c r="BM1129">
        <v>630</v>
      </c>
      <c r="BN1129" t="s">
        <v>98</v>
      </c>
      <c r="BO1129" t="s">
        <v>98</v>
      </c>
      <c r="BP1129" t="s">
        <v>105</v>
      </c>
      <c r="BQ1129" s="30">
        <v>144</v>
      </c>
      <c r="BR1129" s="14">
        <f>IF(Table1[[#This Row],[WoodDeckSF]]&gt;0,1,0)</f>
        <v>1</v>
      </c>
      <c r="BS1129">
        <v>36</v>
      </c>
      <c r="BT1129">
        <v>0</v>
      </c>
      <c r="BU1129">
        <v>0</v>
      </c>
      <c r="BV1129">
        <v>0</v>
      </c>
      <c r="BW1129">
        <v>0</v>
      </c>
      <c r="BX1129" s="28" t="s">
        <v>83</v>
      </c>
      <c r="BY1129" s="14">
        <f>IF(Table1[[#This Row],[PoolQC]]="NA", 0, 1)</f>
        <v>0</v>
      </c>
      <c r="BZ1129" s="30" t="s">
        <v>83</v>
      </c>
      <c r="CA1129" s="14">
        <f>IF(Table1[[#This Row],[Fence]]="NA",0,1)</f>
        <v>0</v>
      </c>
      <c r="CB1129" t="s">
        <v>83</v>
      </c>
      <c r="CC1129">
        <v>0</v>
      </c>
      <c r="CD1129" s="30">
        <v>11</v>
      </c>
      <c r="CE1129">
        <v>2007</v>
      </c>
      <c r="CF1129" t="s">
        <v>110</v>
      </c>
      <c r="CG1129" t="s">
        <v>219</v>
      </c>
      <c r="CH1129" s="14">
        <f>IF(Table1[[#This Row],[SaleCondition]]="Normal",1,0)</f>
        <v>0</v>
      </c>
      <c r="CI1129" s="1">
        <v>259000</v>
      </c>
    </row>
    <row r="1130" spans="1:87" x14ac:dyDescent="0.2">
      <c r="A1130">
        <v>1129</v>
      </c>
      <c r="B1130">
        <v>60</v>
      </c>
      <c r="C1130" s="28" t="s">
        <v>81</v>
      </c>
      <c r="D1130">
        <v>59</v>
      </c>
      <c r="E1130">
        <v>11796</v>
      </c>
      <c r="F1130" s="28" t="s">
        <v>82</v>
      </c>
      <c r="G1130" t="s">
        <v>83</v>
      </c>
      <c r="H1130" t="s">
        <v>120</v>
      </c>
      <c r="I1130" s="28" t="s">
        <v>85</v>
      </c>
      <c r="J1130" t="s">
        <v>86</v>
      </c>
      <c r="K1130" s="30" t="s">
        <v>87</v>
      </c>
      <c r="L1130" t="s">
        <v>88</v>
      </c>
      <c r="M1130" s="31" t="s">
        <v>193</v>
      </c>
      <c r="N1130" s="31" t="s">
        <v>90</v>
      </c>
      <c r="O1130" s="28" t="s">
        <v>90</v>
      </c>
      <c r="P1130" t="s">
        <v>91</v>
      </c>
      <c r="Q1130" s="30" t="s">
        <v>92</v>
      </c>
      <c r="R1130" s="28">
        <v>7</v>
      </c>
      <c r="S1130" s="28">
        <v>5</v>
      </c>
      <c r="T1130">
        <v>2004</v>
      </c>
      <c r="U1130">
        <v>2005</v>
      </c>
      <c r="V1130" s="14">
        <f t="shared" si="17"/>
        <v>1</v>
      </c>
      <c r="W1130" s="28" t="s">
        <v>93</v>
      </c>
      <c r="X1130" s="28" t="s">
        <v>94</v>
      </c>
      <c r="Y1130" s="30" t="s">
        <v>95</v>
      </c>
      <c r="Z1130" s="28" t="s">
        <v>95</v>
      </c>
      <c r="AA1130" t="s">
        <v>117</v>
      </c>
      <c r="AB1130" s="28">
        <v>0</v>
      </c>
      <c r="AC1130" s="28" t="s">
        <v>97</v>
      </c>
      <c r="AD1130" s="28" t="s">
        <v>98</v>
      </c>
      <c r="AE1130" s="30" t="s">
        <v>99</v>
      </c>
      <c r="AF1130" t="s">
        <v>97</v>
      </c>
      <c r="AG1130" t="s">
        <v>98</v>
      </c>
      <c r="AH1130" t="s">
        <v>130</v>
      </c>
      <c r="AI1130" t="s">
        <v>102</v>
      </c>
      <c r="AJ1130">
        <v>0</v>
      </c>
      <c r="AK1130" t="s">
        <v>102</v>
      </c>
      <c r="AL1130">
        <v>0</v>
      </c>
      <c r="AM1130">
        <v>847</v>
      </c>
      <c r="AN1130">
        <v>847</v>
      </c>
      <c r="AO1130" s="28" t="s">
        <v>103</v>
      </c>
      <c r="AP1130" s="28" t="s">
        <v>104</v>
      </c>
      <c r="AQ1130" t="s">
        <v>105</v>
      </c>
      <c r="AR1130" t="s">
        <v>106</v>
      </c>
      <c r="AS1130">
        <v>847</v>
      </c>
      <c r="AT1130">
        <v>1112</v>
      </c>
      <c r="AU1130">
        <v>0</v>
      </c>
      <c r="AV1130">
        <v>1959</v>
      </c>
      <c r="AW1130" s="30">
        <v>0</v>
      </c>
      <c r="AX1130">
        <v>0</v>
      </c>
      <c r="AY1130" s="30">
        <v>2</v>
      </c>
      <c r="AZ1130" s="30">
        <v>1</v>
      </c>
      <c r="BA1130">
        <v>4</v>
      </c>
      <c r="BB1130" s="14">
        <f>IF(Table1[[#This Row],[FullBath]]+Table1[[#This Row],[HalfBath]]=Table1[[#This Row],[BedroomAbvGr]],1,0)</f>
        <v>0</v>
      </c>
      <c r="BC1130">
        <v>1</v>
      </c>
      <c r="BD1130" s="30" t="s">
        <v>97</v>
      </c>
      <c r="BE1130">
        <v>8</v>
      </c>
      <c r="BF1130" t="s">
        <v>107</v>
      </c>
      <c r="BG1130">
        <v>1</v>
      </c>
      <c r="BH1130" t="s">
        <v>97</v>
      </c>
      <c r="BI1130" t="s">
        <v>156</v>
      </c>
      <c r="BJ1130">
        <v>2004</v>
      </c>
      <c r="BK1130" t="s">
        <v>157</v>
      </c>
      <c r="BL1130">
        <v>2</v>
      </c>
      <c r="BM1130">
        <v>434</v>
      </c>
      <c r="BN1130" t="s">
        <v>98</v>
      </c>
      <c r="BO1130" t="s">
        <v>98</v>
      </c>
      <c r="BP1130" t="s">
        <v>105</v>
      </c>
      <c r="BQ1130" s="30">
        <v>100</v>
      </c>
      <c r="BR1130" s="14">
        <f>IF(Table1[[#This Row],[WoodDeckSF]]&gt;0,1,0)</f>
        <v>1</v>
      </c>
      <c r="BS1130">
        <v>48</v>
      </c>
      <c r="BT1130">
        <v>0</v>
      </c>
      <c r="BU1130">
        <v>0</v>
      </c>
      <c r="BV1130">
        <v>0</v>
      </c>
      <c r="BW1130">
        <v>0</v>
      </c>
      <c r="BX1130" s="28" t="s">
        <v>83</v>
      </c>
      <c r="BY1130" s="14">
        <f>IF(Table1[[#This Row],[PoolQC]]="NA", 0, 1)</f>
        <v>0</v>
      </c>
      <c r="BZ1130" s="30" t="s">
        <v>83</v>
      </c>
      <c r="CA1130" s="14">
        <f>IF(Table1[[#This Row],[Fence]]="NA",0,1)</f>
        <v>0</v>
      </c>
      <c r="CB1130" t="s">
        <v>83</v>
      </c>
      <c r="CC1130">
        <v>0</v>
      </c>
      <c r="CD1130" s="30">
        <v>7</v>
      </c>
      <c r="CE1130">
        <v>2007</v>
      </c>
      <c r="CF1130" t="s">
        <v>110</v>
      </c>
      <c r="CG1130" t="s">
        <v>111</v>
      </c>
      <c r="CH1130" s="14">
        <f>IF(Table1[[#This Row],[SaleCondition]]="Normal",1,0)</f>
        <v>1</v>
      </c>
      <c r="CI1130" s="1">
        <v>215000</v>
      </c>
    </row>
    <row r="1131" spans="1:87" x14ac:dyDescent="0.2">
      <c r="A1131">
        <v>1130</v>
      </c>
      <c r="B1131">
        <v>90</v>
      </c>
      <c r="C1131" s="28" t="s">
        <v>142</v>
      </c>
      <c r="D1131">
        <v>60</v>
      </c>
      <c r="E1131">
        <v>7200</v>
      </c>
      <c r="F1131" s="28" t="s">
        <v>82</v>
      </c>
      <c r="G1131" t="s">
        <v>174</v>
      </c>
      <c r="H1131" t="s">
        <v>84</v>
      </c>
      <c r="I1131" s="28" t="s">
        <v>85</v>
      </c>
      <c r="J1131" t="s">
        <v>86</v>
      </c>
      <c r="K1131" s="30" t="s">
        <v>87</v>
      </c>
      <c r="L1131" t="s">
        <v>88</v>
      </c>
      <c r="M1131" s="31" t="s">
        <v>143</v>
      </c>
      <c r="N1131" s="31" t="s">
        <v>90</v>
      </c>
      <c r="O1131" s="28" t="s">
        <v>90</v>
      </c>
      <c r="P1131" t="s">
        <v>167</v>
      </c>
      <c r="Q1131" s="30" t="s">
        <v>191</v>
      </c>
      <c r="R1131" s="28">
        <v>5</v>
      </c>
      <c r="S1131" s="28">
        <v>5</v>
      </c>
      <c r="T1131">
        <v>1980</v>
      </c>
      <c r="U1131">
        <v>1980</v>
      </c>
      <c r="V1131" s="14">
        <f t="shared" si="17"/>
        <v>0</v>
      </c>
      <c r="W1131" s="28" t="s">
        <v>93</v>
      </c>
      <c r="X1131" s="28" t="s">
        <v>94</v>
      </c>
      <c r="Y1131" s="30" t="s">
        <v>116</v>
      </c>
      <c r="Z1131" s="28" t="s">
        <v>116</v>
      </c>
      <c r="AA1131" t="s">
        <v>96</v>
      </c>
      <c r="AB1131" s="28">
        <v>180</v>
      </c>
      <c r="AC1131" s="28" t="s">
        <v>98</v>
      </c>
      <c r="AD1131" s="28" t="s">
        <v>98</v>
      </c>
      <c r="AE1131" s="30" t="s">
        <v>118</v>
      </c>
      <c r="AF1131" t="s">
        <v>97</v>
      </c>
      <c r="AG1131" t="s">
        <v>98</v>
      </c>
      <c r="AH1131" t="s">
        <v>97</v>
      </c>
      <c r="AI1131" t="s">
        <v>101</v>
      </c>
      <c r="AJ1131">
        <v>936</v>
      </c>
      <c r="AK1131" t="s">
        <v>102</v>
      </c>
      <c r="AL1131">
        <v>0</v>
      </c>
      <c r="AM1131">
        <v>0</v>
      </c>
      <c r="AN1131">
        <v>936</v>
      </c>
      <c r="AO1131" s="28" t="s">
        <v>103</v>
      </c>
      <c r="AP1131" s="28" t="s">
        <v>98</v>
      </c>
      <c r="AQ1131" t="s">
        <v>105</v>
      </c>
      <c r="AR1131" t="s">
        <v>106</v>
      </c>
      <c r="AS1131">
        <v>936</v>
      </c>
      <c r="AT1131">
        <v>0</v>
      </c>
      <c r="AU1131">
        <v>0</v>
      </c>
      <c r="AV1131">
        <v>936</v>
      </c>
      <c r="AW1131" s="30">
        <v>1</v>
      </c>
      <c r="AX1131">
        <v>0</v>
      </c>
      <c r="AY1131" s="30">
        <v>1</v>
      </c>
      <c r="AZ1131" s="30">
        <v>0</v>
      </c>
      <c r="BA1131">
        <v>2</v>
      </c>
      <c r="BB1131" s="14">
        <f>IF(Table1[[#This Row],[FullBath]]+Table1[[#This Row],[HalfBath]]=Table1[[#This Row],[BedroomAbvGr]],1,0)</f>
        <v>0</v>
      </c>
      <c r="BC1131">
        <v>1</v>
      </c>
      <c r="BD1131" s="30" t="s">
        <v>98</v>
      </c>
      <c r="BE1131">
        <v>4</v>
      </c>
      <c r="BF1131" t="s">
        <v>107</v>
      </c>
      <c r="BG1131">
        <v>0</v>
      </c>
      <c r="BH1131" t="s">
        <v>83</v>
      </c>
      <c r="BI1131" t="s">
        <v>127</v>
      </c>
      <c r="BJ1131">
        <v>1980</v>
      </c>
      <c r="BK1131" t="s">
        <v>102</v>
      </c>
      <c r="BL1131">
        <v>2</v>
      </c>
      <c r="BM1131">
        <v>672</v>
      </c>
      <c r="BN1131" t="s">
        <v>98</v>
      </c>
      <c r="BO1131" t="s">
        <v>98</v>
      </c>
      <c r="BP1131" t="s">
        <v>105</v>
      </c>
      <c r="BQ1131" s="30">
        <v>49</v>
      </c>
      <c r="BR1131" s="14">
        <f>IF(Table1[[#This Row],[WoodDeckSF]]&gt;0,1,0)</f>
        <v>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s="28" t="s">
        <v>83</v>
      </c>
      <c r="BY1131" s="14">
        <f>IF(Table1[[#This Row],[PoolQC]]="NA", 0, 1)</f>
        <v>0</v>
      </c>
      <c r="BZ1131" s="30" t="s">
        <v>83</v>
      </c>
      <c r="CA1131" s="14">
        <f>IF(Table1[[#This Row],[Fence]]="NA",0,1)</f>
        <v>0</v>
      </c>
      <c r="CB1131" t="s">
        <v>83</v>
      </c>
      <c r="CC1131">
        <v>0</v>
      </c>
      <c r="CD1131" s="30">
        <v>8</v>
      </c>
      <c r="CE1131">
        <v>2007</v>
      </c>
      <c r="CF1131" t="s">
        <v>110</v>
      </c>
      <c r="CG1131" t="s">
        <v>111</v>
      </c>
      <c r="CH1131" s="14">
        <f>IF(Table1[[#This Row],[SaleCondition]]="Normal",1,0)</f>
        <v>1</v>
      </c>
      <c r="CI1131" s="1">
        <v>140000</v>
      </c>
    </row>
    <row r="1132" spans="1:87" x14ac:dyDescent="0.2">
      <c r="A1132">
        <v>1131</v>
      </c>
      <c r="B1132">
        <v>50</v>
      </c>
      <c r="C1132" s="28" t="s">
        <v>81</v>
      </c>
      <c r="D1132">
        <v>65</v>
      </c>
      <c r="E1132">
        <v>7804</v>
      </c>
      <c r="F1132" s="28" t="s">
        <v>82</v>
      </c>
      <c r="G1132" t="s">
        <v>83</v>
      </c>
      <c r="H1132" t="s">
        <v>84</v>
      </c>
      <c r="I1132" s="28" t="s">
        <v>85</v>
      </c>
      <c r="J1132" t="s">
        <v>86</v>
      </c>
      <c r="K1132" s="30" t="s">
        <v>87</v>
      </c>
      <c r="L1132" t="s">
        <v>88</v>
      </c>
      <c r="M1132" s="31" t="s">
        <v>232</v>
      </c>
      <c r="N1132" s="31" t="s">
        <v>90</v>
      </c>
      <c r="O1132" s="28" t="s">
        <v>90</v>
      </c>
      <c r="P1132" t="s">
        <v>91</v>
      </c>
      <c r="Q1132" s="30" t="s">
        <v>132</v>
      </c>
      <c r="R1132" s="28">
        <v>4</v>
      </c>
      <c r="S1132" s="28">
        <v>3</v>
      </c>
      <c r="T1132">
        <v>1928</v>
      </c>
      <c r="U1132">
        <v>1950</v>
      </c>
      <c r="V1132" s="14">
        <f t="shared" si="17"/>
        <v>1</v>
      </c>
      <c r="W1132" s="28" t="s">
        <v>93</v>
      </c>
      <c r="X1132" s="28" t="s">
        <v>94</v>
      </c>
      <c r="Y1132" s="30" t="s">
        <v>155</v>
      </c>
      <c r="Z1132" s="28" t="s">
        <v>161</v>
      </c>
      <c r="AA1132" t="s">
        <v>117</v>
      </c>
      <c r="AB1132" s="28">
        <v>0</v>
      </c>
      <c r="AC1132" s="28" t="s">
        <v>98</v>
      </c>
      <c r="AD1132" s="28" t="s">
        <v>98</v>
      </c>
      <c r="AE1132" s="30" t="s">
        <v>126</v>
      </c>
      <c r="AF1132" t="s">
        <v>98</v>
      </c>
      <c r="AG1132" t="s">
        <v>98</v>
      </c>
      <c r="AH1132" t="s">
        <v>100</v>
      </c>
      <c r="AI1132" t="s">
        <v>141</v>
      </c>
      <c r="AJ1132">
        <v>622</v>
      </c>
      <c r="AK1132" t="s">
        <v>102</v>
      </c>
      <c r="AL1132">
        <v>0</v>
      </c>
      <c r="AM1132">
        <v>500</v>
      </c>
      <c r="AN1132">
        <v>1122</v>
      </c>
      <c r="AO1132" s="28" t="s">
        <v>103</v>
      </c>
      <c r="AP1132" s="28" t="s">
        <v>98</v>
      </c>
      <c r="AQ1132" t="s">
        <v>105</v>
      </c>
      <c r="AR1132" t="s">
        <v>106</v>
      </c>
      <c r="AS1132">
        <v>1328</v>
      </c>
      <c r="AT1132">
        <v>653</v>
      </c>
      <c r="AU1132">
        <v>0</v>
      </c>
      <c r="AV1132">
        <v>1981</v>
      </c>
      <c r="AW1132" s="30">
        <v>1</v>
      </c>
      <c r="AX1132">
        <v>0</v>
      </c>
      <c r="AY1132" s="30">
        <v>2</v>
      </c>
      <c r="AZ1132" s="30">
        <v>0</v>
      </c>
      <c r="BA1132">
        <v>4</v>
      </c>
      <c r="BB1132" s="14">
        <f>IF(Table1[[#This Row],[FullBath]]+Table1[[#This Row],[HalfBath]]=Table1[[#This Row],[BedroomAbvGr]],1,0)</f>
        <v>0</v>
      </c>
      <c r="BC1132">
        <v>1</v>
      </c>
      <c r="BD1132" s="30" t="s">
        <v>97</v>
      </c>
      <c r="BE1132">
        <v>7</v>
      </c>
      <c r="BF1132" t="s">
        <v>224</v>
      </c>
      <c r="BG1132">
        <v>2</v>
      </c>
      <c r="BH1132" t="s">
        <v>98</v>
      </c>
      <c r="BI1132" t="s">
        <v>127</v>
      </c>
      <c r="BJ1132">
        <v>1981</v>
      </c>
      <c r="BK1132" t="s">
        <v>102</v>
      </c>
      <c r="BL1132">
        <v>2</v>
      </c>
      <c r="BM1132">
        <v>576</v>
      </c>
      <c r="BN1132" t="s">
        <v>98</v>
      </c>
      <c r="BO1132" t="s">
        <v>98</v>
      </c>
      <c r="BP1132" t="s">
        <v>105</v>
      </c>
      <c r="BQ1132" s="30">
        <v>431</v>
      </c>
      <c r="BR1132" s="14">
        <f>IF(Table1[[#This Row],[WoodDeckSF]]&gt;0,1,0)</f>
        <v>1</v>
      </c>
      <c r="BS1132">
        <v>44</v>
      </c>
      <c r="BT1132">
        <v>0</v>
      </c>
      <c r="BU1132">
        <v>0</v>
      </c>
      <c r="BV1132">
        <v>0</v>
      </c>
      <c r="BW1132">
        <v>0</v>
      </c>
      <c r="BX1132" s="28" t="s">
        <v>83</v>
      </c>
      <c r="BY1132" s="14">
        <f>IF(Table1[[#This Row],[PoolQC]]="NA", 0, 1)</f>
        <v>0</v>
      </c>
      <c r="BZ1132" s="30" t="s">
        <v>134</v>
      </c>
      <c r="CA1132" s="14">
        <f>IF(Table1[[#This Row],[Fence]]="NA",0,1)</f>
        <v>1</v>
      </c>
      <c r="CB1132" t="s">
        <v>83</v>
      </c>
      <c r="CC1132">
        <v>0</v>
      </c>
      <c r="CD1132" s="30">
        <v>12</v>
      </c>
      <c r="CE1132">
        <v>2009</v>
      </c>
      <c r="CF1132" t="s">
        <v>110</v>
      </c>
      <c r="CG1132" t="s">
        <v>111</v>
      </c>
      <c r="CH1132" s="14">
        <f>IF(Table1[[#This Row],[SaleCondition]]="Normal",1,0)</f>
        <v>1</v>
      </c>
      <c r="CI1132" s="1">
        <v>135000</v>
      </c>
    </row>
    <row r="1133" spans="1:87" x14ac:dyDescent="0.2">
      <c r="A1133">
        <v>1132</v>
      </c>
      <c r="B1133">
        <v>20</v>
      </c>
      <c r="C1133" s="28" t="s">
        <v>81</v>
      </c>
      <c r="D1133">
        <v>63</v>
      </c>
      <c r="E1133">
        <v>10712</v>
      </c>
      <c r="F1133" s="28" t="s">
        <v>82</v>
      </c>
      <c r="G1133" t="s">
        <v>83</v>
      </c>
      <c r="H1133" t="s">
        <v>84</v>
      </c>
      <c r="I1133" s="28" t="s">
        <v>85</v>
      </c>
      <c r="J1133" t="s">
        <v>86</v>
      </c>
      <c r="K1133" s="30" t="s">
        <v>87</v>
      </c>
      <c r="L1133" t="s">
        <v>88</v>
      </c>
      <c r="M1133" s="31" t="s">
        <v>131</v>
      </c>
      <c r="N1133" s="31" t="s">
        <v>90</v>
      </c>
      <c r="O1133" s="28" t="s">
        <v>90</v>
      </c>
      <c r="P1133" t="s">
        <v>91</v>
      </c>
      <c r="Q1133" s="30" t="s">
        <v>115</v>
      </c>
      <c r="R1133" s="28">
        <v>5</v>
      </c>
      <c r="S1133" s="28">
        <v>5</v>
      </c>
      <c r="T1133">
        <v>1991</v>
      </c>
      <c r="U1133">
        <v>1992</v>
      </c>
      <c r="V1133" s="14">
        <f t="shared" si="17"/>
        <v>1</v>
      </c>
      <c r="W1133" s="28" t="s">
        <v>93</v>
      </c>
      <c r="X1133" s="28" t="s">
        <v>94</v>
      </c>
      <c r="Y1133" s="30" t="s">
        <v>140</v>
      </c>
      <c r="Z1133" s="28" t="s">
        <v>140</v>
      </c>
      <c r="AA1133" t="s">
        <v>117</v>
      </c>
      <c r="AB1133" s="28">
        <v>0</v>
      </c>
      <c r="AC1133" s="28" t="s">
        <v>98</v>
      </c>
      <c r="AD1133" s="28" t="s">
        <v>98</v>
      </c>
      <c r="AE1133" s="30" t="s">
        <v>99</v>
      </c>
      <c r="AF1133" t="s">
        <v>97</v>
      </c>
      <c r="AG1133" t="s">
        <v>98</v>
      </c>
      <c r="AH1133" t="s">
        <v>121</v>
      </c>
      <c r="AI1133" t="s">
        <v>141</v>
      </c>
      <c r="AJ1133">
        <v>212</v>
      </c>
      <c r="AK1133" t="s">
        <v>102</v>
      </c>
      <c r="AL1133">
        <v>0</v>
      </c>
      <c r="AM1133">
        <v>762</v>
      </c>
      <c r="AN1133">
        <v>974</v>
      </c>
      <c r="AO1133" s="28" t="s">
        <v>103</v>
      </c>
      <c r="AP1133" s="28" t="s">
        <v>98</v>
      </c>
      <c r="AQ1133" t="s">
        <v>105</v>
      </c>
      <c r="AR1133" t="s">
        <v>106</v>
      </c>
      <c r="AS1133">
        <v>974</v>
      </c>
      <c r="AT1133">
        <v>0</v>
      </c>
      <c r="AU1133">
        <v>0</v>
      </c>
      <c r="AV1133">
        <v>974</v>
      </c>
      <c r="AW1133" s="30">
        <v>0</v>
      </c>
      <c r="AX1133">
        <v>0</v>
      </c>
      <c r="AY1133" s="30">
        <v>1</v>
      </c>
      <c r="AZ1133" s="30">
        <v>0</v>
      </c>
      <c r="BA1133">
        <v>3</v>
      </c>
      <c r="BB1133" s="14">
        <f>IF(Table1[[#This Row],[FullBath]]+Table1[[#This Row],[HalfBath]]=Table1[[#This Row],[BedroomAbvGr]],1,0)</f>
        <v>0</v>
      </c>
      <c r="BC1133">
        <v>1</v>
      </c>
      <c r="BD1133" s="30" t="s">
        <v>98</v>
      </c>
      <c r="BE1133">
        <v>5</v>
      </c>
      <c r="BF1133" t="s">
        <v>107</v>
      </c>
      <c r="BG1133">
        <v>0</v>
      </c>
      <c r="BH1133" t="s">
        <v>83</v>
      </c>
      <c r="BI1133" t="s">
        <v>83</v>
      </c>
      <c r="BJ1133" t="s">
        <v>83</v>
      </c>
      <c r="BK1133" t="s">
        <v>83</v>
      </c>
      <c r="BL1133">
        <v>0</v>
      </c>
      <c r="BM1133">
        <v>0</v>
      </c>
      <c r="BN1133" t="s">
        <v>83</v>
      </c>
      <c r="BO1133" t="s">
        <v>83</v>
      </c>
      <c r="BP1133" t="s">
        <v>105</v>
      </c>
      <c r="BQ1133" s="30">
        <v>0</v>
      </c>
      <c r="BR1133" s="14">
        <f>IF(Table1[[#This Row],[WoodDeckSF]]&gt;0,1,0)</f>
        <v>0</v>
      </c>
      <c r="BS1133">
        <v>28</v>
      </c>
      <c r="BT1133">
        <v>0</v>
      </c>
      <c r="BU1133">
        <v>0</v>
      </c>
      <c r="BV1133">
        <v>0</v>
      </c>
      <c r="BW1133">
        <v>0</v>
      </c>
      <c r="BX1133" s="28" t="s">
        <v>83</v>
      </c>
      <c r="BY1133" s="14">
        <f>IF(Table1[[#This Row],[PoolQC]]="NA", 0, 1)</f>
        <v>0</v>
      </c>
      <c r="BZ1133" s="30" t="s">
        <v>134</v>
      </c>
      <c r="CA1133" s="14">
        <f>IF(Table1[[#This Row],[Fence]]="NA",0,1)</f>
        <v>1</v>
      </c>
      <c r="CB1133" t="s">
        <v>83</v>
      </c>
      <c r="CC1133">
        <v>0</v>
      </c>
      <c r="CD1133" s="30">
        <v>9</v>
      </c>
      <c r="CE1133">
        <v>2007</v>
      </c>
      <c r="CF1133" t="s">
        <v>249</v>
      </c>
      <c r="CG1133" t="s">
        <v>128</v>
      </c>
      <c r="CH1133" s="14">
        <f>IF(Table1[[#This Row],[SaleCondition]]="Normal",1,0)</f>
        <v>0</v>
      </c>
      <c r="CI1133" s="1">
        <v>93500</v>
      </c>
    </row>
    <row r="1134" spans="1:87" x14ac:dyDescent="0.2">
      <c r="A1134">
        <v>1133</v>
      </c>
      <c r="B1134">
        <v>70</v>
      </c>
      <c r="C1134" s="28" t="s">
        <v>142</v>
      </c>
      <c r="D1134">
        <v>90</v>
      </c>
      <c r="E1134">
        <v>9900</v>
      </c>
      <c r="F1134" s="28" t="s">
        <v>82</v>
      </c>
      <c r="G1134" t="s">
        <v>83</v>
      </c>
      <c r="H1134" t="s">
        <v>84</v>
      </c>
      <c r="I1134" s="28" t="s">
        <v>85</v>
      </c>
      <c r="J1134" t="s">
        <v>86</v>
      </c>
      <c r="K1134" s="30" t="s">
        <v>87</v>
      </c>
      <c r="L1134" t="s">
        <v>88</v>
      </c>
      <c r="M1134" s="31" t="s">
        <v>143</v>
      </c>
      <c r="N1134" s="31" t="s">
        <v>90</v>
      </c>
      <c r="O1134" s="28" t="s">
        <v>90</v>
      </c>
      <c r="P1134" t="s">
        <v>91</v>
      </c>
      <c r="Q1134" s="30" t="s">
        <v>92</v>
      </c>
      <c r="R1134" s="28">
        <v>6</v>
      </c>
      <c r="S1134" s="28">
        <v>4</v>
      </c>
      <c r="T1134">
        <v>1880</v>
      </c>
      <c r="U1134">
        <v>1950</v>
      </c>
      <c r="V1134" s="14">
        <f t="shared" si="17"/>
        <v>1</v>
      </c>
      <c r="W1134" s="28" t="s">
        <v>93</v>
      </c>
      <c r="X1134" s="28" t="s">
        <v>94</v>
      </c>
      <c r="Y1134" s="30" t="s">
        <v>124</v>
      </c>
      <c r="Z1134" s="28" t="s">
        <v>124</v>
      </c>
      <c r="AA1134" t="s">
        <v>117</v>
      </c>
      <c r="AB1134" s="28">
        <v>0</v>
      </c>
      <c r="AC1134" s="28" t="s">
        <v>98</v>
      </c>
      <c r="AD1134" s="28" t="s">
        <v>98</v>
      </c>
      <c r="AE1134" s="30" t="s">
        <v>126</v>
      </c>
      <c r="AF1134" t="s">
        <v>98</v>
      </c>
      <c r="AG1134" t="s">
        <v>98</v>
      </c>
      <c r="AH1134" t="s">
        <v>121</v>
      </c>
      <c r="AI1134" t="s">
        <v>102</v>
      </c>
      <c r="AJ1134">
        <v>0</v>
      </c>
      <c r="AK1134" t="s">
        <v>102</v>
      </c>
      <c r="AL1134">
        <v>0</v>
      </c>
      <c r="AM1134">
        <v>1008</v>
      </c>
      <c r="AN1134">
        <v>1008</v>
      </c>
      <c r="AO1134" s="28" t="s">
        <v>206</v>
      </c>
      <c r="AP1134" s="28" t="s">
        <v>98</v>
      </c>
      <c r="AQ1134" t="s">
        <v>105</v>
      </c>
      <c r="AR1134" t="s">
        <v>106</v>
      </c>
      <c r="AS1134">
        <v>1178</v>
      </c>
      <c r="AT1134">
        <v>1032</v>
      </c>
      <c r="AU1134">
        <v>0</v>
      </c>
      <c r="AV1134">
        <v>2210</v>
      </c>
      <c r="AW1134" s="30">
        <v>0</v>
      </c>
      <c r="AX1134">
        <v>0</v>
      </c>
      <c r="AY1134" s="30">
        <v>2</v>
      </c>
      <c r="AZ1134" s="30">
        <v>0</v>
      </c>
      <c r="BA1134">
        <v>5</v>
      </c>
      <c r="BB1134" s="14">
        <f>IF(Table1[[#This Row],[FullBath]]+Table1[[#This Row],[HalfBath]]=Table1[[#This Row],[BedroomAbvGr]],1,0)</f>
        <v>0</v>
      </c>
      <c r="BC1134">
        <v>1</v>
      </c>
      <c r="BD1134" s="30" t="s">
        <v>147</v>
      </c>
      <c r="BE1134">
        <v>8</v>
      </c>
      <c r="BF1134" t="s">
        <v>107</v>
      </c>
      <c r="BG1134">
        <v>0</v>
      </c>
      <c r="BH1134" t="s">
        <v>83</v>
      </c>
      <c r="BI1134" t="s">
        <v>127</v>
      </c>
      <c r="BJ1134">
        <v>1930</v>
      </c>
      <c r="BK1134" t="s">
        <v>102</v>
      </c>
      <c r="BL1134">
        <v>1</v>
      </c>
      <c r="BM1134">
        <v>205</v>
      </c>
      <c r="BN1134" t="s">
        <v>147</v>
      </c>
      <c r="BO1134" t="s">
        <v>98</v>
      </c>
      <c r="BP1134" t="s">
        <v>177</v>
      </c>
      <c r="BQ1134" s="30">
        <v>0</v>
      </c>
      <c r="BR1134" s="14">
        <f>IF(Table1[[#This Row],[WoodDeckSF]]&gt;0,1,0)</f>
        <v>0</v>
      </c>
      <c r="BS1134">
        <v>48</v>
      </c>
      <c r="BT1134">
        <v>0</v>
      </c>
      <c r="BU1134">
        <v>0</v>
      </c>
      <c r="BV1134">
        <v>0</v>
      </c>
      <c r="BW1134">
        <v>0</v>
      </c>
      <c r="BX1134" s="28" t="s">
        <v>83</v>
      </c>
      <c r="BY1134" s="14">
        <f>IF(Table1[[#This Row],[PoolQC]]="NA", 0, 1)</f>
        <v>0</v>
      </c>
      <c r="BZ1134" s="30" t="s">
        <v>83</v>
      </c>
      <c r="CA1134" s="14">
        <f>IF(Table1[[#This Row],[Fence]]="NA",0,1)</f>
        <v>0</v>
      </c>
      <c r="CB1134" t="s">
        <v>83</v>
      </c>
      <c r="CC1134">
        <v>0</v>
      </c>
      <c r="CD1134" s="30">
        <v>5</v>
      </c>
      <c r="CE1134">
        <v>2007</v>
      </c>
      <c r="CF1134" t="s">
        <v>110</v>
      </c>
      <c r="CG1134" t="s">
        <v>111</v>
      </c>
      <c r="CH1134" s="14">
        <f>IF(Table1[[#This Row],[SaleCondition]]="Normal",1,0)</f>
        <v>1</v>
      </c>
      <c r="CI1134" s="1">
        <v>117500</v>
      </c>
    </row>
    <row r="1135" spans="1:87" x14ac:dyDescent="0.2">
      <c r="A1135">
        <v>1134</v>
      </c>
      <c r="B1135">
        <v>60</v>
      </c>
      <c r="C1135" s="28" t="s">
        <v>81</v>
      </c>
      <c r="D1135">
        <v>80</v>
      </c>
      <c r="E1135">
        <v>9828</v>
      </c>
      <c r="F1135" s="28" t="s">
        <v>82</v>
      </c>
      <c r="G1135" t="s">
        <v>83</v>
      </c>
      <c r="H1135" t="s">
        <v>120</v>
      </c>
      <c r="I1135" s="28" t="s">
        <v>85</v>
      </c>
      <c r="J1135" t="s">
        <v>86</v>
      </c>
      <c r="K1135" s="30" t="s">
        <v>87</v>
      </c>
      <c r="L1135" t="s">
        <v>88</v>
      </c>
      <c r="M1135" s="31" t="s">
        <v>170</v>
      </c>
      <c r="N1135" s="31" t="s">
        <v>90</v>
      </c>
      <c r="O1135" s="28" t="s">
        <v>90</v>
      </c>
      <c r="P1135" t="s">
        <v>91</v>
      </c>
      <c r="Q1135" s="30" t="s">
        <v>92</v>
      </c>
      <c r="R1135" s="28">
        <v>8</v>
      </c>
      <c r="S1135" s="28">
        <v>5</v>
      </c>
      <c r="T1135">
        <v>1995</v>
      </c>
      <c r="U1135">
        <v>1995</v>
      </c>
      <c r="V1135" s="14">
        <f t="shared" si="17"/>
        <v>0</v>
      </c>
      <c r="W1135" s="28" t="s">
        <v>93</v>
      </c>
      <c r="X1135" s="28" t="s">
        <v>94</v>
      </c>
      <c r="Y1135" s="30" t="s">
        <v>95</v>
      </c>
      <c r="Z1135" s="28" t="s">
        <v>95</v>
      </c>
      <c r="AA1135" t="s">
        <v>117</v>
      </c>
      <c r="AB1135" s="28">
        <v>0</v>
      </c>
      <c r="AC1135" s="28" t="s">
        <v>97</v>
      </c>
      <c r="AD1135" s="28" t="s">
        <v>98</v>
      </c>
      <c r="AE1135" s="30" t="s">
        <v>99</v>
      </c>
      <c r="AF1135" t="s">
        <v>97</v>
      </c>
      <c r="AG1135" t="s">
        <v>98</v>
      </c>
      <c r="AH1135" t="s">
        <v>100</v>
      </c>
      <c r="AI1135" t="s">
        <v>101</v>
      </c>
      <c r="AJ1135">
        <v>584</v>
      </c>
      <c r="AK1135" t="s">
        <v>102</v>
      </c>
      <c r="AL1135">
        <v>0</v>
      </c>
      <c r="AM1135">
        <v>544</v>
      </c>
      <c r="AN1135">
        <v>1128</v>
      </c>
      <c r="AO1135" s="28" t="s">
        <v>103</v>
      </c>
      <c r="AP1135" s="28" t="s">
        <v>104</v>
      </c>
      <c r="AQ1135" t="s">
        <v>105</v>
      </c>
      <c r="AR1135" t="s">
        <v>106</v>
      </c>
      <c r="AS1135">
        <v>1142</v>
      </c>
      <c r="AT1135">
        <v>878</v>
      </c>
      <c r="AU1135">
        <v>0</v>
      </c>
      <c r="AV1135">
        <v>2020</v>
      </c>
      <c r="AW1135" s="30">
        <v>0</v>
      </c>
      <c r="AX1135">
        <v>0</v>
      </c>
      <c r="AY1135" s="30">
        <v>2</v>
      </c>
      <c r="AZ1135" s="30">
        <v>1</v>
      </c>
      <c r="BA1135">
        <v>3</v>
      </c>
      <c r="BB1135" s="14">
        <f>IF(Table1[[#This Row],[FullBath]]+Table1[[#This Row],[HalfBath]]=Table1[[#This Row],[BedroomAbvGr]],1,0)</f>
        <v>1</v>
      </c>
      <c r="BC1135">
        <v>1</v>
      </c>
      <c r="BD1135" s="30" t="s">
        <v>97</v>
      </c>
      <c r="BE1135">
        <v>8</v>
      </c>
      <c r="BF1135" t="s">
        <v>107</v>
      </c>
      <c r="BG1135">
        <v>1</v>
      </c>
      <c r="BH1135" t="s">
        <v>98</v>
      </c>
      <c r="BI1135" t="s">
        <v>108</v>
      </c>
      <c r="BJ1135">
        <v>1995</v>
      </c>
      <c r="BK1135" t="s">
        <v>109</v>
      </c>
      <c r="BL1135">
        <v>2</v>
      </c>
      <c r="BM1135">
        <v>466</v>
      </c>
      <c r="BN1135" t="s">
        <v>98</v>
      </c>
      <c r="BO1135" t="s">
        <v>98</v>
      </c>
      <c r="BP1135" t="s">
        <v>105</v>
      </c>
      <c r="BQ1135" s="30">
        <v>0</v>
      </c>
      <c r="BR1135" s="14">
        <f>IF(Table1[[#This Row],[WoodDeckSF]]&gt;0,1,0)</f>
        <v>0</v>
      </c>
      <c r="BS1135">
        <v>155</v>
      </c>
      <c r="BT1135">
        <v>0</v>
      </c>
      <c r="BU1135">
        <v>0</v>
      </c>
      <c r="BV1135">
        <v>0</v>
      </c>
      <c r="BW1135">
        <v>0</v>
      </c>
      <c r="BX1135" s="28" t="s">
        <v>83</v>
      </c>
      <c r="BY1135" s="14">
        <f>IF(Table1[[#This Row],[PoolQC]]="NA", 0, 1)</f>
        <v>0</v>
      </c>
      <c r="BZ1135" s="30" t="s">
        <v>83</v>
      </c>
      <c r="CA1135" s="14">
        <f>IF(Table1[[#This Row],[Fence]]="NA",0,1)</f>
        <v>0</v>
      </c>
      <c r="CB1135" t="s">
        <v>83</v>
      </c>
      <c r="CC1135">
        <v>0</v>
      </c>
      <c r="CD1135" s="30">
        <v>6</v>
      </c>
      <c r="CE1135">
        <v>2009</v>
      </c>
      <c r="CF1135" t="s">
        <v>110</v>
      </c>
      <c r="CG1135" t="s">
        <v>111</v>
      </c>
      <c r="CH1135" s="14">
        <f>IF(Table1[[#This Row],[SaleCondition]]="Normal",1,0)</f>
        <v>1</v>
      </c>
      <c r="CI1135" s="1">
        <v>239500</v>
      </c>
    </row>
    <row r="1136" spans="1:87" x14ac:dyDescent="0.2">
      <c r="A1136">
        <v>1135</v>
      </c>
      <c r="B1136">
        <v>60</v>
      </c>
      <c r="C1136" s="28" t="s">
        <v>81</v>
      </c>
      <c r="D1136">
        <v>57</v>
      </c>
      <c r="E1136">
        <v>8773</v>
      </c>
      <c r="F1136" s="28" t="s">
        <v>82</v>
      </c>
      <c r="G1136" t="s">
        <v>83</v>
      </c>
      <c r="H1136" t="s">
        <v>120</v>
      </c>
      <c r="I1136" s="28" t="s">
        <v>199</v>
      </c>
      <c r="J1136" t="s">
        <v>86</v>
      </c>
      <c r="K1136" s="30" t="s">
        <v>87</v>
      </c>
      <c r="L1136" t="s">
        <v>88</v>
      </c>
      <c r="M1136" s="31" t="s">
        <v>193</v>
      </c>
      <c r="N1136" s="31" t="s">
        <v>90</v>
      </c>
      <c r="O1136" s="28" t="s">
        <v>90</v>
      </c>
      <c r="P1136" t="s">
        <v>91</v>
      </c>
      <c r="Q1136" s="30" t="s">
        <v>92</v>
      </c>
      <c r="R1136" s="28">
        <v>6</v>
      </c>
      <c r="S1136" s="28">
        <v>5</v>
      </c>
      <c r="T1136">
        <v>1997</v>
      </c>
      <c r="U1136">
        <v>1997</v>
      </c>
      <c r="V1136" s="14">
        <f t="shared" si="17"/>
        <v>0</v>
      </c>
      <c r="W1136" s="28" t="s">
        <v>93</v>
      </c>
      <c r="X1136" s="28" t="s">
        <v>94</v>
      </c>
      <c r="Y1136" s="30" t="s">
        <v>95</v>
      </c>
      <c r="Z1136" s="28" t="s">
        <v>95</v>
      </c>
      <c r="AA1136" t="s">
        <v>117</v>
      </c>
      <c r="AB1136" s="28">
        <v>0</v>
      </c>
      <c r="AC1136" s="28" t="s">
        <v>98</v>
      </c>
      <c r="AD1136" s="28" t="s">
        <v>98</v>
      </c>
      <c r="AE1136" s="30" t="s">
        <v>99</v>
      </c>
      <c r="AF1136" t="s">
        <v>97</v>
      </c>
      <c r="AG1136" t="s">
        <v>98</v>
      </c>
      <c r="AH1136" t="s">
        <v>130</v>
      </c>
      <c r="AI1136" t="s">
        <v>102</v>
      </c>
      <c r="AJ1136">
        <v>0</v>
      </c>
      <c r="AK1136" t="s">
        <v>102</v>
      </c>
      <c r="AL1136">
        <v>0</v>
      </c>
      <c r="AM1136">
        <v>916</v>
      </c>
      <c r="AN1136">
        <v>916</v>
      </c>
      <c r="AO1136" s="28" t="s">
        <v>103</v>
      </c>
      <c r="AP1136" s="28" t="s">
        <v>97</v>
      </c>
      <c r="AQ1136" t="s">
        <v>105</v>
      </c>
      <c r="AR1136" t="s">
        <v>106</v>
      </c>
      <c r="AS1136">
        <v>916</v>
      </c>
      <c r="AT1136">
        <v>684</v>
      </c>
      <c r="AU1136">
        <v>0</v>
      </c>
      <c r="AV1136">
        <v>1600</v>
      </c>
      <c r="AW1136" s="30">
        <v>0</v>
      </c>
      <c r="AX1136">
        <v>0</v>
      </c>
      <c r="AY1136" s="30">
        <v>2</v>
      </c>
      <c r="AZ1136" s="30">
        <v>1</v>
      </c>
      <c r="BA1136">
        <v>3</v>
      </c>
      <c r="BB1136" s="14">
        <f>IF(Table1[[#This Row],[FullBath]]+Table1[[#This Row],[HalfBath]]=Table1[[#This Row],[BedroomAbvGr]],1,0)</f>
        <v>1</v>
      </c>
      <c r="BC1136">
        <v>1</v>
      </c>
      <c r="BD1136" s="30" t="s">
        <v>98</v>
      </c>
      <c r="BE1136">
        <v>7</v>
      </c>
      <c r="BF1136" t="s">
        <v>107</v>
      </c>
      <c r="BG1136">
        <v>1</v>
      </c>
      <c r="BH1136" t="s">
        <v>98</v>
      </c>
      <c r="BI1136" t="s">
        <v>108</v>
      </c>
      <c r="BJ1136">
        <v>1997</v>
      </c>
      <c r="BK1136" t="s">
        <v>157</v>
      </c>
      <c r="BL1136">
        <v>2</v>
      </c>
      <c r="BM1136">
        <v>460</v>
      </c>
      <c r="BN1136" t="s">
        <v>98</v>
      </c>
      <c r="BO1136" t="s">
        <v>98</v>
      </c>
      <c r="BP1136" t="s">
        <v>105</v>
      </c>
      <c r="BQ1136" s="30">
        <v>100</v>
      </c>
      <c r="BR1136" s="14">
        <f>IF(Table1[[#This Row],[WoodDeckSF]]&gt;0,1,0)</f>
        <v>1</v>
      </c>
      <c r="BS1136">
        <v>38</v>
      </c>
      <c r="BT1136">
        <v>0</v>
      </c>
      <c r="BU1136">
        <v>0</v>
      </c>
      <c r="BV1136">
        <v>0</v>
      </c>
      <c r="BW1136">
        <v>0</v>
      </c>
      <c r="BX1136" s="28" t="s">
        <v>83</v>
      </c>
      <c r="BY1136" s="14">
        <f>IF(Table1[[#This Row],[PoolQC]]="NA", 0, 1)</f>
        <v>0</v>
      </c>
      <c r="BZ1136" s="30" t="s">
        <v>83</v>
      </c>
      <c r="CA1136" s="14">
        <f>IF(Table1[[#This Row],[Fence]]="NA",0,1)</f>
        <v>0</v>
      </c>
      <c r="CB1136" t="s">
        <v>83</v>
      </c>
      <c r="CC1136">
        <v>0</v>
      </c>
      <c r="CD1136" s="30">
        <v>8</v>
      </c>
      <c r="CE1136">
        <v>2007</v>
      </c>
      <c r="CF1136" t="s">
        <v>110</v>
      </c>
      <c r="CG1136" t="s">
        <v>111</v>
      </c>
      <c r="CH1136" s="14">
        <f>IF(Table1[[#This Row],[SaleCondition]]="Normal",1,0)</f>
        <v>1</v>
      </c>
      <c r="CI1136" s="1">
        <v>169000</v>
      </c>
    </row>
    <row r="1137" spans="1:87" x14ac:dyDescent="0.2">
      <c r="A1137">
        <v>1136</v>
      </c>
      <c r="B1137">
        <v>30</v>
      </c>
      <c r="C1137" s="28" t="s">
        <v>142</v>
      </c>
      <c r="D1137">
        <v>60</v>
      </c>
      <c r="E1137">
        <v>6180</v>
      </c>
      <c r="F1137" s="28" t="s">
        <v>82</v>
      </c>
      <c r="G1137" t="s">
        <v>83</v>
      </c>
      <c r="H1137" t="s">
        <v>84</v>
      </c>
      <c r="I1137" s="28" t="s">
        <v>85</v>
      </c>
      <c r="J1137" t="s">
        <v>86</v>
      </c>
      <c r="K1137" s="30" t="s">
        <v>122</v>
      </c>
      <c r="L1137" t="s">
        <v>88</v>
      </c>
      <c r="M1137" s="31" t="s">
        <v>148</v>
      </c>
      <c r="N1137" s="31" t="s">
        <v>90</v>
      </c>
      <c r="O1137" s="28" t="s">
        <v>90</v>
      </c>
      <c r="P1137" t="s">
        <v>91</v>
      </c>
      <c r="Q1137" s="30" t="s">
        <v>115</v>
      </c>
      <c r="R1137" s="28">
        <v>6</v>
      </c>
      <c r="S1137" s="28">
        <v>5</v>
      </c>
      <c r="T1137">
        <v>1926</v>
      </c>
      <c r="U1137">
        <v>1950</v>
      </c>
      <c r="V1137" s="14">
        <f t="shared" si="17"/>
        <v>1</v>
      </c>
      <c r="W1137" s="28" t="s">
        <v>93</v>
      </c>
      <c r="X1137" s="28" t="s">
        <v>94</v>
      </c>
      <c r="Y1137" s="30" t="s">
        <v>124</v>
      </c>
      <c r="Z1137" s="28" t="s">
        <v>124</v>
      </c>
      <c r="AA1137" t="s">
        <v>117</v>
      </c>
      <c r="AB1137" s="28">
        <v>0</v>
      </c>
      <c r="AC1137" s="28" t="s">
        <v>98</v>
      </c>
      <c r="AD1137" s="28" t="s">
        <v>98</v>
      </c>
      <c r="AE1137" s="30" t="s">
        <v>126</v>
      </c>
      <c r="AF1137" t="s">
        <v>98</v>
      </c>
      <c r="AG1137" t="s">
        <v>98</v>
      </c>
      <c r="AH1137" t="s">
        <v>100</v>
      </c>
      <c r="AI1137" t="s">
        <v>102</v>
      </c>
      <c r="AJ1137">
        <v>0</v>
      </c>
      <c r="AK1137" t="s">
        <v>102</v>
      </c>
      <c r="AL1137">
        <v>0</v>
      </c>
      <c r="AM1137">
        <v>960</v>
      </c>
      <c r="AN1137">
        <v>960</v>
      </c>
      <c r="AO1137" s="28" t="s">
        <v>103</v>
      </c>
      <c r="AP1137" s="28" t="s">
        <v>98</v>
      </c>
      <c r="AQ1137" t="s">
        <v>177</v>
      </c>
      <c r="AR1137" t="s">
        <v>106</v>
      </c>
      <c r="AS1137">
        <v>986</v>
      </c>
      <c r="AT1137">
        <v>0</v>
      </c>
      <c r="AU1137">
        <v>0</v>
      </c>
      <c r="AV1137">
        <v>986</v>
      </c>
      <c r="AW1137" s="30">
        <v>0</v>
      </c>
      <c r="AX1137">
        <v>0</v>
      </c>
      <c r="AY1137" s="30">
        <v>1</v>
      </c>
      <c r="AZ1137" s="30">
        <v>0</v>
      </c>
      <c r="BA1137">
        <v>2</v>
      </c>
      <c r="BB1137" s="14">
        <f>IF(Table1[[#This Row],[FullBath]]+Table1[[#This Row],[HalfBath]]=Table1[[#This Row],[BedroomAbvGr]],1,0)</f>
        <v>0</v>
      </c>
      <c r="BC1137">
        <v>1</v>
      </c>
      <c r="BD1137" s="30" t="s">
        <v>98</v>
      </c>
      <c r="BE1137">
        <v>5</v>
      </c>
      <c r="BF1137" t="s">
        <v>107</v>
      </c>
      <c r="BG1137">
        <v>1</v>
      </c>
      <c r="BH1137" t="s">
        <v>97</v>
      </c>
      <c r="BI1137" t="s">
        <v>127</v>
      </c>
      <c r="BJ1137">
        <v>1926</v>
      </c>
      <c r="BK1137" t="s">
        <v>102</v>
      </c>
      <c r="BL1137">
        <v>1</v>
      </c>
      <c r="BM1137">
        <v>180</v>
      </c>
      <c r="BN1137" t="s">
        <v>98</v>
      </c>
      <c r="BO1137" t="s">
        <v>98</v>
      </c>
      <c r="BP1137" t="s">
        <v>105</v>
      </c>
      <c r="BQ1137" s="30">
        <v>0</v>
      </c>
      <c r="BR1137" s="14">
        <f>IF(Table1[[#This Row],[WoodDeckSF]]&gt;0,1,0)</f>
        <v>0</v>
      </c>
      <c r="BS1137">
        <v>128</v>
      </c>
      <c r="BT1137">
        <v>0</v>
      </c>
      <c r="BU1137">
        <v>0</v>
      </c>
      <c r="BV1137">
        <v>0</v>
      </c>
      <c r="BW1137">
        <v>0</v>
      </c>
      <c r="BX1137" s="28" t="s">
        <v>83</v>
      </c>
      <c r="BY1137" s="14">
        <f>IF(Table1[[#This Row],[PoolQC]]="NA", 0, 1)</f>
        <v>0</v>
      </c>
      <c r="BZ1137" s="30" t="s">
        <v>83</v>
      </c>
      <c r="CA1137" s="14">
        <f>IF(Table1[[#This Row],[Fence]]="NA",0,1)</f>
        <v>0</v>
      </c>
      <c r="CB1137" t="s">
        <v>83</v>
      </c>
      <c r="CC1137">
        <v>0</v>
      </c>
      <c r="CD1137" s="30">
        <v>5</v>
      </c>
      <c r="CE1137">
        <v>2007</v>
      </c>
      <c r="CF1137" t="s">
        <v>110</v>
      </c>
      <c r="CG1137" t="s">
        <v>111</v>
      </c>
      <c r="CH1137" s="14">
        <f>IF(Table1[[#This Row],[SaleCondition]]="Normal",1,0)</f>
        <v>1</v>
      </c>
      <c r="CI1137" s="1">
        <v>102000</v>
      </c>
    </row>
    <row r="1138" spans="1:87" x14ac:dyDescent="0.2">
      <c r="A1138">
        <v>1137</v>
      </c>
      <c r="B1138">
        <v>50</v>
      </c>
      <c r="C1138" s="28" t="s">
        <v>81</v>
      </c>
      <c r="D1138">
        <v>80</v>
      </c>
      <c r="E1138">
        <v>9600</v>
      </c>
      <c r="F1138" s="28" t="s">
        <v>82</v>
      </c>
      <c r="G1138" t="s">
        <v>83</v>
      </c>
      <c r="H1138" t="s">
        <v>84</v>
      </c>
      <c r="I1138" s="28" t="s">
        <v>85</v>
      </c>
      <c r="J1138" t="s">
        <v>86</v>
      </c>
      <c r="K1138" s="30" t="s">
        <v>87</v>
      </c>
      <c r="L1138" t="s">
        <v>88</v>
      </c>
      <c r="M1138" s="31" t="s">
        <v>162</v>
      </c>
      <c r="N1138" s="31" t="s">
        <v>90</v>
      </c>
      <c r="O1138" s="28" t="s">
        <v>90</v>
      </c>
      <c r="P1138" t="s">
        <v>91</v>
      </c>
      <c r="Q1138" s="30" t="s">
        <v>132</v>
      </c>
      <c r="R1138" s="28">
        <v>6</v>
      </c>
      <c r="S1138" s="28">
        <v>5</v>
      </c>
      <c r="T1138">
        <v>1950</v>
      </c>
      <c r="U1138">
        <v>1950</v>
      </c>
      <c r="V1138" s="14">
        <f t="shared" si="17"/>
        <v>0</v>
      </c>
      <c r="W1138" s="28" t="s">
        <v>93</v>
      </c>
      <c r="X1138" s="28" t="s">
        <v>94</v>
      </c>
      <c r="Y1138" s="30" t="s">
        <v>95</v>
      </c>
      <c r="Z1138" s="28" t="s">
        <v>95</v>
      </c>
      <c r="AA1138" t="s">
        <v>117</v>
      </c>
      <c r="AB1138" s="28">
        <v>0</v>
      </c>
      <c r="AC1138" s="28" t="s">
        <v>98</v>
      </c>
      <c r="AD1138" s="28" t="s">
        <v>98</v>
      </c>
      <c r="AE1138" s="30" t="s">
        <v>118</v>
      </c>
      <c r="AF1138" t="s">
        <v>98</v>
      </c>
      <c r="AG1138" t="s">
        <v>98</v>
      </c>
      <c r="AH1138" t="s">
        <v>100</v>
      </c>
      <c r="AI1138" t="s">
        <v>141</v>
      </c>
      <c r="AJ1138">
        <v>280</v>
      </c>
      <c r="AK1138" t="s">
        <v>102</v>
      </c>
      <c r="AL1138">
        <v>0</v>
      </c>
      <c r="AM1138">
        <v>752</v>
      </c>
      <c r="AN1138">
        <v>1032</v>
      </c>
      <c r="AO1138" s="28" t="s">
        <v>103</v>
      </c>
      <c r="AP1138" s="28" t="s">
        <v>98</v>
      </c>
      <c r="AQ1138" t="s">
        <v>105</v>
      </c>
      <c r="AR1138" t="s">
        <v>164</v>
      </c>
      <c r="AS1138">
        <v>1032</v>
      </c>
      <c r="AT1138">
        <v>220</v>
      </c>
      <c r="AU1138">
        <v>0</v>
      </c>
      <c r="AV1138">
        <v>1252</v>
      </c>
      <c r="AW1138" s="30">
        <v>0</v>
      </c>
      <c r="AX1138">
        <v>0</v>
      </c>
      <c r="AY1138" s="30">
        <v>1</v>
      </c>
      <c r="AZ1138" s="30">
        <v>0</v>
      </c>
      <c r="BA1138">
        <v>3</v>
      </c>
      <c r="BB1138" s="14">
        <f>IF(Table1[[#This Row],[FullBath]]+Table1[[#This Row],[HalfBath]]=Table1[[#This Row],[BedroomAbvGr]],1,0)</f>
        <v>0</v>
      </c>
      <c r="BC1138">
        <v>1</v>
      </c>
      <c r="BD1138" s="30" t="s">
        <v>98</v>
      </c>
      <c r="BE1138">
        <v>6</v>
      </c>
      <c r="BF1138" t="s">
        <v>107</v>
      </c>
      <c r="BG1138">
        <v>0</v>
      </c>
      <c r="BH1138" t="s">
        <v>83</v>
      </c>
      <c r="BI1138" t="s">
        <v>108</v>
      </c>
      <c r="BJ1138">
        <v>1950</v>
      </c>
      <c r="BK1138" t="s">
        <v>102</v>
      </c>
      <c r="BL1138">
        <v>1</v>
      </c>
      <c r="BM1138">
        <v>288</v>
      </c>
      <c r="BN1138" t="s">
        <v>98</v>
      </c>
      <c r="BO1138" t="s">
        <v>98</v>
      </c>
      <c r="BP1138" t="s">
        <v>105</v>
      </c>
      <c r="BQ1138" s="30">
        <v>0</v>
      </c>
      <c r="BR1138" s="14">
        <f>IF(Table1[[#This Row],[WoodDeckSF]]&gt;0,1,0)</f>
        <v>0</v>
      </c>
      <c r="BS1138">
        <v>0</v>
      </c>
      <c r="BT1138">
        <v>96</v>
      </c>
      <c r="BU1138">
        <v>0</v>
      </c>
      <c r="BV1138">
        <v>0</v>
      </c>
      <c r="BW1138">
        <v>0</v>
      </c>
      <c r="BX1138" s="28" t="s">
        <v>83</v>
      </c>
      <c r="BY1138" s="14">
        <f>IF(Table1[[#This Row],[PoolQC]]="NA", 0, 1)</f>
        <v>0</v>
      </c>
      <c r="BZ1138" s="30" t="s">
        <v>83</v>
      </c>
      <c r="CA1138" s="14">
        <f>IF(Table1[[#This Row],[Fence]]="NA",0,1)</f>
        <v>0</v>
      </c>
      <c r="CB1138" t="s">
        <v>83</v>
      </c>
      <c r="CC1138">
        <v>0</v>
      </c>
      <c r="CD1138" s="30">
        <v>4</v>
      </c>
      <c r="CE1138">
        <v>2008</v>
      </c>
      <c r="CF1138" t="s">
        <v>110</v>
      </c>
      <c r="CG1138" t="s">
        <v>128</v>
      </c>
      <c r="CH1138" s="14">
        <f>IF(Table1[[#This Row],[SaleCondition]]="Normal",1,0)</f>
        <v>0</v>
      </c>
      <c r="CI1138" s="1">
        <v>119000</v>
      </c>
    </row>
    <row r="1139" spans="1:87" x14ac:dyDescent="0.2">
      <c r="A1139">
        <v>1138</v>
      </c>
      <c r="B1139">
        <v>50</v>
      </c>
      <c r="C1139" s="28" t="s">
        <v>81</v>
      </c>
      <c r="D1139">
        <v>54</v>
      </c>
      <c r="E1139">
        <v>6342</v>
      </c>
      <c r="F1139" s="28" t="s">
        <v>82</v>
      </c>
      <c r="G1139" t="s">
        <v>83</v>
      </c>
      <c r="H1139" t="s">
        <v>84</v>
      </c>
      <c r="I1139" s="28" t="s">
        <v>85</v>
      </c>
      <c r="J1139" t="s">
        <v>86</v>
      </c>
      <c r="K1139" s="30" t="s">
        <v>87</v>
      </c>
      <c r="L1139" t="s">
        <v>88</v>
      </c>
      <c r="M1139" s="31" t="s">
        <v>151</v>
      </c>
      <c r="N1139" s="31" t="s">
        <v>114</v>
      </c>
      <c r="O1139" s="28" t="s">
        <v>90</v>
      </c>
      <c r="P1139" t="s">
        <v>91</v>
      </c>
      <c r="Q1139" s="30" t="s">
        <v>132</v>
      </c>
      <c r="R1139" s="28">
        <v>5</v>
      </c>
      <c r="S1139" s="28">
        <v>8</v>
      </c>
      <c r="T1139">
        <v>1875</v>
      </c>
      <c r="U1139">
        <v>1996</v>
      </c>
      <c r="V1139" s="14">
        <f t="shared" si="17"/>
        <v>1</v>
      </c>
      <c r="W1139" s="28" t="s">
        <v>93</v>
      </c>
      <c r="X1139" s="28" t="s">
        <v>94</v>
      </c>
      <c r="Y1139" s="30" t="s">
        <v>95</v>
      </c>
      <c r="Z1139" s="28" t="s">
        <v>95</v>
      </c>
      <c r="AA1139" t="s">
        <v>117</v>
      </c>
      <c r="AB1139" s="28">
        <v>0</v>
      </c>
      <c r="AC1139" s="28" t="s">
        <v>98</v>
      </c>
      <c r="AD1139" s="28" t="s">
        <v>97</v>
      </c>
      <c r="AE1139" s="30" t="s">
        <v>118</v>
      </c>
      <c r="AF1139" t="s">
        <v>98</v>
      </c>
      <c r="AG1139" t="s">
        <v>98</v>
      </c>
      <c r="AH1139" t="s">
        <v>100</v>
      </c>
      <c r="AI1139" t="s">
        <v>102</v>
      </c>
      <c r="AJ1139">
        <v>0</v>
      </c>
      <c r="AK1139" t="s">
        <v>102</v>
      </c>
      <c r="AL1139">
        <v>0</v>
      </c>
      <c r="AM1139">
        <v>780</v>
      </c>
      <c r="AN1139">
        <v>780</v>
      </c>
      <c r="AO1139" s="28" t="s">
        <v>103</v>
      </c>
      <c r="AP1139" s="28" t="s">
        <v>97</v>
      </c>
      <c r="AQ1139" t="s">
        <v>177</v>
      </c>
      <c r="AR1139" t="s">
        <v>106</v>
      </c>
      <c r="AS1139">
        <v>780</v>
      </c>
      <c r="AT1139">
        <v>240</v>
      </c>
      <c r="AU1139">
        <v>0</v>
      </c>
      <c r="AV1139">
        <v>1020</v>
      </c>
      <c r="AW1139" s="30">
        <v>0</v>
      </c>
      <c r="AX1139">
        <v>0</v>
      </c>
      <c r="AY1139" s="30">
        <v>1</v>
      </c>
      <c r="AZ1139" s="30">
        <v>0</v>
      </c>
      <c r="BA1139">
        <v>2</v>
      </c>
      <c r="BB1139" s="14">
        <f>IF(Table1[[#This Row],[FullBath]]+Table1[[#This Row],[HalfBath]]=Table1[[#This Row],[BedroomAbvGr]],1,0)</f>
        <v>0</v>
      </c>
      <c r="BC1139">
        <v>1</v>
      </c>
      <c r="BD1139" s="30" t="s">
        <v>98</v>
      </c>
      <c r="BE1139">
        <v>6</v>
      </c>
      <c r="BF1139" t="s">
        <v>107</v>
      </c>
      <c r="BG1139">
        <v>0</v>
      </c>
      <c r="BH1139" t="s">
        <v>83</v>
      </c>
      <c r="BI1139" t="s">
        <v>83</v>
      </c>
      <c r="BJ1139" t="s">
        <v>83</v>
      </c>
      <c r="BK1139" t="s">
        <v>83</v>
      </c>
      <c r="BL1139">
        <v>0</v>
      </c>
      <c r="BM1139">
        <v>0</v>
      </c>
      <c r="BN1139" t="s">
        <v>83</v>
      </c>
      <c r="BO1139" t="s">
        <v>83</v>
      </c>
      <c r="BP1139" t="s">
        <v>177</v>
      </c>
      <c r="BQ1139" s="30">
        <v>0</v>
      </c>
      <c r="BR1139" s="14">
        <f>IF(Table1[[#This Row],[WoodDeckSF]]&gt;0,1,0)</f>
        <v>0</v>
      </c>
      <c r="BS1139">
        <v>0</v>
      </c>
      <c r="BT1139">
        <v>176</v>
      </c>
      <c r="BU1139">
        <v>0</v>
      </c>
      <c r="BV1139">
        <v>0</v>
      </c>
      <c r="BW1139">
        <v>0</v>
      </c>
      <c r="BX1139" s="28" t="s">
        <v>83</v>
      </c>
      <c r="BY1139" s="14">
        <f>IF(Table1[[#This Row],[PoolQC]]="NA", 0, 1)</f>
        <v>0</v>
      </c>
      <c r="BZ1139" s="30" t="s">
        <v>83</v>
      </c>
      <c r="CA1139" s="14">
        <f>IF(Table1[[#This Row],[Fence]]="NA",0,1)</f>
        <v>0</v>
      </c>
      <c r="CB1139" t="s">
        <v>83</v>
      </c>
      <c r="CC1139">
        <v>0</v>
      </c>
      <c r="CD1139" s="30">
        <v>5</v>
      </c>
      <c r="CE1139">
        <v>2010</v>
      </c>
      <c r="CF1139" t="s">
        <v>110</v>
      </c>
      <c r="CG1139" t="s">
        <v>111</v>
      </c>
      <c r="CH1139" s="14">
        <f>IF(Table1[[#This Row],[SaleCondition]]="Normal",1,0)</f>
        <v>1</v>
      </c>
      <c r="CI1139" s="1">
        <v>94000</v>
      </c>
    </row>
    <row r="1140" spans="1:87" x14ac:dyDescent="0.2">
      <c r="A1140">
        <v>1139</v>
      </c>
      <c r="B1140">
        <v>20</v>
      </c>
      <c r="C1140" s="28" t="s">
        <v>81</v>
      </c>
      <c r="D1140" t="s">
        <v>83</v>
      </c>
      <c r="E1140">
        <v>9819</v>
      </c>
      <c r="F1140" s="28" t="s">
        <v>82</v>
      </c>
      <c r="G1140" t="s">
        <v>83</v>
      </c>
      <c r="H1140" t="s">
        <v>120</v>
      </c>
      <c r="I1140" s="28" t="s">
        <v>85</v>
      </c>
      <c r="J1140" t="s">
        <v>86</v>
      </c>
      <c r="K1140" s="30" t="s">
        <v>87</v>
      </c>
      <c r="L1140" t="s">
        <v>194</v>
      </c>
      <c r="M1140" s="31" t="s">
        <v>131</v>
      </c>
      <c r="N1140" s="31" t="s">
        <v>90</v>
      </c>
      <c r="O1140" s="28" t="s">
        <v>90</v>
      </c>
      <c r="P1140" t="s">
        <v>91</v>
      </c>
      <c r="Q1140" s="30" t="s">
        <v>115</v>
      </c>
      <c r="R1140" s="28">
        <v>6</v>
      </c>
      <c r="S1140" s="28">
        <v>5</v>
      </c>
      <c r="T1140">
        <v>1977</v>
      </c>
      <c r="U1140">
        <v>1977</v>
      </c>
      <c r="V1140" s="14">
        <f t="shared" si="17"/>
        <v>0</v>
      </c>
      <c r="W1140" s="28" t="s">
        <v>93</v>
      </c>
      <c r="X1140" s="28" t="s">
        <v>94</v>
      </c>
      <c r="Y1140" s="30" t="s">
        <v>161</v>
      </c>
      <c r="Z1140" s="28" t="s">
        <v>234</v>
      </c>
      <c r="AA1140" t="s">
        <v>117</v>
      </c>
      <c r="AB1140" s="28">
        <v>0</v>
      </c>
      <c r="AC1140" s="28" t="s">
        <v>98</v>
      </c>
      <c r="AD1140" s="28" t="s">
        <v>98</v>
      </c>
      <c r="AE1140" s="30" t="s">
        <v>99</v>
      </c>
      <c r="AF1140" t="s">
        <v>98</v>
      </c>
      <c r="AG1140" t="s">
        <v>98</v>
      </c>
      <c r="AH1140" t="s">
        <v>97</v>
      </c>
      <c r="AI1140" t="s">
        <v>119</v>
      </c>
      <c r="AJ1140">
        <v>1567</v>
      </c>
      <c r="AK1140" t="s">
        <v>102</v>
      </c>
      <c r="AL1140">
        <v>0</v>
      </c>
      <c r="AM1140">
        <v>0</v>
      </c>
      <c r="AN1140">
        <v>1567</v>
      </c>
      <c r="AO1140" s="28" t="s">
        <v>103</v>
      </c>
      <c r="AP1140" s="28" t="s">
        <v>98</v>
      </c>
      <c r="AQ1140" t="s">
        <v>105</v>
      </c>
      <c r="AR1140" t="s">
        <v>106</v>
      </c>
      <c r="AS1140">
        <v>1567</v>
      </c>
      <c r="AT1140">
        <v>0</v>
      </c>
      <c r="AU1140">
        <v>0</v>
      </c>
      <c r="AV1140">
        <v>1567</v>
      </c>
      <c r="AW1140" s="30">
        <v>1</v>
      </c>
      <c r="AX1140">
        <v>0</v>
      </c>
      <c r="AY1140" s="30">
        <v>2</v>
      </c>
      <c r="AZ1140" s="30">
        <v>0</v>
      </c>
      <c r="BA1140">
        <v>2</v>
      </c>
      <c r="BB1140" s="14">
        <f>IF(Table1[[#This Row],[FullBath]]+Table1[[#This Row],[HalfBath]]=Table1[[#This Row],[BedroomAbvGr]],1,0)</f>
        <v>1</v>
      </c>
      <c r="BC1140">
        <v>1</v>
      </c>
      <c r="BD1140" s="30" t="s">
        <v>97</v>
      </c>
      <c r="BE1140">
        <v>5</v>
      </c>
      <c r="BF1140" t="s">
        <v>107</v>
      </c>
      <c r="BG1140">
        <v>2</v>
      </c>
      <c r="BH1140" t="s">
        <v>98</v>
      </c>
      <c r="BI1140" t="s">
        <v>108</v>
      </c>
      <c r="BJ1140">
        <v>1977</v>
      </c>
      <c r="BK1140" t="s">
        <v>109</v>
      </c>
      <c r="BL1140">
        <v>2</v>
      </c>
      <c r="BM1140">
        <v>714</v>
      </c>
      <c r="BN1140" t="s">
        <v>98</v>
      </c>
      <c r="BO1140" t="s">
        <v>98</v>
      </c>
      <c r="BP1140" t="s">
        <v>105</v>
      </c>
      <c r="BQ1140" s="30">
        <v>264</v>
      </c>
      <c r="BR1140" s="14">
        <f>IF(Table1[[#This Row],[WoodDeckSF]]&gt;0,1,0)</f>
        <v>1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s="28" t="s">
        <v>83</v>
      </c>
      <c r="BY1140" s="14">
        <f>IF(Table1[[#This Row],[PoolQC]]="NA", 0, 1)</f>
        <v>0</v>
      </c>
      <c r="BZ1140" s="30" t="s">
        <v>83</v>
      </c>
      <c r="CA1140" s="14">
        <f>IF(Table1[[#This Row],[Fence]]="NA",0,1)</f>
        <v>0</v>
      </c>
      <c r="CB1140" t="s">
        <v>83</v>
      </c>
      <c r="CC1140">
        <v>0</v>
      </c>
      <c r="CD1140" s="30">
        <v>5</v>
      </c>
      <c r="CE1140">
        <v>2009</v>
      </c>
      <c r="CF1140" t="s">
        <v>110</v>
      </c>
      <c r="CG1140" t="s">
        <v>111</v>
      </c>
      <c r="CH1140" s="14">
        <f>IF(Table1[[#This Row],[SaleCondition]]="Normal",1,0)</f>
        <v>1</v>
      </c>
      <c r="CI1140" s="1">
        <v>196000</v>
      </c>
    </row>
    <row r="1141" spans="1:87" x14ac:dyDescent="0.2">
      <c r="A1141">
        <v>1140</v>
      </c>
      <c r="B1141">
        <v>30</v>
      </c>
      <c r="C1141" s="28" t="s">
        <v>81</v>
      </c>
      <c r="D1141">
        <v>98</v>
      </c>
      <c r="E1141">
        <v>8731</v>
      </c>
      <c r="F1141" s="28" t="s">
        <v>82</v>
      </c>
      <c r="G1141" t="s">
        <v>83</v>
      </c>
      <c r="H1141" t="s">
        <v>120</v>
      </c>
      <c r="I1141" s="28" t="s">
        <v>85</v>
      </c>
      <c r="J1141" t="s">
        <v>86</v>
      </c>
      <c r="K1141" s="30" t="s">
        <v>87</v>
      </c>
      <c r="L1141" t="s">
        <v>88</v>
      </c>
      <c r="M1141" s="31" t="s">
        <v>148</v>
      </c>
      <c r="N1141" s="31" t="s">
        <v>90</v>
      </c>
      <c r="O1141" s="28" t="s">
        <v>90</v>
      </c>
      <c r="P1141" t="s">
        <v>91</v>
      </c>
      <c r="Q1141" s="30" t="s">
        <v>115</v>
      </c>
      <c r="R1141" s="28">
        <v>5</v>
      </c>
      <c r="S1141" s="28">
        <v>5</v>
      </c>
      <c r="T1141">
        <v>1920</v>
      </c>
      <c r="U1141">
        <v>1950</v>
      </c>
      <c r="V1141" s="14">
        <f t="shared" si="17"/>
        <v>1</v>
      </c>
      <c r="W1141" s="28" t="s">
        <v>93</v>
      </c>
      <c r="X1141" s="28" t="s">
        <v>94</v>
      </c>
      <c r="Y1141" s="30" t="s">
        <v>203</v>
      </c>
      <c r="Z1141" s="28" t="s">
        <v>203</v>
      </c>
      <c r="AA1141" t="s">
        <v>117</v>
      </c>
      <c r="AB1141" s="28">
        <v>0</v>
      </c>
      <c r="AC1141" s="28" t="s">
        <v>98</v>
      </c>
      <c r="AD1141" s="28" t="s">
        <v>147</v>
      </c>
      <c r="AE1141" s="30" t="s">
        <v>126</v>
      </c>
      <c r="AF1141" t="s">
        <v>98</v>
      </c>
      <c r="AG1141" t="s">
        <v>98</v>
      </c>
      <c r="AH1141" t="s">
        <v>100</v>
      </c>
      <c r="AI1141" t="s">
        <v>141</v>
      </c>
      <c r="AJ1141">
        <v>645</v>
      </c>
      <c r="AK1141" t="s">
        <v>102</v>
      </c>
      <c r="AL1141">
        <v>0</v>
      </c>
      <c r="AM1141">
        <v>270</v>
      </c>
      <c r="AN1141">
        <v>915</v>
      </c>
      <c r="AO1141" s="28" t="s">
        <v>103</v>
      </c>
      <c r="AP1141" s="28" t="s">
        <v>98</v>
      </c>
      <c r="AQ1141" t="s">
        <v>105</v>
      </c>
      <c r="AR1141" t="s">
        <v>106</v>
      </c>
      <c r="AS1141">
        <v>1167</v>
      </c>
      <c r="AT1141">
        <v>0</v>
      </c>
      <c r="AU1141">
        <v>0</v>
      </c>
      <c r="AV1141">
        <v>1167</v>
      </c>
      <c r="AW1141" s="30">
        <v>0</v>
      </c>
      <c r="AX1141">
        <v>0</v>
      </c>
      <c r="AY1141" s="30">
        <v>1</v>
      </c>
      <c r="AZ1141" s="30">
        <v>0</v>
      </c>
      <c r="BA1141">
        <v>3</v>
      </c>
      <c r="BB1141" s="14">
        <f>IF(Table1[[#This Row],[FullBath]]+Table1[[#This Row],[HalfBath]]=Table1[[#This Row],[BedroomAbvGr]],1,0)</f>
        <v>0</v>
      </c>
      <c r="BC1141">
        <v>1</v>
      </c>
      <c r="BD1141" s="30" t="s">
        <v>98</v>
      </c>
      <c r="BE1141">
        <v>6</v>
      </c>
      <c r="BF1141" t="s">
        <v>221</v>
      </c>
      <c r="BG1141">
        <v>1</v>
      </c>
      <c r="BH1141" t="s">
        <v>97</v>
      </c>
      <c r="BI1141" t="s">
        <v>127</v>
      </c>
      <c r="BJ1141">
        <v>1972</v>
      </c>
      <c r="BK1141" t="s">
        <v>102</v>
      </c>
      <c r="BL1141">
        <v>2</v>
      </c>
      <c r="BM1141">
        <v>495</v>
      </c>
      <c r="BN1141" t="s">
        <v>98</v>
      </c>
      <c r="BO1141" t="s">
        <v>98</v>
      </c>
      <c r="BP1141" t="s">
        <v>105</v>
      </c>
      <c r="BQ1141" s="30">
        <v>0</v>
      </c>
      <c r="BR1141" s="14">
        <f>IF(Table1[[#This Row],[WoodDeckSF]]&gt;0,1,0)</f>
        <v>0</v>
      </c>
      <c r="BS1141">
        <v>0</v>
      </c>
      <c r="BT1141">
        <v>216</v>
      </c>
      <c r="BU1141">
        <v>0</v>
      </c>
      <c r="BV1141">
        <v>126</v>
      </c>
      <c r="BW1141">
        <v>0</v>
      </c>
      <c r="BX1141" s="28" t="s">
        <v>83</v>
      </c>
      <c r="BY1141" s="14">
        <f>IF(Table1[[#This Row],[PoolQC]]="NA", 0, 1)</f>
        <v>0</v>
      </c>
      <c r="BZ1141" s="30" t="s">
        <v>83</v>
      </c>
      <c r="CA1141" s="14">
        <f>IF(Table1[[#This Row],[Fence]]="NA",0,1)</f>
        <v>0</v>
      </c>
      <c r="CB1141" t="s">
        <v>83</v>
      </c>
      <c r="CC1141">
        <v>0</v>
      </c>
      <c r="CD1141" s="30">
        <v>5</v>
      </c>
      <c r="CE1141">
        <v>2007</v>
      </c>
      <c r="CF1141" t="s">
        <v>110</v>
      </c>
      <c r="CG1141" t="s">
        <v>111</v>
      </c>
      <c r="CH1141" s="14">
        <f>IF(Table1[[#This Row],[SaleCondition]]="Normal",1,0)</f>
        <v>1</v>
      </c>
      <c r="CI1141" s="1">
        <v>144000</v>
      </c>
    </row>
    <row r="1142" spans="1:87" x14ac:dyDescent="0.2">
      <c r="A1142">
        <v>1141</v>
      </c>
      <c r="B1142">
        <v>20</v>
      </c>
      <c r="C1142" s="28" t="s">
        <v>81</v>
      </c>
      <c r="D1142">
        <v>60</v>
      </c>
      <c r="E1142">
        <v>7350</v>
      </c>
      <c r="F1142" s="28" t="s">
        <v>82</v>
      </c>
      <c r="G1142" t="s">
        <v>83</v>
      </c>
      <c r="H1142" t="s">
        <v>84</v>
      </c>
      <c r="I1142" s="28" t="s">
        <v>85</v>
      </c>
      <c r="J1142" t="s">
        <v>86</v>
      </c>
      <c r="K1142" s="30" t="s">
        <v>122</v>
      </c>
      <c r="L1142" t="s">
        <v>88</v>
      </c>
      <c r="M1142" s="31" t="s">
        <v>162</v>
      </c>
      <c r="N1142" s="31" t="s">
        <v>90</v>
      </c>
      <c r="O1142" s="28" t="s">
        <v>90</v>
      </c>
      <c r="P1142" t="s">
        <v>91</v>
      </c>
      <c r="Q1142" s="30" t="s">
        <v>115</v>
      </c>
      <c r="R1142" s="28">
        <v>5</v>
      </c>
      <c r="S1142" s="28">
        <v>7</v>
      </c>
      <c r="T1142">
        <v>1951</v>
      </c>
      <c r="U1142">
        <v>1951</v>
      </c>
      <c r="V1142" s="14">
        <f t="shared" si="17"/>
        <v>0</v>
      </c>
      <c r="W1142" s="28" t="s">
        <v>93</v>
      </c>
      <c r="X1142" s="28" t="s">
        <v>94</v>
      </c>
      <c r="Y1142" s="30" t="s">
        <v>140</v>
      </c>
      <c r="Z1142" s="28" t="s">
        <v>140</v>
      </c>
      <c r="AA1142" t="s">
        <v>117</v>
      </c>
      <c r="AB1142" s="28">
        <v>0</v>
      </c>
      <c r="AC1142" s="28" t="s">
        <v>98</v>
      </c>
      <c r="AD1142" s="28" t="s">
        <v>98</v>
      </c>
      <c r="AE1142" s="30" t="s">
        <v>118</v>
      </c>
      <c r="AF1142" t="s">
        <v>98</v>
      </c>
      <c r="AG1142" t="s">
        <v>98</v>
      </c>
      <c r="AH1142" t="s">
        <v>121</v>
      </c>
      <c r="AI1142" t="s">
        <v>119</v>
      </c>
      <c r="AJ1142">
        <v>852</v>
      </c>
      <c r="AK1142" t="s">
        <v>102</v>
      </c>
      <c r="AL1142">
        <v>0</v>
      </c>
      <c r="AM1142">
        <v>100</v>
      </c>
      <c r="AN1142">
        <v>952</v>
      </c>
      <c r="AO1142" s="28" t="s">
        <v>103</v>
      </c>
      <c r="AP1142" s="28" t="s">
        <v>98</v>
      </c>
      <c r="AQ1142" t="s">
        <v>105</v>
      </c>
      <c r="AR1142" t="s">
        <v>106</v>
      </c>
      <c r="AS1142">
        <v>952</v>
      </c>
      <c r="AT1142">
        <v>0</v>
      </c>
      <c r="AU1142">
        <v>0</v>
      </c>
      <c r="AV1142">
        <v>952</v>
      </c>
      <c r="AW1142" s="30">
        <v>1</v>
      </c>
      <c r="AX1142">
        <v>0</v>
      </c>
      <c r="AY1142" s="30">
        <v>1</v>
      </c>
      <c r="AZ1142" s="30">
        <v>0</v>
      </c>
      <c r="BA1142">
        <v>2</v>
      </c>
      <c r="BB1142" s="14">
        <f>IF(Table1[[#This Row],[FullBath]]+Table1[[#This Row],[HalfBath]]=Table1[[#This Row],[BedroomAbvGr]],1,0)</f>
        <v>0</v>
      </c>
      <c r="BC1142">
        <v>1</v>
      </c>
      <c r="BD1142" s="30" t="s">
        <v>98</v>
      </c>
      <c r="BE1142">
        <v>4</v>
      </c>
      <c r="BF1142" t="s">
        <v>107</v>
      </c>
      <c r="BG1142">
        <v>0</v>
      </c>
      <c r="BH1142" t="s">
        <v>83</v>
      </c>
      <c r="BI1142" t="s">
        <v>127</v>
      </c>
      <c r="BJ1142">
        <v>1988</v>
      </c>
      <c r="BK1142" t="s">
        <v>102</v>
      </c>
      <c r="BL1142">
        <v>2</v>
      </c>
      <c r="BM1142">
        <v>840</v>
      </c>
      <c r="BN1142" t="s">
        <v>98</v>
      </c>
      <c r="BO1142" t="s">
        <v>98</v>
      </c>
      <c r="BP1142" t="s">
        <v>105</v>
      </c>
      <c r="BQ1142" s="30">
        <v>0</v>
      </c>
      <c r="BR1142" s="14">
        <f>IF(Table1[[#This Row],[WoodDeckSF]]&gt;0,1,0)</f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 s="28" t="s">
        <v>83</v>
      </c>
      <c r="BY1142" s="14">
        <f>IF(Table1[[#This Row],[PoolQC]]="NA", 0, 1)</f>
        <v>0</v>
      </c>
      <c r="BZ1142" s="30" t="s">
        <v>83</v>
      </c>
      <c r="CA1142" s="14">
        <f>IF(Table1[[#This Row],[Fence]]="NA",0,1)</f>
        <v>0</v>
      </c>
      <c r="CB1142" t="s">
        <v>83</v>
      </c>
      <c r="CC1142">
        <v>0</v>
      </c>
      <c r="CD1142" s="30">
        <v>6</v>
      </c>
      <c r="CE1142">
        <v>2008</v>
      </c>
      <c r="CF1142" t="s">
        <v>173</v>
      </c>
      <c r="CG1142" t="s">
        <v>128</v>
      </c>
      <c r="CH1142" s="14">
        <f>IF(Table1[[#This Row],[SaleCondition]]="Normal",1,0)</f>
        <v>0</v>
      </c>
      <c r="CI1142" s="1">
        <v>139000</v>
      </c>
    </row>
    <row r="1143" spans="1:87" x14ac:dyDescent="0.2">
      <c r="A1143">
        <v>1142</v>
      </c>
      <c r="B1143">
        <v>60</v>
      </c>
      <c r="C1143" s="28" t="s">
        <v>81</v>
      </c>
      <c r="D1143" t="s">
        <v>83</v>
      </c>
      <c r="E1143">
        <v>10304</v>
      </c>
      <c r="F1143" s="28" t="s">
        <v>82</v>
      </c>
      <c r="G1143" t="s">
        <v>83</v>
      </c>
      <c r="H1143" t="s">
        <v>120</v>
      </c>
      <c r="I1143" s="28" t="s">
        <v>85</v>
      </c>
      <c r="J1143" t="s">
        <v>86</v>
      </c>
      <c r="K1143" s="30" t="s">
        <v>166</v>
      </c>
      <c r="L1143" t="s">
        <v>88</v>
      </c>
      <c r="M1143" s="31" t="s">
        <v>138</v>
      </c>
      <c r="N1143" s="31" t="s">
        <v>139</v>
      </c>
      <c r="O1143" s="28" t="s">
        <v>90</v>
      </c>
      <c r="P1143" t="s">
        <v>91</v>
      </c>
      <c r="Q1143" s="30" t="s">
        <v>92</v>
      </c>
      <c r="R1143" s="28">
        <v>5</v>
      </c>
      <c r="S1143" s="28">
        <v>7</v>
      </c>
      <c r="T1143">
        <v>1976</v>
      </c>
      <c r="U1143">
        <v>1976</v>
      </c>
      <c r="V1143" s="14">
        <f t="shared" si="17"/>
        <v>0</v>
      </c>
      <c r="W1143" s="28" t="s">
        <v>93</v>
      </c>
      <c r="X1143" s="28" t="s">
        <v>94</v>
      </c>
      <c r="Y1143" s="30" t="s">
        <v>161</v>
      </c>
      <c r="Z1143" s="28" t="s">
        <v>161</v>
      </c>
      <c r="AA1143" t="s">
        <v>96</v>
      </c>
      <c r="AB1143" s="28">
        <v>44</v>
      </c>
      <c r="AC1143" s="28" t="s">
        <v>98</v>
      </c>
      <c r="AD1143" s="28" t="s">
        <v>97</v>
      </c>
      <c r="AE1143" s="30" t="s">
        <v>118</v>
      </c>
      <c r="AF1143" t="s">
        <v>98</v>
      </c>
      <c r="AG1143" t="s">
        <v>98</v>
      </c>
      <c r="AH1143" t="s">
        <v>100</v>
      </c>
      <c r="AI1143" t="s">
        <v>119</v>
      </c>
      <c r="AJ1143">
        <v>381</v>
      </c>
      <c r="AK1143" t="s">
        <v>102</v>
      </c>
      <c r="AL1143">
        <v>0</v>
      </c>
      <c r="AM1143">
        <v>399</v>
      </c>
      <c r="AN1143">
        <v>780</v>
      </c>
      <c r="AO1143" s="28" t="s">
        <v>103</v>
      </c>
      <c r="AP1143" s="28" t="s">
        <v>104</v>
      </c>
      <c r="AQ1143" t="s">
        <v>105</v>
      </c>
      <c r="AR1143" t="s">
        <v>106</v>
      </c>
      <c r="AS1143">
        <v>1088</v>
      </c>
      <c r="AT1143">
        <v>780</v>
      </c>
      <c r="AU1143">
        <v>0</v>
      </c>
      <c r="AV1143">
        <v>1868</v>
      </c>
      <c r="AW1143" s="30">
        <v>1</v>
      </c>
      <c r="AX1143">
        <v>0</v>
      </c>
      <c r="AY1143" s="30">
        <v>2</v>
      </c>
      <c r="AZ1143" s="30">
        <v>1</v>
      </c>
      <c r="BA1143">
        <v>4</v>
      </c>
      <c r="BB1143" s="14">
        <f>IF(Table1[[#This Row],[FullBath]]+Table1[[#This Row],[HalfBath]]=Table1[[#This Row],[BedroomAbvGr]],1,0)</f>
        <v>0</v>
      </c>
      <c r="BC1143">
        <v>1</v>
      </c>
      <c r="BD1143" s="30" t="s">
        <v>97</v>
      </c>
      <c r="BE1143">
        <v>9</v>
      </c>
      <c r="BF1143" t="s">
        <v>107</v>
      </c>
      <c r="BG1143">
        <v>1</v>
      </c>
      <c r="BH1143" t="s">
        <v>98</v>
      </c>
      <c r="BI1143" t="s">
        <v>108</v>
      </c>
      <c r="BJ1143">
        <v>1976</v>
      </c>
      <c r="BK1143" t="s">
        <v>102</v>
      </c>
      <c r="BL1143">
        <v>2</v>
      </c>
      <c r="BM1143">
        <v>484</v>
      </c>
      <c r="BN1143" t="s">
        <v>98</v>
      </c>
      <c r="BO1143" t="s">
        <v>98</v>
      </c>
      <c r="BP1143" t="s">
        <v>105</v>
      </c>
      <c r="BQ1143" s="30">
        <v>448</v>
      </c>
      <c r="BR1143" s="14">
        <f>IF(Table1[[#This Row],[WoodDeckSF]]&gt;0,1,0)</f>
        <v>1</v>
      </c>
      <c r="BS1143">
        <v>96</v>
      </c>
      <c r="BT1143">
        <v>0</v>
      </c>
      <c r="BU1143">
        <v>0</v>
      </c>
      <c r="BV1143">
        <v>0</v>
      </c>
      <c r="BW1143">
        <v>0</v>
      </c>
      <c r="BX1143" s="28" t="s">
        <v>83</v>
      </c>
      <c r="BY1143" s="14">
        <f>IF(Table1[[#This Row],[PoolQC]]="NA", 0, 1)</f>
        <v>0</v>
      </c>
      <c r="BZ1143" s="30" t="s">
        <v>83</v>
      </c>
      <c r="CA1143" s="14">
        <f>IF(Table1[[#This Row],[Fence]]="NA",0,1)</f>
        <v>0</v>
      </c>
      <c r="CB1143" t="s">
        <v>83</v>
      </c>
      <c r="CC1143">
        <v>0</v>
      </c>
      <c r="CD1143" s="30">
        <v>10</v>
      </c>
      <c r="CE1143">
        <v>2009</v>
      </c>
      <c r="CF1143" t="s">
        <v>110</v>
      </c>
      <c r="CG1143" t="s">
        <v>111</v>
      </c>
      <c r="CH1143" s="14">
        <f>IF(Table1[[#This Row],[SaleCondition]]="Normal",1,0)</f>
        <v>1</v>
      </c>
      <c r="CI1143" s="1">
        <v>197500</v>
      </c>
    </row>
    <row r="1144" spans="1:87" x14ac:dyDescent="0.2">
      <c r="A1144">
        <v>1143</v>
      </c>
      <c r="B1144">
        <v>60</v>
      </c>
      <c r="C1144" s="28" t="s">
        <v>81</v>
      </c>
      <c r="D1144">
        <v>77</v>
      </c>
      <c r="E1144">
        <v>9965</v>
      </c>
      <c r="F1144" s="28" t="s">
        <v>82</v>
      </c>
      <c r="G1144" t="s">
        <v>83</v>
      </c>
      <c r="H1144" t="s">
        <v>84</v>
      </c>
      <c r="I1144" s="28" t="s">
        <v>85</v>
      </c>
      <c r="J1144" t="s">
        <v>86</v>
      </c>
      <c r="K1144" s="30" t="s">
        <v>87</v>
      </c>
      <c r="L1144" t="s">
        <v>88</v>
      </c>
      <c r="M1144" s="31" t="s">
        <v>89</v>
      </c>
      <c r="N1144" s="31" t="s">
        <v>90</v>
      </c>
      <c r="O1144" s="28" t="s">
        <v>90</v>
      </c>
      <c r="P1144" t="s">
        <v>91</v>
      </c>
      <c r="Q1144" s="30" t="s">
        <v>92</v>
      </c>
      <c r="R1144" s="28">
        <v>8</v>
      </c>
      <c r="S1144" s="28">
        <v>5</v>
      </c>
      <c r="T1144">
        <v>2006</v>
      </c>
      <c r="U1144">
        <v>2007</v>
      </c>
      <c r="V1144" s="14">
        <f t="shared" si="17"/>
        <v>1</v>
      </c>
      <c r="W1144" s="28" t="s">
        <v>152</v>
      </c>
      <c r="X1144" s="28" t="s">
        <v>94</v>
      </c>
      <c r="Y1144" s="30" t="s">
        <v>95</v>
      </c>
      <c r="Z1144" s="28" t="s">
        <v>95</v>
      </c>
      <c r="AA1144" t="s">
        <v>137</v>
      </c>
      <c r="AB1144" s="28">
        <v>340</v>
      </c>
      <c r="AC1144" s="28" t="s">
        <v>97</v>
      </c>
      <c r="AD1144" s="28" t="s">
        <v>98</v>
      </c>
      <c r="AE1144" s="30" t="s">
        <v>99</v>
      </c>
      <c r="AF1144" t="s">
        <v>104</v>
      </c>
      <c r="AG1144" t="s">
        <v>98</v>
      </c>
      <c r="AH1144" t="s">
        <v>97</v>
      </c>
      <c r="AI1144" t="s">
        <v>101</v>
      </c>
      <c r="AJ1144">
        <v>1150</v>
      </c>
      <c r="AK1144" t="s">
        <v>102</v>
      </c>
      <c r="AL1144">
        <v>0</v>
      </c>
      <c r="AM1144">
        <v>316</v>
      </c>
      <c r="AN1144">
        <v>1466</v>
      </c>
      <c r="AO1144" s="28" t="s">
        <v>103</v>
      </c>
      <c r="AP1144" s="28" t="s">
        <v>104</v>
      </c>
      <c r="AQ1144" t="s">
        <v>105</v>
      </c>
      <c r="AR1144" t="s">
        <v>106</v>
      </c>
      <c r="AS1144">
        <v>1466</v>
      </c>
      <c r="AT1144">
        <v>1362</v>
      </c>
      <c r="AU1144">
        <v>0</v>
      </c>
      <c r="AV1144">
        <v>2828</v>
      </c>
      <c r="AW1144" s="30">
        <v>1</v>
      </c>
      <c r="AX1144">
        <v>0</v>
      </c>
      <c r="AY1144" s="30">
        <v>3</v>
      </c>
      <c r="AZ1144" s="30">
        <v>0</v>
      </c>
      <c r="BA1144">
        <v>4</v>
      </c>
      <c r="BB1144" s="14">
        <f>IF(Table1[[#This Row],[FullBath]]+Table1[[#This Row],[HalfBath]]=Table1[[#This Row],[BedroomAbvGr]],1,0)</f>
        <v>0</v>
      </c>
      <c r="BC1144">
        <v>1</v>
      </c>
      <c r="BD1144" s="30" t="s">
        <v>97</v>
      </c>
      <c r="BE1144">
        <v>11</v>
      </c>
      <c r="BF1144" t="s">
        <v>107</v>
      </c>
      <c r="BG1144">
        <v>1</v>
      </c>
      <c r="BH1144" t="s">
        <v>98</v>
      </c>
      <c r="BI1144" t="s">
        <v>156</v>
      </c>
      <c r="BJ1144">
        <v>2006</v>
      </c>
      <c r="BK1144" t="s">
        <v>109</v>
      </c>
      <c r="BL1144">
        <v>3</v>
      </c>
      <c r="BM1144">
        <v>1052</v>
      </c>
      <c r="BN1144" t="s">
        <v>98</v>
      </c>
      <c r="BO1144" t="s">
        <v>98</v>
      </c>
      <c r="BP1144" t="s">
        <v>105</v>
      </c>
      <c r="BQ1144" s="30">
        <v>125</v>
      </c>
      <c r="BR1144" s="14">
        <f>IF(Table1[[#This Row],[WoodDeckSF]]&gt;0,1,0)</f>
        <v>1</v>
      </c>
      <c r="BS1144">
        <v>144</v>
      </c>
      <c r="BT1144">
        <v>0</v>
      </c>
      <c r="BU1144">
        <v>0</v>
      </c>
      <c r="BV1144">
        <v>0</v>
      </c>
      <c r="BW1144">
        <v>0</v>
      </c>
      <c r="BX1144" s="28" t="s">
        <v>83</v>
      </c>
      <c r="BY1144" s="14">
        <f>IF(Table1[[#This Row],[PoolQC]]="NA", 0, 1)</f>
        <v>0</v>
      </c>
      <c r="BZ1144" s="30" t="s">
        <v>83</v>
      </c>
      <c r="CA1144" s="14">
        <f>IF(Table1[[#This Row],[Fence]]="NA",0,1)</f>
        <v>0</v>
      </c>
      <c r="CB1144" t="s">
        <v>83</v>
      </c>
      <c r="CC1144">
        <v>0</v>
      </c>
      <c r="CD1144" s="30">
        <v>4</v>
      </c>
      <c r="CE1144">
        <v>2007</v>
      </c>
      <c r="CF1144" t="s">
        <v>158</v>
      </c>
      <c r="CG1144" t="s">
        <v>159</v>
      </c>
      <c r="CH1144" s="14">
        <f>IF(Table1[[#This Row],[SaleCondition]]="Normal",1,0)</f>
        <v>0</v>
      </c>
      <c r="CI1144" s="1">
        <v>424870</v>
      </c>
    </row>
    <row r="1145" spans="1:87" x14ac:dyDescent="0.2">
      <c r="A1145">
        <v>1144</v>
      </c>
      <c r="B1145">
        <v>20</v>
      </c>
      <c r="C1145" s="28" t="s">
        <v>81</v>
      </c>
      <c r="D1145" t="s">
        <v>83</v>
      </c>
      <c r="E1145">
        <v>9000</v>
      </c>
      <c r="F1145" s="28" t="s">
        <v>82</v>
      </c>
      <c r="G1145" t="s">
        <v>83</v>
      </c>
      <c r="H1145" t="s">
        <v>84</v>
      </c>
      <c r="I1145" s="28" t="s">
        <v>85</v>
      </c>
      <c r="J1145" t="s">
        <v>86</v>
      </c>
      <c r="K1145" s="30" t="s">
        <v>87</v>
      </c>
      <c r="L1145" t="s">
        <v>88</v>
      </c>
      <c r="M1145" s="31" t="s">
        <v>151</v>
      </c>
      <c r="N1145" s="31" t="s">
        <v>90</v>
      </c>
      <c r="O1145" s="28" t="s">
        <v>90</v>
      </c>
      <c r="P1145" t="s">
        <v>91</v>
      </c>
      <c r="Q1145" s="30" t="s">
        <v>115</v>
      </c>
      <c r="R1145" s="28">
        <v>5</v>
      </c>
      <c r="S1145" s="28">
        <v>3</v>
      </c>
      <c r="T1145">
        <v>1959</v>
      </c>
      <c r="U1145">
        <v>1959</v>
      </c>
      <c r="V1145" s="14">
        <f t="shared" si="17"/>
        <v>0</v>
      </c>
      <c r="W1145" s="28" t="s">
        <v>93</v>
      </c>
      <c r="X1145" s="28" t="s">
        <v>94</v>
      </c>
      <c r="Y1145" s="30" t="s">
        <v>124</v>
      </c>
      <c r="Z1145" s="28" t="s">
        <v>161</v>
      </c>
      <c r="AA1145" t="s">
        <v>117</v>
      </c>
      <c r="AB1145" s="28">
        <v>0</v>
      </c>
      <c r="AC1145" s="28" t="s">
        <v>98</v>
      </c>
      <c r="AD1145" s="28" t="s">
        <v>98</v>
      </c>
      <c r="AE1145" s="30" t="s">
        <v>118</v>
      </c>
      <c r="AF1145" t="s">
        <v>98</v>
      </c>
      <c r="AG1145" t="s">
        <v>98</v>
      </c>
      <c r="AH1145" t="s">
        <v>100</v>
      </c>
      <c r="AI1145" t="s">
        <v>101</v>
      </c>
      <c r="AJ1145">
        <v>288</v>
      </c>
      <c r="AK1145" t="s">
        <v>102</v>
      </c>
      <c r="AL1145">
        <v>0</v>
      </c>
      <c r="AM1145">
        <v>718</v>
      </c>
      <c r="AN1145">
        <v>1006</v>
      </c>
      <c r="AO1145" s="28" t="s">
        <v>103</v>
      </c>
      <c r="AP1145" s="28" t="s">
        <v>98</v>
      </c>
      <c r="AQ1145" t="s">
        <v>105</v>
      </c>
      <c r="AR1145" t="s">
        <v>106</v>
      </c>
      <c r="AS1145">
        <v>1006</v>
      </c>
      <c r="AT1145">
        <v>0</v>
      </c>
      <c r="AU1145">
        <v>0</v>
      </c>
      <c r="AV1145">
        <v>1006</v>
      </c>
      <c r="AW1145" s="30">
        <v>0</v>
      </c>
      <c r="AX1145">
        <v>0</v>
      </c>
      <c r="AY1145" s="30">
        <v>1</v>
      </c>
      <c r="AZ1145" s="30">
        <v>0</v>
      </c>
      <c r="BA1145">
        <v>3</v>
      </c>
      <c r="BB1145" s="14">
        <f>IF(Table1[[#This Row],[FullBath]]+Table1[[#This Row],[HalfBath]]=Table1[[#This Row],[BedroomAbvGr]],1,0)</f>
        <v>0</v>
      </c>
      <c r="BC1145">
        <v>1</v>
      </c>
      <c r="BD1145" s="30" t="s">
        <v>98</v>
      </c>
      <c r="BE1145">
        <v>5</v>
      </c>
      <c r="BF1145" t="s">
        <v>107</v>
      </c>
      <c r="BG1145">
        <v>0</v>
      </c>
      <c r="BH1145" t="s">
        <v>83</v>
      </c>
      <c r="BI1145" t="s">
        <v>83</v>
      </c>
      <c r="BJ1145" t="s">
        <v>83</v>
      </c>
      <c r="BK1145" t="s">
        <v>83</v>
      </c>
      <c r="BL1145">
        <v>0</v>
      </c>
      <c r="BM1145">
        <v>0</v>
      </c>
      <c r="BN1145" t="s">
        <v>83</v>
      </c>
      <c r="BO1145" t="s">
        <v>83</v>
      </c>
      <c r="BP1145" t="s">
        <v>105</v>
      </c>
      <c r="BQ1145" s="30">
        <v>0</v>
      </c>
      <c r="BR1145" s="14">
        <f>IF(Table1[[#This Row],[WoodDeckSF]]&gt;0,1,0)</f>
        <v>0</v>
      </c>
      <c r="BS1145">
        <v>24</v>
      </c>
      <c r="BT1145">
        <v>0</v>
      </c>
      <c r="BU1145">
        <v>0</v>
      </c>
      <c r="BV1145">
        <v>0</v>
      </c>
      <c r="BW1145">
        <v>0</v>
      </c>
      <c r="BX1145" s="28" t="s">
        <v>83</v>
      </c>
      <c r="BY1145" s="14">
        <f>IF(Table1[[#This Row],[PoolQC]]="NA", 0, 1)</f>
        <v>0</v>
      </c>
      <c r="BZ1145" s="30" t="s">
        <v>83</v>
      </c>
      <c r="CA1145" s="14">
        <f>IF(Table1[[#This Row],[Fence]]="NA",0,1)</f>
        <v>0</v>
      </c>
      <c r="CB1145" t="s">
        <v>83</v>
      </c>
      <c r="CC1145">
        <v>0</v>
      </c>
      <c r="CD1145" s="30">
        <v>7</v>
      </c>
      <c r="CE1145">
        <v>2008</v>
      </c>
      <c r="CF1145" t="s">
        <v>110</v>
      </c>
      <c r="CG1145" t="s">
        <v>111</v>
      </c>
      <c r="CH1145" s="14">
        <f>IF(Table1[[#This Row],[SaleCondition]]="Normal",1,0)</f>
        <v>1</v>
      </c>
      <c r="CI1145" s="1">
        <v>80000</v>
      </c>
    </row>
    <row r="1146" spans="1:87" x14ac:dyDescent="0.2">
      <c r="A1146">
        <v>1145</v>
      </c>
      <c r="B1146">
        <v>190</v>
      </c>
      <c r="C1146" s="28" t="s">
        <v>81</v>
      </c>
      <c r="D1146">
        <v>60</v>
      </c>
      <c r="E1146">
        <v>12180</v>
      </c>
      <c r="F1146" s="28" t="s">
        <v>82</v>
      </c>
      <c r="G1146" t="s">
        <v>83</v>
      </c>
      <c r="H1146" t="s">
        <v>84</v>
      </c>
      <c r="I1146" s="28" t="s">
        <v>85</v>
      </c>
      <c r="J1146" t="s">
        <v>86</v>
      </c>
      <c r="K1146" s="30" t="s">
        <v>87</v>
      </c>
      <c r="L1146" t="s">
        <v>88</v>
      </c>
      <c r="M1146" s="31" t="s">
        <v>185</v>
      </c>
      <c r="N1146" s="31" t="s">
        <v>90</v>
      </c>
      <c r="O1146" s="28" t="s">
        <v>90</v>
      </c>
      <c r="P1146" t="s">
        <v>149</v>
      </c>
      <c r="Q1146" s="30" t="s">
        <v>132</v>
      </c>
      <c r="R1146" s="28">
        <v>4</v>
      </c>
      <c r="S1146" s="28">
        <v>4</v>
      </c>
      <c r="T1146">
        <v>1941</v>
      </c>
      <c r="U1146">
        <v>1950</v>
      </c>
      <c r="V1146" s="14">
        <f t="shared" si="17"/>
        <v>1</v>
      </c>
      <c r="W1146" s="28" t="s">
        <v>93</v>
      </c>
      <c r="X1146" s="28" t="s">
        <v>94</v>
      </c>
      <c r="Y1146" s="30" t="s">
        <v>116</v>
      </c>
      <c r="Z1146" s="28" t="s">
        <v>116</v>
      </c>
      <c r="AA1146" t="s">
        <v>117</v>
      </c>
      <c r="AB1146" s="28">
        <v>0</v>
      </c>
      <c r="AC1146" s="28" t="s">
        <v>98</v>
      </c>
      <c r="AD1146" s="28" t="s">
        <v>147</v>
      </c>
      <c r="AE1146" s="30" t="s">
        <v>126</v>
      </c>
      <c r="AF1146" t="s">
        <v>97</v>
      </c>
      <c r="AG1146" t="s">
        <v>98</v>
      </c>
      <c r="AH1146" t="s">
        <v>100</v>
      </c>
      <c r="AI1146" t="s">
        <v>141</v>
      </c>
      <c r="AJ1146">
        <v>348</v>
      </c>
      <c r="AK1146" t="s">
        <v>102</v>
      </c>
      <c r="AL1146">
        <v>0</v>
      </c>
      <c r="AM1146">
        <v>324</v>
      </c>
      <c r="AN1146">
        <v>672</v>
      </c>
      <c r="AO1146" s="28" t="s">
        <v>222</v>
      </c>
      <c r="AP1146" s="28" t="s">
        <v>147</v>
      </c>
      <c r="AQ1146" t="s">
        <v>177</v>
      </c>
      <c r="AR1146" t="s">
        <v>164</v>
      </c>
      <c r="AS1146">
        <v>672</v>
      </c>
      <c r="AT1146">
        <v>252</v>
      </c>
      <c r="AU1146">
        <v>0</v>
      </c>
      <c r="AV1146">
        <v>924</v>
      </c>
      <c r="AW1146" s="30">
        <v>1</v>
      </c>
      <c r="AX1146">
        <v>0</v>
      </c>
      <c r="AY1146" s="30">
        <v>1</v>
      </c>
      <c r="AZ1146" s="30">
        <v>0</v>
      </c>
      <c r="BA1146">
        <v>2</v>
      </c>
      <c r="BB1146" s="14">
        <f>IF(Table1[[#This Row],[FullBath]]+Table1[[#This Row],[HalfBath]]=Table1[[#This Row],[BedroomAbvGr]],1,0)</f>
        <v>0</v>
      </c>
      <c r="BC1146">
        <v>1</v>
      </c>
      <c r="BD1146" s="30" t="s">
        <v>147</v>
      </c>
      <c r="BE1146">
        <v>5</v>
      </c>
      <c r="BF1146" t="s">
        <v>107</v>
      </c>
      <c r="BG1146">
        <v>0</v>
      </c>
      <c r="BH1146" t="s">
        <v>83</v>
      </c>
      <c r="BI1146" t="s">
        <v>127</v>
      </c>
      <c r="BJ1146">
        <v>1941</v>
      </c>
      <c r="BK1146" t="s">
        <v>102</v>
      </c>
      <c r="BL1146">
        <v>1</v>
      </c>
      <c r="BM1146">
        <v>280</v>
      </c>
      <c r="BN1146" t="s">
        <v>98</v>
      </c>
      <c r="BO1146" t="s">
        <v>98</v>
      </c>
      <c r="BP1146" t="s">
        <v>105</v>
      </c>
      <c r="BQ1146" s="30">
        <v>0</v>
      </c>
      <c r="BR1146" s="14">
        <f>IF(Table1[[#This Row],[WoodDeckSF]]&gt;0,1,0)</f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 s="28" t="s">
        <v>83</v>
      </c>
      <c r="BY1146" s="14">
        <f>IF(Table1[[#This Row],[PoolQC]]="NA", 0, 1)</f>
        <v>0</v>
      </c>
      <c r="BZ1146" s="30" t="s">
        <v>134</v>
      </c>
      <c r="CA1146" s="14">
        <f>IF(Table1[[#This Row],[Fence]]="NA",0,1)</f>
        <v>1</v>
      </c>
      <c r="CB1146" t="s">
        <v>83</v>
      </c>
      <c r="CC1146">
        <v>0</v>
      </c>
      <c r="CD1146" s="30">
        <v>7</v>
      </c>
      <c r="CE1146">
        <v>2010</v>
      </c>
      <c r="CF1146" t="s">
        <v>110</v>
      </c>
      <c r="CG1146" t="s">
        <v>111</v>
      </c>
      <c r="CH1146" s="14">
        <f>IF(Table1[[#This Row],[SaleCondition]]="Normal",1,0)</f>
        <v>1</v>
      </c>
      <c r="CI1146" s="1">
        <v>80000</v>
      </c>
    </row>
    <row r="1147" spans="1:87" x14ac:dyDescent="0.2">
      <c r="A1147">
        <v>1146</v>
      </c>
      <c r="B1147">
        <v>50</v>
      </c>
      <c r="C1147" s="28" t="s">
        <v>142</v>
      </c>
      <c r="D1147">
        <v>52</v>
      </c>
      <c r="E1147">
        <v>6240</v>
      </c>
      <c r="F1147" s="28" t="s">
        <v>82</v>
      </c>
      <c r="G1147" t="s">
        <v>83</v>
      </c>
      <c r="H1147" t="s">
        <v>84</v>
      </c>
      <c r="I1147" s="28" t="s">
        <v>85</v>
      </c>
      <c r="J1147" t="s">
        <v>86</v>
      </c>
      <c r="K1147" s="30" t="s">
        <v>87</v>
      </c>
      <c r="L1147" t="s">
        <v>88</v>
      </c>
      <c r="M1147" s="31" t="s">
        <v>148</v>
      </c>
      <c r="N1147" s="31" t="s">
        <v>90</v>
      </c>
      <c r="O1147" s="28" t="s">
        <v>90</v>
      </c>
      <c r="P1147" t="s">
        <v>91</v>
      </c>
      <c r="Q1147" s="30" t="s">
        <v>132</v>
      </c>
      <c r="R1147" s="28">
        <v>5</v>
      </c>
      <c r="S1147" s="28">
        <v>6</v>
      </c>
      <c r="T1147">
        <v>1928</v>
      </c>
      <c r="U1147">
        <v>1950</v>
      </c>
      <c r="V1147" s="14">
        <f t="shared" si="17"/>
        <v>1</v>
      </c>
      <c r="W1147" s="28" t="s">
        <v>93</v>
      </c>
      <c r="X1147" s="28" t="s">
        <v>94</v>
      </c>
      <c r="Y1147" s="30" t="s">
        <v>116</v>
      </c>
      <c r="Z1147" s="28" t="s">
        <v>116</v>
      </c>
      <c r="AA1147" t="s">
        <v>117</v>
      </c>
      <c r="AB1147" s="28">
        <v>0</v>
      </c>
      <c r="AC1147" s="28" t="s">
        <v>98</v>
      </c>
      <c r="AD1147" s="28" t="s">
        <v>98</v>
      </c>
      <c r="AE1147" s="30" t="s">
        <v>126</v>
      </c>
      <c r="AF1147" t="s">
        <v>98</v>
      </c>
      <c r="AG1147" t="s">
        <v>98</v>
      </c>
      <c r="AH1147" t="s">
        <v>100</v>
      </c>
      <c r="AI1147" t="s">
        <v>102</v>
      </c>
      <c r="AJ1147">
        <v>0</v>
      </c>
      <c r="AK1147" t="s">
        <v>102</v>
      </c>
      <c r="AL1147">
        <v>0</v>
      </c>
      <c r="AM1147">
        <v>1042</v>
      </c>
      <c r="AN1147">
        <v>1042</v>
      </c>
      <c r="AO1147" s="28" t="s">
        <v>103</v>
      </c>
      <c r="AP1147" s="28" t="s">
        <v>104</v>
      </c>
      <c r="AQ1147" t="s">
        <v>105</v>
      </c>
      <c r="AR1147" t="s">
        <v>106</v>
      </c>
      <c r="AS1147">
        <v>1042</v>
      </c>
      <c r="AT1147">
        <v>534</v>
      </c>
      <c r="AU1147">
        <v>0</v>
      </c>
      <c r="AV1147">
        <v>1576</v>
      </c>
      <c r="AW1147" s="30">
        <v>0</v>
      </c>
      <c r="AX1147">
        <v>0</v>
      </c>
      <c r="AY1147" s="30">
        <v>1</v>
      </c>
      <c r="AZ1147" s="30">
        <v>0</v>
      </c>
      <c r="BA1147">
        <v>3</v>
      </c>
      <c r="BB1147" s="14">
        <f>IF(Table1[[#This Row],[FullBath]]+Table1[[#This Row],[HalfBath]]=Table1[[#This Row],[BedroomAbvGr]],1,0)</f>
        <v>0</v>
      </c>
      <c r="BC1147">
        <v>1</v>
      </c>
      <c r="BD1147" s="30" t="s">
        <v>98</v>
      </c>
      <c r="BE1147">
        <v>8</v>
      </c>
      <c r="BF1147" t="s">
        <v>107</v>
      </c>
      <c r="BG1147">
        <v>1</v>
      </c>
      <c r="BH1147" t="s">
        <v>97</v>
      </c>
      <c r="BI1147" t="s">
        <v>127</v>
      </c>
      <c r="BJ1147">
        <v>1928</v>
      </c>
      <c r="BK1147" t="s">
        <v>102</v>
      </c>
      <c r="BL1147">
        <v>1</v>
      </c>
      <c r="BM1147">
        <v>225</v>
      </c>
      <c r="BN1147" t="s">
        <v>98</v>
      </c>
      <c r="BO1147" t="s">
        <v>98</v>
      </c>
      <c r="BP1147" t="s">
        <v>105</v>
      </c>
      <c r="BQ1147" s="30">
        <v>0</v>
      </c>
      <c r="BR1147" s="14">
        <f>IF(Table1[[#This Row],[WoodDeckSF]]&gt;0,1,0)</f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 s="28" t="s">
        <v>83</v>
      </c>
      <c r="BY1147" s="14">
        <f>IF(Table1[[#This Row],[PoolQC]]="NA", 0, 1)</f>
        <v>0</v>
      </c>
      <c r="BZ1147" s="30" t="s">
        <v>83</v>
      </c>
      <c r="CA1147" s="14">
        <f>IF(Table1[[#This Row],[Fence]]="NA",0,1)</f>
        <v>0</v>
      </c>
      <c r="CB1147" t="s">
        <v>83</v>
      </c>
      <c r="CC1147">
        <v>0</v>
      </c>
      <c r="CD1147" s="30">
        <v>8</v>
      </c>
      <c r="CE1147">
        <v>2006</v>
      </c>
      <c r="CF1147" t="s">
        <v>110</v>
      </c>
      <c r="CG1147" t="s">
        <v>219</v>
      </c>
      <c r="CH1147" s="14">
        <f>IF(Table1[[#This Row],[SaleCondition]]="Normal",1,0)</f>
        <v>0</v>
      </c>
      <c r="CI1147" s="1">
        <v>149000</v>
      </c>
    </row>
    <row r="1148" spans="1:87" x14ac:dyDescent="0.2">
      <c r="A1148">
        <v>1147</v>
      </c>
      <c r="B1148">
        <v>20</v>
      </c>
      <c r="C1148" s="28" t="s">
        <v>81</v>
      </c>
      <c r="D1148" t="s">
        <v>83</v>
      </c>
      <c r="E1148">
        <v>11200</v>
      </c>
      <c r="F1148" s="28" t="s">
        <v>82</v>
      </c>
      <c r="G1148" t="s">
        <v>83</v>
      </c>
      <c r="H1148" t="s">
        <v>84</v>
      </c>
      <c r="I1148" s="28" t="s">
        <v>85</v>
      </c>
      <c r="J1148" t="s">
        <v>86</v>
      </c>
      <c r="K1148" s="30" t="s">
        <v>87</v>
      </c>
      <c r="L1148" t="s">
        <v>88</v>
      </c>
      <c r="M1148" s="31" t="s">
        <v>170</v>
      </c>
      <c r="N1148" s="31" t="s">
        <v>90</v>
      </c>
      <c r="O1148" s="28" t="s">
        <v>90</v>
      </c>
      <c r="P1148" t="s">
        <v>91</v>
      </c>
      <c r="Q1148" s="30" t="s">
        <v>115</v>
      </c>
      <c r="R1148" s="28">
        <v>6</v>
      </c>
      <c r="S1148" s="28">
        <v>5</v>
      </c>
      <c r="T1148">
        <v>1985</v>
      </c>
      <c r="U1148">
        <v>1985</v>
      </c>
      <c r="V1148" s="14">
        <f t="shared" si="17"/>
        <v>0</v>
      </c>
      <c r="W1148" s="28" t="s">
        <v>93</v>
      </c>
      <c r="X1148" s="28" t="s">
        <v>94</v>
      </c>
      <c r="Y1148" s="30" t="s">
        <v>124</v>
      </c>
      <c r="Z1148" s="28" t="s">
        <v>125</v>
      </c>
      <c r="AA1148" t="s">
        <v>96</v>
      </c>
      <c r="AB1148" s="28">
        <v>85</v>
      </c>
      <c r="AC1148" s="28" t="s">
        <v>97</v>
      </c>
      <c r="AD1148" s="28" t="s">
        <v>98</v>
      </c>
      <c r="AE1148" s="30" t="s">
        <v>118</v>
      </c>
      <c r="AF1148" t="s">
        <v>97</v>
      </c>
      <c r="AG1148" t="s">
        <v>98</v>
      </c>
      <c r="AH1148" t="s">
        <v>100</v>
      </c>
      <c r="AI1148" t="s">
        <v>101</v>
      </c>
      <c r="AJ1148">
        <v>1258</v>
      </c>
      <c r="AK1148" t="s">
        <v>102</v>
      </c>
      <c r="AL1148">
        <v>0</v>
      </c>
      <c r="AM1148">
        <v>40</v>
      </c>
      <c r="AN1148">
        <v>1298</v>
      </c>
      <c r="AO1148" s="28" t="s">
        <v>103</v>
      </c>
      <c r="AP1148" s="28" t="s">
        <v>98</v>
      </c>
      <c r="AQ1148" t="s">
        <v>105</v>
      </c>
      <c r="AR1148" t="s">
        <v>106</v>
      </c>
      <c r="AS1148">
        <v>1298</v>
      </c>
      <c r="AT1148">
        <v>0</v>
      </c>
      <c r="AU1148">
        <v>0</v>
      </c>
      <c r="AV1148">
        <v>1298</v>
      </c>
      <c r="AW1148" s="30">
        <v>1</v>
      </c>
      <c r="AX1148">
        <v>0</v>
      </c>
      <c r="AY1148" s="30">
        <v>2</v>
      </c>
      <c r="AZ1148" s="30">
        <v>0</v>
      </c>
      <c r="BA1148">
        <v>3</v>
      </c>
      <c r="BB1148" s="14">
        <f>IF(Table1[[#This Row],[FullBath]]+Table1[[#This Row],[HalfBath]]=Table1[[#This Row],[BedroomAbvGr]],1,0)</f>
        <v>0</v>
      </c>
      <c r="BC1148">
        <v>1</v>
      </c>
      <c r="BD1148" s="30" t="s">
        <v>97</v>
      </c>
      <c r="BE1148">
        <v>5</v>
      </c>
      <c r="BF1148" t="s">
        <v>107</v>
      </c>
      <c r="BG1148">
        <v>1</v>
      </c>
      <c r="BH1148" t="s">
        <v>98</v>
      </c>
      <c r="BI1148" t="s">
        <v>108</v>
      </c>
      <c r="BJ1148">
        <v>1985</v>
      </c>
      <c r="BK1148" t="s">
        <v>102</v>
      </c>
      <c r="BL1148">
        <v>2</v>
      </c>
      <c r="BM1148">
        <v>403</v>
      </c>
      <c r="BN1148" t="s">
        <v>98</v>
      </c>
      <c r="BO1148" t="s">
        <v>98</v>
      </c>
      <c r="BP1148" t="s">
        <v>105</v>
      </c>
      <c r="BQ1148" s="30">
        <v>165</v>
      </c>
      <c r="BR1148" s="14">
        <f>IF(Table1[[#This Row],[WoodDeckSF]]&gt;0,1,0)</f>
        <v>1</v>
      </c>
      <c r="BS1148">
        <v>26</v>
      </c>
      <c r="BT1148">
        <v>0</v>
      </c>
      <c r="BU1148">
        <v>0</v>
      </c>
      <c r="BV1148">
        <v>0</v>
      </c>
      <c r="BW1148">
        <v>0</v>
      </c>
      <c r="BX1148" s="28" t="s">
        <v>83</v>
      </c>
      <c r="BY1148" s="14">
        <f>IF(Table1[[#This Row],[PoolQC]]="NA", 0, 1)</f>
        <v>0</v>
      </c>
      <c r="BZ1148" s="30" t="s">
        <v>83</v>
      </c>
      <c r="CA1148" s="14">
        <f>IF(Table1[[#This Row],[Fence]]="NA",0,1)</f>
        <v>0</v>
      </c>
      <c r="CB1148" t="s">
        <v>83</v>
      </c>
      <c r="CC1148">
        <v>0</v>
      </c>
      <c r="CD1148" s="30">
        <v>5</v>
      </c>
      <c r="CE1148">
        <v>2006</v>
      </c>
      <c r="CF1148" t="s">
        <v>110</v>
      </c>
      <c r="CG1148" t="s">
        <v>111</v>
      </c>
      <c r="CH1148" s="14">
        <f>IF(Table1[[#This Row],[SaleCondition]]="Normal",1,0)</f>
        <v>1</v>
      </c>
      <c r="CI1148" s="1">
        <v>180000</v>
      </c>
    </row>
    <row r="1149" spans="1:87" x14ac:dyDescent="0.2">
      <c r="A1149">
        <v>1148</v>
      </c>
      <c r="B1149">
        <v>70</v>
      </c>
      <c r="C1149" s="28" t="s">
        <v>81</v>
      </c>
      <c r="D1149">
        <v>75</v>
      </c>
      <c r="E1149">
        <v>12000</v>
      </c>
      <c r="F1149" s="28" t="s">
        <v>82</v>
      </c>
      <c r="G1149" t="s">
        <v>83</v>
      </c>
      <c r="H1149" t="s">
        <v>84</v>
      </c>
      <c r="I1149" s="28" t="s">
        <v>175</v>
      </c>
      <c r="J1149" t="s">
        <v>86</v>
      </c>
      <c r="K1149" s="30" t="s">
        <v>87</v>
      </c>
      <c r="L1149" t="s">
        <v>88</v>
      </c>
      <c r="M1149" s="31" t="s">
        <v>123</v>
      </c>
      <c r="N1149" s="31" t="s">
        <v>90</v>
      </c>
      <c r="O1149" s="28" t="s">
        <v>90</v>
      </c>
      <c r="P1149" t="s">
        <v>91</v>
      </c>
      <c r="Q1149" s="30" t="s">
        <v>92</v>
      </c>
      <c r="R1149" s="28">
        <v>7</v>
      </c>
      <c r="S1149" s="28">
        <v>7</v>
      </c>
      <c r="T1149">
        <v>1941</v>
      </c>
      <c r="U1149">
        <v>1950</v>
      </c>
      <c r="V1149" s="14">
        <f t="shared" si="17"/>
        <v>1</v>
      </c>
      <c r="W1149" s="28" t="s">
        <v>93</v>
      </c>
      <c r="X1149" s="28" t="s">
        <v>94</v>
      </c>
      <c r="Y1149" s="30" t="s">
        <v>116</v>
      </c>
      <c r="Z1149" s="28" t="s">
        <v>116</v>
      </c>
      <c r="AA1149" t="s">
        <v>117</v>
      </c>
      <c r="AB1149" s="28">
        <v>0</v>
      </c>
      <c r="AC1149" s="28" t="s">
        <v>98</v>
      </c>
      <c r="AD1149" s="28" t="s">
        <v>98</v>
      </c>
      <c r="AE1149" s="30" t="s">
        <v>118</v>
      </c>
      <c r="AF1149" t="s">
        <v>98</v>
      </c>
      <c r="AG1149" t="s">
        <v>98</v>
      </c>
      <c r="AH1149" t="s">
        <v>100</v>
      </c>
      <c r="AI1149" t="s">
        <v>153</v>
      </c>
      <c r="AJ1149">
        <v>275</v>
      </c>
      <c r="AK1149" t="s">
        <v>102</v>
      </c>
      <c r="AL1149">
        <v>0</v>
      </c>
      <c r="AM1149">
        <v>429</v>
      </c>
      <c r="AN1149">
        <v>704</v>
      </c>
      <c r="AO1149" s="28" t="s">
        <v>103</v>
      </c>
      <c r="AP1149" s="28" t="s">
        <v>104</v>
      </c>
      <c r="AQ1149" t="s">
        <v>105</v>
      </c>
      <c r="AR1149" t="s">
        <v>106</v>
      </c>
      <c r="AS1149">
        <v>860</v>
      </c>
      <c r="AT1149">
        <v>704</v>
      </c>
      <c r="AU1149">
        <v>0</v>
      </c>
      <c r="AV1149">
        <v>1564</v>
      </c>
      <c r="AW1149" s="30">
        <v>0</v>
      </c>
      <c r="AX1149">
        <v>0</v>
      </c>
      <c r="AY1149" s="30">
        <v>1</v>
      </c>
      <c r="AZ1149" s="30">
        <v>1</v>
      </c>
      <c r="BA1149">
        <v>3</v>
      </c>
      <c r="BB1149" s="14">
        <f>IF(Table1[[#This Row],[FullBath]]+Table1[[#This Row],[HalfBath]]=Table1[[#This Row],[BedroomAbvGr]],1,0)</f>
        <v>0</v>
      </c>
      <c r="BC1149">
        <v>1</v>
      </c>
      <c r="BD1149" s="30" t="s">
        <v>147</v>
      </c>
      <c r="BE1149">
        <v>7</v>
      </c>
      <c r="BF1149" t="s">
        <v>107</v>
      </c>
      <c r="BG1149">
        <v>1</v>
      </c>
      <c r="BH1149" t="s">
        <v>97</v>
      </c>
      <c r="BI1149" t="s">
        <v>108</v>
      </c>
      <c r="BJ1149">
        <v>1941</v>
      </c>
      <c r="BK1149" t="s">
        <v>102</v>
      </c>
      <c r="BL1149">
        <v>1</v>
      </c>
      <c r="BM1149">
        <v>234</v>
      </c>
      <c r="BN1149" t="s">
        <v>98</v>
      </c>
      <c r="BO1149" t="s">
        <v>98</v>
      </c>
      <c r="BP1149" t="s">
        <v>105</v>
      </c>
      <c r="BQ1149" s="30">
        <v>0</v>
      </c>
      <c r="BR1149" s="14">
        <f>IF(Table1[[#This Row],[WoodDeckSF]]&gt;0,1,0)</f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 s="28" t="s">
        <v>83</v>
      </c>
      <c r="BY1149" s="14">
        <f>IF(Table1[[#This Row],[PoolQC]]="NA", 0, 1)</f>
        <v>0</v>
      </c>
      <c r="BZ1149" s="30" t="s">
        <v>83</v>
      </c>
      <c r="CA1149" s="14">
        <f>IF(Table1[[#This Row],[Fence]]="NA",0,1)</f>
        <v>0</v>
      </c>
      <c r="CB1149" t="s">
        <v>83</v>
      </c>
      <c r="CC1149">
        <v>0</v>
      </c>
      <c r="CD1149" s="30">
        <v>7</v>
      </c>
      <c r="CE1149">
        <v>2009</v>
      </c>
      <c r="CF1149" t="s">
        <v>110</v>
      </c>
      <c r="CG1149" t="s">
        <v>111</v>
      </c>
      <c r="CH1149" s="14">
        <f>IF(Table1[[#This Row],[SaleCondition]]="Normal",1,0)</f>
        <v>1</v>
      </c>
      <c r="CI1149" s="1">
        <v>174500</v>
      </c>
    </row>
    <row r="1150" spans="1:87" x14ac:dyDescent="0.2">
      <c r="A1150">
        <v>1149</v>
      </c>
      <c r="B1150">
        <v>50</v>
      </c>
      <c r="C1150" s="28" t="s">
        <v>142</v>
      </c>
      <c r="D1150" t="s">
        <v>83</v>
      </c>
      <c r="E1150">
        <v>5700</v>
      </c>
      <c r="F1150" s="28" t="s">
        <v>82</v>
      </c>
      <c r="G1150" t="s">
        <v>83</v>
      </c>
      <c r="H1150" t="s">
        <v>84</v>
      </c>
      <c r="I1150" s="28" t="s">
        <v>85</v>
      </c>
      <c r="J1150" t="s">
        <v>86</v>
      </c>
      <c r="K1150" s="30" t="s">
        <v>87</v>
      </c>
      <c r="L1150" t="s">
        <v>88</v>
      </c>
      <c r="M1150" s="31" t="s">
        <v>143</v>
      </c>
      <c r="N1150" s="31" t="s">
        <v>90</v>
      </c>
      <c r="O1150" s="28" t="s">
        <v>90</v>
      </c>
      <c r="P1150" t="s">
        <v>91</v>
      </c>
      <c r="Q1150" s="30" t="s">
        <v>132</v>
      </c>
      <c r="R1150" s="28">
        <v>7</v>
      </c>
      <c r="S1150" s="28">
        <v>7</v>
      </c>
      <c r="T1150">
        <v>1926</v>
      </c>
      <c r="U1150">
        <v>1950</v>
      </c>
      <c r="V1150" s="14">
        <f t="shared" si="17"/>
        <v>1</v>
      </c>
      <c r="W1150" s="28" t="s">
        <v>93</v>
      </c>
      <c r="X1150" s="28" t="s">
        <v>94</v>
      </c>
      <c r="Y1150" s="30" t="s">
        <v>124</v>
      </c>
      <c r="Z1150" s="28" t="s">
        <v>124</v>
      </c>
      <c r="AA1150" t="s">
        <v>117</v>
      </c>
      <c r="AB1150" s="28">
        <v>0</v>
      </c>
      <c r="AC1150" s="28" t="s">
        <v>98</v>
      </c>
      <c r="AD1150" s="28" t="s">
        <v>98</v>
      </c>
      <c r="AE1150" s="30" t="s">
        <v>99</v>
      </c>
      <c r="AF1150" t="s">
        <v>98</v>
      </c>
      <c r="AG1150" t="s">
        <v>98</v>
      </c>
      <c r="AH1150" t="s">
        <v>100</v>
      </c>
      <c r="AI1150" t="s">
        <v>102</v>
      </c>
      <c r="AJ1150">
        <v>0</v>
      </c>
      <c r="AK1150" t="s">
        <v>102</v>
      </c>
      <c r="AL1150">
        <v>0</v>
      </c>
      <c r="AM1150">
        <v>572</v>
      </c>
      <c r="AN1150">
        <v>572</v>
      </c>
      <c r="AO1150" s="28" t="s">
        <v>103</v>
      </c>
      <c r="AP1150" s="28" t="s">
        <v>98</v>
      </c>
      <c r="AQ1150" t="s">
        <v>105</v>
      </c>
      <c r="AR1150" t="s">
        <v>106</v>
      </c>
      <c r="AS1150">
        <v>572</v>
      </c>
      <c r="AT1150">
        <v>539</v>
      </c>
      <c r="AU1150">
        <v>0</v>
      </c>
      <c r="AV1150">
        <v>1111</v>
      </c>
      <c r="AW1150" s="30">
        <v>0</v>
      </c>
      <c r="AX1150">
        <v>0</v>
      </c>
      <c r="AY1150" s="30">
        <v>1</v>
      </c>
      <c r="AZ1150" s="30">
        <v>0</v>
      </c>
      <c r="BA1150">
        <v>2</v>
      </c>
      <c r="BB1150" s="14">
        <f>IF(Table1[[#This Row],[FullBath]]+Table1[[#This Row],[HalfBath]]=Table1[[#This Row],[BedroomAbvGr]],1,0)</f>
        <v>0</v>
      </c>
      <c r="BC1150">
        <v>1</v>
      </c>
      <c r="BD1150" s="30" t="s">
        <v>98</v>
      </c>
      <c r="BE1150">
        <v>5</v>
      </c>
      <c r="BF1150" t="s">
        <v>107</v>
      </c>
      <c r="BG1150">
        <v>1</v>
      </c>
      <c r="BH1150" t="s">
        <v>97</v>
      </c>
      <c r="BI1150" t="s">
        <v>127</v>
      </c>
      <c r="BJ1150">
        <v>1982</v>
      </c>
      <c r="BK1150" t="s">
        <v>102</v>
      </c>
      <c r="BL1150">
        <v>1</v>
      </c>
      <c r="BM1150">
        <v>288</v>
      </c>
      <c r="BN1150" t="s">
        <v>98</v>
      </c>
      <c r="BO1150" t="s">
        <v>98</v>
      </c>
      <c r="BP1150" t="s">
        <v>105</v>
      </c>
      <c r="BQ1150" s="30">
        <v>0</v>
      </c>
      <c r="BR1150" s="14">
        <f>IF(Table1[[#This Row],[WoodDeckSF]]&gt;0,1,0)</f>
        <v>0</v>
      </c>
      <c r="BS1150">
        <v>0</v>
      </c>
      <c r="BT1150">
        <v>176</v>
      </c>
      <c r="BU1150">
        <v>0</v>
      </c>
      <c r="BV1150">
        <v>0</v>
      </c>
      <c r="BW1150">
        <v>0</v>
      </c>
      <c r="BX1150" s="28" t="s">
        <v>83</v>
      </c>
      <c r="BY1150" s="14">
        <f>IF(Table1[[#This Row],[PoolQC]]="NA", 0, 1)</f>
        <v>0</v>
      </c>
      <c r="BZ1150" s="30" t="s">
        <v>83</v>
      </c>
      <c r="CA1150" s="14">
        <f>IF(Table1[[#This Row],[Fence]]="NA",0,1)</f>
        <v>0</v>
      </c>
      <c r="CB1150" t="s">
        <v>83</v>
      </c>
      <c r="CC1150">
        <v>0</v>
      </c>
      <c r="CD1150" s="30">
        <v>8</v>
      </c>
      <c r="CE1150">
        <v>2008</v>
      </c>
      <c r="CF1150" t="s">
        <v>110</v>
      </c>
      <c r="CG1150" t="s">
        <v>111</v>
      </c>
      <c r="CH1150" s="14">
        <f>IF(Table1[[#This Row],[SaleCondition]]="Normal",1,0)</f>
        <v>1</v>
      </c>
      <c r="CI1150" s="1">
        <v>116900</v>
      </c>
    </row>
    <row r="1151" spans="1:87" x14ac:dyDescent="0.2">
      <c r="A1151">
        <v>1150</v>
      </c>
      <c r="B1151">
        <v>70</v>
      </c>
      <c r="C1151" s="28" t="s">
        <v>142</v>
      </c>
      <c r="D1151">
        <v>50</v>
      </c>
      <c r="E1151">
        <v>9000</v>
      </c>
      <c r="F1151" s="28" t="s">
        <v>82</v>
      </c>
      <c r="G1151" t="s">
        <v>83</v>
      </c>
      <c r="H1151" t="s">
        <v>84</v>
      </c>
      <c r="I1151" s="28" t="s">
        <v>85</v>
      </c>
      <c r="J1151" t="s">
        <v>86</v>
      </c>
      <c r="K1151" s="30" t="s">
        <v>87</v>
      </c>
      <c r="L1151" t="s">
        <v>88</v>
      </c>
      <c r="M1151" s="31" t="s">
        <v>143</v>
      </c>
      <c r="N1151" s="31" t="s">
        <v>144</v>
      </c>
      <c r="O1151" s="28" t="s">
        <v>90</v>
      </c>
      <c r="P1151" t="s">
        <v>91</v>
      </c>
      <c r="Q1151" s="30" t="s">
        <v>92</v>
      </c>
      <c r="R1151" s="28">
        <v>7</v>
      </c>
      <c r="S1151" s="28">
        <v>9</v>
      </c>
      <c r="T1151">
        <v>1920</v>
      </c>
      <c r="U1151">
        <v>1988</v>
      </c>
      <c r="V1151" s="14">
        <f t="shared" si="17"/>
        <v>1</v>
      </c>
      <c r="W1151" s="28" t="s">
        <v>152</v>
      </c>
      <c r="X1151" s="28" t="s">
        <v>94</v>
      </c>
      <c r="Y1151" s="30" t="s">
        <v>95</v>
      </c>
      <c r="Z1151" s="28" t="s">
        <v>95</v>
      </c>
      <c r="AA1151" t="s">
        <v>117</v>
      </c>
      <c r="AB1151" s="28">
        <v>0</v>
      </c>
      <c r="AC1151" s="28" t="s">
        <v>98</v>
      </c>
      <c r="AD1151" s="28" t="s">
        <v>97</v>
      </c>
      <c r="AE1151" s="30" t="s">
        <v>99</v>
      </c>
      <c r="AF1151" t="s">
        <v>98</v>
      </c>
      <c r="AG1151" t="s">
        <v>98</v>
      </c>
      <c r="AH1151" t="s">
        <v>100</v>
      </c>
      <c r="AI1151" t="s">
        <v>119</v>
      </c>
      <c r="AJ1151">
        <v>624</v>
      </c>
      <c r="AK1151" t="s">
        <v>102</v>
      </c>
      <c r="AL1151">
        <v>0</v>
      </c>
      <c r="AM1151">
        <v>26</v>
      </c>
      <c r="AN1151">
        <v>650</v>
      </c>
      <c r="AO1151" s="28" t="s">
        <v>103</v>
      </c>
      <c r="AP1151" s="28" t="s">
        <v>104</v>
      </c>
      <c r="AQ1151" t="s">
        <v>105</v>
      </c>
      <c r="AR1151" t="s">
        <v>106</v>
      </c>
      <c r="AS1151">
        <v>832</v>
      </c>
      <c r="AT1151">
        <v>650</v>
      </c>
      <c r="AU1151">
        <v>0</v>
      </c>
      <c r="AV1151">
        <v>1482</v>
      </c>
      <c r="AW1151" s="30">
        <v>0</v>
      </c>
      <c r="AX1151">
        <v>1</v>
      </c>
      <c r="AY1151" s="30">
        <v>1</v>
      </c>
      <c r="AZ1151" s="30">
        <v>0</v>
      </c>
      <c r="BA1151">
        <v>3</v>
      </c>
      <c r="BB1151" s="14">
        <f>IF(Table1[[#This Row],[FullBath]]+Table1[[#This Row],[HalfBath]]=Table1[[#This Row],[BedroomAbvGr]],1,0)</f>
        <v>0</v>
      </c>
      <c r="BC1151">
        <v>1</v>
      </c>
      <c r="BD1151" s="30" t="s">
        <v>98</v>
      </c>
      <c r="BE1151">
        <v>7</v>
      </c>
      <c r="BF1151" t="s">
        <v>107</v>
      </c>
      <c r="BG1151">
        <v>0</v>
      </c>
      <c r="BH1151" t="s">
        <v>83</v>
      </c>
      <c r="BI1151" t="s">
        <v>127</v>
      </c>
      <c r="BJ1151">
        <v>1930</v>
      </c>
      <c r="BK1151" t="s">
        <v>102</v>
      </c>
      <c r="BL1151">
        <v>2</v>
      </c>
      <c r="BM1151">
        <v>324</v>
      </c>
      <c r="BN1151" t="s">
        <v>98</v>
      </c>
      <c r="BO1151" t="s">
        <v>98</v>
      </c>
      <c r="BP1151" t="s">
        <v>105</v>
      </c>
      <c r="BQ1151" s="30">
        <v>0</v>
      </c>
      <c r="BR1151" s="14">
        <f>IF(Table1[[#This Row],[WoodDeckSF]]&gt;0,1,0)</f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s="28" t="s">
        <v>83</v>
      </c>
      <c r="BY1151" s="14">
        <f>IF(Table1[[#This Row],[PoolQC]]="NA", 0, 1)</f>
        <v>0</v>
      </c>
      <c r="BZ1151" s="30" t="s">
        <v>83</v>
      </c>
      <c r="CA1151" s="14">
        <f>IF(Table1[[#This Row],[Fence]]="NA",0,1)</f>
        <v>0</v>
      </c>
      <c r="CB1151" t="s">
        <v>83</v>
      </c>
      <c r="CC1151">
        <v>0</v>
      </c>
      <c r="CD1151" s="30">
        <v>7</v>
      </c>
      <c r="CE1151">
        <v>2009</v>
      </c>
      <c r="CF1151" t="s">
        <v>110</v>
      </c>
      <c r="CG1151" t="s">
        <v>111</v>
      </c>
      <c r="CH1151" s="14">
        <f>IF(Table1[[#This Row],[SaleCondition]]="Normal",1,0)</f>
        <v>1</v>
      </c>
      <c r="CI1151" s="1">
        <v>143000</v>
      </c>
    </row>
    <row r="1152" spans="1:87" x14ac:dyDescent="0.2">
      <c r="A1152">
        <v>1151</v>
      </c>
      <c r="B1152">
        <v>20</v>
      </c>
      <c r="C1152" s="28" t="s">
        <v>81</v>
      </c>
      <c r="D1152">
        <v>57</v>
      </c>
      <c r="E1152">
        <v>8280</v>
      </c>
      <c r="F1152" s="28" t="s">
        <v>82</v>
      </c>
      <c r="G1152" t="s">
        <v>83</v>
      </c>
      <c r="H1152" t="s">
        <v>120</v>
      </c>
      <c r="I1152" s="28" t="s">
        <v>85</v>
      </c>
      <c r="J1152" t="s">
        <v>86</v>
      </c>
      <c r="K1152" s="30" t="s">
        <v>87</v>
      </c>
      <c r="L1152" t="s">
        <v>88</v>
      </c>
      <c r="M1152" s="31" t="s">
        <v>162</v>
      </c>
      <c r="N1152" s="31" t="s">
        <v>90</v>
      </c>
      <c r="O1152" s="28" t="s">
        <v>90</v>
      </c>
      <c r="P1152" t="s">
        <v>91</v>
      </c>
      <c r="Q1152" s="30" t="s">
        <v>115</v>
      </c>
      <c r="R1152" s="28">
        <v>6</v>
      </c>
      <c r="S1152" s="28">
        <v>5</v>
      </c>
      <c r="T1152">
        <v>1950</v>
      </c>
      <c r="U1152">
        <v>1950</v>
      </c>
      <c r="V1152" s="14">
        <f t="shared" si="17"/>
        <v>0</v>
      </c>
      <c r="W1152" s="28" t="s">
        <v>93</v>
      </c>
      <c r="X1152" s="28" t="s">
        <v>94</v>
      </c>
      <c r="Y1152" s="30" t="s">
        <v>96</v>
      </c>
      <c r="Z1152" s="28" t="s">
        <v>96</v>
      </c>
      <c r="AA1152" t="s">
        <v>117</v>
      </c>
      <c r="AB1152" s="28">
        <v>0</v>
      </c>
      <c r="AC1152" s="28" t="s">
        <v>98</v>
      </c>
      <c r="AD1152" s="28" t="s">
        <v>98</v>
      </c>
      <c r="AE1152" s="30" t="s">
        <v>118</v>
      </c>
      <c r="AF1152" t="s">
        <v>98</v>
      </c>
      <c r="AG1152" t="s">
        <v>98</v>
      </c>
      <c r="AH1152" t="s">
        <v>100</v>
      </c>
      <c r="AI1152" t="s">
        <v>102</v>
      </c>
      <c r="AJ1152">
        <v>0</v>
      </c>
      <c r="AK1152" t="s">
        <v>102</v>
      </c>
      <c r="AL1152">
        <v>0</v>
      </c>
      <c r="AM1152">
        <v>932</v>
      </c>
      <c r="AN1152">
        <v>932</v>
      </c>
      <c r="AO1152" s="28" t="s">
        <v>103</v>
      </c>
      <c r="AP1152" s="28" t="s">
        <v>104</v>
      </c>
      <c r="AQ1152" t="s">
        <v>105</v>
      </c>
      <c r="AR1152" t="s">
        <v>164</v>
      </c>
      <c r="AS1152">
        <v>932</v>
      </c>
      <c r="AT1152">
        <v>0</v>
      </c>
      <c r="AU1152">
        <v>0</v>
      </c>
      <c r="AV1152">
        <v>932</v>
      </c>
      <c r="AW1152" s="30">
        <v>0</v>
      </c>
      <c r="AX1152">
        <v>0</v>
      </c>
      <c r="AY1152" s="30">
        <v>1</v>
      </c>
      <c r="AZ1152" s="30">
        <v>0</v>
      </c>
      <c r="BA1152">
        <v>2</v>
      </c>
      <c r="BB1152" s="14">
        <f>IF(Table1[[#This Row],[FullBath]]+Table1[[#This Row],[HalfBath]]=Table1[[#This Row],[BedroomAbvGr]],1,0)</f>
        <v>0</v>
      </c>
      <c r="BC1152">
        <v>1</v>
      </c>
      <c r="BD1152" s="30" t="s">
        <v>97</v>
      </c>
      <c r="BE1152">
        <v>4</v>
      </c>
      <c r="BF1152" t="s">
        <v>107</v>
      </c>
      <c r="BG1152">
        <v>1</v>
      </c>
      <c r="BH1152" t="s">
        <v>97</v>
      </c>
      <c r="BI1152" t="s">
        <v>108</v>
      </c>
      <c r="BJ1152">
        <v>1950</v>
      </c>
      <c r="BK1152" t="s">
        <v>102</v>
      </c>
      <c r="BL1152">
        <v>1</v>
      </c>
      <c r="BM1152">
        <v>306</v>
      </c>
      <c r="BN1152" t="s">
        <v>98</v>
      </c>
      <c r="BO1152" t="s">
        <v>98</v>
      </c>
      <c r="BP1152" t="s">
        <v>105</v>
      </c>
      <c r="BQ1152" s="30">
        <v>0</v>
      </c>
      <c r="BR1152" s="14">
        <f>IF(Table1[[#This Row],[WoodDeckSF]]&gt;0,1,0)</f>
        <v>0</v>
      </c>
      <c r="BS1152">
        <v>0</v>
      </c>
      <c r="BT1152">
        <v>214</v>
      </c>
      <c r="BU1152">
        <v>0</v>
      </c>
      <c r="BV1152">
        <v>0</v>
      </c>
      <c r="BW1152">
        <v>0</v>
      </c>
      <c r="BX1152" s="28" t="s">
        <v>83</v>
      </c>
      <c r="BY1152" s="14">
        <f>IF(Table1[[#This Row],[PoolQC]]="NA", 0, 1)</f>
        <v>0</v>
      </c>
      <c r="BZ1152" s="30" t="s">
        <v>165</v>
      </c>
      <c r="CA1152" s="14">
        <f>IF(Table1[[#This Row],[Fence]]="NA",0,1)</f>
        <v>1</v>
      </c>
      <c r="CB1152" t="s">
        <v>83</v>
      </c>
      <c r="CC1152">
        <v>0</v>
      </c>
      <c r="CD1152" s="30">
        <v>11</v>
      </c>
      <c r="CE1152">
        <v>2007</v>
      </c>
      <c r="CF1152" t="s">
        <v>110</v>
      </c>
      <c r="CG1152" t="s">
        <v>111</v>
      </c>
      <c r="CH1152" s="14">
        <f>IF(Table1[[#This Row],[SaleCondition]]="Normal",1,0)</f>
        <v>1</v>
      </c>
      <c r="CI1152" s="1">
        <v>124000</v>
      </c>
    </row>
    <row r="1153" spans="1:87" x14ac:dyDescent="0.2">
      <c r="A1153">
        <v>1152</v>
      </c>
      <c r="B1153">
        <v>20</v>
      </c>
      <c r="C1153" s="28" t="s">
        <v>81</v>
      </c>
      <c r="D1153">
        <v>134</v>
      </c>
      <c r="E1153">
        <v>17755</v>
      </c>
      <c r="F1153" s="28" t="s">
        <v>82</v>
      </c>
      <c r="G1153" t="s">
        <v>83</v>
      </c>
      <c r="H1153" t="s">
        <v>84</v>
      </c>
      <c r="I1153" s="28" t="s">
        <v>85</v>
      </c>
      <c r="J1153" t="s">
        <v>86</v>
      </c>
      <c r="K1153" s="30" t="s">
        <v>87</v>
      </c>
      <c r="L1153" t="s">
        <v>88</v>
      </c>
      <c r="M1153" s="31" t="s">
        <v>185</v>
      </c>
      <c r="N1153" s="31" t="s">
        <v>90</v>
      </c>
      <c r="O1153" s="28" t="s">
        <v>90</v>
      </c>
      <c r="P1153" t="s">
        <v>91</v>
      </c>
      <c r="Q1153" s="30" t="s">
        <v>115</v>
      </c>
      <c r="R1153" s="28">
        <v>5</v>
      </c>
      <c r="S1153" s="28">
        <v>4</v>
      </c>
      <c r="T1153">
        <v>1959</v>
      </c>
      <c r="U1153">
        <v>1959</v>
      </c>
      <c r="V1153" s="14">
        <f t="shared" si="17"/>
        <v>0</v>
      </c>
      <c r="W1153" s="28" t="s">
        <v>93</v>
      </c>
      <c r="X1153" s="28" t="s">
        <v>94</v>
      </c>
      <c r="Y1153" s="30" t="s">
        <v>140</v>
      </c>
      <c r="Z1153" s="28" t="s">
        <v>161</v>
      </c>
      <c r="AA1153" t="s">
        <v>96</v>
      </c>
      <c r="AB1153" s="28">
        <v>132</v>
      </c>
      <c r="AC1153" s="28" t="s">
        <v>98</v>
      </c>
      <c r="AD1153" s="28" t="s">
        <v>98</v>
      </c>
      <c r="AE1153" s="30" t="s">
        <v>118</v>
      </c>
      <c r="AF1153" t="s">
        <v>98</v>
      </c>
      <c r="AG1153" t="s">
        <v>98</v>
      </c>
      <c r="AH1153" t="s">
        <v>100</v>
      </c>
      <c r="AI1153" t="s">
        <v>141</v>
      </c>
      <c r="AJ1153">
        <v>176</v>
      </c>
      <c r="AK1153" t="s">
        <v>102</v>
      </c>
      <c r="AL1153">
        <v>0</v>
      </c>
      <c r="AM1153">
        <v>1290</v>
      </c>
      <c r="AN1153">
        <v>1466</v>
      </c>
      <c r="AO1153" s="28" t="s">
        <v>103</v>
      </c>
      <c r="AP1153" s="28" t="s">
        <v>98</v>
      </c>
      <c r="AQ1153" t="s">
        <v>105</v>
      </c>
      <c r="AR1153" t="s">
        <v>106</v>
      </c>
      <c r="AS1153">
        <v>1466</v>
      </c>
      <c r="AT1153">
        <v>0</v>
      </c>
      <c r="AU1153">
        <v>0</v>
      </c>
      <c r="AV1153">
        <v>1466</v>
      </c>
      <c r="AW1153" s="30">
        <v>0</v>
      </c>
      <c r="AX1153">
        <v>0</v>
      </c>
      <c r="AY1153" s="30">
        <v>1</v>
      </c>
      <c r="AZ1153" s="30">
        <v>1</v>
      </c>
      <c r="BA1153">
        <v>3</v>
      </c>
      <c r="BB1153" s="14">
        <f>IF(Table1[[#This Row],[FullBath]]+Table1[[#This Row],[HalfBath]]=Table1[[#This Row],[BedroomAbvGr]],1,0)</f>
        <v>0</v>
      </c>
      <c r="BC1153">
        <v>1</v>
      </c>
      <c r="BD1153" s="30" t="s">
        <v>147</v>
      </c>
      <c r="BE1153">
        <v>6</v>
      </c>
      <c r="BF1153" t="s">
        <v>107</v>
      </c>
      <c r="BG1153">
        <v>2</v>
      </c>
      <c r="BH1153" t="s">
        <v>97</v>
      </c>
      <c r="BI1153" t="s">
        <v>108</v>
      </c>
      <c r="BJ1153">
        <v>1959</v>
      </c>
      <c r="BK1153" t="s">
        <v>157</v>
      </c>
      <c r="BL1153">
        <v>2</v>
      </c>
      <c r="BM1153">
        <v>528</v>
      </c>
      <c r="BN1153" t="s">
        <v>98</v>
      </c>
      <c r="BO1153" t="s">
        <v>98</v>
      </c>
      <c r="BP1153" t="s">
        <v>105</v>
      </c>
      <c r="BQ1153" s="30">
        <v>0</v>
      </c>
      <c r="BR1153" s="14">
        <f>IF(Table1[[#This Row],[WoodDeckSF]]&gt;0,1,0)</f>
        <v>0</v>
      </c>
      <c r="BS1153">
        <v>140</v>
      </c>
      <c r="BT1153">
        <v>0</v>
      </c>
      <c r="BU1153">
        <v>0</v>
      </c>
      <c r="BV1153">
        <v>100</v>
      </c>
      <c r="BW1153">
        <v>0</v>
      </c>
      <c r="BX1153" s="28" t="s">
        <v>83</v>
      </c>
      <c r="BY1153" s="14">
        <f>IF(Table1[[#This Row],[PoolQC]]="NA", 0, 1)</f>
        <v>0</v>
      </c>
      <c r="BZ1153" s="30" t="s">
        <v>83</v>
      </c>
      <c r="CA1153" s="14">
        <f>IF(Table1[[#This Row],[Fence]]="NA",0,1)</f>
        <v>0</v>
      </c>
      <c r="CB1153" t="s">
        <v>83</v>
      </c>
      <c r="CC1153">
        <v>0</v>
      </c>
      <c r="CD1153" s="30">
        <v>11</v>
      </c>
      <c r="CE1153">
        <v>2006</v>
      </c>
      <c r="CF1153" t="s">
        <v>110</v>
      </c>
      <c r="CG1153" t="s">
        <v>111</v>
      </c>
      <c r="CH1153" s="14">
        <f>IF(Table1[[#This Row],[SaleCondition]]="Normal",1,0)</f>
        <v>1</v>
      </c>
      <c r="CI1153" s="1">
        <v>149900</v>
      </c>
    </row>
    <row r="1154" spans="1:87" x14ac:dyDescent="0.2">
      <c r="A1154">
        <v>1153</v>
      </c>
      <c r="B1154">
        <v>20</v>
      </c>
      <c r="C1154" s="28" t="s">
        <v>81</v>
      </c>
      <c r="D1154">
        <v>90</v>
      </c>
      <c r="E1154">
        <v>14115</v>
      </c>
      <c r="F1154" s="28" t="s">
        <v>82</v>
      </c>
      <c r="G1154" t="s">
        <v>83</v>
      </c>
      <c r="H1154" t="s">
        <v>120</v>
      </c>
      <c r="I1154" s="28" t="s">
        <v>85</v>
      </c>
      <c r="J1154" t="s">
        <v>86</v>
      </c>
      <c r="K1154" s="30" t="s">
        <v>87</v>
      </c>
      <c r="L1154" t="s">
        <v>88</v>
      </c>
      <c r="M1154" s="31" t="s">
        <v>123</v>
      </c>
      <c r="N1154" s="31" t="s">
        <v>90</v>
      </c>
      <c r="O1154" s="28" t="s">
        <v>90</v>
      </c>
      <c r="P1154" t="s">
        <v>91</v>
      </c>
      <c r="Q1154" s="30" t="s">
        <v>115</v>
      </c>
      <c r="R1154" s="28">
        <v>6</v>
      </c>
      <c r="S1154" s="28">
        <v>7</v>
      </c>
      <c r="T1154">
        <v>1956</v>
      </c>
      <c r="U1154">
        <v>2004</v>
      </c>
      <c r="V1154" s="14">
        <f t="shared" ref="V1154:V1217" si="18">IF(T1154=U1154, 0, 1)</f>
        <v>1</v>
      </c>
      <c r="W1154" s="28" t="s">
        <v>93</v>
      </c>
      <c r="X1154" s="28" t="s">
        <v>94</v>
      </c>
      <c r="Y1154" s="30" t="s">
        <v>137</v>
      </c>
      <c r="Z1154" s="28" t="s">
        <v>137</v>
      </c>
      <c r="AA1154" t="s">
        <v>117</v>
      </c>
      <c r="AB1154" s="28">
        <v>0</v>
      </c>
      <c r="AC1154" s="28" t="s">
        <v>98</v>
      </c>
      <c r="AD1154" s="28" t="s">
        <v>98</v>
      </c>
      <c r="AE1154" s="30" t="s">
        <v>99</v>
      </c>
      <c r="AF1154" t="s">
        <v>98</v>
      </c>
      <c r="AG1154" t="s">
        <v>98</v>
      </c>
      <c r="AH1154" t="s">
        <v>100</v>
      </c>
      <c r="AI1154" t="s">
        <v>119</v>
      </c>
      <c r="AJ1154">
        <v>296</v>
      </c>
      <c r="AK1154" t="s">
        <v>101</v>
      </c>
      <c r="AL1154">
        <v>547</v>
      </c>
      <c r="AM1154">
        <v>230</v>
      </c>
      <c r="AN1154">
        <v>1073</v>
      </c>
      <c r="AO1154" s="28" t="s">
        <v>103</v>
      </c>
      <c r="AP1154" s="28" t="s">
        <v>104</v>
      </c>
      <c r="AQ1154" t="s">
        <v>105</v>
      </c>
      <c r="AR1154" t="s">
        <v>106</v>
      </c>
      <c r="AS1154">
        <v>1811</v>
      </c>
      <c r="AT1154">
        <v>0</v>
      </c>
      <c r="AU1154">
        <v>0</v>
      </c>
      <c r="AV1154">
        <v>1811</v>
      </c>
      <c r="AW1154" s="30">
        <v>0</v>
      </c>
      <c r="AX1154">
        <v>0</v>
      </c>
      <c r="AY1154" s="30">
        <v>1</v>
      </c>
      <c r="AZ1154" s="30">
        <v>0</v>
      </c>
      <c r="BA1154">
        <v>2</v>
      </c>
      <c r="BB1154" s="14">
        <f>IF(Table1[[#This Row],[FullBath]]+Table1[[#This Row],[HalfBath]]=Table1[[#This Row],[BedroomAbvGr]],1,0)</f>
        <v>0</v>
      </c>
      <c r="BC1154">
        <v>1</v>
      </c>
      <c r="BD1154" s="30" t="s">
        <v>104</v>
      </c>
      <c r="BE1154">
        <v>6</v>
      </c>
      <c r="BF1154" t="s">
        <v>107</v>
      </c>
      <c r="BG1154">
        <v>1</v>
      </c>
      <c r="BH1154" t="s">
        <v>97</v>
      </c>
      <c r="BI1154" t="s">
        <v>108</v>
      </c>
      <c r="BJ1154">
        <v>1956</v>
      </c>
      <c r="BK1154" t="s">
        <v>157</v>
      </c>
      <c r="BL1154">
        <v>2</v>
      </c>
      <c r="BM1154">
        <v>470</v>
      </c>
      <c r="BN1154" t="s">
        <v>98</v>
      </c>
      <c r="BO1154" t="s">
        <v>98</v>
      </c>
      <c r="BP1154" t="s">
        <v>105</v>
      </c>
      <c r="BQ1154" s="30">
        <v>0</v>
      </c>
      <c r="BR1154" s="14">
        <f>IF(Table1[[#This Row],[WoodDeckSF]]&gt;0,1,0)</f>
        <v>0</v>
      </c>
      <c r="BS1154">
        <v>0</v>
      </c>
      <c r="BT1154">
        <v>280</v>
      </c>
      <c r="BU1154">
        <v>0</v>
      </c>
      <c r="BV1154">
        <v>0</v>
      </c>
      <c r="BW1154">
        <v>0</v>
      </c>
      <c r="BX1154" s="28" t="s">
        <v>83</v>
      </c>
      <c r="BY1154" s="14">
        <f>IF(Table1[[#This Row],[PoolQC]]="NA", 0, 1)</f>
        <v>0</v>
      </c>
      <c r="BZ1154" s="30" t="s">
        <v>83</v>
      </c>
      <c r="CA1154" s="14">
        <f>IF(Table1[[#This Row],[Fence]]="NA",0,1)</f>
        <v>0</v>
      </c>
      <c r="CB1154" t="s">
        <v>83</v>
      </c>
      <c r="CC1154">
        <v>0</v>
      </c>
      <c r="CD1154" s="30">
        <v>7</v>
      </c>
      <c r="CE1154">
        <v>2006</v>
      </c>
      <c r="CF1154" t="s">
        <v>110</v>
      </c>
      <c r="CG1154" t="s">
        <v>128</v>
      </c>
      <c r="CH1154" s="14">
        <f>IF(Table1[[#This Row],[SaleCondition]]="Normal",1,0)</f>
        <v>0</v>
      </c>
      <c r="CI1154" s="1">
        <v>230000</v>
      </c>
    </row>
    <row r="1155" spans="1:87" x14ac:dyDescent="0.2">
      <c r="A1155">
        <v>1154</v>
      </c>
      <c r="B1155">
        <v>30</v>
      </c>
      <c r="C1155" s="28" t="s">
        <v>142</v>
      </c>
      <c r="D1155" t="s">
        <v>83</v>
      </c>
      <c r="E1155">
        <v>5890</v>
      </c>
      <c r="F1155" s="28" t="s">
        <v>82</v>
      </c>
      <c r="G1155" t="s">
        <v>83</v>
      </c>
      <c r="H1155" t="s">
        <v>84</v>
      </c>
      <c r="I1155" s="28" t="s">
        <v>85</v>
      </c>
      <c r="J1155" t="s">
        <v>86</v>
      </c>
      <c r="K1155" s="30" t="s">
        <v>122</v>
      </c>
      <c r="L1155" t="s">
        <v>88</v>
      </c>
      <c r="M1155" s="31" t="s">
        <v>176</v>
      </c>
      <c r="N1155" s="31" t="s">
        <v>90</v>
      </c>
      <c r="O1155" s="28" t="s">
        <v>90</v>
      </c>
      <c r="P1155" t="s">
        <v>91</v>
      </c>
      <c r="Q1155" s="30" t="s">
        <v>115</v>
      </c>
      <c r="R1155" s="28">
        <v>6</v>
      </c>
      <c r="S1155" s="28">
        <v>8</v>
      </c>
      <c r="T1155">
        <v>1930</v>
      </c>
      <c r="U1155">
        <v>2007</v>
      </c>
      <c r="V1155" s="14">
        <f t="shared" si="18"/>
        <v>1</v>
      </c>
      <c r="W1155" s="28" t="s">
        <v>93</v>
      </c>
      <c r="X1155" s="28" t="s">
        <v>94</v>
      </c>
      <c r="Y1155" s="30" t="s">
        <v>124</v>
      </c>
      <c r="Z1155" s="28" t="s">
        <v>124</v>
      </c>
      <c r="AA1155" t="s">
        <v>117</v>
      </c>
      <c r="AB1155" s="28">
        <v>0</v>
      </c>
      <c r="AC1155" s="28" t="s">
        <v>97</v>
      </c>
      <c r="AD1155" s="28" t="s">
        <v>97</v>
      </c>
      <c r="AE1155" s="30" t="s">
        <v>126</v>
      </c>
      <c r="AF1155" t="s">
        <v>98</v>
      </c>
      <c r="AG1155" t="s">
        <v>98</v>
      </c>
      <c r="AH1155" t="s">
        <v>130</v>
      </c>
      <c r="AI1155" t="s">
        <v>119</v>
      </c>
      <c r="AJ1155">
        <v>538</v>
      </c>
      <c r="AK1155" t="s">
        <v>102</v>
      </c>
      <c r="AL1155">
        <v>0</v>
      </c>
      <c r="AM1155">
        <v>278</v>
      </c>
      <c r="AN1155">
        <v>816</v>
      </c>
      <c r="AO1155" s="28" t="s">
        <v>103</v>
      </c>
      <c r="AP1155" s="28" t="s">
        <v>104</v>
      </c>
      <c r="AQ1155" t="s">
        <v>105</v>
      </c>
      <c r="AR1155" t="s">
        <v>106</v>
      </c>
      <c r="AS1155">
        <v>816</v>
      </c>
      <c r="AT1155">
        <v>0</v>
      </c>
      <c r="AU1155">
        <v>0</v>
      </c>
      <c r="AV1155">
        <v>816</v>
      </c>
      <c r="AW1155" s="30">
        <v>0</v>
      </c>
      <c r="AX1155">
        <v>0</v>
      </c>
      <c r="AY1155" s="30">
        <v>1</v>
      </c>
      <c r="AZ1155" s="30">
        <v>0</v>
      </c>
      <c r="BA1155">
        <v>2</v>
      </c>
      <c r="BB1155" s="14">
        <f>IF(Table1[[#This Row],[FullBath]]+Table1[[#This Row],[HalfBath]]=Table1[[#This Row],[BedroomAbvGr]],1,0)</f>
        <v>0</v>
      </c>
      <c r="BC1155">
        <v>1</v>
      </c>
      <c r="BD1155" s="30" t="s">
        <v>98</v>
      </c>
      <c r="BE1155">
        <v>5</v>
      </c>
      <c r="BF1155" t="s">
        <v>107</v>
      </c>
      <c r="BG1155">
        <v>0</v>
      </c>
      <c r="BH1155" t="s">
        <v>83</v>
      </c>
      <c r="BI1155" t="s">
        <v>127</v>
      </c>
      <c r="BJ1155">
        <v>2002</v>
      </c>
      <c r="BK1155" t="s">
        <v>102</v>
      </c>
      <c r="BL1155">
        <v>1</v>
      </c>
      <c r="BM1155">
        <v>432</v>
      </c>
      <c r="BN1155" t="s">
        <v>98</v>
      </c>
      <c r="BO1155" t="s">
        <v>98</v>
      </c>
      <c r="BP1155" t="s">
        <v>105</v>
      </c>
      <c r="BQ1155" s="30">
        <v>0</v>
      </c>
      <c r="BR1155" s="14">
        <f>IF(Table1[[#This Row],[WoodDeckSF]]&gt;0,1,0)</f>
        <v>0</v>
      </c>
      <c r="BS1155">
        <v>0</v>
      </c>
      <c r="BT1155">
        <v>96</v>
      </c>
      <c r="BU1155">
        <v>0</v>
      </c>
      <c r="BV1155">
        <v>0</v>
      </c>
      <c r="BW1155">
        <v>0</v>
      </c>
      <c r="BX1155" s="28" t="s">
        <v>83</v>
      </c>
      <c r="BY1155" s="14">
        <f>IF(Table1[[#This Row],[PoolQC]]="NA", 0, 1)</f>
        <v>0</v>
      </c>
      <c r="BZ1155" s="30" t="s">
        <v>83</v>
      </c>
      <c r="CA1155" s="14">
        <f>IF(Table1[[#This Row],[Fence]]="NA",0,1)</f>
        <v>0</v>
      </c>
      <c r="CB1155" t="s">
        <v>83</v>
      </c>
      <c r="CC1155">
        <v>0</v>
      </c>
      <c r="CD1155" s="30">
        <v>6</v>
      </c>
      <c r="CE1155">
        <v>2008</v>
      </c>
      <c r="CF1155" t="s">
        <v>110</v>
      </c>
      <c r="CG1155" t="s">
        <v>111</v>
      </c>
      <c r="CH1155" s="14">
        <f>IF(Table1[[#This Row],[SaleCondition]]="Normal",1,0)</f>
        <v>1</v>
      </c>
      <c r="CI1155" s="1">
        <v>120500</v>
      </c>
    </row>
    <row r="1156" spans="1:87" x14ac:dyDescent="0.2">
      <c r="A1156">
        <v>1155</v>
      </c>
      <c r="B1156">
        <v>60</v>
      </c>
      <c r="C1156" s="28" t="s">
        <v>81</v>
      </c>
      <c r="D1156" t="s">
        <v>83</v>
      </c>
      <c r="E1156">
        <v>13700</v>
      </c>
      <c r="F1156" s="28" t="s">
        <v>82</v>
      </c>
      <c r="G1156" t="s">
        <v>83</v>
      </c>
      <c r="H1156" t="s">
        <v>120</v>
      </c>
      <c r="I1156" s="28" t="s">
        <v>85</v>
      </c>
      <c r="J1156" t="s">
        <v>86</v>
      </c>
      <c r="K1156" s="30" t="s">
        <v>87</v>
      </c>
      <c r="L1156" t="s">
        <v>88</v>
      </c>
      <c r="M1156" s="31" t="s">
        <v>162</v>
      </c>
      <c r="N1156" s="31" t="s">
        <v>90</v>
      </c>
      <c r="O1156" s="28" t="s">
        <v>90</v>
      </c>
      <c r="P1156" t="s">
        <v>91</v>
      </c>
      <c r="Q1156" s="30" t="s">
        <v>92</v>
      </c>
      <c r="R1156" s="28">
        <v>7</v>
      </c>
      <c r="S1156" s="28">
        <v>6</v>
      </c>
      <c r="T1156">
        <v>1965</v>
      </c>
      <c r="U1156">
        <v>1988</v>
      </c>
      <c r="V1156" s="14">
        <f t="shared" si="18"/>
        <v>1</v>
      </c>
      <c r="W1156" s="28" t="s">
        <v>93</v>
      </c>
      <c r="X1156" s="28" t="s">
        <v>94</v>
      </c>
      <c r="Y1156" s="30" t="s">
        <v>95</v>
      </c>
      <c r="Z1156" s="28" t="s">
        <v>95</v>
      </c>
      <c r="AA1156" t="s">
        <v>137</v>
      </c>
      <c r="AB1156" s="28">
        <v>288</v>
      </c>
      <c r="AC1156" s="28" t="s">
        <v>98</v>
      </c>
      <c r="AD1156" s="28" t="s">
        <v>98</v>
      </c>
      <c r="AE1156" s="30" t="s">
        <v>118</v>
      </c>
      <c r="AF1156" t="s">
        <v>98</v>
      </c>
      <c r="AG1156" t="s">
        <v>98</v>
      </c>
      <c r="AH1156" t="s">
        <v>97</v>
      </c>
      <c r="AI1156" t="s">
        <v>119</v>
      </c>
      <c r="AJ1156">
        <v>454</v>
      </c>
      <c r="AK1156" t="s">
        <v>102</v>
      </c>
      <c r="AL1156">
        <v>0</v>
      </c>
      <c r="AM1156">
        <v>410</v>
      </c>
      <c r="AN1156">
        <v>864</v>
      </c>
      <c r="AO1156" s="28" t="s">
        <v>103</v>
      </c>
      <c r="AP1156" s="28" t="s">
        <v>98</v>
      </c>
      <c r="AQ1156" t="s">
        <v>105</v>
      </c>
      <c r="AR1156" t="s">
        <v>106</v>
      </c>
      <c r="AS1156">
        <v>902</v>
      </c>
      <c r="AT1156">
        <v>918</v>
      </c>
      <c r="AU1156">
        <v>0</v>
      </c>
      <c r="AV1156">
        <v>1820</v>
      </c>
      <c r="AW1156" s="30">
        <v>0</v>
      </c>
      <c r="AX1156">
        <v>0</v>
      </c>
      <c r="AY1156" s="30">
        <v>1</v>
      </c>
      <c r="AZ1156" s="30">
        <v>2</v>
      </c>
      <c r="BA1156">
        <v>4</v>
      </c>
      <c r="BB1156" s="14">
        <f>IF(Table1[[#This Row],[FullBath]]+Table1[[#This Row],[HalfBath]]=Table1[[#This Row],[BedroomAbvGr]],1,0)</f>
        <v>0</v>
      </c>
      <c r="BC1156">
        <v>1</v>
      </c>
      <c r="BD1156" s="30" t="s">
        <v>97</v>
      </c>
      <c r="BE1156">
        <v>8</v>
      </c>
      <c r="BF1156" t="s">
        <v>107</v>
      </c>
      <c r="BG1156">
        <v>2</v>
      </c>
      <c r="BH1156" t="s">
        <v>97</v>
      </c>
      <c r="BI1156" t="s">
        <v>108</v>
      </c>
      <c r="BJ1156">
        <v>1965</v>
      </c>
      <c r="BK1156" t="s">
        <v>102</v>
      </c>
      <c r="BL1156">
        <v>2</v>
      </c>
      <c r="BM1156">
        <v>492</v>
      </c>
      <c r="BN1156" t="s">
        <v>98</v>
      </c>
      <c r="BO1156" t="s">
        <v>98</v>
      </c>
      <c r="BP1156" t="s">
        <v>105</v>
      </c>
      <c r="BQ1156" s="30">
        <v>60</v>
      </c>
      <c r="BR1156" s="14">
        <f>IF(Table1[[#This Row],[WoodDeckSF]]&gt;0,1,0)</f>
        <v>1</v>
      </c>
      <c r="BS1156">
        <v>84</v>
      </c>
      <c r="BT1156">
        <v>0</v>
      </c>
      <c r="BU1156">
        <v>0</v>
      </c>
      <c r="BV1156">
        <v>273</v>
      </c>
      <c r="BW1156">
        <v>0</v>
      </c>
      <c r="BX1156" s="28" t="s">
        <v>83</v>
      </c>
      <c r="BY1156" s="14">
        <f>IF(Table1[[#This Row],[PoolQC]]="NA", 0, 1)</f>
        <v>0</v>
      </c>
      <c r="BZ1156" s="30" t="s">
        <v>165</v>
      </c>
      <c r="CA1156" s="14">
        <f>IF(Table1[[#This Row],[Fence]]="NA",0,1)</f>
        <v>1</v>
      </c>
      <c r="CB1156" t="s">
        <v>83</v>
      </c>
      <c r="CC1156">
        <v>0</v>
      </c>
      <c r="CD1156" s="30">
        <v>5</v>
      </c>
      <c r="CE1156">
        <v>2008</v>
      </c>
      <c r="CF1156" t="s">
        <v>110</v>
      </c>
      <c r="CG1156" t="s">
        <v>111</v>
      </c>
      <c r="CH1156" s="14">
        <f>IF(Table1[[#This Row],[SaleCondition]]="Normal",1,0)</f>
        <v>1</v>
      </c>
      <c r="CI1156" s="1">
        <v>201800</v>
      </c>
    </row>
    <row r="1157" spans="1:87" x14ac:dyDescent="0.2">
      <c r="A1157">
        <v>1156</v>
      </c>
      <c r="B1157">
        <v>20</v>
      </c>
      <c r="C1157" s="28" t="s">
        <v>81</v>
      </c>
      <c r="D1157">
        <v>90</v>
      </c>
      <c r="E1157">
        <v>10768</v>
      </c>
      <c r="F1157" s="28" t="s">
        <v>82</v>
      </c>
      <c r="G1157" t="s">
        <v>83</v>
      </c>
      <c r="H1157" t="s">
        <v>120</v>
      </c>
      <c r="I1157" s="28" t="s">
        <v>85</v>
      </c>
      <c r="J1157" t="s">
        <v>86</v>
      </c>
      <c r="K1157" s="30" t="s">
        <v>122</v>
      </c>
      <c r="L1157" t="s">
        <v>88</v>
      </c>
      <c r="M1157" s="31" t="s">
        <v>113</v>
      </c>
      <c r="N1157" s="31" t="s">
        <v>90</v>
      </c>
      <c r="O1157" s="28" t="s">
        <v>90</v>
      </c>
      <c r="P1157" t="s">
        <v>91</v>
      </c>
      <c r="Q1157" s="30" t="s">
        <v>115</v>
      </c>
      <c r="R1157" s="28">
        <v>5</v>
      </c>
      <c r="S1157" s="28">
        <v>8</v>
      </c>
      <c r="T1157">
        <v>1976</v>
      </c>
      <c r="U1157">
        <v>2004</v>
      </c>
      <c r="V1157" s="14">
        <f t="shared" si="18"/>
        <v>1</v>
      </c>
      <c r="W1157" s="28" t="s">
        <v>93</v>
      </c>
      <c r="X1157" s="28" t="s">
        <v>94</v>
      </c>
      <c r="Y1157" s="30" t="s">
        <v>161</v>
      </c>
      <c r="Z1157" s="28" t="s">
        <v>161</v>
      </c>
      <c r="AA1157" t="s">
        <v>117</v>
      </c>
      <c r="AB1157" s="28">
        <v>0</v>
      </c>
      <c r="AC1157" s="28" t="s">
        <v>97</v>
      </c>
      <c r="AD1157" s="28" t="s">
        <v>97</v>
      </c>
      <c r="AE1157" s="30" t="s">
        <v>118</v>
      </c>
      <c r="AF1157" t="s">
        <v>97</v>
      </c>
      <c r="AG1157" t="s">
        <v>98</v>
      </c>
      <c r="AH1157" t="s">
        <v>97</v>
      </c>
      <c r="AI1157" t="s">
        <v>119</v>
      </c>
      <c r="AJ1157">
        <v>1157</v>
      </c>
      <c r="AK1157" t="s">
        <v>102</v>
      </c>
      <c r="AL1157">
        <v>0</v>
      </c>
      <c r="AM1157">
        <v>280</v>
      </c>
      <c r="AN1157">
        <v>1437</v>
      </c>
      <c r="AO1157" s="28" t="s">
        <v>103</v>
      </c>
      <c r="AP1157" s="28" t="s">
        <v>98</v>
      </c>
      <c r="AQ1157" t="s">
        <v>105</v>
      </c>
      <c r="AR1157" t="s">
        <v>106</v>
      </c>
      <c r="AS1157">
        <v>1437</v>
      </c>
      <c r="AT1157">
        <v>0</v>
      </c>
      <c r="AU1157">
        <v>0</v>
      </c>
      <c r="AV1157">
        <v>1437</v>
      </c>
      <c r="AW1157" s="30">
        <v>1</v>
      </c>
      <c r="AX1157">
        <v>0</v>
      </c>
      <c r="AY1157" s="30">
        <v>2</v>
      </c>
      <c r="AZ1157" s="30">
        <v>0</v>
      </c>
      <c r="BA1157">
        <v>3</v>
      </c>
      <c r="BB1157" s="14">
        <f>IF(Table1[[#This Row],[FullBath]]+Table1[[#This Row],[HalfBath]]=Table1[[#This Row],[BedroomAbvGr]],1,0)</f>
        <v>0</v>
      </c>
      <c r="BC1157">
        <v>1</v>
      </c>
      <c r="BD1157" s="30" t="s">
        <v>97</v>
      </c>
      <c r="BE1157">
        <v>6</v>
      </c>
      <c r="BF1157" t="s">
        <v>107</v>
      </c>
      <c r="BG1157">
        <v>1</v>
      </c>
      <c r="BH1157" t="s">
        <v>147</v>
      </c>
      <c r="BI1157" t="s">
        <v>108</v>
      </c>
      <c r="BJ1157">
        <v>1976</v>
      </c>
      <c r="BK1157" t="s">
        <v>109</v>
      </c>
      <c r="BL1157">
        <v>2</v>
      </c>
      <c r="BM1157">
        <v>528</v>
      </c>
      <c r="BN1157" t="s">
        <v>98</v>
      </c>
      <c r="BO1157" t="s">
        <v>98</v>
      </c>
      <c r="BP1157" t="s">
        <v>105</v>
      </c>
      <c r="BQ1157" s="30">
        <v>0</v>
      </c>
      <c r="BR1157" s="14">
        <f>IF(Table1[[#This Row],[WoodDeckSF]]&gt;0,1,0)</f>
        <v>0</v>
      </c>
      <c r="BS1157">
        <v>21</v>
      </c>
      <c r="BT1157">
        <v>0</v>
      </c>
      <c r="BU1157">
        <v>0</v>
      </c>
      <c r="BV1157">
        <v>180</v>
      </c>
      <c r="BW1157">
        <v>0</v>
      </c>
      <c r="BX1157" s="28" t="s">
        <v>83</v>
      </c>
      <c r="BY1157" s="14">
        <f>IF(Table1[[#This Row],[PoolQC]]="NA", 0, 1)</f>
        <v>0</v>
      </c>
      <c r="BZ1157" s="30" t="s">
        <v>83</v>
      </c>
      <c r="CA1157" s="14">
        <f>IF(Table1[[#This Row],[Fence]]="NA",0,1)</f>
        <v>0</v>
      </c>
      <c r="CB1157" t="s">
        <v>83</v>
      </c>
      <c r="CC1157">
        <v>0</v>
      </c>
      <c r="CD1157" s="30">
        <v>7</v>
      </c>
      <c r="CE1157">
        <v>2007</v>
      </c>
      <c r="CF1157" t="s">
        <v>110</v>
      </c>
      <c r="CG1157" t="s">
        <v>111</v>
      </c>
      <c r="CH1157" s="14">
        <f>IF(Table1[[#This Row],[SaleCondition]]="Normal",1,0)</f>
        <v>1</v>
      </c>
      <c r="CI1157" s="1">
        <v>218000</v>
      </c>
    </row>
    <row r="1158" spans="1:87" x14ac:dyDescent="0.2">
      <c r="A1158">
        <v>1157</v>
      </c>
      <c r="B1158">
        <v>80</v>
      </c>
      <c r="C1158" s="28" t="s">
        <v>81</v>
      </c>
      <c r="D1158">
        <v>85</v>
      </c>
      <c r="E1158">
        <v>9350</v>
      </c>
      <c r="F1158" s="28" t="s">
        <v>82</v>
      </c>
      <c r="G1158" t="s">
        <v>83</v>
      </c>
      <c r="H1158" t="s">
        <v>84</v>
      </c>
      <c r="I1158" s="28" t="s">
        <v>85</v>
      </c>
      <c r="J1158" t="s">
        <v>86</v>
      </c>
      <c r="K1158" s="30" t="s">
        <v>87</v>
      </c>
      <c r="L1158" t="s">
        <v>88</v>
      </c>
      <c r="M1158" s="31" t="s">
        <v>162</v>
      </c>
      <c r="N1158" s="31" t="s">
        <v>90</v>
      </c>
      <c r="O1158" s="28" t="s">
        <v>90</v>
      </c>
      <c r="P1158" t="s">
        <v>91</v>
      </c>
      <c r="Q1158" s="30" t="s">
        <v>197</v>
      </c>
      <c r="R1158" s="28">
        <v>5</v>
      </c>
      <c r="S1158" s="28">
        <v>8</v>
      </c>
      <c r="T1158">
        <v>1965</v>
      </c>
      <c r="U1158">
        <v>1999</v>
      </c>
      <c r="V1158" s="14">
        <f t="shared" si="18"/>
        <v>1</v>
      </c>
      <c r="W1158" s="28" t="s">
        <v>93</v>
      </c>
      <c r="X1158" s="28" t="s">
        <v>94</v>
      </c>
      <c r="Y1158" s="30" t="s">
        <v>96</v>
      </c>
      <c r="Z1158" s="28" t="s">
        <v>96</v>
      </c>
      <c r="AA1158" t="s">
        <v>117</v>
      </c>
      <c r="AB1158" s="28">
        <v>0</v>
      </c>
      <c r="AC1158" s="28" t="s">
        <v>98</v>
      </c>
      <c r="AD1158" s="28" t="s">
        <v>97</v>
      </c>
      <c r="AE1158" s="30" t="s">
        <v>99</v>
      </c>
      <c r="AF1158" t="s">
        <v>98</v>
      </c>
      <c r="AG1158" t="s">
        <v>98</v>
      </c>
      <c r="AH1158" t="s">
        <v>97</v>
      </c>
      <c r="AI1158" t="s">
        <v>119</v>
      </c>
      <c r="AJ1158">
        <v>633</v>
      </c>
      <c r="AK1158" t="s">
        <v>102</v>
      </c>
      <c r="AL1158">
        <v>0</v>
      </c>
      <c r="AM1158">
        <v>586</v>
      </c>
      <c r="AN1158">
        <v>1219</v>
      </c>
      <c r="AO1158" s="28" t="s">
        <v>103</v>
      </c>
      <c r="AP1158" s="28" t="s">
        <v>97</v>
      </c>
      <c r="AQ1158" t="s">
        <v>105</v>
      </c>
      <c r="AR1158" t="s">
        <v>106</v>
      </c>
      <c r="AS1158">
        <v>1265</v>
      </c>
      <c r="AT1158">
        <v>0</v>
      </c>
      <c r="AU1158">
        <v>0</v>
      </c>
      <c r="AV1158">
        <v>1265</v>
      </c>
      <c r="AW1158" s="30">
        <v>0</v>
      </c>
      <c r="AX1158">
        <v>1</v>
      </c>
      <c r="AY1158" s="30">
        <v>2</v>
      </c>
      <c r="AZ1158" s="30">
        <v>0</v>
      </c>
      <c r="BA1158">
        <v>3</v>
      </c>
      <c r="BB1158" s="14">
        <f>IF(Table1[[#This Row],[FullBath]]+Table1[[#This Row],[HalfBath]]=Table1[[#This Row],[BedroomAbvGr]],1,0)</f>
        <v>0</v>
      </c>
      <c r="BC1158">
        <v>1</v>
      </c>
      <c r="BD1158" s="30" t="s">
        <v>97</v>
      </c>
      <c r="BE1158">
        <v>6</v>
      </c>
      <c r="BF1158" t="s">
        <v>107</v>
      </c>
      <c r="BG1158">
        <v>1</v>
      </c>
      <c r="BH1158" t="s">
        <v>97</v>
      </c>
      <c r="BI1158" t="s">
        <v>108</v>
      </c>
      <c r="BJ1158">
        <v>1965</v>
      </c>
      <c r="BK1158" t="s">
        <v>109</v>
      </c>
      <c r="BL1158">
        <v>2</v>
      </c>
      <c r="BM1158">
        <v>502</v>
      </c>
      <c r="BN1158" t="s">
        <v>98</v>
      </c>
      <c r="BO1158" t="s">
        <v>98</v>
      </c>
      <c r="BP1158" t="s">
        <v>105</v>
      </c>
      <c r="BQ1158" s="30">
        <v>0</v>
      </c>
      <c r="BR1158" s="14">
        <f>IF(Table1[[#This Row],[WoodDeckSF]]&gt;0,1,0)</f>
        <v>0</v>
      </c>
      <c r="BS1158">
        <v>92</v>
      </c>
      <c r="BT1158">
        <v>0</v>
      </c>
      <c r="BU1158">
        <v>96</v>
      </c>
      <c r="BV1158">
        <v>0</v>
      </c>
      <c r="BW1158">
        <v>0</v>
      </c>
      <c r="BX1158" s="28" t="s">
        <v>83</v>
      </c>
      <c r="BY1158" s="14">
        <f>IF(Table1[[#This Row],[PoolQC]]="NA", 0, 1)</f>
        <v>0</v>
      </c>
      <c r="BZ1158" s="30" t="s">
        <v>134</v>
      </c>
      <c r="CA1158" s="14">
        <f>IF(Table1[[#This Row],[Fence]]="NA",0,1)</f>
        <v>1</v>
      </c>
      <c r="CB1158" t="s">
        <v>83</v>
      </c>
      <c r="CC1158">
        <v>0</v>
      </c>
      <c r="CD1158" s="30">
        <v>10</v>
      </c>
      <c r="CE1158">
        <v>2008</v>
      </c>
      <c r="CF1158" t="s">
        <v>110</v>
      </c>
      <c r="CG1158" t="s">
        <v>111</v>
      </c>
      <c r="CH1158" s="14">
        <f>IF(Table1[[#This Row],[SaleCondition]]="Normal",1,0)</f>
        <v>1</v>
      </c>
      <c r="CI1158" s="1">
        <v>179900</v>
      </c>
    </row>
    <row r="1159" spans="1:87" x14ac:dyDescent="0.2">
      <c r="A1159">
        <v>1158</v>
      </c>
      <c r="B1159">
        <v>120</v>
      </c>
      <c r="C1159" s="28" t="s">
        <v>81</v>
      </c>
      <c r="D1159">
        <v>34</v>
      </c>
      <c r="E1159">
        <v>5001</v>
      </c>
      <c r="F1159" s="28" t="s">
        <v>82</v>
      </c>
      <c r="G1159" t="s">
        <v>83</v>
      </c>
      <c r="H1159" t="s">
        <v>120</v>
      </c>
      <c r="I1159" s="28" t="s">
        <v>85</v>
      </c>
      <c r="J1159" t="s">
        <v>86</v>
      </c>
      <c r="K1159" s="30" t="s">
        <v>87</v>
      </c>
      <c r="L1159" t="s">
        <v>88</v>
      </c>
      <c r="M1159" s="31" t="s">
        <v>154</v>
      </c>
      <c r="N1159" s="31" t="s">
        <v>90</v>
      </c>
      <c r="O1159" s="28" t="s">
        <v>90</v>
      </c>
      <c r="P1159" t="s">
        <v>198</v>
      </c>
      <c r="Q1159" s="30" t="s">
        <v>115</v>
      </c>
      <c r="R1159" s="28">
        <v>7</v>
      </c>
      <c r="S1159" s="28">
        <v>5</v>
      </c>
      <c r="T1159">
        <v>2007</v>
      </c>
      <c r="U1159">
        <v>2008</v>
      </c>
      <c r="V1159" s="14">
        <f t="shared" si="18"/>
        <v>1</v>
      </c>
      <c r="W1159" s="28" t="s">
        <v>93</v>
      </c>
      <c r="X1159" s="28" t="s">
        <v>94</v>
      </c>
      <c r="Y1159" s="30" t="s">
        <v>95</v>
      </c>
      <c r="Z1159" s="28" t="s">
        <v>95</v>
      </c>
      <c r="AA1159" t="s">
        <v>137</v>
      </c>
      <c r="AB1159" s="28">
        <v>166</v>
      </c>
      <c r="AC1159" s="28" t="s">
        <v>97</v>
      </c>
      <c r="AD1159" s="28" t="s">
        <v>98</v>
      </c>
      <c r="AE1159" s="30" t="s">
        <v>99</v>
      </c>
      <c r="AF1159" t="s">
        <v>97</v>
      </c>
      <c r="AG1159" t="s">
        <v>98</v>
      </c>
      <c r="AH1159" t="s">
        <v>100</v>
      </c>
      <c r="AI1159" t="s">
        <v>101</v>
      </c>
      <c r="AJ1159">
        <v>904</v>
      </c>
      <c r="AK1159" t="s">
        <v>102</v>
      </c>
      <c r="AL1159">
        <v>0</v>
      </c>
      <c r="AM1159">
        <v>410</v>
      </c>
      <c r="AN1159">
        <v>1314</v>
      </c>
      <c r="AO1159" s="28" t="s">
        <v>103</v>
      </c>
      <c r="AP1159" s="28" t="s">
        <v>104</v>
      </c>
      <c r="AQ1159" t="s">
        <v>105</v>
      </c>
      <c r="AR1159" t="s">
        <v>106</v>
      </c>
      <c r="AS1159">
        <v>1314</v>
      </c>
      <c r="AT1159">
        <v>0</v>
      </c>
      <c r="AU1159">
        <v>0</v>
      </c>
      <c r="AV1159">
        <v>1314</v>
      </c>
      <c r="AW1159" s="30">
        <v>1</v>
      </c>
      <c r="AX1159">
        <v>0</v>
      </c>
      <c r="AY1159" s="30">
        <v>2</v>
      </c>
      <c r="AZ1159" s="30">
        <v>0</v>
      </c>
      <c r="BA1159">
        <v>2</v>
      </c>
      <c r="BB1159" s="14">
        <f>IF(Table1[[#This Row],[FullBath]]+Table1[[#This Row],[HalfBath]]=Table1[[#This Row],[BedroomAbvGr]],1,0)</f>
        <v>1</v>
      </c>
      <c r="BC1159">
        <v>1</v>
      </c>
      <c r="BD1159" s="30" t="s">
        <v>97</v>
      </c>
      <c r="BE1159">
        <v>6</v>
      </c>
      <c r="BF1159" t="s">
        <v>107</v>
      </c>
      <c r="BG1159">
        <v>1</v>
      </c>
      <c r="BH1159" t="s">
        <v>97</v>
      </c>
      <c r="BI1159" t="s">
        <v>108</v>
      </c>
      <c r="BJ1159">
        <v>2008</v>
      </c>
      <c r="BK1159" t="s">
        <v>109</v>
      </c>
      <c r="BL1159">
        <v>2</v>
      </c>
      <c r="BM1159">
        <v>626</v>
      </c>
      <c r="BN1159" t="s">
        <v>98</v>
      </c>
      <c r="BO1159" t="s">
        <v>98</v>
      </c>
      <c r="BP1159" t="s">
        <v>105</v>
      </c>
      <c r="BQ1159" s="30">
        <v>172</v>
      </c>
      <c r="BR1159" s="14">
        <f>IF(Table1[[#This Row],[WoodDeckSF]]&gt;0,1,0)</f>
        <v>1</v>
      </c>
      <c r="BS1159">
        <v>62</v>
      </c>
      <c r="BT1159">
        <v>0</v>
      </c>
      <c r="BU1159">
        <v>0</v>
      </c>
      <c r="BV1159">
        <v>0</v>
      </c>
      <c r="BW1159">
        <v>0</v>
      </c>
      <c r="BX1159" s="28" t="s">
        <v>83</v>
      </c>
      <c r="BY1159" s="14">
        <f>IF(Table1[[#This Row],[PoolQC]]="NA", 0, 1)</f>
        <v>0</v>
      </c>
      <c r="BZ1159" s="30" t="s">
        <v>83</v>
      </c>
      <c r="CA1159" s="14">
        <f>IF(Table1[[#This Row],[Fence]]="NA",0,1)</f>
        <v>0</v>
      </c>
      <c r="CB1159" t="s">
        <v>83</v>
      </c>
      <c r="CC1159">
        <v>0</v>
      </c>
      <c r="CD1159" s="30">
        <v>7</v>
      </c>
      <c r="CE1159">
        <v>2009</v>
      </c>
      <c r="CF1159" t="s">
        <v>110</v>
      </c>
      <c r="CG1159" t="s">
        <v>111</v>
      </c>
      <c r="CH1159" s="14">
        <f>IF(Table1[[#This Row],[SaleCondition]]="Normal",1,0)</f>
        <v>1</v>
      </c>
      <c r="CI1159" s="1">
        <v>230000</v>
      </c>
    </row>
    <row r="1160" spans="1:87" x14ac:dyDescent="0.2">
      <c r="A1160">
        <v>1159</v>
      </c>
      <c r="B1160">
        <v>20</v>
      </c>
      <c r="C1160" s="28" t="s">
        <v>81</v>
      </c>
      <c r="D1160">
        <v>92</v>
      </c>
      <c r="E1160">
        <v>11932</v>
      </c>
      <c r="F1160" s="28" t="s">
        <v>82</v>
      </c>
      <c r="G1160" t="s">
        <v>83</v>
      </c>
      <c r="H1160" t="s">
        <v>84</v>
      </c>
      <c r="I1160" s="28" t="s">
        <v>85</v>
      </c>
      <c r="J1160" t="s">
        <v>86</v>
      </c>
      <c r="K1160" s="30" t="s">
        <v>112</v>
      </c>
      <c r="L1160" t="s">
        <v>88</v>
      </c>
      <c r="M1160" s="31" t="s">
        <v>136</v>
      </c>
      <c r="N1160" s="31" t="s">
        <v>114</v>
      </c>
      <c r="O1160" s="28" t="s">
        <v>90</v>
      </c>
      <c r="P1160" t="s">
        <v>91</v>
      </c>
      <c r="Q1160" s="30" t="s">
        <v>115</v>
      </c>
      <c r="R1160" s="28">
        <v>8</v>
      </c>
      <c r="S1160" s="28">
        <v>5</v>
      </c>
      <c r="T1160">
        <v>2007</v>
      </c>
      <c r="U1160">
        <v>2008</v>
      </c>
      <c r="V1160" s="14">
        <f t="shared" si="18"/>
        <v>1</v>
      </c>
      <c r="W1160" s="28" t="s">
        <v>93</v>
      </c>
      <c r="X1160" s="28" t="s">
        <v>94</v>
      </c>
      <c r="Y1160" s="30" t="s">
        <v>95</v>
      </c>
      <c r="Z1160" s="28" t="s">
        <v>95</v>
      </c>
      <c r="AA1160" t="s">
        <v>137</v>
      </c>
      <c r="AB1160" s="28">
        <v>186</v>
      </c>
      <c r="AC1160" s="28" t="s">
        <v>97</v>
      </c>
      <c r="AD1160" s="28" t="s">
        <v>98</v>
      </c>
      <c r="AE1160" s="30" t="s">
        <v>99</v>
      </c>
      <c r="AF1160" t="s">
        <v>97</v>
      </c>
      <c r="AG1160" t="s">
        <v>98</v>
      </c>
      <c r="AH1160" t="s">
        <v>100</v>
      </c>
      <c r="AI1160" t="s">
        <v>102</v>
      </c>
      <c r="AJ1160">
        <v>0</v>
      </c>
      <c r="AK1160" t="s">
        <v>102</v>
      </c>
      <c r="AL1160">
        <v>0</v>
      </c>
      <c r="AM1160">
        <v>1580</v>
      </c>
      <c r="AN1160">
        <v>1580</v>
      </c>
      <c r="AO1160" s="28" t="s">
        <v>103</v>
      </c>
      <c r="AP1160" s="28" t="s">
        <v>104</v>
      </c>
      <c r="AQ1160" t="s">
        <v>105</v>
      </c>
      <c r="AR1160" t="s">
        <v>106</v>
      </c>
      <c r="AS1160">
        <v>1580</v>
      </c>
      <c r="AT1160">
        <v>0</v>
      </c>
      <c r="AU1160">
        <v>0</v>
      </c>
      <c r="AV1160">
        <v>1580</v>
      </c>
      <c r="AW1160" s="30">
        <v>0</v>
      </c>
      <c r="AX1160">
        <v>0</v>
      </c>
      <c r="AY1160" s="30">
        <v>2</v>
      </c>
      <c r="AZ1160" s="30">
        <v>0</v>
      </c>
      <c r="BA1160">
        <v>3</v>
      </c>
      <c r="BB1160" s="14">
        <f>IF(Table1[[#This Row],[FullBath]]+Table1[[#This Row],[HalfBath]]=Table1[[#This Row],[BedroomAbvGr]],1,0)</f>
        <v>0</v>
      </c>
      <c r="BC1160">
        <v>1</v>
      </c>
      <c r="BD1160" s="30" t="s">
        <v>97</v>
      </c>
      <c r="BE1160">
        <v>7</v>
      </c>
      <c r="BF1160" t="s">
        <v>107</v>
      </c>
      <c r="BG1160">
        <v>0</v>
      </c>
      <c r="BH1160" t="s">
        <v>83</v>
      </c>
      <c r="BI1160" t="s">
        <v>108</v>
      </c>
      <c r="BJ1160">
        <v>2008</v>
      </c>
      <c r="BK1160" t="s">
        <v>109</v>
      </c>
      <c r="BL1160">
        <v>3</v>
      </c>
      <c r="BM1160">
        <v>830</v>
      </c>
      <c r="BN1160" t="s">
        <v>98</v>
      </c>
      <c r="BO1160" t="s">
        <v>98</v>
      </c>
      <c r="BP1160" t="s">
        <v>105</v>
      </c>
      <c r="BQ1160" s="30">
        <v>0</v>
      </c>
      <c r="BR1160" s="14">
        <f>IF(Table1[[#This Row],[WoodDeckSF]]&gt;0,1,0)</f>
        <v>0</v>
      </c>
      <c r="BS1160">
        <v>24</v>
      </c>
      <c r="BT1160">
        <v>0</v>
      </c>
      <c r="BU1160">
        <v>0</v>
      </c>
      <c r="BV1160">
        <v>0</v>
      </c>
      <c r="BW1160">
        <v>0</v>
      </c>
      <c r="BX1160" s="28" t="s">
        <v>83</v>
      </c>
      <c r="BY1160" s="14">
        <f>IF(Table1[[#This Row],[PoolQC]]="NA", 0, 1)</f>
        <v>0</v>
      </c>
      <c r="BZ1160" s="30" t="s">
        <v>83</v>
      </c>
      <c r="CA1160" s="14">
        <f>IF(Table1[[#This Row],[Fence]]="NA",0,1)</f>
        <v>0</v>
      </c>
      <c r="CB1160" t="s">
        <v>83</v>
      </c>
      <c r="CC1160">
        <v>0</v>
      </c>
      <c r="CD1160" s="30">
        <v>6</v>
      </c>
      <c r="CE1160">
        <v>2008</v>
      </c>
      <c r="CF1160" t="s">
        <v>208</v>
      </c>
      <c r="CG1160" t="s">
        <v>159</v>
      </c>
      <c r="CH1160" s="14">
        <f>IF(Table1[[#This Row],[SaleCondition]]="Normal",1,0)</f>
        <v>0</v>
      </c>
      <c r="CI1160" s="1">
        <v>235128</v>
      </c>
    </row>
    <row r="1161" spans="1:87" x14ac:dyDescent="0.2">
      <c r="A1161">
        <v>1160</v>
      </c>
      <c r="B1161">
        <v>60</v>
      </c>
      <c r="C1161" s="28" t="s">
        <v>81</v>
      </c>
      <c r="D1161">
        <v>76</v>
      </c>
      <c r="E1161">
        <v>9120</v>
      </c>
      <c r="F1161" s="28" t="s">
        <v>82</v>
      </c>
      <c r="G1161" t="s">
        <v>83</v>
      </c>
      <c r="H1161" t="s">
        <v>84</v>
      </c>
      <c r="I1161" s="28" t="s">
        <v>85</v>
      </c>
      <c r="J1161" t="s">
        <v>86</v>
      </c>
      <c r="K1161" s="30" t="s">
        <v>87</v>
      </c>
      <c r="L1161" t="s">
        <v>88</v>
      </c>
      <c r="M1161" s="31" t="s">
        <v>138</v>
      </c>
      <c r="N1161" s="31" t="s">
        <v>90</v>
      </c>
      <c r="O1161" s="28" t="s">
        <v>90</v>
      </c>
      <c r="P1161" t="s">
        <v>91</v>
      </c>
      <c r="Q1161" s="30" t="s">
        <v>92</v>
      </c>
      <c r="R1161" s="28">
        <v>6</v>
      </c>
      <c r="S1161" s="28">
        <v>6</v>
      </c>
      <c r="T1161">
        <v>1974</v>
      </c>
      <c r="U1161">
        <v>1974</v>
      </c>
      <c r="V1161" s="14">
        <f t="shared" si="18"/>
        <v>0</v>
      </c>
      <c r="W1161" s="28" t="s">
        <v>152</v>
      </c>
      <c r="X1161" s="28" t="s">
        <v>94</v>
      </c>
      <c r="Y1161" s="30" t="s">
        <v>140</v>
      </c>
      <c r="Z1161" s="28" t="s">
        <v>140</v>
      </c>
      <c r="AA1161" t="s">
        <v>96</v>
      </c>
      <c r="AB1161" s="28">
        <v>270</v>
      </c>
      <c r="AC1161" s="28" t="s">
        <v>97</v>
      </c>
      <c r="AD1161" s="28" t="s">
        <v>98</v>
      </c>
      <c r="AE1161" s="30" t="s">
        <v>118</v>
      </c>
      <c r="AF1161" t="s">
        <v>98</v>
      </c>
      <c r="AG1161" t="s">
        <v>98</v>
      </c>
      <c r="AH1161" t="s">
        <v>100</v>
      </c>
      <c r="AI1161" t="s">
        <v>119</v>
      </c>
      <c r="AJ1161">
        <v>442</v>
      </c>
      <c r="AK1161" t="s">
        <v>102</v>
      </c>
      <c r="AL1161">
        <v>0</v>
      </c>
      <c r="AM1161">
        <v>459</v>
      </c>
      <c r="AN1161">
        <v>901</v>
      </c>
      <c r="AO1161" s="28" t="s">
        <v>103</v>
      </c>
      <c r="AP1161" s="28" t="s">
        <v>98</v>
      </c>
      <c r="AQ1161" t="s">
        <v>105</v>
      </c>
      <c r="AR1161" t="s">
        <v>106</v>
      </c>
      <c r="AS1161">
        <v>943</v>
      </c>
      <c r="AT1161">
        <v>933</v>
      </c>
      <c r="AU1161">
        <v>0</v>
      </c>
      <c r="AV1161">
        <v>1876</v>
      </c>
      <c r="AW1161" s="30">
        <v>0</v>
      </c>
      <c r="AX1161">
        <v>0</v>
      </c>
      <c r="AY1161" s="30">
        <v>2</v>
      </c>
      <c r="AZ1161" s="30">
        <v>1</v>
      </c>
      <c r="BA1161">
        <v>4</v>
      </c>
      <c r="BB1161" s="14">
        <f>IF(Table1[[#This Row],[FullBath]]+Table1[[#This Row],[HalfBath]]=Table1[[#This Row],[BedroomAbvGr]],1,0)</f>
        <v>0</v>
      </c>
      <c r="BC1161">
        <v>1</v>
      </c>
      <c r="BD1161" s="30" t="s">
        <v>97</v>
      </c>
      <c r="BE1161">
        <v>8</v>
      </c>
      <c r="BF1161" t="s">
        <v>107</v>
      </c>
      <c r="BG1161">
        <v>1</v>
      </c>
      <c r="BH1161" t="s">
        <v>98</v>
      </c>
      <c r="BI1161" t="s">
        <v>108</v>
      </c>
      <c r="BJ1161">
        <v>1974</v>
      </c>
      <c r="BK1161" t="s">
        <v>109</v>
      </c>
      <c r="BL1161">
        <v>2</v>
      </c>
      <c r="BM1161">
        <v>540</v>
      </c>
      <c r="BN1161" t="s">
        <v>97</v>
      </c>
      <c r="BO1161" t="s">
        <v>98</v>
      </c>
      <c r="BP1161" t="s">
        <v>105</v>
      </c>
      <c r="BQ1161" s="30">
        <v>0</v>
      </c>
      <c r="BR1161" s="14">
        <f>IF(Table1[[#This Row],[WoodDeckSF]]&gt;0,1,0)</f>
        <v>0</v>
      </c>
      <c r="BS1161">
        <v>69</v>
      </c>
      <c r="BT1161">
        <v>0</v>
      </c>
      <c r="BU1161">
        <v>0</v>
      </c>
      <c r="BV1161">
        <v>0</v>
      </c>
      <c r="BW1161">
        <v>0</v>
      </c>
      <c r="BX1161" s="28" t="s">
        <v>83</v>
      </c>
      <c r="BY1161" s="14">
        <f>IF(Table1[[#This Row],[PoolQC]]="NA", 0, 1)</f>
        <v>0</v>
      </c>
      <c r="BZ1161" s="30" t="s">
        <v>83</v>
      </c>
      <c r="CA1161" s="14">
        <f>IF(Table1[[#This Row],[Fence]]="NA",0,1)</f>
        <v>0</v>
      </c>
      <c r="CB1161" t="s">
        <v>83</v>
      </c>
      <c r="CC1161">
        <v>0</v>
      </c>
      <c r="CD1161" s="30">
        <v>7</v>
      </c>
      <c r="CE1161">
        <v>2008</v>
      </c>
      <c r="CF1161" t="s">
        <v>110</v>
      </c>
      <c r="CG1161" t="s">
        <v>111</v>
      </c>
      <c r="CH1161" s="14">
        <f>IF(Table1[[#This Row],[SaleCondition]]="Normal",1,0)</f>
        <v>1</v>
      </c>
      <c r="CI1161" s="1">
        <v>185000</v>
      </c>
    </row>
    <row r="1162" spans="1:87" x14ac:dyDescent="0.2">
      <c r="A1162">
        <v>1161</v>
      </c>
      <c r="B1162">
        <v>160</v>
      </c>
      <c r="C1162" s="28" t="s">
        <v>81</v>
      </c>
      <c r="D1162">
        <v>24</v>
      </c>
      <c r="E1162">
        <v>2280</v>
      </c>
      <c r="F1162" s="28" t="s">
        <v>82</v>
      </c>
      <c r="G1162" t="s">
        <v>83</v>
      </c>
      <c r="H1162" t="s">
        <v>84</v>
      </c>
      <c r="I1162" s="28" t="s">
        <v>85</v>
      </c>
      <c r="J1162" t="s">
        <v>86</v>
      </c>
      <c r="K1162" s="30" t="s">
        <v>87</v>
      </c>
      <c r="L1162" t="s">
        <v>88</v>
      </c>
      <c r="M1162" s="31" t="s">
        <v>216</v>
      </c>
      <c r="N1162" s="31" t="s">
        <v>90</v>
      </c>
      <c r="O1162" s="28" t="s">
        <v>90</v>
      </c>
      <c r="P1162" t="s">
        <v>198</v>
      </c>
      <c r="Q1162" s="30" t="s">
        <v>92</v>
      </c>
      <c r="R1162" s="28">
        <v>6</v>
      </c>
      <c r="S1162" s="28">
        <v>5</v>
      </c>
      <c r="T1162">
        <v>1978</v>
      </c>
      <c r="U1162">
        <v>1978</v>
      </c>
      <c r="V1162" s="14">
        <f t="shared" si="18"/>
        <v>0</v>
      </c>
      <c r="W1162" s="28" t="s">
        <v>93</v>
      </c>
      <c r="X1162" s="28" t="s">
        <v>94</v>
      </c>
      <c r="Y1162" s="30" t="s">
        <v>161</v>
      </c>
      <c r="Z1162" s="28" t="s">
        <v>226</v>
      </c>
      <c r="AA1162" t="s">
        <v>117</v>
      </c>
      <c r="AB1162" s="28">
        <v>0</v>
      </c>
      <c r="AC1162" s="28" t="s">
        <v>98</v>
      </c>
      <c r="AD1162" s="28" t="s">
        <v>98</v>
      </c>
      <c r="AE1162" s="30" t="s">
        <v>118</v>
      </c>
      <c r="AF1162" t="s">
        <v>97</v>
      </c>
      <c r="AG1162" t="s">
        <v>98</v>
      </c>
      <c r="AH1162" t="s">
        <v>100</v>
      </c>
      <c r="AI1162" t="s">
        <v>119</v>
      </c>
      <c r="AJ1162">
        <v>311</v>
      </c>
      <c r="AK1162" t="s">
        <v>102</v>
      </c>
      <c r="AL1162">
        <v>0</v>
      </c>
      <c r="AM1162">
        <v>544</v>
      </c>
      <c r="AN1162">
        <v>855</v>
      </c>
      <c r="AO1162" s="28" t="s">
        <v>103</v>
      </c>
      <c r="AP1162" s="28" t="s">
        <v>147</v>
      </c>
      <c r="AQ1162" t="s">
        <v>105</v>
      </c>
      <c r="AR1162" t="s">
        <v>106</v>
      </c>
      <c r="AS1162">
        <v>855</v>
      </c>
      <c r="AT1162">
        <v>601</v>
      </c>
      <c r="AU1162">
        <v>0</v>
      </c>
      <c r="AV1162">
        <v>1456</v>
      </c>
      <c r="AW1162" s="30">
        <v>0</v>
      </c>
      <c r="AX1162">
        <v>0</v>
      </c>
      <c r="AY1162" s="30">
        <v>2</v>
      </c>
      <c r="AZ1162" s="30">
        <v>1</v>
      </c>
      <c r="BA1162">
        <v>3</v>
      </c>
      <c r="BB1162" s="14">
        <f>IF(Table1[[#This Row],[FullBath]]+Table1[[#This Row],[HalfBath]]=Table1[[#This Row],[BedroomAbvGr]],1,0)</f>
        <v>1</v>
      </c>
      <c r="BC1162">
        <v>1</v>
      </c>
      <c r="BD1162" s="30" t="s">
        <v>98</v>
      </c>
      <c r="BE1162">
        <v>7</v>
      </c>
      <c r="BF1162" t="s">
        <v>107</v>
      </c>
      <c r="BG1162">
        <v>1</v>
      </c>
      <c r="BH1162" t="s">
        <v>98</v>
      </c>
      <c r="BI1162" t="s">
        <v>108</v>
      </c>
      <c r="BJ1162">
        <v>1978</v>
      </c>
      <c r="BK1162" t="s">
        <v>102</v>
      </c>
      <c r="BL1162">
        <v>2</v>
      </c>
      <c r="BM1162">
        <v>440</v>
      </c>
      <c r="BN1162" t="s">
        <v>98</v>
      </c>
      <c r="BO1162" t="s">
        <v>98</v>
      </c>
      <c r="BP1162" t="s">
        <v>105</v>
      </c>
      <c r="BQ1162" s="30">
        <v>26</v>
      </c>
      <c r="BR1162" s="14">
        <f>IF(Table1[[#This Row],[WoodDeckSF]]&gt;0,1,0)</f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 s="28" t="s">
        <v>83</v>
      </c>
      <c r="BY1162" s="14">
        <f>IF(Table1[[#This Row],[PoolQC]]="NA", 0, 1)</f>
        <v>0</v>
      </c>
      <c r="BZ1162" s="30" t="s">
        <v>83</v>
      </c>
      <c r="CA1162" s="14">
        <f>IF(Table1[[#This Row],[Fence]]="NA",0,1)</f>
        <v>0</v>
      </c>
      <c r="CB1162" t="s">
        <v>83</v>
      </c>
      <c r="CC1162">
        <v>0</v>
      </c>
      <c r="CD1162" s="30">
        <v>7</v>
      </c>
      <c r="CE1162">
        <v>2010</v>
      </c>
      <c r="CF1162" t="s">
        <v>110</v>
      </c>
      <c r="CG1162" t="s">
        <v>111</v>
      </c>
      <c r="CH1162" s="14">
        <f>IF(Table1[[#This Row],[SaleCondition]]="Normal",1,0)</f>
        <v>1</v>
      </c>
      <c r="CI1162" s="1">
        <v>146000</v>
      </c>
    </row>
    <row r="1163" spans="1:87" x14ac:dyDescent="0.2">
      <c r="A1163">
        <v>1162</v>
      </c>
      <c r="B1163">
        <v>20</v>
      </c>
      <c r="C1163" s="28" t="s">
        <v>81</v>
      </c>
      <c r="D1163" t="s">
        <v>83</v>
      </c>
      <c r="E1163">
        <v>14778</v>
      </c>
      <c r="F1163" s="28" t="s">
        <v>82</v>
      </c>
      <c r="G1163" t="s">
        <v>83</v>
      </c>
      <c r="H1163" t="s">
        <v>120</v>
      </c>
      <c r="I1163" s="28" t="s">
        <v>195</v>
      </c>
      <c r="J1163" t="s">
        <v>86</v>
      </c>
      <c r="K1163" s="30" t="s">
        <v>166</v>
      </c>
      <c r="L1163" t="s">
        <v>88</v>
      </c>
      <c r="M1163" s="31" t="s">
        <v>123</v>
      </c>
      <c r="N1163" s="31" t="s">
        <v>139</v>
      </c>
      <c r="O1163" s="28" t="s">
        <v>90</v>
      </c>
      <c r="P1163" t="s">
        <v>91</v>
      </c>
      <c r="Q1163" s="30" t="s">
        <v>115</v>
      </c>
      <c r="R1163" s="28">
        <v>6</v>
      </c>
      <c r="S1163" s="28">
        <v>7</v>
      </c>
      <c r="T1163">
        <v>1954</v>
      </c>
      <c r="U1163">
        <v>2006</v>
      </c>
      <c r="V1163" s="14">
        <f t="shared" si="18"/>
        <v>1</v>
      </c>
      <c r="W1163" s="28" t="s">
        <v>152</v>
      </c>
      <c r="X1163" s="28" t="s">
        <v>94</v>
      </c>
      <c r="Y1163" s="30" t="s">
        <v>140</v>
      </c>
      <c r="Z1163" s="28" t="s">
        <v>140</v>
      </c>
      <c r="AA1163" t="s">
        <v>96</v>
      </c>
      <c r="AB1163" s="28">
        <v>72</v>
      </c>
      <c r="AC1163" s="28" t="s">
        <v>97</v>
      </c>
      <c r="AD1163" s="28" t="s">
        <v>98</v>
      </c>
      <c r="AE1163" s="30" t="s">
        <v>118</v>
      </c>
      <c r="AF1163" t="s">
        <v>98</v>
      </c>
      <c r="AG1163" t="s">
        <v>98</v>
      </c>
      <c r="AH1163" t="s">
        <v>100</v>
      </c>
      <c r="AI1163" t="s">
        <v>141</v>
      </c>
      <c r="AJ1163">
        <v>728</v>
      </c>
      <c r="AK1163" t="s">
        <v>102</v>
      </c>
      <c r="AL1163">
        <v>0</v>
      </c>
      <c r="AM1163">
        <v>568</v>
      </c>
      <c r="AN1163">
        <v>1296</v>
      </c>
      <c r="AO1163" s="28" t="s">
        <v>103</v>
      </c>
      <c r="AP1163" s="28" t="s">
        <v>104</v>
      </c>
      <c r="AQ1163" t="s">
        <v>105</v>
      </c>
      <c r="AR1163" t="s">
        <v>106</v>
      </c>
      <c r="AS1163">
        <v>1640</v>
      </c>
      <c r="AT1163">
        <v>0</v>
      </c>
      <c r="AU1163">
        <v>0</v>
      </c>
      <c r="AV1163">
        <v>1640</v>
      </c>
      <c r="AW1163" s="30">
        <v>1</v>
      </c>
      <c r="AX1163">
        <v>0</v>
      </c>
      <c r="AY1163" s="30">
        <v>1</v>
      </c>
      <c r="AZ1163" s="30">
        <v>0</v>
      </c>
      <c r="BA1163">
        <v>3</v>
      </c>
      <c r="BB1163" s="14">
        <f>IF(Table1[[#This Row],[FullBath]]+Table1[[#This Row],[HalfBath]]=Table1[[#This Row],[BedroomAbvGr]],1,0)</f>
        <v>0</v>
      </c>
      <c r="BC1163">
        <v>1</v>
      </c>
      <c r="BD1163" s="30" t="s">
        <v>97</v>
      </c>
      <c r="BE1163">
        <v>7</v>
      </c>
      <c r="BF1163" t="s">
        <v>107</v>
      </c>
      <c r="BG1163">
        <v>1</v>
      </c>
      <c r="BH1163" t="s">
        <v>97</v>
      </c>
      <c r="BI1163" t="s">
        <v>127</v>
      </c>
      <c r="BJ1163">
        <v>1993</v>
      </c>
      <c r="BK1163" t="s">
        <v>102</v>
      </c>
      <c r="BL1163">
        <v>2</v>
      </c>
      <c r="BM1163">
        <v>924</v>
      </c>
      <c r="BN1163" t="s">
        <v>98</v>
      </c>
      <c r="BO1163" t="s">
        <v>98</v>
      </c>
      <c r="BP1163" t="s">
        <v>105</v>
      </c>
      <c r="BQ1163" s="30">
        <v>108</v>
      </c>
      <c r="BR1163" s="14">
        <f>IF(Table1[[#This Row],[WoodDeckSF]]&gt;0,1,0)</f>
        <v>1</v>
      </c>
      <c r="BS1163">
        <v>0</v>
      </c>
      <c r="BT1163">
        <v>0</v>
      </c>
      <c r="BU1163">
        <v>216</v>
      </c>
      <c r="BV1163">
        <v>0</v>
      </c>
      <c r="BW1163">
        <v>0</v>
      </c>
      <c r="BX1163" s="28" t="s">
        <v>83</v>
      </c>
      <c r="BY1163" s="14">
        <f>IF(Table1[[#This Row],[PoolQC]]="NA", 0, 1)</f>
        <v>0</v>
      </c>
      <c r="BZ1163" s="30" t="s">
        <v>83</v>
      </c>
      <c r="CA1163" s="14">
        <f>IF(Table1[[#This Row],[Fence]]="NA",0,1)</f>
        <v>0</v>
      </c>
      <c r="CB1163" t="s">
        <v>83</v>
      </c>
      <c r="CC1163">
        <v>0</v>
      </c>
      <c r="CD1163" s="30">
        <v>11</v>
      </c>
      <c r="CE1163">
        <v>2008</v>
      </c>
      <c r="CF1163" t="s">
        <v>110</v>
      </c>
      <c r="CG1163" t="s">
        <v>111</v>
      </c>
      <c r="CH1163" s="14">
        <f>IF(Table1[[#This Row],[SaleCondition]]="Normal",1,0)</f>
        <v>1</v>
      </c>
      <c r="CI1163" s="1">
        <v>224000</v>
      </c>
    </row>
    <row r="1164" spans="1:87" x14ac:dyDescent="0.2">
      <c r="A1164">
        <v>1163</v>
      </c>
      <c r="B1164">
        <v>20</v>
      </c>
      <c r="C1164" s="28" t="s">
        <v>81</v>
      </c>
      <c r="D1164">
        <v>109</v>
      </c>
      <c r="E1164">
        <v>8724</v>
      </c>
      <c r="F1164" s="28" t="s">
        <v>82</v>
      </c>
      <c r="G1164" t="s">
        <v>83</v>
      </c>
      <c r="H1164" t="s">
        <v>84</v>
      </c>
      <c r="I1164" s="28" t="s">
        <v>85</v>
      </c>
      <c r="J1164" t="s">
        <v>86</v>
      </c>
      <c r="K1164" s="30" t="s">
        <v>87</v>
      </c>
      <c r="L1164" t="s">
        <v>88</v>
      </c>
      <c r="M1164" s="31" t="s">
        <v>151</v>
      </c>
      <c r="N1164" s="31" t="s">
        <v>90</v>
      </c>
      <c r="O1164" s="28" t="s">
        <v>90</v>
      </c>
      <c r="P1164" t="s">
        <v>91</v>
      </c>
      <c r="Q1164" s="30" t="s">
        <v>115</v>
      </c>
      <c r="R1164" s="28">
        <v>5</v>
      </c>
      <c r="S1164" s="28">
        <v>5</v>
      </c>
      <c r="T1164">
        <v>1968</v>
      </c>
      <c r="U1164">
        <v>1968</v>
      </c>
      <c r="V1164" s="14">
        <f t="shared" si="18"/>
        <v>0</v>
      </c>
      <c r="W1164" s="28" t="s">
        <v>93</v>
      </c>
      <c r="X1164" s="28" t="s">
        <v>94</v>
      </c>
      <c r="Y1164" s="30" t="s">
        <v>95</v>
      </c>
      <c r="Z1164" s="28" t="s">
        <v>95</v>
      </c>
      <c r="AA1164" t="s">
        <v>117</v>
      </c>
      <c r="AB1164" s="28">
        <v>0</v>
      </c>
      <c r="AC1164" s="28" t="s">
        <v>98</v>
      </c>
      <c r="AD1164" s="28" t="s">
        <v>98</v>
      </c>
      <c r="AE1164" s="30" t="s">
        <v>118</v>
      </c>
      <c r="AF1164" t="s">
        <v>97</v>
      </c>
      <c r="AG1164" t="s">
        <v>98</v>
      </c>
      <c r="AH1164" t="s">
        <v>100</v>
      </c>
      <c r="AI1164" t="s">
        <v>141</v>
      </c>
      <c r="AJ1164">
        <v>492</v>
      </c>
      <c r="AK1164" t="s">
        <v>102</v>
      </c>
      <c r="AL1164">
        <v>0</v>
      </c>
      <c r="AM1164">
        <v>402</v>
      </c>
      <c r="AN1164">
        <v>894</v>
      </c>
      <c r="AO1164" s="28" t="s">
        <v>103</v>
      </c>
      <c r="AP1164" s="28" t="s">
        <v>97</v>
      </c>
      <c r="AQ1164" t="s">
        <v>105</v>
      </c>
      <c r="AR1164" t="s">
        <v>106</v>
      </c>
      <c r="AS1164">
        <v>894</v>
      </c>
      <c r="AT1164">
        <v>0</v>
      </c>
      <c r="AU1164">
        <v>0</v>
      </c>
      <c r="AV1164">
        <v>894</v>
      </c>
      <c r="AW1164" s="30">
        <v>0</v>
      </c>
      <c r="AX1164">
        <v>0</v>
      </c>
      <c r="AY1164" s="30">
        <v>1</v>
      </c>
      <c r="AZ1164" s="30">
        <v>0</v>
      </c>
      <c r="BA1164">
        <v>3</v>
      </c>
      <c r="BB1164" s="14">
        <f>IF(Table1[[#This Row],[FullBath]]+Table1[[#This Row],[HalfBath]]=Table1[[#This Row],[BedroomAbvGr]],1,0)</f>
        <v>0</v>
      </c>
      <c r="BC1164">
        <v>1</v>
      </c>
      <c r="BD1164" s="30" t="s">
        <v>98</v>
      </c>
      <c r="BE1164">
        <v>5</v>
      </c>
      <c r="BF1164" t="s">
        <v>107</v>
      </c>
      <c r="BG1164">
        <v>1</v>
      </c>
      <c r="BH1164" t="s">
        <v>212</v>
      </c>
      <c r="BI1164" t="s">
        <v>108</v>
      </c>
      <c r="BJ1164">
        <v>1968</v>
      </c>
      <c r="BK1164" t="s">
        <v>157</v>
      </c>
      <c r="BL1164">
        <v>2</v>
      </c>
      <c r="BM1164">
        <v>450</v>
      </c>
      <c r="BN1164" t="s">
        <v>98</v>
      </c>
      <c r="BO1164" t="s">
        <v>98</v>
      </c>
      <c r="BP1164" t="s">
        <v>105</v>
      </c>
      <c r="BQ1164" s="30">
        <v>0</v>
      </c>
      <c r="BR1164" s="14">
        <f>IF(Table1[[#This Row],[WoodDeckSF]]&gt;0,1,0)</f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 s="28" t="s">
        <v>83</v>
      </c>
      <c r="BY1164" s="14">
        <f>IF(Table1[[#This Row],[PoolQC]]="NA", 0, 1)</f>
        <v>0</v>
      </c>
      <c r="BZ1164" s="30" t="s">
        <v>83</v>
      </c>
      <c r="CA1164" s="14">
        <f>IF(Table1[[#This Row],[Fence]]="NA",0,1)</f>
        <v>0</v>
      </c>
      <c r="CB1164" t="s">
        <v>83</v>
      </c>
      <c r="CC1164">
        <v>0</v>
      </c>
      <c r="CD1164" s="30">
        <v>5</v>
      </c>
      <c r="CE1164">
        <v>2007</v>
      </c>
      <c r="CF1164" t="s">
        <v>110</v>
      </c>
      <c r="CG1164" t="s">
        <v>111</v>
      </c>
      <c r="CH1164" s="14">
        <f>IF(Table1[[#This Row],[SaleCondition]]="Normal",1,0)</f>
        <v>1</v>
      </c>
      <c r="CI1164" s="1">
        <v>129000</v>
      </c>
    </row>
    <row r="1165" spans="1:87" x14ac:dyDescent="0.2">
      <c r="A1165">
        <v>1164</v>
      </c>
      <c r="B1165">
        <v>90</v>
      </c>
      <c r="C1165" s="28" t="s">
        <v>81</v>
      </c>
      <c r="D1165">
        <v>60</v>
      </c>
      <c r="E1165">
        <v>12900</v>
      </c>
      <c r="F1165" s="28" t="s">
        <v>82</v>
      </c>
      <c r="G1165" t="s">
        <v>83</v>
      </c>
      <c r="H1165" t="s">
        <v>84</v>
      </c>
      <c r="I1165" s="28" t="s">
        <v>85</v>
      </c>
      <c r="J1165" t="s">
        <v>86</v>
      </c>
      <c r="K1165" s="30" t="s">
        <v>87</v>
      </c>
      <c r="L1165" t="s">
        <v>88</v>
      </c>
      <c r="M1165" s="31" t="s">
        <v>151</v>
      </c>
      <c r="N1165" s="31" t="s">
        <v>114</v>
      </c>
      <c r="O1165" s="28" t="s">
        <v>90</v>
      </c>
      <c r="P1165" t="s">
        <v>167</v>
      </c>
      <c r="Q1165" s="30" t="s">
        <v>191</v>
      </c>
      <c r="R1165" s="28">
        <v>4</v>
      </c>
      <c r="S1165" s="28">
        <v>4</v>
      </c>
      <c r="T1165">
        <v>1969</v>
      </c>
      <c r="U1165">
        <v>1969</v>
      </c>
      <c r="V1165" s="14">
        <f t="shared" si="18"/>
        <v>0</v>
      </c>
      <c r="W1165" s="28" t="s">
        <v>93</v>
      </c>
      <c r="X1165" s="28" t="s">
        <v>94</v>
      </c>
      <c r="Y1165" s="30" t="s">
        <v>161</v>
      </c>
      <c r="Z1165" s="28" t="s">
        <v>161</v>
      </c>
      <c r="AA1165" t="s">
        <v>117</v>
      </c>
      <c r="AB1165" s="28">
        <v>0</v>
      </c>
      <c r="AC1165" s="28" t="s">
        <v>98</v>
      </c>
      <c r="AD1165" s="28" t="s">
        <v>98</v>
      </c>
      <c r="AE1165" s="30" t="s">
        <v>118</v>
      </c>
      <c r="AF1165" t="s">
        <v>97</v>
      </c>
      <c r="AG1165" t="s">
        <v>98</v>
      </c>
      <c r="AH1165" t="s">
        <v>130</v>
      </c>
      <c r="AI1165" t="s">
        <v>101</v>
      </c>
      <c r="AJ1165">
        <v>1198</v>
      </c>
      <c r="AK1165" t="s">
        <v>102</v>
      </c>
      <c r="AL1165">
        <v>0</v>
      </c>
      <c r="AM1165">
        <v>0</v>
      </c>
      <c r="AN1165">
        <v>1198</v>
      </c>
      <c r="AO1165" s="28" t="s">
        <v>103</v>
      </c>
      <c r="AP1165" s="28" t="s">
        <v>98</v>
      </c>
      <c r="AQ1165" t="s">
        <v>105</v>
      </c>
      <c r="AR1165" t="s">
        <v>106</v>
      </c>
      <c r="AS1165">
        <v>1258</v>
      </c>
      <c r="AT1165">
        <v>0</v>
      </c>
      <c r="AU1165">
        <v>0</v>
      </c>
      <c r="AV1165">
        <v>1258</v>
      </c>
      <c r="AW1165" s="30">
        <v>2</v>
      </c>
      <c r="AX1165">
        <v>0</v>
      </c>
      <c r="AY1165" s="30">
        <v>0</v>
      </c>
      <c r="AZ1165" s="30">
        <v>2</v>
      </c>
      <c r="BA1165">
        <v>0</v>
      </c>
      <c r="BB1165" s="14">
        <f>IF(Table1[[#This Row],[FullBath]]+Table1[[#This Row],[HalfBath]]=Table1[[#This Row],[BedroomAbvGr]],1,0)</f>
        <v>0</v>
      </c>
      <c r="BC1165">
        <v>2</v>
      </c>
      <c r="BD1165" s="30" t="s">
        <v>98</v>
      </c>
      <c r="BE1165">
        <v>6</v>
      </c>
      <c r="BF1165" t="s">
        <v>107</v>
      </c>
      <c r="BG1165">
        <v>0</v>
      </c>
      <c r="BH1165" t="s">
        <v>83</v>
      </c>
      <c r="BI1165" t="s">
        <v>169</v>
      </c>
      <c r="BJ1165">
        <v>1969</v>
      </c>
      <c r="BK1165" t="s">
        <v>102</v>
      </c>
      <c r="BL1165">
        <v>2</v>
      </c>
      <c r="BM1165">
        <v>400</v>
      </c>
      <c r="BN1165" t="s">
        <v>147</v>
      </c>
      <c r="BO1165" t="s">
        <v>98</v>
      </c>
      <c r="BP1165" t="s">
        <v>105</v>
      </c>
      <c r="BQ1165" s="30">
        <v>120</v>
      </c>
      <c r="BR1165" s="14">
        <f>IF(Table1[[#This Row],[WoodDeckSF]]&gt;0,1,0)</f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 s="28" t="s">
        <v>83</v>
      </c>
      <c r="BY1165" s="14">
        <f>IF(Table1[[#This Row],[PoolQC]]="NA", 0, 1)</f>
        <v>0</v>
      </c>
      <c r="BZ1165" s="30" t="s">
        <v>83</v>
      </c>
      <c r="CA1165" s="14">
        <f>IF(Table1[[#This Row],[Fence]]="NA",0,1)</f>
        <v>0</v>
      </c>
      <c r="CB1165" t="s">
        <v>83</v>
      </c>
      <c r="CC1165">
        <v>0</v>
      </c>
      <c r="CD1165" s="30">
        <v>1</v>
      </c>
      <c r="CE1165">
        <v>2008</v>
      </c>
      <c r="CF1165" t="s">
        <v>110</v>
      </c>
      <c r="CG1165" t="s">
        <v>210</v>
      </c>
      <c r="CH1165" s="14">
        <f>IF(Table1[[#This Row],[SaleCondition]]="Normal",1,0)</f>
        <v>0</v>
      </c>
      <c r="CI1165" s="1">
        <v>108959</v>
      </c>
    </row>
    <row r="1166" spans="1:87" x14ac:dyDescent="0.2">
      <c r="A1166">
        <v>1165</v>
      </c>
      <c r="B1166">
        <v>80</v>
      </c>
      <c r="C1166" s="28" t="s">
        <v>81</v>
      </c>
      <c r="D1166" t="s">
        <v>83</v>
      </c>
      <c r="E1166">
        <v>16157</v>
      </c>
      <c r="F1166" s="28" t="s">
        <v>82</v>
      </c>
      <c r="G1166" t="s">
        <v>83</v>
      </c>
      <c r="H1166" t="s">
        <v>120</v>
      </c>
      <c r="I1166" s="28" t="s">
        <v>85</v>
      </c>
      <c r="J1166" t="s">
        <v>86</v>
      </c>
      <c r="K1166" s="30" t="s">
        <v>112</v>
      </c>
      <c r="L1166" t="s">
        <v>88</v>
      </c>
      <c r="M1166" s="31" t="s">
        <v>113</v>
      </c>
      <c r="N1166" s="31" t="s">
        <v>114</v>
      </c>
      <c r="O1166" s="28" t="s">
        <v>90</v>
      </c>
      <c r="P1166" t="s">
        <v>91</v>
      </c>
      <c r="Q1166" s="30" t="s">
        <v>197</v>
      </c>
      <c r="R1166" s="28">
        <v>5</v>
      </c>
      <c r="S1166" s="28">
        <v>7</v>
      </c>
      <c r="T1166">
        <v>1978</v>
      </c>
      <c r="U1166">
        <v>1978</v>
      </c>
      <c r="V1166" s="14">
        <f t="shared" si="18"/>
        <v>0</v>
      </c>
      <c r="W1166" s="28" t="s">
        <v>93</v>
      </c>
      <c r="X1166" s="28" t="s">
        <v>94</v>
      </c>
      <c r="Y1166" s="30" t="s">
        <v>161</v>
      </c>
      <c r="Z1166" s="28" t="s">
        <v>161</v>
      </c>
      <c r="AA1166" t="s">
        <v>117</v>
      </c>
      <c r="AB1166" s="28">
        <v>0</v>
      </c>
      <c r="AC1166" s="28" t="s">
        <v>98</v>
      </c>
      <c r="AD1166" s="28" t="s">
        <v>98</v>
      </c>
      <c r="AE1166" s="30" t="s">
        <v>99</v>
      </c>
      <c r="AF1166" t="s">
        <v>97</v>
      </c>
      <c r="AG1166" t="s">
        <v>98</v>
      </c>
      <c r="AH1166" t="s">
        <v>97</v>
      </c>
      <c r="AI1166" t="s">
        <v>119</v>
      </c>
      <c r="AJ1166">
        <v>680</v>
      </c>
      <c r="AK1166" t="s">
        <v>153</v>
      </c>
      <c r="AL1166">
        <v>391</v>
      </c>
      <c r="AM1166">
        <v>289</v>
      </c>
      <c r="AN1166">
        <v>1360</v>
      </c>
      <c r="AO1166" s="28" t="s">
        <v>103</v>
      </c>
      <c r="AP1166" s="28" t="s">
        <v>104</v>
      </c>
      <c r="AQ1166" t="s">
        <v>105</v>
      </c>
      <c r="AR1166" t="s">
        <v>106</v>
      </c>
      <c r="AS1166">
        <v>1432</v>
      </c>
      <c r="AT1166">
        <v>0</v>
      </c>
      <c r="AU1166">
        <v>0</v>
      </c>
      <c r="AV1166">
        <v>1432</v>
      </c>
      <c r="AW1166" s="30">
        <v>1</v>
      </c>
      <c r="AX1166">
        <v>0</v>
      </c>
      <c r="AY1166" s="30">
        <v>1</v>
      </c>
      <c r="AZ1166" s="30">
        <v>1</v>
      </c>
      <c r="BA1166">
        <v>2</v>
      </c>
      <c r="BB1166" s="14">
        <f>IF(Table1[[#This Row],[FullBath]]+Table1[[#This Row],[HalfBath]]=Table1[[#This Row],[BedroomAbvGr]],1,0)</f>
        <v>1</v>
      </c>
      <c r="BC1166">
        <v>1</v>
      </c>
      <c r="BD1166" s="30" t="s">
        <v>97</v>
      </c>
      <c r="BE1166">
        <v>5</v>
      </c>
      <c r="BF1166" t="s">
        <v>107</v>
      </c>
      <c r="BG1166">
        <v>1</v>
      </c>
      <c r="BH1166" t="s">
        <v>98</v>
      </c>
      <c r="BI1166" t="s">
        <v>108</v>
      </c>
      <c r="BJ1166">
        <v>1978</v>
      </c>
      <c r="BK1166" t="s">
        <v>102</v>
      </c>
      <c r="BL1166">
        <v>2</v>
      </c>
      <c r="BM1166">
        <v>588</v>
      </c>
      <c r="BN1166" t="s">
        <v>98</v>
      </c>
      <c r="BO1166" t="s">
        <v>98</v>
      </c>
      <c r="BP1166" t="s">
        <v>105</v>
      </c>
      <c r="BQ1166" s="30">
        <v>168</v>
      </c>
      <c r="BR1166" s="14">
        <f>IF(Table1[[#This Row],[WoodDeckSF]]&gt;0,1,0)</f>
        <v>1</v>
      </c>
      <c r="BS1166">
        <v>180</v>
      </c>
      <c r="BT1166">
        <v>0</v>
      </c>
      <c r="BU1166">
        <v>0</v>
      </c>
      <c r="BV1166">
        <v>0</v>
      </c>
      <c r="BW1166">
        <v>0</v>
      </c>
      <c r="BX1166" s="28" t="s">
        <v>83</v>
      </c>
      <c r="BY1166" s="14">
        <f>IF(Table1[[#This Row],[PoolQC]]="NA", 0, 1)</f>
        <v>0</v>
      </c>
      <c r="BZ1166" s="30" t="s">
        <v>83</v>
      </c>
      <c r="CA1166" s="14">
        <f>IF(Table1[[#This Row],[Fence]]="NA",0,1)</f>
        <v>0</v>
      </c>
      <c r="CB1166" t="s">
        <v>83</v>
      </c>
      <c r="CC1166">
        <v>0</v>
      </c>
      <c r="CD1166" s="30">
        <v>6</v>
      </c>
      <c r="CE1166">
        <v>2007</v>
      </c>
      <c r="CF1166" t="s">
        <v>110</v>
      </c>
      <c r="CG1166" t="s">
        <v>111</v>
      </c>
      <c r="CH1166" s="14">
        <f>IF(Table1[[#This Row],[SaleCondition]]="Normal",1,0)</f>
        <v>1</v>
      </c>
      <c r="CI1166" s="1">
        <v>194000</v>
      </c>
    </row>
    <row r="1167" spans="1:87" x14ac:dyDescent="0.2">
      <c r="A1167">
        <v>1166</v>
      </c>
      <c r="B1167">
        <v>20</v>
      </c>
      <c r="C1167" s="28" t="s">
        <v>81</v>
      </c>
      <c r="D1167">
        <v>79</v>
      </c>
      <c r="E1167">
        <v>9541</v>
      </c>
      <c r="F1167" s="28" t="s">
        <v>82</v>
      </c>
      <c r="G1167" t="s">
        <v>83</v>
      </c>
      <c r="H1167" t="s">
        <v>120</v>
      </c>
      <c r="I1167" s="28" t="s">
        <v>85</v>
      </c>
      <c r="J1167" t="s">
        <v>86</v>
      </c>
      <c r="K1167" s="30" t="s">
        <v>87</v>
      </c>
      <c r="L1167" t="s">
        <v>88</v>
      </c>
      <c r="M1167" s="31" t="s">
        <v>154</v>
      </c>
      <c r="N1167" s="31" t="s">
        <v>90</v>
      </c>
      <c r="O1167" s="28" t="s">
        <v>90</v>
      </c>
      <c r="P1167" t="s">
        <v>91</v>
      </c>
      <c r="Q1167" s="30" t="s">
        <v>115</v>
      </c>
      <c r="R1167" s="28">
        <v>7</v>
      </c>
      <c r="S1167" s="28">
        <v>5</v>
      </c>
      <c r="T1167">
        <v>2009</v>
      </c>
      <c r="U1167">
        <v>2009</v>
      </c>
      <c r="V1167" s="14">
        <f t="shared" si="18"/>
        <v>0</v>
      </c>
      <c r="W1167" s="28" t="s">
        <v>93</v>
      </c>
      <c r="X1167" s="28" t="s">
        <v>94</v>
      </c>
      <c r="Y1167" s="30" t="s">
        <v>95</v>
      </c>
      <c r="Z1167" s="28" t="s">
        <v>95</v>
      </c>
      <c r="AA1167" t="s">
        <v>137</v>
      </c>
      <c r="AB1167" s="28">
        <v>268</v>
      </c>
      <c r="AC1167" s="28" t="s">
        <v>97</v>
      </c>
      <c r="AD1167" s="28" t="s">
        <v>98</v>
      </c>
      <c r="AE1167" s="30" t="s">
        <v>99</v>
      </c>
      <c r="AF1167" t="s">
        <v>97</v>
      </c>
      <c r="AG1167" t="s">
        <v>98</v>
      </c>
      <c r="AH1167" t="s">
        <v>100</v>
      </c>
      <c r="AI1167" t="s">
        <v>102</v>
      </c>
      <c r="AJ1167">
        <v>0</v>
      </c>
      <c r="AK1167" t="s">
        <v>102</v>
      </c>
      <c r="AL1167">
        <v>0</v>
      </c>
      <c r="AM1167">
        <v>1502</v>
      </c>
      <c r="AN1167">
        <v>1502</v>
      </c>
      <c r="AO1167" s="28" t="s">
        <v>103</v>
      </c>
      <c r="AP1167" s="28" t="s">
        <v>104</v>
      </c>
      <c r="AQ1167" t="s">
        <v>105</v>
      </c>
      <c r="AR1167" t="s">
        <v>106</v>
      </c>
      <c r="AS1167">
        <v>1502</v>
      </c>
      <c r="AT1167">
        <v>0</v>
      </c>
      <c r="AU1167">
        <v>0</v>
      </c>
      <c r="AV1167">
        <v>1502</v>
      </c>
      <c r="AW1167" s="30">
        <v>0</v>
      </c>
      <c r="AX1167">
        <v>0</v>
      </c>
      <c r="AY1167" s="30">
        <v>2</v>
      </c>
      <c r="AZ1167" s="30">
        <v>0</v>
      </c>
      <c r="BA1167">
        <v>3</v>
      </c>
      <c r="BB1167" s="14">
        <f>IF(Table1[[#This Row],[FullBath]]+Table1[[#This Row],[HalfBath]]=Table1[[#This Row],[BedroomAbvGr]],1,0)</f>
        <v>0</v>
      </c>
      <c r="BC1167">
        <v>1</v>
      </c>
      <c r="BD1167" s="30" t="s">
        <v>97</v>
      </c>
      <c r="BE1167">
        <v>7</v>
      </c>
      <c r="BF1167" t="s">
        <v>107</v>
      </c>
      <c r="BG1167">
        <v>0</v>
      </c>
      <c r="BH1167" t="s">
        <v>83</v>
      </c>
      <c r="BI1167" t="s">
        <v>108</v>
      </c>
      <c r="BJ1167">
        <v>2009</v>
      </c>
      <c r="BK1167" t="s">
        <v>109</v>
      </c>
      <c r="BL1167">
        <v>2</v>
      </c>
      <c r="BM1167">
        <v>644</v>
      </c>
      <c r="BN1167" t="s">
        <v>98</v>
      </c>
      <c r="BO1167" t="s">
        <v>98</v>
      </c>
      <c r="BP1167" t="s">
        <v>105</v>
      </c>
      <c r="BQ1167" s="30">
        <v>0</v>
      </c>
      <c r="BR1167" s="14">
        <f>IF(Table1[[#This Row],[WoodDeckSF]]&gt;0,1,0)</f>
        <v>0</v>
      </c>
      <c r="BS1167">
        <v>114</v>
      </c>
      <c r="BT1167">
        <v>0</v>
      </c>
      <c r="BU1167">
        <v>0</v>
      </c>
      <c r="BV1167">
        <v>0</v>
      </c>
      <c r="BW1167">
        <v>0</v>
      </c>
      <c r="BX1167" s="28" t="s">
        <v>83</v>
      </c>
      <c r="BY1167" s="14">
        <f>IF(Table1[[#This Row],[PoolQC]]="NA", 0, 1)</f>
        <v>0</v>
      </c>
      <c r="BZ1167" s="30" t="s">
        <v>83</v>
      </c>
      <c r="CA1167" s="14">
        <f>IF(Table1[[#This Row],[Fence]]="NA",0,1)</f>
        <v>0</v>
      </c>
      <c r="CB1167" t="s">
        <v>83</v>
      </c>
      <c r="CC1167">
        <v>0</v>
      </c>
      <c r="CD1167" s="30">
        <v>9</v>
      </c>
      <c r="CE1167">
        <v>2009</v>
      </c>
      <c r="CF1167" t="s">
        <v>158</v>
      </c>
      <c r="CG1167" t="s">
        <v>159</v>
      </c>
      <c r="CH1167" s="14">
        <f>IF(Table1[[#This Row],[SaleCondition]]="Normal",1,0)</f>
        <v>0</v>
      </c>
      <c r="CI1167" s="1">
        <v>233170</v>
      </c>
    </row>
    <row r="1168" spans="1:87" x14ac:dyDescent="0.2">
      <c r="A1168">
        <v>1167</v>
      </c>
      <c r="B1168">
        <v>20</v>
      </c>
      <c r="C1168" s="28" t="s">
        <v>81</v>
      </c>
      <c r="D1168">
        <v>64</v>
      </c>
      <c r="E1168">
        <v>10475</v>
      </c>
      <c r="F1168" s="28" t="s">
        <v>82</v>
      </c>
      <c r="G1168" t="s">
        <v>83</v>
      </c>
      <c r="H1168" t="s">
        <v>120</v>
      </c>
      <c r="I1168" s="28" t="s">
        <v>85</v>
      </c>
      <c r="J1168" t="s">
        <v>86</v>
      </c>
      <c r="K1168" s="30" t="s">
        <v>122</v>
      </c>
      <c r="L1168" t="s">
        <v>88</v>
      </c>
      <c r="M1168" s="31" t="s">
        <v>89</v>
      </c>
      <c r="N1168" s="31" t="s">
        <v>90</v>
      </c>
      <c r="O1168" s="28" t="s">
        <v>90</v>
      </c>
      <c r="P1168" t="s">
        <v>91</v>
      </c>
      <c r="Q1168" s="30" t="s">
        <v>115</v>
      </c>
      <c r="R1168" s="28">
        <v>8</v>
      </c>
      <c r="S1168" s="28">
        <v>5</v>
      </c>
      <c r="T1168">
        <v>2008</v>
      </c>
      <c r="U1168">
        <v>2008</v>
      </c>
      <c r="V1168" s="14">
        <f t="shared" si="18"/>
        <v>0</v>
      </c>
      <c r="W1168" s="28" t="s">
        <v>93</v>
      </c>
      <c r="X1168" s="28" t="s">
        <v>94</v>
      </c>
      <c r="Y1168" s="30" t="s">
        <v>95</v>
      </c>
      <c r="Z1168" s="28" t="s">
        <v>95</v>
      </c>
      <c r="AA1168" t="s">
        <v>137</v>
      </c>
      <c r="AB1168" s="28">
        <v>72</v>
      </c>
      <c r="AC1168" s="28" t="s">
        <v>97</v>
      </c>
      <c r="AD1168" s="28" t="s">
        <v>98</v>
      </c>
      <c r="AE1168" s="30" t="s">
        <v>99</v>
      </c>
      <c r="AF1168" t="s">
        <v>97</v>
      </c>
      <c r="AG1168" t="s">
        <v>98</v>
      </c>
      <c r="AH1168" t="s">
        <v>130</v>
      </c>
      <c r="AI1168" t="s">
        <v>102</v>
      </c>
      <c r="AJ1168">
        <v>0</v>
      </c>
      <c r="AK1168" t="s">
        <v>102</v>
      </c>
      <c r="AL1168">
        <v>0</v>
      </c>
      <c r="AM1168">
        <v>1694</v>
      </c>
      <c r="AN1168">
        <v>1694</v>
      </c>
      <c r="AO1168" s="28" t="s">
        <v>103</v>
      </c>
      <c r="AP1168" s="28" t="s">
        <v>104</v>
      </c>
      <c r="AQ1168" t="s">
        <v>105</v>
      </c>
      <c r="AR1168" t="s">
        <v>106</v>
      </c>
      <c r="AS1168">
        <v>1694</v>
      </c>
      <c r="AT1168">
        <v>0</v>
      </c>
      <c r="AU1168">
        <v>0</v>
      </c>
      <c r="AV1168">
        <v>1694</v>
      </c>
      <c r="AW1168" s="30">
        <v>0</v>
      </c>
      <c r="AX1168">
        <v>0</v>
      </c>
      <c r="AY1168" s="30">
        <v>2</v>
      </c>
      <c r="AZ1168" s="30">
        <v>0</v>
      </c>
      <c r="BA1168">
        <v>3</v>
      </c>
      <c r="BB1168" s="14">
        <f>IF(Table1[[#This Row],[FullBath]]+Table1[[#This Row],[HalfBath]]=Table1[[#This Row],[BedroomAbvGr]],1,0)</f>
        <v>0</v>
      </c>
      <c r="BC1168">
        <v>1</v>
      </c>
      <c r="BD1168" s="30" t="s">
        <v>97</v>
      </c>
      <c r="BE1168">
        <v>7</v>
      </c>
      <c r="BF1168" t="s">
        <v>107</v>
      </c>
      <c r="BG1168">
        <v>0</v>
      </c>
      <c r="BH1168" t="s">
        <v>83</v>
      </c>
      <c r="BI1168" t="s">
        <v>108</v>
      </c>
      <c r="BJ1168">
        <v>2008</v>
      </c>
      <c r="BK1168" t="s">
        <v>109</v>
      </c>
      <c r="BL1168">
        <v>3</v>
      </c>
      <c r="BM1168">
        <v>776</v>
      </c>
      <c r="BN1168" t="s">
        <v>98</v>
      </c>
      <c r="BO1168" t="s">
        <v>98</v>
      </c>
      <c r="BP1168" t="s">
        <v>105</v>
      </c>
      <c r="BQ1168" s="30">
        <v>160</v>
      </c>
      <c r="BR1168" s="14">
        <f>IF(Table1[[#This Row],[WoodDeckSF]]&gt;0,1,0)</f>
        <v>1</v>
      </c>
      <c r="BS1168">
        <v>33</v>
      </c>
      <c r="BT1168">
        <v>0</v>
      </c>
      <c r="BU1168">
        <v>0</v>
      </c>
      <c r="BV1168">
        <v>0</v>
      </c>
      <c r="BW1168">
        <v>0</v>
      </c>
      <c r="BX1168" s="28" t="s">
        <v>83</v>
      </c>
      <c r="BY1168" s="14">
        <f>IF(Table1[[#This Row],[PoolQC]]="NA", 0, 1)</f>
        <v>0</v>
      </c>
      <c r="BZ1168" s="30" t="s">
        <v>83</v>
      </c>
      <c r="CA1168" s="14">
        <f>IF(Table1[[#This Row],[Fence]]="NA",0,1)</f>
        <v>0</v>
      </c>
      <c r="CB1168" t="s">
        <v>83</v>
      </c>
      <c r="CC1168">
        <v>0</v>
      </c>
      <c r="CD1168" s="30">
        <v>2</v>
      </c>
      <c r="CE1168">
        <v>2010</v>
      </c>
      <c r="CF1168" t="s">
        <v>110</v>
      </c>
      <c r="CG1168" t="s">
        <v>111</v>
      </c>
      <c r="CH1168" s="14">
        <f>IF(Table1[[#This Row],[SaleCondition]]="Normal",1,0)</f>
        <v>1</v>
      </c>
      <c r="CI1168" s="1">
        <v>245350</v>
      </c>
    </row>
    <row r="1169" spans="1:87" x14ac:dyDescent="0.2">
      <c r="A1169">
        <v>1168</v>
      </c>
      <c r="B1169">
        <v>60</v>
      </c>
      <c r="C1169" s="28" t="s">
        <v>81</v>
      </c>
      <c r="D1169">
        <v>58</v>
      </c>
      <c r="E1169">
        <v>10852</v>
      </c>
      <c r="F1169" s="28" t="s">
        <v>82</v>
      </c>
      <c r="G1169" t="s">
        <v>83</v>
      </c>
      <c r="H1169" t="s">
        <v>120</v>
      </c>
      <c r="I1169" s="28" t="s">
        <v>85</v>
      </c>
      <c r="J1169" t="s">
        <v>86</v>
      </c>
      <c r="K1169" s="30" t="s">
        <v>87</v>
      </c>
      <c r="L1169" t="s">
        <v>88</v>
      </c>
      <c r="M1169" s="31" t="s">
        <v>193</v>
      </c>
      <c r="N1169" s="31" t="s">
        <v>202</v>
      </c>
      <c r="O1169" s="28" t="s">
        <v>90</v>
      </c>
      <c r="P1169" t="s">
        <v>91</v>
      </c>
      <c r="Q1169" s="30" t="s">
        <v>92</v>
      </c>
      <c r="R1169" s="28">
        <v>6</v>
      </c>
      <c r="S1169" s="28">
        <v>5</v>
      </c>
      <c r="T1169">
        <v>2000</v>
      </c>
      <c r="U1169">
        <v>2000</v>
      </c>
      <c r="V1169" s="14">
        <f t="shared" si="18"/>
        <v>0</v>
      </c>
      <c r="W1169" s="28" t="s">
        <v>93</v>
      </c>
      <c r="X1169" s="28" t="s">
        <v>94</v>
      </c>
      <c r="Y1169" s="30" t="s">
        <v>95</v>
      </c>
      <c r="Z1169" s="28" t="s">
        <v>95</v>
      </c>
      <c r="AA1169" t="s">
        <v>117</v>
      </c>
      <c r="AB1169" s="28">
        <v>0</v>
      </c>
      <c r="AC1169" s="28" t="s">
        <v>98</v>
      </c>
      <c r="AD1169" s="28" t="s">
        <v>98</v>
      </c>
      <c r="AE1169" s="30" t="s">
        <v>99</v>
      </c>
      <c r="AF1169" t="s">
        <v>97</v>
      </c>
      <c r="AG1169" t="s">
        <v>98</v>
      </c>
      <c r="AH1169" t="s">
        <v>100</v>
      </c>
      <c r="AI1169" t="s">
        <v>101</v>
      </c>
      <c r="AJ1169">
        <v>786</v>
      </c>
      <c r="AK1169" t="s">
        <v>102</v>
      </c>
      <c r="AL1169">
        <v>0</v>
      </c>
      <c r="AM1169">
        <v>173</v>
      </c>
      <c r="AN1169">
        <v>959</v>
      </c>
      <c r="AO1169" s="28" t="s">
        <v>103</v>
      </c>
      <c r="AP1169" s="28" t="s">
        <v>104</v>
      </c>
      <c r="AQ1169" t="s">
        <v>105</v>
      </c>
      <c r="AR1169" t="s">
        <v>106</v>
      </c>
      <c r="AS1169">
        <v>959</v>
      </c>
      <c r="AT1169">
        <v>712</v>
      </c>
      <c r="AU1169">
        <v>0</v>
      </c>
      <c r="AV1169">
        <v>1671</v>
      </c>
      <c r="AW1169" s="30">
        <v>1</v>
      </c>
      <c r="AX1169">
        <v>0</v>
      </c>
      <c r="AY1169" s="30">
        <v>2</v>
      </c>
      <c r="AZ1169" s="30">
        <v>1</v>
      </c>
      <c r="BA1169">
        <v>3</v>
      </c>
      <c r="BB1169" s="14">
        <f>IF(Table1[[#This Row],[FullBath]]+Table1[[#This Row],[HalfBath]]=Table1[[#This Row],[BedroomAbvGr]],1,0)</f>
        <v>1</v>
      </c>
      <c r="BC1169">
        <v>1</v>
      </c>
      <c r="BD1169" s="30" t="s">
        <v>98</v>
      </c>
      <c r="BE1169">
        <v>7</v>
      </c>
      <c r="BF1169" t="s">
        <v>107</v>
      </c>
      <c r="BG1169">
        <v>1</v>
      </c>
      <c r="BH1169" t="s">
        <v>98</v>
      </c>
      <c r="BI1169" t="s">
        <v>108</v>
      </c>
      <c r="BJ1169">
        <v>2000</v>
      </c>
      <c r="BK1169" t="s">
        <v>157</v>
      </c>
      <c r="BL1169">
        <v>2</v>
      </c>
      <c r="BM1169">
        <v>472</v>
      </c>
      <c r="BN1169" t="s">
        <v>98</v>
      </c>
      <c r="BO1169" t="s">
        <v>98</v>
      </c>
      <c r="BP1169" t="s">
        <v>105</v>
      </c>
      <c r="BQ1169" s="30">
        <v>0</v>
      </c>
      <c r="BR1169" s="14">
        <f>IF(Table1[[#This Row],[WoodDeckSF]]&gt;0,1,0)</f>
        <v>0</v>
      </c>
      <c r="BS1169">
        <v>38</v>
      </c>
      <c r="BT1169">
        <v>0</v>
      </c>
      <c r="BU1169">
        <v>0</v>
      </c>
      <c r="BV1169">
        <v>0</v>
      </c>
      <c r="BW1169">
        <v>0</v>
      </c>
      <c r="BX1169" s="28" t="s">
        <v>83</v>
      </c>
      <c r="BY1169" s="14">
        <f>IF(Table1[[#This Row],[PoolQC]]="NA", 0, 1)</f>
        <v>0</v>
      </c>
      <c r="BZ1169" s="30" t="s">
        <v>83</v>
      </c>
      <c r="CA1169" s="14">
        <f>IF(Table1[[#This Row],[Fence]]="NA",0,1)</f>
        <v>0</v>
      </c>
      <c r="CB1169" t="s">
        <v>83</v>
      </c>
      <c r="CC1169">
        <v>0</v>
      </c>
      <c r="CD1169" s="30">
        <v>2</v>
      </c>
      <c r="CE1169">
        <v>2006</v>
      </c>
      <c r="CF1169" t="s">
        <v>110</v>
      </c>
      <c r="CG1169" t="s">
        <v>111</v>
      </c>
      <c r="CH1169" s="14">
        <f>IF(Table1[[#This Row],[SaleCondition]]="Normal",1,0)</f>
        <v>1</v>
      </c>
      <c r="CI1169" s="1">
        <v>173000</v>
      </c>
    </row>
    <row r="1170" spans="1:87" x14ac:dyDescent="0.2">
      <c r="A1170">
        <v>1169</v>
      </c>
      <c r="B1170">
        <v>70</v>
      </c>
      <c r="C1170" s="28" t="s">
        <v>81</v>
      </c>
      <c r="D1170">
        <v>120</v>
      </c>
      <c r="E1170">
        <v>13728</v>
      </c>
      <c r="F1170" s="28" t="s">
        <v>82</v>
      </c>
      <c r="G1170" t="s">
        <v>83</v>
      </c>
      <c r="H1170" t="s">
        <v>84</v>
      </c>
      <c r="I1170" s="28" t="s">
        <v>85</v>
      </c>
      <c r="J1170" t="s">
        <v>86</v>
      </c>
      <c r="K1170" s="30" t="s">
        <v>122</v>
      </c>
      <c r="L1170" t="s">
        <v>88</v>
      </c>
      <c r="M1170" s="31" t="s">
        <v>185</v>
      </c>
      <c r="N1170" s="31" t="s">
        <v>90</v>
      </c>
      <c r="O1170" s="28" t="s">
        <v>90</v>
      </c>
      <c r="P1170" t="s">
        <v>91</v>
      </c>
      <c r="Q1170" s="30" t="s">
        <v>92</v>
      </c>
      <c r="R1170" s="28">
        <v>6</v>
      </c>
      <c r="S1170" s="28">
        <v>7</v>
      </c>
      <c r="T1170">
        <v>1935</v>
      </c>
      <c r="U1170">
        <v>1986</v>
      </c>
      <c r="V1170" s="14">
        <f t="shared" si="18"/>
        <v>1</v>
      </c>
      <c r="W1170" s="28" t="s">
        <v>152</v>
      </c>
      <c r="X1170" s="28" t="s">
        <v>94</v>
      </c>
      <c r="Y1170" s="30" t="s">
        <v>203</v>
      </c>
      <c r="Z1170" s="28" t="s">
        <v>203</v>
      </c>
      <c r="AA1170" t="s">
        <v>117</v>
      </c>
      <c r="AB1170" s="28">
        <v>0</v>
      </c>
      <c r="AC1170" s="28" t="s">
        <v>98</v>
      </c>
      <c r="AD1170" s="28" t="s">
        <v>98</v>
      </c>
      <c r="AE1170" s="30" t="s">
        <v>118</v>
      </c>
      <c r="AF1170" t="s">
        <v>98</v>
      </c>
      <c r="AG1170" t="s">
        <v>98</v>
      </c>
      <c r="AH1170" t="s">
        <v>100</v>
      </c>
      <c r="AI1170" t="s">
        <v>153</v>
      </c>
      <c r="AJ1170">
        <v>626</v>
      </c>
      <c r="AK1170" t="s">
        <v>102</v>
      </c>
      <c r="AL1170">
        <v>0</v>
      </c>
      <c r="AM1170">
        <v>501</v>
      </c>
      <c r="AN1170">
        <v>1127</v>
      </c>
      <c r="AO1170" s="28" t="s">
        <v>103</v>
      </c>
      <c r="AP1170" s="28" t="s">
        <v>104</v>
      </c>
      <c r="AQ1170" t="s">
        <v>105</v>
      </c>
      <c r="AR1170" t="s">
        <v>106</v>
      </c>
      <c r="AS1170">
        <v>1236</v>
      </c>
      <c r="AT1170">
        <v>872</v>
      </c>
      <c r="AU1170">
        <v>0</v>
      </c>
      <c r="AV1170">
        <v>2108</v>
      </c>
      <c r="AW1170" s="30">
        <v>0</v>
      </c>
      <c r="AX1170">
        <v>0</v>
      </c>
      <c r="AY1170" s="30">
        <v>2</v>
      </c>
      <c r="AZ1170" s="30">
        <v>0</v>
      </c>
      <c r="BA1170">
        <v>4</v>
      </c>
      <c r="BB1170" s="14">
        <f>IF(Table1[[#This Row],[FullBath]]+Table1[[#This Row],[HalfBath]]=Table1[[#This Row],[BedroomAbvGr]],1,0)</f>
        <v>0</v>
      </c>
      <c r="BC1170">
        <v>1</v>
      </c>
      <c r="BD1170" s="30" t="s">
        <v>97</v>
      </c>
      <c r="BE1170">
        <v>7</v>
      </c>
      <c r="BF1170" t="s">
        <v>107</v>
      </c>
      <c r="BG1170">
        <v>2</v>
      </c>
      <c r="BH1170" t="s">
        <v>98</v>
      </c>
      <c r="BI1170" t="s">
        <v>209</v>
      </c>
      <c r="BJ1170">
        <v>1935</v>
      </c>
      <c r="BK1170" t="s">
        <v>102</v>
      </c>
      <c r="BL1170">
        <v>2</v>
      </c>
      <c r="BM1170">
        <v>540</v>
      </c>
      <c r="BN1170" t="s">
        <v>98</v>
      </c>
      <c r="BO1170" t="s">
        <v>98</v>
      </c>
      <c r="BP1170" t="s">
        <v>105</v>
      </c>
      <c r="BQ1170" s="30">
        <v>0</v>
      </c>
      <c r="BR1170" s="14">
        <f>IF(Table1[[#This Row],[WoodDeckSF]]&gt;0,1,0)</f>
        <v>0</v>
      </c>
      <c r="BS1170">
        <v>0</v>
      </c>
      <c r="BT1170">
        <v>0</v>
      </c>
      <c r="BU1170">
        <v>0</v>
      </c>
      <c r="BV1170">
        <v>90</v>
      </c>
      <c r="BW1170">
        <v>0</v>
      </c>
      <c r="BX1170" s="28" t="s">
        <v>83</v>
      </c>
      <c r="BY1170" s="14">
        <f>IF(Table1[[#This Row],[PoolQC]]="NA", 0, 1)</f>
        <v>0</v>
      </c>
      <c r="BZ1170" s="30" t="s">
        <v>83</v>
      </c>
      <c r="CA1170" s="14">
        <f>IF(Table1[[#This Row],[Fence]]="NA",0,1)</f>
        <v>0</v>
      </c>
      <c r="CB1170" t="s">
        <v>83</v>
      </c>
      <c r="CC1170">
        <v>0</v>
      </c>
      <c r="CD1170" s="30">
        <v>7</v>
      </c>
      <c r="CE1170">
        <v>2008</v>
      </c>
      <c r="CF1170" t="s">
        <v>110</v>
      </c>
      <c r="CG1170" t="s">
        <v>111</v>
      </c>
      <c r="CH1170" s="14">
        <f>IF(Table1[[#This Row],[SaleCondition]]="Normal",1,0)</f>
        <v>1</v>
      </c>
      <c r="CI1170" s="1">
        <v>235000</v>
      </c>
    </row>
    <row r="1171" spans="1:87" x14ac:dyDescent="0.2">
      <c r="A1171">
        <v>1170</v>
      </c>
      <c r="B1171">
        <v>60</v>
      </c>
      <c r="C1171" s="28" t="s">
        <v>81</v>
      </c>
      <c r="D1171">
        <v>118</v>
      </c>
      <c r="E1171">
        <v>35760</v>
      </c>
      <c r="F1171" s="28" t="s">
        <v>82</v>
      </c>
      <c r="G1171" t="s">
        <v>83</v>
      </c>
      <c r="H1171" t="s">
        <v>120</v>
      </c>
      <c r="I1171" s="28" t="s">
        <v>85</v>
      </c>
      <c r="J1171" t="s">
        <v>86</v>
      </c>
      <c r="K1171" s="30" t="s">
        <v>166</v>
      </c>
      <c r="L1171" t="s">
        <v>88</v>
      </c>
      <c r="M1171" s="31" t="s">
        <v>129</v>
      </c>
      <c r="N1171" s="31" t="s">
        <v>90</v>
      </c>
      <c r="O1171" s="28" t="s">
        <v>90</v>
      </c>
      <c r="P1171" t="s">
        <v>91</v>
      </c>
      <c r="Q1171" s="30" t="s">
        <v>92</v>
      </c>
      <c r="R1171" s="28">
        <v>10</v>
      </c>
      <c r="S1171" s="28">
        <v>5</v>
      </c>
      <c r="T1171">
        <v>1995</v>
      </c>
      <c r="U1171">
        <v>1996</v>
      </c>
      <c r="V1171" s="14">
        <f t="shared" si="18"/>
        <v>1</v>
      </c>
      <c r="W1171" s="28" t="s">
        <v>152</v>
      </c>
      <c r="X1171" s="28" t="s">
        <v>94</v>
      </c>
      <c r="Y1171" s="30" t="s">
        <v>140</v>
      </c>
      <c r="Z1171" s="28" t="s">
        <v>140</v>
      </c>
      <c r="AA1171" t="s">
        <v>96</v>
      </c>
      <c r="AB1171" s="28">
        <v>1378</v>
      </c>
      <c r="AC1171" s="28" t="s">
        <v>97</v>
      </c>
      <c r="AD1171" s="28" t="s">
        <v>97</v>
      </c>
      <c r="AE1171" s="30" t="s">
        <v>99</v>
      </c>
      <c r="AF1171" t="s">
        <v>104</v>
      </c>
      <c r="AG1171" t="s">
        <v>98</v>
      </c>
      <c r="AH1171" t="s">
        <v>97</v>
      </c>
      <c r="AI1171" t="s">
        <v>101</v>
      </c>
      <c r="AJ1171">
        <v>1387</v>
      </c>
      <c r="AK1171" t="s">
        <v>102</v>
      </c>
      <c r="AL1171">
        <v>0</v>
      </c>
      <c r="AM1171">
        <v>543</v>
      </c>
      <c r="AN1171">
        <v>1930</v>
      </c>
      <c r="AO1171" s="28" t="s">
        <v>103</v>
      </c>
      <c r="AP1171" s="28" t="s">
        <v>104</v>
      </c>
      <c r="AQ1171" t="s">
        <v>105</v>
      </c>
      <c r="AR1171" t="s">
        <v>106</v>
      </c>
      <c r="AS1171">
        <v>1831</v>
      </c>
      <c r="AT1171">
        <v>1796</v>
      </c>
      <c r="AU1171">
        <v>0</v>
      </c>
      <c r="AV1171">
        <v>3627</v>
      </c>
      <c r="AW1171" s="30">
        <v>1</v>
      </c>
      <c r="AX1171">
        <v>0</v>
      </c>
      <c r="AY1171" s="30">
        <v>3</v>
      </c>
      <c r="AZ1171" s="30">
        <v>1</v>
      </c>
      <c r="BA1171">
        <v>4</v>
      </c>
      <c r="BB1171" s="14">
        <f>IF(Table1[[#This Row],[FullBath]]+Table1[[#This Row],[HalfBath]]=Table1[[#This Row],[BedroomAbvGr]],1,0)</f>
        <v>1</v>
      </c>
      <c r="BC1171">
        <v>1</v>
      </c>
      <c r="BD1171" s="30" t="s">
        <v>97</v>
      </c>
      <c r="BE1171">
        <v>10</v>
      </c>
      <c r="BF1171" t="s">
        <v>107</v>
      </c>
      <c r="BG1171">
        <v>1</v>
      </c>
      <c r="BH1171" t="s">
        <v>98</v>
      </c>
      <c r="BI1171" t="s">
        <v>108</v>
      </c>
      <c r="BJ1171">
        <v>1995</v>
      </c>
      <c r="BK1171" t="s">
        <v>157</v>
      </c>
      <c r="BL1171">
        <v>3</v>
      </c>
      <c r="BM1171">
        <v>807</v>
      </c>
      <c r="BN1171" t="s">
        <v>98</v>
      </c>
      <c r="BO1171" t="s">
        <v>98</v>
      </c>
      <c r="BP1171" t="s">
        <v>105</v>
      </c>
      <c r="BQ1171" s="30">
        <v>361</v>
      </c>
      <c r="BR1171" s="14">
        <f>IF(Table1[[#This Row],[WoodDeckSF]]&gt;0,1,0)</f>
        <v>1</v>
      </c>
      <c r="BS1171">
        <v>76</v>
      </c>
      <c r="BT1171">
        <v>0</v>
      </c>
      <c r="BU1171">
        <v>0</v>
      </c>
      <c r="BV1171">
        <v>0</v>
      </c>
      <c r="BW1171">
        <v>0</v>
      </c>
      <c r="BX1171" s="28" t="s">
        <v>83</v>
      </c>
      <c r="BY1171" s="14">
        <f>IF(Table1[[#This Row],[PoolQC]]="NA", 0, 1)</f>
        <v>0</v>
      </c>
      <c r="BZ1171" s="30" t="s">
        <v>83</v>
      </c>
      <c r="CA1171" s="14">
        <f>IF(Table1[[#This Row],[Fence]]="NA",0,1)</f>
        <v>0</v>
      </c>
      <c r="CB1171" t="s">
        <v>83</v>
      </c>
      <c r="CC1171">
        <v>0</v>
      </c>
      <c r="CD1171" s="30">
        <v>7</v>
      </c>
      <c r="CE1171">
        <v>2006</v>
      </c>
      <c r="CF1171" t="s">
        <v>110</v>
      </c>
      <c r="CG1171" t="s">
        <v>111</v>
      </c>
      <c r="CH1171" s="14">
        <f>IF(Table1[[#This Row],[SaleCondition]]="Normal",1,0)</f>
        <v>1</v>
      </c>
      <c r="CI1171" s="1">
        <v>625000</v>
      </c>
    </row>
    <row r="1172" spans="1:87" x14ac:dyDescent="0.2">
      <c r="A1172">
        <v>1171</v>
      </c>
      <c r="B1172">
        <v>80</v>
      </c>
      <c r="C1172" s="28" t="s">
        <v>81</v>
      </c>
      <c r="D1172">
        <v>76</v>
      </c>
      <c r="E1172">
        <v>9880</v>
      </c>
      <c r="F1172" s="28" t="s">
        <v>82</v>
      </c>
      <c r="G1172" t="s">
        <v>83</v>
      </c>
      <c r="H1172" t="s">
        <v>84</v>
      </c>
      <c r="I1172" s="28" t="s">
        <v>85</v>
      </c>
      <c r="J1172" t="s">
        <v>86</v>
      </c>
      <c r="K1172" s="30" t="s">
        <v>87</v>
      </c>
      <c r="L1172" t="s">
        <v>88</v>
      </c>
      <c r="M1172" s="31" t="s">
        <v>131</v>
      </c>
      <c r="N1172" s="31" t="s">
        <v>90</v>
      </c>
      <c r="O1172" s="28" t="s">
        <v>90</v>
      </c>
      <c r="P1172" t="s">
        <v>91</v>
      </c>
      <c r="Q1172" s="30" t="s">
        <v>197</v>
      </c>
      <c r="R1172" s="28">
        <v>6</v>
      </c>
      <c r="S1172" s="28">
        <v>6</v>
      </c>
      <c r="T1172">
        <v>1977</v>
      </c>
      <c r="U1172">
        <v>1977</v>
      </c>
      <c r="V1172" s="14">
        <f t="shared" si="18"/>
        <v>0</v>
      </c>
      <c r="W1172" s="28" t="s">
        <v>93</v>
      </c>
      <c r="X1172" s="28" t="s">
        <v>94</v>
      </c>
      <c r="Y1172" s="30" t="s">
        <v>161</v>
      </c>
      <c r="Z1172" s="28" t="s">
        <v>161</v>
      </c>
      <c r="AA1172" t="s">
        <v>117</v>
      </c>
      <c r="AB1172" s="28">
        <v>0</v>
      </c>
      <c r="AC1172" s="28" t="s">
        <v>98</v>
      </c>
      <c r="AD1172" s="28" t="s">
        <v>98</v>
      </c>
      <c r="AE1172" s="30" t="s">
        <v>118</v>
      </c>
      <c r="AF1172" t="s">
        <v>98</v>
      </c>
      <c r="AG1172" t="s">
        <v>98</v>
      </c>
      <c r="AH1172" t="s">
        <v>130</v>
      </c>
      <c r="AI1172" t="s">
        <v>119</v>
      </c>
      <c r="AJ1172">
        <v>522</v>
      </c>
      <c r="AK1172" t="s">
        <v>102</v>
      </c>
      <c r="AL1172">
        <v>0</v>
      </c>
      <c r="AM1172">
        <v>574</v>
      </c>
      <c r="AN1172">
        <v>1096</v>
      </c>
      <c r="AO1172" s="28" t="s">
        <v>103</v>
      </c>
      <c r="AP1172" s="28" t="s">
        <v>98</v>
      </c>
      <c r="AQ1172" t="s">
        <v>105</v>
      </c>
      <c r="AR1172" t="s">
        <v>106</v>
      </c>
      <c r="AS1172">
        <v>1118</v>
      </c>
      <c r="AT1172">
        <v>0</v>
      </c>
      <c r="AU1172">
        <v>0</v>
      </c>
      <c r="AV1172">
        <v>1118</v>
      </c>
      <c r="AW1172" s="30">
        <v>1</v>
      </c>
      <c r="AX1172">
        <v>0</v>
      </c>
      <c r="AY1172" s="30">
        <v>1</v>
      </c>
      <c r="AZ1172" s="30">
        <v>0</v>
      </c>
      <c r="BA1172">
        <v>3</v>
      </c>
      <c r="BB1172" s="14">
        <f>IF(Table1[[#This Row],[FullBath]]+Table1[[#This Row],[HalfBath]]=Table1[[#This Row],[BedroomAbvGr]],1,0)</f>
        <v>0</v>
      </c>
      <c r="BC1172">
        <v>1</v>
      </c>
      <c r="BD1172" s="30" t="s">
        <v>98</v>
      </c>
      <c r="BE1172">
        <v>6</v>
      </c>
      <c r="BF1172" t="s">
        <v>107</v>
      </c>
      <c r="BG1172">
        <v>1</v>
      </c>
      <c r="BH1172" t="s">
        <v>212</v>
      </c>
      <c r="BI1172" t="s">
        <v>108</v>
      </c>
      <c r="BJ1172">
        <v>1977</v>
      </c>
      <c r="BK1172" t="s">
        <v>157</v>
      </c>
      <c r="BL1172">
        <v>1</v>
      </c>
      <c r="BM1172">
        <v>358</v>
      </c>
      <c r="BN1172" t="s">
        <v>98</v>
      </c>
      <c r="BO1172" t="s">
        <v>98</v>
      </c>
      <c r="BP1172" t="s">
        <v>105</v>
      </c>
      <c r="BQ1172" s="30">
        <v>203</v>
      </c>
      <c r="BR1172" s="14">
        <f>IF(Table1[[#This Row],[WoodDeckSF]]&gt;0,1,0)</f>
        <v>1</v>
      </c>
      <c r="BS1172">
        <v>0</v>
      </c>
      <c r="BT1172">
        <v>0</v>
      </c>
      <c r="BU1172">
        <v>0</v>
      </c>
      <c r="BV1172">
        <v>0</v>
      </c>
      <c r="BW1172">
        <v>576</v>
      </c>
      <c r="BX1172" s="28" t="s">
        <v>97</v>
      </c>
      <c r="BY1172" s="14">
        <f>IF(Table1[[#This Row],[PoolQC]]="NA", 0, 1)</f>
        <v>1</v>
      </c>
      <c r="BZ1172" s="30" t="s">
        <v>165</v>
      </c>
      <c r="CA1172" s="14">
        <f>IF(Table1[[#This Row],[Fence]]="NA",0,1)</f>
        <v>1</v>
      </c>
      <c r="CB1172" t="s">
        <v>83</v>
      </c>
      <c r="CC1172">
        <v>0</v>
      </c>
      <c r="CD1172" s="30">
        <v>7</v>
      </c>
      <c r="CE1172">
        <v>2008</v>
      </c>
      <c r="CF1172" t="s">
        <v>110</v>
      </c>
      <c r="CG1172" t="s">
        <v>111</v>
      </c>
      <c r="CH1172" s="14">
        <f>IF(Table1[[#This Row],[SaleCondition]]="Normal",1,0)</f>
        <v>1</v>
      </c>
      <c r="CI1172" s="1">
        <v>171000</v>
      </c>
    </row>
    <row r="1173" spans="1:87" x14ac:dyDescent="0.2">
      <c r="A1173">
        <v>1172</v>
      </c>
      <c r="B1173">
        <v>20</v>
      </c>
      <c r="C1173" s="28" t="s">
        <v>81</v>
      </c>
      <c r="D1173">
        <v>76</v>
      </c>
      <c r="E1173">
        <v>9120</v>
      </c>
      <c r="F1173" s="28" t="s">
        <v>82</v>
      </c>
      <c r="G1173" t="s">
        <v>83</v>
      </c>
      <c r="H1173" t="s">
        <v>84</v>
      </c>
      <c r="I1173" s="28" t="s">
        <v>85</v>
      </c>
      <c r="J1173" t="s">
        <v>86</v>
      </c>
      <c r="K1173" s="30" t="s">
        <v>87</v>
      </c>
      <c r="L1173" t="s">
        <v>88</v>
      </c>
      <c r="M1173" s="31" t="s">
        <v>162</v>
      </c>
      <c r="N1173" s="31" t="s">
        <v>90</v>
      </c>
      <c r="O1173" s="28" t="s">
        <v>90</v>
      </c>
      <c r="P1173" t="s">
        <v>91</v>
      </c>
      <c r="Q1173" s="30" t="s">
        <v>115</v>
      </c>
      <c r="R1173" s="28">
        <v>6</v>
      </c>
      <c r="S1173" s="28">
        <v>6</v>
      </c>
      <c r="T1173">
        <v>1958</v>
      </c>
      <c r="U1173">
        <v>1958</v>
      </c>
      <c r="V1173" s="14">
        <f t="shared" si="18"/>
        <v>0</v>
      </c>
      <c r="W1173" s="28" t="s">
        <v>152</v>
      </c>
      <c r="X1173" s="28" t="s">
        <v>94</v>
      </c>
      <c r="Y1173" s="30" t="s">
        <v>116</v>
      </c>
      <c r="Z1173" s="28" t="s">
        <v>116</v>
      </c>
      <c r="AA1173" t="s">
        <v>117</v>
      </c>
      <c r="AB1173" s="28">
        <v>0</v>
      </c>
      <c r="AC1173" s="28" t="s">
        <v>98</v>
      </c>
      <c r="AD1173" s="28" t="s">
        <v>98</v>
      </c>
      <c r="AE1173" s="30" t="s">
        <v>118</v>
      </c>
      <c r="AF1173" t="s">
        <v>98</v>
      </c>
      <c r="AG1173" t="s">
        <v>98</v>
      </c>
      <c r="AH1173" t="s">
        <v>100</v>
      </c>
      <c r="AI1173" t="s">
        <v>119</v>
      </c>
      <c r="AJ1173">
        <v>662</v>
      </c>
      <c r="AK1173" t="s">
        <v>102</v>
      </c>
      <c r="AL1173">
        <v>0</v>
      </c>
      <c r="AM1173">
        <v>599</v>
      </c>
      <c r="AN1173">
        <v>1261</v>
      </c>
      <c r="AO1173" s="28" t="s">
        <v>103</v>
      </c>
      <c r="AP1173" s="28" t="s">
        <v>104</v>
      </c>
      <c r="AQ1173" t="s">
        <v>105</v>
      </c>
      <c r="AR1173" t="s">
        <v>106</v>
      </c>
      <c r="AS1173">
        <v>1261</v>
      </c>
      <c r="AT1173">
        <v>0</v>
      </c>
      <c r="AU1173">
        <v>0</v>
      </c>
      <c r="AV1173">
        <v>1261</v>
      </c>
      <c r="AW1173" s="30">
        <v>1</v>
      </c>
      <c r="AX1173">
        <v>0</v>
      </c>
      <c r="AY1173" s="30">
        <v>1</v>
      </c>
      <c r="AZ1173" s="30">
        <v>0</v>
      </c>
      <c r="BA1173">
        <v>3</v>
      </c>
      <c r="BB1173" s="14">
        <f>IF(Table1[[#This Row],[FullBath]]+Table1[[#This Row],[HalfBath]]=Table1[[#This Row],[BedroomAbvGr]],1,0)</f>
        <v>0</v>
      </c>
      <c r="BC1173">
        <v>1</v>
      </c>
      <c r="BD1173" s="30" t="s">
        <v>98</v>
      </c>
      <c r="BE1173">
        <v>6</v>
      </c>
      <c r="BF1173" t="s">
        <v>107</v>
      </c>
      <c r="BG1173">
        <v>1</v>
      </c>
      <c r="BH1173" t="s">
        <v>98</v>
      </c>
      <c r="BI1173" t="s">
        <v>108</v>
      </c>
      <c r="BJ1173">
        <v>1958</v>
      </c>
      <c r="BK1173" t="s">
        <v>109</v>
      </c>
      <c r="BL1173">
        <v>2</v>
      </c>
      <c r="BM1173">
        <v>433</v>
      </c>
      <c r="BN1173" t="s">
        <v>98</v>
      </c>
      <c r="BO1173" t="s">
        <v>98</v>
      </c>
      <c r="BP1173" t="s">
        <v>105</v>
      </c>
      <c r="BQ1173" s="30">
        <v>0</v>
      </c>
      <c r="BR1173" s="14">
        <f>IF(Table1[[#This Row],[WoodDeckSF]]&gt;0,1,0)</f>
        <v>0</v>
      </c>
      <c r="BS1173">
        <v>0</v>
      </c>
      <c r="BT1173">
        <v>0</v>
      </c>
      <c r="BU1173">
        <v>0</v>
      </c>
      <c r="BV1173">
        <v>288</v>
      </c>
      <c r="BW1173">
        <v>0</v>
      </c>
      <c r="BX1173" s="28" t="s">
        <v>83</v>
      </c>
      <c r="BY1173" s="14">
        <f>IF(Table1[[#This Row],[PoolQC]]="NA", 0, 1)</f>
        <v>0</v>
      </c>
      <c r="BZ1173" s="30" t="s">
        <v>83</v>
      </c>
      <c r="CA1173" s="14">
        <f>IF(Table1[[#This Row],[Fence]]="NA",0,1)</f>
        <v>0</v>
      </c>
      <c r="CB1173" t="s">
        <v>135</v>
      </c>
      <c r="CC1173">
        <v>1400</v>
      </c>
      <c r="CD1173" s="30">
        <v>11</v>
      </c>
      <c r="CE1173">
        <v>2008</v>
      </c>
      <c r="CF1173" t="s">
        <v>110</v>
      </c>
      <c r="CG1173" t="s">
        <v>111</v>
      </c>
      <c r="CH1173" s="14">
        <f>IF(Table1[[#This Row],[SaleCondition]]="Normal",1,0)</f>
        <v>1</v>
      </c>
      <c r="CI1173" s="1">
        <v>163000</v>
      </c>
    </row>
    <row r="1174" spans="1:87" x14ac:dyDescent="0.2">
      <c r="A1174">
        <v>1173</v>
      </c>
      <c r="B1174">
        <v>160</v>
      </c>
      <c r="C1174" s="28" t="s">
        <v>192</v>
      </c>
      <c r="D1174">
        <v>35</v>
      </c>
      <c r="E1174">
        <v>4017</v>
      </c>
      <c r="F1174" s="28" t="s">
        <v>82</v>
      </c>
      <c r="G1174" t="s">
        <v>82</v>
      </c>
      <c r="H1174" t="s">
        <v>120</v>
      </c>
      <c r="I1174" s="28" t="s">
        <v>85</v>
      </c>
      <c r="J1174" t="s">
        <v>86</v>
      </c>
      <c r="K1174" s="30" t="s">
        <v>87</v>
      </c>
      <c r="L1174" t="s">
        <v>88</v>
      </c>
      <c r="M1174" s="31" t="s">
        <v>136</v>
      </c>
      <c r="N1174" s="31" t="s">
        <v>90</v>
      </c>
      <c r="O1174" s="28" t="s">
        <v>90</v>
      </c>
      <c r="P1174" t="s">
        <v>179</v>
      </c>
      <c r="Q1174" s="30" t="s">
        <v>92</v>
      </c>
      <c r="R1174" s="28">
        <v>7</v>
      </c>
      <c r="S1174" s="28">
        <v>5</v>
      </c>
      <c r="T1174">
        <v>2006</v>
      </c>
      <c r="U1174">
        <v>2007</v>
      </c>
      <c r="V1174" s="14">
        <f t="shared" si="18"/>
        <v>1</v>
      </c>
      <c r="W1174" s="28" t="s">
        <v>93</v>
      </c>
      <c r="X1174" s="28" t="s">
        <v>94</v>
      </c>
      <c r="Y1174" s="30" t="s">
        <v>116</v>
      </c>
      <c r="Z1174" s="28" t="s">
        <v>116</v>
      </c>
      <c r="AA1174" t="s">
        <v>117</v>
      </c>
      <c r="AB1174" s="28">
        <v>0</v>
      </c>
      <c r="AC1174" s="28" t="s">
        <v>97</v>
      </c>
      <c r="AD1174" s="28" t="s">
        <v>98</v>
      </c>
      <c r="AE1174" s="30" t="s">
        <v>99</v>
      </c>
      <c r="AF1174" t="s">
        <v>97</v>
      </c>
      <c r="AG1174" t="s">
        <v>98</v>
      </c>
      <c r="AH1174" t="s">
        <v>100</v>
      </c>
      <c r="AI1174" t="s">
        <v>102</v>
      </c>
      <c r="AJ1174">
        <v>0</v>
      </c>
      <c r="AK1174" t="s">
        <v>102</v>
      </c>
      <c r="AL1174">
        <v>0</v>
      </c>
      <c r="AM1174">
        <v>625</v>
      </c>
      <c r="AN1174">
        <v>625</v>
      </c>
      <c r="AO1174" s="28" t="s">
        <v>103</v>
      </c>
      <c r="AP1174" s="28" t="s">
        <v>104</v>
      </c>
      <c r="AQ1174" t="s">
        <v>105</v>
      </c>
      <c r="AR1174" t="s">
        <v>106</v>
      </c>
      <c r="AS1174">
        <v>625</v>
      </c>
      <c r="AT1174">
        <v>625</v>
      </c>
      <c r="AU1174">
        <v>0</v>
      </c>
      <c r="AV1174">
        <v>1250</v>
      </c>
      <c r="AW1174" s="30">
        <v>0</v>
      </c>
      <c r="AX1174">
        <v>0</v>
      </c>
      <c r="AY1174" s="30">
        <v>2</v>
      </c>
      <c r="AZ1174" s="30">
        <v>1</v>
      </c>
      <c r="BA1174">
        <v>2</v>
      </c>
      <c r="BB1174" s="14">
        <f>IF(Table1[[#This Row],[FullBath]]+Table1[[#This Row],[HalfBath]]=Table1[[#This Row],[BedroomAbvGr]],1,0)</f>
        <v>0</v>
      </c>
      <c r="BC1174">
        <v>1</v>
      </c>
      <c r="BD1174" s="30" t="s">
        <v>97</v>
      </c>
      <c r="BE1174">
        <v>5</v>
      </c>
      <c r="BF1174" t="s">
        <v>107</v>
      </c>
      <c r="BG1174">
        <v>0</v>
      </c>
      <c r="BH1174" t="s">
        <v>83</v>
      </c>
      <c r="BI1174" t="s">
        <v>127</v>
      </c>
      <c r="BJ1174">
        <v>2006</v>
      </c>
      <c r="BK1174" t="s">
        <v>157</v>
      </c>
      <c r="BL1174">
        <v>2</v>
      </c>
      <c r="BM1174">
        <v>625</v>
      </c>
      <c r="BN1174" t="s">
        <v>98</v>
      </c>
      <c r="BO1174" t="s">
        <v>98</v>
      </c>
      <c r="BP1174" t="s">
        <v>105</v>
      </c>
      <c r="BQ1174" s="30">
        <v>0</v>
      </c>
      <c r="BR1174" s="14">
        <f>IF(Table1[[#This Row],[WoodDeckSF]]&gt;0,1,0)</f>
        <v>0</v>
      </c>
      <c r="BS1174">
        <v>54</v>
      </c>
      <c r="BT1174">
        <v>0</v>
      </c>
      <c r="BU1174">
        <v>0</v>
      </c>
      <c r="BV1174">
        <v>0</v>
      </c>
      <c r="BW1174">
        <v>0</v>
      </c>
      <c r="BX1174" s="28" t="s">
        <v>83</v>
      </c>
      <c r="BY1174" s="14">
        <f>IF(Table1[[#This Row],[PoolQC]]="NA", 0, 1)</f>
        <v>0</v>
      </c>
      <c r="BZ1174" s="30" t="s">
        <v>83</v>
      </c>
      <c r="CA1174" s="14">
        <f>IF(Table1[[#This Row],[Fence]]="NA",0,1)</f>
        <v>0</v>
      </c>
      <c r="CB1174" t="s">
        <v>83</v>
      </c>
      <c r="CC1174">
        <v>0</v>
      </c>
      <c r="CD1174" s="30">
        <v>3</v>
      </c>
      <c r="CE1174">
        <v>2008</v>
      </c>
      <c r="CF1174" t="s">
        <v>110</v>
      </c>
      <c r="CG1174" t="s">
        <v>111</v>
      </c>
      <c r="CH1174" s="14">
        <f>IF(Table1[[#This Row],[SaleCondition]]="Normal",1,0)</f>
        <v>1</v>
      </c>
      <c r="CI1174" s="1">
        <v>171900</v>
      </c>
    </row>
    <row r="1175" spans="1:87" x14ac:dyDescent="0.2">
      <c r="A1175">
        <v>1174</v>
      </c>
      <c r="B1175">
        <v>50</v>
      </c>
      <c r="C1175" s="28" t="s">
        <v>81</v>
      </c>
      <c r="D1175">
        <v>138</v>
      </c>
      <c r="E1175">
        <v>18030</v>
      </c>
      <c r="F1175" s="28" t="s">
        <v>82</v>
      </c>
      <c r="G1175" t="s">
        <v>83</v>
      </c>
      <c r="H1175" t="s">
        <v>120</v>
      </c>
      <c r="I1175" s="28" t="s">
        <v>175</v>
      </c>
      <c r="J1175" t="s">
        <v>86</v>
      </c>
      <c r="K1175" s="30" t="s">
        <v>87</v>
      </c>
      <c r="L1175" t="s">
        <v>88</v>
      </c>
      <c r="M1175" s="31" t="s">
        <v>205</v>
      </c>
      <c r="N1175" s="31" t="s">
        <v>90</v>
      </c>
      <c r="O1175" s="28" t="s">
        <v>90</v>
      </c>
      <c r="P1175" t="s">
        <v>91</v>
      </c>
      <c r="Q1175" s="30" t="s">
        <v>132</v>
      </c>
      <c r="R1175" s="28">
        <v>5</v>
      </c>
      <c r="S1175" s="28">
        <v>6</v>
      </c>
      <c r="T1175">
        <v>1946</v>
      </c>
      <c r="U1175">
        <v>1994</v>
      </c>
      <c r="V1175" s="14">
        <f t="shared" si="18"/>
        <v>1</v>
      </c>
      <c r="W1175" s="28" t="s">
        <v>93</v>
      </c>
      <c r="X1175" s="28" t="s">
        <v>94</v>
      </c>
      <c r="Y1175" s="30" t="s">
        <v>116</v>
      </c>
      <c r="Z1175" s="28" t="s">
        <v>116</v>
      </c>
      <c r="AA1175" t="s">
        <v>117</v>
      </c>
      <c r="AB1175" s="28">
        <v>0</v>
      </c>
      <c r="AC1175" s="28" t="s">
        <v>98</v>
      </c>
      <c r="AD1175" s="28" t="s">
        <v>98</v>
      </c>
      <c r="AE1175" s="30" t="s">
        <v>118</v>
      </c>
      <c r="AF1175" t="s">
        <v>98</v>
      </c>
      <c r="AG1175" t="s">
        <v>98</v>
      </c>
      <c r="AH1175" t="s">
        <v>100</v>
      </c>
      <c r="AI1175" t="s">
        <v>153</v>
      </c>
      <c r="AJ1175">
        <v>152</v>
      </c>
      <c r="AK1175" t="s">
        <v>141</v>
      </c>
      <c r="AL1175">
        <v>469</v>
      </c>
      <c r="AM1175">
        <v>977</v>
      </c>
      <c r="AN1175">
        <v>1598</v>
      </c>
      <c r="AO1175" s="28" t="s">
        <v>103</v>
      </c>
      <c r="AP1175" s="28" t="s">
        <v>98</v>
      </c>
      <c r="AQ1175" t="s">
        <v>105</v>
      </c>
      <c r="AR1175" t="s">
        <v>106</v>
      </c>
      <c r="AS1175">
        <v>1636</v>
      </c>
      <c r="AT1175">
        <v>971</v>
      </c>
      <c r="AU1175">
        <v>479</v>
      </c>
      <c r="AV1175">
        <v>3086</v>
      </c>
      <c r="AW1175" s="30">
        <v>0</v>
      </c>
      <c r="AX1175">
        <v>0</v>
      </c>
      <c r="AY1175" s="30">
        <v>3</v>
      </c>
      <c r="AZ1175" s="30">
        <v>0</v>
      </c>
      <c r="BA1175">
        <v>3</v>
      </c>
      <c r="BB1175" s="14">
        <f>IF(Table1[[#This Row],[FullBath]]+Table1[[#This Row],[HalfBath]]=Table1[[#This Row],[BedroomAbvGr]],1,0)</f>
        <v>1</v>
      </c>
      <c r="BC1175">
        <v>1</v>
      </c>
      <c r="BD1175" s="30" t="s">
        <v>104</v>
      </c>
      <c r="BE1175">
        <v>12</v>
      </c>
      <c r="BF1175" t="s">
        <v>221</v>
      </c>
      <c r="BG1175">
        <v>1</v>
      </c>
      <c r="BH1175" t="s">
        <v>97</v>
      </c>
      <c r="BI1175" t="s">
        <v>83</v>
      </c>
      <c r="BJ1175" t="s">
        <v>83</v>
      </c>
      <c r="BK1175" t="s">
        <v>83</v>
      </c>
      <c r="BL1175">
        <v>0</v>
      </c>
      <c r="BM1175">
        <v>0</v>
      </c>
      <c r="BN1175" t="s">
        <v>83</v>
      </c>
      <c r="BO1175" t="s">
        <v>83</v>
      </c>
      <c r="BP1175" t="s">
        <v>105</v>
      </c>
      <c r="BQ1175" s="30">
        <v>122</v>
      </c>
      <c r="BR1175" s="14">
        <f>IF(Table1[[#This Row],[WoodDeckSF]]&gt;0,1,0)</f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s="28" t="s">
        <v>83</v>
      </c>
      <c r="BY1175" s="14">
        <f>IF(Table1[[#This Row],[PoolQC]]="NA", 0, 1)</f>
        <v>0</v>
      </c>
      <c r="BZ1175" s="30" t="s">
        <v>134</v>
      </c>
      <c r="CA1175" s="14">
        <f>IF(Table1[[#This Row],[Fence]]="NA",0,1)</f>
        <v>1</v>
      </c>
      <c r="CB1175" t="s">
        <v>83</v>
      </c>
      <c r="CC1175">
        <v>0</v>
      </c>
      <c r="CD1175" s="30">
        <v>3</v>
      </c>
      <c r="CE1175">
        <v>2007</v>
      </c>
      <c r="CF1175" t="s">
        <v>110</v>
      </c>
      <c r="CG1175" t="s">
        <v>111</v>
      </c>
      <c r="CH1175" s="14">
        <f>IF(Table1[[#This Row],[SaleCondition]]="Normal",1,0)</f>
        <v>1</v>
      </c>
      <c r="CI1175" s="1">
        <v>200500</v>
      </c>
    </row>
    <row r="1176" spans="1:87" x14ac:dyDescent="0.2">
      <c r="A1176">
        <v>1175</v>
      </c>
      <c r="B1176">
        <v>70</v>
      </c>
      <c r="C1176" s="28" t="s">
        <v>81</v>
      </c>
      <c r="D1176">
        <v>80</v>
      </c>
      <c r="E1176">
        <v>16560</v>
      </c>
      <c r="F1176" s="28" t="s">
        <v>82</v>
      </c>
      <c r="G1176" t="s">
        <v>83</v>
      </c>
      <c r="H1176" t="s">
        <v>120</v>
      </c>
      <c r="I1176" s="28" t="s">
        <v>85</v>
      </c>
      <c r="J1176" t="s">
        <v>86</v>
      </c>
      <c r="K1176" s="30" t="s">
        <v>87</v>
      </c>
      <c r="L1176" t="s">
        <v>88</v>
      </c>
      <c r="M1176" s="31" t="s">
        <v>123</v>
      </c>
      <c r="N1176" s="31" t="s">
        <v>90</v>
      </c>
      <c r="O1176" s="28" t="s">
        <v>90</v>
      </c>
      <c r="P1176" t="s">
        <v>91</v>
      </c>
      <c r="Q1176" s="30" t="s">
        <v>92</v>
      </c>
      <c r="R1176" s="28">
        <v>6</v>
      </c>
      <c r="S1176" s="28">
        <v>8</v>
      </c>
      <c r="T1176">
        <v>1932</v>
      </c>
      <c r="U1176">
        <v>1950</v>
      </c>
      <c r="V1176" s="14">
        <f t="shared" si="18"/>
        <v>1</v>
      </c>
      <c r="W1176" s="28" t="s">
        <v>93</v>
      </c>
      <c r="X1176" s="28" t="s">
        <v>94</v>
      </c>
      <c r="Y1176" s="30" t="s">
        <v>124</v>
      </c>
      <c r="Z1176" s="28" t="s">
        <v>124</v>
      </c>
      <c r="AA1176" t="s">
        <v>117</v>
      </c>
      <c r="AB1176" s="28">
        <v>0</v>
      </c>
      <c r="AC1176" s="28" t="s">
        <v>98</v>
      </c>
      <c r="AD1176" s="28" t="s">
        <v>98</v>
      </c>
      <c r="AE1176" s="30" t="s">
        <v>126</v>
      </c>
      <c r="AF1176" t="s">
        <v>97</v>
      </c>
      <c r="AG1176" t="s">
        <v>98</v>
      </c>
      <c r="AH1176" t="s">
        <v>100</v>
      </c>
      <c r="AI1176" t="s">
        <v>153</v>
      </c>
      <c r="AJ1176">
        <v>503</v>
      </c>
      <c r="AK1176" t="s">
        <v>102</v>
      </c>
      <c r="AL1176">
        <v>0</v>
      </c>
      <c r="AM1176">
        <v>449</v>
      </c>
      <c r="AN1176">
        <v>952</v>
      </c>
      <c r="AO1176" s="28" t="s">
        <v>103</v>
      </c>
      <c r="AP1176" s="28" t="s">
        <v>98</v>
      </c>
      <c r="AQ1176" t="s">
        <v>105</v>
      </c>
      <c r="AR1176" t="s">
        <v>106</v>
      </c>
      <c r="AS1176">
        <v>1170</v>
      </c>
      <c r="AT1176">
        <v>1175</v>
      </c>
      <c r="AU1176">
        <v>0</v>
      </c>
      <c r="AV1176">
        <v>2345</v>
      </c>
      <c r="AW1176" s="30">
        <v>0</v>
      </c>
      <c r="AX1176">
        <v>0</v>
      </c>
      <c r="AY1176" s="30">
        <v>2</v>
      </c>
      <c r="AZ1176" s="30">
        <v>1</v>
      </c>
      <c r="BA1176">
        <v>4</v>
      </c>
      <c r="BB1176" s="14">
        <f>IF(Table1[[#This Row],[FullBath]]+Table1[[#This Row],[HalfBath]]=Table1[[#This Row],[BedroomAbvGr]],1,0)</f>
        <v>0</v>
      </c>
      <c r="BC1176">
        <v>1</v>
      </c>
      <c r="BD1176" s="30" t="s">
        <v>98</v>
      </c>
      <c r="BE1176">
        <v>9</v>
      </c>
      <c r="BF1176" t="s">
        <v>107</v>
      </c>
      <c r="BG1176">
        <v>1</v>
      </c>
      <c r="BH1176" t="s">
        <v>97</v>
      </c>
      <c r="BI1176" t="s">
        <v>127</v>
      </c>
      <c r="BJ1176">
        <v>1932</v>
      </c>
      <c r="BK1176" t="s">
        <v>102</v>
      </c>
      <c r="BL1176">
        <v>2</v>
      </c>
      <c r="BM1176">
        <v>360</v>
      </c>
      <c r="BN1176" t="s">
        <v>98</v>
      </c>
      <c r="BO1176" t="s">
        <v>98</v>
      </c>
      <c r="BP1176" t="s">
        <v>105</v>
      </c>
      <c r="BQ1176" s="30">
        <v>0</v>
      </c>
      <c r="BR1176" s="14">
        <f>IF(Table1[[#This Row],[WoodDeckSF]]&gt;0,1,0)</f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s="28" t="s">
        <v>83</v>
      </c>
      <c r="BY1176" s="14">
        <f>IF(Table1[[#This Row],[PoolQC]]="NA", 0, 1)</f>
        <v>0</v>
      </c>
      <c r="BZ1176" s="30" t="s">
        <v>83</v>
      </c>
      <c r="CA1176" s="14">
        <f>IF(Table1[[#This Row],[Fence]]="NA",0,1)</f>
        <v>0</v>
      </c>
      <c r="CB1176" t="s">
        <v>83</v>
      </c>
      <c r="CC1176">
        <v>0</v>
      </c>
      <c r="CD1176" s="30">
        <v>7</v>
      </c>
      <c r="CE1176">
        <v>2006</v>
      </c>
      <c r="CF1176" t="s">
        <v>110</v>
      </c>
      <c r="CG1176" t="s">
        <v>111</v>
      </c>
      <c r="CH1176" s="14">
        <f>IF(Table1[[#This Row],[SaleCondition]]="Normal",1,0)</f>
        <v>1</v>
      </c>
      <c r="CI1176" s="1">
        <v>239000</v>
      </c>
    </row>
    <row r="1177" spans="1:87" x14ac:dyDescent="0.2">
      <c r="A1177">
        <v>1176</v>
      </c>
      <c r="B1177">
        <v>50</v>
      </c>
      <c r="C1177" s="28" t="s">
        <v>81</v>
      </c>
      <c r="D1177">
        <v>85</v>
      </c>
      <c r="E1177">
        <v>10678</v>
      </c>
      <c r="F1177" s="28" t="s">
        <v>82</v>
      </c>
      <c r="G1177" t="s">
        <v>83</v>
      </c>
      <c r="H1177" t="s">
        <v>84</v>
      </c>
      <c r="I1177" s="28" t="s">
        <v>85</v>
      </c>
      <c r="J1177" t="s">
        <v>86</v>
      </c>
      <c r="K1177" s="30" t="s">
        <v>87</v>
      </c>
      <c r="L1177" t="s">
        <v>88</v>
      </c>
      <c r="M1177" s="31" t="s">
        <v>129</v>
      </c>
      <c r="N1177" s="31" t="s">
        <v>90</v>
      </c>
      <c r="O1177" s="28" t="s">
        <v>90</v>
      </c>
      <c r="P1177" t="s">
        <v>91</v>
      </c>
      <c r="Q1177" s="30" t="s">
        <v>132</v>
      </c>
      <c r="R1177" s="28">
        <v>8</v>
      </c>
      <c r="S1177" s="28">
        <v>5</v>
      </c>
      <c r="T1177">
        <v>1992</v>
      </c>
      <c r="U1177">
        <v>2000</v>
      </c>
      <c r="V1177" s="14">
        <f t="shared" si="18"/>
        <v>1</v>
      </c>
      <c r="W1177" s="28" t="s">
        <v>152</v>
      </c>
      <c r="X1177" s="28" t="s">
        <v>94</v>
      </c>
      <c r="Y1177" s="30" t="s">
        <v>140</v>
      </c>
      <c r="Z1177" s="28" t="s">
        <v>140</v>
      </c>
      <c r="AA1177" t="s">
        <v>96</v>
      </c>
      <c r="AB1177" s="28">
        <v>337</v>
      </c>
      <c r="AC1177" s="28" t="s">
        <v>97</v>
      </c>
      <c r="AD1177" s="28" t="s">
        <v>98</v>
      </c>
      <c r="AE1177" s="30" t="s">
        <v>99</v>
      </c>
      <c r="AF1177" t="s">
        <v>97</v>
      </c>
      <c r="AG1177" t="s">
        <v>98</v>
      </c>
      <c r="AH1177" t="s">
        <v>100</v>
      </c>
      <c r="AI1177" t="s">
        <v>101</v>
      </c>
      <c r="AJ1177">
        <v>700</v>
      </c>
      <c r="AK1177" t="s">
        <v>102</v>
      </c>
      <c r="AL1177">
        <v>0</v>
      </c>
      <c r="AM1177">
        <v>983</v>
      </c>
      <c r="AN1177">
        <v>1683</v>
      </c>
      <c r="AO1177" s="28" t="s">
        <v>103</v>
      </c>
      <c r="AP1177" s="28" t="s">
        <v>104</v>
      </c>
      <c r="AQ1177" t="s">
        <v>105</v>
      </c>
      <c r="AR1177" t="s">
        <v>106</v>
      </c>
      <c r="AS1177">
        <v>2129</v>
      </c>
      <c r="AT1177">
        <v>743</v>
      </c>
      <c r="AU1177">
        <v>0</v>
      </c>
      <c r="AV1177">
        <v>2872</v>
      </c>
      <c r="AW1177" s="30">
        <v>0</v>
      </c>
      <c r="AX1177">
        <v>0</v>
      </c>
      <c r="AY1177" s="30">
        <v>2</v>
      </c>
      <c r="AZ1177" s="30">
        <v>1</v>
      </c>
      <c r="BA1177">
        <v>4</v>
      </c>
      <c r="BB1177" s="14">
        <f>IF(Table1[[#This Row],[FullBath]]+Table1[[#This Row],[HalfBath]]=Table1[[#This Row],[BedroomAbvGr]],1,0)</f>
        <v>0</v>
      </c>
      <c r="BC1177">
        <v>1</v>
      </c>
      <c r="BD1177" s="30" t="s">
        <v>97</v>
      </c>
      <c r="BE1177">
        <v>9</v>
      </c>
      <c r="BF1177" t="s">
        <v>107</v>
      </c>
      <c r="BG1177">
        <v>1</v>
      </c>
      <c r="BH1177" t="s">
        <v>98</v>
      </c>
      <c r="BI1177" t="s">
        <v>108</v>
      </c>
      <c r="BJ1177">
        <v>1992</v>
      </c>
      <c r="BK1177" t="s">
        <v>157</v>
      </c>
      <c r="BL1177">
        <v>2</v>
      </c>
      <c r="BM1177">
        <v>541</v>
      </c>
      <c r="BN1177" t="s">
        <v>98</v>
      </c>
      <c r="BO1177" t="s">
        <v>98</v>
      </c>
      <c r="BP1177" t="s">
        <v>105</v>
      </c>
      <c r="BQ1177" s="30">
        <v>0</v>
      </c>
      <c r="BR1177" s="14">
        <f>IF(Table1[[#This Row],[WoodDeckSF]]&gt;0,1,0)</f>
        <v>0</v>
      </c>
      <c r="BS1177">
        <v>33</v>
      </c>
      <c r="BT1177">
        <v>0</v>
      </c>
      <c r="BU1177">
        <v>0</v>
      </c>
      <c r="BV1177">
        <v>0</v>
      </c>
      <c r="BW1177">
        <v>0</v>
      </c>
      <c r="BX1177" s="28" t="s">
        <v>83</v>
      </c>
      <c r="BY1177" s="14">
        <f>IF(Table1[[#This Row],[PoolQC]]="NA", 0, 1)</f>
        <v>0</v>
      </c>
      <c r="BZ1177" s="30" t="s">
        <v>83</v>
      </c>
      <c r="CA1177" s="14">
        <f>IF(Table1[[#This Row],[Fence]]="NA",0,1)</f>
        <v>0</v>
      </c>
      <c r="CB1177" t="s">
        <v>83</v>
      </c>
      <c r="CC1177">
        <v>0</v>
      </c>
      <c r="CD1177" s="30">
        <v>4</v>
      </c>
      <c r="CE1177">
        <v>2007</v>
      </c>
      <c r="CF1177" t="s">
        <v>110</v>
      </c>
      <c r="CG1177" t="s">
        <v>111</v>
      </c>
      <c r="CH1177" s="14">
        <f>IF(Table1[[#This Row],[SaleCondition]]="Normal",1,0)</f>
        <v>1</v>
      </c>
      <c r="CI1177" s="1">
        <v>285000</v>
      </c>
    </row>
    <row r="1178" spans="1:87" x14ac:dyDescent="0.2">
      <c r="A1178">
        <v>1177</v>
      </c>
      <c r="B1178">
        <v>20</v>
      </c>
      <c r="C1178" s="28" t="s">
        <v>81</v>
      </c>
      <c r="D1178">
        <v>37</v>
      </c>
      <c r="E1178">
        <v>6951</v>
      </c>
      <c r="F1178" s="28" t="s">
        <v>82</v>
      </c>
      <c r="G1178" t="s">
        <v>83</v>
      </c>
      <c r="H1178" t="s">
        <v>120</v>
      </c>
      <c r="I1178" s="28" t="s">
        <v>85</v>
      </c>
      <c r="J1178" t="s">
        <v>86</v>
      </c>
      <c r="K1178" s="30" t="s">
        <v>166</v>
      </c>
      <c r="L1178" t="s">
        <v>88</v>
      </c>
      <c r="M1178" s="31" t="s">
        <v>131</v>
      </c>
      <c r="N1178" s="31" t="s">
        <v>90</v>
      </c>
      <c r="O1178" s="28" t="s">
        <v>90</v>
      </c>
      <c r="P1178" t="s">
        <v>91</v>
      </c>
      <c r="Q1178" s="30" t="s">
        <v>115</v>
      </c>
      <c r="R1178" s="28">
        <v>5</v>
      </c>
      <c r="S1178" s="28">
        <v>5</v>
      </c>
      <c r="T1178">
        <v>1984</v>
      </c>
      <c r="U1178">
        <v>1985</v>
      </c>
      <c r="V1178" s="14">
        <f t="shared" si="18"/>
        <v>1</v>
      </c>
      <c r="W1178" s="28" t="s">
        <v>93</v>
      </c>
      <c r="X1178" s="28" t="s">
        <v>94</v>
      </c>
      <c r="Y1178" s="30" t="s">
        <v>140</v>
      </c>
      <c r="Z1178" s="28" t="s">
        <v>161</v>
      </c>
      <c r="AA1178" t="s">
        <v>117</v>
      </c>
      <c r="AB1178" s="28">
        <v>0</v>
      </c>
      <c r="AC1178" s="28" t="s">
        <v>98</v>
      </c>
      <c r="AD1178" s="28" t="s">
        <v>98</v>
      </c>
      <c r="AE1178" s="30" t="s">
        <v>118</v>
      </c>
      <c r="AF1178" t="s">
        <v>98</v>
      </c>
      <c r="AG1178" t="s">
        <v>98</v>
      </c>
      <c r="AH1178" t="s">
        <v>100</v>
      </c>
      <c r="AI1178" t="s">
        <v>119</v>
      </c>
      <c r="AJ1178">
        <v>658</v>
      </c>
      <c r="AK1178" t="s">
        <v>102</v>
      </c>
      <c r="AL1178">
        <v>0</v>
      </c>
      <c r="AM1178">
        <v>218</v>
      </c>
      <c r="AN1178">
        <v>876</v>
      </c>
      <c r="AO1178" s="28" t="s">
        <v>103</v>
      </c>
      <c r="AP1178" s="28" t="s">
        <v>98</v>
      </c>
      <c r="AQ1178" t="s">
        <v>105</v>
      </c>
      <c r="AR1178" t="s">
        <v>106</v>
      </c>
      <c r="AS1178">
        <v>923</v>
      </c>
      <c r="AT1178">
        <v>0</v>
      </c>
      <c r="AU1178">
        <v>0</v>
      </c>
      <c r="AV1178">
        <v>923</v>
      </c>
      <c r="AW1178" s="30">
        <v>1</v>
      </c>
      <c r="AX1178">
        <v>0</v>
      </c>
      <c r="AY1178" s="30">
        <v>1</v>
      </c>
      <c r="AZ1178" s="30">
        <v>0</v>
      </c>
      <c r="BA1178">
        <v>3</v>
      </c>
      <c r="BB1178" s="14">
        <f>IF(Table1[[#This Row],[FullBath]]+Table1[[#This Row],[HalfBath]]=Table1[[#This Row],[BedroomAbvGr]],1,0)</f>
        <v>0</v>
      </c>
      <c r="BC1178">
        <v>1</v>
      </c>
      <c r="BD1178" s="30" t="s">
        <v>98</v>
      </c>
      <c r="BE1178">
        <v>5</v>
      </c>
      <c r="BF1178" t="s">
        <v>107</v>
      </c>
      <c r="BG1178">
        <v>0</v>
      </c>
      <c r="BH1178" t="s">
        <v>83</v>
      </c>
      <c r="BI1178" t="s">
        <v>108</v>
      </c>
      <c r="BJ1178">
        <v>1984</v>
      </c>
      <c r="BK1178" t="s">
        <v>102</v>
      </c>
      <c r="BL1178">
        <v>1</v>
      </c>
      <c r="BM1178">
        <v>264</v>
      </c>
      <c r="BN1178" t="s">
        <v>98</v>
      </c>
      <c r="BO1178" t="s">
        <v>98</v>
      </c>
      <c r="BP1178" t="s">
        <v>105</v>
      </c>
      <c r="BQ1178" s="30">
        <v>362</v>
      </c>
      <c r="BR1178" s="14">
        <f>IF(Table1[[#This Row],[WoodDeckSF]]&gt;0,1,0)</f>
        <v>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s="28" t="s">
        <v>83</v>
      </c>
      <c r="BY1178" s="14">
        <f>IF(Table1[[#This Row],[PoolQC]]="NA", 0, 1)</f>
        <v>0</v>
      </c>
      <c r="BZ1178" s="30" t="s">
        <v>134</v>
      </c>
      <c r="CA1178" s="14">
        <f>IF(Table1[[#This Row],[Fence]]="NA",0,1)</f>
        <v>1</v>
      </c>
      <c r="CB1178" t="s">
        <v>83</v>
      </c>
      <c r="CC1178">
        <v>0</v>
      </c>
      <c r="CD1178" s="30">
        <v>10</v>
      </c>
      <c r="CE1178">
        <v>2008</v>
      </c>
      <c r="CF1178" t="s">
        <v>110</v>
      </c>
      <c r="CG1178" t="s">
        <v>111</v>
      </c>
      <c r="CH1178" s="14">
        <f>IF(Table1[[#This Row],[SaleCondition]]="Normal",1,0)</f>
        <v>1</v>
      </c>
      <c r="CI1178" s="1">
        <v>119500</v>
      </c>
    </row>
    <row r="1179" spans="1:87" x14ac:dyDescent="0.2">
      <c r="A1179">
        <v>1178</v>
      </c>
      <c r="B1179">
        <v>50</v>
      </c>
      <c r="C1179" s="28" t="s">
        <v>142</v>
      </c>
      <c r="D1179" t="s">
        <v>83</v>
      </c>
      <c r="E1179">
        <v>3950</v>
      </c>
      <c r="F1179" s="28" t="s">
        <v>82</v>
      </c>
      <c r="G1179" t="s">
        <v>174</v>
      </c>
      <c r="H1179" t="s">
        <v>84</v>
      </c>
      <c r="I1179" s="28" t="s">
        <v>175</v>
      </c>
      <c r="J1179" t="s">
        <v>86</v>
      </c>
      <c r="K1179" s="30" t="s">
        <v>87</v>
      </c>
      <c r="L1179" t="s">
        <v>88</v>
      </c>
      <c r="M1179" s="31" t="s">
        <v>143</v>
      </c>
      <c r="N1179" s="31" t="s">
        <v>144</v>
      </c>
      <c r="O1179" s="28" t="s">
        <v>90</v>
      </c>
      <c r="P1179" t="s">
        <v>91</v>
      </c>
      <c r="Q1179" s="30" t="s">
        <v>132</v>
      </c>
      <c r="R1179" s="28">
        <v>6</v>
      </c>
      <c r="S1179" s="28">
        <v>8</v>
      </c>
      <c r="T1179">
        <v>1926</v>
      </c>
      <c r="U1179">
        <v>2004</v>
      </c>
      <c r="V1179" s="14">
        <f t="shared" si="18"/>
        <v>1</v>
      </c>
      <c r="W1179" s="28" t="s">
        <v>93</v>
      </c>
      <c r="X1179" s="28" t="s">
        <v>94</v>
      </c>
      <c r="Y1179" s="30" t="s">
        <v>116</v>
      </c>
      <c r="Z1179" s="28" t="s">
        <v>116</v>
      </c>
      <c r="AA1179" t="s">
        <v>117</v>
      </c>
      <c r="AB1179" s="28">
        <v>0</v>
      </c>
      <c r="AC1179" s="28" t="s">
        <v>98</v>
      </c>
      <c r="AD1179" s="28" t="s">
        <v>98</v>
      </c>
      <c r="AE1179" s="30" t="s">
        <v>118</v>
      </c>
      <c r="AF1179" t="s">
        <v>98</v>
      </c>
      <c r="AG1179" t="s">
        <v>98</v>
      </c>
      <c r="AH1179" t="s">
        <v>100</v>
      </c>
      <c r="AI1179" t="s">
        <v>153</v>
      </c>
      <c r="AJ1179">
        <v>468</v>
      </c>
      <c r="AK1179" t="s">
        <v>102</v>
      </c>
      <c r="AL1179">
        <v>0</v>
      </c>
      <c r="AM1179">
        <v>350</v>
      </c>
      <c r="AN1179">
        <v>818</v>
      </c>
      <c r="AO1179" s="28" t="s">
        <v>103</v>
      </c>
      <c r="AP1179" s="28" t="s">
        <v>98</v>
      </c>
      <c r="AQ1179" t="s">
        <v>105</v>
      </c>
      <c r="AR1179" t="s">
        <v>106</v>
      </c>
      <c r="AS1179">
        <v>818</v>
      </c>
      <c r="AT1179">
        <v>406</v>
      </c>
      <c r="AU1179">
        <v>0</v>
      </c>
      <c r="AV1179">
        <v>1224</v>
      </c>
      <c r="AW1179" s="30">
        <v>0</v>
      </c>
      <c r="AX1179">
        <v>0</v>
      </c>
      <c r="AY1179" s="30">
        <v>1</v>
      </c>
      <c r="AZ1179" s="30">
        <v>0</v>
      </c>
      <c r="BA1179">
        <v>3</v>
      </c>
      <c r="BB1179" s="14">
        <f>IF(Table1[[#This Row],[FullBath]]+Table1[[#This Row],[HalfBath]]=Table1[[#This Row],[BedroomAbvGr]],1,0)</f>
        <v>0</v>
      </c>
      <c r="BC1179">
        <v>1</v>
      </c>
      <c r="BD1179" s="30" t="s">
        <v>98</v>
      </c>
      <c r="BE1179">
        <v>5</v>
      </c>
      <c r="BF1179" t="s">
        <v>107</v>
      </c>
      <c r="BG1179">
        <v>0</v>
      </c>
      <c r="BH1179" t="s">
        <v>83</v>
      </c>
      <c r="BI1179" t="s">
        <v>127</v>
      </c>
      <c r="BJ1179">
        <v>1926</v>
      </c>
      <c r="BK1179" t="s">
        <v>102</v>
      </c>
      <c r="BL1179">
        <v>1</v>
      </c>
      <c r="BM1179">
        <v>210</v>
      </c>
      <c r="BN1179" t="s">
        <v>98</v>
      </c>
      <c r="BO1179" t="s">
        <v>98</v>
      </c>
      <c r="BP1179" t="s">
        <v>177</v>
      </c>
      <c r="BQ1179" s="30">
        <v>0</v>
      </c>
      <c r="BR1179" s="14">
        <f>IF(Table1[[#This Row],[WoodDeckSF]]&gt;0,1,0)</f>
        <v>0</v>
      </c>
      <c r="BS1179">
        <v>0</v>
      </c>
      <c r="BT1179">
        <v>116</v>
      </c>
      <c r="BU1179">
        <v>0</v>
      </c>
      <c r="BV1179">
        <v>0</v>
      </c>
      <c r="BW1179">
        <v>0</v>
      </c>
      <c r="BX1179" s="28" t="s">
        <v>83</v>
      </c>
      <c r="BY1179" s="14">
        <f>IF(Table1[[#This Row],[PoolQC]]="NA", 0, 1)</f>
        <v>0</v>
      </c>
      <c r="BZ1179" s="30" t="s">
        <v>83</v>
      </c>
      <c r="CA1179" s="14">
        <f>IF(Table1[[#This Row],[Fence]]="NA",0,1)</f>
        <v>0</v>
      </c>
      <c r="CB1179" t="s">
        <v>83</v>
      </c>
      <c r="CC1179">
        <v>0</v>
      </c>
      <c r="CD1179" s="30">
        <v>12</v>
      </c>
      <c r="CE1179">
        <v>2009</v>
      </c>
      <c r="CF1179" t="s">
        <v>110</v>
      </c>
      <c r="CG1179" t="s">
        <v>111</v>
      </c>
      <c r="CH1179" s="14">
        <f>IF(Table1[[#This Row],[SaleCondition]]="Normal",1,0)</f>
        <v>1</v>
      </c>
      <c r="CI1179" s="1">
        <v>115000</v>
      </c>
    </row>
    <row r="1180" spans="1:87" x14ac:dyDescent="0.2">
      <c r="A1180">
        <v>1179</v>
      </c>
      <c r="B1180">
        <v>50</v>
      </c>
      <c r="C1180" s="28" t="s">
        <v>81</v>
      </c>
      <c r="D1180">
        <v>54</v>
      </c>
      <c r="E1180">
        <v>7681</v>
      </c>
      <c r="F1180" s="28" t="s">
        <v>82</v>
      </c>
      <c r="G1180" t="s">
        <v>83</v>
      </c>
      <c r="H1180" t="s">
        <v>120</v>
      </c>
      <c r="I1180" s="28" t="s">
        <v>85</v>
      </c>
      <c r="J1180" t="s">
        <v>86</v>
      </c>
      <c r="K1180" s="30" t="s">
        <v>112</v>
      </c>
      <c r="L1180" t="s">
        <v>88</v>
      </c>
      <c r="M1180" s="31" t="s">
        <v>123</v>
      </c>
      <c r="N1180" s="31" t="s">
        <v>90</v>
      </c>
      <c r="O1180" s="28" t="s">
        <v>90</v>
      </c>
      <c r="P1180" t="s">
        <v>91</v>
      </c>
      <c r="Q1180" s="30" t="s">
        <v>132</v>
      </c>
      <c r="R1180" s="28">
        <v>5</v>
      </c>
      <c r="S1180" s="28">
        <v>6</v>
      </c>
      <c r="T1180">
        <v>1921</v>
      </c>
      <c r="U1180">
        <v>1950</v>
      </c>
      <c r="V1180" s="14">
        <f t="shared" si="18"/>
        <v>1</v>
      </c>
      <c r="W1180" s="28" t="s">
        <v>93</v>
      </c>
      <c r="X1180" s="28" t="s">
        <v>94</v>
      </c>
      <c r="Y1180" s="30" t="s">
        <v>124</v>
      </c>
      <c r="Z1180" s="28" t="s">
        <v>124</v>
      </c>
      <c r="AA1180" t="s">
        <v>117</v>
      </c>
      <c r="AB1180" s="28">
        <v>0</v>
      </c>
      <c r="AC1180" s="28" t="s">
        <v>98</v>
      </c>
      <c r="AD1180" s="28" t="s">
        <v>98</v>
      </c>
      <c r="AE1180" s="30" t="s">
        <v>126</v>
      </c>
      <c r="AF1180" t="s">
        <v>98</v>
      </c>
      <c r="AG1180" t="s">
        <v>98</v>
      </c>
      <c r="AH1180" t="s">
        <v>100</v>
      </c>
      <c r="AI1180" t="s">
        <v>102</v>
      </c>
      <c r="AJ1180">
        <v>0</v>
      </c>
      <c r="AK1180" t="s">
        <v>102</v>
      </c>
      <c r="AL1180">
        <v>0</v>
      </c>
      <c r="AM1180">
        <v>731</v>
      </c>
      <c r="AN1180">
        <v>731</v>
      </c>
      <c r="AO1180" s="28" t="s">
        <v>103</v>
      </c>
      <c r="AP1180" s="28" t="s">
        <v>104</v>
      </c>
      <c r="AQ1180" t="s">
        <v>105</v>
      </c>
      <c r="AR1180" t="s">
        <v>106</v>
      </c>
      <c r="AS1180">
        <v>820</v>
      </c>
      <c r="AT1180">
        <v>523</v>
      </c>
      <c r="AU1180">
        <v>0</v>
      </c>
      <c r="AV1180">
        <v>1343</v>
      </c>
      <c r="AW1180" s="30">
        <v>0</v>
      </c>
      <c r="AX1180">
        <v>0</v>
      </c>
      <c r="AY1180" s="30">
        <v>1</v>
      </c>
      <c r="AZ1180" s="30">
        <v>1</v>
      </c>
      <c r="BA1180">
        <v>3</v>
      </c>
      <c r="BB1180" s="14">
        <f>IF(Table1[[#This Row],[FullBath]]+Table1[[#This Row],[HalfBath]]=Table1[[#This Row],[BedroomAbvGr]],1,0)</f>
        <v>0</v>
      </c>
      <c r="BC1180">
        <v>1</v>
      </c>
      <c r="BD1180" s="30" t="s">
        <v>98</v>
      </c>
      <c r="BE1180">
        <v>7</v>
      </c>
      <c r="BF1180" t="s">
        <v>107</v>
      </c>
      <c r="BG1180">
        <v>1</v>
      </c>
      <c r="BH1180" t="s">
        <v>97</v>
      </c>
      <c r="BI1180" t="s">
        <v>127</v>
      </c>
      <c r="BJ1180">
        <v>1921</v>
      </c>
      <c r="BK1180" t="s">
        <v>102</v>
      </c>
      <c r="BL1180">
        <v>1</v>
      </c>
      <c r="BM1180">
        <v>186</v>
      </c>
      <c r="BN1180" t="s">
        <v>147</v>
      </c>
      <c r="BO1180" t="s">
        <v>98</v>
      </c>
      <c r="BP1180" t="s">
        <v>105</v>
      </c>
      <c r="BQ1180" s="30">
        <v>192</v>
      </c>
      <c r="BR1180" s="14">
        <f>IF(Table1[[#This Row],[WoodDeckSF]]&gt;0,1,0)</f>
        <v>1</v>
      </c>
      <c r="BS1180">
        <v>0</v>
      </c>
      <c r="BT1180">
        <v>102</v>
      </c>
      <c r="BU1180">
        <v>0</v>
      </c>
      <c r="BV1180">
        <v>0</v>
      </c>
      <c r="BW1180">
        <v>0</v>
      </c>
      <c r="BX1180" s="28" t="s">
        <v>83</v>
      </c>
      <c r="BY1180" s="14">
        <f>IF(Table1[[#This Row],[PoolQC]]="NA", 0, 1)</f>
        <v>0</v>
      </c>
      <c r="BZ1180" s="30" t="s">
        <v>83</v>
      </c>
      <c r="CA1180" s="14">
        <f>IF(Table1[[#This Row],[Fence]]="NA",0,1)</f>
        <v>0</v>
      </c>
      <c r="CB1180" t="s">
        <v>83</v>
      </c>
      <c r="CC1180">
        <v>0</v>
      </c>
      <c r="CD1180" s="30">
        <v>7</v>
      </c>
      <c r="CE1180">
        <v>2009</v>
      </c>
      <c r="CF1180" t="s">
        <v>110</v>
      </c>
      <c r="CG1180" t="s">
        <v>111</v>
      </c>
      <c r="CH1180" s="14">
        <f>IF(Table1[[#This Row],[SaleCondition]]="Normal",1,0)</f>
        <v>1</v>
      </c>
      <c r="CI1180" s="1">
        <v>154900</v>
      </c>
    </row>
    <row r="1181" spans="1:87" x14ac:dyDescent="0.2">
      <c r="A1181">
        <v>1180</v>
      </c>
      <c r="B1181">
        <v>20</v>
      </c>
      <c r="C1181" s="28" t="s">
        <v>81</v>
      </c>
      <c r="D1181">
        <v>77</v>
      </c>
      <c r="E1181">
        <v>8335</v>
      </c>
      <c r="F1181" s="28" t="s">
        <v>82</v>
      </c>
      <c r="G1181" t="s">
        <v>83</v>
      </c>
      <c r="H1181" t="s">
        <v>84</v>
      </c>
      <c r="I1181" s="28" t="s">
        <v>85</v>
      </c>
      <c r="J1181" t="s">
        <v>86</v>
      </c>
      <c r="K1181" s="30" t="s">
        <v>122</v>
      </c>
      <c r="L1181" t="s">
        <v>88</v>
      </c>
      <c r="M1181" s="31" t="s">
        <v>185</v>
      </c>
      <c r="N1181" s="31" t="s">
        <v>90</v>
      </c>
      <c r="O1181" s="28" t="s">
        <v>90</v>
      </c>
      <c r="P1181" t="s">
        <v>91</v>
      </c>
      <c r="Q1181" s="30" t="s">
        <v>115</v>
      </c>
      <c r="R1181" s="28">
        <v>5</v>
      </c>
      <c r="S1181" s="28">
        <v>5</v>
      </c>
      <c r="T1181">
        <v>1954</v>
      </c>
      <c r="U1181">
        <v>1954</v>
      </c>
      <c r="V1181" s="14">
        <f t="shared" si="18"/>
        <v>0</v>
      </c>
      <c r="W1181" s="28" t="s">
        <v>93</v>
      </c>
      <c r="X1181" s="28" t="s">
        <v>94</v>
      </c>
      <c r="Y1181" s="30" t="s">
        <v>124</v>
      </c>
      <c r="Z1181" s="28" t="s">
        <v>124</v>
      </c>
      <c r="AA1181" t="s">
        <v>117</v>
      </c>
      <c r="AB1181" s="28">
        <v>0</v>
      </c>
      <c r="AC1181" s="28" t="s">
        <v>98</v>
      </c>
      <c r="AD1181" s="28" t="s">
        <v>98</v>
      </c>
      <c r="AE1181" s="30" t="s">
        <v>168</v>
      </c>
      <c r="AF1181" t="s">
        <v>83</v>
      </c>
      <c r="AG1181" t="s">
        <v>83</v>
      </c>
      <c r="AH1181" t="s">
        <v>83</v>
      </c>
      <c r="AI1181" t="s">
        <v>83</v>
      </c>
      <c r="AJ1181">
        <v>0</v>
      </c>
      <c r="AK1181" t="s">
        <v>83</v>
      </c>
      <c r="AL1181">
        <v>0</v>
      </c>
      <c r="AM1181">
        <v>0</v>
      </c>
      <c r="AN1181">
        <v>0</v>
      </c>
      <c r="AO1181" s="28" t="s">
        <v>103</v>
      </c>
      <c r="AP1181" s="28" t="s">
        <v>97</v>
      </c>
      <c r="AQ1181" t="s">
        <v>105</v>
      </c>
      <c r="AR1181" t="s">
        <v>106</v>
      </c>
      <c r="AS1181">
        <v>1124</v>
      </c>
      <c r="AT1181">
        <v>0</v>
      </c>
      <c r="AU1181">
        <v>0</v>
      </c>
      <c r="AV1181">
        <v>1124</v>
      </c>
      <c r="AW1181" s="30">
        <v>0</v>
      </c>
      <c r="AX1181">
        <v>0</v>
      </c>
      <c r="AY1181" s="30">
        <v>1</v>
      </c>
      <c r="AZ1181" s="30">
        <v>0</v>
      </c>
      <c r="BA1181">
        <v>3</v>
      </c>
      <c r="BB1181" s="14">
        <f>IF(Table1[[#This Row],[FullBath]]+Table1[[#This Row],[HalfBath]]=Table1[[#This Row],[BedroomAbvGr]],1,0)</f>
        <v>0</v>
      </c>
      <c r="BC1181">
        <v>1</v>
      </c>
      <c r="BD1181" s="30" t="s">
        <v>98</v>
      </c>
      <c r="BE1181">
        <v>5</v>
      </c>
      <c r="BF1181" t="s">
        <v>224</v>
      </c>
      <c r="BG1181">
        <v>1</v>
      </c>
      <c r="BH1181" t="s">
        <v>97</v>
      </c>
      <c r="BI1181" t="s">
        <v>83</v>
      </c>
      <c r="BJ1181" t="s">
        <v>83</v>
      </c>
      <c r="BK1181" t="s">
        <v>83</v>
      </c>
      <c r="BL1181">
        <v>0</v>
      </c>
      <c r="BM1181">
        <v>0</v>
      </c>
      <c r="BN1181" t="s">
        <v>83</v>
      </c>
      <c r="BO1181" t="s">
        <v>83</v>
      </c>
      <c r="BP1181" t="s">
        <v>177</v>
      </c>
      <c r="BQ1181" s="30">
        <v>0</v>
      </c>
      <c r="BR1181" s="14">
        <f>IF(Table1[[#This Row],[WoodDeckSF]]&gt;0,1,0)</f>
        <v>0</v>
      </c>
      <c r="BS1181">
        <v>36</v>
      </c>
      <c r="BT1181">
        <v>190</v>
      </c>
      <c r="BU1181">
        <v>0</v>
      </c>
      <c r="BV1181">
        <v>0</v>
      </c>
      <c r="BW1181">
        <v>0</v>
      </c>
      <c r="BX1181" s="28" t="s">
        <v>83</v>
      </c>
      <c r="BY1181" s="14">
        <f>IF(Table1[[#This Row],[PoolQC]]="NA", 0, 1)</f>
        <v>0</v>
      </c>
      <c r="BZ1181" s="30" t="s">
        <v>83</v>
      </c>
      <c r="CA1181" s="14">
        <f>IF(Table1[[#This Row],[Fence]]="NA",0,1)</f>
        <v>0</v>
      </c>
      <c r="CB1181" t="s">
        <v>83</v>
      </c>
      <c r="CC1181">
        <v>0</v>
      </c>
      <c r="CD1181" s="30">
        <v>4</v>
      </c>
      <c r="CE1181">
        <v>2006</v>
      </c>
      <c r="CF1181" t="s">
        <v>110</v>
      </c>
      <c r="CG1181" t="s">
        <v>111</v>
      </c>
      <c r="CH1181" s="14">
        <f>IF(Table1[[#This Row],[SaleCondition]]="Normal",1,0)</f>
        <v>1</v>
      </c>
      <c r="CI1181" s="1">
        <v>93000</v>
      </c>
    </row>
    <row r="1182" spans="1:87" x14ac:dyDescent="0.2">
      <c r="A1182">
        <v>1181</v>
      </c>
      <c r="B1182">
        <v>60</v>
      </c>
      <c r="C1182" s="28" t="s">
        <v>81</v>
      </c>
      <c r="D1182" t="s">
        <v>83</v>
      </c>
      <c r="E1182">
        <v>11170</v>
      </c>
      <c r="F1182" s="28" t="s">
        <v>82</v>
      </c>
      <c r="G1182" t="s">
        <v>83</v>
      </c>
      <c r="H1182" t="s">
        <v>160</v>
      </c>
      <c r="I1182" s="28" t="s">
        <v>85</v>
      </c>
      <c r="J1182" t="s">
        <v>86</v>
      </c>
      <c r="K1182" s="30" t="s">
        <v>122</v>
      </c>
      <c r="L1182" t="s">
        <v>88</v>
      </c>
      <c r="M1182" s="31" t="s">
        <v>189</v>
      </c>
      <c r="N1182" s="31" t="s">
        <v>90</v>
      </c>
      <c r="O1182" s="28" t="s">
        <v>90</v>
      </c>
      <c r="P1182" t="s">
        <v>91</v>
      </c>
      <c r="Q1182" s="30" t="s">
        <v>92</v>
      </c>
      <c r="R1182" s="28">
        <v>7</v>
      </c>
      <c r="S1182" s="28">
        <v>5</v>
      </c>
      <c r="T1182">
        <v>1990</v>
      </c>
      <c r="U1182">
        <v>1991</v>
      </c>
      <c r="V1182" s="14">
        <f t="shared" si="18"/>
        <v>1</v>
      </c>
      <c r="W1182" s="28" t="s">
        <v>93</v>
      </c>
      <c r="X1182" s="28" t="s">
        <v>94</v>
      </c>
      <c r="Y1182" s="30" t="s">
        <v>116</v>
      </c>
      <c r="Z1182" s="28" t="s">
        <v>116</v>
      </c>
      <c r="AA1182" t="s">
        <v>117</v>
      </c>
      <c r="AB1182" s="28">
        <v>0</v>
      </c>
      <c r="AC1182" s="28" t="s">
        <v>98</v>
      </c>
      <c r="AD1182" s="28" t="s">
        <v>98</v>
      </c>
      <c r="AE1182" s="30" t="s">
        <v>133</v>
      </c>
      <c r="AF1182" t="s">
        <v>97</v>
      </c>
      <c r="AG1182" t="s">
        <v>98</v>
      </c>
      <c r="AH1182" t="s">
        <v>100</v>
      </c>
      <c r="AI1182" t="s">
        <v>172</v>
      </c>
      <c r="AJ1182">
        <v>1216</v>
      </c>
      <c r="AK1182" t="s">
        <v>102</v>
      </c>
      <c r="AL1182">
        <v>0</v>
      </c>
      <c r="AM1182">
        <v>0</v>
      </c>
      <c r="AN1182">
        <v>1216</v>
      </c>
      <c r="AO1182" s="28" t="s">
        <v>103</v>
      </c>
      <c r="AP1182" s="28" t="s">
        <v>104</v>
      </c>
      <c r="AQ1182" t="s">
        <v>105</v>
      </c>
      <c r="AR1182" t="s">
        <v>106</v>
      </c>
      <c r="AS1182">
        <v>1298</v>
      </c>
      <c r="AT1182">
        <v>1216</v>
      </c>
      <c r="AU1182">
        <v>0</v>
      </c>
      <c r="AV1182">
        <v>2514</v>
      </c>
      <c r="AW1182" s="30">
        <v>0</v>
      </c>
      <c r="AX1182">
        <v>0</v>
      </c>
      <c r="AY1182" s="30">
        <v>2</v>
      </c>
      <c r="AZ1182" s="30">
        <v>1</v>
      </c>
      <c r="BA1182">
        <v>4</v>
      </c>
      <c r="BB1182" s="14">
        <f>IF(Table1[[#This Row],[FullBath]]+Table1[[#This Row],[HalfBath]]=Table1[[#This Row],[BedroomAbvGr]],1,0)</f>
        <v>0</v>
      </c>
      <c r="BC1182">
        <v>1</v>
      </c>
      <c r="BD1182" s="30" t="s">
        <v>98</v>
      </c>
      <c r="BE1182">
        <v>8</v>
      </c>
      <c r="BF1182" t="s">
        <v>107</v>
      </c>
      <c r="BG1182">
        <v>0</v>
      </c>
      <c r="BH1182" t="s">
        <v>83</v>
      </c>
      <c r="BI1182" t="s">
        <v>108</v>
      </c>
      <c r="BJ1182">
        <v>1990</v>
      </c>
      <c r="BK1182" t="s">
        <v>157</v>
      </c>
      <c r="BL1182">
        <v>2</v>
      </c>
      <c r="BM1182">
        <v>693</v>
      </c>
      <c r="BN1182" t="s">
        <v>98</v>
      </c>
      <c r="BO1182" t="s">
        <v>98</v>
      </c>
      <c r="BP1182" t="s">
        <v>105</v>
      </c>
      <c r="BQ1182" s="30">
        <v>0</v>
      </c>
      <c r="BR1182" s="14">
        <f>IF(Table1[[#This Row],[WoodDeckSF]]&gt;0,1,0)</f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 s="28" t="s">
        <v>83</v>
      </c>
      <c r="BY1182" s="14">
        <f>IF(Table1[[#This Row],[PoolQC]]="NA", 0, 1)</f>
        <v>0</v>
      </c>
      <c r="BZ1182" s="30" t="s">
        <v>165</v>
      </c>
      <c r="CA1182" s="14">
        <f>IF(Table1[[#This Row],[Fence]]="NA",0,1)</f>
        <v>1</v>
      </c>
      <c r="CB1182" t="s">
        <v>83</v>
      </c>
      <c r="CC1182">
        <v>0</v>
      </c>
      <c r="CD1182" s="30">
        <v>4</v>
      </c>
      <c r="CE1182">
        <v>2006</v>
      </c>
      <c r="CF1182" t="s">
        <v>110</v>
      </c>
      <c r="CG1182" t="s">
        <v>111</v>
      </c>
      <c r="CH1182" s="14">
        <f>IF(Table1[[#This Row],[SaleCondition]]="Normal",1,0)</f>
        <v>1</v>
      </c>
      <c r="CI1182" s="1">
        <v>250000</v>
      </c>
    </row>
    <row r="1183" spans="1:87" x14ac:dyDescent="0.2">
      <c r="A1183">
        <v>1182</v>
      </c>
      <c r="B1183">
        <v>120</v>
      </c>
      <c r="C1183" s="28" t="s">
        <v>142</v>
      </c>
      <c r="D1183">
        <v>64</v>
      </c>
      <c r="E1183">
        <v>5587</v>
      </c>
      <c r="F1183" s="28" t="s">
        <v>82</v>
      </c>
      <c r="G1183" t="s">
        <v>83</v>
      </c>
      <c r="H1183" t="s">
        <v>120</v>
      </c>
      <c r="I1183" s="28" t="s">
        <v>199</v>
      </c>
      <c r="J1183" t="s">
        <v>86</v>
      </c>
      <c r="K1183" s="30" t="s">
        <v>87</v>
      </c>
      <c r="L1183" t="s">
        <v>194</v>
      </c>
      <c r="M1183" s="31" t="s">
        <v>123</v>
      </c>
      <c r="N1183" s="31" t="s">
        <v>90</v>
      </c>
      <c r="O1183" s="28" t="s">
        <v>90</v>
      </c>
      <c r="P1183" t="s">
        <v>179</v>
      </c>
      <c r="Q1183" s="30" t="s">
        <v>115</v>
      </c>
      <c r="R1183" s="28">
        <v>8</v>
      </c>
      <c r="S1183" s="28">
        <v>5</v>
      </c>
      <c r="T1183">
        <v>2008</v>
      </c>
      <c r="U1183">
        <v>2008</v>
      </c>
      <c r="V1183" s="14">
        <f t="shared" si="18"/>
        <v>0</v>
      </c>
      <c r="W1183" s="28" t="s">
        <v>152</v>
      </c>
      <c r="X1183" s="28" t="s">
        <v>94</v>
      </c>
      <c r="Y1183" s="30" t="s">
        <v>180</v>
      </c>
      <c r="Z1183" s="28" t="s">
        <v>181</v>
      </c>
      <c r="AA1183" t="s">
        <v>137</v>
      </c>
      <c r="AB1183" s="28">
        <v>186</v>
      </c>
      <c r="AC1183" s="28" t="s">
        <v>104</v>
      </c>
      <c r="AD1183" s="28" t="s">
        <v>98</v>
      </c>
      <c r="AE1183" s="30" t="s">
        <v>99</v>
      </c>
      <c r="AF1183" t="s">
        <v>104</v>
      </c>
      <c r="AG1183" t="s">
        <v>98</v>
      </c>
      <c r="AH1183" t="s">
        <v>97</v>
      </c>
      <c r="AI1183" t="s">
        <v>101</v>
      </c>
      <c r="AJ1183">
        <v>1480</v>
      </c>
      <c r="AK1183" t="s">
        <v>102</v>
      </c>
      <c r="AL1183">
        <v>0</v>
      </c>
      <c r="AM1183">
        <v>120</v>
      </c>
      <c r="AN1183">
        <v>1600</v>
      </c>
      <c r="AO1183" s="28" t="s">
        <v>103</v>
      </c>
      <c r="AP1183" s="28" t="s">
        <v>104</v>
      </c>
      <c r="AQ1183" t="s">
        <v>105</v>
      </c>
      <c r="AR1183" t="s">
        <v>106</v>
      </c>
      <c r="AS1183">
        <v>1652</v>
      </c>
      <c r="AT1183">
        <v>0</v>
      </c>
      <c r="AU1183">
        <v>0</v>
      </c>
      <c r="AV1183">
        <v>1652</v>
      </c>
      <c r="AW1183" s="30">
        <v>1</v>
      </c>
      <c r="AX1183">
        <v>1</v>
      </c>
      <c r="AY1183" s="30">
        <v>2</v>
      </c>
      <c r="AZ1183" s="30">
        <v>0</v>
      </c>
      <c r="BA1183">
        <v>2</v>
      </c>
      <c r="BB1183" s="14">
        <f>IF(Table1[[#This Row],[FullBath]]+Table1[[#This Row],[HalfBath]]=Table1[[#This Row],[BedroomAbvGr]],1,0)</f>
        <v>1</v>
      </c>
      <c r="BC1183">
        <v>1</v>
      </c>
      <c r="BD1183" s="30" t="s">
        <v>97</v>
      </c>
      <c r="BE1183">
        <v>5</v>
      </c>
      <c r="BF1183" t="s">
        <v>107</v>
      </c>
      <c r="BG1183">
        <v>1</v>
      </c>
      <c r="BH1183" t="s">
        <v>97</v>
      </c>
      <c r="BI1183" t="s">
        <v>108</v>
      </c>
      <c r="BJ1183">
        <v>2008</v>
      </c>
      <c r="BK1183" t="s">
        <v>157</v>
      </c>
      <c r="BL1183">
        <v>2</v>
      </c>
      <c r="BM1183">
        <v>482</v>
      </c>
      <c r="BN1183" t="s">
        <v>98</v>
      </c>
      <c r="BO1183" t="s">
        <v>98</v>
      </c>
      <c r="BP1183" t="s">
        <v>105</v>
      </c>
      <c r="BQ1183" s="30">
        <v>162</v>
      </c>
      <c r="BR1183" s="14">
        <f>IF(Table1[[#This Row],[WoodDeckSF]]&gt;0,1,0)</f>
        <v>1</v>
      </c>
      <c r="BS1183">
        <v>53</v>
      </c>
      <c r="BT1183">
        <v>0</v>
      </c>
      <c r="BU1183">
        <v>153</v>
      </c>
      <c r="BV1183">
        <v>0</v>
      </c>
      <c r="BW1183">
        <v>0</v>
      </c>
      <c r="BX1183" s="28" t="s">
        <v>83</v>
      </c>
      <c r="BY1183" s="14">
        <f>IF(Table1[[#This Row],[PoolQC]]="NA", 0, 1)</f>
        <v>0</v>
      </c>
      <c r="BZ1183" s="30" t="s">
        <v>83</v>
      </c>
      <c r="CA1183" s="14">
        <f>IF(Table1[[#This Row],[Fence]]="NA",0,1)</f>
        <v>0</v>
      </c>
      <c r="CB1183" t="s">
        <v>83</v>
      </c>
      <c r="CC1183">
        <v>0</v>
      </c>
      <c r="CD1183" s="30">
        <v>11</v>
      </c>
      <c r="CE1183">
        <v>2008</v>
      </c>
      <c r="CF1183" t="s">
        <v>158</v>
      </c>
      <c r="CG1183" t="s">
        <v>159</v>
      </c>
      <c r="CH1183" s="14">
        <f>IF(Table1[[#This Row],[SaleCondition]]="Normal",1,0)</f>
        <v>0</v>
      </c>
      <c r="CI1183" s="1">
        <v>392500</v>
      </c>
    </row>
    <row r="1184" spans="1:87" x14ac:dyDescent="0.2">
      <c r="A1184">
        <v>1183</v>
      </c>
      <c r="B1184">
        <v>60</v>
      </c>
      <c r="C1184" s="28" t="s">
        <v>81</v>
      </c>
      <c r="D1184">
        <v>160</v>
      </c>
      <c r="E1184">
        <v>15623</v>
      </c>
      <c r="F1184" s="28" t="s">
        <v>82</v>
      </c>
      <c r="G1184" t="s">
        <v>83</v>
      </c>
      <c r="H1184" t="s">
        <v>120</v>
      </c>
      <c r="I1184" s="28" t="s">
        <v>85</v>
      </c>
      <c r="J1184" t="s">
        <v>86</v>
      </c>
      <c r="K1184" s="30" t="s">
        <v>122</v>
      </c>
      <c r="L1184" t="s">
        <v>88</v>
      </c>
      <c r="M1184" s="31" t="s">
        <v>129</v>
      </c>
      <c r="N1184" s="31" t="s">
        <v>90</v>
      </c>
      <c r="O1184" s="28" t="s">
        <v>90</v>
      </c>
      <c r="P1184" t="s">
        <v>91</v>
      </c>
      <c r="Q1184" s="30" t="s">
        <v>92</v>
      </c>
      <c r="R1184" s="28">
        <v>10</v>
      </c>
      <c r="S1184" s="28">
        <v>5</v>
      </c>
      <c r="T1184">
        <v>1996</v>
      </c>
      <c r="U1184">
        <v>1996</v>
      </c>
      <c r="V1184" s="14">
        <f t="shared" si="18"/>
        <v>0</v>
      </c>
      <c r="W1184" s="28" t="s">
        <v>152</v>
      </c>
      <c r="X1184" s="28" t="s">
        <v>94</v>
      </c>
      <c r="Y1184" s="30" t="s">
        <v>124</v>
      </c>
      <c r="Z1184" s="28" t="s">
        <v>234</v>
      </c>
      <c r="AA1184" t="s">
        <v>117</v>
      </c>
      <c r="AB1184" s="28">
        <v>0</v>
      </c>
      <c r="AC1184" s="28" t="s">
        <v>97</v>
      </c>
      <c r="AD1184" s="28" t="s">
        <v>98</v>
      </c>
      <c r="AE1184" s="30" t="s">
        <v>99</v>
      </c>
      <c r="AF1184" t="s">
        <v>104</v>
      </c>
      <c r="AG1184" t="s">
        <v>98</v>
      </c>
      <c r="AH1184" t="s">
        <v>130</v>
      </c>
      <c r="AI1184" t="s">
        <v>101</v>
      </c>
      <c r="AJ1184">
        <v>2096</v>
      </c>
      <c r="AK1184" t="s">
        <v>102</v>
      </c>
      <c r="AL1184">
        <v>0</v>
      </c>
      <c r="AM1184">
        <v>300</v>
      </c>
      <c r="AN1184">
        <v>2396</v>
      </c>
      <c r="AO1184" s="28" t="s">
        <v>103</v>
      </c>
      <c r="AP1184" s="28" t="s">
        <v>104</v>
      </c>
      <c r="AQ1184" t="s">
        <v>105</v>
      </c>
      <c r="AR1184" t="s">
        <v>106</v>
      </c>
      <c r="AS1184">
        <v>2411</v>
      </c>
      <c r="AT1184">
        <v>2065</v>
      </c>
      <c r="AU1184">
        <v>0</v>
      </c>
      <c r="AV1184">
        <v>4476</v>
      </c>
      <c r="AW1184" s="30">
        <v>1</v>
      </c>
      <c r="AX1184">
        <v>0</v>
      </c>
      <c r="AY1184" s="30">
        <v>3</v>
      </c>
      <c r="AZ1184" s="30">
        <v>1</v>
      </c>
      <c r="BA1184">
        <v>4</v>
      </c>
      <c r="BB1184" s="14">
        <f>IF(Table1[[#This Row],[FullBath]]+Table1[[#This Row],[HalfBath]]=Table1[[#This Row],[BedroomAbvGr]],1,0)</f>
        <v>1</v>
      </c>
      <c r="BC1184">
        <v>1</v>
      </c>
      <c r="BD1184" s="30" t="s">
        <v>104</v>
      </c>
      <c r="BE1184">
        <v>10</v>
      </c>
      <c r="BF1184" t="s">
        <v>107</v>
      </c>
      <c r="BG1184">
        <v>2</v>
      </c>
      <c r="BH1184" t="s">
        <v>98</v>
      </c>
      <c r="BI1184" t="s">
        <v>108</v>
      </c>
      <c r="BJ1184">
        <v>1996</v>
      </c>
      <c r="BK1184" t="s">
        <v>157</v>
      </c>
      <c r="BL1184">
        <v>3</v>
      </c>
      <c r="BM1184">
        <v>813</v>
      </c>
      <c r="BN1184" t="s">
        <v>98</v>
      </c>
      <c r="BO1184" t="s">
        <v>98</v>
      </c>
      <c r="BP1184" t="s">
        <v>105</v>
      </c>
      <c r="BQ1184" s="30">
        <v>171</v>
      </c>
      <c r="BR1184" s="14">
        <f>IF(Table1[[#This Row],[WoodDeckSF]]&gt;0,1,0)</f>
        <v>1</v>
      </c>
      <c r="BS1184">
        <v>78</v>
      </c>
      <c r="BT1184">
        <v>0</v>
      </c>
      <c r="BU1184">
        <v>0</v>
      </c>
      <c r="BV1184">
        <v>0</v>
      </c>
      <c r="BW1184">
        <v>555</v>
      </c>
      <c r="BX1184" s="28" t="s">
        <v>104</v>
      </c>
      <c r="BY1184" s="14">
        <f>IF(Table1[[#This Row],[PoolQC]]="NA", 0, 1)</f>
        <v>1</v>
      </c>
      <c r="BZ1184" s="30" t="s">
        <v>134</v>
      </c>
      <c r="CA1184" s="14">
        <f>IF(Table1[[#This Row],[Fence]]="NA",0,1)</f>
        <v>1</v>
      </c>
      <c r="CB1184" t="s">
        <v>83</v>
      </c>
      <c r="CC1184">
        <v>0</v>
      </c>
      <c r="CD1184" s="30">
        <v>7</v>
      </c>
      <c r="CE1184">
        <v>2007</v>
      </c>
      <c r="CF1184" t="s">
        <v>110</v>
      </c>
      <c r="CG1184" t="s">
        <v>128</v>
      </c>
      <c r="CH1184" s="14">
        <f>IF(Table1[[#This Row],[SaleCondition]]="Normal",1,0)</f>
        <v>0</v>
      </c>
      <c r="CI1184" s="1">
        <v>745000</v>
      </c>
    </row>
    <row r="1185" spans="1:87" x14ac:dyDescent="0.2">
      <c r="A1185">
        <v>1184</v>
      </c>
      <c r="B1185">
        <v>30</v>
      </c>
      <c r="C1185" s="28" t="s">
        <v>81</v>
      </c>
      <c r="D1185">
        <v>60</v>
      </c>
      <c r="E1185">
        <v>10800</v>
      </c>
      <c r="F1185" s="28" t="s">
        <v>82</v>
      </c>
      <c r="G1185" t="s">
        <v>174</v>
      </c>
      <c r="H1185" t="s">
        <v>84</v>
      </c>
      <c r="I1185" s="28" t="s">
        <v>85</v>
      </c>
      <c r="J1185" t="s">
        <v>86</v>
      </c>
      <c r="K1185" s="30" t="s">
        <v>87</v>
      </c>
      <c r="L1185" t="s">
        <v>88</v>
      </c>
      <c r="M1185" s="31" t="s">
        <v>143</v>
      </c>
      <c r="N1185" s="31" t="s">
        <v>90</v>
      </c>
      <c r="O1185" s="28" t="s">
        <v>90</v>
      </c>
      <c r="P1185" t="s">
        <v>91</v>
      </c>
      <c r="Q1185" s="30" t="s">
        <v>115</v>
      </c>
      <c r="R1185" s="28">
        <v>5</v>
      </c>
      <c r="S1185" s="28">
        <v>6</v>
      </c>
      <c r="T1185">
        <v>1920</v>
      </c>
      <c r="U1185">
        <v>1950</v>
      </c>
      <c r="V1185" s="14">
        <f t="shared" si="18"/>
        <v>1</v>
      </c>
      <c r="W1185" s="28" t="s">
        <v>152</v>
      </c>
      <c r="X1185" s="28" t="s">
        <v>94</v>
      </c>
      <c r="Y1185" s="30" t="s">
        <v>203</v>
      </c>
      <c r="Z1185" s="28" t="s">
        <v>203</v>
      </c>
      <c r="AA1185" t="s">
        <v>117</v>
      </c>
      <c r="AB1185" s="28">
        <v>0</v>
      </c>
      <c r="AC1185" s="28" t="s">
        <v>98</v>
      </c>
      <c r="AD1185" s="28" t="s">
        <v>98</v>
      </c>
      <c r="AE1185" s="30" t="s">
        <v>126</v>
      </c>
      <c r="AF1185" t="s">
        <v>98</v>
      </c>
      <c r="AG1185" t="s">
        <v>98</v>
      </c>
      <c r="AH1185" t="s">
        <v>100</v>
      </c>
      <c r="AI1185" t="s">
        <v>153</v>
      </c>
      <c r="AJ1185">
        <v>821</v>
      </c>
      <c r="AK1185" t="s">
        <v>102</v>
      </c>
      <c r="AL1185">
        <v>0</v>
      </c>
      <c r="AM1185">
        <v>299</v>
      </c>
      <c r="AN1185">
        <v>1120</v>
      </c>
      <c r="AO1185" s="28" t="s">
        <v>103</v>
      </c>
      <c r="AP1185" s="28" t="s">
        <v>104</v>
      </c>
      <c r="AQ1185" t="s">
        <v>105</v>
      </c>
      <c r="AR1185" t="s">
        <v>106</v>
      </c>
      <c r="AS1185">
        <v>1130</v>
      </c>
      <c r="AT1185">
        <v>0</v>
      </c>
      <c r="AU1185">
        <v>0</v>
      </c>
      <c r="AV1185">
        <v>1130</v>
      </c>
      <c r="AW1185" s="30">
        <v>1</v>
      </c>
      <c r="AX1185">
        <v>0</v>
      </c>
      <c r="AY1185" s="30">
        <v>1</v>
      </c>
      <c r="AZ1185" s="30">
        <v>0</v>
      </c>
      <c r="BA1185">
        <v>2</v>
      </c>
      <c r="BB1185" s="14">
        <f>IF(Table1[[#This Row],[FullBath]]+Table1[[#This Row],[HalfBath]]=Table1[[#This Row],[BedroomAbvGr]],1,0)</f>
        <v>0</v>
      </c>
      <c r="BC1185">
        <v>1</v>
      </c>
      <c r="BD1185" s="30" t="s">
        <v>98</v>
      </c>
      <c r="BE1185">
        <v>5</v>
      </c>
      <c r="BF1185" t="s">
        <v>107</v>
      </c>
      <c r="BG1185">
        <v>1</v>
      </c>
      <c r="BH1185" t="s">
        <v>97</v>
      </c>
      <c r="BI1185" t="s">
        <v>127</v>
      </c>
      <c r="BJ1185">
        <v>1970</v>
      </c>
      <c r="BK1185" t="s">
        <v>102</v>
      </c>
      <c r="BL1185">
        <v>2</v>
      </c>
      <c r="BM1185">
        <v>720</v>
      </c>
      <c r="BN1185" t="s">
        <v>98</v>
      </c>
      <c r="BO1185" t="s">
        <v>98</v>
      </c>
      <c r="BP1185" t="s">
        <v>105</v>
      </c>
      <c r="BQ1185" s="30">
        <v>229</v>
      </c>
      <c r="BR1185" s="14">
        <f>IF(Table1[[#This Row],[WoodDeckSF]]&gt;0,1,0)</f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s="28" t="s">
        <v>83</v>
      </c>
      <c r="BY1185" s="14">
        <f>IF(Table1[[#This Row],[PoolQC]]="NA", 0, 1)</f>
        <v>0</v>
      </c>
      <c r="BZ1185" s="30" t="s">
        <v>83</v>
      </c>
      <c r="CA1185" s="14">
        <f>IF(Table1[[#This Row],[Fence]]="NA",0,1)</f>
        <v>0</v>
      </c>
      <c r="CB1185" t="s">
        <v>83</v>
      </c>
      <c r="CC1185">
        <v>0</v>
      </c>
      <c r="CD1185" s="30">
        <v>6</v>
      </c>
      <c r="CE1185">
        <v>2006</v>
      </c>
      <c r="CF1185" t="s">
        <v>110</v>
      </c>
      <c r="CG1185" t="s">
        <v>111</v>
      </c>
      <c r="CH1185" s="14">
        <f>IF(Table1[[#This Row],[SaleCondition]]="Normal",1,0)</f>
        <v>1</v>
      </c>
      <c r="CI1185" s="1">
        <v>120000</v>
      </c>
    </row>
    <row r="1186" spans="1:87" x14ac:dyDescent="0.2">
      <c r="A1186">
        <v>1185</v>
      </c>
      <c r="B1186">
        <v>20</v>
      </c>
      <c r="C1186" s="28" t="s">
        <v>81</v>
      </c>
      <c r="D1186">
        <v>50</v>
      </c>
      <c r="E1186">
        <v>35133</v>
      </c>
      <c r="F1186" s="28" t="s">
        <v>174</v>
      </c>
      <c r="G1186" t="s">
        <v>83</v>
      </c>
      <c r="H1186" t="s">
        <v>84</v>
      </c>
      <c r="I1186" s="28" t="s">
        <v>85</v>
      </c>
      <c r="J1186" t="s">
        <v>86</v>
      </c>
      <c r="K1186" s="30" t="s">
        <v>87</v>
      </c>
      <c r="L1186" t="s">
        <v>194</v>
      </c>
      <c r="M1186" s="31" t="s">
        <v>189</v>
      </c>
      <c r="N1186" s="31" t="s">
        <v>90</v>
      </c>
      <c r="O1186" s="28" t="s">
        <v>90</v>
      </c>
      <c r="P1186" t="s">
        <v>91</v>
      </c>
      <c r="Q1186" s="30" t="s">
        <v>115</v>
      </c>
      <c r="R1186" s="28">
        <v>5</v>
      </c>
      <c r="S1186" s="28">
        <v>4</v>
      </c>
      <c r="T1186">
        <v>1963</v>
      </c>
      <c r="U1186">
        <v>1963</v>
      </c>
      <c r="V1186" s="14">
        <f t="shared" si="18"/>
        <v>0</v>
      </c>
      <c r="W1186" s="28" t="s">
        <v>152</v>
      </c>
      <c r="X1186" s="28" t="s">
        <v>94</v>
      </c>
      <c r="Y1186" s="30" t="s">
        <v>116</v>
      </c>
      <c r="Z1186" s="28" t="s">
        <v>116</v>
      </c>
      <c r="AA1186" t="s">
        <v>96</v>
      </c>
      <c r="AB1186" s="28">
        <v>226</v>
      </c>
      <c r="AC1186" s="28" t="s">
        <v>98</v>
      </c>
      <c r="AD1186" s="28" t="s">
        <v>98</v>
      </c>
      <c r="AE1186" s="30" t="s">
        <v>118</v>
      </c>
      <c r="AF1186" t="s">
        <v>98</v>
      </c>
      <c r="AG1186" t="s">
        <v>98</v>
      </c>
      <c r="AH1186" t="s">
        <v>97</v>
      </c>
      <c r="AI1186" t="s">
        <v>153</v>
      </c>
      <c r="AJ1186">
        <v>1159</v>
      </c>
      <c r="AK1186" t="s">
        <v>102</v>
      </c>
      <c r="AL1186">
        <v>0</v>
      </c>
      <c r="AM1186">
        <v>413</v>
      </c>
      <c r="AN1186">
        <v>1572</v>
      </c>
      <c r="AO1186" s="28" t="s">
        <v>103</v>
      </c>
      <c r="AP1186" s="28" t="s">
        <v>97</v>
      </c>
      <c r="AQ1186" t="s">
        <v>105</v>
      </c>
      <c r="AR1186" t="s">
        <v>106</v>
      </c>
      <c r="AS1186">
        <v>1572</v>
      </c>
      <c r="AT1186">
        <v>0</v>
      </c>
      <c r="AU1186">
        <v>0</v>
      </c>
      <c r="AV1186">
        <v>1572</v>
      </c>
      <c r="AW1186" s="30">
        <v>1</v>
      </c>
      <c r="AX1186">
        <v>0</v>
      </c>
      <c r="AY1186" s="30">
        <v>1</v>
      </c>
      <c r="AZ1186" s="30">
        <v>1</v>
      </c>
      <c r="BA1186">
        <v>3</v>
      </c>
      <c r="BB1186" s="14">
        <f>IF(Table1[[#This Row],[FullBath]]+Table1[[#This Row],[HalfBath]]=Table1[[#This Row],[BedroomAbvGr]],1,0)</f>
        <v>0</v>
      </c>
      <c r="BC1186">
        <v>1</v>
      </c>
      <c r="BD1186" s="30" t="s">
        <v>98</v>
      </c>
      <c r="BE1186">
        <v>5</v>
      </c>
      <c r="BF1186" t="s">
        <v>107</v>
      </c>
      <c r="BG1186">
        <v>2</v>
      </c>
      <c r="BH1186" t="s">
        <v>98</v>
      </c>
      <c r="BI1186" t="s">
        <v>217</v>
      </c>
      <c r="BJ1186">
        <v>1963</v>
      </c>
      <c r="BK1186" t="s">
        <v>109</v>
      </c>
      <c r="BL1186">
        <v>3</v>
      </c>
      <c r="BM1186">
        <v>995</v>
      </c>
      <c r="BN1186" t="s">
        <v>98</v>
      </c>
      <c r="BO1186" t="s">
        <v>98</v>
      </c>
      <c r="BP1186" t="s">
        <v>105</v>
      </c>
      <c r="BQ1186" s="30">
        <v>0</v>
      </c>
      <c r="BR1186" s="14">
        <f>IF(Table1[[#This Row],[WoodDeckSF]]&gt;0,1,0)</f>
        <v>0</v>
      </c>
      <c r="BS1186">
        <v>263</v>
      </c>
      <c r="BT1186">
        <v>0</v>
      </c>
      <c r="BU1186">
        <v>0</v>
      </c>
      <c r="BV1186">
        <v>263</v>
      </c>
      <c r="BW1186">
        <v>0</v>
      </c>
      <c r="BX1186" s="28" t="s">
        <v>83</v>
      </c>
      <c r="BY1186" s="14">
        <f>IF(Table1[[#This Row],[PoolQC]]="NA", 0, 1)</f>
        <v>0</v>
      </c>
      <c r="BZ1186" s="30" t="s">
        <v>83</v>
      </c>
      <c r="CA1186" s="14">
        <f>IF(Table1[[#This Row],[Fence]]="NA",0,1)</f>
        <v>0</v>
      </c>
      <c r="CB1186" t="s">
        <v>83</v>
      </c>
      <c r="CC1186">
        <v>0</v>
      </c>
      <c r="CD1186" s="30">
        <v>5</v>
      </c>
      <c r="CE1186">
        <v>2007</v>
      </c>
      <c r="CF1186" t="s">
        <v>110</v>
      </c>
      <c r="CG1186" t="s">
        <v>111</v>
      </c>
      <c r="CH1186" s="14">
        <f>IF(Table1[[#This Row],[SaleCondition]]="Normal",1,0)</f>
        <v>1</v>
      </c>
      <c r="CI1186" s="1">
        <v>186700</v>
      </c>
    </row>
    <row r="1187" spans="1:87" x14ac:dyDescent="0.2">
      <c r="A1187">
        <v>1186</v>
      </c>
      <c r="B1187">
        <v>50</v>
      </c>
      <c r="C1187" s="28" t="s">
        <v>81</v>
      </c>
      <c r="D1187">
        <v>60</v>
      </c>
      <c r="E1187">
        <v>9738</v>
      </c>
      <c r="F1187" s="28" t="s">
        <v>82</v>
      </c>
      <c r="G1187" t="s">
        <v>83</v>
      </c>
      <c r="H1187" t="s">
        <v>84</v>
      </c>
      <c r="I1187" s="28" t="s">
        <v>85</v>
      </c>
      <c r="J1187" t="s">
        <v>86</v>
      </c>
      <c r="K1187" s="30" t="s">
        <v>87</v>
      </c>
      <c r="L1187" t="s">
        <v>88</v>
      </c>
      <c r="M1187" s="31" t="s">
        <v>185</v>
      </c>
      <c r="N1187" s="31" t="s">
        <v>90</v>
      </c>
      <c r="O1187" s="28" t="s">
        <v>90</v>
      </c>
      <c r="P1187" t="s">
        <v>91</v>
      </c>
      <c r="Q1187" s="30" t="s">
        <v>132</v>
      </c>
      <c r="R1187" s="28">
        <v>5</v>
      </c>
      <c r="S1187" s="28">
        <v>7</v>
      </c>
      <c r="T1187">
        <v>1924</v>
      </c>
      <c r="U1187">
        <v>1950</v>
      </c>
      <c r="V1187" s="14">
        <f t="shared" si="18"/>
        <v>1</v>
      </c>
      <c r="W1187" s="28" t="s">
        <v>93</v>
      </c>
      <c r="X1187" s="28" t="s">
        <v>94</v>
      </c>
      <c r="Y1187" s="30" t="s">
        <v>186</v>
      </c>
      <c r="Z1187" s="28" t="s">
        <v>186</v>
      </c>
      <c r="AA1187" t="s">
        <v>117</v>
      </c>
      <c r="AB1187" s="28">
        <v>0</v>
      </c>
      <c r="AC1187" s="28" t="s">
        <v>98</v>
      </c>
      <c r="AD1187" s="28" t="s">
        <v>97</v>
      </c>
      <c r="AE1187" s="30" t="s">
        <v>126</v>
      </c>
      <c r="AF1187" t="s">
        <v>98</v>
      </c>
      <c r="AG1187" t="s">
        <v>98</v>
      </c>
      <c r="AH1187" t="s">
        <v>100</v>
      </c>
      <c r="AI1187" t="s">
        <v>141</v>
      </c>
      <c r="AJ1187">
        <v>392</v>
      </c>
      <c r="AK1187" t="s">
        <v>102</v>
      </c>
      <c r="AL1187">
        <v>0</v>
      </c>
      <c r="AM1187">
        <v>392</v>
      </c>
      <c r="AN1187">
        <v>784</v>
      </c>
      <c r="AO1187" s="28" t="s">
        <v>103</v>
      </c>
      <c r="AP1187" s="28" t="s">
        <v>97</v>
      </c>
      <c r="AQ1187" t="s">
        <v>105</v>
      </c>
      <c r="AR1187" t="s">
        <v>106</v>
      </c>
      <c r="AS1187">
        <v>949</v>
      </c>
      <c r="AT1187">
        <v>272</v>
      </c>
      <c r="AU1187">
        <v>0</v>
      </c>
      <c r="AV1187">
        <v>1221</v>
      </c>
      <c r="AW1187" s="30">
        <v>1</v>
      </c>
      <c r="AX1187">
        <v>0</v>
      </c>
      <c r="AY1187" s="30">
        <v>1</v>
      </c>
      <c r="AZ1187" s="30">
        <v>0</v>
      </c>
      <c r="BA1187">
        <v>4</v>
      </c>
      <c r="BB1187" s="14">
        <f>IF(Table1[[#This Row],[FullBath]]+Table1[[#This Row],[HalfBath]]=Table1[[#This Row],[BedroomAbvGr]],1,0)</f>
        <v>0</v>
      </c>
      <c r="BC1187">
        <v>1</v>
      </c>
      <c r="BD1187" s="30" t="s">
        <v>98</v>
      </c>
      <c r="BE1187">
        <v>7</v>
      </c>
      <c r="BF1187" t="s">
        <v>107</v>
      </c>
      <c r="BG1187">
        <v>0</v>
      </c>
      <c r="BH1187" t="s">
        <v>83</v>
      </c>
      <c r="BI1187" t="s">
        <v>108</v>
      </c>
      <c r="BJ1187">
        <v>1965</v>
      </c>
      <c r="BK1187" t="s">
        <v>102</v>
      </c>
      <c r="BL1187">
        <v>1</v>
      </c>
      <c r="BM1187">
        <v>392</v>
      </c>
      <c r="BN1187" t="s">
        <v>98</v>
      </c>
      <c r="BO1187" t="s">
        <v>98</v>
      </c>
      <c r="BP1187" t="s">
        <v>105</v>
      </c>
      <c r="BQ1187" s="30">
        <v>0</v>
      </c>
      <c r="BR1187" s="14">
        <f>IF(Table1[[#This Row],[WoodDeckSF]]&gt;0,1,0)</f>
        <v>0</v>
      </c>
      <c r="BS1187">
        <v>0</v>
      </c>
      <c r="BT1187">
        <v>236</v>
      </c>
      <c r="BU1187">
        <v>0</v>
      </c>
      <c r="BV1187">
        <v>0</v>
      </c>
      <c r="BW1187">
        <v>0</v>
      </c>
      <c r="BX1187" s="28" t="s">
        <v>83</v>
      </c>
      <c r="BY1187" s="14">
        <f>IF(Table1[[#This Row],[PoolQC]]="NA", 0, 1)</f>
        <v>0</v>
      </c>
      <c r="BZ1187" s="30" t="s">
        <v>83</v>
      </c>
      <c r="CA1187" s="14">
        <f>IF(Table1[[#This Row],[Fence]]="NA",0,1)</f>
        <v>0</v>
      </c>
      <c r="CB1187" t="s">
        <v>83</v>
      </c>
      <c r="CC1187">
        <v>0</v>
      </c>
      <c r="CD1187" s="30">
        <v>3</v>
      </c>
      <c r="CE1187">
        <v>2006</v>
      </c>
      <c r="CF1187" t="s">
        <v>110</v>
      </c>
      <c r="CG1187" t="s">
        <v>111</v>
      </c>
      <c r="CH1187" s="14">
        <f>IF(Table1[[#This Row],[SaleCondition]]="Normal",1,0)</f>
        <v>1</v>
      </c>
      <c r="CI1187" s="1">
        <v>104900</v>
      </c>
    </row>
    <row r="1188" spans="1:87" x14ac:dyDescent="0.2">
      <c r="A1188">
        <v>1187</v>
      </c>
      <c r="B1188">
        <v>190</v>
      </c>
      <c r="C1188" s="28" t="s">
        <v>81</v>
      </c>
      <c r="D1188">
        <v>107</v>
      </c>
      <c r="E1188">
        <v>10615</v>
      </c>
      <c r="F1188" s="28" t="s">
        <v>82</v>
      </c>
      <c r="G1188" t="s">
        <v>83</v>
      </c>
      <c r="H1188" t="s">
        <v>120</v>
      </c>
      <c r="I1188" s="28" t="s">
        <v>175</v>
      </c>
      <c r="J1188" t="s">
        <v>86</v>
      </c>
      <c r="K1188" s="30" t="s">
        <v>122</v>
      </c>
      <c r="L1188" t="s">
        <v>194</v>
      </c>
      <c r="M1188" s="31" t="s">
        <v>143</v>
      </c>
      <c r="N1188" s="31" t="s">
        <v>144</v>
      </c>
      <c r="O1188" s="28" t="s">
        <v>144</v>
      </c>
      <c r="P1188" t="s">
        <v>149</v>
      </c>
      <c r="Q1188" s="30" t="s">
        <v>92</v>
      </c>
      <c r="R1188" s="28">
        <v>3</v>
      </c>
      <c r="S1188" s="28">
        <v>5</v>
      </c>
      <c r="T1188">
        <v>1900</v>
      </c>
      <c r="U1188">
        <v>1970</v>
      </c>
      <c r="V1188" s="14">
        <f t="shared" si="18"/>
        <v>1</v>
      </c>
      <c r="W1188" s="28" t="s">
        <v>93</v>
      </c>
      <c r="X1188" s="28" t="s">
        <v>94</v>
      </c>
      <c r="Y1188" s="30" t="s">
        <v>140</v>
      </c>
      <c r="Z1188" s="28" t="s">
        <v>140</v>
      </c>
      <c r="AA1188" t="s">
        <v>117</v>
      </c>
      <c r="AB1188" s="28">
        <v>0</v>
      </c>
      <c r="AC1188" s="28" t="s">
        <v>98</v>
      </c>
      <c r="AD1188" s="28" t="s">
        <v>98</v>
      </c>
      <c r="AE1188" s="30" t="s">
        <v>118</v>
      </c>
      <c r="AF1188" t="s">
        <v>147</v>
      </c>
      <c r="AG1188" t="s">
        <v>98</v>
      </c>
      <c r="AH1188" t="s">
        <v>121</v>
      </c>
      <c r="AI1188" t="s">
        <v>141</v>
      </c>
      <c r="AJ1188">
        <v>440</v>
      </c>
      <c r="AK1188" t="s">
        <v>102</v>
      </c>
      <c r="AL1188">
        <v>0</v>
      </c>
      <c r="AM1188">
        <v>538</v>
      </c>
      <c r="AN1188">
        <v>978</v>
      </c>
      <c r="AO1188" s="28" t="s">
        <v>103</v>
      </c>
      <c r="AP1188" s="28" t="s">
        <v>98</v>
      </c>
      <c r="AQ1188" t="s">
        <v>105</v>
      </c>
      <c r="AR1188" t="s">
        <v>106</v>
      </c>
      <c r="AS1188">
        <v>1014</v>
      </c>
      <c r="AT1188">
        <v>685</v>
      </c>
      <c r="AU1188">
        <v>0</v>
      </c>
      <c r="AV1188">
        <v>1699</v>
      </c>
      <c r="AW1188" s="30">
        <v>1</v>
      </c>
      <c r="AX1188">
        <v>0</v>
      </c>
      <c r="AY1188" s="30">
        <v>2</v>
      </c>
      <c r="AZ1188" s="30">
        <v>0</v>
      </c>
      <c r="BA1188">
        <v>3</v>
      </c>
      <c r="BB1188" s="14">
        <f>IF(Table1[[#This Row],[FullBath]]+Table1[[#This Row],[HalfBath]]=Table1[[#This Row],[BedroomAbvGr]],1,0)</f>
        <v>0</v>
      </c>
      <c r="BC1188">
        <v>2</v>
      </c>
      <c r="BD1188" s="30" t="s">
        <v>98</v>
      </c>
      <c r="BE1188">
        <v>7</v>
      </c>
      <c r="BF1188" t="s">
        <v>107</v>
      </c>
      <c r="BG1188">
        <v>0</v>
      </c>
      <c r="BH1188" t="s">
        <v>83</v>
      </c>
      <c r="BI1188" t="s">
        <v>169</v>
      </c>
      <c r="BJ1188">
        <v>1920</v>
      </c>
      <c r="BK1188" t="s">
        <v>102</v>
      </c>
      <c r="BL1188">
        <v>2</v>
      </c>
      <c r="BM1188">
        <v>420</v>
      </c>
      <c r="BN1188" t="s">
        <v>147</v>
      </c>
      <c r="BO1188" t="s">
        <v>147</v>
      </c>
      <c r="BP1188" t="s">
        <v>105</v>
      </c>
      <c r="BQ1188" s="30">
        <v>0</v>
      </c>
      <c r="BR1188" s="14">
        <f>IF(Table1[[#This Row],[WoodDeckSF]]&gt;0,1,0)</f>
        <v>0</v>
      </c>
      <c r="BS1188">
        <v>74</v>
      </c>
      <c r="BT1188">
        <v>0</v>
      </c>
      <c r="BU1188">
        <v>0</v>
      </c>
      <c r="BV1188">
        <v>0</v>
      </c>
      <c r="BW1188">
        <v>0</v>
      </c>
      <c r="BX1188" s="28" t="s">
        <v>83</v>
      </c>
      <c r="BY1188" s="14">
        <f>IF(Table1[[#This Row],[PoolQC]]="NA", 0, 1)</f>
        <v>0</v>
      </c>
      <c r="BZ1188" s="30" t="s">
        <v>83</v>
      </c>
      <c r="CA1188" s="14">
        <f>IF(Table1[[#This Row],[Fence]]="NA",0,1)</f>
        <v>0</v>
      </c>
      <c r="CB1188" t="s">
        <v>83</v>
      </c>
      <c r="CC1188">
        <v>0</v>
      </c>
      <c r="CD1188" s="30">
        <v>8</v>
      </c>
      <c r="CE1188">
        <v>2009</v>
      </c>
      <c r="CF1188" t="s">
        <v>110</v>
      </c>
      <c r="CG1188" t="s">
        <v>128</v>
      </c>
      <c r="CH1188" s="14">
        <f>IF(Table1[[#This Row],[SaleCondition]]="Normal",1,0)</f>
        <v>0</v>
      </c>
      <c r="CI1188" s="1">
        <v>95000</v>
      </c>
    </row>
    <row r="1189" spans="1:87" x14ac:dyDescent="0.2">
      <c r="A1189">
        <v>1188</v>
      </c>
      <c r="B1189">
        <v>20</v>
      </c>
      <c r="C1189" s="28" t="s">
        <v>81</v>
      </c>
      <c r="D1189">
        <v>89</v>
      </c>
      <c r="E1189">
        <v>12461</v>
      </c>
      <c r="F1189" s="28" t="s">
        <v>82</v>
      </c>
      <c r="G1189" t="s">
        <v>83</v>
      </c>
      <c r="H1189" t="s">
        <v>84</v>
      </c>
      <c r="I1189" s="28" t="s">
        <v>85</v>
      </c>
      <c r="J1189" t="s">
        <v>86</v>
      </c>
      <c r="K1189" s="30" t="s">
        <v>122</v>
      </c>
      <c r="L1189" t="s">
        <v>88</v>
      </c>
      <c r="M1189" s="31" t="s">
        <v>129</v>
      </c>
      <c r="N1189" s="31" t="s">
        <v>90</v>
      </c>
      <c r="O1189" s="28" t="s">
        <v>90</v>
      </c>
      <c r="P1189" t="s">
        <v>91</v>
      </c>
      <c r="Q1189" s="30" t="s">
        <v>115</v>
      </c>
      <c r="R1189" s="28">
        <v>8</v>
      </c>
      <c r="S1189" s="28">
        <v>5</v>
      </c>
      <c r="T1189">
        <v>1994</v>
      </c>
      <c r="U1189">
        <v>1995</v>
      </c>
      <c r="V1189" s="14">
        <f t="shared" si="18"/>
        <v>1</v>
      </c>
      <c r="W1189" s="28" t="s">
        <v>93</v>
      </c>
      <c r="X1189" s="28" t="s">
        <v>94</v>
      </c>
      <c r="Y1189" s="30" t="s">
        <v>234</v>
      </c>
      <c r="Z1189" s="28" t="s">
        <v>234</v>
      </c>
      <c r="AA1189" t="s">
        <v>117</v>
      </c>
      <c r="AB1189" s="28">
        <v>0</v>
      </c>
      <c r="AC1189" s="28" t="s">
        <v>97</v>
      </c>
      <c r="AD1189" s="28" t="s">
        <v>98</v>
      </c>
      <c r="AE1189" s="30" t="s">
        <v>99</v>
      </c>
      <c r="AF1189" t="s">
        <v>97</v>
      </c>
      <c r="AG1189" t="s">
        <v>98</v>
      </c>
      <c r="AH1189" t="s">
        <v>100</v>
      </c>
      <c r="AI1189" t="s">
        <v>101</v>
      </c>
      <c r="AJ1189">
        <v>1456</v>
      </c>
      <c r="AK1189" t="s">
        <v>102</v>
      </c>
      <c r="AL1189">
        <v>0</v>
      </c>
      <c r="AM1189">
        <v>168</v>
      </c>
      <c r="AN1189">
        <v>1624</v>
      </c>
      <c r="AO1189" s="28" t="s">
        <v>103</v>
      </c>
      <c r="AP1189" s="28" t="s">
        <v>104</v>
      </c>
      <c r="AQ1189" t="s">
        <v>105</v>
      </c>
      <c r="AR1189" t="s">
        <v>106</v>
      </c>
      <c r="AS1189">
        <v>1624</v>
      </c>
      <c r="AT1189">
        <v>0</v>
      </c>
      <c r="AU1189">
        <v>0</v>
      </c>
      <c r="AV1189">
        <v>1624</v>
      </c>
      <c r="AW1189" s="30">
        <v>1</v>
      </c>
      <c r="AX1189">
        <v>0</v>
      </c>
      <c r="AY1189" s="30">
        <v>2</v>
      </c>
      <c r="AZ1189" s="30">
        <v>0</v>
      </c>
      <c r="BA1189">
        <v>2</v>
      </c>
      <c r="BB1189" s="14">
        <f>IF(Table1[[#This Row],[FullBath]]+Table1[[#This Row],[HalfBath]]=Table1[[#This Row],[BedroomAbvGr]],1,0)</f>
        <v>1</v>
      </c>
      <c r="BC1189">
        <v>1</v>
      </c>
      <c r="BD1189" s="30" t="s">
        <v>97</v>
      </c>
      <c r="BE1189">
        <v>5</v>
      </c>
      <c r="BF1189" t="s">
        <v>107</v>
      </c>
      <c r="BG1189">
        <v>1</v>
      </c>
      <c r="BH1189" t="s">
        <v>147</v>
      </c>
      <c r="BI1189" t="s">
        <v>108</v>
      </c>
      <c r="BJ1189">
        <v>1994</v>
      </c>
      <c r="BK1189" t="s">
        <v>109</v>
      </c>
      <c r="BL1189">
        <v>3</v>
      </c>
      <c r="BM1189">
        <v>757</v>
      </c>
      <c r="BN1189" t="s">
        <v>98</v>
      </c>
      <c r="BO1189" t="s">
        <v>98</v>
      </c>
      <c r="BP1189" t="s">
        <v>105</v>
      </c>
      <c r="BQ1189" s="30">
        <v>0</v>
      </c>
      <c r="BR1189" s="14">
        <f>IF(Table1[[#This Row],[WoodDeckSF]]&gt;0,1,0)</f>
        <v>0</v>
      </c>
      <c r="BS1189">
        <v>114</v>
      </c>
      <c r="BT1189">
        <v>192</v>
      </c>
      <c r="BU1189">
        <v>0</v>
      </c>
      <c r="BV1189">
        <v>0</v>
      </c>
      <c r="BW1189">
        <v>0</v>
      </c>
      <c r="BX1189" s="28" t="s">
        <v>83</v>
      </c>
      <c r="BY1189" s="14">
        <f>IF(Table1[[#This Row],[PoolQC]]="NA", 0, 1)</f>
        <v>0</v>
      </c>
      <c r="BZ1189" s="30" t="s">
        <v>165</v>
      </c>
      <c r="CA1189" s="14">
        <f>IF(Table1[[#This Row],[Fence]]="NA",0,1)</f>
        <v>1</v>
      </c>
      <c r="CB1189" t="s">
        <v>83</v>
      </c>
      <c r="CC1189">
        <v>0</v>
      </c>
      <c r="CD1189" s="30">
        <v>7</v>
      </c>
      <c r="CE1189">
        <v>2006</v>
      </c>
      <c r="CF1189" t="s">
        <v>110</v>
      </c>
      <c r="CG1189" t="s">
        <v>111</v>
      </c>
      <c r="CH1189" s="14">
        <f>IF(Table1[[#This Row],[SaleCondition]]="Normal",1,0)</f>
        <v>1</v>
      </c>
      <c r="CI1189" s="1">
        <v>262000</v>
      </c>
    </row>
    <row r="1190" spans="1:87" x14ac:dyDescent="0.2">
      <c r="A1190">
        <v>1189</v>
      </c>
      <c r="B1190">
        <v>60</v>
      </c>
      <c r="C1190" s="28" t="s">
        <v>81</v>
      </c>
      <c r="D1190">
        <v>68</v>
      </c>
      <c r="E1190">
        <v>8935</v>
      </c>
      <c r="F1190" s="28" t="s">
        <v>82</v>
      </c>
      <c r="G1190" t="s">
        <v>83</v>
      </c>
      <c r="H1190" t="s">
        <v>120</v>
      </c>
      <c r="I1190" s="28" t="s">
        <v>85</v>
      </c>
      <c r="J1190" t="s">
        <v>86</v>
      </c>
      <c r="K1190" s="30" t="s">
        <v>87</v>
      </c>
      <c r="L1190" t="s">
        <v>88</v>
      </c>
      <c r="M1190" s="31" t="s">
        <v>89</v>
      </c>
      <c r="N1190" s="31" t="s">
        <v>90</v>
      </c>
      <c r="O1190" s="28" t="s">
        <v>90</v>
      </c>
      <c r="P1190" t="s">
        <v>91</v>
      </c>
      <c r="Q1190" s="30" t="s">
        <v>92</v>
      </c>
      <c r="R1190" s="28">
        <v>7</v>
      </c>
      <c r="S1190" s="28">
        <v>5</v>
      </c>
      <c r="T1190">
        <v>2002</v>
      </c>
      <c r="U1190">
        <v>2002</v>
      </c>
      <c r="V1190" s="14">
        <f t="shared" si="18"/>
        <v>0</v>
      </c>
      <c r="W1190" s="28" t="s">
        <v>93</v>
      </c>
      <c r="X1190" s="28" t="s">
        <v>94</v>
      </c>
      <c r="Y1190" s="30" t="s">
        <v>95</v>
      </c>
      <c r="Z1190" s="28" t="s">
        <v>95</v>
      </c>
      <c r="AA1190" t="s">
        <v>96</v>
      </c>
      <c r="AB1190" s="28">
        <v>95</v>
      </c>
      <c r="AC1190" s="28" t="s">
        <v>97</v>
      </c>
      <c r="AD1190" s="28" t="s">
        <v>98</v>
      </c>
      <c r="AE1190" s="30" t="s">
        <v>99</v>
      </c>
      <c r="AF1190" t="s">
        <v>97</v>
      </c>
      <c r="AG1190" t="s">
        <v>98</v>
      </c>
      <c r="AH1190" t="s">
        <v>100</v>
      </c>
      <c r="AI1190" t="s">
        <v>102</v>
      </c>
      <c r="AJ1190">
        <v>0</v>
      </c>
      <c r="AK1190" t="s">
        <v>102</v>
      </c>
      <c r="AL1190">
        <v>0</v>
      </c>
      <c r="AM1190">
        <v>831</v>
      </c>
      <c r="AN1190">
        <v>831</v>
      </c>
      <c r="AO1190" s="28" t="s">
        <v>103</v>
      </c>
      <c r="AP1190" s="28" t="s">
        <v>104</v>
      </c>
      <c r="AQ1190" t="s">
        <v>105</v>
      </c>
      <c r="AR1190" t="s">
        <v>106</v>
      </c>
      <c r="AS1190">
        <v>831</v>
      </c>
      <c r="AT1190">
        <v>829</v>
      </c>
      <c r="AU1190">
        <v>0</v>
      </c>
      <c r="AV1190">
        <v>1660</v>
      </c>
      <c r="AW1190" s="30">
        <v>0</v>
      </c>
      <c r="AX1190">
        <v>0</v>
      </c>
      <c r="AY1190" s="30">
        <v>2</v>
      </c>
      <c r="AZ1190" s="30">
        <v>1</v>
      </c>
      <c r="BA1190">
        <v>3</v>
      </c>
      <c r="BB1190" s="14">
        <f>IF(Table1[[#This Row],[FullBath]]+Table1[[#This Row],[HalfBath]]=Table1[[#This Row],[BedroomAbvGr]],1,0)</f>
        <v>1</v>
      </c>
      <c r="BC1190">
        <v>1</v>
      </c>
      <c r="BD1190" s="30" t="s">
        <v>97</v>
      </c>
      <c r="BE1190">
        <v>7</v>
      </c>
      <c r="BF1190" t="s">
        <v>107</v>
      </c>
      <c r="BG1190">
        <v>0</v>
      </c>
      <c r="BH1190" t="s">
        <v>83</v>
      </c>
      <c r="BI1190" t="s">
        <v>108</v>
      </c>
      <c r="BJ1190">
        <v>2002</v>
      </c>
      <c r="BK1190" t="s">
        <v>109</v>
      </c>
      <c r="BL1190">
        <v>2</v>
      </c>
      <c r="BM1190">
        <v>493</v>
      </c>
      <c r="BN1190" t="s">
        <v>98</v>
      </c>
      <c r="BO1190" t="s">
        <v>98</v>
      </c>
      <c r="BP1190" t="s">
        <v>105</v>
      </c>
      <c r="BQ1190" s="30">
        <v>144</v>
      </c>
      <c r="BR1190" s="14">
        <f>IF(Table1[[#This Row],[WoodDeckSF]]&gt;0,1,0)</f>
        <v>1</v>
      </c>
      <c r="BS1190">
        <v>68</v>
      </c>
      <c r="BT1190">
        <v>0</v>
      </c>
      <c r="BU1190">
        <v>0</v>
      </c>
      <c r="BV1190">
        <v>0</v>
      </c>
      <c r="BW1190">
        <v>0</v>
      </c>
      <c r="BX1190" s="28" t="s">
        <v>83</v>
      </c>
      <c r="BY1190" s="14">
        <f>IF(Table1[[#This Row],[PoolQC]]="NA", 0, 1)</f>
        <v>0</v>
      </c>
      <c r="BZ1190" s="30" t="s">
        <v>83</v>
      </c>
      <c r="CA1190" s="14">
        <f>IF(Table1[[#This Row],[Fence]]="NA",0,1)</f>
        <v>0</v>
      </c>
      <c r="CB1190" t="s">
        <v>83</v>
      </c>
      <c r="CC1190">
        <v>0</v>
      </c>
      <c r="CD1190" s="30">
        <v>7</v>
      </c>
      <c r="CE1190">
        <v>2009</v>
      </c>
      <c r="CF1190" t="s">
        <v>110</v>
      </c>
      <c r="CG1190" t="s">
        <v>111</v>
      </c>
      <c r="CH1190" s="14">
        <f>IF(Table1[[#This Row],[SaleCondition]]="Normal",1,0)</f>
        <v>1</v>
      </c>
      <c r="CI1190" s="1">
        <v>195000</v>
      </c>
    </row>
    <row r="1191" spans="1:87" x14ac:dyDescent="0.2">
      <c r="A1191">
        <v>1190</v>
      </c>
      <c r="B1191">
        <v>60</v>
      </c>
      <c r="C1191" s="28" t="s">
        <v>81</v>
      </c>
      <c r="D1191">
        <v>60</v>
      </c>
      <c r="E1191">
        <v>7500</v>
      </c>
      <c r="F1191" s="28" t="s">
        <v>82</v>
      </c>
      <c r="G1191" t="s">
        <v>83</v>
      </c>
      <c r="H1191" t="s">
        <v>84</v>
      </c>
      <c r="I1191" s="28" t="s">
        <v>85</v>
      </c>
      <c r="J1191" t="s">
        <v>86</v>
      </c>
      <c r="K1191" s="30" t="s">
        <v>87</v>
      </c>
      <c r="L1191" t="s">
        <v>88</v>
      </c>
      <c r="M1191" s="31" t="s">
        <v>193</v>
      </c>
      <c r="N1191" s="31" t="s">
        <v>90</v>
      </c>
      <c r="O1191" s="28" t="s">
        <v>90</v>
      </c>
      <c r="P1191" t="s">
        <v>91</v>
      </c>
      <c r="Q1191" s="30" t="s">
        <v>92</v>
      </c>
      <c r="R1191" s="28">
        <v>7</v>
      </c>
      <c r="S1191" s="28">
        <v>5</v>
      </c>
      <c r="T1191">
        <v>1999</v>
      </c>
      <c r="U1191">
        <v>1999</v>
      </c>
      <c r="V1191" s="14">
        <f t="shared" si="18"/>
        <v>0</v>
      </c>
      <c r="W1191" s="28" t="s">
        <v>93</v>
      </c>
      <c r="X1191" s="28" t="s">
        <v>94</v>
      </c>
      <c r="Y1191" s="30" t="s">
        <v>95</v>
      </c>
      <c r="Z1191" s="28" t="s">
        <v>95</v>
      </c>
      <c r="AA1191" t="s">
        <v>117</v>
      </c>
      <c r="AB1191" s="28">
        <v>0</v>
      </c>
      <c r="AC1191" s="28" t="s">
        <v>98</v>
      </c>
      <c r="AD1191" s="28" t="s">
        <v>98</v>
      </c>
      <c r="AE1191" s="30" t="s">
        <v>99</v>
      </c>
      <c r="AF1191" t="s">
        <v>98</v>
      </c>
      <c r="AG1191" t="s">
        <v>98</v>
      </c>
      <c r="AH1191" t="s">
        <v>100</v>
      </c>
      <c r="AI1191" t="s">
        <v>102</v>
      </c>
      <c r="AJ1191">
        <v>0</v>
      </c>
      <c r="AK1191" t="s">
        <v>102</v>
      </c>
      <c r="AL1191">
        <v>0</v>
      </c>
      <c r="AM1191">
        <v>994</v>
      </c>
      <c r="AN1191">
        <v>994</v>
      </c>
      <c r="AO1191" s="28" t="s">
        <v>103</v>
      </c>
      <c r="AP1191" s="28" t="s">
        <v>97</v>
      </c>
      <c r="AQ1191" t="s">
        <v>105</v>
      </c>
      <c r="AR1191" t="s">
        <v>106</v>
      </c>
      <c r="AS1191">
        <v>1028</v>
      </c>
      <c r="AT1191">
        <v>776</v>
      </c>
      <c r="AU1191">
        <v>0</v>
      </c>
      <c r="AV1191">
        <v>1804</v>
      </c>
      <c r="AW1191" s="30">
        <v>0</v>
      </c>
      <c r="AX1191">
        <v>0</v>
      </c>
      <c r="AY1191" s="30">
        <v>2</v>
      </c>
      <c r="AZ1191" s="30">
        <v>1</v>
      </c>
      <c r="BA1191">
        <v>3</v>
      </c>
      <c r="BB1191" s="14">
        <f>IF(Table1[[#This Row],[FullBath]]+Table1[[#This Row],[HalfBath]]=Table1[[#This Row],[BedroomAbvGr]],1,0)</f>
        <v>1</v>
      </c>
      <c r="BC1191">
        <v>1</v>
      </c>
      <c r="BD1191" s="30" t="s">
        <v>97</v>
      </c>
      <c r="BE1191">
        <v>7</v>
      </c>
      <c r="BF1191" t="s">
        <v>107</v>
      </c>
      <c r="BG1191">
        <v>1</v>
      </c>
      <c r="BH1191" t="s">
        <v>98</v>
      </c>
      <c r="BI1191" t="s">
        <v>108</v>
      </c>
      <c r="BJ1191">
        <v>1999</v>
      </c>
      <c r="BK1191" t="s">
        <v>157</v>
      </c>
      <c r="BL1191">
        <v>2</v>
      </c>
      <c r="BM1191">
        <v>442</v>
      </c>
      <c r="BN1191" t="s">
        <v>98</v>
      </c>
      <c r="BO1191" t="s">
        <v>98</v>
      </c>
      <c r="BP1191" t="s">
        <v>105</v>
      </c>
      <c r="BQ1191" s="30">
        <v>140</v>
      </c>
      <c r="BR1191" s="14">
        <f>IF(Table1[[#This Row],[WoodDeckSF]]&gt;0,1,0)</f>
        <v>1</v>
      </c>
      <c r="BS1191">
        <v>60</v>
      </c>
      <c r="BT1191">
        <v>0</v>
      </c>
      <c r="BU1191">
        <v>0</v>
      </c>
      <c r="BV1191">
        <v>0</v>
      </c>
      <c r="BW1191">
        <v>0</v>
      </c>
      <c r="BX1191" s="28" t="s">
        <v>83</v>
      </c>
      <c r="BY1191" s="14">
        <f>IF(Table1[[#This Row],[PoolQC]]="NA", 0, 1)</f>
        <v>0</v>
      </c>
      <c r="BZ1191" s="30" t="s">
        <v>83</v>
      </c>
      <c r="CA1191" s="14">
        <f>IF(Table1[[#This Row],[Fence]]="NA",0,1)</f>
        <v>0</v>
      </c>
      <c r="CB1191" t="s">
        <v>83</v>
      </c>
      <c r="CC1191">
        <v>0</v>
      </c>
      <c r="CD1191" s="30">
        <v>6</v>
      </c>
      <c r="CE1191">
        <v>2010</v>
      </c>
      <c r="CF1191" t="s">
        <v>110</v>
      </c>
      <c r="CG1191" t="s">
        <v>111</v>
      </c>
      <c r="CH1191" s="14">
        <f>IF(Table1[[#This Row],[SaleCondition]]="Normal",1,0)</f>
        <v>1</v>
      </c>
      <c r="CI1191" s="1">
        <v>189000</v>
      </c>
    </row>
    <row r="1192" spans="1:87" x14ac:dyDescent="0.2">
      <c r="A1192">
        <v>1191</v>
      </c>
      <c r="B1192">
        <v>190</v>
      </c>
      <c r="C1192" s="28" t="s">
        <v>81</v>
      </c>
      <c r="D1192" t="s">
        <v>83</v>
      </c>
      <c r="E1192">
        <v>32463</v>
      </c>
      <c r="F1192" s="28" t="s">
        <v>82</v>
      </c>
      <c r="G1192" t="s">
        <v>83</v>
      </c>
      <c r="H1192" t="s">
        <v>84</v>
      </c>
      <c r="I1192" s="28" t="s">
        <v>195</v>
      </c>
      <c r="J1192" t="s">
        <v>86</v>
      </c>
      <c r="K1192" s="30" t="s">
        <v>87</v>
      </c>
      <c r="L1192" t="s">
        <v>194</v>
      </c>
      <c r="M1192" s="31" t="s">
        <v>131</v>
      </c>
      <c r="N1192" s="31" t="s">
        <v>90</v>
      </c>
      <c r="O1192" s="28" t="s">
        <v>90</v>
      </c>
      <c r="P1192" t="s">
        <v>149</v>
      </c>
      <c r="Q1192" s="30" t="s">
        <v>115</v>
      </c>
      <c r="R1192" s="28">
        <v>4</v>
      </c>
      <c r="S1192" s="28">
        <v>4</v>
      </c>
      <c r="T1192">
        <v>1961</v>
      </c>
      <c r="U1192">
        <v>1975</v>
      </c>
      <c r="V1192" s="14">
        <f t="shared" si="18"/>
        <v>1</v>
      </c>
      <c r="W1192" s="28" t="s">
        <v>93</v>
      </c>
      <c r="X1192" s="28" t="s">
        <v>94</v>
      </c>
      <c r="Y1192" s="30" t="s">
        <v>116</v>
      </c>
      <c r="Z1192" s="28" t="s">
        <v>116</v>
      </c>
      <c r="AA1192" t="s">
        <v>137</v>
      </c>
      <c r="AB1192" s="28">
        <v>149</v>
      </c>
      <c r="AC1192" s="28" t="s">
        <v>98</v>
      </c>
      <c r="AD1192" s="28" t="s">
        <v>97</v>
      </c>
      <c r="AE1192" s="30" t="s">
        <v>118</v>
      </c>
      <c r="AF1192" t="s">
        <v>98</v>
      </c>
      <c r="AG1192" t="s">
        <v>98</v>
      </c>
      <c r="AH1192" t="s">
        <v>130</v>
      </c>
      <c r="AI1192" t="s">
        <v>141</v>
      </c>
      <c r="AJ1192">
        <v>1159</v>
      </c>
      <c r="AK1192" t="s">
        <v>102</v>
      </c>
      <c r="AL1192">
        <v>0</v>
      </c>
      <c r="AM1192">
        <v>90</v>
      </c>
      <c r="AN1192">
        <v>1249</v>
      </c>
      <c r="AO1192" s="28" t="s">
        <v>103</v>
      </c>
      <c r="AP1192" s="28" t="s">
        <v>104</v>
      </c>
      <c r="AQ1192" t="s">
        <v>105</v>
      </c>
      <c r="AR1192" t="s">
        <v>106</v>
      </c>
      <c r="AS1192">
        <v>1622</v>
      </c>
      <c r="AT1192">
        <v>0</v>
      </c>
      <c r="AU1192">
        <v>0</v>
      </c>
      <c r="AV1192">
        <v>1622</v>
      </c>
      <c r="AW1192" s="30">
        <v>1</v>
      </c>
      <c r="AX1192">
        <v>0</v>
      </c>
      <c r="AY1192" s="30">
        <v>1</v>
      </c>
      <c r="AZ1192" s="30">
        <v>0</v>
      </c>
      <c r="BA1192">
        <v>3</v>
      </c>
      <c r="BB1192" s="14">
        <f>IF(Table1[[#This Row],[FullBath]]+Table1[[#This Row],[HalfBath]]=Table1[[#This Row],[BedroomAbvGr]],1,0)</f>
        <v>0</v>
      </c>
      <c r="BC1192">
        <v>1</v>
      </c>
      <c r="BD1192" s="30" t="s">
        <v>98</v>
      </c>
      <c r="BE1192">
        <v>7</v>
      </c>
      <c r="BF1192" t="s">
        <v>107</v>
      </c>
      <c r="BG1192">
        <v>1</v>
      </c>
      <c r="BH1192" t="s">
        <v>98</v>
      </c>
      <c r="BI1192" t="s">
        <v>217</v>
      </c>
      <c r="BJ1192">
        <v>1975</v>
      </c>
      <c r="BK1192" t="s">
        <v>157</v>
      </c>
      <c r="BL1192">
        <v>4</v>
      </c>
      <c r="BM1192">
        <v>1356</v>
      </c>
      <c r="BN1192" t="s">
        <v>98</v>
      </c>
      <c r="BO1192" t="s">
        <v>98</v>
      </c>
      <c r="BP1192" t="s">
        <v>105</v>
      </c>
      <c r="BQ1192" s="30">
        <v>439</v>
      </c>
      <c r="BR1192" s="14">
        <f>IF(Table1[[#This Row],[WoodDeckSF]]&gt;0,1,0)</f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s="28" t="s">
        <v>83</v>
      </c>
      <c r="BY1192" s="14">
        <f>IF(Table1[[#This Row],[PoolQC]]="NA", 0, 1)</f>
        <v>0</v>
      </c>
      <c r="BZ1192" s="30" t="s">
        <v>83</v>
      </c>
      <c r="CA1192" s="14">
        <f>IF(Table1[[#This Row],[Fence]]="NA",0,1)</f>
        <v>0</v>
      </c>
      <c r="CB1192" t="s">
        <v>83</v>
      </c>
      <c r="CC1192">
        <v>0</v>
      </c>
      <c r="CD1192" s="30">
        <v>3</v>
      </c>
      <c r="CE1192">
        <v>2007</v>
      </c>
      <c r="CF1192" t="s">
        <v>110</v>
      </c>
      <c r="CG1192" t="s">
        <v>111</v>
      </c>
      <c r="CH1192" s="14">
        <f>IF(Table1[[#This Row],[SaleCondition]]="Normal",1,0)</f>
        <v>1</v>
      </c>
      <c r="CI1192" s="1">
        <v>168000</v>
      </c>
    </row>
    <row r="1193" spans="1:87" x14ac:dyDescent="0.2">
      <c r="A1193">
        <v>1192</v>
      </c>
      <c r="B1193">
        <v>160</v>
      </c>
      <c r="C1193" s="28" t="s">
        <v>192</v>
      </c>
      <c r="D1193">
        <v>24</v>
      </c>
      <c r="E1193">
        <v>2645</v>
      </c>
      <c r="F1193" s="28" t="s">
        <v>82</v>
      </c>
      <c r="G1193" t="s">
        <v>82</v>
      </c>
      <c r="H1193" t="s">
        <v>84</v>
      </c>
      <c r="I1193" s="28" t="s">
        <v>85</v>
      </c>
      <c r="J1193" t="s">
        <v>86</v>
      </c>
      <c r="K1193" s="30" t="s">
        <v>87</v>
      </c>
      <c r="L1193" t="s">
        <v>88</v>
      </c>
      <c r="M1193" s="31" t="s">
        <v>136</v>
      </c>
      <c r="N1193" s="31" t="s">
        <v>90</v>
      </c>
      <c r="O1193" s="28" t="s">
        <v>90</v>
      </c>
      <c r="P1193" t="s">
        <v>198</v>
      </c>
      <c r="Q1193" s="30" t="s">
        <v>92</v>
      </c>
      <c r="R1193" s="28">
        <v>8</v>
      </c>
      <c r="S1193" s="28">
        <v>5</v>
      </c>
      <c r="T1193">
        <v>1999</v>
      </c>
      <c r="U1193">
        <v>2000</v>
      </c>
      <c r="V1193" s="14">
        <f t="shared" si="18"/>
        <v>1</v>
      </c>
      <c r="W1193" s="28" t="s">
        <v>93</v>
      </c>
      <c r="X1193" s="28" t="s">
        <v>94</v>
      </c>
      <c r="Y1193" s="30" t="s">
        <v>116</v>
      </c>
      <c r="Z1193" s="28" t="s">
        <v>116</v>
      </c>
      <c r="AA1193" t="s">
        <v>96</v>
      </c>
      <c r="AB1193" s="28">
        <v>456</v>
      </c>
      <c r="AC1193" s="28" t="s">
        <v>97</v>
      </c>
      <c r="AD1193" s="28" t="s">
        <v>98</v>
      </c>
      <c r="AE1193" s="30" t="s">
        <v>99</v>
      </c>
      <c r="AF1193" t="s">
        <v>97</v>
      </c>
      <c r="AG1193" t="s">
        <v>98</v>
      </c>
      <c r="AH1193" t="s">
        <v>100</v>
      </c>
      <c r="AI1193" t="s">
        <v>102</v>
      </c>
      <c r="AJ1193">
        <v>0</v>
      </c>
      <c r="AK1193" t="s">
        <v>102</v>
      </c>
      <c r="AL1193">
        <v>0</v>
      </c>
      <c r="AM1193">
        <v>776</v>
      </c>
      <c r="AN1193">
        <v>776</v>
      </c>
      <c r="AO1193" s="28" t="s">
        <v>103</v>
      </c>
      <c r="AP1193" s="28" t="s">
        <v>104</v>
      </c>
      <c r="AQ1193" t="s">
        <v>105</v>
      </c>
      <c r="AR1193" t="s">
        <v>106</v>
      </c>
      <c r="AS1193">
        <v>764</v>
      </c>
      <c r="AT1193">
        <v>677</v>
      </c>
      <c r="AU1193">
        <v>0</v>
      </c>
      <c r="AV1193">
        <v>1441</v>
      </c>
      <c r="AW1193" s="30">
        <v>0</v>
      </c>
      <c r="AX1193">
        <v>0</v>
      </c>
      <c r="AY1193" s="30">
        <v>2</v>
      </c>
      <c r="AZ1193" s="30">
        <v>1</v>
      </c>
      <c r="BA1193">
        <v>2</v>
      </c>
      <c r="BB1193" s="14">
        <f>IF(Table1[[#This Row],[FullBath]]+Table1[[#This Row],[HalfBath]]=Table1[[#This Row],[BedroomAbvGr]],1,0)</f>
        <v>0</v>
      </c>
      <c r="BC1193">
        <v>1</v>
      </c>
      <c r="BD1193" s="30" t="s">
        <v>97</v>
      </c>
      <c r="BE1193">
        <v>5</v>
      </c>
      <c r="BF1193" t="s">
        <v>107</v>
      </c>
      <c r="BG1193">
        <v>0</v>
      </c>
      <c r="BH1193" t="s">
        <v>83</v>
      </c>
      <c r="BI1193" t="s">
        <v>127</v>
      </c>
      <c r="BJ1193">
        <v>1999</v>
      </c>
      <c r="BK1193" t="s">
        <v>102</v>
      </c>
      <c r="BL1193">
        <v>2</v>
      </c>
      <c r="BM1193">
        <v>492</v>
      </c>
      <c r="BN1193" t="s">
        <v>98</v>
      </c>
      <c r="BO1193" t="s">
        <v>98</v>
      </c>
      <c r="BP1193" t="s">
        <v>105</v>
      </c>
      <c r="BQ1193" s="30">
        <v>206</v>
      </c>
      <c r="BR1193" s="14">
        <f>IF(Table1[[#This Row],[WoodDeckSF]]&gt;0,1,0)</f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s="28" t="s">
        <v>83</v>
      </c>
      <c r="BY1193" s="14">
        <f>IF(Table1[[#This Row],[PoolQC]]="NA", 0, 1)</f>
        <v>0</v>
      </c>
      <c r="BZ1193" s="30" t="s">
        <v>83</v>
      </c>
      <c r="CA1193" s="14">
        <f>IF(Table1[[#This Row],[Fence]]="NA",0,1)</f>
        <v>0</v>
      </c>
      <c r="CB1193" t="s">
        <v>83</v>
      </c>
      <c r="CC1193">
        <v>0</v>
      </c>
      <c r="CD1193" s="30">
        <v>11</v>
      </c>
      <c r="CE1193">
        <v>2007</v>
      </c>
      <c r="CF1193" t="s">
        <v>110</v>
      </c>
      <c r="CG1193" t="s">
        <v>111</v>
      </c>
      <c r="CH1193" s="14">
        <f>IF(Table1[[#This Row],[SaleCondition]]="Normal",1,0)</f>
        <v>1</v>
      </c>
      <c r="CI1193" s="1">
        <v>174000</v>
      </c>
    </row>
    <row r="1194" spans="1:87" x14ac:dyDescent="0.2">
      <c r="A1194">
        <v>1193</v>
      </c>
      <c r="B1194">
        <v>50</v>
      </c>
      <c r="C1194" s="28" t="s">
        <v>142</v>
      </c>
      <c r="D1194">
        <v>60</v>
      </c>
      <c r="E1194">
        <v>9600</v>
      </c>
      <c r="F1194" s="28" t="s">
        <v>82</v>
      </c>
      <c r="G1194" t="s">
        <v>174</v>
      </c>
      <c r="H1194" t="s">
        <v>84</v>
      </c>
      <c r="I1194" s="28" t="s">
        <v>85</v>
      </c>
      <c r="J1194" t="s">
        <v>86</v>
      </c>
      <c r="K1194" s="30" t="s">
        <v>87</v>
      </c>
      <c r="L1194" t="s">
        <v>88</v>
      </c>
      <c r="M1194" s="31" t="s">
        <v>143</v>
      </c>
      <c r="N1194" s="31" t="s">
        <v>90</v>
      </c>
      <c r="O1194" s="28" t="s">
        <v>90</v>
      </c>
      <c r="P1194" t="s">
        <v>91</v>
      </c>
      <c r="Q1194" s="30" t="s">
        <v>132</v>
      </c>
      <c r="R1194" s="28">
        <v>5</v>
      </c>
      <c r="S1194" s="28">
        <v>8</v>
      </c>
      <c r="T1194">
        <v>1925</v>
      </c>
      <c r="U1194">
        <v>1994</v>
      </c>
      <c r="V1194" s="14">
        <f t="shared" si="18"/>
        <v>1</v>
      </c>
      <c r="W1194" s="28" t="s">
        <v>184</v>
      </c>
      <c r="X1194" s="28" t="s">
        <v>94</v>
      </c>
      <c r="Y1194" s="30" t="s">
        <v>95</v>
      </c>
      <c r="Z1194" s="28" t="s">
        <v>95</v>
      </c>
      <c r="AA1194" t="s">
        <v>117</v>
      </c>
      <c r="AB1194" s="28">
        <v>0</v>
      </c>
      <c r="AC1194" s="28" t="s">
        <v>98</v>
      </c>
      <c r="AD1194" s="28" t="s">
        <v>98</v>
      </c>
      <c r="AE1194" s="30" t="s">
        <v>99</v>
      </c>
      <c r="AF1194" t="s">
        <v>98</v>
      </c>
      <c r="AG1194" t="s">
        <v>98</v>
      </c>
      <c r="AH1194" t="s">
        <v>121</v>
      </c>
      <c r="AI1194" t="s">
        <v>102</v>
      </c>
      <c r="AJ1194">
        <v>0</v>
      </c>
      <c r="AK1194" t="s">
        <v>102</v>
      </c>
      <c r="AL1194">
        <v>0</v>
      </c>
      <c r="AM1194">
        <v>702</v>
      </c>
      <c r="AN1194">
        <v>702</v>
      </c>
      <c r="AO1194" s="28" t="s">
        <v>103</v>
      </c>
      <c r="AP1194" s="28" t="s">
        <v>97</v>
      </c>
      <c r="AQ1194" t="s">
        <v>105</v>
      </c>
      <c r="AR1194" t="s">
        <v>106</v>
      </c>
      <c r="AS1194">
        <v>842</v>
      </c>
      <c r="AT1194">
        <v>630</v>
      </c>
      <c r="AU1194">
        <v>0</v>
      </c>
      <c r="AV1194">
        <v>1472</v>
      </c>
      <c r="AW1194" s="30">
        <v>0</v>
      </c>
      <c r="AX1194">
        <v>0</v>
      </c>
      <c r="AY1194" s="30">
        <v>1</v>
      </c>
      <c r="AZ1194" s="30">
        <v>0</v>
      </c>
      <c r="BA1194">
        <v>3</v>
      </c>
      <c r="BB1194" s="14">
        <f>IF(Table1[[#This Row],[FullBath]]+Table1[[#This Row],[HalfBath]]=Table1[[#This Row],[BedroomAbvGr]],1,0)</f>
        <v>0</v>
      </c>
      <c r="BC1194">
        <v>1</v>
      </c>
      <c r="BD1194" s="30" t="s">
        <v>97</v>
      </c>
      <c r="BE1194">
        <v>6</v>
      </c>
      <c r="BF1194" t="s">
        <v>107</v>
      </c>
      <c r="BG1194">
        <v>0</v>
      </c>
      <c r="BH1194" t="s">
        <v>83</v>
      </c>
      <c r="BI1194" t="s">
        <v>127</v>
      </c>
      <c r="BJ1194">
        <v>1925</v>
      </c>
      <c r="BK1194" t="s">
        <v>102</v>
      </c>
      <c r="BL1194">
        <v>1</v>
      </c>
      <c r="BM1194">
        <v>250</v>
      </c>
      <c r="BN1194" t="s">
        <v>98</v>
      </c>
      <c r="BO1194" t="s">
        <v>147</v>
      </c>
      <c r="BP1194" t="s">
        <v>190</v>
      </c>
      <c r="BQ1194" s="30">
        <v>0</v>
      </c>
      <c r="BR1194" s="14">
        <f>IF(Table1[[#This Row],[WoodDeckSF]]&gt;0,1,0)</f>
        <v>0</v>
      </c>
      <c r="BS1194">
        <v>0</v>
      </c>
      <c r="BT1194">
        <v>84</v>
      </c>
      <c r="BU1194">
        <v>0</v>
      </c>
      <c r="BV1194">
        <v>0</v>
      </c>
      <c r="BW1194">
        <v>0</v>
      </c>
      <c r="BX1194" s="28" t="s">
        <v>83</v>
      </c>
      <c r="BY1194" s="14">
        <f>IF(Table1[[#This Row],[PoolQC]]="NA", 0, 1)</f>
        <v>0</v>
      </c>
      <c r="BZ1194" s="30" t="s">
        <v>163</v>
      </c>
      <c r="CA1194" s="14">
        <f>IF(Table1[[#This Row],[Fence]]="NA",0,1)</f>
        <v>1</v>
      </c>
      <c r="CB1194" t="s">
        <v>83</v>
      </c>
      <c r="CC1194">
        <v>0</v>
      </c>
      <c r="CD1194" s="30">
        <v>7</v>
      </c>
      <c r="CE1194">
        <v>2007</v>
      </c>
      <c r="CF1194" t="s">
        <v>110</v>
      </c>
      <c r="CG1194" t="s">
        <v>111</v>
      </c>
      <c r="CH1194" s="14">
        <f>IF(Table1[[#This Row],[SaleCondition]]="Normal",1,0)</f>
        <v>1</v>
      </c>
      <c r="CI1194" s="1">
        <v>125000</v>
      </c>
    </row>
    <row r="1195" spans="1:87" x14ac:dyDescent="0.2">
      <c r="A1195">
        <v>1194</v>
      </c>
      <c r="B1195">
        <v>120</v>
      </c>
      <c r="C1195" s="28" t="s">
        <v>142</v>
      </c>
      <c r="D1195" t="s">
        <v>83</v>
      </c>
      <c r="E1195">
        <v>4500</v>
      </c>
      <c r="F1195" s="28" t="s">
        <v>82</v>
      </c>
      <c r="G1195" t="s">
        <v>83</v>
      </c>
      <c r="H1195" t="s">
        <v>84</v>
      </c>
      <c r="I1195" s="28" t="s">
        <v>85</v>
      </c>
      <c r="J1195" t="s">
        <v>86</v>
      </c>
      <c r="K1195" s="30" t="s">
        <v>112</v>
      </c>
      <c r="L1195" t="s">
        <v>88</v>
      </c>
      <c r="M1195" s="31" t="s">
        <v>131</v>
      </c>
      <c r="N1195" s="31" t="s">
        <v>90</v>
      </c>
      <c r="O1195" s="28" t="s">
        <v>90</v>
      </c>
      <c r="P1195" t="s">
        <v>179</v>
      </c>
      <c r="Q1195" s="30" t="s">
        <v>115</v>
      </c>
      <c r="R1195" s="28">
        <v>6</v>
      </c>
      <c r="S1195" s="28">
        <v>5</v>
      </c>
      <c r="T1195">
        <v>1999</v>
      </c>
      <c r="U1195">
        <v>1999</v>
      </c>
      <c r="V1195" s="14">
        <f t="shared" si="18"/>
        <v>0</v>
      </c>
      <c r="W1195" s="28" t="s">
        <v>152</v>
      </c>
      <c r="X1195" s="28" t="s">
        <v>94</v>
      </c>
      <c r="Y1195" s="30" t="s">
        <v>95</v>
      </c>
      <c r="Z1195" s="28" t="s">
        <v>95</v>
      </c>
      <c r="AA1195" t="s">
        <v>96</v>
      </c>
      <c r="AB1195" s="28">
        <v>425</v>
      </c>
      <c r="AC1195" s="28" t="s">
        <v>98</v>
      </c>
      <c r="AD1195" s="28" t="s">
        <v>98</v>
      </c>
      <c r="AE1195" s="30" t="s">
        <v>99</v>
      </c>
      <c r="AF1195" t="s">
        <v>104</v>
      </c>
      <c r="AG1195" t="s">
        <v>98</v>
      </c>
      <c r="AH1195" t="s">
        <v>100</v>
      </c>
      <c r="AI1195" t="s">
        <v>101</v>
      </c>
      <c r="AJ1195">
        <v>883</v>
      </c>
      <c r="AK1195" t="s">
        <v>102</v>
      </c>
      <c r="AL1195">
        <v>0</v>
      </c>
      <c r="AM1195">
        <v>341</v>
      </c>
      <c r="AN1195">
        <v>1224</v>
      </c>
      <c r="AO1195" s="28" t="s">
        <v>103</v>
      </c>
      <c r="AP1195" s="28" t="s">
        <v>104</v>
      </c>
      <c r="AQ1195" t="s">
        <v>105</v>
      </c>
      <c r="AR1195" t="s">
        <v>106</v>
      </c>
      <c r="AS1195">
        <v>1224</v>
      </c>
      <c r="AT1195">
        <v>0</v>
      </c>
      <c r="AU1195">
        <v>0</v>
      </c>
      <c r="AV1195">
        <v>1224</v>
      </c>
      <c r="AW1195" s="30">
        <v>1</v>
      </c>
      <c r="AX1195">
        <v>0</v>
      </c>
      <c r="AY1195" s="30">
        <v>2</v>
      </c>
      <c r="AZ1195" s="30">
        <v>0</v>
      </c>
      <c r="BA1195">
        <v>2</v>
      </c>
      <c r="BB1195" s="14">
        <f>IF(Table1[[#This Row],[FullBath]]+Table1[[#This Row],[HalfBath]]=Table1[[#This Row],[BedroomAbvGr]],1,0)</f>
        <v>1</v>
      </c>
      <c r="BC1195">
        <v>1</v>
      </c>
      <c r="BD1195" s="30" t="s">
        <v>98</v>
      </c>
      <c r="BE1195">
        <v>5</v>
      </c>
      <c r="BF1195" t="s">
        <v>107</v>
      </c>
      <c r="BG1195">
        <v>0</v>
      </c>
      <c r="BH1195" t="s">
        <v>83</v>
      </c>
      <c r="BI1195" t="s">
        <v>108</v>
      </c>
      <c r="BJ1195">
        <v>1999</v>
      </c>
      <c r="BK1195" t="s">
        <v>157</v>
      </c>
      <c r="BL1195">
        <v>2</v>
      </c>
      <c r="BM1195">
        <v>402</v>
      </c>
      <c r="BN1195" t="s">
        <v>98</v>
      </c>
      <c r="BO1195" t="s">
        <v>98</v>
      </c>
      <c r="BP1195" t="s">
        <v>105</v>
      </c>
      <c r="BQ1195" s="30">
        <v>0</v>
      </c>
      <c r="BR1195" s="14">
        <f>IF(Table1[[#This Row],[WoodDeckSF]]&gt;0,1,0)</f>
        <v>0</v>
      </c>
      <c r="BS1195">
        <v>304</v>
      </c>
      <c r="BT1195">
        <v>0</v>
      </c>
      <c r="BU1195">
        <v>0</v>
      </c>
      <c r="BV1195">
        <v>0</v>
      </c>
      <c r="BW1195">
        <v>0</v>
      </c>
      <c r="BX1195" s="28" t="s">
        <v>83</v>
      </c>
      <c r="BY1195" s="14">
        <f>IF(Table1[[#This Row],[PoolQC]]="NA", 0, 1)</f>
        <v>0</v>
      </c>
      <c r="BZ1195" s="30" t="s">
        <v>83</v>
      </c>
      <c r="CA1195" s="14">
        <f>IF(Table1[[#This Row],[Fence]]="NA",0,1)</f>
        <v>0</v>
      </c>
      <c r="CB1195" t="s">
        <v>83</v>
      </c>
      <c r="CC1195">
        <v>0</v>
      </c>
      <c r="CD1195" s="30">
        <v>6</v>
      </c>
      <c r="CE1195">
        <v>2009</v>
      </c>
      <c r="CF1195" t="s">
        <v>110</v>
      </c>
      <c r="CG1195" t="s">
        <v>111</v>
      </c>
      <c r="CH1195" s="14">
        <f>IF(Table1[[#This Row],[SaleCondition]]="Normal",1,0)</f>
        <v>1</v>
      </c>
      <c r="CI1195" s="1">
        <v>165000</v>
      </c>
    </row>
    <row r="1196" spans="1:87" x14ac:dyDescent="0.2">
      <c r="A1196">
        <v>1195</v>
      </c>
      <c r="B1196">
        <v>60</v>
      </c>
      <c r="C1196" s="28" t="s">
        <v>81</v>
      </c>
      <c r="D1196">
        <v>80</v>
      </c>
      <c r="E1196">
        <v>9364</v>
      </c>
      <c r="F1196" s="28" t="s">
        <v>82</v>
      </c>
      <c r="G1196" t="s">
        <v>83</v>
      </c>
      <c r="H1196" t="s">
        <v>84</v>
      </c>
      <c r="I1196" s="28" t="s">
        <v>85</v>
      </c>
      <c r="J1196" t="s">
        <v>86</v>
      </c>
      <c r="K1196" s="30" t="s">
        <v>122</v>
      </c>
      <c r="L1196" t="s">
        <v>88</v>
      </c>
      <c r="M1196" s="31" t="s">
        <v>151</v>
      </c>
      <c r="N1196" s="31" t="s">
        <v>90</v>
      </c>
      <c r="O1196" s="28" t="s">
        <v>90</v>
      </c>
      <c r="P1196" t="s">
        <v>91</v>
      </c>
      <c r="Q1196" s="30" t="s">
        <v>92</v>
      </c>
      <c r="R1196" s="28">
        <v>6</v>
      </c>
      <c r="S1196" s="28">
        <v>7</v>
      </c>
      <c r="T1196">
        <v>1969</v>
      </c>
      <c r="U1196">
        <v>1969</v>
      </c>
      <c r="V1196" s="14">
        <f t="shared" si="18"/>
        <v>0</v>
      </c>
      <c r="W1196" s="28" t="s">
        <v>93</v>
      </c>
      <c r="X1196" s="28" t="s">
        <v>94</v>
      </c>
      <c r="Y1196" s="30" t="s">
        <v>140</v>
      </c>
      <c r="Z1196" s="28" t="s">
        <v>140</v>
      </c>
      <c r="AA1196" t="s">
        <v>137</v>
      </c>
      <c r="AB1196" s="28">
        <v>143</v>
      </c>
      <c r="AC1196" s="28" t="s">
        <v>98</v>
      </c>
      <c r="AD1196" s="28" t="s">
        <v>98</v>
      </c>
      <c r="AE1196" s="30" t="s">
        <v>118</v>
      </c>
      <c r="AF1196" t="s">
        <v>98</v>
      </c>
      <c r="AG1196" t="s">
        <v>98</v>
      </c>
      <c r="AH1196" t="s">
        <v>100</v>
      </c>
      <c r="AI1196" t="s">
        <v>119</v>
      </c>
      <c r="AJ1196">
        <v>371</v>
      </c>
      <c r="AK1196" t="s">
        <v>102</v>
      </c>
      <c r="AL1196">
        <v>0</v>
      </c>
      <c r="AM1196">
        <v>292</v>
      </c>
      <c r="AN1196">
        <v>663</v>
      </c>
      <c r="AO1196" s="28" t="s">
        <v>103</v>
      </c>
      <c r="AP1196" s="28" t="s">
        <v>98</v>
      </c>
      <c r="AQ1196" t="s">
        <v>105</v>
      </c>
      <c r="AR1196" t="s">
        <v>106</v>
      </c>
      <c r="AS1196">
        <v>663</v>
      </c>
      <c r="AT1196">
        <v>689</v>
      </c>
      <c r="AU1196">
        <v>0</v>
      </c>
      <c r="AV1196">
        <v>1352</v>
      </c>
      <c r="AW1196" s="30">
        <v>0</v>
      </c>
      <c r="AX1196">
        <v>0</v>
      </c>
      <c r="AY1196" s="30">
        <v>1</v>
      </c>
      <c r="AZ1196" s="30">
        <v>1</v>
      </c>
      <c r="BA1196">
        <v>4</v>
      </c>
      <c r="BB1196" s="14">
        <f>IF(Table1[[#This Row],[FullBath]]+Table1[[#This Row],[HalfBath]]=Table1[[#This Row],[BedroomAbvGr]],1,0)</f>
        <v>0</v>
      </c>
      <c r="BC1196">
        <v>1</v>
      </c>
      <c r="BD1196" s="30" t="s">
        <v>98</v>
      </c>
      <c r="BE1196">
        <v>7</v>
      </c>
      <c r="BF1196" t="s">
        <v>107</v>
      </c>
      <c r="BG1196">
        <v>0</v>
      </c>
      <c r="BH1196" t="s">
        <v>83</v>
      </c>
      <c r="BI1196" t="s">
        <v>108</v>
      </c>
      <c r="BJ1196">
        <v>1969</v>
      </c>
      <c r="BK1196" t="s">
        <v>157</v>
      </c>
      <c r="BL1196">
        <v>1</v>
      </c>
      <c r="BM1196">
        <v>299</v>
      </c>
      <c r="BN1196" t="s">
        <v>98</v>
      </c>
      <c r="BO1196" t="s">
        <v>98</v>
      </c>
      <c r="BP1196" t="s">
        <v>105</v>
      </c>
      <c r="BQ1196" s="30">
        <v>379</v>
      </c>
      <c r="BR1196" s="14">
        <f>IF(Table1[[#This Row],[WoodDeckSF]]&gt;0,1,0)</f>
        <v>1</v>
      </c>
      <c r="BS1196">
        <v>36</v>
      </c>
      <c r="BT1196">
        <v>0</v>
      </c>
      <c r="BU1196">
        <v>0</v>
      </c>
      <c r="BV1196">
        <v>0</v>
      </c>
      <c r="BW1196">
        <v>0</v>
      </c>
      <c r="BX1196" s="28" t="s">
        <v>83</v>
      </c>
      <c r="BY1196" s="14">
        <f>IF(Table1[[#This Row],[PoolQC]]="NA", 0, 1)</f>
        <v>0</v>
      </c>
      <c r="BZ1196" s="30" t="s">
        <v>134</v>
      </c>
      <c r="CA1196" s="14">
        <f>IF(Table1[[#This Row],[Fence]]="NA",0,1)</f>
        <v>1</v>
      </c>
      <c r="CB1196" t="s">
        <v>83</v>
      </c>
      <c r="CC1196">
        <v>0</v>
      </c>
      <c r="CD1196" s="30">
        <v>3</v>
      </c>
      <c r="CE1196">
        <v>2010</v>
      </c>
      <c r="CF1196" t="s">
        <v>110</v>
      </c>
      <c r="CG1196" t="s">
        <v>111</v>
      </c>
      <c r="CH1196" s="14">
        <f>IF(Table1[[#This Row],[SaleCondition]]="Normal",1,0)</f>
        <v>1</v>
      </c>
      <c r="CI1196" s="1">
        <v>158000</v>
      </c>
    </row>
    <row r="1197" spans="1:87" x14ac:dyDescent="0.2">
      <c r="A1197">
        <v>1196</v>
      </c>
      <c r="B1197">
        <v>60</v>
      </c>
      <c r="C1197" s="28" t="s">
        <v>81</v>
      </c>
      <c r="D1197">
        <v>51</v>
      </c>
      <c r="E1197">
        <v>8029</v>
      </c>
      <c r="F1197" s="28" t="s">
        <v>82</v>
      </c>
      <c r="G1197" t="s">
        <v>83</v>
      </c>
      <c r="H1197" t="s">
        <v>120</v>
      </c>
      <c r="I1197" s="28" t="s">
        <v>85</v>
      </c>
      <c r="J1197" t="s">
        <v>86</v>
      </c>
      <c r="K1197" s="30" t="s">
        <v>87</v>
      </c>
      <c r="L1197" t="s">
        <v>88</v>
      </c>
      <c r="M1197" s="31" t="s">
        <v>193</v>
      </c>
      <c r="N1197" s="31" t="s">
        <v>90</v>
      </c>
      <c r="O1197" s="28" t="s">
        <v>90</v>
      </c>
      <c r="P1197" t="s">
        <v>91</v>
      </c>
      <c r="Q1197" s="30" t="s">
        <v>92</v>
      </c>
      <c r="R1197" s="28">
        <v>6</v>
      </c>
      <c r="S1197" s="28">
        <v>5</v>
      </c>
      <c r="T1197">
        <v>2005</v>
      </c>
      <c r="U1197">
        <v>2005</v>
      </c>
      <c r="V1197" s="14">
        <f t="shared" si="18"/>
        <v>0</v>
      </c>
      <c r="W1197" s="28" t="s">
        <v>93</v>
      </c>
      <c r="X1197" s="28" t="s">
        <v>94</v>
      </c>
      <c r="Y1197" s="30" t="s">
        <v>95</v>
      </c>
      <c r="Z1197" s="28" t="s">
        <v>95</v>
      </c>
      <c r="AA1197" t="s">
        <v>117</v>
      </c>
      <c r="AB1197" s="28">
        <v>0</v>
      </c>
      <c r="AC1197" s="28" t="s">
        <v>98</v>
      </c>
      <c r="AD1197" s="28" t="s">
        <v>98</v>
      </c>
      <c r="AE1197" s="30" t="s">
        <v>99</v>
      </c>
      <c r="AF1197" t="s">
        <v>97</v>
      </c>
      <c r="AG1197" t="s">
        <v>98</v>
      </c>
      <c r="AH1197" t="s">
        <v>100</v>
      </c>
      <c r="AI1197" t="s">
        <v>102</v>
      </c>
      <c r="AJ1197">
        <v>0</v>
      </c>
      <c r="AK1197" t="s">
        <v>102</v>
      </c>
      <c r="AL1197">
        <v>0</v>
      </c>
      <c r="AM1197">
        <v>728</v>
      </c>
      <c r="AN1197">
        <v>728</v>
      </c>
      <c r="AO1197" s="28" t="s">
        <v>103</v>
      </c>
      <c r="AP1197" s="28" t="s">
        <v>104</v>
      </c>
      <c r="AQ1197" t="s">
        <v>105</v>
      </c>
      <c r="AR1197" t="s">
        <v>106</v>
      </c>
      <c r="AS1197">
        <v>728</v>
      </c>
      <c r="AT1197">
        <v>728</v>
      </c>
      <c r="AU1197">
        <v>0</v>
      </c>
      <c r="AV1197">
        <v>1456</v>
      </c>
      <c r="AW1197" s="30">
        <v>0</v>
      </c>
      <c r="AX1197">
        <v>0</v>
      </c>
      <c r="AY1197" s="30">
        <v>2</v>
      </c>
      <c r="AZ1197" s="30">
        <v>1</v>
      </c>
      <c r="BA1197">
        <v>3</v>
      </c>
      <c r="BB1197" s="14">
        <f>IF(Table1[[#This Row],[FullBath]]+Table1[[#This Row],[HalfBath]]=Table1[[#This Row],[BedroomAbvGr]],1,0)</f>
        <v>1</v>
      </c>
      <c r="BC1197">
        <v>1</v>
      </c>
      <c r="BD1197" s="30" t="s">
        <v>97</v>
      </c>
      <c r="BE1197">
        <v>8</v>
      </c>
      <c r="BF1197" t="s">
        <v>107</v>
      </c>
      <c r="BG1197">
        <v>0</v>
      </c>
      <c r="BH1197" t="s">
        <v>83</v>
      </c>
      <c r="BI1197" t="s">
        <v>108</v>
      </c>
      <c r="BJ1197">
        <v>2005</v>
      </c>
      <c r="BK1197" t="s">
        <v>157</v>
      </c>
      <c r="BL1197">
        <v>2</v>
      </c>
      <c r="BM1197">
        <v>400</v>
      </c>
      <c r="BN1197" t="s">
        <v>98</v>
      </c>
      <c r="BO1197" t="s">
        <v>98</v>
      </c>
      <c r="BP1197" t="s">
        <v>105</v>
      </c>
      <c r="BQ1197" s="30">
        <v>100</v>
      </c>
      <c r="BR1197" s="14">
        <f>IF(Table1[[#This Row],[WoodDeckSF]]&gt;0,1,0)</f>
        <v>1</v>
      </c>
      <c r="BS1197">
        <v>24</v>
      </c>
      <c r="BT1197">
        <v>0</v>
      </c>
      <c r="BU1197">
        <v>0</v>
      </c>
      <c r="BV1197">
        <v>0</v>
      </c>
      <c r="BW1197">
        <v>0</v>
      </c>
      <c r="BX1197" s="28" t="s">
        <v>83</v>
      </c>
      <c r="BY1197" s="14">
        <f>IF(Table1[[#This Row],[PoolQC]]="NA", 0, 1)</f>
        <v>0</v>
      </c>
      <c r="BZ1197" s="30" t="s">
        <v>83</v>
      </c>
      <c r="CA1197" s="14">
        <f>IF(Table1[[#This Row],[Fence]]="NA",0,1)</f>
        <v>0</v>
      </c>
      <c r="CB1197" t="s">
        <v>83</v>
      </c>
      <c r="CC1197">
        <v>0</v>
      </c>
      <c r="CD1197" s="30">
        <v>7</v>
      </c>
      <c r="CE1197">
        <v>2008</v>
      </c>
      <c r="CF1197" t="s">
        <v>110</v>
      </c>
      <c r="CG1197" t="s">
        <v>111</v>
      </c>
      <c r="CH1197" s="14">
        <f>IF(Table1[[#This Row],[SaleCondition]]="Normal",1,0)</f>
        <v>1</v>
      </c>
      <c r="CI1197" s="1">
        <v>176000</v>
      </c>
    </row>
    <row r="1198" spans="1:87" x14ac:dyDescent="0.2">
      <c r="A1198">
        <v>1197</v>
      </c>
      <c r="B1198">
        <v>60</v>
      </c>
      <c r="C1198" s="28" t="s">
        <v>81</v>
      </c>
      <c r="D1198">
        <v>58</v>
      </c>
      <c r="E1198">
        <v>14054</v>
      </c>
      <c r="F1198" s="28" t="s">
        <v>82</v>
      </c>
      <c r="G1198" t="s">
        <v>83</v>
      </c>
      <c r="H1198" t="s">
        <v>120</v>
      </c>
      <c r="I1198" s="28" t="s">
        <v>85</v>
      </c>
      <c r="J1198" t="s">
        <v>86</v>
      </c>
      <c r="K1198" s="30" t="s">
        <v>87</v>
      </c>
      <c r="L1198" t="s">
        <v>88</v>
      </c>
      <c r="M1198" s="31" t="s">
        <v>193</v>
      </c>
      <c r="N1198" s="31" t="s">
        <v>90</v>
      </c>
      <c r="O1198" s="28" t="s">
        <v>90</v>
      </c>
      <c r="P1198" t="s">
        <v>91</v>
      </c>
      <c r="Q1198" s="30" t="s">
        <v>92</v>
      </c>
      <c r="R1198" s="28">
        <v>7</v>
      </c>
      <c r="S1198" s="28">
        <v>5</v>
      </c>
      <c r="T1198">
        <v>2006</v>
      </c>
      <c r="U1198">
        <v>2006</v>
      </c>
      <c r="V1198" s="14">
        <f t="shared" si="18"/>
        <v>0</v>
      </c>
      <c r="W1198" s="28" t="s">
        <v>93</v>
      </c>
      <c r="X1198" s="28" t="s">
        <v>94</v>
      </c>
      <c r="Y1198" s="30" t="s">
        <v>95</v>
      </c>
      <c r="Z1198" s="28" t="s">
        <v>95</v>
      </c>
      <c r="AA1198" t="s">
        <v>117</v>
      </c>
      <c r="AB1198" s="28">
        <v>0</v>
      </c>
      <c r="AC1198" s="28" t="s">
        <v>97</v>
      </c>
      <c r="AD1198" s="28" t="s">
        <v>98</v>
      </c>
      <c r="AE1198" s="30" t="s">
        <v>99</v>
      </c>
      <c r="AF1198" t="s">
        <v>97</v>
      </c>
      <c r="AG1198" t="s">
        <v>98</v>
      </c>
      <c r="AH1198" t="s">
        <v>130</v>
      </c>
      <c r="AI1198" t="s">
        <v>102</v>
      </c>
      <c r="AJ1198">
        <v>0</v>
      </c>
      <c r="AK1198" t="s">
        <v>102</v>
      </c>
      <c r="AL1198">
        <v>0</v>
      </c>
      <c r="AM1198">
        <v>879</v>
      </c>
      <c r="AN1198">
        <v>879</v>
      </c>
      <c r="AO1198" s="28" t="s">
        <v>103</v>
      </c>
      <c r="AP1198" s="28" t="s">
        <v>104</v>
      </c>
      <c r="AQ1198" t="s">
        <v>105</v>
      </c>
      <c r="AR1198" t="s">
        <v>106</v>
      </c>
      <c r="AS1198">
        <v>879</v>
      </c>
      <c r="AT1198">
        <v>984</v>
      </c>
      <c r="AU1198">
        <v>0</v>
      </c>
      <c r="AV1198">
        <v>1863</v>
      </c>
      <c r="AW1198" s="30">
        <v>0</v>
      </c>
      <c r="AX1198">
        <v>0</v>
      </c>
      <c r="AY1198" s="30">
        <v>2</v>
      </c>
      <c r="AZ1198" s="30">
        <v>1</v>
      </c>
      <c r="BA1198">
        <v>4</v>
      </c>
      <c r="BB1198" s="14">
        <f>IF(Table1[[#This Row],[FullBath]]+Table1[[#This Row],[HalfBath]]=Table1[[#This Row],[BedroomAbvGr]],1,0)</f>
        <v>0</v>
      </c>
      <c r="BC1198">
        <v>1</v>
      </c>
      <c r="BD1198" s="30" t="s">
        <v>97</v>
      </c>
      <c r="BE1198">
        <v>9</v>
      </c>
      <c r="BF1198" t="s">
        <v>107</v>
      </c>
      <c r="BG1198">
        <v>1</v>
      </c>
      <c r="BH1198" t="s">
        <v>97</v>
      </c>
      <c r="BI1198" t="s">
        <v>156</v>
      </c>
      <c r="BJ1198">
        <v>2006</v>
      </c>
      <c r="BK1198" t="s">
        <v>157</v>
      </c>
      <c r="BL1198">
        <v>3</v>
      </c>
      <c r="BM1198">
        <v>660</v>
      </c>
      <c r="BN1198" t="s">
        <v>98</v>
      </c>
      <c r="BO1198" t="s">
        <v>98</v>
      </c>
      <c r="BP1198" t="s">
        <v>105</v>
      </c>
      <c r="BQ1198" s="30">
        <v>100</v>
      </c>
      <c r="BR1198" s="14">
        <f>IF(Table1[[#This Row],[WoodDeckSF]]&gt;0,1,0)</f>
        <v>1</v>
      </c>
      <c r="BS1198">
        <v>17</v>
      </c>
      <c r="BT1198">
        <v>0</v>
      </c>
      <c r="BU1198">
        <v>0</v>
      </c>
      <c r="BV1198">
        <v>0</v>
      </c>
      <c r="BW1198">
        <v>0</v>
      </c>
      <c r="BX1198" s="28" t="s">
        <v>83</v>
      </c>
      <c r="BY1198" s="14">
        <f>IF(Table1[[#This Row],[PoolQC]]="NA", 0, 1)</f>
        <v>0</v>
      </c>
      <c r="BZ1198" s="30" t="s">
        <v>83</v>
      </c>
      <c r="CA1198" s="14">
        <f>IF(Table1[[#This Row],[Fence]]="NA",0,1)</f>
        <v>0</v>
      </c>
      <c r="CB1198" t="s">
        <v>83</v>
      </c>
      <c r="CC1198">
        <v>0</v>
      </c>
      <c r="CD1198" s="30">
        <v>11</v>
      </c>
      <c r="CE1198">
        <v>2006</v>
      </c>
      <c r="CF1198" t="s">
        <v>158</v>
      </c>
      <c r="CG1198" t="s">
        <v>159</v>
      </c>
      <c r="CH1198" s="14">
        <f>IF(Table1[[#This Row],[SaleCondition]]="Normal",1,0)</f>
        <v>0</v>
      </c>
      <c r="CI1198" s="1">
        <v>219210</v>
      </c>
    </row>
    <row r="1199" spans="1:87" x14ac:dyDescent="0.2">
      <c r="A1199">
        <v>1198</v>
      </c>
      <c r="B1199">
        <v>75</v>
      </c>
      <c r="C1199" s="28" t="s">
        <v>142</v>
      </c>
      <c r="D1199">
        <v>65</v>
      </c>
      <c r="E1199">
        <v>8850</v>
      </c>
      <c r="F1199" s="28" t="s">
        <v>82</v>
      </c>
      <c r="G1199" t="s">
        <v>83</v>
      </c>
      <c r="H1199" t="s">
        <v>120</v>
      </c>
      <c r="I1199" s="28" t="s">
        <v>175</v>
      </c>
      <c r="J1199" t="s">
        <v>86</v>
      </c>
      <c r="K1199" s="30" t="s">
        <v>122</v>
      </c>
      <c r="L1199" t="s">
        <v>88</v>
      </c>
      <c r="M1199" s="31" t="s">
        <v>143</v>
      </c>
      <c r="N1199" s="31" t="s">
        <v>90</v>
      </c>
      <c r="O1199" s="28" t="s">
        <v>90</v>
      </c>
      <c r="P1199" t="s">
        <v>91</v>
      </c>
      <c r="Q1199" s="30" t="s">
        <v>201</v>
      </c>
      <c r="R1199" s="28">
        <v>7</v>
      </c>
      <c r="S1199" s="28">
        <v>6</v>
      </c>
      <c r="T1199">
        <v>1916</v>
      </c>
      <c r="U1199">
        <v>1950</v>
      </c>
      <c r="V1199" s="14">
        <f t="shared" si="18"/>
        <v>1</v>
      </c>
      <c r="W1199" s="28" t="s">
        <v>93</v>
      </c>
      <c r="X1199" s="28" t="s">
        <v>94</v>
      </c>
      <c r="Y1199" s="30" t="s">
        <v>116</v>
      </c>
      <c r="Z1199" s="28" t="s">
        <v>116</v>
      </c>
      <c r="AA1199" t="s">
        <v>117</v>
      </c>
      <c r="AB1199" s="28">
        <v>0</v>
      </c>
      <c r="AC1199" s="28" t="s">
        <v>98</v>
      </c>
      <c r="AD1199" s="28" t="s">
        <v>98</v>
      </c>
      <c r="AE1199" s="30" t="s">
        <v>126</v>
      </c>
      <c r="AF1199" t="s">
        <v>98</v>
      </c>
      <c r="AG1199" t="s">
        <v>98</v>
      </c>
      <c r="AH1199" t="s">
        <v>100</v>
      </c>
      <c r="AI1199" t="s">
        <v>102</v>
      </c>
      <c r="AJ1199">
        <v>0</v>
      </c>
      <c r="AK1199" t="s">
        <v>102</v>
      </c>
      <c r="AL1199">
        <v>0</v>
      </c>
      <c r="AM1199">
        <v>815</v>
      </c>
      <c r="AN1199">
        <v>815</v>
      </c>
      <c r="AO1199" s="28" t="s">
        <v>103</v>
      </c>
      <c r="AP1199" s="28" t="s">
        <v>104</v>
      </c>
      <c r="AQ1199" t="s">
        <v>105</v>
      </c>
      <c r="AR1199" t="s">
        <v>106</v>
      </c>
      <c r="AS1199">
        <v>815</v>
      </c>
      <c r="AT1199">
        <v>875</v>
      </c>
      <c r="AU1199">
        <v>0</v>
      </c>
      <c r="AV1199">
        <v>1690</v>
      </c>
      <c r="AW1199" s="30">
        <v>0</v>
      </c>
      <c r="AX1199">
        <v>0</v>
      </c>
      <c r="AY1199" s="30">
        <v>1</v>
      </c>
      <c r="AZ1199" s="30">
        <v>0</v>
      </c>
      <c r="BA1199">
        <v>3</v>
      </c>
      <c r="BB1199" s="14">
        <f>IF(Table1[[#This Row],[FullBath]]+Table1[[#This Row],[HalfBath]]=Table1[[#This Row],[BedroomAbvGr]],1,0)</f>
        <v>0</v>
      </c>
      <c r="BC1199">
        <v>1</v>
      </c>
      <c r="BD1199" s="30" t="s">
        <v>98</v>
      </c>
      <c r="BE1199">
        <v>7</v>
      </c>
      <c r="BF1199" t="s">
        <v>107</v>
      </c>
      <c r="BG1199">
        <v>1</v>
      </c>
      <c r="BH1199" t="s">
        <v>97</v>
      </c>
      <c r="BI1199" t="s">
        <v>127</v>
      </c>
      <c r="BJ1199">
        <v>1916</v>
      </c>
      <c r="BK1199" t="s">
        <v>102</v>
      </c>
      <c r="BL1199">
        <v>1</v>
      </c>
      <c r="BM1199">
        <v>225</v>
      </c>
      <c r="BN1199" t="s">
        <v>98</v>
      </c>
      <c r="BO1199" t="s">
        <v>98</v>
      </c>
      <c r="BP1199" t="s">
        <v>105</v>
      </c>
      <c r="BQ1199" s="30">
        <v>0</v>
      </c>
      <c r="BR1199" s="14">
        <f>IF(Table1[[#This Row],[WoodDeckSF]]&gt;0,1,0)</f>
        <v>0</v>
      </c>
      <c r="BS1199">
        <v>0</v>
      </c>
      <c r="BT1199">
        <v>330</v>
      </c>
      <c r="BU1199">
        <v>0</v>
      </c>
      <c r="BV1199">
        <v>0</v>
      </c>
      <c r="BW1199">
        <v>0</v>
      </c>
      <c r="BX1199" s="28" t="s">
        <v>83</v>
      </c>
      <c r="BY1199" s="14">
        <f>IF(Table1[[#This Row],[PoolQC]]="NA", 0, 1)</f>
        <v>0</v>
      </c>
      <c r="BZ1199" s="30" t="s">
        <v>83</v>
      </c>
      <c r="CA1199" s="14">
        <f>IF(Table1[[#This Row],[Fence]]="NA",0,1)</f>
        <v>0</v>
      </c>
      <c r="CB1199" t="s">
        <v>83</v>
      </c>
      <c r="CC1199">
        <v>0</v>
      </c>
      <c r="CD1199" s="30">
        <v>7</v>
      </c>
      <c r="CE1199">
        <v>2006</v>
      </c>
      <c r="CF1199" t="s">
        <v>235</v>
      </c>
      <c r="CG1199" t="s">
        <v>111</v>
      </c>
      <c r="CH1199" s="14">
        <f>IF(Table1[[#This Row],[SaleCondition]]="Normal",1,0)</f>
        <v>1</v>
      </c>
      <c r="CI1199" s="1">
        <v>144000</v>
      </c>
    </row>
    <row r="1200" spans="1:87" x14ac:dyDescent="0.2">
      <c r="A1200">
        <v>1199</v>
      </c>
      <c r="B1200">
        <v>20</v>
      </c>
      <c r="C1200" s="28" t="s">
        <v>81</v>
      </c>
      <c r="D1200">
        <v>70</v>
      </c>
      <c r="E1200">
        <v>9100</v>
      </c>
      <c r="F1200" s="28" t="s">
        <v>82</v>
      </c>
      <c r="G1200" t="s">
        <v>83</v>
      </c>
      <c r="H1200" t="s">
        <v>84</v>
      </c>
      <c r="I1200" s="28" t="s">
        <v>85</v>
      </c>
      <c r="J1200" t="s">
        <v>86</v>
      </c>
      <c r="K1200" s="30" t="s">
        <v>87</v>
      </c>
      <c r="L1200" t="s">
        <v>88</v>
      </c>
      <c r="M1200" s="31" t="s">
        <v>89</v>
      </c>
      <c r="N1200" s="31" t="s">
        <v>90</v>
      </c>
      <c r="O1200" s="28" t="s">
        <v>90</v>
      </c>
      <c r="P1200" t="s">
        <v>91</v>
      </c>
      <c r="Q1200" s="30" t="s">
        <v>115</v>
      </c>
      <c r="R1200" s="28">
        <v>7</v>
      </c>
      <c r="S1200" s="28">
        <v>5</v>
      </c>
      <c r="T1200">
        <v>2001</v>
      </c>
      <c r="U1200">
        <v>2001</v>
      </c>
      <c r="V1200" s="14">
        <f t="shared" si="18"/>
        <v>0</v>
      </c>
      <c r="W1200" s="28" t="s">
        <v>93</v>
      </c>
      <c r="X1200" s="28" t="s">
        <v>94</v>
      </c>
      <c r="Y1200" s="30" t="s">
        <v>95</v>
      </c>
      <c r="Z1200" s="28" t="s">
        <v>95</v>
      </c>
      <c r="AA1200" t="s">
        <v>117</v>
      </c>
      <c r="AB1200" s="28">
        <v>0</v>
      </c>
      <c r="AC1200" s="28" t="s">
        <v>97</v>
      </c>
      <c r="AD1200" s="28" t="s">
        <v>98</v>
      </c>
      <c r="AE1200" s="30" t="s">
        <v>99</v>
      </c>
      <c r="AF1200" t="s">
        <v>97</v>
      </c>
      <c r="AG1200" t="s">
        <v>98</v>
      </c>
      <c r="AH1200" t="s">
        <v>100</v>
      </c>
      <c r="AI1200" t="s">
        <v>102</v>
      </c>
      <c r="AJ1200">
        <v>0</v>
      </c>
      <c r="AK1200" t="s">
        <v>102</v>
      </c>
      <c r="AL1200">
        <v>0</v>
      </c>
      <c r="AM1200">
        <v>1212</v>
      </c>
      <c r="AN1200">
        <v>1212</v>
      </c>
      <c r="AO1200" s="28" t="s">
        <v>103</v>
      </c>
      <c r="AP1200" s="28" t="s">
        <v>104</v>
      </c>
      <c r="AQ1200" t="s">
        <v>105</v>
      </c>
      <c r="AR1200" t="s">
        <v>106</v>
      </c>
      <c r="AS1200">
        <v>1212</v>
      </c>
      <c r="AT1200">
        <v>0</v>
      </c>
      <c r="AU1200">
        <v>0</v>
      </c>
      <c r="AV1200">
        <v>1212</v>
      </c>
      <c r="AW1200" s="30">
        <v>0</v>
      </c>
      <c r="AX1200">
        <v>0</v>
      </c>
      <c r="AY1200" s="30">
        <v>2</v>
      </c>
      <c r="AZ1200" s="30">
        <v>0</v>
      </c>
      <c r="BA1200">
        <v>3</v>
      </c>
      <c r="BB1200" s="14">
        <f>IF(Table1[[#This Row],[FullBath]]+Table1[[#This Row],[HalfBath]]=Table1[[#This Row],[BedroomAbvGr]],1,0)</f>
        <v>0</v>
      </c>
      <c r="BC1200">
        <v>1</v>
      </c>
      <c r="BD1200" s="30" t="s">
        <v>97</v>
      </c>
      <c r="BE1200">
        <v>6</v>
      </c>
      <c r="BF1200" t="s">
        <v>107</v>
      </c>
      <c r="BG1200">
        <v>0</v>
      </c>
      <c r="BH1200" t="s">
        <v>83</v>
      </c>
      <c r="BI1200" t="s">
        <v>108</v>
      </c>
      <c r="BJ1200">
        <v>2001</v>
      </c>
      <c r="BK1200" t="s">
        <v>109</v>
      </c>
      <c r="BL1200">
        <v>2</v>
      </c>
      <c r="BM1200">
        <v>573</v>
      </c>
      <c r="BN1200" t="s">
        <v>98</v>
      </c>
      <c r="BO1200" t="s">
        <v>98</v>
      </c>
      <c r="BP1200" t="s">
        <v>105</v>
      </c>
      <c r="BQ1200" s="30">
        <v>356</v>
      </c>
      <c r="BR1200" s="14">
        <f>IF(Table1[[#This Row],[WoodDeckSF]]&gt;0,1,0)</f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s="28" t="s">
        <v>83</v>
      </c>
      <c r="BY1200" s="14">
        <f>IF(Table1[[#This Row],[PoolQC]]="NA", 0, 1)</f>
        <v>0</v>
      </c>
      <c r="BZ1200" s="30" t="s">
        <v>83</v>
      </c>
      <c r="CA1200" s="14">
        <f>IF(Table1[[#This Row],[Fence]]="NA",0,1)</f>
        <v>0</v>
      </c>
      <c r="CB1200" t="s">
        <v>83</v>
      </c>
      <c r="CC1200">
        <v>0</v>
      </c>
      <c r="CD1200" s="30">
        <v>6</v>
      </c>
      <c r="CE1200">
        <v>2009</v>
      </c>
      <c r="CF1200" t="s">
        <v>110</v>
      </c>
      <c r="CG1200" t="s">
        <v>111</v>
      </c>
      <c r="CH1200" s="14">
        <f>IF(Table1[[#This Row],[SaleCondition]]="Normal",1,0)</f>
        <v>1</v>
      </c>
      <c r="CI1200" s="1">
        <v>178000</v>
      </c>
    </row>
    <row r="1201" spans="1:87" x14ac:dyDescent="0.2">
      <c r="A1201">
        <v>1200</v>
      </c>
      <c r="B1201">
        <v>20</v>
      </c>
      <c r="C1201" s="28" t="s">
        <v>81</v>
      </c>
      <c r="D1201">
        <v>75</v>
      </c>
      <c r="E1201">
        <v>11235</v>
      </c>
      <c r="F1201" s="28" t="s">
        <v>82</v>
      </c>
      <c r="G1201" t="s">
        <v>83</v>
      </c>
      <c r="H1201" t="s">
        <v>84</v>
      </c>
      <c r="I1201" s="28" t="s">
        <v>85</v>
      </c>
      <c r="J1201" t="s">
        <v>86</v>
      </c>
      <c r="K1201" s="30" t="s">
        <v>87</v>
      </c>
      <c r="L1201" t="s">
        <v>88</v>
      </c>
      <c r="M1201" s="31" t="s">
        <v>151</v>
      </c>
      <c r="N1201" s="31" t="s">
        <v>90</v>
      </c>
      <c r="O1201" s="28" t="s">
        <v>90</v>
      </c>
      <c r="P1201" t="s">
        <v>91</v>
      </c>
      <c r="Q1201" s="30" t="s">
        <v>115</v>
      </c>
      <c r="R1201" s="28">
        <v>4</v>
      </c>
      <c r="S1201" s="28">
        <v>5</v>
      </c>
      <c r="T1201">
        <v>1963</v>
      </c>
      <c r="U1201">
        <v>1979</v>
      </c>
      <c r="V1201" s="14">
        <f t="shared" si="18"/>
        <v>1</v>
      </c>
      <c r="W1201" s="28" t="s">
        <v>93</v>
      </c>
      <c r="X1201" s="28" t="s">
        <v>94</v>
      </c>
      <c r="Y1201" s="30" t="s">
        <v>140</v>
      </c>
      <c r="Z1201" s="28" t="s">
        <v>140</v>
      </c>
      <c r="AA1201" t="s">
        <v>96</v>
      </c>
      <c r="AB1201" s="28">
        <v>51</v>
      </c>
      <c r="AC1201" s="28" t="s">
        <v>98</v>
      </c>
      <c r="AD1201" s="28" t="s">
        <v>98</v>
      </c>
      <c r="AE1201" s="30" t="s">
        <v>118</v>
      </c>
      <c r="AF1201" t="s">
        <v>98</v>
      </c>
      <c r="AG1201" t="s">
        <v>98</v>
      </c>
      <c r="AH1201" t="s">
        <v>100</v>
      </c>
      <c r="AI1201" t="s">
        <v>153</v>
      </c>
      <c r="AJ1201">
        <v>547</v>
      </c>
      <c r="AK1201" t="s">
        <v>102</v>
      </c>
      <c r="AL1201">
        <v>0</v>
      </c>
      <c r="AM1201">
        <v>504</v>
      </c>
      <c r="AN1201">
        <v>1051</v>
      </c>
      <c r="AO1201" s="28" t="s">
        <v>103</v>
      </c>
      <c r="AP1201" s="28" t="s">
        <v>97</v>
      </c>
      <c r="AQ1201" t="s">
        <v>105</v>
      </c>
      <c r="AR1201" t="s">
        <v>106</v>
      </c>
      <c r="AS1201">
        <v>1382</v>
      </c>
      <c r="AT1201">
        <v>0</v>
      </c>
      <c r="AU1201">
        <v>0</v>
      </c>
      <c r="AV1201">
        <v>1382</v>
      </c>
      <c r="AW1201" s="30">
        <v>0</v>
      </c>
      <c r="AX1201">
        <v>0</v>
      </c>
      <c r="AY1201" s="30">
        <v>1</v>
      </c>
      <c r="AZ1201" s="30">
        <v>1</v>
      </c>
      <c r="BA1201">
        <v>3</v>
      </c>
      <c r="BB1201" s="14">
        <f>IF(Table1[[#This Row],[FullBath]]+Table1[[#This Row],[HalfBath]]=Table1[[#This Row],[BedroomAbvGr]],1,0)</f>
        <v>0</v>
      </c>
      <c r="BC1201">
        <v>1</v>
      </c>
      <c r="BD1201" s="30" t="s">
        <v>98</v>
      </c>
      <c r="BE1201">
        <v>6</v>
      </c>
      <c r="BF1201" t="s">
        <v>107</v>
      </c>
      <c r="BG1201">
        <v>1</v>
      </c>
      <c r="BH1201" t="s">
        <v>212</v>
      </c>
      <c r="BI1201" t="s">
        <v>108</v>
      </c>
      <c r="BJ1201">
        <v>1974</v>
      </c>
      <c r="BK1201" t="s">
        <v>102</v>
      </c>
      <c r="BL1201">
        <v>2</v>
      </c>
      <c r="BM1201">
        <v>459</v>
      </c>
      <c r="BN1201" t="s">
        <v>98</v>
      </c>
      <c r="BO1201" t="s">
        <v>98</v>
      </c>
      <c r="BP1201" t="s">
        <v>105</v>
      </c>
      <c r="BQ1201" s="30">
        <v>0</v>
      </c>
      <c r="BR1201" s="14">
        <f>IF(Table1[[#This Row],[WoodDeckSF]]&gt;0,1,0)</f>
        <v>0</v>
      </c>
      <c r="BS1201">
        <v>82</v>
      </c>
      <c r="BT1201">
        <v>0</v>
      </c>
      <c r="BU1201">
        <v>0</v>
      </c>
      <c r="BV1201">
        <v>0</v>
      </c>
      <c r="BW1201">
        <v>0</v>
      </c>
      <c r="BX1201" s="28" t="s">
        <v>83</v>
      </c>
      <c r="BY1201" s="14">
        <f>IF(Table1[[#This Row],[PoolQC]]="NA", 0, 1)</f>
        <v>0</v>
      </c>
      <c r="BZ1201" s="30" t="s">
        <v>83</v>
      </c>
      <c r="CA1201" s="14">
        <f>IF(Table1[[#This Row],[Fence]]="NA",0,1)</f>
        <v>0</v>
      </c>
      <c r="CB1201" t="s">
        <v>83</v>
      </c>
      <c r="CC1201">
        <v>0</v>
      </c>
      <c r="CD1201" s="30">
        <v>10</v>
      </c>
      <c r="CE1201">
        <v>2006</v>
      </c>
      <c r="CF1201" t="s">
        <v>110</v>
      </c>
      <c r="CG1201" t="s">
        <v>111</v>
      </c>
      <c r="CH1201" s="14">
        <f>IF(Table1[[#This Row],[SaleCondition]]="Normal",1,0)</f>
        <v>1</v>
      </c>
      <c r="CI1201" s="1">
        <v>148000</v>
      </c>
    </row>
    <row r="1202" spans="1:87" x14ac:dyDescent="0.2">
      <c r="A1202">
        <v>1201</v>
      </c>
      <c r="B1202">
        <v>20</v>
      </c>
      <c r="C1202" s="28" t="s">
        <v>81</v>
      </c>
      <c r="D1202">
        <v>71</v>
      </c>
      <c r="E1202">
        <v>9353</v>
      </c>
      <c r="F1202" s="28" t="s">
        <v>82</v>
      </c>
      <c r="G1202" t="s">
        <v>83</v>
      </c>
      <c r="H1202" t="s">
        <v>84</v>
      </c>
      <c r="I1202" s="28" t="s">
        <v>85</v>
      </c>
      <c r="J1202" t="s">
        <v>86</v>
      </c>
      <c r="K1202" s="30" t="s">
        <v>87</v>
      </c>
      <c r="L1202" t="s">
        <v>88</v>
      </c>
      <c r="M1202" s="31" t="s">
        <v>162</v>
      </c>
      <c r="N1202" s="31" t="s">
        <v>90</v>
      </c>
      <c r="O1202" s="28" t="s">
        <v>90</v>
      </c>
      <c r="P1202" t="s">
        <v>91</v>
      </c>
      <c r="Q1202" s="30" t="s">
        <v>115</v>
      </c>
      <c r="R1202" s="28">
        <v>4</v>
      </c>
      <c r="S1202" s="28">
        <v>5</v>
      </c>
      <c r="T1202">
        <v>1970</v>
      </c>
      <c r="U1202">
        <v>1970</v>
      </c>
      <c r="V1202" s="14">
        <f t="shared" si="18"/>
        <v>0</v>
      </c>
      <c r="W1202" s="28" t="s">
        <v>93</v>
      </c>
      <c r="X1202" s="28" t="s">
        <v>94</v>
      </c>
      <c r="Y1202" s="30" t="s">
        <v>116</v>
      </c>
      <c r="Z1202" s="28" t="s">
        <v>116</v>
      </c>
      <c r="AA1202" t="s">
        <v>117</v>
      </c>
      <c r="AB1202" s="28">
        <v>0</v>
      </c>
      <c r="AC1202" s="28" t="s">
        <v>98</v>
      </c>
      <c r="AD1202" s="28" t="s">
        <v>98</v>
      </c>
      <c r="AE1202" s="30" t="s">
        <v>118</v>
      </c>
      <c r="AF1202" t="s">
        <v>98</v>
      </c>
      <c r="AG1202" t="s">
        <v>98</v>
      </c>
      <c r="AH1202" t="s">
        <v>100</v>
      </c>
      <c r="AI1202" t="s">
        <v>102</v>
      </c>
      <c r="AJ1202">
        <v>0</v>
      </c>
      <c r="AK1202" t="s">
        <v>102</v>
      </c>
      <c r="AL1202">
        <v>0</v>
      </c>
      <c r="AM1202">
        <v>864</v>
      </c>
      <c r="AN1202">
        <v>864</v>
      </c>
      <c r="AO1202" s="28" t="s">
        <v>103</v>
      </c>
      <c r="AP1202" s="28" t="s">
        <v>97</v>
      </c>
      <c r="AQ1202" t="s">
        <v>105</v>
      </c>
      <c r="AR1202" t="s">
        <v>106</v>
      </c>
      <c r="AS1202">
        <v>864</v>
      </c>
      <c r="AT1202">
        <v>0</v>
      </c>
      <c r="AU1202">
        <v>0</v>
      </c>
      <c r="AV1202">
        <v>864</v>
      </c>
      <c r="AW1202" s="30">
        <v>0</v>
      </c>
      <c r="AX1202">
        <v>0</v>
      </c>
      <c r="AY1202" s="30">
        <v>1</v>
      </c>
      <c r="AZ1202" s="30">
        <v>0</v>
      </c>
      <c r="BA1202">
        <v>3</v>
      </c>
      <c r="BB1202" s="14">
        <f>IF(Table1[[#This Row],[FullBath]]+Table1[[#This Row],[HalfBath]]=Table1[[#This Row],[BedroomAbvGr]],1,0)</f>
        <v>0</v>
      </c>
      <c r="BC1202">
        <v>1</v>
      </c>
      <c r="BD1202" s="30" t="s">
        <v>98</v>
      </c>
      <c r="BE1202">
        <v>5</v>
      </c>
      <c r="BF1202" t="s">
        <v>107</v>
      </c>
      <c r="BG1202">
        <v>0</v>
      </c>
      <c r="BH1202" t="s">
        <v>83</v>
      </c>
      <c r="BI1202" t="s">
        <v>108</v>
      </c>
      <c r="BJ1202">
        <v>1972</v>
      </c>
      <c r="BK1202" t="s">
        <v>102</v>
      </c>
      <c r="BL1202">
        <v>1</v>
      </c>
      <c r="BM1202">
        <v>280</v>
      </c>
      <c r="BN1202" t="s">
        <v>98</v>
      </c>
      <c r="BO1202" t="s">
        <v>98</v>
      </c>
      <c r="BP1202" t="s">
        <v>105</v>
      </c>
      <c r="BQ1202" s="30">
        <v>0</v>
      </c>
      <c r="BR1202" s="14">
        <f>IF(Table1[[#This Row],[WoodDeckSF]]&gt;0,1,0)</f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s="28" t="s">
        <v>83</v>
      </c>
      <c r="BY1202" s="14">
        <f>IF(Table1[[#This Row],[PoolQC]]="NA", 0, 1)</f>
        <v>0</v>
      </c>
      <c r="BZ1202" s="30" t="s">
        <v>83</v>
      </c>
      <c r="CA1202" s="14">
        <f>IF(Table1[[#This Row],[Fence]]="NA",0,1)</f>
        <v>0</v>
      </c>
      <c r="CB1202" t="s">
        <v>135</v>
      </c>
      <c r="CC1202">
        <v>0</v>
      </c>
      <c r="CD1202" s="30">
        <v>7</v>
      </c>
      <c r="CE1202">
        <v>2006</v>
      </c>
      <c r="CF1202" t="s">
        <v>249</v>
      </c>
      <c r="CG1202" t="s">
        <v>128</v>
      </c>
      <c r="CH1202" s="14">
        <f>IF(Table1[[#This Row],[SaleCondition]]="Normal",1,0)</f>
        <v>0</v>
      </c>
      <c r="CI1202" s="1">
        <v>116050</v>
      </c>
    </row>
    <row r="1203" spans="1:87" x14ac:dyDescent="0.2">
      <c r="A1203">
        <v>1202</v>
      </c>
      <c r="B1203">
        <v>60</v>
      </c>
      <c r="C1203" s="28" t="s">
        <v>81</v>
      </c>
      <c r="D1203">
        <v>80</v>
      </c>
      <c r="E1203">
        <v>10400</v>
      </c>
      <c r="F1203" s="28" t="s">
        <v>82</v>
      </c>
      <c r="G1203" t="s">
        <v>83</v>
      </c>
      <c r="H1203" t="s">
        <v>84</v>
      </c>
      <c r="I1203" s="28" t="s">
        <v>85</v>
      </c>
      <c r="J1203" t="s">
        <v>86</v>
      </c>
      <c r="K1203" s="30" t="s">
        <v>122</v>
      </c>
      <c r="L1203" t="s">
        <v>88</v>
      </c>
      <c r="M1203" s="31" t="s">
        <v>89</v>
      </c>
      <c r="N1203" s="31" t="s">
        <v>90</v>
      </c>
      <c r="O1203" s="28" t="s">
        <v>90</v>
      </c>
      <c r="P1203" t="s">
        <v>91</v>
      </c>
      <c r="Q1203" s="30" t="s">
        <v>92</v>
      </c>
      <c r="R1203" s="28">
        <v>7</v>
      </c>
      <c r="S1203" s="28">
        <v>5</v>
      </c>
      <c r="T1203">
        <v>1998</v>
      </c>
      <c r="U1203">
        <v>1998</v>
      </c>
      <c r="V1203" s="14">
        <f t="shared" si="18"/>
        <v>0</v>
      </c>
      <c r="W1203" s="28" t="s">
        <v>93</v>
      </c>
      <c r="X1203" s="28" t="s">
        <v>94</v>
      </c>
      <c r="Y1203" s="30" t="s">
        <v>95</v>
      </c>
      <c r="Z1203" s="28" t="s">
        <v>95</v>
      </c>
      <c r="AA1203" t="s">
        <v>117</v>
      </c>
      <c r="AB1203" s="28">
        <v>0</v>
      </c>
      <c r="AC1203" s="28" t="s">
        <v>98</v>
      </c>
      <c r="AD1203" s="28" t="s">
        <v>98</v>
      </c>
      <c r="AE1203" s="30" t="s">
        <v>99</v>
      </c>
      <c r="AF1203" t="s">
        <v>97</v>
      </c>
      <c r="AG1203" t="s">
        <v>98</v>
      </c>
      <c r="AH1203" t="s">
        <v>130</v>
      </c>
      <c r="AI1203" t="s">
        <v>102</v>
      </c>
      <c r="AJ1203">
        <v>0</v>
      </c>
      <c r="AK1203" t="s">
        <v>102</v>
      </c>
      <c r="AL1203">
        <v>0</v>
      </c>
      <c r="AM1203">
        <v>866</v>
      </c>
      <c r="AN1203">
        <v>866</v>
      </c>
      <c r="AO1203" s="28" t="s">
        <v>103</v>
      </c>
      <c r="AP1203" s="28" t="s">
        <v>104</v>
      </c>
      <c r="AQ1203" t="s">
        <v>105</v>
      </c>
      <c r="AR1203" t="s">
        <v>106</v>
      </c>
      <c r="AS1203">
        <v>866</v>
      </c>
      <c r="AT1203">
        <v>913</v>
      </c>
      <c r="AU1203">
        <v>0</v>
      </c>
      <c r="AV1203">
        <v>1779</v>
      </c>
      <c r="AW1203" s="30">
        <v>0</v>
      </c>
      <c r="AX1203">
        <v>0</v>
      </c>
      <c r="AY1203" s="30">
        <v>2</v>
      </c>
      <c r="AZ1203" s="30">
        <v>1</v>
      </c>
      <c r="BA1203">
        <v>3</v>
      </c>
      <c r="BB1203" s="14">
        <f>IF(Table1[[#This Row],[FullBath]]+Table1[[#This Row],[HalfBath]]=Table1[[#This Row],[BedroomAbvGr]],1,0)</f>
        <v>1</v>
      </c>
      <c r="BC1203">
        <v>1</v>
      </c>
      <c r="BD1203" s="30" t="s">
        <v>97</v>
      </c>
      <c r="BE1203">
        <v>6</v>
      </c>
      <c r="BF1203" t="s">
        <v>107</v>
      </c>
      <c r="BG1203">
        <v>0</v>
      </c>
      <c r="BH1203" t="s">
        <v>83</v>
      </c>
      <c r="BI1203" t="s">
        <v>108</v>
      </c>
      <c r="BJ1203">
        <v>1998</v>
      </c>
      <c r="BK1203" t="s">
        <v>109</v>
      </c>
      <c r="BL1203">
        <v>2</v>
      </c>
      <c r="BM1203">
        <v>546</v>
      </c>
      <c r="BN1203" t="s">
        <v>98</v>
      </c>
      <c r="BO1203" t="s">
        <v>98</v>
      </c>
      <c r="BP1203" t="s">
        <v>105</v>
      </c>
      <c r="BQ1203" s="30">
        <v>198</v>
      </c>
      <c r="BR1203" s="14">
        <f>IF(Table1[[#This Row],[WoodDeckSF]]&gt;0,1,0)</f>
        <v>1</v>
      </c>
      <c r="BS1203">
        <v>36</v>
      </c>
      <c r="BT1203">
        <v>0</v>
      </c>
      <c r="BU1203">
        <v>0</v>
      </c>
      <c r="BV1203">
        <v>0</v>
      </c>
      <c r="BW1203">
        <v>0</v>
      </c>
      <c r="BX1203" s="28" t="s">
        <v>83</v>
      </c>
      <c r="BY1203" s="14">
        <f>IF(Table1[[#This Row],[PoolQC]]="NA", 0, 1)</f>
        <v>0</v>
      </c>
      <c r="BZ1203" s="30" t="s">
        <v>83</v>
      </c>
      <c r="CA1203" s="14">
        <f>IF(Table1[[#This Row],[Fence]]="NA",0,1)</f>
        <v>0</v>
      </c>
      <c r="CB1203" t="s">
        <v>83</v>
      </c>
      <c r="CC1203">
        <v>0</v>
      </c>
      <c r="CD1203" s="30">
        <v>3</v>
      </c>
      <c r="CE1203">
        <v>2009</v>
      </c>
      <c r="CF1203" t="s">
        <v>110</v>
      </c>
      <c r="CG1203" t="s">
        <v>111</v>
      </c>
      <c r="CH1203" s="14">
        <f>IF(Table1[[#This Row],[SaleCondition]]="Normal",1,0)</f>
        <v>1</v>
      </c>
      <c r="CI1203" s="1">
        <v>197900</v>
      </c>
    </row>
    <row r="1204" spans="1:87" x14ac:dyDescent="0.2">
      <c r="A1204">
        <v>1203</v>
      </c>
      <c r="B1204">
        <v>50</v>
      </c>
      <c r="C1204" s="28" t="s">
        <v>142</v>
      </c>
      <c r="D1204">
        <v>50</v>
      </c>
      <c r="E1204">
        <v>6000</v>
      </c>
      <c r="F1204" s="28" t="s">
        <v>82</v>
      </c>
      <c r="G1204" t="s">
        <v>83</v>
      </c>
      <c r="H1204" t="s">
        <v>84</v>
      </c>
      <c r="I1204" s="28" t="s">
        <v>85</v>
      </c>
      <c r="J1204" t="s">
        <v>86</v>
      </c>
      <c r="K1204" s="30" t="s">
        <v>122</v>
      </c>
      <c r="L1204" t="s">
        <v>88</v>
      </c>
      <c r="M1204" s="31" t="s">
        <v>148</v>
      </c>
      <c r="N1204" s="31" t="s">
        <v>90</v>
      </c>
      <c r="O1204" s="28" t="s">
        <v>90</v>
      </c>
      <c r="P1204" t="s">
        <v>91</v>
      </c>
      <c r="Q1204" s="30" t="s">
        <v>132</v>
      </c>
      <c r="R1204" s="28">
        <v>5</v>
      </c>
      <c r="S1204" s="28">
        <v>8</v>
      </c>
      <c r="T1204">
        <v>1925</v>
      </c>
      <c r="U1204">
        <v>1997</v>
      </c>
      <c r="V1204" s="14">
        <f t="shared" si="18"/>
        <v>1</v>
      </c>
      <c r="W1204" s="28" t="s">
        <v>93</v>
      </c>
      <c r="X1204" s="28" t="s">
        <v>94</v>
      </c>
      <c r="Y1204" s="30" t="s">
        <v>124</v>
      </c>
      <c r="Z1204" s="28" t="s">
        <v>124</v>
      </c>
      <c r="AA1204" t="s">
        <v>117</v>
      </c>
      <c r="AB1204" s="28">
        <v>0</v>
      </c>
      <c r="AC1204" s="28" t="s">
        <v>98</v>
      </c>
      <c r="AD1204" s="28" t="s">
        <v>98</v>
      </c>
      <c r="AE1204" s="30" t="s">
        <v>126</v>
      </c>
      <c r="AF1204" t="s">
        <v>98</v>
      </c>
      <c r="AG1204" t="s">
        <v>98</v>
      </c>
      <c r="AH1204" t="s">
        <v>100</v>
      </c>
      <c r="AI1204" t="s">
        <v>102</v>
      </c>
      <c r="AJ1204">
        <v>0</v>
      </c>
      <c r="AK1204" t="s">
        <v>102</v>
      </c>
      <c r="AL1204">
        <v>0</v>
      </c>
      <c r="AM1204">
        <v>884</v>
      </c>
      <c r="AN1204">
        <v>884</v>
      </c>
      <c r="AO1204" s="28" t="s">
        <v>103</v>
      </c>
      <c r="AP1204" s="28" t="s">
        <v>104</v>
      </c>
      <c r="AQ1204" t="s">
        <v>105</v>
      </c>
      <c r="AR1204" t="s">
        <v>106</v>
      </c>
      <c r="AS1204">
        <v>884</v>
      </c>
      <c r="AT1204">
        <v>464</v>
      </c>
      <c r="AU1204">
        <v>0</v>
      </c>
      <c r="AV1204">
        <v>1348</v>
      </c>
      <c r="AW1204" s="30">
        <v>1</v>
      </c>
      <c r="AX1204">
        <v>0</v>
      </c>
      <c r="AY1204" s="30">
        <v>1</v>
      </c>
      <c r="AZ1204" s="30">
        <v>0</v>
      </c>
      <c r="BA1204">
        <v>3</v>
      </c>
      <c r="BB1204" s="14">
        <f>IF(Table1[[#This Row],[FullBath]]+Table1[[#This Row],[HalfBath]]=Table1[[#This Row],[BedroomAbvGr]],1,0)</f>
        <v>0</v>
      </c>
      <c r="BC1204">
        <v>1</v>
      </c>
      <c r="BD1204" s="30" t="s">
        <v>98</v>
      </c>
      <c r="BE1204">
        <v>5</v>
      </c>
      <c r="BF1204" t="s">
        <v>107</v>
      </c>
      <c r="BG1204">
        <v>1</v>
      </c>
      <c r="BH1204" t="s">
        <v>147</v>
      </c>
      <c r="BI1204" t="s">
        <v>127</v>
      </c>
      <c r="BJ1204">
        <v>1960</v>
      </c>
      <c r="BK1204" t="s">
        <v>102</v>
      </c>
      <c r="BL1204">
        <v>1</v>
      </c>
      <c r="BM1204">
        <v>216</v>
      </c>
      <c r="BN1204" t="s">
        <v>98</v>
      </c>
      <c r="BO1204" t="s">
        <v>98</v>
      </c>
      <c r="BP1204" t="s">
        <v>177</v>
      </c>
      <c r="BQ1204" s="30">
        <v>0</v>
      </c>
      <c r="BR1204" s="14">
        <f>IF(Table1[[#This Row],[WoodDeckSF]]&gt;0,1,0)</f>
        <v>0</v>
      </c>
      <c r="BS1204">
        <v>0</v>
      </c>
      <c r="BT1204">
        <v>208</v>
      </c>
      <c r="BU1204">
        <v>0</v>
      </c>
      <c r="BV1204">
        <v>0</v>
      </c>
      <c r="BW1204">
        <v>0</v>
      </c>
      <c r="BX1204" s="28" t="s">
        <v>83</v>
      </c>
      <c r="BY1204" s="14">
        <f>IF(Table1[[#This Row],[PoolQC]]="NA", 0, 1)</f>
        <v>0</v>
      </c>
      <c r="BZ1204" s="30" t="s">
        <v>83</v>
      </c>
      <c r="CA1204" s="14">
        <f>IF(Table1[[#This Row],[Fence]]="NA",0,1)</f>
        <v>0</v>
      </c>
      <c r="CB1204" t="s">
        <v>83</v>
      </c>
      <c r="CC1204">
        <v>0</v>
      </c>
      <c r="CD1204" s="30">
        <v>5</v>
      </c>
      <c r="CE1204">
        <v>2009</v>
      </c>
      <c r="CF1204" t="s">
        <v>110</v>
      </c>
      <c r="CG1204" t="s">
        <v>111</v>
      </c>
      <c r="CH1204" s="14">
        <f>IF(Table1[[#This Row],[SaleCondition]]="Normal",1,0)</f>
        <v>1</v>
      </c>
      <c r="CI1204" s="1">
        <v>117000</v>
      </c>
    </row>
    <row r="1205" spans="1:87" x14ac:dyDescent="0.2">
      <c r="A1205">
        <v>1204</v>
      </c>
      <c r="B1205">
        <v>20</v>
      </c>
      <c r="C1205" s="28" t="s">
        <v>81</v>
      </c>
      <c r="D1205">
        <v>75</v>
      </c>
      <c r="E1205">
        <v>9750</v>
      </c>
      <c r="F1205" s="28" t="s">
        <v>82</v>
      </c>
      <c r="G1205" t="s">
        <v>83</v>
      </c>
      <c r="H1205" t="s">
        <v>84</v>
      </c>
      <c r="I1205" s="28" t="s">
        <v>85</v>
      </c>
      <c r="J1205" t="s">
        <v>86</v>
      </c>
      <c r="K1205" s="30" t="s">
        <v>87</v>
      </c>
      <c r="L1205" t="s">
        <v>88</v>
      </c>
      <c r="M1205" s="31" t="s">
        <v>89</v>
      </c>
      <c r="N1205" s="31" t="s">
        <v>90</v>
      </c>
      <c r="O1205" s="28" t="s">
        <v>90</v>
      </c>
      <c r="P1205" t="s">
        <v>91</v>
      </c>
      <c r="Q1205" s="30" t="s">
        <v>115</v>
      </c>
      <c r="R1205" s="28">
        <v>7</v>
      </c>
      <c r="S1205" s="28">
        <v>5</v>
      </c>
      <c r="T1205">
        <v>2000</v>
      </c>
      <c r="U1205">
        <v>2001</v>
      </c>
      <c r="V1205" s="14">
        <f t="shared" si="18"/>
        <v>1</v>
      </c>
      <c r="W1205" s="28" t="s">
        <v>93</v>
      </c>
      <c r="X1205" s="28" t="s">
        <v>94</v>
      </c>
      <c r="Y1205" s="30" t="s">
        <v>95</v>
      </c>
      <c r="Z1205" s="28" t="s">
        <v>95</v>
      </c>
      <c r="AA1205" t="s">
        <v>96</v>
      </c>
      <c r="AB1205" s="28">
        <v>171</v>
      </c>
      <c r="AC1205" s="28" t="s">
        <v>97</v>
      </c>
      <c r="AD1205" s="28" t="s">
        <v>98</v>
      </c>
      <c r="AE1205" s="30" t="s">
        <v>99</v>
      </c>
      <c r="AF1205" t="s">
        <v>97</v>
      </c>
      <c r="AG1205" t="s">
        <v>98</v>
      </c>
      <c r="AH1205" t="s">
        <v>100</v>
      </c>
      <c r="AI1205" t="s">
        <v>102</v>
      </c>
      <c r="AJ1205">
        <v>0</v>
      </c>
      <c r="AK1205" t="s">
        <v>102</v>
      </c>
      <c r="AL1205">
        <v>0</v>
      </c>
      <c r="AM1205">
        <v>1630</v>
      </c>
      <c r="AN1205">
        <v>1630</v>
      </c>
      <c r="AO1205" s="28" t="s">
        <v>103</v>
      </c>
      <c r="AP1205" s="28" t="s">
        <v>104</v>
      </c>
      <c r="AQ1205" t="s">
        <v>105</v>
      </c>
      <c r="AR1205" t="s">
        <v>106</v>
      </c>
      <c r="AS1205">
        <v>1630</v>
      </c>
      <c r="AT1205">
        <v>0</v>
      </c>
      <c r="AU1205">
        <v>0</v>
      </c>
      <c r="AV1205">
        <v>1630</v>
      </c>
      <c r="AW1205" s="30">
        <v>0</v>
      </c>
      <c r="AX1205">
        <v>0</v>
      </c>
      <c r="AY1205" s="30">
        <v>2</v>
      </c>
      <c r="AZ1205" s="30">
        <v>0</v>
      </c>
      <c r="BA1205">
        <v>3</v>
      </c>
      <c r="BB1205" s="14">
        <f>IF(Table1[[#This Row],[FullBath]]+Table1[[#This Row],[HalfBath]]=Table1[[#This Row],[BedroomAbvGr]],1,0)</f>
        <v>0</v>
      </c>
      <c r="BC1205">
        <v>1</v>
      </c>
      <c r="BD1205" s="30" t="s">
        <v>97</v>
      </c>
      <c r="BE1205">
        <v>6</v>
      </c>
      <c r="BF1205" t="s">
        <v>107</v>
      </c>
      <c r="BG1205">
        <v>1</v>
      </c>
      <c r="BH1205" t="s">
        <v>98</v>
      </c>
      <c r="BI1205" t="s">
        <v>108</v>
      </c>
      <c r="BJ1205">
        <v>2000</v>
      </c>
      <c r="BK1205" t="s">
        <v>102</v>
      </c>
      <c r="BL1205">
        <v>2</v>
      </c>
      <c r="BM1205">
        <v>451</v>
      </c>
      <c r="BN1205" t="s">
        <v>98</v>
      </c>
      <c r="BO1205" t="s">
        <v>98</v>
      </c>
      <c r="BP1205" t="s">
        <v>105</v>
      </c>
      <c r="BQ1205" s="30">
        <v>74</v>
      </c>
      <c r="BR1205" s="14">
        <f>IF(Table1[[#This Row],[WoodDeckSF]]&gt;0,1,0)</f>
        <v>1</v>
      </c>
      <c r="BS1205">
        <v>234</v>
      </c>
      <c r="BT1205">
        <v>0</v>
      </c>
      <c r="BU1205">
        <v>0</v>
      </c>
      <c r="BV1205">
        <v>0</v>
      </c>
      <c r="BW1205">
        <v>0</v>
      </c>
      <c r="BX1205" s="28" t="s">
        <v>83</v>
      </c>
      <c r="BY1205" s="14">
        <f>IF(Table1[[#This Row],[PoolQC]]="NA", 0, 1)</f>
        <v>0</v>
      </c>
      <c r="BZ1205" s="30" t="s">
        <v>83</v>
      </c>
      <c r="CA1205" s="14">
        <f>IF(Table1[[#This Row],[Fence]]="NA",0,1)</f>
        <v>0</v>
      </c>
      <c r="CB1205" t="s">
        <v>83</v>
      </c>
      <c r="CC1205">
        <v>0</v>
      </c>
      <c r="CD1205" s="30">
        <v>10</v>
      </c>
      <c r="CE1205">
        <v>2009</v>
      </c>
      <c r="CF1205" t="s">
        <v>110</v>
      </c>
      <c r="CG1205" t="s">
        <v>111</v>
      </c>
      <c r="CH1205" s="14">
        <f>IF(Table1[[#This Row],[SaleCondition]]="Normal",1,0)</f>
        <v>1</v>
      </c>
      <c r="CI1205" s="1">
        <v>213000</v>
      </c>
    </row>
    <row r="1206" spans="1:87" x14ac:dyDescent="0.2">
      <c r="A1206">
        <v>1205</v>
      </c>
      <c r="B1206">
        <v>20</v>
      </c>
      <c r="C1206" s="28" t="s">
        <v>81</v>
      </c>
      <c r="D1206">
        <v>78</v>
      </c>
      <c r="E1206">
        <v>10140</v>
      </c>
      <c r="F1206" s="28" t="s">
        <v>82</v>
      </c>
      <c r="G1206" t="s">
        <v>83</v>
      </c>
      <c r="H1206" t="s">
        <v>84</v>
      </c>
      <c r="I1206" s="28" t="s">
        <v>85</v>
      </c>
      <c r="J1206" t="s">
        <v>86</v>
      </c>
      <c r="K1206" s="30" t="s">
        <v>87</v>
      </c>
      <c r="L1206" t="s">
        <v>88</v>
      </c>
      <c r="M1206" s="31" t="s">
        <v>138</v>
      </c>
      <c r="N1206" s="31" t="s">
        <v>90</v>
      </c>
      <c r="O1206" s="28" t="s">
        <v>90</v>
      </c>
      <c r="P1206" t="s">
        <v>91</v>
      </c>
      <c r="Q1206" s="30" t="s">
        <v>115</v>
      </c>
      <c r="R1206" s="28">
        <v>5</v>
      </c>
      <c r="S1206" s="28">
        <v>6</v>
      </c>
      <c r="T1206">
        <v>1975</v>
      </c>
      <c r="U1206">
        <v>1975</v>
      </c>
      <c r="V1206" s="14">
        <f t="shared" si="18"/>
        <v>0</v>
      </c>
      <c r="W1206" s="28" t="s">
        <v>93</v>
      </c>
      <c r="X1206" s="28" t="s">
        <v>94</v>
      </c>
      <c r="Y1206" s="30" t="s">
        <v>140</v>
      </c>
      <c r="Z1206" s="28" t="s">
        <v>140</v>
      </c>
      <c r="AA1206" t="s">
        <v>117</v>
      </c>
      <c r="AB1206" s="28">
        <v>0</v>
      </c>
      <c r="AC1206" s="28" t="s">
        <v>98</v>
      </c>
      <c r="AD1206" s="28" t="s">
        <v>98</v>
      </c>
      <c r="AE1206" s="30" t="s">
        <v>118</v>
      </c>
      <c r="AF1206" t="s">
        <v>97</v>
      </c>
      <c r="AG1206" t="s">
        <v>98</v>
      </c>
      <c r="AH1206" t="s">
        <v>100</v>
      </c>
      <c r="AI1206" t="s">
        <v>119</v>
      </c>
      <c r="AJ1206">
        <v>788</v>
      </c>
      <c r="AK1206" t="s">
        <v>102</v>
      </c>
      <c r="AL1206">
        <v>0</v>
      </c>
      <c r="AM1206">
        <v>268</v>
      </c>
      <c r="AN1206">
        <v>1056</v>
      </c>
      <c r="AO1206" s="28" t="s">
        <v>103</v>
      </c>
      <c r="AP1206" s="28" t="s">
        <v>104</v>
      </c>
      <c r="AQ1206" t="s">
        <v>105</v>
      </c>
      <c r="AR1206" t="s">
        <v>106</v>
      </c>
      <c r="AS1206">
        <v>1074</v>
      </c>
      <c r="AT1206">
        <v>0</v>
      </c>
      <c r="AU1206">
        <v>0</v>
      </c>
      <c r="AV1206">
        <v>1074</v>
      </c>
      <c r="AW1206" s="30">
        <v>1</v>
      </c>
      <c r="AX1206">
        <v>0</v>
      </c>
      <c r="AY1206" s="30">
        <v>1</v>
      </c>
      <c r="AZ1206" s="30">
        <v>1</v>
      </c>
      <c r="BA1206">
        <v>3</v>
      </c>
      <c r="BB1206" s="14">
        <f>IF(Table1[[#This Row],[FullBath]]+Table1[[#This Row],[HalfBath]]=Table1[[#This Row],[BedroomAbvGr]],1,0)</f>
        <v>0</v>
      </c>
      <c r="BC1206">
        <v>1</v>
      </c>
      <c r="BD1206" s="30" t="s">
        <v>98</v>
      </c>
      <c r="BE1206">
        <v>6</v>
      </c>
      <c r="BF1206" t="s">
        <v>107</v>
      </c>
      <c r="BG1206">
        <v>0</v>
      </c>
      <c r="BH1206" t="s">
        <v>83</v>
      </c>
      <c r="BI1206" t="s">
        <v>108</v>
      </c>
      <c r="BJ1206">
        <v>1975</v>
      </c>
      <c r="BK1206" t="s">
        <v>109</v>
      </c>
      <c r="BL1206">
        <v>2</v>
      </c>
      <c r="BM1206">
        <v>495</v>
      </c>
      <c r="BN1206" t="s">
        <v>98</v>
      </c>
      <c r="BO1206" t="s">
        <v>98</v>
      </c>
      <c r="BP1206" t="s">
        <v>105</v>
      </c>
      <c r="BQ1206" s="30">
        <v>0</v>
      </c>
      <c r="BR1206" s="14">
        <f>IF(Table1[[#This Row],[WoodDeckSF]]&gt;0,1,0)</f>
        <v>0</v>
      </c>
      <c r="BS1206">
        <v>88</v>
      </c>
      <c r="BT1206">
        <v>0</v>
      </c>
      <c r="BU1206">
        <v>0</v>
      </c>
      <c r="BV1206">
        <v>0</v>
      </c>
      <c r="BW1206">
        <v>0</v>
      </c>
      <c r="BX1206" s="28" t="s">
        <v>83</v>
      </c>
      <c r="BY1206" s="14">
        <f>IF(Table1[[#This Row],[PoolQC]]="NA", 0, 1)</f>
        <v>0</v>
      </c>
      <c r="BZ1206" s="30" t="s">
        <v>134</v>
      </c>
      <c r="CA1206" s="14">
        <f>IF(Table1[[#This Row],[Fence]]="NA",0,1)</f>
        <v>1</v>
      </c>
      <c r="CB1206" t="s">
        <v>83</v>
      </c>
      <c r="CC1206">
        <v>0</v>
      </c>
      <c r="CD1206" s="30">
        <v>7</v>
      </c>
      <c r="CE1206">
        <v>2006</v>
      </c>
      <c r="CF1206" t="s">
        <v>110</v>
      </c>
      <c r="CG1206" t="s">
        <v>111</v>
      </c>
      <c r="CH1206" s="14">
        <f>IF(Table1[[#This Row],[SaleCondition]]="Normal",1,0)</f>
        <v>1</v>
      </c>
      <c r="CI1206" s="1">
        <v>153500</v>
      </c>
    </row>
    <row r="1207" spans="1:87" x14ac:dyDescent="0.2">
      <c r="A1207">
        <v>1206</v>
      </c>
      <c r="B1207">
        <v>20</v>
      </c>
      <c r="C1207" s="28" t="s">
        <v>81</v>
      </c>
      <c r="D1207">
        <v>90</v>
      </c>
      <c r="E1207">
        <v>14684</v>
      </c>
      <c r="F1207" s="28" t="s">
        <v>82</v>
      </c>
      <c r="G1207" t="s">
        <v>83</v>
      </c>
      <c r="H1207" t="s">
        <v>120</v>
      </c>
      <c r="I1207" s="28" t="s">
        <v>85</v>
      </c>
      <c r="J1207" t="s">
        <v>86</v>
      </c>
      <c r="K1207" s="30" t="s">
        <v>166</v>
      </c>
      <c r="L1207" t="s">
        <v>88</v>
      </c>
      <c r="M1207" s="31" t="s">
        <v>170</v>
      </c>
      <c r="N1207" s="31" t="s">
        <v>90</v>
      </c>
      <c r="O1207" s="28" t="s">
        <v>90</v>
      </c>
      <c r="P1207" t="s">
        <v>91</v>
      </c>
      <c r="Q1207" s="30" t="s">
        <v>115</v>
      </c>
      <c r="R1207" s="28">
        <v>7</v>
      </c>
      <c r="S1207" s="28">
        <v>7</v>
      </c>
      <c r="T1207">
        <v>1990</v>
      </c>
      <c r="U1207">
        <v>1991</v>
      </c>
      <c r="V1207" s="14">
        <f t="shared" si="18"/>
        <v>1</v>
      </c>
      <c r="W1207" s="28" t="s">
        <v>152</v>
      </c>
      <c r="X1207" s="28" t="s">
        <v>94</v>
      </c>
      <c r="Y1207" s="30" t="s">
        <v>140</v>
      </c>
      <c r="Z1207" s="28" t="s">
        <v>140</v>
      </c>
      <c r="AA1207" t="s">
        <v>96</v>
      </c>
      <c r="AB1207" s="28">
        <v>234</v>
      </c>
      <c r="AC1207" s="28" t="s">
        <v>97</v>
      </c>
      <c r="AD1207" s="28" t="s">
        <v>98</v>
      </c>
      <c r="AE1207" s="30" t="s">
        <v>118</v>
      </c>
      <c r="AF1207" t="s">
        <v>97</v>
      </c>
      <c r="AG1207" t="s">
        <v>98</v>
      </c>
      <c r="AH1207" t="s">
        <v>121</v>
      </c>
      <c r="AI1207" t="s">
        <v>119</v>
      </c>
      <c r="AJ1207">
        <v>485</v>
      </c>
      <c r="AK1207" t="s">
        <v>141</v>
      </c>
      <c r="AL1207">
        <v>177</v>
      </c>
      <c r="AM1207">
        <v>1496</v>
      </c>
      <c r="AN1207">
        <v>2158</v>
      </c>
      <c r="AO1207" s="28" t="s">
        <v>103</v>
      </c>
      <c r="AP1207" s="28" t="s">
        <v>97</v>
      </c>
      <c r="AQ1207" t="s">
        <v>105</v>
      </c>
      <c r="AR1207" t="s">
        <v>106</v>
      </c>
      <c r="AS1207">
        <v>2196</v>
      </c>
      <c r="AT1207">
        <v>0</v>
      </c>
      <c r="AU1207">
        <v>0</v>
      </c>
      <c r="AV1207">
        <v>2196</v>
      </c>
      <c r="AW1207" s="30">
        <v>0</v>
      </c>
      <c r="AX1207">
        <v>0</v>
      </c>
      <c r="AY1207" s="30">
        <v>2</v>
      </c>
      <c r="AZ1207" s="30">
        <v>0</v>
      </c>
      <c r="BA1207">
        <v>3</v>
      </c>
      <c r="BB1207" s="14">
        <f>IF(Table1[[#This Row],[FullBath]]+Table1[[#This Row],[HalfBath]]=Table1[[#This Row],[BedroomAbvGr]],1,0)</f>
        <v>0</v>
      </c>
      <c r="BC1207">
        <v>1</v>
      </c>
      <c r="BD1207" s="30" t="s">
        <v>97</v>
      </c>
      <c r="BE1207">
        <v>7</v>
      </c>
      <c r="BF1207" t="s">
        <v>107</v>
      </c>
      <c r="BG1207">
        <v>1</v>
      </c>
      <c r="BH1207" t="s">
        <v>98</v>
      </c>
      <c r="BI1207" t="s">
        <v>108</v>
      </c>
      <c r="BJ1207">
        <v>1990</v>
      </c>
      <c r="BK1207" t="s">
        <v>109</v>
      </c>
      <c r="BL1207">
        <v>3</v>
      </c>
      <c r="BM1207">
        <v>701</v>
      </c>
      <c r="BN1207" t="s">
        <v>98</v>
      </c>
      <c r="BO1207" t="s">
        <v>98</v>
      </c>
      <c r="BP1207" t="s">
        <v>105</v>
      </c>
      <c r="BQ1207" s="30">
        <v>84</v>
      </c>
      <c r="BR1207" s="14">
        <f>IF(Table1[[#This Row],[WoodDeckSF]]&gt;0,1,0)</f>
        <v>1</v>
      </c>
      <c r="BS1207">
        <v>70</v>
      </c>
      <c r="BT1207">
        <v>0</v>
      </c>
      <c r="BU1207">
        <v>0</v>
      </c>
      <c r="BV1207">
        <v>0</v>
      </c>
      <c r="BW1207">
        <v>0</v>
      </c>
      <c r="BX1207" s="28" t="s">
        <v>83</v>
      </c>
      <c r="BY1207" s="14">
        <f>IF(Table1[[#This Row],[PoolQC]]="NA", 0, 1)</f>
        <v>0</v>
      </c>
      <c r="BZ1207" s="30" t="s">
        <v>83</v>
      </c>
      <c r="CA1207" s="14">
        <f>IF(Table1[[#This Row],[Fence]]="NA",0,1)</f>
        <v>0</v>
      </c>
      <c r="CB1207" t="s">
        <v>83</v>
      </c>
      <c r="CC1207">
        <v>0</v>
      </c>
      <c r="CD1207" s="30">
        <v>6</v>
      </c>
      <c r="CE1207">
        <v>2009</v>
      </c>
      <c r="CF1207" t="s">
        <v>110</v>
      </c>
      <c r="CG1207" t="s">
        <v>111</v>
      </c>
      <c r="CH1207" s="14">
        <f>IF(Table1[[#This Row],[SaleCondition]]="Normal",1,0)</f>
        <v>1</v>
      </c>
      <c r="CI1207" s="1">
        <v>271900</v>
      </c>
    </row>
    <row r="1208" spans="1:87" x14ac:dyDescent="0.2">
      <c r="A1208">
        <v>1207</v>
      </c>
      <c r="B1208">
        <v>20</v>
      </c>
      <c r="C1208" s="28" t="s">
        <v>239</v>
      </c>
      <c r="D1208" t="s">
        <v>83</v>
      </c>
      <c r="E1208">
        <v>8900</v>
      </c>
      <c r="F1208" s="28" t="s">
        <v>82</v>
      </c>
      <c r="G1208" t="s">
        <v>83</v>
      </c>
      <c r="H1208" t="s">
        <v>84</v>
      </c>
      <c r="I1208" s="28" t="s">
        <v>85</v>
      </c>
      <c r="J1208" t="s">
        <v>86</v>
      </c>
      <c r="K1208" s="30" t="s">
        <v>87</v>
      </c>
      <c r="L1208" t="s">
        <v>88</v>
      </c>
      <c r="M1208" s="31" t="s">
        <v>170</v>
      </c>
      <c r="N1208" s="31" t="s">
        <v>90</v>
      </c>
      <c r="O1208" s="28" t="s">
        <v>90</v>
      </c>
      <c r="P1208" t="s">
        <v>91</v>
      </c>
      <c r="Q1208" s="30" t="s">
        <v>115</v>
      </c>
      <c r="R1208" s="28">
        <v>4</v>
      </c>
      <c r="S1208" s="28">
        <v>4</v>
      </c>
      <c r="T1208">
        <v>1966</v>
      </c>
      <c r="U1208">
        <v>1966</v>
      </c>
      <c r="V1208" s="14">
        <f t="shared" si="18"/>
        <v>0</v>
      </c>
      <c r="W1208" s="28" t="s">
        <v>93</v>
      </c>
      <c r="X1208" s="28" t="s">
        <v>94</v>
      </c>
      <c r="Y1208" s="30" t="s">
        <v>140</v>
      </c>
      <c r="Z1208" s="28" t="s">
        <v>140</v>
      </c>
      <c r="AA1208" t="s">
        <v>117</v>
      </c>
      <c r="AB1208" s="28">
        <v>0</v>
      </c>
      <c r="AC1208" s="28" t="s">
        <v>98</v>
      </c>
      <c r="AD1208" s="28" t="s">
        <v>98</v>
      </c>
      <c r="AE1208" s="30" t="s">
        <v>118</v>
      </c>
      <c r="AF1208" t="s">
        <v>98</v>
      </c>
      <c r="AG1208" t="s">
        <v>98</v>
      </c>
      <c r="AH1208" t="s">
        <v>100</v>
      </c>
      <c r="AI1208" t="s">
        <v>153</v>
      </c>
      <c r="AJ1208">
        <v>1056</v>
      </c>
      <c r="AK1208" t="s">
        <v>102</v>
      </c>
      <c r="AL1208">
        <v>0</v>
      </c>
      <c r="AM1208">
        <v>0</v>
      </c>
      <c r="AN1208">
        <v>1056</v>
      </c>
      <c r="AO1208" s="28" t="s">
        <v>103</v>
      </c>
      <c r="AP1208" s="28" t="s">
        <v>98</v>
      </c>
      <c r="AQ1208" t="s">
        <v>105</v>
      </c>
      <c r="AR1208" t="s">
        <v>106</v>
      </c>
      <c r="AS1208">
        <v>1056</v>
      </c>
      <c r="AT1208">
        <v>0</v>
      </c>
      <c r="AU1208">
        <v>0</v>
      </c>
      <c r="AV1208">
        <v>1056</v>
      </c>
      <c r="AW1208" s="30">
        <v>1</v>
      </c>
      <c r="AX1208">
        <v>0</v>
      </c>
      <c r="AY1208" s="30">
        <v>1</v>
      </c>
      <c r="AZ1208" s="30">
        <v>0</v>
      </c>
      <c r="BA1208">
        <v>2</v>
      </c>
      <c r="BB1208" s="14">
        <f>IF(Table1[[#This Row],[FullBath]]+Table1[[#This Row],[HalfBath]]=Table1[[#This Row],[BedroomAbvGr]],1,0)</f>
        <v>0</v>
      </c>
      <c r="BC1208">
        <v>1</v>
      </c>
      <c r="BD1208" s="30" t="s">
        <v>98</v>
      </c>
      <c r="BE1208">
        <v>5</v>
      </c>
      <c r="BF1208" t="s">
        <v>107</v>
      </c>
      <c r="BG1208">
        <v>0</v>
      </c>
      <c r="BH1208" t="s">
        <v>83</v>
      </c>
      <c r="BI1208" t="s">
        <v>127</v>
      </c>
      <c r="BJ1208">
        <v>1966</v>
      </c>
      <c r="BK1208" t="s">
        <v>102</v>
      </c>
      <c r="BL1208">
        <v>1</v>
      </c>
      <c r="BM1208">
        <v>384</v>
      </c>
      <c r="BN1208" t="s">
        <v>98</v>
      </c>
      <c r="BO1208" t="s">
        <v>98</v>
      </c>
      <c r="BP1208" t="s">
        <v>105</v>
      </c>
      <c r="BQ1208" s="30">
        <v>0</v>
      </c>
      <c r="BR1208" s="14">
        <f>IF(Table1[[#This Row],[WoodDeckSF]]&gt;0,1,0)</f>
        <v>0</v>
      </c>
      <c r="BS1208">
        <v>42</v>
      </c>
      <c r="BT1208">
        <v>0</v>
      </c>
      <c r="BU1208">
        <v>0</v>
      </c>
      <c r="BV1208">
        <v>0</v>
      </c>
      <c r="BW1208">
        <v>0</v>
      </c>
      <c r="BX1208" s="28" t="s">
        <v>83</v>
      </c>
      <c r="BY1208" s="14">
        <f>IF(Table1[[#This Row],[PoolQC]]="NA", 0, 1)</f>
        <v>0</v>
      </c>
      <c r="BZ1208" s="30" t="s">
        <v>134</v>
      </c>
      <c r="CA1208" s="14">
        <f>IF(Table1[[#This Row],[Fence]]="NA",0,1)</f>
        <v>1</v>
      </c>
      <c r="CB1208" t="s">
        <v>83</v>
      </c>
      <c r="CC1208">
        <v>0</v>
      </c>
      <c r="CD1208" s="30">
        <v>11</v>
      </c>
      <c r="CE1208">
        <v>2006</v>
      </c>
      <c r="CF1208" t="s">
        <v>110</v>
      </c>
      <c r="CG1208" t="s">
        <v>111</v>
      </c>
      <c r="CH1208" s="14">
        <f>IF(Table1[[#This Row],[SaleCondition]]="Normal",1,0)</f>
        <v>1</v>
      </c>
      <c r="CI1208" s="1">
        <v>107000</v>
      </c>
    </row>
    <row r="1209" spans="1:87" x14ac:dyDescent="0.2">
      <c r="A1209">
        <v>1208</v>
      </c>
      <c r="B1209">
        <v>20</v>
      </c>
      <c r="C1209" s="28" t="s">
        <v>81</v>
      </c>
      <c r="D1209">
        <v>70</v>
      </c>
      <c r="E1209">
        <v>9135</v>
      </c>
      <c r="F1209" s="28" t="s">
        <v>82</v>
      </c>
      <c r="G1209" t="s">
        <v>83</v>
      </c>
      <c r="H1209" t="s">
        <v>84</v>
      </c>
      <c r="I1209" s="28" t="s">
        <v>85</v>
      </c>
      <c r="J1209" t="s">
        <v>86</v>
      </c>
      <c r="K1209" s="30" t="s">
        <v>87</v>
      </c>
      <c r="L1209" t="s">
        <v>88</v>
      </c>
      <c r="M1209" s="31" t="s">
        <v>89</v>
      </c>
      <c r="N1209" s="31" t="s">
        <v>90</v>
      </c>
      <c r="O1209" s="28" t="s">
        <v>90</v>
      </c>
      <c r="P1209" t="s">
        <v>91</v>
      </c>
      <c r="Q1209" s="30" t="s">
        <v>115</v>
      </c>
      <c r="R1209" s="28">
        <v>6</v>
      </c>
      <c r="S1209" s="28">
        <v>5</v>
      </c>
      <c r="T1209">
        <v>2003</v>
      </c>
      <c r="U1209">
        <v>2003</v>
      </c>
      <c r="V1209" s="14">
        <f t="shared" si="18"/>
        <v>0</v>
      </c>
      <c r="W1209" s="28" t="s">
        <v>93</v>
      </c>
      <c r="X1209" s="28" t="s">
        <v>94</v>
      </c>
      <c r="Y1209" s="30" t="s">
        <v>95</v>
      </c>
      <c r="Z1209" s="28" t="s">
        <v>95</v>
      </c>
      <c r="AA1209" t="s">
        <v>96</v>
      </c>
      <c r="AB1209" s="28">
        <v>120</v>
      </c>
      <c r="AC1209" s="28" t="s">
        <v>97</v>
      </c>
      <c r="AD1209" s="28" t="s">
        <v>98</v>
      </c>
      <c r="AE1209" s="30" t="s">
        <v>99</v>
      </c>
      <c r="AF1209" t="s">
        <v>97</v>
      </c>
      <c r="AG1209" t="s">
        <v>98</v>
      </c>
      <c r="AH1209" t="s">
        <v>130</v>
      </c>
      <c r="AI1209" t="s">
        <v>101</v>
      </c>
      <c r="AJ1209">
        <v>340</v>
      </c>
      <c r="AK1209" t="s">
        <v>102</v>
      </c>
      <c r="AL1209">
        <v>0</v>
      </c>
      <c r="AM1209">
        <v>1342</v>
      </c>
      <c r="AN1209">
        <v>1682</v>
      </c>
      <c r="AO1209" s="28" t="s">
        <v>103</v>
      </c>
      <c r="AP1209" s="28" t="s">
        <v>104</v>
      </c>
      <c r="AQ1209" t="s">
        <v>105</v>
      </c>
      <c r="AR1209" t="s">
        <v>106</v>
      </c>
      <c r="AS1209">
        <v>1700</v>
      </c>
      <c r="AT1209">
        <v>0</v>
      </c>
      <c r="AU1209">
        <v>0</v>
      </c>
      <c r="AV1209">
        <v>1700</v>
      </c>
      <c r="AW1209" s="30">
        <v>1</v>
      </c>
      <c r="AX1209">
        <v>0</v>
      </c>
      <c r="AY1209" s="30">
        <v>2</v>
      </c>
      <c r="AZ1209" s="30">
        <v>0</v>
      </c>
      <c r="BA1209">
        <v>3</v>
      </c>
      <c r="BB1209" s="14">
        <f>IF(Table1[[#This Row],[FullBath]]+Table1[[#This Row],[HalfBath]]=Table1[[#This Row],[BedroomAbvGr]],1,0)</f>
        <v>0</v>
      </c>
      <c r="BC1209">
        <v>1</v>
      </c>
      <c r="BD1209" s="30" t="s">
        <v>97</v>
      </c>
      <c r="BE1209">
        <v>7</v>
      </c>
      <c r="BF1209" t="s">
        <v>107</v>
      </c>
      <c r="BG1209">
        <v>0</v>
      </c>
      <c r="BH1209" t="s">
        <v>83</v>
      </c>
      <c r="BI1209" t="s">
        <v>108</v>
      </c>
      <c r="BJ1209">
        <v>2003</v>
      </c>
      <c r="BK1209" t="s">
        <v>109</v>
      </c>
      <c r="BL1209">
        <v>2</v>
      </c>
      <c r="BM1209">
        <v>544</v>
      </c>
      <c r="BN1209" t="s">
        <v>98</v>
      </c>
      <c r="BO1209" t="s">
        <v>98</v>
      </c>
      <c r="BP1209" t="s">
        <v>105</v>
      </c>
      <c r="BQ1209" s="30">
        <v>192</v>
      </c>
      <c r="BR1209" s="14">
        <f>IF(Table1[[#This Row],[WoodDeckSF]]&gt;0,1,0)</f>
        <v>1</v>
      </c>
      <c r="BS1209">
        <v>23</v>
      </c>
      <c r="BT1209">
        <v>0</v>
      </c>
      <c r="BU1209">
        <v>0</v>
      </c>
      <c r="BV1209">
        <v>0</v>
      </c>
      <c r="BW1209">
        <v>0</v>
      </c>
      <c r="BX1209" s="28" t="s">
        <v>83</v>
      </c>
      <c r="BY1209" s="14">
        <f>IF(Table1[[#This Row],[PoolQC]]="NA", 0, 1)</f>
        <v>0</v>
      </c>
      <c r="BZ1209" s="30" t="s">
        <v>83</v>
      </c>
      <c r="CA1209" s="14">
        <f>IF(Table1[[#This Row],[Fence]]="NA",0,1)</f>
        <v>0</v>
      </c>
      <c r="CB1209" t="s">
        <v>83</v>
      </c>
      <c r="CC1209">
        <v>0</v>
      </c>
      <c r="CD1209" s="30">
        <v>5</v>
      </c>
      <c r="CE1209">
        <v>2006</v>
      </c>
      <c r="CF1209" t="s">
        <v>110</v>
      </c>
      <c r="CG1209" t="s">
        <v>111</v>
      </c>
      <c r="CH1209" s="14">
        <f>IF(Table1[[#This Row],[SaleCondition]]="Normal",1,0)</f>
        <v>1</v>
      </c>
      <c r="CI1209" s="1">
        <v>200000</v>
      </c>
    </row>
    <row r="1210" spans="1:87" x14ac:dyDescent="0.2">
      <c r="A1210">
        <v>1209</v>
      </c>
      <c r="B1210">
        <v>20</v>
      </c>
      <c r="C1210" s="28" t="s">
        <v>81</v>
      </c>
      <c r="D1210">
        <v>70</v>
      </c>
      <c r="E1210">
        <v>7763</v>
      </c>
      <c r="F1210" s="28" t="s">
        <v>82</v>
      </c>
      <c r="G1210" t="s">
        <v>83</v>
      </c>
      <c r="H1210" t="s">
        <v>84</v>
      </c>
      <c r="I1210" s="28" t="s">
        <v>85</v>
      </c>
      <c r="J1210" t="s">
        <v>86</v>
      </c>
      <c r="K1210" s="30" t="s">
        <v>87</v>
      </c>
      <c r="L1210" t="s">
        <v>88</v>
      </c>
      <c r="M1210" s="31" t="s">
        <v>162</v>
      </c>
      <c r="N1210" s="31" t="s">
        <v>90</v>
      </c>
      <c r="O1210" s="28" t="s">
        <v>90</v>
      </c>
      <c r="P1210" t="s">
        <v>91</v>
      </c>
      <c r="Q1210" s="30" t="s">
        <v>115</v>
      </c>
      <c r="R1210" s="28">
        <v>5</v>
      </c>
      <c r="S1210" s="28">
        <v>7</v>
      </c>
      <c r="T1210">
        <v>1962</v>
      </c>
      <c r="U1210">
        <v>1980</v>
      </c>
      <c r="V1210" s="14">
        <f t="shared" si="18"/>
        <v>1</v>
      </c>
      <c r="W1210" s="28" t="s">
        <v>93</v>
      </c>
      <c r="X1210" s="28" t="s">
        <v>94</v>
      </c>
      <c r="Y1210" s="30" t="s">
        <v>116</v>
      </c>
      <c r="Z1210" s="28" t="s">
        <v>116</v>
      </c>
      <c r="AA1210" t="s">
        <v>117</v>
      </c>
      <c r="AB1210" s="28">
        <v>0</v>
      </c>
      <c r="AC1210" s="28" t="s">
        <v>98</v>
      </c>
      <c r="AD1210" s="28" t="s">
        <v>97</v>
      </c>
      <c r="AE1210" s="30" t="s">
        <v>118</v>
      </c>
      <c r="AF1210" t="s">
        <v>98</v>
      </c>
      <c r="AG1210" t="s">
        <v>98</v>
      </c>
      <c r="AH1210" t="s">
        <v>100</v>
      </c>
      <c r="AI1210" t="s">
        <v>153</v>
      </c>
      <c r="AJ1210">
        <v>504</v>
      </c>
      <c r="AK1210" t="s">
        <v>141</v>
      </c>
      <c r="AL1210">
        <v>108</v>
      </c>
      <c r="AM1210">
        <v>319</v>
      </c>
      <c r="AN1210">
        <v>931</v>
      </c>
      <c r="AO1210" s="28" t="s">
        <v>103</v>
      </c>
      <c r="AP1210" s="28" t="s">
        <v>98</v>
      </c>
      <c r="AQ1210" t="s">
        <v>105</v>
      </c>
      <c r="AR1210" t="s">
        <v>106</v>
      </c>
      <c r="AS1210">
        <v>1283</v>
      </c>
      <c r="AT1210">
        <v>0</v>
      </c>
      <c r="AU1210">
        <v>0</v>
      </c>
      <c r="AV1210">
        <v>1283</v>
      </c>
      <c r="AW1210" s="30">
        <v>1</v>
      </c>
      <c r="AX1210">
        <v>0</v>
      </c>
      <c r="AY1210" s="30">
        <v>1</v>
      </c>
      <c r="AZ1210" s="30">
        <v>0</v>
      </c>
      <c r="BA1210">
        <v>3</v>
      </c>
      <c r="BB1210" s="14">
        <f>IF(Table1[[#This Row],[FullBath]]+Table1[[#This Row],[HalfBath]]=Table1[[#This Row],[BedroomAbvGr]],1,0)</f>
        <v>0</v>
      </c>
      <c r="BC1210">
        <v>1</v>
      </c>
      <c r="BD1210" s="30" t="s">
        <v>98</v>
      </c>
      <c r="BE1210">
        <v>6</v>
      </c>
      <c r="BF1210" t="s">
        <v>107</v>
      </c>
      <c r="BG1210">
        <v>0</v>
      </c>
      <c r="BH1210" t="s">
        <v>83</v>
      </c>
      <c r="BI1210" t="s">
        <v>127</v>
      </c>
      <c r="BJ1210">
        <v>1980</v>
      </c>
      <c r="BK1210" t="s">
        <v>102</v>
      </c>
      <c r="BL1210">
        <v>2</v>
      </c>
      <c r="BM1210">
        <v>506</v>
      </c>
      <c r="BN1210" t="s">
        <v>98</v>
      </c>
      <c r="BO1210" t="s">
        <v>98</v>
      </c>
      <c r="BP1210" t="s">
        <v>105</v>
      </c>
      <c r="BQ1210" s="30">
        <v>0</v>
      </c>
      <c r="BR1210" s="14">
        <f>IF(Table1[[#This Row],[WoodDeckSF]]&gt;0,1,0)</f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 s="28" t="s">
        <v>83</v>
      </c>
      <c r="BY1210" s="14">
        <f>IF(Table1[[#This Row],[PoolQC]]="NA", 0, 1)</f>
        <v>0</v>
      </c>
      <c r="BZ1210" s="30" t="s">
        <v>83</v>
      </c>
      <c r="CA1210" s="14">
        <f>IF(Table1[[#This Row],[Fence]]="NA",0,1)</f>
        <v>0</v>
      </c>
      <c r="CB1210" t="s">
        <v>83</v>
      </c>
      <c r="CC1210">
        <v>0</v>
      </c>
      <c r="CD1210" s="30">
        <v>10</v>
      </c>
      <c r="CE1210">
        <v>2008</v>
      </c>
      <c r="CF1210" t="s">
        <v>110</v>
      </c>
      <c r="CG1210" t="s">
        <v>111</v>
      </c>
      <c r="CH1210" s="14">
        <f>IF(Table1[[#This Row],[SaleCondition]]="Normal",1,0)</f>
        <v>1</v>
      </c>
      <c r="CI1210" s="1">
        <v>140000</v>
      </c>
    </row>
    <row r="1211" spans="1:87" x14ac:dyDescent="0.2">
      <c r="A1211">
        <v>1210</v>
      </c>
      <c r="B1211">
        <v>20</v>
      </c>
      <c r="C1211" s="28" t="s">
        <v>81</v>
      </c>
      <c r="D1211">
        <v>85</v>
      </c>
      <c r="E1211">
        <v>10182</v>
      </c>
      <c r="F1211" s="28" t="s">
        <v>82</v>
      </c>
      <c r="G1211" t="s">
        <v>83</v>
      </c>
      <c r="H1211" t="s">
        <v>120</v>
      </c>
      <c r="I1211" s="28" t="s">
        <v>85</v>
      </c>
      <c r="J1211" t="s">
        <v>86</v>
      </c>
      <c r="K1211" s="30" t="s">
        <v>166</v>
      </c>
      <c r="L1211" t="s">
        <v>88</v>
      </c>
      <c r="M1211" s="31" t="s">
        <v>136</v>
      </c>
      <c r="N1211" s="31" t="s">
        <v>182</v>
      </c>
      <c r="O1211" s="28" t="s">
        <v>90</v>
      </c>
      <c r="P1211" t="s">
        <v>91</v>
      </c>
      <c r="Q1211" s="30" t="s">
        <v>115</v>
      </c>
      <c r="R1211" s="28">
        <v>8</v>
      </c>
      <c r="S1211" s="28">
        <v>5</v>
      </c>
      <c r="T1211">
        <v>2006</v>
      </c>
      <c r="U1211">
        <v>2006</v>
      </c>
      <c r="V1211" s="14">
        <f t="shared" si="18"/>
        <v>0</v>
      </c>
      <c r="W1211" s="28" t="s">
        <v>152</v>
      </c>
      <c r="X1211" s="28" t="s">
        <v>94</v>
      </c>
      <c r="Y1211" s="30" t="s">
        <v>95</v>
      </c>
      <c r="Z1211" s="28" t="s">
        <v>95</v>
      </c>
      <c r="AA1211" t="s">
        <v>137</v>
      </c>
      <c r="AB1211" s="28">
        <v>420</v>
      </c>
      <c r="AC1211" s="28" t="s">
        <v>97</v>
      </c>
      <c r="AD1211" s="28" t="s">
        <v>98</v>
      </c>
      <c r="AE1211" s="30" t="s">
        <v>99</v>
      </c>
      <c r="AF1211" t="s">
        <v>104</v>
      </c>
      <c r="AG1211" t="s">
        <v>98</v>
      </c>
      <c r="AH1211" t="s">
        <v>121</v>
      </c>
      <c r="AI1211" t="s">
        <v>101</v>
      </c>
      <c r="AJ1211">
        <v>1220</v>
      </c>
      <c r="AK1211" t="s">
        <v>102</v>
      </c>
      <c r="AL1211">
        <v>0</v>
      </c>
      <c r="AM1211">
        <v>440</v>
      </c>
      <c r="AN1211">
        <v>1660</v>
      </c>
      <c r="AO1211" s="28" t="s">
        <v>103</v>
      </c>
      <c r="AP1211" s="28" t="s">
        <v>104</v>
      </c>
      <c r="AQ1211" t="s">
        <v>105</v>
      </c>
      <c r="AR1211" t="s">
        <v>106</v>
      </c>
      <c r="AS1211">
        <v>1660</v>
      </c>
      <c r="AT1211">
        <v>0</v>
      </c>
      <c r="AU1211">
        <v>0</v>
      </c>
      <c r="AV1211">
        <v>1660</v>
      </c>
      <c r="AW1211" s="30">
        <v>1</v>
      </c>
      <c r="AX1211">
        <v>0</v>
      </c>
      <c r="AY1211" s="30">
        <v>2</v>
      </c>
      <c r="AZ1211" s="30">
        <v>0</v>
      </c>
      <c r="BA1211">
        <v>3</v>
      </c>
      <c r="BB1211" s="14">
        <f>IF(Table1[[#This Row],[FullBath]]+Table1[[#This Row],[HalfBath]]=Table1[[#This Row],[BedroomAbvGr]],1,0)</f>
        <v>0</v>
      </c>
      <c r="BC1211">
        <v>1</v>
      </c>
      <c r="BD1211" s="30" t="s">
        <v>97</v>
      </c>
      <c r="BE1211">
        <v>8</v>
      </c>
      <c r="BF1211" t="s">
        <v>107</v>
      </c>
      <c r="BG1211">
        <v>1</v>
      </c>
      <c r="BH1211" t="s">
        <v>97</v>
      </c>
      <c r="BI1211" t="s">
        <v>108</v>
      </c>
      <c r="BJ1211">
        <v>2006</v>
      </c>
      <c r="BK1211" t="s">
        <v>109</v>
      </c>
      <c r="BL1211">
        <v>2</v>
      </c>
      <c r="BM1211">
        <v>500</v>
      </c>
      <c r="BN1211" t="s">
        <v>98</v>
      </c>
      <c r="BO1211" t="s">
        <v>98</v>
      </c>
      <c r="BP1211" t="s">
        <v>105</v>
      </c>
      <c r="BQ1211" s="30">
        <v>322</v>
      </c>
      <c r="BR1211" s="14">
        <f>IF(Table1[[#This Row],[WoodDeckSF]]&gt;0,1,0)</f>
        <v>1</v>
      </c>
      <c r="BS1211">
        <v>50</v>
      </c>
      <c r="BT1211">
        <v>0</v>
      </c>
      <c r="BU1211">
        <v>0</v>
      </c>
      <c r="BV1211">
        <v>0</v>
      </c>
      <c r="BW1211">
        <v>0</v>
      </c>
      <c r="BX1211" s="28" t="s">
        <v>83</v>
      </c>
      <c r="BY1211" s="14">
        <f>IF(Table1[[#This Row],[PoolQC]]="NA", 0, 1)</f>
        <v>0</v>
      </c>
      <c r="BZ1211" s="30" t="s">
        <v>83</v>
      </c>
      <c r="CA1211" s="14">
        <f>IF(Table1[[#This Row],[Fence]]="NA",0,1)</f>
        <v>0</v>
      </c>
      <c r="CB1211" t="s">
        <v>83</v>
      </c>
      <c r="CC1211">
        <v>0</v>
      </c>
      <c r="CD1211" s="30">
        <v>5</v>
      </c>
      <c r="CE1211">
        <v>2006</v>
      </c>
      <c r="CF1211" t="s">
        <v>158</v>
      </c>
      <c r="CG1211" t="s">
        <v>159</v>
      </c>
      <c r="CH1211" s="14">
        <f>IF(Table1[[#This Row],[SaleCondition]]="Normal",1,0)</f>
        <v>0</v>
      </c>
      <c r="CI1211" s="1">
        <v>290000</v>
      </c>
    </row>
    <row r="1212" spans="1:87" x14ac:dyDescent="0.2">
      <c r="A1212">
        <v>1211</v>
      </c>
      <c r="B1212">
        <v>60</v>
      </c>
      <c r="C1212" s="28" t="s">
        <v>81</v>
      </c>
      <c r="D1212">
        <v>70</v>
      </c>
      <c r="E1212">
        <v>11218</v>
      </c>
      <c r="F1212" s="28" t="s">
        <v>82</v>
      </c>
      <c r="G1212" t="s">
        <v>83</v>
      </c>
      <c r="H1212" t="s">
        <v>84</v>
      </c>
      <c r="I1212" s="28" t="s">
        <v>85</v>
      </c>
      <c r="J1212" t="s">
        <v>86</v>
      </c>
      <c r="K1212" s="30" t="s">
        <v>87</v>
      </c>
      <c r="L1212" t="s">
        <v>88</v>
      </c>
      <c r="M1212" s="31" t="s">
        <v>170</v>
      </c>
      <c r="N1212" s="31" t="s">
        <v>90</v>
      </c>
      <c r="O1212" s="28" t="s">
        <v>90</v>
      </c>
      <c r="P1212" t="s">
        <v>91</v>
      </c>
      <c r="Q1212" s="30" t="s">
        <v>92</v>
      </c>
      <c r="R1212" s="28">
        <v>6</v>
      </c>
      <c r="S1212" s="28">
        <v>5</v>
      </c>
      <c r="T1212">
        <v>1992</v>
      </c>
      <c r="U1212">
        <v>1992</v>
      </c>
      <c r="V1212" s="14">
        <f t="shared" si="18"/>
        <v>0</v>
      </c>
      <c r="W1212" s="28" t="s">
        <v>93</v>
      </c>
      <c r="X1212" s="28" t="s">
        <v>94</v>
      </c>
      <c r="Y1212" s="30" t="s">
        <v>124</v>
      </c>
      <c r="Z1212" s="28" t="s">
        <v>124</v>
      </c>
      <c r="AA1212" t="s">
        <v>117</v>
      </c>
      <c r="AB1212" s="28">
        <v>0</v>
      </c>
      <c r="AC1212" s="28" t="s">
        <v>97</v>
      </c>
      <c r="AD1212" s="28" t="s">
        <v>98</v>
      </c>
      <c r="AE1212" s="30" t="s">
        <v>99</v>
      </c>
      <c r="AF1212" t="s">
        <v>97</v>
      </c>
      <c r="AG1212" t="s">
        <v>98</v>
      </c>
      <c r="AH1212" t="s">
        <v>100</v>
      </c>
      <c r="AI1212" t="s">
        <v>102</v>
      </c>
      <c r="AJ1212">
        <v>0</v>
      </c>
      <c r="AK1212" t="s">
        <v>102</v>
      </c>
      <c r="AL1212">
        <v>0</v>
      </c>
      <c r="AM1212">
        <v>1055</v>
      </c>
      <c r="AN1212">
        <v>1055</v>
      </c>
      <c r="AO1212" s="28" t="s">
        <v>103</v>
      </c>
      <c r="AP1212" s="28" t="s">
        <v>104</v>
      </c>
      <c r="AQ1212" t="s">
        <v>105</v>
      </c>
      <c r="AR1212" t="s">
        <v>106</v>
      </c>
      <c r="AS1212">
        <v>1055</v>
      </c>
      <c r="AT1212">
        <v>790</v>
      </c>
      <c r="AU1212">
        <v>0</v>
      </c>
      <c r="AV1212">
        <v>1845</v>
      </c>
      <c r="AW1212" s="30">
        <v>0</v>
      </c>
      <c r="AX1212">
        <v>0</v>
      </c>
      <c r="AY1212" s="30">
        <v>2</v>
      </c>
      <c r="AZ1212" s="30">
        <v>1</v>
      </c>
      <c r="BA1212">
        <v>3</v>
      </c>
      <c r="BB1212" s="14">
        <f>IF(Table1[[#This Row],[FullBath]]+Table1[[#This Row],[HalfBath]]=Table1[[#This Row],[BedroomAbvGr]],1,0)</f>
        <v>1</v>
      </c>
      <c r="BC1212">
        <v>1</v>
      </c>
      <c r="BD1212" s="30" t="s">
        <v>97</v>
      </c>
      <c r="BE1212">
        <v>8</v>
      </c>
      <c r="BF1212" t="s">
        <v>107</v>
      </c>
      <c r="BG1212">
        <v>1</v>
      </c>
      <c r="BH1212" t="s">
        <v>98</v>
      </c>
      <c r="BI1212" t="s">
        <v>108</v>
      </c>
      <c r="BJ1212">
        <v>1992</v>
      </c>
      <c r="BK1212" t="s">
        <v>109</v>
      </c>
      <c r="BL1212">
        <v>2</v>
      </c>
      <c r="BM1212">
        <v>462</v>
      </c>
      <c r="BN1212" t="s">
        <v>98</v>
      </c>
      <c r="BO1212" t="s">
        <v>98</v>
      </c>
      <c r="BP1212" t="s">
        <v>105</v>
      </c>
      <c r="BQ1212" s="30">
        <v>635</v>
      </c>
      <c r="BR1212" s="14">
        <f>IF(Table1[[#This Row],[WoodDeckSF]]&gt;0,1,0)</f>
        <v>1</v>
      </c>
      <c r="BS1212">
        <v>104</v>
      </c>
      <c r="BT1212">
        <v>0</v>
      </c>
      <c r="BU1212">
        <v>0</v>
      </c>
      <c r="BV1212">
        <v>0</v>
      </c>
      <c r="BW1212">
        <v>0</v>
      </c>
      <c r="BX1212" s="28" t="s">
        <v>83</v>
      </c>
      <c r="BY1212" s="14">
        <f>IF(Table1[[#This Row],[PoolQC]]="NA", 0, 1)</f>
        <v>0</v>
      </c>
      <c r="BZ1212" s="30" t="s">
        <v>165</v>
      </c>
      <c r="CA1212" s="14">
        <f>IF(Table1[[#This Row],[Fence]]="NA",0,1)</f>
        <v>1</v>
      </c>
      <c r="CB1212" t="s">
        <v>135</v>
      </c>
      <c r="CC1212">
        <v>400</v>
      </c>
      <c r="CD1212" s="30">
        <v>5</v>
      </c>
      <c r="CE1212">
        <v>2010</v>
      </c>
      <c r="CF1212" t="s">
        <v>110</v>
      </c>
      <c r="CG1212" t="s">
        <v>111</v>
      </c>
      <c r="CH1212" s="14">
        <f>IF(Table1[[#This Row],[SaleCondition]]="Normal",1,0)</f>
        <v>1</v>
      </c>
      <c r="CI1212" s="1">
        <v>189000</v>
      </c>
    </row>
    <row r="1213" spans="1:87" x14ac:dyDescent="0.2">
      <c r="A1213">
        <v>1212</v>
      </c>
      <c r="B1213">
        <v>50</v>
      </c>
      <c r="C1213" s="28" t="s">
        <v>81</v>
      </c>
      <c r="D1213">
        <v>152</v>
      </c>
      <c r="E1213">
        <v>12134</v>
      </c>
      <c r="F1213" s="28" t="s">
        <v>82</v>
      </c>
      <c r="G1213" t="s">
        <v>83</v>
      </c>
      <c r="H1213" t="s">
        <v>120</v>
      </c>
      <c r="I1213" s="28" t="s">
        <v>175</v>
      </c>
      <c r="J1213" t="s">
        <v>86</v>
      </c>
      <c r="K1213" s="30" t="s">
        <v>87</v>
      </c>
      <c r="L1213" t="s">
        <v>194</v>
      </c>
      <c r="M1213" s="31" t="s">
        <v>193</v>
      </c>
      <c r="N1213" s="31" t="s">
        <v>90</v>
      </c>
      <c r="O1213" s="28" t="s">
        <v>90</v>
      </c>
      <c r="P1213" t="s">
        <v>91</v>
      </c>
      <c r="Q1213" s="30" t="s">
        <v>132</v>
      </c>
      <c r="R1213" s="28">
        <v>8</v>
      </c>
      <c r="S1213" s="28">
        <v>7</v>
      </c>
      <c r="T1213">
        <v>1988</v>
      </c>
      <c r="U1213">
        <v>2005</v>
      </c>
      <c r="V1213" s="14">
        <f t="shared" si="18"/>
        <v>1</v>
      </c>
      <c r="W1213" s="28" t="s">
        <v>93</v>
      </c>
      <c r="X1213" s="28" t="s">
        <v>94</v>
      </c>
      <c r="Y1213" s="30" t="s">
        <v>124</v>
      </c>
      <c r="Z1213" s="28" t="s">
        <v>124</v>
      </c>
      <c r="AA1213" t="s">
        <v>117</v>
      </c>
      <c r="AB1213" s="28">
        <v>0</v>
      </c>
      <c r="AC1213" s="28" t="s">
        <v>97</v>
      </c>
      <c r="AD1213" s="28" t="s">
        <v>98</v>
      </c>
      <c r="AE1213" s="30" t="s">
        <v>133</v>
      </c>
      <c r="AF1213" t="s">
        <v>97</v>
      </c>
      <c r="AG1213" t="s">
        <v>98</v>
      </c>
      <c r="AH1213" t="s">
        <v>130</v>
      </c>
      <c r="AI1213" t="s">
        <v>101</v>
      </c>
      <c r="AJ1213">
        <v>427</v>
      </c>
      <c r="AK1213" t="s">
        <v>102</v>
      </c>
      <c r="AL1213">
        <v>0</v>
      </c>
      <c r="AM1213">
        <v>132</v>
      </c>
      <c r="AN1213">
        <v>559</v>
      </c>
      <c r="AO1213" s="28" t="s">
        <v>103</v>
      </c>
      <c r="AP1213" s="28" t="s">
        <v>97</v>
      </c>
      <c r="AQ1213" t="s">
        <v>105</v>
      </c>
      <c r="AR1213" t="s">
        <v>106</v>
      </c>
      <c r="AS1213">
        <v>1080</v>
      </c>
      <c r="AT1213">
        <v>672</v>
      </c>
      <c r="AU1213">
        <v>0</v>
      </c>
      <c r="AV1213">
        <v>1752</v>
      </c>
      <c r="AW1213" s="30">
        <v>0</v>
      </c>
      <c r="AX1213">
        <v>0</v>
      </c>
      <c r="AY1213" s="30">
        <v>2</v>
      </c>
      <c r="AZ1213" s="30">
        <v>0</v>
      </c>
      <c r="BA1213">
        <v>4</v>
      </c>
      <c r="BB1213" s="14">
        <f>IF(Table1[[#This Row],[FullBath]]+Table1[[#This Row],[HalfBath]]=Table1[[#This Row],[BedroomAbvGr]],1,0)</f>
        <v>0</v>
      </c>
      <c r="BC1213">
        <v>1</v>
      </c>
      <c r="BD1213" s="30" t="s">
        <v>98</v>
      </c>
      <c r="BE1213">
        <v>8</v>
      </c>
      <c r="BF1213" t="s">
        <v>107</v>
      </c>
      <c r="BG1213">
        <v>0</v>
      </c>
      <c r="BH1213" t="s">
        <v>83</v>
      </c>
      <c r="BI1213" t="s">
        <v>209</v>
      </c>
      <c r="BJ1213">
        <v>1988</v>
      </c>
      <c r="BK1213" t="s">
        <v>109</v>
      </c>
      <c r="BL1213">
        <v>2</v>
      </c>
      <c r="BM1213">
        <v>492</v>
      </c>
      <c r="BN1213" t="s">
        <v>98</v>
      </c>
      <c r="BO1213" t="s">
        <v>98</v>
      </c>
      <c r="BP1213" t="s">
        <v>105</v>
      </c>
      <c r="BQ1213" s="30">
        <v>325</v>
      </c>
      <c r="BR1213" s="14">
        <f>IF(Table1[[#This Row],[WoodDeckSF]]&gt;0,1,0)</f>
        <v>1</v>
      </c>
      <c r="BS1213">
        <v>12</v>
      </c>
      <c r="BT1213">
        <v>0</v>
      </c>
      <c r="BU1213">
        <v>0</v>
      </c>
      <c r="BV1213">
        <v>0</v>
      </c>
      <c r="BW1213">
        <v>0</v>
      </c>
      <c r="BX1213" s="28" t="s">
        <v>83</v>
      </c>
      <c r="BY1213" s="14">
        <f>IF(Table1[[#This Row],[PoolQC]]="NA", 0, 1)</f>
        <v>0</v>
      </c>
      <c r="BZ1213" s="30" t="s">
        <v>83</v>
      </c>
      <c r="CA1213" s="14">
        <f>IF(Table1[[#This Row],[Fence]]="NA",0,1)</f>
        <v>0</v>
      </c>
      <c r="CB1213" t="s">
        <v>83</v>
      </c>
      <c r="CC1213">
        <v>0</v>
      </c>
      <c r="CD1213" s="30">
        <v>6</v>
      </c>
      <c r="CE1213">
        <v>2010</v>
      </c>
      <c r="CF1213" t="s">
        <v>110</v>
      </c>
      <c r="CG1213" t="s">
        <v>111</v>
      </c>
      <c r="CH1213" s="14">
        <f>IF(Table1[[#This Row],[SaleCondition]]="Normal",1,0)</f>
        <v>1</v>
      </c>
      <c r="CI1213" s="1">
        <v>164000</v>
      </c>
    </row>
    <row r="1214" spans="1:87" x14ac:dyDescent="0.2">
      <c r="A1214">
        <v>1213</v>
      </c>
      <c r="B1214">
        <v>30</v>
      </c>
      <c r="C1214" s="28" t="s">
        <v>81</v>
      </c>
      <c r="D1214">
        <v>50</v>
      </c>
      <c r="E1214">
        <v>9340</v>
      </c>
      <c r="F1214" s="28" t="s">
        <v>82</v>
      </c>
      <c r="G1214" t="s">
        <v>83</v>
      </c>
      <c r="H1214" t="s">
        <v>84</v>
      </c>
      <c r="I1214" s="28" t="s">
        <v>85</v>
      </c>
      <c r="J1214" t="s">
        <v>86</v>
      </c>
      <c r="K1214" s="30" t="s">
        <v>87</v>
      </c>
      <c r="L1214" t="s">
        <v>88</v>
      </c>
      <c r="M1214" s="31" t="s">
        <v>185</v>
      </c>
      <c r="N1214" s="31" t="s">
        <v>90</v>
      </c>
      <c r="O1214" s="28" t="s">
        <v>90</v>
      </c>
      <c r="P1214" t="s">
        <v>91</v>
      </c>
      <c r="Q1214" s="30" t="s">
        <v>115</v>
      </c>
      <c r="R1214" s="28">
        <v>4</v>
      </c>
      <c r="S1214" s="28">
        <v>6</v>
      </c>
      <c r="T1214">
        <v>1941</v>
      </c>
      <c r="U1214">
        <v>1950</v>
      </c>
      <c r="V1214" s="14">
        <f t="shared" si="18"/>
        <v>1</v>
      </c>
      <c r="W1214" s="28" t="s">
        <v>152</v>
      </c>
      <c r="X1214" s="28" t="s">
        <v>94</v>
      </c>
      <c r="Y1214" s="30" t="s">
        <v>116</v>
      </c>
      <c r="Z1214" s="28" t="s">
        <v>116</v>
      </c>
      <c r="AA1214" t="s">
        <v>117</v>
      </c>
      <c r="AB1214" s="28">
        <v>0</v>
      </c>
      <c r="AC1214" s="28" t="s">
        <v>98</v>
      </c>
      <c r="AD1214" s="28" t="s">
        <v>98</v>
      </c>
      <c r="AE1214" s="30" t="s">
        <v>118</v>
      </c>
      <c r="AF1214" t="s">
        <v>98</v>
      </c>
      <c r="AG1214" t="s">
        <v>98</v>
      </c>
      <c r="AH1214" t="s">
        <v>100</v>
      </c>
      <c r="AI1214" t="s">
        <v>153</v>
      </c>
      <c r="AJ1214">
        <v>344</v>
      </c>
      <c r="AK1214" t="s">
        <v>102</v>
      </c>
      <c r="AL1214">
        <v>0</v>
      </c>
      <c r="AM1214">
        <v>328</v>
      </c>
      <c r="AN1214">
        <v>672</v>
      </c>
      <c r="AO1214" s="28" t="s">
        <v>103</v>
      </c>
      <c r="AP1214" s="28" t="s">
        <v>98</v>
      </c>
      <c r="AQ1214" t="s">
        <v>105</v>
      </c>
      <c r="AR1214" t="s">
        <v>106</v>
      </c>
      <c r="AS1214">
        <v>672</v>
      </c>
      <c r="AT1214">
        <v>0</v>
      </c>
      <c r="AU1214">
        <v>0</v>
      </c>
      <c r="AV1214">
        <v>672</v>
      </c>
      <c r="AW1214" s="30">
        <v>1</v>
      </c>
      <c r="AX1214">
        <v>0</v>
      </c>
      <c r="AY1214" s="30">
        <v>1</v>
      </c>
      <c r="AZ1214" s="30">
        <v>0</v>
      </c>
      <c r="BA1214">
        <v>2</v>
      </c>
      <c r="BB1214" s="14">
        <f>IF(Table1[[#This Row],[FullBath]]+Table1[[#This Row],[HalfBath]]=Table1[[#This Row],[BedroomAbvGr]],1,0)</f>
        <v>0</v>
      </c>
      <c r="BC1214">
        <v>1</v>
      </c>
      <c r="BD1214" s="30" t="s">
        <v>98</v>
      </c>
      <c r="BE1214">
        <v>4</v>
      </c>
      <c r="BF1214" t="s">
        <v>107</v>
      </c>
      <c r="BG1214">
        <v>0</v>
      </c>
      <c r="BH1214" t="s">
        <v>83</v>
      </c>
      <c r="BI1214" t="s">
        <v>108</v>
      </c>
      <c r="BJ1214">
        <v>1941</v>
      </c>
      <c r="BK1214" t="s">
        <v>102</v>
      </c>
      <c r="BL1214">
        <v>1</v>
      </c>
      <c r="BM1214">
        <v>234</v>
      </c>
      <c r="BN1214" t="s">
        <v>98</v>
      </c>
      <c r="BO1214" t="s">
        <v>98</v>
      </c>
      <c r="BP1214" t="s">
        <v>177</v>
      </c>
      <c r="BQ1214" s="30">
        <v>0</v>
      </c>
      <c r="BR1214" s="14">
        <f>IF(Table1[[#This Row],[WoodDeckSF]]&gt;0,1,0)</f>
        <v>0</v>
      </c>
      <c r="BS1214">
        <v>113</v>
      </c>
      <c r="BT1214">
        <v>0</v>
      </c>
      <c r="BU1214">
        <v>0</v>
      </c>
      <c r="BV1214">
        <v>0</v>
      </c>
      <c r="BW1214">
        <v>0</v>
      </c>
      <c r="BX1214" s="28" t="s">
        <v>83</v>
      </c>
      <c r="BY1214" s="14">
        <f>IF(Table1[[#This Row],[PoolQC]]="NA", 0, 1)</f>
        <v>0</v>
      </c>
      <c r="BZ1214" s="30" t="s">
        <v>83</v>
      </c>
      <c r="CA1214" s="14">
        <f>IF(Table1[[#This Row],[Fence]]="NA",0,1)</f>
        <v>0</v>
      </c>
      <c r="CB1214" t="s">
        <v>83</v>
      </c>
      <c r="CC1214">
        <v>0</v>
      </c>
      <c r="CD1214" s="30">
        <v>8</v>
      </c>
      <c r="CE1214">
        <v>2009</v>
      </c>
      <c r="CF1214" t="s">
        <v>110</v>
      </c>
      <c r="CG1214" t="s">
        <v>111</v>
      </c>
      <c r="CH1214" s="14">
        <f>IF(Table1[[#This Row],[SaleCondition]]="Normal",1,0)</f>
        <v>1</v>
      </c>
      <c r="CI1214" s="1">
        <v>113000</v>
      </c>
    </row>
    <row r="1215" spans="1:87" x14ac:dyDescent="0.2">
      <c r="A1215">
        <v>1214</v>
      </c>
      <c r="B1215">
        <v>80</v>
      </c>
      <c r="C1215" s="28" t="s">
        <v>81</v>
      </c>
      <c r="D1215" t="s">
        <v>83</v>
      </c>
      <c r="E1215">
        <v>10246</v>
      </c>
      <c r="F1215" s="28" t="s">
        <v>82</v>
      </c>
      <c r="G1215" t="s">
        <v>83</v>
      </c>
      <c r="H1215" t="s">
        <v>120</v>
      </c>
      <c r="I1215" s="28" t="s">
        <v>85</v>
      </c>
      <c r="J1215" t="s">
        <v>86</v>
      </c>
      <c r="K1215" s="30" t="s">
        <v>166</v>
      </c>
      <c r="L1215" t="s">
        <v>88</v>
      </c>
      <c r="M1215" s="31" t="s">
        <v>151</v>
      </c>
      <c r="N1215" s="31" t="s">
        <v>90</v>
      </c>
      <c r="O1215" s="28" t="s">
        <v>90</v>
      </c>
      <c r="P1215" t="s">
        <v>91</v>
      </c>
      <c r="Q1215" s="30" t="s">
        <v>197</v>
      </c>
      <c r="R1215" s="28">
        <v>4</v>
      </c>
      <c r="S1215" s="28">
        <v>9</v>
      </c>
      <c r="T1215">
        <v>1965</v>
      </c>
      <c r="U1215">
        <v>2001</v>
      </c>
      <c r="V1215" s="14">
        <f t="shared" si="18"/>
        <v>1</v>
      </c>
      <c r="W1215" s="28" t="s">
        <v>93</v>
      </c>
      <c r="X1215" s="28" t="s">
        <v>94</v>
      </c>
      <c r="Y1215" s="30" t="s">
        <v>95</v>
      </c>
      <c r="Z1215" s="28" t="s">
        <v>95</v>
      </c>
      <c r="AA1215" t="s">
        <v>117</v>
      </c>
      <c r="AB1215" s="28">
        <v>0</v>
      </c>
      <c r="AC1215" s="28" t="s">
        <v>98</v>
      </c>
      <c r="AD1215" s="28" t="s">
        <v>97</v>
      </c>
      <c r="AE1215" s="30" t="s">
        <v>118</v>
      </c>
      <c r="AF1215" t="s">
        <v>98</v>
      </c>
      <c r="AG1215" t="s">
        <v>97</v>
      </c>
      <c r="AH1215" t="s">
        <v>130</v>
      </c>
      <c r="AI1215" t="s">
        <v>101</v>
      </c>
      <c r="AJ1215">
        <v>648</v>
      </c>
      <c r="AK1215" t="s">
        <v>102</v>
      </c>
      <c r="AL1215">
        <v>0</v>
      </c>
      <c r="AM1215">
        <v>0</v>
      </c>
      <c r="AN1215">
        <v>648</v>
      </c>
      <c r="AO1215" s="28" t="s">
        <v>103</v>
      </c>
      <c r="AP1215" s="28" t="s">
        <v>104</v>
      </c>
      <c r="AQ1215" t="s">
        <v>105</v>
      </c>
      <c r="AR1215" t="s">
        <v>106</v>
      </c>
      <c r="AS1215">
        <v>960</v>
      </c>
      <c r="AT1215">
        <v>0</v>
      </c>
      <c r="AU1215">
        <v>0</v>
      </c>
      <c r="AV1215">
        <v>960</v>
      </c>
      <c r="AW1215" s="30">
        <v>1</v>
      </c>
      <c r="AX1215">
        <v>1</v>
      </c>
      <c r="AY1215" s="30">
        <v>0</v>
      </c>
      <c r="AZ1215" s="30">
        <v>0</v>
      </c>
      <c r="BA1215">
        <v>0</v>
      </c>
      <c r="BB1215" s="14">
        <f>IF(Table1[[#This Row],[FullBath]]+Table1[[#This Row],[HalfBath]]=Table1[[#This Row],[BedroomAbvGr]],1,0)</f>
        <v>1</v>
      </c>
      <c r="BC1215">
        <v>1</v>
      </c>
      <c r="BD1215" s="30" t="s">
        <v>98</v>
      </c>
      <c r="BE1215">
        <v>3</v>
      </c>
      <c r="BF1215" t="s">
        <v>107</v>
      </c>
      <c r="BG1215">
        <v>0</v>
      </c>
      <c r="BH1215" t="s">
        <v>83</v>
      </c>
      <c r="BI1215" t="s">
        <v>108</v>
      </c>
      <c r="BJ1215">
        <v>1965</v>
      </c>
      <c r="BK1215" t="s">
        <v>102</v>
      </c>
      <c r="BL1215">
        <v>1</v>
      </c>
      <c r="BM1215">
        <v>364</v>
      </c>
      <c r="BN1215" t="s">
        <v>98</v>
      </c>
      <c r="BO1215" t="s">
        <v>98</v>
      </c>
      <c r="BP1215" t="s">
        <v>105</v>
      </c>
      <c r="BQ1215" s="30">
        <v>88</v>
      </c>
      <c r="BR1215" s="14">
        <f>IF(Table1[[#This Row],[WoodDeckSF]]&gt;0,1,0)</f>
        <v>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s="28" t="s">
        <v>83</v>
      </c>
      <c r="BY1215" s="14">
        <f>IF(Table1[[#This Row],[PoolQC]]="NA", 0, 1)</f>
        <v>0</v>
      </c>
      <c r="BZ1215" s="30" t="s">
        <v>83</v>
      </c>
      <c r="CA1215" s="14">
        <f>IF(Table1[[#This Row],[Fence]]="NA",0,1)</f>
        <v>0</v>
      </c>
      <c r="CB1215" t="s">
        <v>83</v>
      </c>
      <c r="CC1215">
        <v>0</v>
      </c>
      <c r="CD1215" s="30">
        <v>5</v>
      </c>
      <c r="CE1215">
        <v>2006</v>
      </c>
      <c r="CF1215" t="s">
        <v>110</v>
      </c>
      <c r="CG1215" t="s">
        <v>111</v>
      </c>
      <c r="CH1215" s="14">
        <f>IF(Table1[[#This Row],[SaleCondition]]="Normal",1,0)</f>
        <v>1</v>
      </c>
      <c r="CI1215" s="1">
        <v>145000</v>
      </c>
    </row>
    <row r="1216" spans="1:87" x14ac:dyDescent="0.2">
      <c r="A1216">
        <v>1215</v>
      </c>
      <c r="B1216">
        <v>85</v>
      </c>
      <c r="C1216" s="28" t="s">
        <v>81</v>
      </c>
      <c r="D1216">
        <v>69</v>
      </c>
      <c r="E1216">
        <v>10205</v>
      </c>
      <c r="F1216" s="28" t="s">
        <v>82</v>
      </c>
      <c r="G1216" t="s">
        <v>83</v>
      </c>
      <c r="H1216" t="s">
        <v>120</v>
      </c>
      <c r="I1216" s="28" t="s">
        <v>85</v>
      </c>
      <c r="J1216" t="s">
        <v>86</v>
      </c>
      <c r="K1216" s="30" t="s">
        <v>87</v>
      </c>
      <c r="L1216" t="s">
        <v>88</v>
      </c>
      <c r="M1216" s="31" t="s">
        <v>162</v>
      </c>
      <c r="N1216" s="31" t="s">
        <v>90</v>
      </c>
      <c r="O1216" s="28" t="s">
        <v>90</v>
      </c>
      <c r="P1216" t="s">
        <v>91</v>
      </c>
      <c r="Q1216" s="30" t="s">
        <v>191</v>
      </c>
      <c r="R1216" s="28">
        <v>5</v>
      </c>
      <c r="S1216" s="28">
        <v>5</v>
      </c>
      <c r="T1216">
        <v>1962</v>
      </c>
      <c r="U1216">
        <v>1962</v>
      </c>
      <c r="V1216" s="14">
        <f t="shared" si="18"/>
        <v>0</v>
      </c>
      <c r="W1216" s="28" t="s">
        <v>93</v>
      </c>
      <c r="X1216" s="28" t="s">
        <v>94</v>
      </c>
      <c r="Y1216" s="30" t="s">
        <v>116</v>
      </c>
      <c r="Z1216" s="28" t="s">
        <v>116</v>
      </c>
      <c r="AA1216" t="s">
        <v>117</v>
      </c>
      <c r="AB1216" s="28">
        <v>0</v>
      </c>
      <c r="AC1216" s="28" t="s">
        <v>98</v>
      </c>
      <c r="AD1216" s="28" t="s">
        <v>98</v>
      </c>
      <c r="AE1216" s="30" t="s">
        <v>118</v>
      </c>
      <c r="AF1216" t="s">
        <v>98</v>
      </c>
      <c r="AG1216" t="s">
        <v>98</v>
      </c>
      <c r="AH1216" t="s">
        <v>130</v>
      </c>
      <c r="AI1216" t="s">
        <v>141</v>
      </c>
      <c r="AJ1216">
        <v>784</v>
      </c>
      <c r="AK1216" t="s">
        <v>102</v>
      </c>
      <c r="AL1216">
        <v>0</v>
      </c>
      <c r="AM1216">
        <v>141</v>
      </c>
      <c r="AN1216">
        <v>925</v>
      </c>
      <c r="AO1216" s="28" t="s">
        <v>103</v>
      </c>
      <c r="AP1216" s="28" t="s">
        <v>98</v>
      </c>
      <c r="AQ1216" t="s">
        <v>105</v>
      </c>
      <c r="AR1216" t="s">
        <v>106</v>
      </c>
      <c r="AS1216">
        <v>999</v>
      </c>
      <c r="AT1216">
        <v>0</v>
      </c>
      <c r="AU1216">
        <v>0</v>
      </c>
      <c r="AV1216">
        <v>999</v>
      </c>
      <c r="AW1216" s="30">
        <v>1</v>
      </c>
      <c r="AX1216">
        <v>0</v>
      </c>
      <c r="AY1216" s="30">
        <v>1</v>
      </c>
      <c r="AZ1216" s="30">
        <v>0</v>
      </c>
      <c r="BA1216">
        <v>3</v>
      </c>
      <c r="BB1216" s="14">
        <f>IF(Table1[[#This Row],[FullBath]]+Table1[[#This Row],[HalfBath]]=Table1[[#This Row],[BedroomAbvGr]],1,0)</f>
        <v>0</v>
      </c>
      <c r="BC1216">
        <v>1</v>
      </c>
      <c r="BD1216" s="30" t="s">
        <v>98</v>
      </c>
      <c r="BE1216">
        <v>6</v>
      </c>
      <c r="BF1216" t="s">
        <v>107</v>
      </c>
      <c r="BG1216">
        <v>0</v>
      </c>
      <c r="BH1216" t="s">
        <v>83</v>
      </c>
      <c r="BI1216" t="s">
        <v>108</v>
      </c>
      <c r="BJ1216">
        <v>1962</v>
      </c>
      <c r="BK1216" t="s">
        <v>102</v>
      </c>
      <c r="BL1216">
        <v>1</v>
      </c>
      <c r="BM1216">
        <v>300</v>
      </c>
      <c r="BN1216" t="s">
        <v>98</v>
      </c>
      <c r="BO1216" t="s">
        <v>98</v>
      </c>
      <c r="BP1216" t="s">
        <v>105</v>
      </c>
      <c r="BQ1216" s="30">
        <v>150</v>
      </c>
      <c r="BR1216" s="14">
        <f>IF(Table1[[#This Row],[WoodDeckSF]]&gt;0,1,0)</f>
        <v>1</v>
      </c>
      <c r="BS1216">
        <v>72</v>
      </c>
      <c r="BT1216">
        <v>0</v>
      </c>
      <c r="BU1216">
        <v>0</v>
      </c>
      <c r="BV1216">
        <v>0</v>
      </c>
      <c r="BW1216">
        <v>0</v>
      </c>
      <c r="BX1216" s="28" t="s">
        <v>83</v>
      </c>
      <c r="BY1216" s="14">
        <f>IF(Table1[[#This Row],[PoolQC]]="NA", 0, 1)</f>
        <v>0</v>
      </c>
      <c r="BZ1216" s="30" t="s">
        <v>83</v>
      </c>
      <c r="CA1216" s="14">
        <f>IF(Table1[[#This Row],[Fence]]="NA",0,1)</f>
        <v>0</v>
      </c>
      <c r="CB1216" t="s">
        <v>83</v>
      </c>
      <c r="CC1216">
        <v>0</v>
      </c>
      <c r="CD1216" s="30">
        <v>5</v>
      </c>
      <c r="CE1216">
        <v>2006</v>
      </c>
      <c r="CF1216" t="s">
        <v>110</v>
      </c>
      <c r="CG1216" t="s">
        <v>111</v>
      </c>
      <c r="CH1216" s="14">
        <f>IF(Table1[[#This Row],[SaleCondition]]="Normal",1,0)</f>
        <v>1</v>
      </c>
      <c r="CI1216" s="1">
        <v>134500</v>
      </c>
    </row>
    <row r="1217" spans="1:87" x14ac:dyDescent="0.2">
      <c r="A1217">
        <v>1216</v>
      </c>
      <c r="B1217">
        <v>20</v>
      </c>
      <c r="C1217" s="28" t="s">
        <v>81</v>
      </c>
      <c r="D1217">
        <v>99</v>
      </c>
      <c r="E1217">
        <v>7094</v>
      </c>
      <c r="F1217" s="28" t="s">
        <v>82</v>
      </c>
      <c r="G1217" t="s">
        <v>83</v>
      </c>
      <c r="H1217" t="s">
        <v>120</v>
      </c>
      <c r="I1217" s="28" t="s">
        <v>85</v>
      </c>
      <c r="J1217" t="s">
        <v>86</v>
      </c>
      <c r="K1217" s="30" t="s">
        <v>87</v>
      </c>
      <c r="L1217" t="s">
        <v>88</v>
      </c>
      <c r="M1217" s="31" t="s">
        <v>151</v>
      </c>
      <c r="N1217" s="31" t="s">
        <v>90</v>
      </c>
      <c r="O1217" s="28" t="s">
        <v>90</v>
      </c>
      <c r="P1217" t="s">
        <v>91</v>
      </c>
      <c r="Q1217" s="30" t="s">
        <v>115</v>
      </c>
      <c r="R1217" s="28">
        <v>5</v>
      </c>
      <c r="S1217" s="28">
        <v>5</v>
      </c>
      <c r="T1217">
        <v>1966</v>
      </c>
      <c r="U1217">
        <v>1966</v>
      </c>
      <c r="V1217" s="14">
        <f t="shared" si="18"/>
        <v>0</v>
      </c>
      <c r="W1217" s="28" t="s">
        <v>93</v>
      </c>
      <c r="X1217" s="28" t="s">
        <v>94</v>
      </c>
      <c r="Y1217" s="30" t="s">
        <v>95</v>
      </c>
      <c r="Z1217" s="28" t="s">
        <v>95</v>
      </c>
      <c r="AA1217" t="s">
        <v>117</v>
      </c>
      <c r="AB1217" s="28">
        <v>0</v>
      </c>
      <c r="AC1217" s="28" t="s">
        <v>98</v>
      </c>
      <c r="AD1217" s="28" t="s">
        <v>98</v>
      </c>
      <c r="AE1217" s="30" t="s">
        <v>118</v>
      </c>
      <c r="AF1217" t="s">
        <v>98</v>
      </c>
      <c r="AG1217" t="s">
        <v>98</v>
      </c>
      <c r="AH1217" t="s">
        <v>100</v>
      </c>
      <c r="AI1217" t="s">
        <v>153</v>
      </c>
      <c r="AJ1217">
        <v>180</v>
      </c>
      <c r="AK1217" t="s">
        <v>172</v>
      </c>
      <c r="AL1217">
        <v>374</v>
      </c>
      <c r="AM1217">
        <v>340</v>
      </c>
      <c r="AN1217">
        <v>894</v>
      </c>
      <c r="AO1217" s="28" t="s">
        <v>103</v>
      </c>
      <c r="AP1217" s="28" t="s">
        <v>98</v>
      </c>
      <c r="AQ1217" t="s">
        <v>105</v>
      </c>
      <c r="AR1217" t="s">
        <v>106</v>
      </c>
      <c r="AS1217">
        <v>894</v>
      </c>
      <c r="AT1217">
        <v>0</v>
      </c>
      <c r="AU1217">
        <v>0</v>
      </c>
      <c r="AV1217">
        <v>894</v>
      </c>
      <c r="AW1217" s="30">
        <v>0</v>
      </c>
      <c r="AX1217">
        <v>0</v>
      </c>
      <c r="AY1217" s="30">
        <v>1</v>
      </c>
      <c r="AZ1217" s="30">
        <v>0</v>
      </c>
      <c r="BA1217">
        <v>3</v>
      </c>
      <c r="BB1217" s="14">
        <f>IF(Table1[[#This Row],[FullBath]]+Table1[[#This Row],[HalfBath]]=Table1[[#This Row],[BedroomAbvGr]],1,0)</f>
        <v>0</v>
      </c>
      <c r="BC1217">
        <v>1</v>
      </c>
      <c r="BD1217" s="30" t="s">
        <v>98</v>
      </c>
      <c r="BE1217">
        <v>5</v>
      </c>
      <c r="BF1217" t="s">
        <v>107</v>
      </c>
      <c r="BG1217">
        <v>0</v>
      </c>
      <c r="BH1217" t="s">
        <v>83</v>
      </c>
      <c r="BI1217" t="s">
        <v>127</v>
      </c>
      <c r="BJ1217">
        <v>1966</v>
      </c>
      <c r="BK1217" t="s">
        <v>109</v>
      </c>
      <c r="BL1217">
        <v>1</v>
      </c>
      <c r="BM1217">
        <v>384</v>
      </c>
      <c r="BN1217" t="s">
        <v>98</v>
      </c>
      <c r="BO1217" t="s">
        <v>98</v>
      </c>
      <c r="BP1217" t="s">
        <v>105</v>
      </c>
      <c r="BQ1217" s="30">
        <v>0</v>
      </c>
      <c r="BR1217" s="14">
        <f>IF(Table1[[#This Row],[WoodDeckSF]]&gt;0,1,0)</f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s="28" t="s">
        <v>83</v>
      </c>
      <c r="BY1217" s="14">
        <f>IF(Table1[[#This Row],[PoolQC]]="NA", 0, 1)</f>
        <v>0</v>
      </c>
      <c r="BZ1217" s="30" t="s">
        <v>134</v>
      </c>
      <c r="CA1217" s="14">
        <f>IF(Table1[[#This Row],[Fence]]="NA",0,1)</f>
        <v>1</v>
      </c>
      <c r="CB1217" t="s">
        <v>83</v>
      </c>
      <c r="CC1217">
        <v>0</v>
      </c>
      <c r="CD1217" s="30">
        <v>5</v>
      </c>
      <c r="CE1217">
        <v>2007</v>
      </c>
      <c r="CF1217" t="s">
        <v>110</v>
      </c>
      <c r="CG1217" t="s">
        <v>111</v>
      </c>
      <c r="CH1217" s="14">
        <f>IF(Table1[[#This Row],[SaleCondition]]="Normal",1,0)</f>
        <v>1</v>
      </c>
      <c r="CI1217" s="1">
        <v>125000</v>
      </c>
    </row>
    <row r="1218" spans="1:87" x14ac:dyDescent="0.2">
      <c r="A1218">
        <v>1217</v>
      </c>
      <c r="B1218">
        <v>90</v>
      </c>
      <c r="C1218" s="28" t="s">
        <v>142</v>
      </c>
      <c r="D1218">
        <v>68</v>
      </c>
      <c r="E1218">
        <v>8930</v>
      </c>
      <c r="F1218" s="28" t="s">
        <v>82</v>
      </c>
      <c r="G1218" t="s">
        <v>83</v>
      </c>
      <c r="H1218" t="s">
        <v>84</v>
      </c>
      <c r="I1218" s="28" t="s">
        <v>85</v>
      </c>
      <c r="J1218" t="s">
        <v>86</v>
      </c>
      <c r="K1218" s="30" t="s">
        <v>87</v>
      </c>
      <c r="L1218" t="s">
        <v>88</v>
      </c>
      <c r="M1218" s="31" t="s">
        <v>151</v>
      </c>
      <c r="N1218" s="31" t="s">
        <v>171</v>
      </c>
      <c r="O1218" s="28" t="s">
        <v>90</v>
      </c>
      <c r="P1218" t="s">
        <v>167</v>
      </c>
      <c r="Q1218" s="30" t="s">
        <v>132</v>
      </c>
      <c r="R1218" s="28">
        <v>6</v>
      </c>
      <c r="S1218" s="28">
        <v>5</v>
      </c>
      <c r="T1218">
        <v>1978</v>
      </c>
      <c r="U1218">
        <v>1978</v>
      </c>
      <c r="V1218" s="14">
        <f t="shared" ref="V1218:V1281" si="19">IF(T1218=U1218, 0, 1)</f>
        <v>0</v>
      </c>
      <c r="W1218" s="28" t="s">
        <v>93</v>
      </c>
      <c r="X1218" s="28" t="s">
        <v>94</v>
      </c>
      <c r="Y1218" s="30" t="s">
        <v>95</v>
      </c>
      <c r="Z1218" s="28" t="s">
        <v>95</v>
      </c>
      <c r="AA1218" t="s">
        <v>117</v>
      </c>
      <c r="AB1218" s="28">
        <v>0</v>
      </c>
      <c r="AC1218" s="28" t="s">
        <v>98</v>
      </c>
      <c r="AD1218" s="28" t="s">
        <v>98</v>
      </c>
      <c r="AE1218" s="30" t="s">
        <v>168</v>
      </c>
      <c r="AF1218" t="s">
        <v>83</v>
      </c>
      <c r="AG1218" t="s">
        <v>83</v>
      </c>
      <c r="AH1218" t="s">
        <v>83</v>
      </c>
      <c r="AI1218" t="s">
        <v>83</v>
      </c>
      <c r="AJ1218">
        <v>0</v>
      </c>
      <c r="AK1218" t="s">
        <v>83</v>
      </c>
      <c r="AL1218">
        <v>0</v>
      </c>
      <c r="AM1218">
        <v>0</v>
      </c>
      <c r="AN1218">
        <v>0</v>
      </c>
      <c r="AO1218" s="28" t="s">
        <v>103</v>
      </c>
      <c r="AP1218" s="28" t="s">
        <v>98</v>
      </c>
      <c r="AQ1218" t="s">
        <v>105</v>
      </c>
      <c r="AR1218" t="s">
        <v>106</v>
      </c>
      <c r="AS1218">
        <v>1318</v>
      </c>
      <c r="AT1218">
        <v>584</v>
      </c>
      <c r="AU1218">
        <v>0</v>
      </c>
      <c r="AV1218">
        <v>1902</v>
      </c>
      <c r="AW1218" s="30">
        <v>0</v>
      </c>
      <c r="AX1218">
        <v>0</v>
      </c>
      <c r="AY1218" s="30">
        <v>2</v>
      </c>
      <c r="AZ1218" s="30">
        <v>0</v>
      </c>
      <c r="BA1218">
        <v>4</v>
      </c>
      <c r="BB1218" s="14">
        <f>IF(Table1[[#This Row],[FullBath]]+Table1[[#This Row],[HalfBath]]=Table1[[#This Row],[BedroomAbvGr]],1,0)</f>
        <v>0</v>
      </c>
      <c r="BC1218">
        <v>2</v>
      </c>
      <c r="BD1218" s="30" t="s">
        <v>98</v>
      </c>
      <c r="BE1218">
        <v>8</v>
      </c>
      <c r="BF1218" t="s">
        <v>107</v>
      </c>
      <c r="BG1218">
        <v>0</v>
      </c>
      <c r="BH1218" t="s">
        <v>83</v>
      </c>
      <c r="BI1218" t="s">
        <v>108</v>
      </c>
      <c r="BJ1218">
        <v>1978</v>
      </c>
      <c r="BK1218" t="s">
        <v>102</v>
      </c>
      <c r="BL1218">
        <v>2</v>
      </c>
      <c r="BM1218">
        <v>539</v>
      </c>
      <c r="BN1218" t="s">
        <v>98</v>
      </c>
      <c r="BO1218" t="s">
        <v>98</v>
      </c>
      <c r="BP1218" t="s">
        <v>105</v>
      </c>
      <c r="BQ1218" s="30">
        <v>0</v>
      </c>
      <c r="BR1218" s="14">
        <f>IF(Table1[[#This Row],[WoodDeckSF]]&gt;0,1,0)</f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 s="28" t="s">
        <v>83</v>
      </c>
      <c r="BY1218" s="14">
        <f>IF(Table1[[#This Row],[PoolQC]]="NA", 0, 1)</f>
        <v>0</v>
      </c>
      <c r="BZ1218" s="30" t="s">
        <v>83</v>
      </c>
      <c r="CA1218" s="14">
        <f>IF(Table1[[#This Row],[Fence]]="NA",0,1)</f>
        <v>0</v>
      </c>
      <c r="CB1218" t="s">
        <v>83</v>
      </c>
      <c r="CC1218">
        <v>0</v>
      </c>
      <c r="CD1218" s="30">
        <v>4</v>
      </c>
      <c r="CE1218">
        <v>2010</v>
      </c>
      <c r="CF1218" t="s">
        <v>110</v>
      </c>
      <c r="CG1218" t="s">
        <v>111</v>
      </c>
      <c r="CH1218" s="14">
        <f>IF(Table1[[#This Row],[SaleCondition]]="Normal",1,0)</f>
        <v>1</v>
      </c>
      <c r="CI1218" s="1">
        <v>112000</v>
      </c>
    </row>
    <row r="1219" spans="1:87" x14ac:dyDescent="0.2">
      <c r="A1219">
        <v>1218</v>
      </c>
      <c r="B1219">
        <v>20</v>
      </c>
      <c r="C1219" s="28" t="s">
        <v>192</v>
      </c>
      <c r="D1219">
        <v>72</v>
      </c>
      <c r="E1219">
        <v>8640</v>
      </c>
      <c r="F1219" s="28" t="s">
        <v>82</v>
      </c>
      <c r="G1219" t="s">
        <v>83</v>
      </c>
      <c r="H1219" t="s">
        <v>84</v>
      </c>
      <c r="I1219" s="28" t="s">
        <v>85</v>
      </c>
      <c r="J1219" t="s">
        <v>86</v>
      </c>
      <c r="K1219" s="30" t="s">
        <v>87</v>
      </c>
      <c r="L1219" t="s">
        <v>88</v>
      </c>
      <c r="M1219" s="31" t="s">
        <v>136</v>
      </c>
      <c r="N1219" s="31" t="s">
        <v>90</v>
      </c>
      <c r="O1219" s="28" t="s">
        <v>90</v>
      </c>
      <c r="P1219" t="s">
        <v>91</v>
      </c>
      <c r="Q1219" s="30" t="s">
        <v>115</v>
      </c>
      <c r="R1219" s="28">
        <v>8</v>
      </c>
      <c r="S1219" s="28">
        <v>5</v>
      </c>
      <c r="T1219">
        <v>2009</v>
      </c>
      <c r="U1219">
        <v>2009</v>
      </c>
      <c r="V1219" s="14">
        <f t="shared" si="19"/>
        <v>0</v>
      </c>
      <c r="W1219" s="28" t="s">
        <v>93</v>
      </c>
      <c r="X1219" s="28" t="s">
        <v>94</v>
      </c>
      <c r="Y1219" s="30" t="s">
        <v>180</v>
      </c>
      <c r="Z1219" s="28" t="s">
        <v>181</v>
      </c>
      <c r="AA1219" t="s">
        <v>137</v>
      </c>
      <c r="AB1219" s="28">
        <v>72</v>
      </c>
      <c r="AC1219" s="28" t="s">
        <v>97</v>
      </c>
      <c r="AD1219" s="28" t="s">
        <v>98</v>
      </c>
      <c r="AE1219" s="30" t="s">
        <v>99</v>
      </c>
      <c r="AF1219" t="s">
        <v>97</v>
      </c>
      <c r="AG1219" t="s">
        <v>98</v>
      </c>
      <c r="AH1219" t="s">
        <v>121</v>
      </c>
      <c r="AI1219" t="s">
        <v>101</v>
      </c>
      <c r="AJ1219">
        <v>936</v>
      </c>
      <c r="AK1219" t="s">
        <v>102</v>
      </c>
      <c r="AL1219">
        <v>0</v>
      </c>
      <c r="AM1219">
        <v>364</v>
      </c>
      <c r="AN1219">
        <v>1300</v>
      </c>
      <c r="AO1219" s="28" t="s">
        <v>103</v>
      </c>
      <c r="AP1219" s="28" t="s">
        <v>104</v>
      </c>
      <c r="AQ1219" t="s">
        <v>105</v>
      </c>
      <c r="AR1219" t="s">
        <v>106</v>
      </c>
      <c r="AS1219">
        <v>1314</v>
      </c>
      <c r="AT1219">
        <v>0</v>
      </c>
      <c r="AU1219">
        <v>0</v>
      </c>
      <c r="AV1219">
        <v>1314</v>
      </c>
      <c r="AW1219" s="30">
        <v>1</v>
      </c>
      <c r="AX1219">
        <v>0</v>
      </c>
      <c r="AY1219" s="30">
        <v>2</v>
      </c>
      <c r="AZ1219" s="30">
        <v>0</v>
      </c>
      <c r="BA1219">
        <v>3</v>
      </c>
      <c r="BB1219" s="14">
        <f>IF(Table1[[#This Row],[FullBath]]+Table1[[#This Row],[HalfBath]]=Table1[[#This Row],[BedroomAbvGr]],1,0)</f>
        <v>0</v>
      </c>
      <c r="BC1219">
        <v>1</v>
      </c>
      <c r="BD1219" s="30" t="s">
        <v>97</v>
      </c>
      <c r="BE1219">
        <v>6</v>
      </c>
      <c r="BF1219" t="s">
        <v>107</v>
      </c>
      <c r="BG1219">
        <v>0</v>
      </c>
      <c r="BH1219" t="s">
        <v>83</v>
      </c>
      <c r="BI1219" t="s">
        <v>108</v>
      </c>
      <c r="BJ1219">
        <v>2009</v>
      </c>
      <c r="BK1219" t="s">
        <v>109</v>
      </c>
      <c r="BL1219">
        <v>2</v>
      </c>
      <c r="BM1219">
        <v>552</v>
      </c>
      <c r="BN1219" t="s">
        <v>98</v>
      </c>
      <c r="BO1219" t="s">
        <v>98</v>
      </c>
      <c r="BP1219" t="s">
        <v>105</v>
      </c>
      <c r="BQ1219" s="30">
        <v>135</v>
      </c>
      <c r="BR1219" s="14">
        <f>IF(Table1[[#This Row],[WoodDeckSF]]&gt;0,1,0)</f>
        <v>1</v>
      </c>
      <c r="BS1219">
        <v>112</v>
      </c>
      <c r="BT1219">
        <v>0</v>
      </c>
      <c r="BU1219">
        <v>0</v>
      </c>
      <c r="BV1219">
        <v>0</v>
      </c>
      <c r="BW1219">
        <v>0</v>
      </c>
      <c r="BX1219" s="28" t="s">
        <v>83</v>
      </c>
      <c r="BY1219" s="14">
        <f>IF(Table1[[#This Row],[PoolQC]]="NA", 0, 1)</f>
        <v>0</v>
      </c>
      <c r="BZ1219" s="30" t="s">
        <v>83</v>
      </c>
      <c r="CA1219" s="14">
        <f>IF(Table1[[#This Row],[Fence]]="NA",0,1)</f>
        <v>0</v>
      </c>
      <c r="CB1219" t="s">
        <v>83</v>
      </c>
      <c r="CC1219">
        <v>0</v>
      </c>
      <c r="CD1219" s="30">
        <v>9</v>
      </c>
      <c r="CE1219">
        <v>2009</v>
      </c>
      <c r="CF1219" t="s">
        <v>158</v>
      </c>
      <c r="CG1219" t="s">
        <v>159</v>
      </c>
      <c r="CH1219" s="14">
        <f>IF(Table1[[#This Row],[SaleCondition]]="Normal",1,0)</f>
        <v>0</v>
      </c>
      <c r="CI1219" s="1">
        <v>229456</v>
      </c>
    </row>
    <row r="1220" spans="1:87" x14ac:dyDescent="0.2">
      <c r="A1220">
        <v>1219</v>
      </c>
      <c r="B1220">
        <v>50</v>
      </c>
      <c r="C1220" s="28" t="s">
        <v>142</v>
      </c>
      <c r="D1220">
        <v>52</v>
      </c>
      <c r="E1220">
        <v>6240</v>
      </c>
      <c r="F1220" s="28" t="s">
        <v>82</v>
      </c>
      <c r="G1220" t="s">
        <v>83</v>
      </c>
      <c r="H1220" t="s">
        <v>84</v>
      </c>
      <c r="I1220" s="28" t="s">
        <v>85</v>
      </c>
      <c r="J1220" t="s">
        <v>86</v>
      </c>
      <c r="K1220" s="30" t="s">
        <v>87</v>
      </c>
      <c r="L1220" t="s">
        <v>88</v>
      </c>
      <c r="M1220" s="31" t="s">
        <v>148</v>
      </c>
      <c r="N1220" s="31" t="s">
        <v>90</v>
      </c>
      <c r="O1220" s="28" t="s">
        <v>90</v>
      </c>
      <c r="P1220" t="s">
        <v>91</v>
      </c>
      <c r="Q1220" s="30" t="s">
        <v>132</v>
      </c>
      <c r="R1220" s="28">
        <v>4</v>
      </c>
      <c r="S1220" s="28">
        <v>5</v>
      </c>
      <c r="T1220">
        <v>1947</v>
      </c>
      <c r="U1220">
        <v>1950</v>
      </c>
      <c r="V1220" s="14">
        <f t="shared" si="19"/>
        <v>1</v>
      </c>
      <c r="W1220" s="28" t="s">
        <v>93</v>
      </c>
      <c r="X1220" s="28" t="s">
        <v>94</v>
      </c>
      <c r="Y1220" s="30" t="s">
        <v>186</v>
      </c>
      <c r="Z1220" s="28" t="s">
        <v>186</v>
      </c>
      <c r="AA1220" t="s">
        <v>117</v>
      </c>
      <c r="AB1220" s="28">
        <v>0</v>
      </c>
      <c r="AC1220" s="28" t="s">
        <v>98</v>
      </c>
      <c r="AD1220" s="28" t="s">
        <v>98</v>
      </c>
      <c r="AE1220" s="30" t="s">
        <v>168</v>
      </c>
      <c r="AF1220" t="s">
        <v>83</v>
      </c>
      <c r="AG1220" t="s">
        <v>83</v>
      </c>
      <c r="AH1220" t="s">
        <v>83</v>
      </c>
      <c r="AI1220" t="s">
        <v>83</v>
      </c>
      <c r="AJ1220">
        <v>0</v>
      </c>
      <c r="AK1220" t="s">
        <v>83</v>
      </c>
      <c r="AL1220">
        <v>0</v>
      </c>
      <c r="AM1220">
        <v>0</v>
      </c>
      <c r="AN1220">
        <v>0</v>
      </c>
      <c r="AO1220" s="28" t="s">
        <v>103</v>
      </c>
      <c r="AP1220" s="28" t="s">
        <v>97</v>
      </c>
      <c r="AQ1220" t="s">
        <v>177</v>
      </c>
      <c r="AR1220" t="s">
        <v>106</v>
      </c>
      <c r="AS1220">
        <v>672</v>
      </c>
      <c r="AT1220">
        <v>240</v>
      </c>
      <c r="AU1220">
        <v>0</v>
      </c>
      <c r="AV1220">
        <v>912</v>
      </c>
      <c r="AW1220" s="30">
        <v>0</v>
      </c>
      <c r="AX1220">
        <v>0</v>
      </c>
      <c r="AY1220" s="30">
        <v>1</v>
      </c>
      <c r="AZ1220" s="30">
        <v>0</v>
      </c>
      <c r="BA1220">
        <v>2</v>
      </c>
      <c r="BB1220" s="14">
        <f>IF(Table1[[#This Row],[FullBath]]+Table1[[#This Row],[HalfBath]]=Table1[[#This Row],[BedroomAbvGr]],1,0)</f>
        <v>0</v>
      </c>
      <c r="BC1220">
        <v>1</v>
      </c>
      <c r="BD1220" s="30" t="s">
        <v>98</v>
      </c>
      <c r="BE1220">
        <v>3</v>
      </c>
      <c r="BF1220" t="s">
        <v>107</v>
      </c>
      <c r="BG1220">
        <v>0</v>
      </c>
      <c r="BH1220" t="s">
        <v>83</v>
      </c>
      <c r="BI1220" t="s">
        <v>83</v>
      </c>
      <c r="BJ1220" t="s">
        <v>83</v>
      </c>
      <c r="BK1220" t="s">
        <v>83</v>
      </c>
      <c r="BL1220">
        <v>0</v>
      </c>
      <c r="BM1220">
        <v>0</v>
      </c>
      <c r="BN1220" t="s">
        <v>83</v>
      </c>
      <c r="BO1220" t="s">
        <v>83</v>
      </c>
      <c r="BP1220" t="s">
        <v>177</v>
      </c>
      <c r="BQ1220" s="30">
        <v>0</v>
      </c>
      <c r="BR1220" s="14">
        <f>IF(Table1[[#This Row],[WoodDeckSF]]&gt;0,1,0)</f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s="28" t="s">
        <v>83</v>
      </c>
      <c r="BY1220" s="14">
        <f>IF(Table1[[#This Row],[PoolQC]]="NA", 0, 1)</f>
        <v>0</v>
      </c>
      <c r="BZ1220" s="30" t="s">
        <v>83</v>
      </c>
      <c r="CA1220" s="14">
        <f>IF(Table1[[#This Row],[Fence]]="NA",0,1)</f>
        <v>0</v>
      </c>
      <c r="CB1220" t="s">
        <v>83</v>
      </c>
      <c r="CC1220">
        <v>0</v>
      </c>
      <c r="CD1220" s="30">
        <v>7</v>
      </c>
      <c r="CE1220">
        <v>2006</v>
      </c>
      <c r="CF1220" t="s">
        <v>110</v>
      </c>
      <c r="CG1220" t="s">
        <v>111</v>
      </c>
      <c r="CH1220" s="14">
        <f>IF(Table1[[#This Row],[SaleCondition]]="Normal",1,0)</f>
        <v>1</v>
      </c>
      <c r="CI1220" s="1">
        <v>80500</v>
      </c>
    </row>
    <row r="1221" spans="1:87" x14ac:dyDescent="0.2">
      <c r="A1221">
        <v>1220</v>
      </c>
      <c r="B1221">
        <v>160</v>
      </c>
      <c r="C1221" s="28" t="s">
        <v>142</v>
      </c>
      <c r="D1221">
        <v>21</v>
      </c>
      <c r="E1221">
        <v>1680</v>
      </c>
      <c r="F1221" s="28" t="s">
        <v>82</v>
      </c>
      <c r="G1221" t="s">
        <v>83</v>
      </c>
      <c r="H1221" t="s">
        <v>84</v>
      </c>
      <c r="I1221" s="28" t="s">
        <v>85</v>
      </c>
      <c r="J1221" t="s">
        <v>86</v>
      </c>
      <c r="K1221" s="30" t="s">
        <v>87</v>
      </c>
      <c r="L1221" t="s">
        <v>88</v>
      </c>
      <c r="M1221" s="31" t="s">
        <v>228</v>
      </c>
      <c r="N1221" s="31" t="s">
        <v>90</v>
      </c>
      <c r="O1221" s="28" t="s">
        <v>90</v>
      </c>
      <c r="P1221" t="s">
        <v>198</v>
      </c>
      <c r="Q1221" s="30" t="s">
        <v>92</v>
      </c>
      <c r="R1221" s="28">
        <v>6</v>
      </c>
      <c r="S1221" s="28">
        <v>5</v>
      </c>
      <c r="T1221">
        <v>1971</v>
      </c>
      <c r="U1221">
        <v>1971</v>
      </c>
      <c r="V1221" s="14">
        <f t="shared" si="19"/>
        <v>0</v>
      </c>
      <c r="W1221" s="28" t="s">
        <v>93</v>
      </c>
      <c r="X1221" s="28" t="s">
        <v>94</v>
      </c>
      <c r="Y1221" s="30" t="s">
        <v>180</v>
      </c>
      <c r="Z1221" s="28" t="s">
        <v>181</v>
      </c>
      <c r="AA1221" t="s">
        <v>96</v>
      </c>
      <c r="AB1221" s="28">
        <v>236</v>
      </c>
      <c r="AC1221" s="28" t="s">
        <v>98</v>
      </c>
      <c r="AD1221" s="28" t="s">
        <v>98</v>
      </c>
      <c r="AE1221" s="30" t="s">
        <v>118</v>
      </c>
      <c r="AF1221" t="s">
        <v>98</v>
      </c>
      <c r="AG1221" t="s">
        <v>98</v>
      </c>
      <c r="AH1221" t="s">
        <v>100</v>
      </c>
      <c r="AI1221" t="s">
        <v>102</v>
      </c>
      <c r="AJ1221">
        <v>0</v>
      </c>
      <c r="AK1221" t="s">
        <v>102</v>
      </c>
      <c r="AL1221">
        <v>0</v>
      </c>
      <c r="AM1221">
        <v>672</v>
      </c>
      <c r="AN1221">
        <v>672</v>
      </c>
      <c r="AO1221" s="28" t="s">
        <v>103</v>
      </c>
      <c r="AP1221" s="28" t="s">
        <v>98</v>
      </c>
      <c r="AQ1221" t="s">
        <v>105</v>
      </c>
      <c r="AR1221" t="s">
        <v>106</v>
      </c>
      <c r="AS1221">
        <v>672</v>
      </c>
      <c r="AT1221">
        <v>546</v>
      </c>
      <c r="AU1221">
        <v>0</v>
      </c>
      <c r="AV1221">
        <v>1218</v>
      </c>
      <c r="AW1221" s="30">
        <v>0</v>
      </c>
      <c r="AX1221">
        <v>0</v>
      </c>
      <c r="AY1221" s="30">
        <v>1</v>
      </c>
      <c r="AZ1221" s="30">
        <v>1</v>
      </c>
      <c r="BA1221">
        <v>3</v>
      </c>
      <c r="BB1221" s="14">
        <f>IF(Table1[[#This Row],[FullBath]]+Table1[[#This Row],[HalfBath]]=Table1[[#This Row],[BedroomAbvGr]],1,0)</f>
        <v>0</v>
      </c>
      <c r="BC1221">
        <v>1</v>
      </c>
      <c r="BD1221" s="30" t="s">
        <v>98</v>
      </c>
      <c r="BE1221">
        <v>7</v>
      </c>
      <c r="BF1221" t="s">
        <v>107</v>
      </c>
      <c r="BG1221">
        <v>0</v>
      </c>
      <c r="BH1221" t="s">
        <v>83</v>
      </c>
      <c r="BI1221" t="s">
        <v>83</v>
      </c>
      <c r="BJ1221" t="s">
        <v>83</v>
      </c>
      <c r="BK1221" t="s">
        <v>83</v>
      </c>
      <c r="BL1221">
        <v>0</v>
      </c>
      <c r="BM1221">
        <v>0</v>
      </c>
      <c r="BN1221" t="s">
        <v>83</v>
      </c>
      <c r="BO1221" t="s">
        <v>83</v>
      </c>
      <c r="BP1221" t="s">
        <v>177</v>
      </c>
      <c r="BQ1221" s="30">
        <v>201</v>
      </c>
      <c r="BR1221" s="14">
        <f>IF(Table1[[#This Row],[WoodDeckSF]]&gt;0,1,0)</f>
        <v>1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s="28" t="s">
        <v>83</v>
      </c>
      <c r="BY1221" s="14">
        <f>IF(Table1[[#This Row],[PoolQC]]="NA", 0, 1)</f>
        <v>0</v>
      </c>
      <c r="BZ1221" s="30" t="s">
        <v>83</v>
      </c>
      <c r="CA1221" s="14">
        <f>IF(Table1[[#This Row],[Fence]]="NA",0,1)</f>
        <v>0</v>
      </c>
      <c r="CB1221" t="s">
        <v>83</v>
      </c>
      <c r="CC1221">
        <v>0</v>
      </c>
      <c r="CD1221" s="30">
        <v>4</v>
      </c>
      <c r="CE1221">
        <v>2006</v>
      </c>
      <c r="CF1221" t="s">
        <v>110</v>
      </c>
      <c r="CG1221" t="s">
        <v>128</v>
      </c>
      <c r="CH1221" s="14">
        <f>IF(Table1[[#This Row],[SaleCondition]]="Normal",1,0)</f>
        <v>0</v>
      </c>
      <c r="CI1221" s="1">
        <v>91500</v>
      </c>
    </row>
    <row r="1222" spans="1:87" x14ac:dyDescent="0.2">
      <c r="A1222">
        <v>1221</v>
      </c>
      <c r="B1222">
        <v>20</v>
      </c>
      <c r="C1222" s="28" t="s">
        <v>81</v>
      </c>
      <c r="D1222">
        <v>66</v>
      </c>
      <c r="E1222">
        <v>7800</v>
      </c>
      <c r="F1222" s="28" t="s">
        <v>82</v>
      </c>
      <c r="G1222" t="s">
        <v>83</v>
      </c>
      <c r="H1222" t="s">
        <v>120</v>
      </c>
      <c r="I1222" s="28" t="s">
        <v>85</v>
      </c>
      <c r="J1222" t="s">
        <v>86</v>
      </c>
      <c r="K1222" s="30" t="s">
        <v>87</v>
      </c>
      <c r="L1222" t="s">
        <v>88</v>
      </c>
      <c r="M1222" s="31" t="s">
        <v>162</v>
      </c>
      <c r="N1222" s="31" t="s">
        <v>90</v>
      </c>
      <c r="O1222" s="28" t="s">
        <v>90</v>
      </c>
      <c r="P1222" t="s">
        <v>91</v>
      </c>
      <c r="Q1222" s="30" t="s">
        <v>115</v>
      </c>
      <c r="R1222" s="28">
        <v>5</v>
      </c>
      <c r="S1222" s="28">
        <v>5</v>
      </c>
      <c r="T1222">
        <v>1964</v>
      </c>
      <c r="U1222">
        <v>1964</v>
      </c>
      <c r="V1222" s="14">
        <f t="shared" si="19"/>
        <v>0</v>
      </c>
      <c r="W1222" s="28" t="s">
        <v>93</v>
      </c>
      <c r="X1222" s="28" t="s">
        <v>94</v>
      </c>
      <c r="Y1222" s="30" t="s">
        <v>124</v>
      </c>
      <c r="Z1222" s="28" t="s">
        <v>124</v>
      </c>
      <c r="AA1222" t="s">
        <v>117</v>
      </c>
      <c r="AB1222" s="28">
        <v>0</v>
      </c>
      <c r="AC1222" s="28" t="s">
        <v>98</v>
      </c>
      <c r="AD1222" s="28" t="s">
        <v>98</v>
      </c>
      <c r="AE1222" s="30" t="s">
        <v>118</v>
      </c>
      <c r="AF1222" t="s">
        <v>98</v>
      </c>
      <c r="AG1222" t="s">
        <v>98</v>
      </c>
      <c r="AH1222" t="s">
        <v>100</v>
      </c>
      <c r="AI1222" t="s">
        <v>153</v>
      </c>
      <c r="AJ1222">
        <v>312</v>
      </c>
      <c r="AK1222" t="s">
        <v>172</v>
      </c>
      <c r="AL1222">
        <v>600</v>
      </c>
      <c r="AM1222">
        <v>0</v>
      </c>
      <c r="AN1222">
        <v>912</v>
      </c>
      <c r="AO1222" s="28" t="s">
        <v>103</v>
      </c>
      <c r="AP1222" s="28" t="s">
        <v>98</v>
      </c>
      <c r="AQ1222" t="s">
        <v>105</v>
      </c>
      <c r="AR1222" t="s">
        <v>106</v>
      </c>
      <c r="AS1222">
        <v>912</v>
      </c>
      <c r="AT1222">
        <v>0</v>
      </c>
      <c r="AU1222">
        <v>0</v>
      </c>
      <c r="AV1222">
        <v>912</v>
      </c>
      <c r="AW1222" s="30">
        <v>0</v>
      </c>
      <c r="AX1222">
        <v>0</v>
      </c>
      <c r="AY1222" s="30">
        <v>1</v>
      </c>
      <c r="AZ1222" s="30">
        <v>0</v>
      </c>
      <c r="BA1222">
        <v>2</v>
      </c>
      <c r="BB1222" s="14">
        <f>IF(Table1[[#This Row],[FullBath]]+Table1[[#This Row],[HalfBath]]=Table1[[#This Row],[BedroomAbvGr]],1,0)</f>
        <v>0</v>
      </c>
      <c r="BC1222">
        <v>1</v>
      </c>
      <c r="BD1222" s="30" t="s">
        <v>98</v>
      </c>
      <c r="BE1222">
        <v>5</v>
      </c>
      <c r="BF1222" t="s">
        <v>107</v>
      </c>
      <c r="BG1222">
        <v>0</v>
      </c>
      <c r="BH1222" t="s">
        <v>83</v>
      </c>
      <c r="BI1222" t="s">
        <v>108</v>
      </c>
      <c r="BJ1222">
        <v>1964</v>
      </c>
      <c r="BK1222" t="s">
        <v>102</v>
      </c>
      <c r="BL1222">
        <v>1</v>
      </c>
      <c r="BM1222">
        <v>288</v>
      </c>
      <c r="BN1222" t="s">
        <v>98</v>
      </c>
      <c r="BO1222" t="s">
        <v>98</v>
      </c>
      <c r="BP1222" t="s">
        <v>105</v>
      </c>
      <c r="BQ1222" s="30">
        <v>0</v>
      </c>
      <c r="BR1222" s="14">
        <f>IF(Table1[[#This Row],[WoodDeckSF]]&gt;0,1,0)</f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s="28" t="s">
        <v>83</v>
      </c>
      <c r="BY1222" s="14">
        <f>IF(Table1[[#This Row],[PoolQC]]="NA", 0, 1)</f>
        <v>0</v>
      </c>
      <c r="BZ1222" s="30" t="s">
        <v>83</v>
      </c>
      <c r="CA1222" s="14">
        <f>IF(Table1[[#This Row],[Fence]]="NA",0,1)</f>
        <v>0</v>
      </c>
      <c r="CB1222" t="s">
        <v>83</v>
      </c>
      <c r="CC1222">
        <v>0</v>
      </c>
      <c r="CD1222" s="30">
        <v>11</v>
      </c>
      <c r="CE1222">
        <v>2006</v>
      </c>
      <c r="CF1222" t="s">
        <v>110</v>
      </c>
      <c r="CG1222" t="s">
        <v>128</v>
      </c>
      <c r="CH1222" s="14">
        <f>IF(Table1[[#This Row],[SaleCondition]]="Normal",1,0)</f>
        <v>0</v>
      </c>
      <c r="CI1222" s="1">
        <v>115000</v>
      </c>
    </row>
    <row r="1223" spans="1:87" x14ac:dyDescent="0.2">
      <c r="A1223">
        <v>1222</v>
      </c>
      <c r="B1223">
        <v>20</v>
      </c>
      <c r="C1223" s="28" t="s">
        <v>81</v>
      </c>
      <c r="D1223">
        <v>55</v>
      </c>
      <c r="E1223">
        <v>8250</v>
      </c>
      <c r="F1223" s="28" t="s">
        <v>82</v>
      </c>
      <c r="G1223" t="s">
        <v>83</v>
      </c>
      <c r="H1223" t="s">
        <v>84</v>
      </c>
      <c r="I1223" s="28" t="s">
        <v>85</v>
      </c>
      <c r="J1223" t="s">
        <v>86</v>
      </c>
      <c r="K1223" s="30" t="s">
        <v>87</v>
      </c>
      <c r="L1223" t="s">
        <v>88</v>
      </c>
      <c r="M1223" s="31" t="s">
        <v>151</v>
      </c>
      <c r="N1223" s="31" t="s">
        <v>114</v>
      </c>
      <c r="O1223" s="28" t="s">
        <v>90</v>
      </c>
      <c r="P1223" t="s">
        <v>91</v>
      </c>
      <c r="Q1223" s="30" t="s">
        <v>115</v>
      </c>
      <c r="R1223" s="28">
        <v>5</v>
      </c>
      <c r="S1223" s="28">
        <v>5</v>
      </c>
      <c r="T1223">
        <v>1968</v>
      </c>
      <c r="U1223">
        <v>1968</v>
      </c>
      <c r="V1223" s="14">
        <f t="shared" si="19"/>
        <v>0</v>
      </c>
      <c r="W1223" s="28" t="s">
        <v>152</v>
      </c>
      <c r="X1223" s="28" t="s">
        <v>94</v>
      </c>
      <c r="Y1223" s="30" t="s">
        <v>140</v>
      </c>
      <c r="Z1223" s="28" t="s">
        <v>140</v>
      </c>
      <c r="AA1223" t="s">
        <v>117</v>
      </c>
      <c r="AB1223" s="28">
        <v>0</v>
      </c>
      <c r="AC1223" s="28" t="s">
        <v>98</v>
      </c>
      <c r="AD1223" s="28" t="s">
        <v>98</v>
      </c>
      <c r="AE1223" s="30" t="s">
        <v>118</v>
      </c>
      <c r="AF1223" t="s">
        <v>98</v>
      </c>
      <c r="AG1223" t="s">
        <v>98</v>
      </c>
      <c r="AH1223" t="s">
        <v>100</v>
      </c>
      <c r="AI1223" t="s">
        <v>141</v>
      </c>
      <c r="AJ1223">
        <v>250</v>
      </c>
      <c r="AK1223" t="s">
        <v>172</v>
      </c>
      <c r="AL1223">
        <v>492</v>
      </c>
      <c r="AM1223">
        <v>210</v>
      </c>
      <c r="AN1223">
        <v>952</v>
      </c>
      <c r="AO1223" s="28" t="s">
        <v>103</v>
      </c>
      <c r="AP1223" s="28" t="s">
        <v>104</v>
      </c>
      <c r="AQ1223" t="s">
        <v>105</v>
      </c>
      <c r="AR1223" t="s">
        <v>106</v>
      </c>
      <c r="AS1223">
        <v>1211</v>
      </c>
      <c r="AT1223">
        <v>0</v>
      </c>
      <c r="AU1223">
        <v>0</v>
      </c>
      <c r="AV1223">
        <v>1211</v>
      </c>
      <c r="AW1223" s="30">
        <v>0</v>
      </c>
      <c r="AX1223">
        <v>0</v>
      </c>
      <c r="AY1223" s="30">
        <v>1</v>
      </c>
      <c r="AZ1223" s="30">
        <v>0</v>
      </c>
      <c r="BA1223">
        <v>3</v>
      </c>
      <c r="BB1223" s="14">
        <f>IF(Table1[[#This Row],[FullBath]]+Table1[[#This Row],[HalfBath]]=Table1[[#This Row],[BedroomAbvGr]],1,0)</f>
        <v>0</v>
      </c>
      <c r="BC1223">
        <v>1</v>
      </c>
      <c r="BD1223" s="30" t="s">
        <v>98</v>
      </c>
      <c r="BE1223">
        <v>5</v>
      </c>
      <c r="BF1223" t="s">
        <v>107</v>
      </c>
      <c r="BG1223">
        <v>1</v>
      </c>
      <c r="BH1223" t="s">
        <v>98</v>
      </c>
      <c r="BI1223" t="s">
        <v>108</v>
      </c>
      <c r="BJ1223">
        <v>1968</v>
      </c>
      <c r="BK1223" t="s">
        <v>102</v>
      </c>
      <c r="BL1223">
        <v>1</v>
      </c>
      <c r="BM1223">
        <v>322</v>
      </c>
      <c r="BN1223" t="s">
        <v>98</v>
      </c>
      <c r="BO1223" t="s">
        <v>98</v>
      </c>
      <c r="BP1223" t="s">
        <v>105</v>
      </c>
      <c r="BQ1223" s="30">
        <v>0</v>
      </c>
      <c r="BR1223" s="14">
        <f>IF(Table1[[#This Row],[WoodDeckSF]]&gt;0,1,0)</f>
        <v>0</v>
      </c>
      <c r="BS1223">
        <v>63</v>
      </c>
      <c r="BT1223">
        <v>0</v>
      </c>
      <c r="BU1223">
        <v>0</v>
      </c>
      <c r="BV1223">
        <v>0</v>
      </c>
      <c r="BW1223">
        <v>0</v>
      </c>
      <c r="BX1223" s="28" t="s">
        <v>83</v>
      </c>
      <c r="BY1223" s="14">
        <f>IF(Table1[[#This Row],[PoolQC]]="NA", 0, 1)</f>
        <v>0</v>
      </c>
      <c r="BZ1223" s="30" t="s">
        <v>83</v>
      </c>
      <c r="CA1223" s="14">
        <f>IF(Table1[[#This Row],[Fence]]="NA",0,1)</f>
        <v>0</v>
      </c>
      <c r="CB1223" t="s">
        <v>83</v>
      </c>
      <c r="CC1223">
        <v>0</v>
      </c>
      <c r="CD1223" s="30">
        <v>8</v>
      </c>
      <c r="CE1223">
        <v>2008</v>
      </c>
      <c r="CF1223" t="s">
        <v>110</v>
      </c>
      <c r="CG1223" t="s">
        <v>111</v>
      </c>
      <c r="CH1223" s="14">
        <f>IF(Table1[[#This Row],[SaleCondition]]="Normal",1,0)</f>
        <v>1</v>
      </c>
      <c r="CI1223" s="1">
        <v>134000</v>
      </c>
    </row>
    <row r="1224" spans="1:87" x14ac:dyDescent="0.2">
      <c r="A1224">
        <v>1223</v>
      </c>
      <c r="B1224">
        <v>50</v>
      </c>
      <c r="C1224" s="28" t="s">
        <v>81</v>
      </c>
      <c r="D1224">
        <v>78</v>
      </c>
      <c r="E1224">
        <v>10496</v>
      </c>
      <c r="F1224" s="28" t="s">
        <v>82</v>
      </c>
      <c r="G1224" t="s">
        <v>83</v>
      </c>
      <c r="H1224" t="s">
        <v>84</v>
      </c>
      <c r="I1224" s="28" t="s">
        <v>85</v>
      </c>
      <c r="J1224" t="s">
        <v>86</v>
      </c>
      <c r="K1224" s="30" t="s">
        <v>87</v>
      </c>
      <c r="L1224" t="s">
        <v>88</v>
      </c>
      <c r="M1224" s="31" t="s">
        <v>162</v>
      </c>
      <c r="N1224" s="31" t="s">
        <v>144</v>
      </c>
      <c r="O1224" s="28" t="s">
        <v>90</v>
      </c>
      <c r="P1224" t="s">
        <v>91</v>
      </c>
      <c r="Q1224" s="30" t="s">
        <v>132</v>
      </c>
      <c r="R1224" s="28">
        <v>6</v>
      </c>
      <c r="S1224" s="28">
        <v>6</v>
      </c>
      <c r="T1224">
        <v>1949</v>
      </c>
      <c r="U1224">
        <v>1950</v>
      </c>
      <c r="V1224" s="14">
        <f t="shared" si="19"/>
        <v>1</v>
      </c>
      <c r="W1224" s="28" t="s">
        <v>93</v>
      </c>
      <c r="X1224" s="28" t="s">
        <v>94</v>
      </c>
      <c r="Y1224" s="30" t="s">
        <v>124</v>
      </c>
      <c r="Z1224" s="28" t="s">
        <v>124</v>
      </c>
      <c r="AA1224" t="s">
        <v>96</v>
      </c>
      <c r="AB1224" s="28">
        <v>320</v>
      </c>
      <c r="AC1224" s="28" t="s">
        <v>98</v>
      </c>
      <c r="AD1224" s="28" t="s">
        <v>98</v>
      </c>
      <c r="AE1224" s="30" t="s">
        <v>118</v>
      </c>
      <c r="AF1224" t="s">
        <v>98</v>
      </c>
      <c r="AG1224" t="s">
        <v>98</v>
      </c>
      <c r="AH1224" t="s">
        <v>121</v>
      </c>
      <c r="AI1224" t="s">
        <v>153</v>
      </c>
      <c r="AJ1224">
        <v>196</v>
      </c>
      <c r="AK1224" t="s">
        <v>102</v>
      </c>
      <c r="AL1224">
        <v>0</v>
      </c>
      <c r="AM1224">
        <v>844</v>
      </c>
      <c r="AN1224">
        <v>1040</v>
      </c>
      <c r="AO1224" s="28" t="s">
        <v>103</v>
      </c>
      <c r="AP1224" s="28" t="s">
        <v>104</v>
      </c>
      <c r="AQ1224" t="s">
        <v>105</v>
      </c>
      <c r="AR1224" t="s">
        <v>106</v>
      </c>
      <c r="AS1224">
        <v>1168</v>
      </c>
      <c r="AT1224">
        <v>678</v>
      </c>
      <c r="AU1224">
        <v>0</v>
      </c>
      <c r="AV1224">
        <v>1846</v>
      </c>
      <c r="AW1224" s="30">
        <v>0</v>
      </c>
      <c r="AX1224">
        <v>0</v>
      </c>
      <c r="AY1224" s="30">
        <v>2</v>
      </c>
      <c r="AZ1224" s="30">
        <v>0</v>
      </c>
      <c r="BA1224">
        <v>3</v>
      </c>
      <c r="BB1224" s="14">
        <f>IF(Table1[[#This Row],[FullBath]]+Table1[[#This Row],[HalfBath]]=Table1[[#This Row],[BedroomAbvGr]],1,0)</f>
        <v>0</v>
      </c>
      <c r="BC1224">
        <v>1</v>
      </c>
      <c r="BD1224" s="30" t="s">
        <v>98</v>
      </c>
      <c r="BE1224">
        <v>7</v>
      </c>
      <c r="BF1224" t="s">
        <v>107</v>
      </c>
      <c r="BG1224">
        <v>1</v>
      </c>
      <c r="BH1224" t="s">
        <v>97</v>
      </c>
      <c r="BI1224" t="s">
        <v>108</v>
      </c>
      <c r="BJ1224">
        <v>1949</v>
      </c>
      <c r="BK1224" t="s">
        <v>102</v>
      </c>
      <c r="BL1224">
        <v>1</v>
      </c>
      <c r="BM1224">
        <v>315</v>
      </c>
      <c r="BN1224" t="s">
        <v>98</v>
      </c>
      <c r="BO1224" t="s">
        <v>98</v>
      </c>
      <c r="BP1224" t="s">
        <v>105</v>
      </c>
      <c r="BQ1224" s="30">
        <v>0</v>
      </c>
      <c r="BR1224" s="14">
        <f>IF(Table1[[#This Row],[WoodDeckSF]]&gt;0,1,0)</f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s="28" t="s">
        <v>83</v>
      </c>
      <c r="BY1224" s="14">
        <f>IF(Table1[[#This Row],[PoolQC]]="NA", 0, 1)</f>
        <v>0</v>
      </c>
      <c r="BZ1224" s="30" t="s">
        <v>163</v>
      </c>
      <c r="CA1224" s="14">
        <f>IF(Table1[[#This Row],[Fence]]="NA",0,1)</f>
        <v>1</v>
      </c>
      <c r="CB1224" t="s">
        <v>83</v>
      </c>
      <c r="CC1224">
        <v>0</v>
      </c>
      <c r="CD1224" s="30">
        <v>1</v>
      </c>
      <c r="CE1224">
        <v>2007</v>
      </c>
      <c r="CF1224" t="s">
        <v>110</v>
      </c>
      <c r="CG1224" t="s">
        <v>111</v>
      </c>
      <c r="CH1224" s="14">
        <f>IF(Table1[[#This Row],[SaleCondition]]="Normal",1,0)</f>
        <v>1</v>
      </c>
      <c r="CI1224" s="1">
        <v>143000</v>
      </c>
    </row>
    <row r="1225" spans="1:87" x14ac:dyDescent="0.2">
      <c r="A1225">
        <v>1224</v>
      </c>
      <c r="B1225">
        <v>20</v>
      </c>
      <c r="C1225" s="28" t="s">
        <v>81</v>
      </c>
      <c r="D1225">
        <v>89</v>
      </c>
      <c r="E1225">
        <v>10680</v>
      </c>
      <c r="F1225" s="28" t="s">
        <v>82</v>
      </c>
      <c r="G1225" t="s">
        <v>83</v>
      </c>
      <c r="H1225" t="s">
        <v>84</v>
      </c>
      <c r="I1225" s="28" t="s">
        <v>85</v>
      </c>
      <c r="J1225" t="s">
        <v>86</v>
      </c>
      <c r="K1225" s="30" t="s">
        <v>87</v>
      </c>
      <c r="L1225" t="s">
        <v>88</v>
      </c>
      <c r="M1225" s="31" t="s">
        <v>162</v>
      </c>
      <c r="N1225" s="31" t="s">
        <v>90</v>
      </c>
      <c r="O1225" s="28" t="s">
        <v>90</v>
      </c>
      <c r="P1225" t="s">
        <v>91</v>
      </c>
      <c r="Q1225" s="30" t="s">
        <v>115</v>
      </c>
      <c r="R1225" s="28">
        <v>5</v>
      </c>
      <c r="S1225" s="28">
        <v>3</v>
      </c>
      <c r="T1225">
        <v>1951</v>
      </c>
      <c r="U1225">
        <v>1951</v>
      </c>
      <c r="V1225" s="14">
        <f t="shared" si="19"/>
        <v>0</v>
      </c>
      <c r="W1225" s="28" t="s">
        <v>152</v>
      </c>
      <c r="X1225" s="28" t="s">
        <v>94</v>
      </c>
      <c r="Y1225" s="30" t="s">
        <v>124</v>
      </c>
      <c r="Z1225" s="28" t="s">
        <v>124</v>
      </c>
      <c r="AA1225" t="s">
        <v>96</v>
      </c>
      <c r="AB1225" s="28">
        <v>44</v>
      </c>
      <c r="AC1225" s="28" t="s">
        <v>98</v>
      </c>
      <c r="AD1225" s="28" t="s">
        <v>98</v>
      </c>
      <c r="AE1225" s="30" t="s">
        <v>118</v>
      </c>
      <c r="AF1225" t="s">
        <v>98</v>
      </c>
      <c r="AG1225" t="s">
        <v>147</v>
      </c>
      <c r="AH1225" t="s">
        <v>100</v>
      </c>
      <c r="AI1225" t="s">
        <v>172</v>
      </c>
      <c r="AJ1225">
        <v>756</v>
      </c>
      <c r="AK1225" t="s">
        <v>102</v>
      </c>
      <c r="AL1225">
        <v>0</v>
      </c>
      <c r="AM1225">
        <v>1380</v>
      </c>
      <c r="AN1225">
        <v>2136</v>
      </c>
      <c r="AO1225" s="28" t="s">
        <v>103</v>
      </c>
      <c r="AP1225" s="28" t="s">
        <v>98</v>
      </c>
      <c r="AQ1225" t="s">
        <v>177</v>
      </c>
      <c r="AR1225" t="s">
        <v>164</v>
      </c>
      <c r="AS1225">
        <v>2136</v>
      </c>
      <c r="AT1225">
        <v>0</v>
      </c>
      <c r="AU1225">
        <v>0</v>
      </c>
      <c r="AV1225">
        <v>2136</v>
      </c>
      <c r="AW1225" s="30">
        <v>0</v>
      </c>
      <c r="AX1225">
        <v>0</v>
      </c>
      <c r="AY1225" s="30">
        <v>2</v>
      </c>
      <c r="AZ1225" s="30">
        <v>0</v>
      </c>
      <c r="BA1225">
        <v>4</v>
      </c>
      <c r="BB1225" s="14">
        <f>IF(Table1[[#This Row],[FullBath]]+Table1[[#This Row],[HalfBath]]=Table1[[#This Row],[BedroomAbvGr]],1,0)</f>
        <v>0</v>
      </c>
      <c r="BC1225">
        <v>1</v>
      </c>
      <c r="BD1225" s="30" t="s">
        <v>98</v>
      </c>
      <c r="BE1225">
        <v>7</v>
      </c>
      <c r="BF1225" t="s">
        <v>194</v>
      </c>
      <c r="BG1225">
        <v>0</v>
      </c>
      <c r="BH1225" t="s">
        <v>83</v>
      </c>
      <c r="BI1225" t="s">
        <v>127</v>
      </c>
      <c r="BJ1225">
        <v>1951</v>
      </c>
      <c r="BK1225" t="s">
        <v>102</v>
      </c>
      <c r="BL1225">
        <v>2</v>
      </c>
      <c r="BM1225">
        <v>528</v>
      </c>
      <c r="BN1225" t="s">
        <v>98</v>
      </c>
      <c r="BO1225" t="s">
        <v>98</v>
      </c>
      <c r="BP1225" t="s">
        <v>105</v>
      </c>
      <c r="BQ1225" s="30">
        <v>0</v>
      </c>
      <c r="BR1225" s="14">
        <f>IF(Table1[[#This Row],[WoodDeckSF]]&gt;0,1,0)</f>
        <v>0</v>
      </c>
      <c r="BS1225">
        <v>30</v>
      </c>
      <c r="BT1225">
        <v>0</v>
      </c>
      <c r="BU1225">
        <v>0</v>
      </c>
      <c r="BV1225">
        <v>0</v>
      </c>
      <c r="BW1225">
        <v>0</v>
      </c>
      <c r="BX1225" s="28" t="s">
        <v>83</v>
      </c>
      <c r="BY1225" s="14">
        <f>IF(Table1[[#This Row],[PoolQC]]="NA", 0, 1)</f>
        <v>0</v>
      </c>
      <c r="BZ1225" s="30" t="s">
        <v>134</v>
      </c>
      <c r="CA1225" s="14">
        <f>IF(Table1[[#This Row],[Fence]]="NA",0,1)</f>
        <v>1</v>
      </c>
      <c r="CB1225" t="s">
        <v>83</v>
      </c>
      <c r="CC1225">
        <v>0</v>
      </c>
      <c r="CD1225" s="30">
        <v>10</v>
      </c>
      <c r="CE1225">
        <v>2006</v>
      </c>
      <c r="CF1225" t="s">
        <v>110</v>
      </c>
      <c r="CG1225" t="s">
        <v>111</v>
      </c>
      <c r="CH1225" s="14">
        <f>IF(Table1[[#This Row],[SaleCondition]]="Normal",1,0)</f>
        <v>1</v>
      </c>
      <c r="CI1225" s="1">
        <v>137900</v>
      </c>
    </row>
    <row r="1226" spans="1:87" x14ac:dyDescent="0.2">
      <c r="A1226">
        <v>1225</v>
      </c>
      <c r="B1226">
        <v>60</v>
      </c>
      <c r="C1226" s="28" t="s">
        <v>81</v>
      </c>
      <c r="D1226">
        <v>60</v>
      </c>
      <c r="E1226">
        <v>15384</v>
      </c>
      <c r="F1226" s="28" t="s">
        <v>82</v>
      </c>
      <c r="G1226" t="s">
        <v>83</v>
      </c>
      <c r="H1226" t="s">
        <v>120</v>
      </c>
      <c r="I1226" s="28" t="s">
        <v>85</v>
      </c>
      <c r="J1226" t="s">
        <v>86</v>
      </c>
      <c r="K1226" s="30" t="s">
        <v>87</v>
      </c>
      <c r="L1226" t="s">
        <v>88</v>
      </c>
      <c r="M1226" s="31" t="s">
        <v>193</v>
      </c>
      <c r="N1226" s="31" t="s">
        <v>202</v>
      </c>
      <c r="O1226" s="28" t="s">
        <v>90</v>
      </c>
      <c r="P1226" t="s">
        <v>91</v>
      </c>
      <c r="Q1226" s="30" t="s">
        <v>92</v>
      </c>
      <c r="R1226" s="28">
        <v>7</v>
      </c>
      <c r="S1226" s="28">
        <v>5</v>
      </c>
      <c r="T1226">
        <v>2004</v>
      </c>
      <c r="U1226">
        <v>2005</v>
      </c>
      <c r="V1226" s="14">
        <f t="shared" si="19"/>
        <v>1</v>
      </c>
      <c r="W1226" s="28" t="s">
        <v>93</v>
      </c>
      <c r="X1226" s="28" t="s">
        <v>94</v>
      </c>
      <c r="Y1226" s="30" t="s">
        <v>95</v>
      </c>
      <c r="Z1226" s="28" t="s">
        <v>95</v>
      </c>
      <c r="AA1226" t="s">
        <v>117</v>
      </c>
      <c r="AB1226" s="28">
        <v>0</v>
      </c>
      <c r="AC1226" s="28" t="s">
        <v>97</v>
      </c>
      <c r="AD1226" s="28" t="s">
        <v>98</v>
      </c>
      <c r="AE1226" s="30" t="s">
        <v>99</v>
      </c>
      <c r="AF1226" t="s">
        <v>97</v>
      </c>
      <c r="AG1226" t="s">
        <v>98</v>
      </c>
      <c r="AH1226" t="s">
        <v>130</v>
      </c>
      <c r="AI1226" t="s">
        <v>101</v>
      </c>
      <c r="AJ1226">
        <v>724</v>
      </c>
      <c r="AK1226" t="s">
        <v>102</v>
      </c>
      <c r="AL1226">
        <v>0</v>
      </c>
      <c r="AM1226">
        <v>64</v>
      </c>
      <c r="AN1226">
        <v>788</v>
      </c>
      <c r="AO1226" s="28" t="s">
        <v>103</v>
      </c>
      <c r="AP1226" s="28" t="s">
        <v>104</v>
      </c>
      <c r="AQ1226" t="s">
        <v>105</v>
      </c>
      <c r="AR1226" t="s">
        <v>106</v>
      </c>
      <c r="AS1226">
        <v>788</v>
      </c>
      <c r="AT1226">
        <v>702</v>
      </c>
      <c r="AU1226">
        <v>0</v>
      </c>
      <c r="AV1226">
        <v>1490</v>
      </c>
      <c r="AW1226" s="30">
        <v>1</v>
      </c>
      <c r="AX1226">
        <v>0</v>
      </c>
      <c r="AY1226" s="30">
        <v>2</v>
      </c>
      <c r="AZ1226" s="30">
        <v>1</v>
      </c>
      <c r="BA1226">
        <v>3</v>
      </c>
      <c r="BB1226" s="14">
        <f>IF(Table1[[#This Row],[FullBath]]+Table1[[#This Row],[HalfBath]]=Table1[[#This Row],[BedroomAbvGr]],1,0)</f>
        <v>1</v>
      </c>
      <c r="BC1226">
        <v>1</v>
      </c>
      <c r="BD1226" s="30" t="s">
        <v>97</v>
      </c>
      <c r="BE1226">
        <v>8</v>
      </c>
      <c r="BF1226" t="s">
        <v>107</v>
      </c>
      <c r="BG1226">
        <v>1</v>
      </c>
      <c r="BH1226" t="s">
        <v>97</v>
      </c>
      <c r="BI1226" t="s">
        <v>108</v>
      </c>
      <c r="BJ1226">
        <v>2004</v>
      </c>
      <c r="BK1226" t="s">
        <v>157</v>
      </c>
      <c r="BL1226">
        <v>2</v>
      </c>
      <c r="BM1226">
        <v>388</v>
      </c>
      <c r="BN1226" t="s">
        <v>98</v>
      </c>
      <c r="BO1226" t="s">
        <v>98</v>
      </c>
      <c r="BP1226" t="s">
        <v>105</v>
      </c>
      <c r="BQ1226" s="30">
        <v>100</v>
      </c>
      <c r="BR1226" s="14">
        <f>IF(Table1[[#This Row],[WoodDeckSF]]&gt;0,1,0)</f>
        <v>1</v>
      </c>
      <c r="BS1226">
        <v>75</v>
      </c>
      <c r="BT1226">
        <v>0</v>
      </c>
      <c r="BU1226">
        <v>0</v>
      </c>
      <c r="BV1226">
        <v>0</v>
      </c>
      <c r="BW1226">
        <v>0</v>
      </c>
      <c r="BX1226" s="28" t="s">
        <v>83</v>
      </c>
      <c r="BY1226" s="14">
        <f>IF(Table1[[#This Row],[PoolQC]]="NA", 0, 1)</f>
        <v>0</v>
      </c>
      <c r="BZ1226" s="30" t="s">
        <v>83</v>
      </c>
      <c r="CA1226" s="14">
        <f>IF(Table1[[#This Row],[Fence]]="NA",0,1)</f>
        <v>0</v>
      </c>
      <c r="CB1226" t="s">
        <v>83</v>
      </c>
      <c r="CC1226">
        <v>0</v>
      </c>
      <c r="CD1226" s="30">
        <v>2</v>
      </c>
      <c r="CE1226">
        <v>2008</v>
      </c>
      <c r="CF1226" t="s">
        <v>110</v>
      </c>
      <c r="CG1226" t="s">
        <v>111</v>
      </c>
      <c r="CH1226" s="14">
        <f>IF(Table1[[#This Row],[SaleCondition]]="Normal",1,0)</f>
        <v>1</v>
      </c>
      <c r="CI1226" s="1">
        <v>184000</v>
      </c>
    </row>
    <row r="1227" spans="1:87" x14ac:dyDescent="0.2">
      <c r="A1227">
        <v>1226</v>
      </c>
      <c r="B1227">
        <v>80</v>
      </c>
      <c r="C1227" s="28" t="s">
        <v>81</v>
      </c>
      <c r="D1227">
        <v>65</v>
      </c>
      <c r="E1227">
        <v>10482</v>
      </c>
      <c r="F1227" s="28" t="s">
        <v>82</v>
      </c>
      <c r="G1227" t="s">
        <v>83</v>
      </c>
      <c r="H1227" t="s">
        <v>84</v>
      </c>
      <c r="I1227" s="28" t="s">
        <v>85</v>
      </c>
      <c r="J1227" t="s">
        <v>86</v>
      </c>
      <c r="K1227" s="30" t="s">
        <v>87</v>
      </c>
      <c r="L1227" t="s">
        <v>88</v>
      </c>
      <c r="M1227" s="31" t="s">
        <v>162</v>
      </c>
      <c r="N1227" s="31" t="s">
        <v>90</v>
      </c>
      <c r="O1227" s="28" t="s">
        <v>90</v>
      </c>
      <c r="P1227" t="s">
        <v>91</v>
      </c>
      <c r="Q1227" s="30" t="s">
        <v>197</v>
      </c>
      <c r="R1227" s="28">
        <v>6</v>
      </c>
      <c r="S1227" s="28">
        <v>8</v>
      </c>
      <c r="T1227">
        <v>1958</v>
      </c>
      <c r="U1227">
        <v>1958</v>
      </c>
      <c r="V1227" s="14">
        <f t="shared" si="19"/>
        <v>0</v>
      </c>
      <c r="W1227" s="28" t="s">
        <v>152</v>
      </c>
      <c r="X1227" s="28" t="s">
        <v>94</v>
      </c>
      <c r="Y1227" s="30" t="s">
        <v>95</v>
      </c>
      <c r="Z1227" s="28" t="s">
        <v>95</v>
      </c>
      <c r="AA1227" t="s">
        <v>96</v>
      </c>
      <c r="AB1227" s="28">
        <v>63</v>
      </c>
      <c r="AC1227" s="28" t="s">
        <v>98</v>
      </c>
      <c r="AD1227" s="28" t="s">
        <v>97</v>
      </c>
      <c r="AE1227" s="30" t="s">
        <v>118</v>
      </c>
      <c r="AF1227" t="s">
        <v>98</v>
      </c>
      <c r="AG1227" t="s">
        <v>98</v>
      </c>
      <c r="AH1227" t="s">
        <v>130</v>
      </c>
      <c r="AI1227" t="s">
        <v>101</v>
      </c>
      <c r="AJ1227">
        <v>507</v>
      </c>
      <c r="AK1227" t="s">
        <v>102</v>
      </c>
      <c r="AL1227">
        <v>0</v>
      </c>
      <c r="AM1227">
        <v>81</v>
      </c>
      <c r="AN1227">
        <v>588</v>
      </c>
      <c r="AO1227" s="28" t="s">
        <v>103</v>
      </c>
      <c r="AP1227" s="28" t="s">
        <v>104</v>
      </c>
      <c r="AQ1227" t="s">
        <v>105</v>
      </c>
      <c r="AR1227" t="s">
        <v>106</v>
      </c>
      <c r="AS1227">
        <v>1138</v>
      </c>
      <c r="AT1227">
        <v>0</v>
      </c>
      <c r="AU1227">
        <v>0</v>
      </c>
      <c r="AV1227">
        <v>1138</v>
      </c>
      <c r="AW1227" s="30">
        <v>0</v>
      </c>
      <c r="AX1227">
        <v>1</v>
      </c>
      <c r="AY1227" s="30">
        <v>1</v>
      </c>
      <c r="AZ1227" s="30">
        <v>0</v>
      </c>
      <c r="BA1227">
        <v>3</v>
      </c>
      <c r="BB1227" s="14">
        <f>IF(Table1[[#This Row],[FullBath]]+Table1[[#This Row],[HalfBath]]=Table1[[#This Row],[BedroomAbvGr]],1,0)</f>
        <v>0</v>
      </c>
      <c r="BC1227">
        <v>1</v>
      </c>
      <c r="BD1227" s="30" t="s">
        <v>98</v>
      </c>
      <c r="BE1227">
        <v>6</v>
      </c>
      <c r="BF1227" t="s">
        <v>107</v>
      </c>
      <c r="BG1227">
        <v>0</v>
      </c>
      <c r="BH1227" t="s">
        <v>83</v>
      </c>
      <c r="BI1227" t="s">
        <v>108</v>
      </c>
      <c r="BJ1227">
        <v>1958</v>
      </c>
      <c r="BK1227" t="s">
        <v>109</v>
      </c>
      <c r="BL1227">
        <v>1</v>
      </c>
      <c r="BM1227">
        <v>264</v>
      </c>
      <c r="BN1227" t="s">
        <v>98</v>
      </c>
      <c r="BO1227" t="s">
        <v>98</v>
      </c>
      <c r="BP1227" t="s">
        <v>105</v>
      </c>
      <c r="BQ1227" s="30">
        <v>224</v>
      </c>
      <c r="BR1227" s="14">
        <f>IF(Table1[[#This Row],[WoodDeckSF]]&gt;0,1,0)</f>
        <v>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s="28" t="s">
        <v>83</v>
      </c>
      <c r="BY1227" s="14">
        <f>IF(Table1[[#This Row],[PoolQC]]="NA", 0, 1)</f>
        <v>0</v>
      </c>
      <c r="BZ1227" s="30" t="s">
        <v>218</v>
      </c>
      <c r="CA1227" s="14">
        <f>IF(Table1[[#This Row],[Fence]]="NA",0,1)</f>
        <v>1</v>
      </c>
      <c r="CB1227" t="s">
        <v>83</v>
      </c>
      <c r="CC1227">
        <v>0</v>
      </c>
      <c r="CD1227" s="30">
        <v>6</v>
      </c>
      <c r="CE1227">
        <v>2007</v>
      </c>
      <c r="CF1227" t="s">
        <v>110</v>
      </c>
      <c r="CG1227" t="s">
        <v>111</v>
      </c>
      <c r="CH1227" s="14">
        <f>IF(Table1[[#This Row],[SaleCondition]]="Normal",1,0)</f>
        <v>1</v>
      </c>
      <c r="CI1227" s="1">
        <v>145000</v>
      </c>
    </row>
    <row r="1228" spans="1:87" x14ac:dyDescent="0.2">
      <c r="A1228">
        <v>1227</v>
      </c>
      <c r="B1228">
        <v>60</v>
      </c>
      <c r="C1228" s="28" t="s">
        <v>81</v>
      </c>
      <c r="D1228">
        <v>86</v>
      </c>
      <c r="E1228">
        <v>14598</v>
      </c>
      <c r="F1228" s="28" t="s">
        <v>82</v>
      </c>
      <c r="G1228" t="s">
        <v>83</v>
      </c>
      <c r="H1228" t="s">
        <v>120</v>
      </c>
      <c r="I1228" s="28" t="s">
        <v>85</v>
      </c>
      <c r="J1228" t="s">
        <v>86</v>
      </c>
      <c r="K1228" s="30" t="s">
        <v>166</v>
      </c>
      <c r="L1228" t="s">
        <v>88</v>
      </c>
      <c r="M1228" s="31" t="s">
        <v>136</v>
      </c>
      <c r="N1228" s="31" t="s">
        <v>114</v>
      </c>
      <c r="O1228" s="28" t="s">
        <v>90</v>
      </c>
      <c r="P1228" t="s">
        <v>91</v>
      </c>
      <c r="Q1228" s="30" t="s">
        <v>92</v>
      </c>
      <c r="R1228" s="28">
        <v>6</v>
      </c>
      <c r="S1228" s="28">
        <v>5</v>
      </c>
      <c r="T1228">
        <v>2007</v>
      </c>
      <c r="U1228">
        <v>2007</v>
      </c>
      <c r="V1228" s="14">
        <f t="shared" si="19"/>
        <v>0</v>
      </c>
      <c r="W1228" s="28" t="s">
        <v>93</v>
      </c>
      <c r="X1228" s="28" t="s">
        <v>94</v>
      </c>
      <c r="Y1228" s="30" t="s">
        <v>95</v>
      </c>
      <c r="Z1228" s="28" t="s">
        <v>95</v>
      </c>
      <c r="AA1228" t="s">
        <v>137</v>
      </c>
      <c r="AB1228" s="28">
        <v>74</v>
      </c>
      <c r="AC1228" s="28" t="s">
        <v>97</v>
      </c>
      <c r="AD1228" s="28" t="s">
        <v>98</v>
      </c>
      <c r="AE1228" s="30" t="s">
        <v>99</v>
      </c>
      <c r="AF1228" t="s">
        <v>97</v>
      </c>
      <c r="AG1228" t="s">
        <v>98</v>
      </c>
      <c r="AH1228" t="s">
        <v>121</v>
      </c>
      <c r="AI1228" t="s">
        <v>102</v>
      </c>
      <c r="AJ1228">
        <v>0</v>
      </c>
      <c r="AK1228" t="s">
        <v>102</v>
      </c>
      <c r="AL1228">
        <v>0</v>
      </c>
      <c r="AM1228">
        <v>894</v>
      </c>
      <c r="AN1228">
        <v>894</v>
      </c>
      <c r="AO1228" s="28" t="s">
        <v>103</v>
      </c>
      <c r="AP1228" s="28" t="s">
        <v>104</v>
      </c>
      <c r="AQ1228" t="s">
        <v>105</v>
      </c>
      <c r="AR1228" t="s">
        <v>106</v>
      </c>
      <c r="AS1228">
        <v>894</v>
      </c>
      <c r="AT1228">
        <v>1039</v>
      </c>
      <c r="AU1228">
        <v>0</v>
      </c>
      <c r="AV1228">
        <v>1933</v>
      </c>
      <c r="AW1228" s="30">
        <v>0</v>
      </c>
      <c r="AX1228">
        <v>0</v>
      </c>
      <c r="AY1228" s="30">
        <v>2</v>
      </c>
      <c r="AZ1228" s="30">
        <v>1</v>
      </c>
      <c r="BA1228">
        <v>4</v>
      </c>
      <c r="BB1228" s="14">
        <f>IF(Table1[[#This Row],[FullBath]]+Table1[[#This Row],[HalfBath]]=Table1[[#This Row],[BedroomAbvGr]],1,0)</f>
        <v>0</v>
      </c>
      <c r="BC1228">
        <v>1</v>
      </c>
      <c r="BD1228" s="30" t="s">
        <v>97</v>
      </c>
      <c r="BE1228">
        <v>9</v>
      </c>
      <c r="BF1228" t="s">
        <v>107</v>
      </c>
      <c r="BG1228">
        <v>1</v>
      </c>
      <c r="BH1228" t="s">
        <v>97</v>
      </c>
      <c r="BI1228" t="s">
        <v>156</v>
      </c>
      <c r="BJ1228">
        <v>2007</v>
      </c>
      <c r="BK1228" t="s">
        <v>157</v>
      </c>
      <c r="BL1228">
        <v>3</v>
      </c>
      <c r="BM1228">
        <v>668</v>
      </c>
      <c r="BN1228" t="s">
        <v>98</v>
      </c>
      <c r="BO1228" t="s">
        <v>98</v>
      </c>
      <c r="BP1228" t="s">
        <v>105</v>
      </c>
      <c r="BQ1228" s="30">
        <v>100</v>
      </c>
      <c r="BR1228" s="14">
        <f>IF(Table1[[#This Row],[WoodDeckSF]]&gt;0,1,0)</f>
        <v>1</v>
      </c>
      <c r="BS1228">
        <v>18</v>
      </c>
      <c r="BT1228">
        <v>0</v>
      </c>
      <c r="BU1228">
        <v>0</v>
      </c>
      <c r="BV1228">
        <v>0</v>
      </c>
      <c r="BW1228">
        <v>0</v>
      </c>
      <c r="BX1228" s="28" t="s">
        <v>83</v>
      </c>
      <c r="BY1228" s="14">
        <f>IF(Table1[[#This Row],[PoolQC]]="NA", 0, 1)</f>
        <v>0</v>
      </c>
      <c r="BZ1228" s="30" t="s">
        <v>83</v>
      </c>
      <c r="CA1228" s="14">
        <f>IF(Table1[[#This Row],[Fence]]="NA",0,1)</f>
        <v>0</v>
      </c>
      <c r="CB1228" t="s">
        <v>83</v>
      </c>
      <c r="CC1228">
        <v>0</v>
      </c>
      <c r="CD1228" s="30">
        <v>1</v>
      </c>
      <c r="CE1228">
        <v>2008</v>
      </c>
      <c r="CF1228" t="s">
        <v>110</v>
      </c>
      <c r="CG1228" t="s">
        <v>111</v>
      </c>
      <c r="CH1228" s="14">
        <f>IF(Table1[[#This Row],[SaleCondition]]="Normal",1,0)</f>
        <v>1</v>
      </c>
      <c r="CI1228" s="1">
        <v>214000</v>
      </c>
    </row>
    <row r="1229" spans="1:87" x14ac:dyDescent="0.2">
      <c r="A1229">
        <v>1228</v>
      </c>
      <c r="B1229">
        <v>20</v>
      </c>
      <c r="C1229" s="28" t="s">
        <v>81</v>
      </c>
      <c r="D1229">
        <v>72</v>
      </c>
      <c r="E1229">
        <v>8872</v>
      </c>
      <c r="F1229" s="28" t="s">
        <v>82</v>
      </c>
      <c r="G1229" t="s">
        <v>83</v>
      </c>
      <c r="H1229" t="s">
        <v>84</v>
      </c>
      <c r="I1229" s="28" t="s">
        <v>85</v>
      </c>
      <c r="J1229" t="s">
        <v>86</v>
      </c>
      <c r="K1229" s="30" t="s">
        <v>122</v>
      </c>
      <c r="L1229" t="s">
        <v>88</v>
      </c>
      <c r="M1229" s="31" t="s">
        <v>162</v>
      </c>
      <c r="N1229" s="31" t="s">
        <v>90</v>
      </c>
      <c r="O1229" s="28" t="s">
        <v>90</v>
      </c>
      <c r="P1229" t="s">
        <v>91</v>
      </c>
      <c r="Q1229" s="30" t="s">
        <v>115</v>
      </c>
      <c r="R1229" s="28">
        <v>5</v>
      </c>
      <c r="S1229" s="28">
        <v>8</v>
      </c>
      <c r="T1229">
        <v>1965</v>
      </c>
      <c r="U1229">
        <v>2008</v>
      </c>
      <c r="V1229" s="14">
        <f t="shared" si="19"/>
        <v>1</v>
      </c>
      <c r="W1229" s="28" t="s">
        <v>93</v>
      </c>
      <c r="X1229" s="28" t="s">
        <v>94</v>
      </c>
      <c r="Y1229" s="30" t="s">
        <v>95</v>
      </c>
      <c r="Z1229" s="28" t="s">
        <v>95</v>
      </c>
      <c r="AA1229" t="s">
        <v>96</v>
      </c>
      <c r="AB1229" s="28">
        <v>300</v>
      </c>
      <c r="AC1229" s="28" t="s">
        <v>98</v>
      </c>
      <c r="AD1229" s="28" t="s">
        <v>98</v>
      </c>
      <c r="AE1229" s="30" t="s">
        <v>118</v>
      </c>
      <c r="AF1229" t="s">
        <v>98</v>
      </c>
      <c r="AG1229" t="s">
        <v>98</v>
      </c>
      <c r="AH1229" t="s">
        <v>100</v>
      </c>
      <c r="AI1229" t="s">
        <v>119</v>
      </c>
      <c r="AJ1229">
        <v>595</v>
      </c>
      <c r="AK1229" t="s">
        <v>102</v>
      </c>
      <c r="AL1229">
        <v>0</v>
      </c>
      <c r="AM1229">
        <v>317</v>
      </c>
      <c r="AN1229">
        <v>912</v>
      </c>
      <c r="AO1229" s="28" t="s">
        <v>103</v>
      </c>
      <c r="AP1229" s="28" t="s">
        <v>104</v>
      </c>
      <c r="AQ1229" t="s">
        <v>105</v>
      </c>
      <c r="AR1229" t="s">
        <v>106</v>
      </c>
      <c r="AS1229">
        <v>912</v>
      </c>
      <c r="AT1229">
        <v>0</v>
      </c>
      <c r="AU1229">
        <v>0</v>
      </c>
      <c r="AV1229">
        <v>912</v>
      </c>
      <c r="AW1229" s="30">
        <v>1</v>
      </c>
      <c r="AX1229">
        <v>0</v>
      </c>
      <c r="AY1229" s="30">
        <v>1</v>
      </c>
      <c r="AZ1229" s="30">
        <v>0</v>
      </c>
      <c r="BA1229">
        <v>2</v>
      </c>
      <c r="BB1229" s="14">
        <f>IF(Table1[[#This Row],[FullBath]]+Table1[[#This Row],[HalfBath]]=Table1[[#This Row],[BedroomAbvGr]],1,0)</f>
        <v>0</v>
      </c>
      <c r="BC1229">
        <v>1</v>
      </c>
      <c r="BD1229" s="30" t="s">
        <v>97</v>
      </c>
      <c r="BE1229">
        <v>5</v>
      </c>
      <c r="BF1229" t="s">
        <v>107</v>
      </c>
      <c r="BG1229">
        <v>0</v>
      </c>
      <c r="BH1229" t="s">
        <v>83</v>
      </c>
      <c r="BI1229" t="s">
        <v>127</v>
      </c>
      <c r="BJ1229">
        <v>1992</v>
      </c>
      <c r="BK1229" t="s">
        <v>102</v>
      </c>
      <c r="BL1229">
        <v>2</v>
      </c>
      <c r="BM1229">
        <v>576</v>
      </c>
      <c r="BN1229" t="s">
        <v>98</v>
      </c>
      <c r="BO1229" t="s">
        <v>98</v>
      </c>
      <c r="BP1229" t="s">
        <v>105</v>
      </c>
      <c r="BQ1229" s="30">
        <v>0</v>
      </c>
      <c r="BR1229" s="14">
        <f>IF(Table1[[#This Row],[WoodDeckSF]]&gt;0,1,0)</f>
        <v>0</v>
      </c>
      <c r="BS1229">
        <v>240</v>
      </c>
      <c r="BT1229">
        <v>0</v>
      </c>
      <c r="BU1229">
        <v>0</v>
      </c>
      <c r="BV1229">
        <v>0</v>
      </c>
      <c r="BW1229">
        <v>0</v>
      </c>
      <c r="BX1229" s="28" t="s">
        <v>83</v>
      </c>
      <c r="BY1229" s="14">
        <f>IF(Table1[[#This Row],[PoolQC]]="NA", 0, 1)</f>
        <v>0</v>
      </c>
      <c r="BZ1229" s="30" t="s">
        <v>83</v>
      </c>
      <c r="CA1229" s="14">
        <f>IF(Table1[[#This Row],[Fence]]="NA",0,1)</f>
        <v>0</v>
      </c>
      <c r="CB1229" t="s">
        <v>83</v>
      </c>
      <c r="CC1229">
        <v>0</v>
      </c>
      <c r="CD1229" s="30">
        <v>12</v>
      </c>
      <c r="CE1229">
        <v>2008</v>
      </c>
      <c r="CF1229" t="s">
        <v>110</v>
      </c>
      <c r="CG1229" t="s">
        <v>111</v>
      </c>
      <c r="CH1229" s="14">
        <f>IF(Table1[[#This Row],[SaleCondition]]="Normal",1,0)</f>
        <v>1</v>
      </c>
      <c r="CI1229" s="1">
        <v>147000</v>
      </c>
    </row>
    <row r="1230" spans="1:87" x14ac:dyDescent="0.2">
      <c r="A1230">
        <v>1229</v>
      </c>
      <c r="B1230">
        <v>120</v>
      </c>
      <c r="C1230" s="28" t="s">
        <v>81</v>
      </c>
      <c r="D1230">
        <v>65</v>
      </c>
      <c r="E1230">
        <v>8769</v>
      </c>
      <c r="F1230" s="28" t="s">
        <v>82</v>
      </c>
      <c r="G1230" t="s">
        <v>83</v>
      </c>
      <c r="H1230" t="s">
        <v>84</v>
      </c>
      <c r="I1230" s="28" t="s">
        <v>85</v>
      </c>
      <c r="J1230" t="s">
        <v>86</v>
      </c>
      <c r="K1230" s="30" t="s">
        <v>122</v>
      </c>
      <c r="L1230" t="s">
        <v>88</v>
      </c>
      <c r="M1230" s="31" t="s">
        <v>154</v>
      </c>
      <c r="N1230" s="31" t="s">
        <v>90</v>
      </c>
      <c r="O1230" s="28" t="s">
        <v>90</v>
      </c>
      <c r="P1230" t="s">
        <v>179</v>
      </c>
      <c r="Q1230" s="30" t="s">
        <v>115</v>
      </c>
      <c r="R1230" s="28">
        <v>9</v>
      </c>
      <c r="S1230" s="28">
        <v>5</v>
      </c>
      <c r="T1230">
        <v>2008</v>
      </c>
      <c r="U1230">
        <v>2008</v>
      </c>
      <c r="V1230" s="14">
        <f t="shared" si="19"/>
        <v>0</v>
      </c>
      <c r="W1230" s="28" t="s">
        <v>152</v>
      </c>
      <c r="X1230" s="28" t="s">
        <v>94</v>
      </c>
      <c r="Y1230" s="30" t="s">
        <v>116</v>
      </c>
      <c r="Z1230" s="28" t="s">
        <v>116</v>
      </c>
      <c r="AA1230" t="s">
        <v>96</v>
      </c>
      <c r="AB1230" s="28">
        <v>766</v>
      </c>
      <c r="AC1230" s="28" t="s">
        <v>104</v>
      </c>
      <c r="AD1230" s="28" t="s">
        <v>98</v>
      </c>
      <c r="AE1230" s="30" t="s">
        <v>99</v>
      </c>
      <c r="AF1230" t="s">
        <v>104</v>
      </c>
      <c r="AG1230" t="s">
        <v>98</v>
      </c>
      <c r="AH1230" t="s">
        <v>100</v>
      </c>
      <c r="AI1230" t="s">
        <v>101</v>
      </c>
      <c r="AJ1230">
        <v>1540</v>
      </c>
      <c r="AK1230" t="s">
        <v>102</v>
      </c>
      <c r="AL1230">
        <v>0</v>
      </c>
      <c r="AM1230">
        <v>162</v>
      </c>
      <c r="AN1230">
        <v>1702</v>
      </c>
      <c r="AO1230" s="28" t="s">
        <v>103</v>
      </c>
      <c r="AP1230" s="28" t="s">
        <v>104</v>
      </c>
      <c r="AQ1230" t="s">
        <v>105</v>
      </c>
      <c r="AR1230" t="s">
        <v>106</v>
      </c>
      <c r="AS1230">
        <v>1702</v>
      </c>
      <c r="AT1230">
        <v>0</v>
      </c>
      <c r="AU1230">
        <v>0</v>
      </c>
      <c r="AV1230">
        <v>1702</v>
      </c>
      <c r="AW1230" s="30">
        <v>1</v>
      </c>
      <c r="AX1230">
        <v>0</v>
      </c>
      <c r="AY1230" s="30">
        <v>1</v>
      </c>
      <c r="AZ1230" s="30">
        <v>1</v>
      </c>
      <c r="BA1230">
        <v>1</v>
      </c>
      <c r="BB1230" s="14">
        <f>IF(Table1[[#This Row],[FullBath]]+Table1[[#This Row],[HalfBath]]=Table1[[#This Row],[BedroomAbvGr]],1,0)</f>
        <v>0</v>
      </c>
      <c r="BC1230">
        <v>1</v>
      </c>
      <c r="BD1230" s="30" t="s">
        <v>104</v>
      </c>
      <c r="BE1230">
        <v>7</v>
      </c>
      <c r="BF1230" t="s">
        <v>107</v>
      </c>
      <c r="BG1230">
        <v>1</v>
      </c>
      <c r="BH1230" t="s">
        <v>97</v>
      </c>
      <c r="BI1230" t="s">
        <v>108</v>
      </c>
      <c r="BJ1230">
        <v>2008</v>
      </c>
      <c r="BK1230" t="s">
        <v>157</v>
      </c>
      <c r="BL1230">
        <v>3</v>
      </c>
      <c r="BM1230">
        <v>1052</v>
      </c>
      <c r="BN1230" t="s">
        <v>98</v>
      </c>
      <c r="BO1230" t="s">
        <v>98</v>
      </c>
      <c r="BP1230" t="s">
        <v>105</v>
      </c>
      <c r="BQ1230" s="30">
        <v>0</v>
      </c>
      <c r="BR1230" s="14">
        <f>IF(Table1[[#This Row],[WoodDeckSF]]&gt;0,1,0)</f>
        <v>0</v>
      </c>
      <c r="BS1230">
        <v>72</v>
      </c>
      <c r="BT1230">
        <v>0</v>
      </c>
      <c r="BU1230">
        <v>0</v>
      </c>
      <c r="BV1230">
        <v>224</v>
      </c>
      <c r="BW1230">
        <v>0</v>
      </c>
      <c r="BX1230" s="28" t="s">
        <v>83</v>
      </c>
      <c r="BY1230" s="14">
        <f>IF(Table1[[#This Row],[PoolQC]]="NA", 0, 1)</f>
        <v>0</v>
      </c>
      <c r="BZ1230" s="30" t="s">
        <v>83</v>
      </c>
      <c r="CA1230" s="14">
        <f>IF(Table1[[#This Row],[Fence]]="NA",0,1)</f>
        <v>0</v>
      </c>
      <c r="CB1230" t="s">
        <v>83</v>
      </c>
      <c r="CC1230">
        <v>0</v>
      </c>
      <c r="CD1230" s="30">
        <v>10</v>
      </c>
      <c r="CE1230">
        <v>2008</v>
      </c>
      <c r="CF1230" t="s">
        <v>158</v>
      </c>
      <c r="CG1230" t="s">
        <v>159</v>
      </c>
      <c r="CH1230" s="14">
        <f>IF(Table1[[#This Row],[SaleCondition]]="Normal",1,0)</f>
        <v>0</v>
      </c>
      <c r="CI1230" s="1">
        <v>367294</v>
      </c>
    </row>
    <row r="1231" spans="1:87" x14ac:dyDescent="0.2">
      <c r="A1231">
        <v>1230</v>
      </c>
      <c r="B1231">
        <v>80</v>
      </c>
      <c r="C1231" s="28" t="s">
        <v>81</v>
      </c>
      <c r="D1231">
        <v>70</v>
      </c>
      <c r="E1231">
        <v>7910</v>
      </c>
      <c r="F1231" s="28" t="s">
        <v>82</v>
      </c>
      <c r="G1231" t="s">
        <v>83</v>
      </c>
      <c r="H1231" t="s">
        <v>84</v>
      </c>
      <c r="I1231" s="28" t="s">
        <v>85</v>
      </c>
      <c r="J1231" t="s">
        <v>86</v>
      </c>
      <c r="K1231" s="30" t="s">
        <v>87</v>
      </c>
      <c r="L1231" t="s">
        <v>88</v>
      </c>
      <c r="M1231" s="31" t="s">
        <v>162</v>
      </c>
      <c r="N1231" s="31" t="s">
        <v>90</v>
      </c>
      <c r="O1231" s="28" t="s">
        <v>90</v>
      </c>
      <c r="P1231" t="s">
        <v>91</v>
      </c>
      <c r="Q1231" s="30" t="s">
        <v>197</v>
      </c>
      <c r="R1231" s="28">
        <v>5</v>
      </c>
      <c r="S1231" s="28">
        <v>5</v>
      </c>
      <c r="T1231">
        <v>1960</v>
      </c>
      <c r="U1231">
        <v>1960</v>
      </c>
      <c r="V1231" s="14">
        <f t="shared" si="19"/>
        <v>0</v>
      </c>
      <c r="W1231" s="28" t="s">
        <v>152</v>
      </c>
      <c r="X1231" s="28" t="s">
        <v>94</v>
      </c>
      <c r="Y1231" s="30" t="s">
        <v>96</v>
      </c>
      <c r="Z1231" s="28" t="s">
        <v>140</v>
      </c>
      <c r="AA1231" t="s">
        <v>117</v>
      </c>
      <c r="AB1231" s="28">
        <v>0</v>
      </c>
      <c r="AC1231" s="28" t="s">
        <v>98</v>
      </c>
      <c r="AD1231" s="28" t="s">
        <v>98</v>
      </c>
      <c r="AE1231" s="30" t="s">
        <v>118</v>
      </c>
      <c r="AF1231" t="s">
        <v>98</v>
      </c>
      <c r="AG1231" t="s">
        <v>98</v>
      </c>
      <c r="AH1231" t="s">
        <v>100</v>
      </c>
      <c r="AI1231" t="s">
        <v>119</v>
      </c>
      <c r="AJ1231">
        <v>666</v>
      </c>
      <c r="AK1231" t="s">
        <v>102</v>
      </c>
      <c r="AL1231">
        <v>0</v>
      </c>
      <c r="AM1231">
        <v>409</v>
      </c>
      <c r="AN1231">
        <v>1075</v>
      </c>
      <c r="AO1231" s="28" t="s">
        <v>103</v>
      </c>
      <c r="AP1231" s="28" t="s">
        <v>97</v>
      </c>
      <c r="AQ1231" t="s">
        <v>105</v>
      </c>
      <c r="AR1231" t="s">
        <v>106</v>
      </c>
      <c r="AS1231">
        <v>1507</v>
      </c>
      <c r="AT1231">
        <v>0</v>
      </c>
      <c r="AU1231">
        <v>0</v>
      </c>
      <c r="AV1231">
        <v>1507</v>
      </c>
      <c r="AW1231" s="30">
        <v>0</v>
      </c>
      <c r="AX1231">
        <v>0</v>
      </c>
      <c r="AY1231" s="30">
        <v>2</v>
      </c>
      <c r="AZ1231" s="30">
        <v>0</v>
      </c>
      <c r="BA1231">
        <v>4</v>
      </c>
      <c r="BB1231" s="14">
        <f>IF(Table1[[#This Row],[FullBath]]+Table1[[#This Row],[HalfBath]]=Table1[[#This Row],[BedroomAbvGr]],1,0)</f>
        <v>0</v>
      </c>
      <c r="BC1231">
        <v>1</v>
      </c>
      <c r="BD1231" s="30" t="s">
        <v>98</v>
      </c>
      <c r="BE1231">
        <v>7</v>
      </c>
      <c r="BF1231" t="s">
        <v>221</v>
      </c>
      <c r="BG1231">
        <v>0</v>
      </c>
      <c r="BH1231" t="s">
        <v>83</v>
      </c>
      <c r="BI1231" t="s">
        <v>209</v>
      </c>
      <c r="BJ1231">
        <v>1960</v>
      </c>
      <c r="BK1231" t="s">
        <v>102</v>
      </c>
      <c r="BL1231">
        <v>1</v>
      </c>
      <c r="BM1231">
        <v>404</v>
      </c>
      <c r="BN1231" t="s">
        <v>98</v>
      </c>
      <c r="BO1231" t="s">
        <v>98</v>
      </c>
      <c r="BP1231" t="s">
        <v>105</v>
      </c>
      <c r="BQ1231" s="30">
        <v>0</v>
      </c>
      <c r="BR1231" s="14">
        <f>IF(Table1[[#This Row],[WoodDeckSF]]&gt;0,1,0)</f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 s="28" t="s">
        <v>83</v>
      </c>
      <c r="BY1231" s="14">
        <f>IF(Table1[[#This Row],[PoolQC]]="NA", 0, 1)</f>
        <v>0</v>
      </c>
      <c r="BZ1231" s="30" t="s">
        <v>163</v>
      </c>
      <c r="CA1231" s="14">
        <f>IF(Table1[[#This Row],[Fence]]="NA",0,1)</f>
        <v>1</v>
      </c>
      <c r="CB1231" t="s">
        <v>83</v>
      </c>
      <c r="CC1231">
        <v>0</v>
      </c>
      <c r="CD1231" s="30">
        <v>8</v>
      </c>
      <c r="CE1231">
        <v>2008</v>
      </c>
      <c r="CF1231" t="s">
        <v>110</v>
      </c>
      <c r="CG1231" t="s">
        <v>111</v>
      </c>
      <c r="CH1231" s="14">
        <f>IF(Table1[[#This Row],[SaleCondition]]="Normal",1,0)</f>
        <v>1</v>
      </c>
      <c r="CI1231" s="1">
        <v>127000</v>
      </c>
    </row>
    <row r="1232" spans="1:87" x14ac:dyDescent="0.2">
      <c r="A1232">
        <v>1231</v>
      </c>
      <c r="B1232">
        <v>90</v>
      </c>
      <c r="C1232" s="28" t="s">
        <v>81</v>
      </c>
      <c r="D1232" t="s">
        <v>83</v>
      </c>
      <c r="E1232">
        <v>18890</v>
      </c>
      <c r="F1232" s="28" t="s">
        <v>82</v>
      </c>
      <c r="G1232" t="s">
        <v>83</v>
      </c>
      <c r="H1232" t="s">
        <v>120</v>
      </c>
      <c r="I1232" s="28" t="s">
        <v>85</v>
      </c>
      <c r="J1232" t="s">
        <v>86</v>
      </c>
      <c r="K1232" s="30" t="s">
        <v>87</v>
      </c>
      <c r="L1232" t="s">
        <v>88</v>
      </c>
      <c r="M1232" s="31" t="s">
        <v>151</v>
      </c>
      <c r="N1232" s="31" t="s">
        <v>114</v>
      </c>
      <c r="O1232" s="28" t="s">
        <v>171</v>
      </c>
      <c r="P1232" t="s">
        <v>167</v>
      </c>
      <c r="Q1232" s="30" t="s">
        <v>132</v>
      </c>
      <c r="R1232" s="28">
        <v>5</v>
      </c>
      <c r="S1232" s="28">
        <v>5</v>
      </c>
      <c r="T1232">
        <v>1977</v>
      </c>
      <c r="U1232">
        <v>1977</v>
      </c>
      <c r="V1232" s="14">
        <f t="shared" si="19"/>
        <v>0</v>
      </c>
      <c r="W1232" s="28" t="s">
        <v>135</v>
      </c>
      <c r="X1232" s="28" t="s">
        <v>94</v>
      </c>
      <c r="Y1232" s="30" t="s">
        <v>161</v>
      </c>
      <c r="Z1232" s="28" t="s">
        <v>161</v>
      </c>
      <c r="AA1232" t="s">
        <v>117</v>
      </c>
      <c r="AB1232" s="28">
        <v>1</v>
      </c>
      <c r="AC1232" s="28" t="s">
        <v>98</v>
      </c>
      <c r="AD1232" s="28" t="s">
        <v>98</v>
      </c>
      <c r="AE1232" s="30" t="s">
        <v>118</v>
      </c>
      <c r="AF1232" t="s">
        <v>97</v>
      </c>
      <c r="AG1232" t="s">
        <v>98</v>
      </c>
      <c r="AH1232" t="s">
        <v>100</v>
      </c>
      <c r="AI1232" t="s">
        <v>101</v>
      </c>
      <c r="AJ1232">
        <v>498</v>
      </c>
      <c r="AK1232" t="s">
        <v>153</v>
      </c>
      <c r="AL1232">
        <v>211</v>
      </c>
      <c r="AM1232">
        <v>652</v>
      </c>
      <c r="AN1232">
        <v>1361</v>
      </c>
      <c r="AO1232" s="28" t="s">
        <v>103</v>
      </c>
      <c r="AP1232" s="28" t="s">
        <v>104</v>
      </c>
      <c r="AQ1232" t="s">
        <v>105</v>
      </c>
      <c r="AR1232" t="s">
        <v>106</v>
      </c>
      <c r="AS1232">
        <v>1361</v>
      </c>
      <c r="AT1232">
        <v>1259</v>
      </c>
      <c r="AU1232">
        <v>0</v>
      </c>
      <c r="AV1232">
        <v>2620</v>
      </c>
      <c r="AW1232" s="30">
        <v>0</v>
      </c>
      <c r="AX1232">
        <v>0</v>
      </c>
      <c r="AY1232" s="30">
        <v>2</v>
      </c>
      <c r="AZ1232" s="30">
        <v>2</v>
      </c>
      <c r="BA1232">
        <v>4</v>
      </c>
      <c r="BB1232" s="14">
        <f>IF(Table1[[#This Row],[FullBath]]+Table1[[#This Row],[HalfBath]]=Table1[[#This Row],[BedroomAbvGr]],1,0)</f>
        <v>1</v>
      </c>
      <c r="BC1232">
        <v>2</v>
      </c>
      <c r="BD1232" s="30" t="s">
        <v>98</v>
      </c>
      <c r="BE1232">
        <v>12</v>
      </c>
      <c r="BF1232" t="s">
        <v>107</v>
      </c>
      <c r="BG1232">
        <v>1</v>
      </c>
      <c r="BH1232" t="s">
        <v>98</v>
      </c>
      <c r="BI1232" t="s">
        <v>156</v>
      </c>
      <c r="BJ1232">
        <v>1977</v>
      </c>
      <c r="BK1232" t="s">
        <v>109</v>
      </c>
      <c r="BL1232">
        <v>2</v>
      </c>
      <c r="BM1232">
        <v>600</v>
      </c>
      <c r="BN1232" t="s">
        <v>98</v>
      </c>
      <c r="BO1232" t="s">
        <v>98</v>
      </c>
      <c r="BP1232" t="s">
        <v>177</v>
      </c>
      <c r="BQ1232" s="30">
        <v>155</v>
      </c>
      <c r="BR1232" s="14">
        <f>IF(Table1[[#This Row],[WoodDeckSF]]&gt;0,1,0)</f>
        <v>1</v>
      </c>
      <c r="BS1232">
        <v>24</v>
      </c>
      <c r="BT1232">
        <v>145</v>
      </c>
      <c r="BU1232">
        <v>0</v>
      </c>
      <c r="BV1232">
        <v>0</v>
      </c>
      <c r="BW1232">
        <v>0</v>
      </c>
      <c r="BX1232" s="28" t="s">
        <v>83</v>
      </c>
      <c r="BY1232" s="14">
        <f>IF(Table1[[#This Row],[PoolQC]]="NA", 0, 1)</f>
        <v>0</v>
      </c>
      <c r="BZ1232" s="30" t="s">
        <v>83</v>
      </c>
      <c r="CA1232" s="14">
        <f>IF(Table1[[#This Row],[Fence]]="NA",0,1)</f>
        <v>0</v>
      </c>
      <c r="CB1232" t="s">
        <v>241</v>
      </c>
      <c r="CC1232">
        <v>8300</v>
      </c>
      <c r="CD1232" s="30">
        <v>8</v>
      </c>
      <c r="CE1232">
        <v>2007</v>
      </c>
      <c r="CF1232" t="s">
        <v>110</v>
      </c>
      <c r="CG1232" t="s">
        <v>111</v>
      </c>
      <c r="CH1232" s="14">
        <f>IF(Table1[[#This Row],[SaleCondition]]="Normal",1,0)</f>
        <v>1</v>
      </c>
      <c r="CI1232" s="1">
        <v>190000</v>
      </c>
    </row>
    <row r="1233" spans="1:87" x14ac:dyDescent="0.2">
      <c r="A1233">
        <v>1232</v>
      </c>
      <c r="B1233">
        <v>90</v>
      </c>
      <c r="C1233" s="28" t="s">
        <v>81</v>
      </c>
      <c r="D1233">
        <v>70</v>
      </c>
      <c r="E1233">
        <v>7728</v>
      </c>
      <c r="F1233" s="28" t="s">
        <v>82</v>
      </c>
      <c r="G1233" t="s">
        <v>83</v>
      </c>
      <c r="H1233" t="s">
        <v>84</v>
      </c>
      <c r="I1233" s="28" t="s">
        <v>85</v>
      </c>
      <c r="J1233" t="s">
        <v>86</v>
      </c>
      <c r="K1233" s="30" t="s">
        <v>87</v>
      </c>
      <c r="L1233" t="s">
        <v>88</v>
      </c>
      <c r="M1233" s="31" t="s">
        <v>162</v>
      </c>
      <c r="N1233" s="31" t="s">
        <v>90</v>
      </c>
      <c r="O1233" s="28" t="s">
        <v>90</v>
      </c>
      <c r="P1233" t="s">
        <v>167</v>
      </c>
      <c r="Q1233" s="30" t="s">
        <v>197</v>
      </c>
      <c r="R1233" s="28">
        <v>5</v>
      </c>
      <c r="S1233" s="28">
        <v>6</v>
      </c>
      <c r="T1233">
        <v>1962</v>
      </c>
      <c r="U1233">
        <v>1962</v>
      </c>
      <c r="V1233" s="14">
        <f t="shared" si="19"/>
        <v>0</v>
      </c>
      <c r="W1233" s="28" t="s">
        <v>152</v>
      </c>
      <c r="X1233" s="28" t="s">
        <v>94</v>
      </c>
      <c r="Y1233" s="30" t="s">
        <v>124</v>
      </c>
      <c r="Z1233" s="28" t="s">
        <v>124</v>
      </c>
      <c r="AA1233" t="s">
        <v>96</v>
      </c>
      <c r="AB1233" s="28">
        <v>120</v>
      </c>
      <c r="AC1233" s="28" t="s">
        <v>98</v>
      </c>
      <c r="AD1233" s="28" t="s">
        <v>98</v>
      </c>
      <c r="AE1233" s="30" t="s">
        <v>118</v>
      </c>
      <c r="AF1233" t="s">
        <v>98</v>
      </c>
      <c r="AG1233" t="s">
        <v>98</v>
      </c>
      <c r="AH1233" t="s">
        <v>130</v>
      </c>
      <c r="AI1233" t="s">
        <v>119</v>
      </c>
      <c r="AJ1233">
        <v>803</v>
      </c>
      <c r="AK1233" t="s">
        <v>102</v>
      </c>
      <c r="AL1233">
        <v>0</v>
      </c>
      <c r="AM1233">
        <v>303</v>
      </c>
      <c r="AN1233">
        <v>1106</v>
      </c>
      <c r="AO1233" s="28" t="s">
        <v>103</v>
      </c>
      <c r="AP1233" s="28" t="s">
        <v>98</v>
      </c>
      <c r="AQ1233" t="s">
        <v>105</v>
      </c>
      <c r="AR1233" t="s">
        <v>106</v>
      </c>
      <c r="AS1233">
        <v>1190</v>
      </c>
      <c r="AT1233">
        <v>0</v>
      </c>
      <c r="AU1233">
        <v>0</v>
      </c>
      <c r="AV1233">
        <v>1190</v>
      </c>
      <c r="AW1233" s="30">
        <v>1</v>
      </c>
      <c r="AX1233">
        <v>0</v>
      </c>
      <c r="AY1233" s="30">
        <v>1</v>
      </c>
      <c r="AZ1233" s="30">
        <v>0</v>
      </c>
      <c r="BA1233">
        <v>3</v>
      </c>
      <c r="BB1233" s="14">
        <f>IF(Table1[[#This Row],[FullBath]]+Table1[[#This Row],[HalfBath]]=Table1[[#This Row],[BedroomAbvGr]],1,0)</f>
        <v>0</v>
      </c>
      <c r="BC1233">
        <v>1</v>
      </c>
      <c r="BD1233" s="30" t="s">
        <v>98</v>
      </c>
      <c r="BE1233">
        <v>6</v>
      </c>
      <c r="BF1233" t="s">
        <v>107</v>
      </c>
      <c r="BG1233">
        <v>0</v>
      </c>
      <c r="BH1233" t="s">
        <v>83</v>
      </c>
      <c r="BI1233" t="s">
        <v>108</v>
      </c>
      <c r="BJ1233">
        <v>1962</v>
      </c>
      <c r="BK1233" t="s">
        <v>102</v>
      </c>
      <c r="BL1233">
        <v>2</v>
      </c>
      <c r="BM1233">
        <v>540</v>
      </c>
      <c r="BN1233" t="s">
        <v>98</v>
      </c>
      <c r="BO1233" t="s">
        <v>98</v>
      </c>
      <c r="BP1233" t="s">
        <v>105</v>
      </c>
      <c r="BQ1233" s="30">
        <v>0</v>
      </c>
      <c r="BR1233" s="14">
        <f>IF(Table1[[#This Row],[WoodDeckSF]]&gt;0,1,0)</f>
        <v>0</v>
      </c>
      <c r="BS1233">
        <v>18</v>
      </c>
      <c r="BT1233">
        <v>0</v>
      </c>
      <c r="BU1233">
        <v>0</v>
      </c>
      <c r="BV1233">
        <v>0</v>
      </c>
      <c r="BW1233">
        <v>0</v>
      </c>
      <c r="BX1233" s="28" t="s">
        <v>83</v>
      </c>
      <c r="BY1233" s="14">
        <f>IF(Table1[[#This Row],[PoolQC]]="NA", 0, 1)</f>
        <v>0</v>
      </c>
      <c r="BZ1233" s="30" t="s">
        <v>163</v>
      </c>
      <c r="CA1233" s="14">
        <f>IF(Table1[[#This Row],[Fence]]="NA",0,1)</f>
        <v>1</v>
      </c>
      <c r="CB1233" t="s">
        <v>83</v>
      </c>
      <c r="CC1233">
        <v>0</v>
      </c>
      <c r="CD1233" s="30">
        <v>5</v>
      </c>
      <c r="CE1233">
        <v>2006</v>
      </c>
      <c r="CF1233" t="s">
        <v>110</v>
      </c>
      <c r="CG1233" t="s">
        <v>111</v>
      </c>
      <c r="CH1233" s="14">
        <f>IF(Table1[[#This Row],[SaleCondition]]="Normal",1,0)</f>
        <v>1</v>
      </c>
      <c r="CI1233" s="1">
        <v>132500</v>
      </c>
    </row>
    <row r="1234" spans="1:87" x14ac:dyDescent="0.2">
      <c r="A1234">
        <v>1233</v>
      </c>
      <c r="B1234">
        <v>90</v>
      </c>
      <c r="C1234" s="28" t="s">
        <v>81</v>
      </c>
      <c r="D1234">
        <v>70</v>
      </c>
      <c r="E1234">
        <v>9842</v>
      </c>
      <c r="F1234" s="28" t="s">
        <v>82</v>
      </c>
      <c r="G1234" t="s">
        <v>83</v>
      </c>
      <c r="H1234" t="s">
        <v>84</v>
      </c>
      <c r="I1234" s="28" t="s">
        <v>85</v>
      </c>
      <c r="J1234" t="s">
        <v>86</v>
      </c>
      <c r="K1234" s="30" t="s">
        <v>112</v>
      </c>
      <c r="L1234" t="s">
        <v>88</v>
      </c>
      <c r="M1234" s="31" t="s">
        <v>162</v>
      </c>
      <c r="N1234" s="31" t="s">
        <v>90</v>
      </c>
      <c r="O1234" s="28" t="s">
        <v>90</v>
      </c>
      <c r="P1234" t="s">
        <v>167</v>
      </c>
      <c r="Q1234" s="30" t="s">
        <v>115</v>
      </c>
      <c r="R1234" s="28">
        <v>4</v>
      </c>
      <c r="S1234" s="28">
        <v>5</v>
      </c>
      <c r="T1234">
        <v>1962</v>
      </c>
      <c r="U1234">
        <v>1962</v>
      </c>
      <c r="V1234" s="14">
        <f t="shared" si="19"/>
        <v>0</v>
      </c>
      <c r="W1234" s="28" t="s">
        <v>93</v>
      </c>
      <c r="X1234" s="28" t="s">
        <v>94</v>
      </c>
      <c r="Y1234" s="30" t="s">
        <v>140</v>
      </c>
      <c r="Z1234" s="28" t="s">
        <v>140</v>
      </c>
      <c r="AA1234" t="s">
        <v>117</v>
      </c>
      <c r="AB1234" s="28">
        <v>0</v>
      </c>
      <c r="AC1234" s="28" t="s">
        <v>98</v>
      </c>
      <c r="AD1234" s="28" t="s">
        <v>98</v>
      </c>
      <c r="AE1234" s="30" t="s">
        <v>168</v>
      </c>
      <c r="AF1234" t="s">
        <v>83</v>
      </c>
      <c r="AG1234" t="s">
        <v>83</v>
      </c>
      <c r="AH1234" t="s">
        <v>83</v>
      </c>
      <c r="AI1234" t="s">
        <v>83</v>
      </c>
      <c r="AJ1234">
        <v>0</v>
      </c>
      <c r="AK1234" t="s">
        <v>83</v>
      </c>
      <c r="AL1234">
        <v>0</v>
      </c>
      <c r="AM1234">
        <v>0</v>
      </c>
      <c r="AN1234">
        <v>0</v>
      </c>
      <c r="AO1234" s="28" t="s">
        <v>103</v>
      </c>
      <c r="AP1234" s="28" t="s">
        <v>98</v>
      </c>
      <c r="AQ1234" t="s">
        <v>105</v>
      </c>
      <c r="AR1234" t="s">
        <v>106</v>
      </c>
      <c r="AS1234">
        <v>1224</v>
      </c>
      <c r="AT1234">
        <v>0</v>
      </c>
      <c r="AU1234">
        <v>0</v>
      </c>
      <c r="AV1234">
        <v>1224</v>
      </c>
      <c r="AW1234" s="30">
        <v>0</v>
      </c>
      <c r="AX1234">
        <v>0</v>
      </c>
      <c r="AY1234" s="30">
        <v>2</v>
      </c>
      <c r="AZ1234" s="30">
        <v>0</v>
      </c>
      <c r="BA1234">
        <v>2</v>
      </c>
      <c r="BB1234" s="14">
        <f>IF(Table1[[#This Row],[FullBath]]+Table1[[#This Row],[HalfBath]]=Table1[[#This Row],[BedroomAbvGr]],1,0)</f>
        <v>1</v>
      </c>
      <c r="BC1234">
        <v>2</v>
      </c>
      <c r="BD1234" s="30" t="s">
        <v>98</v>
      </c>
      <c r="BE1234">
        <v>6</v>
      </c>
      <c r="BF1234" t="s">
        <v>107</v>
      </c>
      <c r="BG1234">
        <v>0</v>
      </c>
      <c r="BH1234" t="s">
        <v>83</v>
      </c>
      <c r="BI1234" t="s">
        <v>169</v>
      </c>
      <c r="BJ1234">
        <v>1962</v>
      </c>
      <c r="BK1234" t="s">
        <v>102</v>
      </c>
      <c r="BL1234">
        <v>2</v>
      </c>
      <c r="BM1234">
        <v>462</v>
      </c>
      <c r="BN1234" t="s">
        <v>98</v>
      </c>
      <c r="BO1234" t="s">
        <v>98</v>
      </c>
      <c r="BP1234" t="s">
        <v>105</v>
      </c>
      <c r="BQ1234" s="30">
        <v>0</v>
      </c>
      <c r="BR1234" s="14">
        <f>IF(Table1[[#This Row],[WoodDeckSF]]&gt;0,1,0)</f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 s="28" t="s">
        <v>83</v>
      </c>
      <c r="BY1234" s="14">
        <f>IF(Table1[[#This Row],[PoolQC]]="NA", 0, 1)</f>
        <v>0</v>
      </c>
      <c r="BZ1234" s="30" t="s">
        <v>83</v>
      </c>
      <c r="CA1234" s="14">
        <f>IF(Table1[[#This Row],[Fence]]="NA",0,1)</f>
        <v>0</v>
      </c>
      <c r="CB1234" t="s">
        <v>83</v>
      </c>
      <c r="CC1234">
        <v>0</v>
      </c>
      <c r="CD1234" s="30">
        <v>3</v>
      </c>
      <c r="CE1234">
        <v>2007</v>
      </c>
      <c r="CF1234" t="s">
        <v>110</v>
      </c>
      <c r="CG1234" t="s">
        <v>111</v>
      </c>
      <c r="CH1234" s="14">
        <f>IF(Table1[[#This Row],[SaleCondition]]="Normal",1,0)</f>
        <v>1</v>
      </c>
      <c r="CI1234" s="1">
        <v>101800</v>
      </c>
    </row>
    <row r="1235" spans="1:87" x14ac:dyDescent="0.2">
      <c r="A1235">
        <v>1234</v>
      </c>
      <c r="B1235">
        <v>20</v>
      </c>
      <c r="C1235" s="28" t="s">
        <v>81</v>
      </c>
      <c r="D1235" t="s">
        <v>83</v>
      </c>
      <c r="E1235">
        <v>12160</v>
      </c>
      <c r="F1235" s="28" t="s">
        <v>82</v>
      </c>
      <c r="G1235" t="s">
        <v>83</v>
      </c>
      <c r="H1235" t="s">
        <v>120</v>
      </c>
      <c r="I1235" s="28" t="s">
        <v>85</v>
      </c>
      <c r="J1235" t="s">
        <v>86</v>
      </c>
      <c r="K1235" s="30" t="s">
        <v>87</v>
      </c>
      <c r="L1235" t="s">
        <v>88</v>
      </c>
      <c r="M1235" s="31" t="s">
        <v>162</v>
      </c>
      <c r="N1235" s="31" t="s">
        <v>90</v>
      </c>
      <c r="O1235" s="28" t="s">
        <v>90</v>
      </c>
      <c r="P1235" t="s">
        <v>91</v>
      </c>
      <c r="Q1235" s="30" t="s">
        <v>115</v>
      </c>
      <c r="R1235" s="28">
        <v>5</v>
      </c>
      <c r="S1235" s="28">
        <v>5</v>
      </c>
      <c r="T1235">
        <v>1959</v>
      </c>
      <c r="U1235">
        <v>1959</v>
      </c>
      <c r="V1235" s="14">
        <f t="shared" si="19"/>
        <v>0</v>
      </c>
      <c r="W1235" s="28" t="s">
        <v>152</v>
      </c>
      <c r="X1235" s="28" t="s">
        <v>94</v>
      </c>
      <c r="Y1235" s="30" t="s">
        <v>161</v>
      </c>
      <c r="Z1235" s="28" t="s">
        <v>161</v>
      </c>
      <c r="AA1235" t="s">
        <v>96</v>
      </c>
      <c r="AB1235" s="28">
        <v>180</v>
      </c>
      <c r="AC1235" s="28" t="s">
        <v>98</v>
      </c>
      <c r="AD1235" s="28" t="s">
        <v>98</v>
      </c>
      <c r="AE1235" s="30" t="s">
        <v>118</v>
      </c>
      <c r="AF1235" t="s">
        <v>98</v>
      </c>
      <c r="AG1235" t="s">
        <v>98</v>
      </c>
      <c r="AH1235" t="s">
        <v>100</v>
      </c>
      <c r="AI1235" t="s">
        <v>153</v>
      </c>
      <c r="AJ1235">
        <v>1000</v>
      </c>
      <c r="AK1235" t="s">
        <v>102</v>
      </c>
      <c r="AL1235">
        <v>0</v>
      </c>
      <c r="AM1235">
        <v>188</v>
      </c>
      <c r="AN1235">
        <v>1188</v>
      </c>
      <c r="AO1235" s="28" t="s">
        <v>103</v>
      </c>
      <c r="AP1235" s="28" t="s">
        <v>147</v>
      </c>
      <c r="AQ1235" t="s">
        <v>105</v>
      </c>
      <c r="AR1235" t="s">
        <v>106</v>
      </c>
      <c r="AS1235">
        <v>1188</v>
      </c>
      <c r="AT1235">
        <v>0</v>
      </c>
      <c r="AU1235">
        <v>0</v>
      </c>
      <c r="AV1235">
        <v>1188</v>
      </c>
      <c r="AW1235" s="30">
        <v>1</v>
      </c>
      <c r="AX1235">
        <v>0</v>
      </c>
      <c r="AY1235" s="30">
        <v>1</v>
      </c>
      <c r="AZ1235" s="30">
        <v>0</v>
      </c>
      <c r="BA1235">
        <v>3</v>
      </c>
      <c r="BB1235" s="14">
        <f>IF(Table1[[#This Row],[FullBath]]+Table1[[#This Row],[HalfBath]]=Table1[[#This Row],[BedroomAbvGr]],1,0)</f>
        <v>0</v>
      </c>
      <c r="BC1235">
        <v>1</v>
      </c>
      <c r="BD1235" s="30" t="s">
        <v>98</v>
      </c>
      <c r="BE1235">
        <v>6</v>
      </c>
      <c r="BF1235" t="s">
        <v>107</v>
      </c>
      <c r="BG1235">
        <v>0</v>
      </c>
      <c r="BH1235" t="s">
        <v>83</v>
      </c>
      <c r="BI1235" t="s">
        <v>108</v>
      </c>
      <c r="BJ1235">
        <v>1959</v>
      </c>
      <c r="BK1235" t="s">
        <v>109</v>
      </c>
      <c r="BL1235">
        <v>2</v>
      </c>
      <c r="BM1235">
        <v>531</v>
      </c>
      <c r="BN1235" t="s">
        <v>98</v>
      </c>
      <c r="BO1235" t="s">
        <v>98</v>
      </c>
      <c r="BP1235" t="s">
        <v>105</v>
      </c>
      <c r="BQ1235" s="30">
        <v>0</v>
      </c>
      <c r="BR1235" s="14">
        <f>IF(Table1[[#This Row],[WoodDeckSF]]&gt;0,1,0)</f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s="28" t="s">
        <v>83</v>
      </c>
      <c r="BY1235" s="14">
        <f>IF(Table1[[#This Row],[PoolQC]]="NA", 0, 1)</f>
        <v>0</v>
      </c>
      <c r="BZ1235" s="30" t="s">
        <v>134</v>
      </c>
      <c r="CA1235" s="14">
        <f>IF(Table1[[#This Row],[Fence]]="NA",0,1)</f>
        <v>1</v>
      </c>
      <c r="CB1235" t="s">
        <v>83</v>
      </c>
      <c r="CC1235">
        <v>0</v>
      </c>
      <c r="CD1235" s="30">
        <v>5</v>
      </c>
      <c r="CE1235">
        <v>2010</v>
      </c>
      <c r="CF1235" t="s">
        <v>173</v>
      </c>
      <c r="CG1235" t="s">
        <v>128</v>
      </c>
      <c r="CH1235" s="14">
        <f>IF(Table1[[#This Row],[SaleCondition]]="Normal",1,0)</f>
        <v>0</v>
      </c>
      <c r="CI1235" s="1">
        <v>142000</v>
      </c>
    </row>
    <row r="1236" spans="1:87" x14ac:dyDescent="0.2">
      <c r="A1236">
        <v>1235</v>
      </c>
      <c r="B1236">
        <v>70</v>
      </c>
      <c r="C1236" s="28" t="s">
        <v>239</v>
      </c>
      <c r="D1236">
        <v>55</v>
      </c>
      <c r="E1236">
        <v>8525</v>
      </c>
      <c r="F1236" s="28" t="s">
        <v>82</v>
      </c>
      <c r="G1236" t="s">
        <v>83</v>
      </c>
      <c r="H1236" t="s">
        <v>84</v>
      </c>
      <c r="I1236" s="28" t="s">
        <v>175</v>
      </c>
      <c r="J1236" t="s">
        <v>86</v>
      </c>
      <c r="K1236" s="30" t="s">
        <v>87</v>
      </c>
      <c r="L1236" t="s">
        <v>88</v>
      </c>
      <c r="M1236" s="31" t="s">
        <v>232</v>
      </c>
      <c r="N1236" s="31" t="s">
        <v>90</v>
      </c>
      <c r="O1236" s="28" t="s">
        <v>90</v>
      </c>
      <c r="P1236" t="s">
        <v>91</v>
      </c>
      <c r="Q1236" s="30" t="s">
        <v>92</v>
      </c>
      <c r="R1236" s="28">
        <v>5</v>
      </c>
      <c r="S1236" s="28">
        <v>6</v>
      </c>
      <c r="T1236">
        <v>1911</v>
      </c>
      <c r="U1236">
        <v>1950</v>
      </c>
      <c r="V1236" s="14">
        <f t="shared" si="19"/>
        <v>1</v>
      </c>
      <c r="W1236" s="28" t="s">
        <v>93</v>
      </c>
      <c r="X1236" s="28" t="s">
        <v>94</v>
      </c>
      <c r="Y1236" s="30" t="s">
        <v>116</v>
      </c>
      <c r="Z1236" s="28" t="s">
        <v>116</v>
      </c>
      <c r="AA1236" t="s">
        <v>117</v>
      </c>
      <c r="AB1236" s="28">
        <v>0</v>
      </c>
      <c r="AC1236" s="28" t="s">
        <v>98</v>
      </c>
      <c r="AD1236" s="28" t="s">
        <v>98</v>
      </c>
      <c r="AE1236" s="30" t="s">
        <v>99</v>
      </c>
      <c r="AF1236" t="s">
        <v>98</v>
      </c>
      <c r="AG1236" t="s">
        <v>98</v>
      </c>
      <c r="AH1236" t="s">
        <v>130</v>
      </c>
      <c r="AI1236" t="s">
        <v>102</v>
      </c>
      <c r="AJ1236">
        <v>0</v>
      </c>
      <c r="AK1236" t="s">
        <v>102</v>
      </c>
      <c r="AL1236">
        <v>0</v>
      </c>
      <c r="AM1236">
        <v>940</v>
      </c>
      <c r="AN1236">
        <v>940</v>
      </c>
      <c r="AO1236" s="28" t="s">
        <v>103</v>
      </c>
      <c r="AP1236" s="28" t="s">
        <v>98</v>
      </c>
      <c r="AQ1236" t="s">
        <v>177</v>
      </c>
      <c r="AR1236" t="s">
        <v>164</v>
      </c>
      <c r="AS1236">
        <v>1024</v>
      </c>
      <c r="AT1236">
        <v>940</v>
      </c>
      <c r="AU1236">
        <v>0</v>
      </c>
      <c r="AV1236">
        <v>1964</v>
      </c>
      <c r="AW1236" s="30">
        <v>0</v>
      </c>
      <c r="AX1236">
        <v>0</v>
      </c>
      <c r="AY1236" s="30">
        <v>1</v>
      </c>
      <c r="AZ1236" s="30">
        <v>1</v>
      </c>
      <c r="BA1236">
        <v>4</v>
      </c>
      <c r="BB1236" s="14">
        <f>IF(Table1[[#This Row],[FullBath]]+Table1[[#This Row],[HalfBath]]=Table1[[#This Row],[BedroomAbvGr]],1,0)</f>
        <v>0</v>
      </c>
      <c r="BC1236">
        <v>1</v>
      </c>
      <c r="BD1236" s="30" t="s">
        <v>98</v>
      </c>
      <c r="BE1236">
        <v>7</v>
      </c>
      <c r="BF1236" t="s">
        <v>107</v>
      </c>
      <c r="BG1236">
        <v>0</v>
      </c>
      <c r="BH1236" t="s">
        <v>83</v>
      </c>
      <c r="BI1236" t="s">
        <v>83</v>
      </c>
      <c r="BJ1236" t="s">
        <v>83</v>
      </c>
      <c r="BK1236" t="s">
        <v>83</v>
      </c>
      <c r="BL1236">
        <v>0</v>
      </c>
      <c r="BM1236">
        <v>0</v>
      </c>
      <c r="BN1236" t="s">
        <v>83</v>
      </c>
      <c r="BO1236" t="s">
        <v>83</v>
      </c>
      <c r="BP1236" t="s">
        <v>177</v>
      </c>
      <c r="BQ1236" s="30">
        <v>0</v>
      </c>
      <c r="BR1236" s="14">
        <f>IF(Table1[[#This Row],[WoodDeckSF]]&gt;0,1,0)</f>
        <v>0</v>
      </c>
      <c r="BS1236">
        <v>192</v>
      </c>
      <c r="BT1236">
        <v>0</v>
      </c>
      <c r="BU1236">
        <v>0</v>
      </c>
      <c r="BV1236">
        <v>0</v>
      </c>
      <c r="BW1236">
        <v>0</v>
      </c>
      <c r="BX1236" s="28" t="s">
        <v>83</v>
      </c>
      <c r="BY1236" s="14">
        <f>IF(Table1[[#This Row],[PoolQC]]="NA", 0, 1)</f>
        <v>0</v>
      </c>
      <c r="BZ1236" s="30" t="s">
        <v>83</v>
      </c>
      <c r="CA1236" s="14">
        <f>IF(Table1[[#This Row],[Fence]]="NA",0,1)</f>
        <v>0</v>
      </c>
      <c r="CB1236" t="s">
        <v>83</v>
      </c>
      <c r="CC1236">
        <v>0</v>
      </c>
      <c r="CD1236" s="30">
        <v>11</v>
      </c>
      <c r="CE1236">
        <v>2008</v>
      </c>
      <c r="CF1236" t="s">
        <v>110</v>
      </c>
      <c r="CG1236" t="s">
        <v>128</v>
      </c>
      <c r="CH1236" s="14">
        <f>IF(Table1[[#This Row],[SaleCondition]]="Normal",1,0)</f>
        <v>0</v>
      </c>
      <c r="CI1236" s="1">
        <v>130000</v>
      </c>
    </row>
    <row r="1237" spans="1:87" x14ac:dyDescent="0.2">
      <c r="A1237">
        <v>1236</v>
      </c>
      <c r="B1237">
        <v>70</v>
      </c>
      <c r="C1237" s="28" t="s">
        <v>81</v>
      </c>
      <c r="D1237">
        <v>96</v>
      </c>
      <c r="E1237">
        <v>13132</v>
      </c>
      <c r="F1237" s="28" t="s">
        <v>82</v>
      </c>
      <c r="G1237" t="s">
        <v>83</v>
      </c>
      <c r="H1237" t="s">
        <v>84</v>
      </c>
      <c r="I1237" s="28" t="s">
        <v>85</v>
      </c>
      <c r="J1237" t="s">
        <v>86</v>
      </c>
      <c r="K1237" s="30" t="s">
        <v>87</v>
      </c>
      <c r="L1237" t="s">
        <v>88</v>
      </c>
      <c r="M1237" s="31" t="s">
        <v>123</v>
      </c>
      <c r="N1237" s="31" t="s">
        <v>90</v>
      </c>
      <c r="O1237" s="28" t="s">
        <v>90</v>
      </c>
      <c r="P1237" t="s">
        <v>91</v>
      </c>
      <c r="Q1237" s="30" t="s">
        <v>92</v>
      </c>
      <c r="R1237" s="28">
        <v>5</v>
      </c>
      <c r="S1237" s="28">
        <v>5</v>
      </c>
      <c r="T1237">
        <v>1914</v>
      </c>
      <c r="U1237">
        <v>1950</v>
      </c>
      <c r="V1237" s="14">
        <f t="shared" si="19"/>
        <v>1</v>
      </c>
      <c r="W1237" s="28" t="s">
        <v>93</v>
      </c>
      <c r="X1237" s="28" t="s">
        <v>94</v>
      </c>
      <c r="Y1237" s="30" t="s">
        <v>124</v>
      </c>
      <c r="Z1237" s="28" t="s">
        <v>124</v>
      </c>
      <c r="AA1237" t="s">
        <v>117</v>
      </c>
      <c r="AB1237" s="28">
        <v>0</v>
      </c>
      <c r="AC1237" s="28" t="s">
        <v>98</v>
      </c>
      <c r="AD1237" s="28" t="s">
        <v>98</v>
      </c>
      <c r="AE1237" s="30" t="s">
        <v>126</v>
      </c>
      <c r="AF1237" t="s">
        <v>97</v>
      </c>
      <c r="AG1237" t="s">
        <v>98</v>
      </c>
      <c r="AH1237" t="s">
        <v>121</v>
      </c>
      <c r="AI1237" t="s">
        <v>102</v>
      </c>
      <c r="AJ1237">
        <v>0</v>
      </c>
      <c r="AK1237" t="s">
        <v>102</v>
      </c>
      <c r="AL1237">
        <v>0</v>
      </c>
      <c r="AM1237">
        <v>747</v>
      </c>
      <c r="AN1237">
        <v>747</v>
      </c>
      <c r="AO1237" s="28" t="s">
        <v>103</v>
      </c>
      <c r="AP1237" s="28" t="s">
        <v>97</v>
      </c>
      <c r="AQ1237" t="s">
        <v>105</v>
      </c>
      <c r="AR1237" t="s">
        <v>145</v>
      </c>
      <c r="AS1237">
        <v>892</v>
      </c>
      <c r="AT1237">
        <v>892</v>
      </c>
      <c r="AU1237">
        <v>0</v>
      </c>
      <c r="AV1237">
        <v>1784</v>
      </c>
      <c r="AW1237" s="30">
        <v>0</v>
      </c>
      <c r="AX1237">
        <v>0</v>
      </c>
      <c r="AY1237" s="30">
        <v>1</v>
      </c>
      <c r="AZ1237" s="30">
        <v>1</v>
      </c>
      <c r="BA1237">
        <v>4</v>
      </c>
      <c r="BB1237" s="14">
        <f>IF(Table1[[#This Row],[FullBath]]+Table1[[#This Row],[HalfBath]]=Table1[[#This Row],[BedroomAbvGr]],1,0)</f>
        <v>0</v>
      </c>
      <c r="BC1237">
        <v>1</v>
      </c>
      <c r="BD1237" s="30" t="s">
        <v>98</v>
      </c>
      <c r="BE1237">
        <v>9</v>
      </c>
      <c r="BF1237" t="s">
        <v>107</v>
      </c>
      <c r="BG1237">
        <v>0</v>
      </c>
      <c r="BH1237" t="s">
        <v>83</v>
      </c>
      <c r="BI1237" t="s">
        <v>127</v>
      </c>
      <c r="BJ1237">
        <v>1914</v>
      </c>
      <c r="BK1237" t="s">
        <v>102</v>
      </c>
      <c r="BL1237">
        <v>1</v>
      </c>
      <c r="BM1237">
        <v>180</v>
      </c>
      <c r="BN1237" t="s">
        <v>147</v>
      </c>
      <c r="BO1237" t="s">
        <v>147</v>
      </c>
      <c r="BP1237" t="s">
        <v>177</v>
      </c>
      <c r="BQ1237" s="30">
        <v>203</v>
      </c>
      <c r="BR1237" s="14">
        <f>IF(Table1[[#This Row],[WoodDeckSF]]&gt;0,1,0)</f>
        <v>1</v>
      </c>
      <c r="BS1237">
        <v>40</v>
      </c>
      <c r="BT1237">
        <v>0</v>
      </c>
      <c r="BU1237">
        <v>0</v>
      </c>
      <c r="BV1237">
        <v>0</v>
      </c>
      <c r="BW1237">
        <v>0</v>
      </c>
      <c r="BX1237" s="28" t="s">
        <v>83</v>
      </c>
      <c r="BY1237" s="14">
        <f>IF(Table1[[#This Row],[PoolQC]]="NA", 0, 1)</f>
        <v>0</v>
      </c>
      <c r="BZ1237" s="30" t="s">
        <v>83</v>
      </c>
      <c r="CA1237" s="14">
        <f>IF(Table1[[#This Row],[Fence]]="NA",0,1)</f>
        <v>0</v>
      </c>
      <c r="CB1237" t="s">
        <v>83</v>
      </c>
      <c r="CC1237">
        <v>0</v>
      </c>
      <c r="CD1237" s="30">
        <v>7</v>
      </c>
      <c r="CE1237">
        <v>2006</v>
      </c>
      <c r="CF1237" t="s">
        <v>110</v>
      </c>
      <c r="CG1237" t="s">
        <v>111</v>
      </c>
      <c r="CH1237" s="14">
        <f>IF(Table1[[#This Row],[SaleCondition]]="Normal",1,0)</f>
        <v>1</v>
      </c>
      <c r="CI1237" s="1">
        <v>138887</v>
      </c>
    </row>
    <row r="1238" spans="1:87" x14ac:dyDescent="0.2">
      <c r="A1238">
        <v>1237</v>
      </c>
      <c r="B1238">
        <v>160</v>
      </c>
      <c r="C1238" s="28" t="s">
        <v>81</v>
      </c>
      <c r="D1238">
        <v>36</v>
      </c>
      <c r="E1238">
        <v>2628</v>
      </c>
      <c r="F1238" s="28" t="s">
        <v>82</v>
      </c>
      <c r="G1238" t="s">
        <v>83</v>
      </c>
      <c r="H1238" t="s">
        <v>84</v>
      </c>
      <c r="I1238" s="28" t="s">
        <v>85</v>
      </c>
      <c r="J1238" t="s">
        <v>86</v>
      </c>
      <c r="K1238" s="30" t="s">
        <v>87</v>
      </c>
      <c r="L1238" t="s">
        <v>88</v>
      </c>
      <c r="M1238" s="31" t="s">
        <v>154</v>
      </c>
      <c r="N1238" s="31" t="s">
        <v>90</v>
      </c>
      <c r="O1238" s="28" t="s">
        <v>90</v>
      </c>
      <c r="P1238" t="s">
        <v>198</v>
      </c>
      <c r="Q1238" s="30" t="s">
        <v>92</v>
      </c>
      <c r="R1238" s="28">
        <v>7</v>
      </c>
      <c r="S1238" s="28">
        <v>5</v>
      </c>
      <c r="T1238">
        <v>2003</v>
      </c>
      <c r="U1238">
        <v>2003</v>
      </c>
      <c r="V1238" s="14">
        <f t="shared" si="19"/>
        <v>0</v>
      </c>
      <c r="W1238" s="28" t="s">
        <v>93</v>
      </c>
      <c r="X1238" s="28" t="s">
        <v>94</v>
      </c>
      <c r="Y1238" s="30" t="s">
        <v>95</v>
      </c>
      <c r="Z1238" s="28" t="s">
        <v>125</v>
      </c>
      <c r="AA1238" t="s">
        <v>137</v>
      </c>
      <c r="AB1238" s="28">
        <v>106</v>
      </c>
      <c r="AC1238" s="28" t="s">
        <v>97</v>
      </c>
      <c r="AD1238" s="28" t="s">
        <v>98</v>
      </c>
      <c r="AE1238" s="30" t="s">
        <v>99</v>
      </c>
      <c r="AF1238" t="s">
        <v>97</v>
      </c>
      <c r="AG1238" t="s">
        <v>98</v>
      </c>
      <c r="AH1238" t="s">
        <v>100</v>
      </c>
      <c r="AI1238" t="s">
        <v>102</v>
      </c>
      <c r="AJ1238">
        <v>0</v>
      </c>
      <c r="AK1238" t="s">
        <v>102</v>
      </c>
      <c r="AL1238">
        <v>0</v>
      </c>
      <c r="AM1238">
        <v>764</v>
      </c>
      <c r="AN1238">
        <v>764</v>
      </c>
      <c r="AO1238" s="28" t="s">
        <v>103</v>
      </c>
      <c r="AP1238" s="28" t="s">
        <v>104</v>
      </c>
      <c r="AQ1238" t="s">
        <v>105</v>
      </c>
      <c r="AR1238" t="s">
        <v>106</v>
      </c>
      <c r="AS1238">
        <v>764</v>
      </c>
      <c r="AT1238">
        <v>862</v>
      </c>
      <c r="AU1238">
        <v>0</v>
      </c>
      <c r="AV1238">
        <v>1626</v>
      </c>
      <c r="AW1238" s="30">
        <v>0</v>
      </c>
      <c r="AX1238">
        <v>0</v>
      </c>
      <c r="AY1238" s="30">
        <v>2</v>
      </c>
      <c r="AZ1238" s="30">
        <v>1</v>
      </c>
      <c r="BA1238">
        <v>2</v>
      </c>
      <c r="BB1238" s="14">
        <f>IF(Table1[[#This Row],[FullBath]]+Table1[[#This Row],[HalfBath]]=Table1[[#This Row],[BedroomAbvGr]],1,0)</f>
        <v>0</v>
      </c>
      <c r="BC1238">
        <v>1</v>
      </c>
      <c r="BD1238" s="30" t="s">
        <v>97</v>
      </c>
      <c r="BE1238">
        <v>6</v>
      </c>
      <c r="BF1238" t="s">
        <v>107</v>
      </c>
      <c r="BG1238">
        <v>0</v>
      </c>
      <c r="BH1238" t="s">
        <v>83</v>
      </c>
      <c r="BI1238" t="s">
        <v>156</v>
      </c>
      <c r="BJ1238">
        <v>2003</v>
      </c>
      <c r="BK1238" t="s">
        <v>109</v>
      </c>
      <c r="BL1238">
        <v>2</v>
      </c>
      <c r="BM1238">
        <v>474</v>
      </c>
      <c r="BN1238" t="s">
        <v>98</v>
      </c>
      <c r="BO1238" t="s">
        <v>98</v>
      </c>
      <c r="BP1238" t="s">
        <v>105</v>
      </c>
      <c r="BQ1238" s="30">
        <v>0</v>
      </c>
      <c r="BR1238" s="14">
        <f>IF(Table1[[#This Row],[WoodDeckSF]]&gt;0,1,0)</f>
        <v>0</v>
      </c>
      <c r="BS1238">
        <v>27</v>
      </c>
      <c r="BT1238">
        <v>0</v>
      </c>
      <c r="BU1238">
        <v>0</v>
      </c>
      <c r="BV1238">
        <v>0</v>
      </c>
      <c r="BW1238">
        <v>0</v>
      </c>
      <c r="BX1238" s="28" t="s">
        <v>83</v>
      </c>
      <c r="BY1238" s="14">
        <f>IF(Table1[[#This Row],[PoolQC]]="NA", 0, 1)</f>
        <v>0</v>
      </c>
      <c r="BZ1238" s="30" t="s">
        <v>83</v>
      </c>
      <c r="CA1238" s="14">
        <f>IF(Table1[[#This Row],[Fence]]="NA",0,1)</f>
        <v>0</v>
      </c>
      <c r="CB1238" t="s">
        <v>83</v>
      </c>
      <c r="CC1238">
        <v>0</v>
      </c>
      <c r="CD1238" s="30">
        <v>6</v>
      </c>
      <c r="CE1238">
        <v>2010</v>
      </c>
      <c r="CF1238" t="s">
        <v>110</v>
      </c>
      <c r="CG1238" t="s">
        <v>111</v>
      </c>
      <c r="CH1238" s="14">
        <f>IF(Table1[[#This Row],[SaleCondition]]="Normal",1,0)</f>
        <v>1</v>
      </c>
      <c r="CI1238" s="1">
        <v>175500</v>
      </c>
    </row>
    <row r="1239" spans="1:87" x14ac:dyDescent="0.2">
      <c r="A1239">
        <v>1238</v>
      </c>
      <c r="B1239">
        <v>60</v>
      </c>
      <c r="C1239" s="28" t="s">
        <v>81</v>
      </c>
      <c r="D1239">
        <v>41</v>
      </c>
      <c r="E1239">
        <v>12393</v>
      </c>
      <c r="F1239" s="28" t="s">
        <v>82</v>
      </c>
      <c r="G1239" t="s">
        <v>83</v>
      </c>
      <c r="H1239" t="s">
        <v>160</v>
      </c>
      <c r="I1239" s="28" t="s">
        <v>85</v>
      </c>
      <c r="J1239" t="s">
        <v>86</v>
      </c>
      <c r="K1239" s="30" t="s">
        <v>112</v>
      </c>
      <c r="L1239" t="s">
        <v>88</v>
      </c>
      <c r="M1239" s="31" t="s">
        <v>89</v>
      </c>
      <c r="N1239" s="31" t="s">
        <v>90</v>
      </c>
      <c r="O1239" s="28" t="s">
        <v>90</v>
      </c>
      <c r="P1239" t="s">
        <v>91</v>
      </c>
      <c r="Q1239" s="30" t="s">
        <v>92</v>
      </c>
      <c r="R1239" s="28">
        <v>7</v>
      </c>
      <c r="S1239" s="28">
        <v>5</v>
      </c>
      <c r="T1239">
        <v>2004</v>
      </c>
      <c r="U1239">
        <v>2005</v>
      </c>
      <c r="V1239" s="14">
        <f t="shared" si="19"/>
        <v>1</v>
      </c>
      <c r="W1239" s="28" t="s">
        <v>93</v>
      </c>
      <c r="X1239" s="28" t="s">
        <v>94</v>
      </c>
      <c r="Y1239" s="30" t="s">
        <v>95</v>
      </c>
      <c r="Z1239" s="28" t="s">
        <v>95</v>
      </c>
      <c r="AA1239" t="s">
        <v>117</v>
      </c>
      <c r="AB1239" s="28">
        <v>0</v>
      </c>
      <c r="AC1239" s="28" t="s">
        <v>97</v>
      </c>
      <c r="AD1239" s="28" t="s">
        <v>98</v>
      </c>
      <c r="AE1239" s="30" t="s">
        <v>99</v>
      </c>
      <c r="AF1239" t="s">
        <v>97</v>
      </c>
      <c r="AG1239" t="s">
        <v>98</v>
      </c>
      <c r="AH1239" t="s">
        <v>100</v>
      </c>
      <c r="AI1239" t="s">
        <v>102</v>
      </c>
      <c r="AJ1239">
        <v>0</v>
      </c>
      <c r="AK1239" t="s">
        <v>102</v>
      </c>
      <c r="AL1239">
        <v>0</v>
      </c>
      <c r="AM1239">
        <v>847</v>
      </c>
      <c r="AN1239">
        <v>847</v>
      </c>
      <c r="AO1239" s="28" t="s">
        <v>103</v>
      </c>
      <c r="AP1239" s="28" t="s">
        <v>104</v>
      </c>
      <c r="AQ1239" t="s">
        <v>105</v>
      </c>
      <c r="AR1239" t="s">
        <v>106</v>
      </c>
      <c r="AS1239">
        <v>847</v>
      </c>
      <c r="AT1239">
        <v>1101</v>
      </c>
      <c r="AU1239">
        <v>0</v>
      </c>
      <c r="AV1239">
        <v>1948</v>
      </c>
      <c r="AW1239" s="30">
        <v>0</v>
      </c>
      <c r="AX1239">
        <v>0</v>
      </c>
      <c r="AY1239" s="30">
        <v>2</v>
      </c>
      <c r="AZ1239" s="30">
        <v>1</v>
      </c>
      <c r="BA1239">
        <v>4</v>
      </c>
      <c r="BB1239" s="14">
        <f>IF(Table1[[#This Row],[FullBath]]+Table1[[#This Row],[HalfBath]]=Table1[[#This Row],[BedroomAbvGr]],1,0)</f>
        <v>0</v>
      </c>
      <c r="BC1239">
        <v>1</v>
      </c>
      <c r="BD1239" s="30" t="s">
        <v>97</v>
      </c>
      <c r="BE1239">
        <v>8</v>
      </c>
      <c r="BF1239" t="s">
        <v>107</v>
      </c>
      <c r="BG1239">
        <v>1</v>
      </c>
      <c r="BH1239" t="s">
        <v>97</v>
      </c>
      <c r="BI1239" t="s">
        <v>156</v>
      </c>
      <c r="BJ1239">
        <v>2004</v>
      </c>
      <c r="BK1239" t="s">
        <v>157</v>
      </c>
      <c r="BL1239">
        <v>2</v>
      </c>
      <c r="BM1239">
        <v>434</v>
      </c>
      <c r="BN1239" t="s">
        <v>98</v>
      </c>
      <c r="BO1239" t="s">
        <v>98</v>
      </c>
      <c r="BP1239" t="s">
        <v>105</v>
      </c>
      <c r="BQ1239" s="30">
        <v>100</v>
      </c>
      <c r="BR1239" s="14">
        <f>IF(Table1[[#This Row],[WoodDeckSF]]&gt;0,1,0)</f>
        <v>1</v>
      </c>
      <c r="BS1239">
        <v>48</v>
      </c>
      <c r="BT1239">
        <v>0</v>
      </c>
      <c r="BU1239">
        <v>0</v>
      </c>
      <c r="BV1239">
        <v>0</v>
      </c>
      <c r="BW1239">
        <v>0</v>
      </c>
      <c r="BX1239" s="28" t="s">
        <v>83</v>
      </c>
      <c r="BY1239" s="14">
        <f>IF(Table1[[#This Row],[PoolQC]]="NA", 0, 1)</f>
        <v>0</v>
      </c>
      <c r="BZ1239" s="30" t="s">
        <v>83</v>
      </c>
      <c r="CA1239" s="14">
        <f>IF(Table1[[#This Row],[Fence]]="NA",0,1)</f>
        <v>0</v>
      </c>
      <c r="CB1239" t="s">
        <v>83</v>
      </c>
      <c r="CC1239">
        <v>0</v>
      </c>
      <c r="CD1239" s="30">
        <v>9</v>
      </c>
      <c r="CE1239">
        <v>2006</v>
      </c>
      <c r="CF1239" t="s">
        <v>110</v>
      </c>
      <c r="CG1239" t="s">
        <v>111</v>
      </c>
      <c r="CH1239" s="14">
        <f>IF(Table1[[#This Row],[SaleCondition]]="Normal",1,0)</f>
        <v>1</v>
      </c>
      <c r="CI1239" s="1">
        <v>195000</v>
      </c>
    </row>
    <row r="1240" spans="1:87" x14ac:dyDescent="0.2">
      <c r="A1240">
        <v>1239</v>
      </c>
      <c r="B1240">
        <v>20</v>
      </c>
      <c r="C1240" s="28" t="s">
        <v>81</v>
      </c>
      <c r="D1240">
        <v>63</v>
      </c>
      <c r="E1240">
        <v>13072</v>
      </c>
      <c r="F1240" s="28" t="s">
        <v>82</v>
      </c>
      <c r="G1240" t="s">
        <v>83</v>
      </c>
      <c r="H1240" t="s">
        <v>84</v>
      </c>
      <c r="I1240" s="28" t="s">
        <v>85</v>
      </c>
      <c r="J1240" t="s">
        <v>86</v>
      </c>
      <c r="K1240" s="30" t="s">
        <v>87</v>
      </c>
      <c r="L1240" t="s">
        <v>88</v>
      </c>
      <c r="M1240" s="31" t="s">
        <v>170</v>
      </c>
      <c r="N1240" s="31" t="s">
        <v>171</v>
      </c>
      <c r="O1240" s="28" t="s">
        <v>90</v>
      </c>
      <c r="P1240" t="s">
        <v>91</v>
      </c>
      <c r="Q1240" s="30" t="s">
        <v>115</v>
      </c>
      <c r="R1240" s="28">
        <v>6</v>
      </c>
      <c r="S1240" s="28">
        <v>5</v>
      </c>
      <c r="T1240">
        <v>2005</v>
      </c>
      <c r="U1240">
        <v>2005</v>
      </c>
      <c r="V1240" s="14">
        <f t="shared" si="19"/>
        <v>0</v>
      </c>
      <c r="W1240" s="28" t="s">
        <v>93</v>
      </c>
      <c r="X1240" s="28" t="s">
        <v>94</v>
      </c>
      <c r="Y1240" s="30" t="s">
        <v>95</v>
      </c>
      <c r="Z1240" s="28" t="s">
        <v>95</v>
      </c>
      <c r="AA1240" t="s">
        <v>117</v>
      </c>
      <c r="AB1240" s="28">
        <v>0</v>
      </c>
      <c r="AC1240" s="28" t="s">
        <v>97</v>
      </c>
      <c r="AD1240" s="28" t="s">
        <v>98</v>
      </c>
      <c r="AE1240" s="30" t="s">
        <v>99</v>
      </c>
      <c r="AF1240" t="s">
        <v>97</v>
      </c>
      <c r="AG1240" t="s">
        <v>98</v>
      </c>
      <c r="AH1240" t="s">
        <v>100</v>
      </c>
      <c r="AI1240" t="s">
        <v>102</v>
      </c>
      <c r="AJ1240">
        <v>0</v>
      </c>
      <c r="AK1240" t="s">
        <v>102</v>
      </c>
      <c r="AL1240">
        <v>0</v>
      </c>
      <c r="AM1240">
        <v>1141</v>
      </c>
      <c r="AN1240">
        <v>1141</v>
      </c>
      <c r="AO1240" s="28" t="s">
        <v>103</v>
      </c>
      <c r="AP1240" s="28" t="s">
        <v>104</v>
      </c>
      <c r="AQ1240" t="s">
        <v>105</v>
      </c>
      <c r="AR1240" t="s">
        <v>106</v>
      </c>
      <c r="AS1240">
        <v>1141</v>
      </c>
      <c r="AT1240">
        <v>0</v>
      </c>
      <c r="AU1240">
        <v>0</v>
      </c>
      <c r="AV1240">
        <v>1141</v>
      </c>
      <c r="AW1240" s="30">
        <v>0</v>
      </c>
      <c r="AX1240">
        <v>0</v>
      </c>
      <c r="AY1240" s="30">
        <v>1</v>
      </c>
      <c r="AZ1240" s="30">
        <v>1</v>
      </c>
      <c r="BA1240">
        <v>3</v>
      </c>
      <c r="BB1240" s="14">
        <f>IF(Table1[[#This Row],[FullBath]]+Table1[[#This Row],[HalfBath]]=Table1[[#This Row],[BedroomAbvGr]],1,0)</f>
        <v>0</v>
      </c>
      <c r="BC1240">
        <v>1</v>
      </c>
      <c r="BD1240" s="30" t="s">
        <v>98</v>
      </c>
      <c r="BE1240">
        <v>6</v>
      </c>
      <c r="BF1240" t="s">
        <v>107</v>
      </c>
      <c r="BG1240">
        <v>0</v>
      </c>
      <c r="BH1240" t="s">
        <v>83</v>
      </c>
      <c r="BI1240" t="s">
        <v>127</v>
      </c>
      <c r="BJ1240">
        <v>2005</v>
      </c>
      <c r="BK1240" t="s">
        <v>102</v>
      </c>
      <c r="BL1240">
        <v>2</v>
      </c>
      <c r="BM1240">
        <v>484</v>
      </c>
      <c r="BN1240" t="s">
        <v>98</v>
      </c>
      <c r="BO1240" t="s">
        <v>98</v>
      </c>
      <c r="BP1240" t="s">
        <v>105</v>
      </c>
      <c r="BQ1240" s="30">
        <v>0</v>
      </c>
      <c r="BR1240" s="14">
        <f>IF(Table1[[#This Row],[WoodDeckSF]]&gt;0,1,0)</f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 s="28" t="s">
        <v>83</v>
      </c>
      <c r="BY1240" s="14">
        <f>IF(Table1[[#This Row],[PoolQC]]="NA", 0, 1)</f>
        <v>0</v>
      </c>
      <c r="BZ1240" s="30" t="s">
        <v>83</v>
      </c>
      <c r="CA1240" s="14">
        <f>IF(Table1[[#This Row],[Fence]]="NA",0,1)</f>
        <v>0</v>
      </c>
      <c r="CB1240" t="s">
        <v>83</v>
      </c>
      <c r="CC1240">
        <v>0</v>
      </c>
      <c r="CD1240" s="30">
        <v>3</v>
      </c>
      <c r="CE1240">
        <v>2006</v>
      </c>
      <c r="CF1240" t="s">
        <v>110</v>
      </c>
      <c r="CG1240" t="s">
        <v>128</v>
      </c>
      <c r="CH1240" s="14">
        <f>IF(Table1[[#This Row],[SaleCondition]]="Normal",1,0)</f>
        <v>0</v>
      </c>
      <c r="CI1240" s="1">
        <v>142500</v>
      </c>
    </row>
    <row r="1241" spans="1:87" x14ac:dyDescent="0.2">
      <c r="A1241">
        <v>1240</v>
      </c>
      <c r="B1241">
        <v>20</v>
      </c>
      <c r="C1241" s="28" t="s">
        <v>81</v>
      </c>
      <c r="D1241">
        <v>64</v>
      </c>
      <c r="E1241">
        <v>9037</v>
      </c>
      <c r="F1241" s="28" t="s">
        <v>82</v>
      </c>
      <c r="G1241" t="s">
        <v>83</v>
      </c>
      <c r="H1241" t="s">
        <v>120</v>
      </c>
      <c r="I1241" s="28" t="s">
        <v>199</v>
      </c>
      <c r="J1241" t="s">
        <v>86</v>
      </c>
      <c r="K1241" s="30" t="s">
        <v>87</v>
      </c>
      <c r="L1241" t="s">
        <v>88</v>
      </c>
      <c r="M1241" s="31" t="s">
        <v>189</v>
      </c>
      <c r="N1241" s="31" t="s">
        <v>90</v>
      </c>
      <c r="O1241" s="28" t="s">
        <v>90</v>
      </c>
      <c r="P1241" t="s">
        <v>91</v>
      </c>
      <c r="Q1241" s="30" t="s">
        <v>115</v>
      </c>
      <c r="R1241" s="28">
        <v>8</v>
      </c>
      <c r="S1241" s="28">
        <v>5</v>
      </c>
      <c r="T1241">
        <v>2006</v>
      </c>
      <c r="U1241">
        <v>2006</v>
      </c>
      <c r="V1241" s="14">
        <f t="shared" si="19"/>
        <v>0</v>
      </c>
      <c r="W1241" s="28" t="s">
        <v>152</v>
      </c>
      <c r="X1241" s="28" t="s">
        <v>94</v>
      </c>
      <c r="Y1241" s="30" t="s">
        <v>95</v>
      </c>
      <c r="Z1241" s="28" t="s">
        <v>95</v>
      </c>
      <c r="AA1241" t="s">
        <v>96</v>
      </c>
      <c r="AB1241" s="28">
        <v>32</v>
      </c>
      <c r="AC1241" s="28" t="s">
        <v>97</v>
      </c>
      <c r="AD1241" s="28" t="s">
        <v>98</v>
      </c>
      <c r="AE1241" s="30" t="s">
        <v>99</v>
      </c>
      <c r="AF1241" t="s">
        <v>97</v>
      </c>
      <c r="AG1241" t="s">
        <v>98</v>
      </c>
      <c r="AH1241" t="s">
        <v>130</v>
      </c>
      <c r="AI1241" t="s">
        <v>101</v>
      </c>
      <c r="AJ1241">
        <v>428</v>
      </c>
      <c r="AK1241" t="s">
        <v>102</v>
      </c>
      <c r="AL1241">
        <v>0</v>
      </c>
      <c r="AM1241">
        <v>1048</v>
      </c>
      <c r="AN1241">
        <v>1476</v>
      </c>
      <c r="AO1241" s="28" t="s">
        <v>103</v>
      </c>
      <c r="AP1241" s="28" t="s">
        <v>104</v>
      </c>
      <c r="AQ1241" t="s">
        <v>105</v>
      </c>
      <c r="AR1241" t="s">
        <v>106</v>
      </c>
      <c r="AS1241">
        <v>1484</v>
      </c>
      <c r="AT1241">
        <v>0</v>
      </c>
      <c r="AU1241">
        <v>0</v>
      </c>
      <c r="AV1241">
        <v>1484</v>
      </c>
      <c r="AW1241" s="30">
        <v>0</v>
      </c>
      <c r="AX1241">
        <v>0</v>
      </c>
      <c r="AY1241" s="30">
        <v>2</v>
      </c>
      <c r="AZ1241" s="30">
        <v>0</v>
      </c>
      <c r="BA1241">
        <v>2</v>
      </c>
      <c r="BB1241" s="14">
        <f>IF(Table1[[#This Row],[FullBath]]+Table1[[#This Row],[HalfBath]]=Table1[[#This Row],[BedroomAbvGr]],1,0)</f>
        <v>1</v>
      </c>
      <c r="BC1241">
        <v>1</v>
      </c>
      <c r="BD1241" s="30" t="s">
        <v>104</v>
      </c>
      <c r="BE1241">
        <v>6</v>
      </c>
      <c r="BF1241" t="s">
        <v>107</v>
      </c>
      <c r="BG1241">
        <v>1</v>
      </c>
      <c r="BH1241" t="s">
        <v>97</v>
      </c>
      <c r="BI1241" t="s">
        <v>108</v>
      </c>
      <c r="BJ1241">
        <v>2006</v>
      </c>
      <c r="BK1241" t="s">
        <v>109</v>
      </c>
      <c r="BL1241">
        <v>2</v>
      </c>
      <c r="BM1241">
        <v>472</v>
      </c>
      <c r="BN1241" t="s">
        <v>98</v>
      </c>
      <c r="BO1241" t="s">
        <v>98</v>
      </c>
      <c r="BP1241" t="s">
        <v>105</v>
      </c>
      <c r="BQ1241" s="30">
        <v>120</v>
      </c>
      <c r="BR1241" s="14">
        <f>IF(Table1[[#This Row],[WoodDeckSF]]&gt;0,1,0)</f>
        <v>1</v>
      </c>
      <c r="BS1241">
        <v>33</v>
      </c>
      <c r="BT1241">
        <v>0</v>
      </c>
      <c r="BU1241">
        <v>0</v>
      </c>
      <c r="BV1241">
        <v>0</v>
      </c>
      <c r="BW1241">
        <v>0</v>
      </c>
      <c r="BX1241" s="28" t="s">
        <v>83</v>
      </c>
      <c r="BY1241" s="14">
        <f>IF(Table1[[#This Row],[PoolQC]]="NA", 0, 1)</f>
        <v>0</v>
      </c>
      <c r="BZ1241" s="30" t="s">
        <v>83</v>
      </c>
      <c r="CA1241" s="14">
        <f>IF(Table1[[#This Row],[Fence]]="NA",0,1)</f>
        <v>0</v>
      </c>
      <c r="CB1241" t="s">
        <v>83</v>
      </c>
      <c r="CC1241">
        <v>0</v>
      </c>
      <c r="CD1241" s="30">
        <v>12</v>
      </c>
      <c r="CE1241">
        <v>2007</v>
      </c>
      <c r="CF1241" t="s">
        <v>110</v>
      </c>
      <c r="CG1241" t="s">
        <v>111</v>
      </c>
      <c r="CH1241" s="14">
        <f>IF(Table1[[#This Row],[SaleCondition]]="Normal",1,0)</f>
        <v>1</v>
      </c>
      <c r="CI1241" s="1">
        <v>265900</v>
      </c>
    </row>
    <row r="1242" spans="1:87" x14ac:dyDescent="0.2">
      <c r="A1242">
        <v>1241</v>
      </c>
      <c r="B1242">
        <v>60</v>
      </c>
      <c r="C1242" s="28" t="s">
        <v>81</v>
      </c>
      <c r="D1242">
        <v>65</v>
      </c>
      <c r="E1242">
        <v>8158</v>
      </c>
      <c r="F1242" s="28" t="s">
        <v>82</v>
      </c>
      <c r="G1242" t="s">
        <v>83</v>
      </c>
      <c r="H1242" t="s">
        <v>84</v>
      </c>
      <c r="I1242" s="28" t="s">
        <v>85</v>
      </c>
      <c r="J1242" t="s">
        <v>86</v>
      </c>
      <c r="K1242" s="30" t="s">
        <v>87</v>
      </c>
      <c r="L1242" t="s">
        <v>88</v>
      </c>
      <c r="M1242" s="31" t="s">
        <v>89</v>
      </c>
      <c r="N1242" s="31" t="s">
        <v>90</v>
      </c>
      <c r="O1242" s="28" t="s">
        <v>90</v>
      </c>
      <c r="P1242" t="s">
        <v>91</v>
      </c>
      <c r="Q1242" s="30" t="s">
        <v>92</v>
      </c>
      <c r="R1242" s="28">
        <v>7</v>
      </c>
      <c r="S1242" s="28">
        <v>5</v>
      </c>
      <c r="T1242">
        <v>2003</v>
      </c>
      <c r="U1242">
        <v>2003</v>
      </c>
      <c r="V1242" s="14">
        <f t="shared" si="19"/>
        <v>0</v>
      </c>
      <c r="W1242" s="28" t="s">
        <v>93</v>
      </c>
      <c r="X1242" s="28" t="s">
        <v>94</v>
      </c>
      <c r="Y1242" s="30" t="s">
        <v>95</v>
      </c>
      <c r="Z1242" s="28" t="s">
        <v>95</v>
      </c>
      <c r="AA1242" t="s">
        <v>96</v>
      </c>
      <c r="AB1242" s="28">
        <v>252</v>
      </c>
      <c r="AC1242" s="28" t="s">
        <v>97</v>
      </c>
      <c r="AD1242" s="28" t="s">
        <v>98</v>
      </c>
      <c r="AE1242" s="30" t="s">
        <v>99</v>
      </c>
      <c r="AF1242" t="s">
        <v>97</v>
      </c>
      <c r="AG1242" t="s">
        <v>98</v>
      </c>
      <c r="AH1242" t="s">
        <v>100</v>
      </c>
      <c r="AI1242" t="s">
        <v>101</v>
      </c>
      <c r="AJ1242">
        <v>550</v>
      </c>
      <c r="AK1242" t="s">
        <v>102</v>
      </c>
      <c r="AL1242">
        <v>0</v>
      </c>
      <c r="AM1242">
        <v>334</v>
      </c>
      <c r="AN1242">
        <v>884</v>
      </c>
      <c r="AO1242" s="28" t="s">
        <v>103</v>
      </c>
      <c r="AP1242" s="28" t="s">
        <v>104</v>
      </c>
      <c r="AQ1242" t="s">
        <v>105</v>
      </c>
      <c r="AR1242" t="s">
        <v>106</v>
      </c>
      <c r="AS1242">
        <v>884</v>
      </c>
      <c r="AT1242">
        <v>884</v>
      </c>
      <c r="AU1242">
        <v>0</v>
      </c>
      <c r="AV1242">
        <v>1768</v>
      </c>
      <c r="AW1242" s="30">
        <v>1</v>
      </c>
      <c r="AX1242">
        <v>0</v>
      </c>
      <c r="AY1242" s="30">
        <v>2</v>
      </c>
      <c r="AZ1242" s="30">
        <v>1</v>
      </c>
      <c r="BA1242">
        <v>3</v>
      </c>
      <c r="BB1242" s="14">
        <f>IF(Table1[[#This Row],[FullBath]]+Table1[[#This Row],[HalfBath]]=Table1[[#This Row],[BedroomAbvGr]],1,0)</f>
        <v>1</v>
      </c>
      <c r="BC1242">
        <v>1</v>
      </c>
      <c r="BD1242" s="30" t="s">
        <v>97</v>
      </c>
      <c r="BE1242">
        <v>8</v>
      </c>
      <c r="BF1242" t="s">
        <v>107</v>
      </c>
      <c r="BG1242">
        <v>0</v>
      </c>
      <c r="BH1242" t="s">
        <v>83</v>
      </c>
      <c r="BI1242" t="s">
        <v>108</v>
      </c>
      <c r="BJ1242">
        <v>2003</v>
      </c>
      <c r="BK1242" t="s">
        <v>109</v>
      </c>
      <c r="BL1242">
        <v>2</v>
      </c>
      <c r="BM1242">
        <v>543</v>
      </c>
      <c r="BN1242" t="s">
        <v>98</v>
      </c>
      <c r="BO1242" t="s">
        <v>98</v>
      </c>
      <c r="BP1242" t="s">
        <v>105</v>
      </c>
      <c r="BQ1242" s="30">
        <v>0</v>
      </c>
      <c r="BR1242" s="14">
        <f>IF(Table1[[#This Row],[WoodDeckSF]]&gt;0,1,0)</f>
        <v>0</v>
      </c>
      <c r="BS1242">
        <v>63</v>
      </c>
      <c r="BT1242">
        <v>0</v>
      </c>
      <c r="BU1242">
        <v>0</v>
      </c>
      <c r="BV1242">
        <v>0</v>
      </c>
      <c r="BW1242">
        <v>0</v>
      </c>
      <c r="BX1242" s="28" t="s">
        <v>83</v>
      </c>
      <c r="BY1242" s="14">
        <f>IF(Table1[[#This Row],[PoolQC]]="NA", 0, 1)</f>
        <v>0</v>
      </c>
      <c r="BZ1242" s="30" t="s">
        <v>83</v>
      </c>
      <c r="CA1242" s="14">
        <f>IF(Table1[[#This Row],[Fence]]="NA",0,1)</f>
        <v>0</v>
      </c>
      <c r="CB1242" t="s">
        <v>83</v>
      </c>
      <c r="CC1242">
        <v>0</v>
      </c>
      <c r="CD1242" s="30">
        <v>7</v>
      </c>
      <c r="CE1242">
        <v>2008</v>
      </c>
      <c r="CF1242" t="s">
        <v>110</v>
      </c>
      <c r="CG1242" t="s">
        <v>111</v>
      </c>
      <c r="CH1242" s="14">
        <f>IF(Table1[[#This Row],[SaleCondition]]="Normal",1,0)</f>
        <v>1</v>
      </c>
      <c r="CI1242" s="1">
        <v>224900</v>
      </c>
    </row>
    <row r="1243" spans="1:87" x14ac:dyDescent="0.2">
      <c r="A1243">
        <v>1242</v>
      </c>
      <c r="B1243">
        <v>20</v>
      </c>
      <c r="C1243" s="28" t="s">
        <v>81</v>
      </c>
      <c r="D1243">
        <v>83</v>
      </c>
      <c r="E1243">
        <v>9849</v>
      </c>
      <c r="F1243" s="28" t="s">
        <v>82</v>
      </c>
      <c r="G1243" t="s">
        <v>83</v>
      </c>
      <c r="H1243" t="s">
        <v>84</v>
      </c>
      <c r="I1243" s="28" t="s">
        <v>85</v>
      </c>
      <c r="J1243" t="s">
        <v>86</v>
      </c>
      <c r="K1243" s="30" t="s">
        <v>87</v>
      </c>
      <c r="L1243" t="s">
        <v>88</v>
      </c>
      <c r="M1243" s="31" t="s">
        <v>136</v>
      </c>
      <c r="N1243" s="31" t="s">
        <v>90</v>
      </c>
      <c r="O1243" s="28" t="s">
        <v>90</v>
      </c>
      <c r="P1243" t="s">
        <v>91</v>
      </c>
      <c r="Q1243" s="30" t="s">
        <v>115</v>
      </c>
      <c r="R1243" s="28">
        <v>7</v>
      </c>
      <c r="S1243" s="28">
        <v>6</v>
      </c>
      <c r="T1243">
        <v>2007</v>
      </c>
      <c r="U1243">
        <v>2007</v>
      </c>
      <c r="V1243" s="14">
        <f t="shared" si="19"/>
        <v>0</v>
      </c>
      <c r="W1243" s="28" t="s">
        <v>152</v>
      </c>
      <c r="X1243" s="28" t="s">
        <v>94</v>
      </c>
      <c r="Y1243" s="30" t="s">
        <v>95</v>
      </c>
      <c r="Z1243" s="28" t="s">
        <v>95</v>
      </c>
      <c r="AA1243" t="s">
        <v>137</v>
      </c>
      <c r="AB1243" s="28">
        <v>0</v>
      </c>
      <c r="AC1243" s="28" t="s">
        <v>97</v>
      </c>
      <c r="AD1243" s="28" t="s">
        <v>98</v>
      </c>
      <c r="AE1243" s="30" t="s">
        <v>99</v>
      </c>
      <c r="AF1243" t="s">
        <v>97</v>
      </c>
      <c r="AG1243" t="s">
        <v>98</v>
      </c>
      <c r="AH1243" t="s">
        <v>130</v>
      </c>
      <c r="AI1243" t="s">
        <v>102</v>
      </c>
      <c r="AJ1243">
        <v>0</v>
      </c>
      <c r="AK1243" t="s">
        <v>102</v>
      </c>
      <c r="AL1243">
        <v>0</v>
      </c>
      <c r="AM1243">
        <v>1689</v>
      </c>
      <c r="AN1243">
        <v>1689</v>
      </c>
      <c r="AO1243" s="28" t="s">
        <v>103</v>
      </c>
      <c r="AP1243" s="28" t="s">
        <v>104</v>
      </c>
      <c r="AQ1243" t="s">
        <v>105</v>
      </c>
      <c r="AR1243" t="s">
        <v>106</v>
      </c>
      <c r="AS1243">
        <v>1689</v>
      </c>
      <c r="AT1243">
        <v>0</v>
      </c>
      <c r="AU1243">
        <v>0</v>
      </c>
      <c r="AV1243">
        <v>1689</v>
      </c>
      <c r="AW1243" s="30">
        <v>0</v>
      </c>
      <c r="AX1243">
        <v>0</v>
      </c>
      <c r="AY1243" s="30">
        <v>2</v>
      </c>
      <c r="AZ1243" s="30">
        <v>0</v>
      </c>
      <c r="BA1243">
        <v>3</v>
      </c>
      <c r="BB1243" s="14">
        <f>IF(Table1[[#This Row],[FullBath]]+Table1[[#This Row],[HalfBath]]=Table1[[#This Row],[BedroomAbvGr]],1,0)</f>
        <v>0</v>
      </c>
      <c r="BC1243">
        <v>1</v>
      </c>
      <c r="BD1243" s="30" t="s">
        <v>97</v>
      </c>
      <c r="BE1243">
        <v>7</v>
      </c>
      <c r="BF1243" t="s">
        <v>107</v>
      </c>
      <c r="BG1243">
        <v>0</v>
      </c>
      <c r="BH1243" t="s">
        <v>83</v>
      </c>
      <c r="BI1243" t="s">
        <v>108</v>
      </c>
      <c r="BJ1243">
        <v>2007</v>
      </c>
      <c r="BK1243" t="s">
        <v>109</v>
      </c>
      <c r="BL1243">
        <v>3</v>
      </c>
      <c r="BM1243">
        <v>954</v>
      </c>
      <c r="BN1243" t="s">
        <v>98</v>
      </c>
      <c r="BO1243" t="s">
        <v>98</v>
      </c>
      <c r="BP1243" t="s">
        <v>105</v>
      </c>
      <c r="BQ1243" s="30">
        <v>0</v>
      </c>
      <c r="BR1243" s="14">
        <f>IF(Table1[[#This Row],[WoodDeckSF]]&gt;0,1,0)</f>
        <v>0</v>
      </c>
      <c r="BS1243">
        <v>56</v>
      </c>
      <c r="BT1243">
        <v>0</v>
      </c>
      <c r="BU1243">
        <v>0</v>
      </c>
      <c r="BV1243">
        <v>0</v>
      </c>
      <c r="BW1243">
        <v>0</v>
      </c>
      <c r="BX1243" s="28" t="s">
        <v>83</v>
      </c>
      <c r="BY1243" s="14">
        <f>IF(Table1[[#This Row],[PoolQC]]="NA", 0, 1)</f>
        <v>0</v>
      </c>
      <c r="BZ1243" s="30" t="s">
        <v>83</v>
      </c>
      <c r="CA1243" s="14">
        <f>IF(Table1[[#This Row],[Fence]]="NA",0,1)</f>
        <v>0</v>
      </c>
      <c r="CB1243" t="s">
        <v>83</v>
      </c>
      <c r="CC1243">
        <v>0</v>
      </c>
      <c r="CD1243" s="30">
        <v>6</v>
      </c>
      <c r="CE1243">
        <v>2007</v>
      </c>
      <c r="CF1243" t="s">
        <v>158</v>
      </c>
      <c r="CG1243" t="s">
        <v>159</v>
      </c>
      <c r="CH1243" s="14">
        <f>IF(Table1[[#This Row],[SaleCondition]]="Normal",1,0)</f>
        <v>0</v>
      </c>
      <c r="CI1243" s="1">
        <v>248328</v>
      </c>
    </row>
    <row r="1244" spans="1:87" x14ac:dyDescent="0.2">
      <c r="A1244">
        <v>1243</v>
      </c>
      <c r="B1244">
        <v>85</v>
      </c>
      <c r="C1244" s="28" t="s">
        <v>81</v>
      </c>
      <c r="D1244">
        <v>85</v>
      </c>
      <c r="E1244">
        <v>10625</v>
      </c>
      <c r="F1244" s="28" t="s">
        <v>82</v>
      </c>
      <c r="G1244" t="s">
        <v>83</v>
      </c>
      <c r="H1244" t="s">
        <v>84</v>
      </c>
      <c r="I1244" s="28" t="s">
        <v>85</v>
      </c>
      <c r="J1244" t="s">
        <v>86</v>
      </c>
      <c r="K1244" s="30" t="s">
        <v>87</v>
      </c>
      <c r="L1244" t="s">
        <v>88</v>
      </c>
      <c r="M1244" s="31" t="s">
        <v>138</v>
      </c>
      <c r="N1244" s="31" t="s">
        <v>90</v>
      </c>
      <c r="O1244" s="28" t="s">
        <v>90</v>
      </c>
      <c r="P1244" t="s">
        <v>91</v>
      </c>
      <c r="Q1244" s="30" t="s">
        <v>191</v>
      </c>
      <c r="R1244" s="28">
        <v>7</v>
      </c>
      <c r="S1244" s="28">
        <v>6</v>
      </c>
      <c r="T1244">
        <v>1974</v>
      </c>
      <c r="U1244">
        <v>1974</v>
      </c>
      <c r="V1244" s="14">
        <f t="shared" si="19"/>
        <v>0</v>
      </c>
      <c r="W1244" s="28" t="s">
        <v>93</v>
      </c>
      <c r="X1244" s="28" t="s">
        <v>94</v>
      </c>
      <c r="Y1244" s="30" t="s">
        <v>161</v>
      </c>
      <c r="Z1244" s="28" t="s">
        <v>161</v>
      </c>
      <c r="AA1244" t="s">
        <v>96</v>
      </c>
      <c r="AB1244" s="28">
        <v>81</v>
      </c>
      <c r="AC1244" s="28" t="s">
        <v>98</v>
      </c>
      <c r="AD1244" s="28" t="s">
        <v>98</v>
      </c>
      <c r="AE1244" s="30" t="s">
        <v>118</v>
      </c>
      <c r="AF1244" t="s">
        <v>97</v>
      </c>
      <c r="AG1244" t="s">
        <v>98</v>
      </c>
      <c r="AH1244" t="s">
        <v>97</v>
      </c>
      <c r="AI1244" t="s">
        <v>101</v>
      </c>
      <c r="AJ1244">
        <v>885</v>
      </c>
      <c r="AK1244" t="s">
        <v>172</v>
      </c>
      <c r="AL1244">
        <v>168</v>
      </c>
      <c r="AM1244">
        <v>0</v>
      </c>
      <c r="AN1244">
        <v>1053</v>
      </c>
      <c r="AO1244" s="28" t="s">
        <v>103</v>
      </c>
      <c r="AP1244" s="28" t="s">
        <v>98</v>
      </c>
      <c r="AQ1244" t="s">
        <v>105</v>
      </c>
      <c r="AR1244" t="s">
        <v>106</v>
      </c>
      <c r="AS1244">
        <v>1173</v>
      </c>
      <c r="AT1244">
        <v>0</v>
      </c>
      <c r="AU1244">
        <v>0</v>
      </c>
      <c r="AV1244">
        <v>1173</v>
      </c>
      <c r="AW1244" s="30">
        <v>1</v>
      </c>
      <c r="AX1244">
        <v>0</v>
      </c>
      <c r="AY1244" s="30">
        <v>2</v>
      </c>
      <c r="AZ1244" s="30">
        <v>0</v>
      </c>
      <c r="BA1244">
        <v>3</v>
      </c>
      <c r="BB1244" s="14">
        <f>IF(Table1[[#This Row],[FullBath]]+Table1[[#This Row],[HalfBath]]=Table1[[#This Row],[BedroomAbvGr]],1,0)</f>
        <v>0</v>
      </c>
      <c r="BC1244">
        <v>1</v>
      </c>
      <c r="BD1244" s="30" t="s">
        <v>97</v>
      </c>
      <c r="BE1244">
        <v>6</v>
      </c>
      <c r="BF1244" t="s">
        <v>107</v>
      </c>
      <c r="BG1244">
        <v>2</v>
      </c>
      <c r="BH1244" t="s">
        <v>98</v>
      </c>
      <c r="BI1244" t="s">
        <v>108</v>
      </c>
      <c r="BJ1244">
        <v>1974</v>
      </c>
      <c r="BK1244" t="s">
        <v>109</v>
      </c>
      <c r="BL1244">
        <v>2</v>
      </c>
      <c r="BM1244">
        <v>528</v>
      </c>
      <c r="BN1244" t="s">
        <v>98</v>
      </c>
      <c r="BO1244" t="s">
        <v>98</v>
      </c>
      <c r="BP1244" t="s">
        <v>105</v>
      </c>
      <c r="BQ1244" s="30">
        <v>0</v>
      </c>
      <c r="BR1244" s="14">
        <f>IF(Table1[[#This Row],[WoodDeckSF]]&gt;0,1,0)</f>
        <v>0</v>
      </c>
      <c r="BS1244">
        <v>120</v>
      </c>
      <c r="BT1244">
        <v>0</v>
      </c>
      <c r="BU1244">
        <v>0</v>
      </c>
      <c r="BV1244">
        <v>0</v>
      </c>
      <c r="BW1244">
        <v>0</v>
      </c>
      <c r="BX1244" s="28" t="s">
        <v>83</v>
      </c>
      <c r="BY1244" s="14">
        <f>IF(Table1[[#This Row],[PoolQC]]="NA", 0, 1)</f>
        <v>0</v>
      </c>
      <c r="BZ1244" s="30" t="s">
        <v>134</v>
      </c>
      <c r="CA1244" s="14">
        <f>IF(Table1[[#This Row],[Fence]]="NA",0,1)</f>
        <v>1</v>
      </c>
      <c r="CB1244" t="s">
        <v>83</v>
      </c>
      <c r="CC1244">
        <v>0</v>
      </c>
      <c r="CD1244" s="30">
        <v>1</v>
      </c>
      <c r="CE1244">
        <v>2010</v>
      </c>
      <c r="CF1244" t="s">
        <v>110</v>
      </c>
      <c r="CG1244" t="s">
        <v>219</v>
      </c>
      <c r="CH1244" s="14">
        <f>IF(Table1[[#This Row],[SaleCondition]]="Normal",1,0)</f>
        <v>0</v>
      </c>
      <c r="CI1244" s="1">
        <v>170000</v>
      </c>
    </row>
    <row r="1245" spans="1:87" x14ac:dyDescent="0.2">
      <c r="A1245">
        <v>1244</v>
      </c>
      <c r="B1245">
        <v>20</v>
      </c>
      <c r="C1245" s="28" t="s">
        <v>81</v>
      </c>
      <c r="D1245">
        <v>107</v>
      </c>
      <c r="E1245">
        <v>13891</v>
      </c>
      <c r="F1245" s="28" t="s">
        <v>82</v>
      </c>
      <c r="G1245" t="s">
        <v>83</v>
      </c>
      <c r="H1245" t="s">
        <v>84</v>
      </c>
      <c r="I1245" s="28" t="s">
        <v>85</v>
      </c>
      <c r="J1245" t="s">
        <v>86</v>
      </c>
      <c r="K1245" s="30" t="s">
        <v>87</v>
      </c>
      <c r="L1245" t="s">
        <v>88</v>
      </c>
      <c r="M1245" s="31" t="s">
        <v>154</v>
      </c>
      <c r="N1245" s="31" t="s">
        <v>90</v>
      </c>
      <c r="O1245" s="28" t="s">
        <v>90</v>
      </c>
      <c r="P1245" t="s">
        <v>91</v>
      </c>
      <c r="Q1245" s="30" t="s">
        <v>115</v>
      </c>
      <c r="R1245" s="28">
        <v>10</v>
      </c>
      <c r="S1245" s="28">
        <v>5</v>
      </c>
      <c r="T1245">
        <v>2006</v>
      </c>
      <c r="U1245">
        <v>2006</v>
      </c>
      <c r="V1245" s="14">
        <f t="shared" si="19"/>
        <v>0</v>
      </c>
      <c r="W1245" s="28" t="s">
        <v>93</v>
      </c>
      <c r="X1245" s="28" t="s">
        <v>94</v>
      </c>
      <c r="Y1245" s="30" t="s">
        <v>95</v>
      </c>
      <c r="Z1245" s="28" t="s">
        <v>95</v>
      </c>
      <c r="AA1245" t="s">
        <v>83</v>
      </c>
      <c r="AB1245" s="28" t="s">
        <v>83</v>
      </c>
      <c r="AC1245" s="28" t="s">
        <v>104</v>
      </c>
      <c r="AD1245" s="28" t="s">
        <v>98</v>
      </c>
      <c r="AE1245" s="30" t="s">
        <v>99</v>
      </c>
      <c r="AF1245" t="s">
        <v>104</v>
      </c>
      <c r="AG1245" t="s">
        <v>97</v>
      </c>
      <c r="AH1245" t="s">
        <v>97</v>
      </c>
      <c r="AI1245" t="s">
        <v>101</v>
      </c>
      <c r="AJ1245">
        <v>1386</v>
      </c>
      <c r="AK1245" t="s">
        <v>102</v>
      </c>
      <c r="AL1245">
        <v>0</v>
      </c>
      <c r="AM1245">
        <v>690</v>
      </c>
      <c r="AN1245">
        <v>2076</v>
      </c>
      <c r="AO1245" s="28" t="s">
        <v>103</v>
      </c>
      <c r="AP1245" s="28" t="s">
        <v>104</v>
      </c>
      <c r="AQ1245" t="s">
        <v>105</v>
      </c>
      <c r="AR1245" t="s">
        <v>106</v>
      </c>
      <c r="AS1245">
        <v>2076</v>
      </c>
      <c r="AT1245">
        <v>0</v>
      </c>
      <c r="AU1245">
        <v>0</v>
      </c>
      <c r="AV1245">
        <v>2076</v>
      </c>
      <c r="AW1245" s="30">
        <v>1</v>
      </c>
      <c r="AX1245">
        <v>0</v>
      </c>
      <c r="AY1245" s="30">
        <v>2</v>
      </c>
      <c r="AZ1245" s="30">
        <v>1</v>
      </c>
      <c r="BA1245">
        <v>2</v>
      </c>
      <c r="BB1245" s="14">
        <f>IF(Table1[[#This Row],[FullBath]]+Table1[[#This Row],[HalfBath]]=Table1[[#This Row],[BedroomAbvGr]],1,0)</f>
        <v>0</v>
      </c>
      <c r="BC1245">
        <v>1</v>
      </c>
      <c r="BD1245" s="30" t="s">
        <v>104</v>
      </c>
      <c r="BE1245">
        <v>7</v>
      </c>
      <c r="BF1245" t="s">
        <v>107</v>
      </c>
      <c r="BG1245">
        <v>1</v>
      </c>
      <c r="BH1245" t="s">
        <v>97</v>
      </c>
      <c r="BI1245" t="s">
        <v>108</v>
      </c>
      <c r="BJ1245">
        <v>2006</v>
      </c>
      <c r="BK1245" t="s">
        <v>157</v>
      </c>
      <c r="BL1245">
        <v>3</v>
      </c>
      <c r="BM1245">
        <v>850</v>
      </c>
      <c r="BN1245" t="s">
        <v>98</v>
      </c>
      <c r="BO1245" t="s">
        <v>98</v>
      </c>
      <c r="BP1245" t="s">
        <v>105</v>
      </c>
      <c r="BQ1245" s="30">
        <v>216</v>
      </c>
      <c r="BR1245" s="14">
        <f>IF(Table1[[#This Row],[WoodDeckSF]]&gt;0,1,0)</f>
        <v>1</v>
      </c>
      <c r="BS1245">
        <v>229</v>
      </c>
      <c r="BT1245">
        <v>0</v>
      </c>
      <c r="BU1245">
        <v>0</v>
      </c>
      <c r="BV1245">
        <v>0</v>
      </c>
      <c r="BW1245">
        <v>0</v>
      </c>
      <c r="BX1245" s="28" t="s">
        <v>83</v>
      </c>
      <c r="BY1245" s="14">
        <f>IF(Table1[[#This Row],[PoolQC]]="NA", 0, 1)</f>
        <v>0</v>
      </c>
      <c r="BZ1245" s="30" t="s">
        <v>83</v>
      </c>
      <c r="CA1245" s="14">
        <f>IF(Table1[[#This Row],[Fence]]="NA",0,1)</f>
        <v>0</v>
      </c>
      <c r="CB1245" t="s">
        <v>83</v>
      </c>
      <c r="CC1245">
        <v>0</v>
      </c>
      <c r="CD1245" s="30">
        <v>9</v>
      </c>
      <c r="CE1245">
        <v>2006</v>
      </c>
      <c r="CF1245" t="s">
        <v>158</v>
      </c>
      <c r="CG1245" t="s">
        <v>159</v>
      </c>
      <c r="CH1245" s="14">
        <f>IF(Table1[[#This Row],[SaleCondition]]="Normal",1,0)</f>
        <v>0</v>
      </c>
      <c r="CI1245" s="1">
        <v>465000</v>
      </c>
    </row>
    <row r="1246" spans="1:87" x14ac:dyDescent="0.2">
      <c r="A1246">
        <v>1245</v>
      </c>
      <c r="B1246">
        <v>70</v>
      </c>
      <c r="C1246" s="28" t="s">
        <v>81</v>
      </c>
      <c r="D1246" t="s">
        <v>83</v>
      </c>
      <c r="E1246">
        <v>11435</v>
      </c>
      <c r="F1246" s="28" t="s">
        <v>82</v>
      </c>
      <c r="G1246" t="s">
        <v>83</v>
      </c>
      <c r="H1246" t="s">
        <v>120</v>
      </c>
      <c r="I1246" s="28" t="s">
        <v>199</v>
      </c>
      <c r="J1246" t="s">
        <v>86</v>
      </c>
      <c r="K1246" s="30" t="s">
        <v>122</v>
      </c>
      <c r="L1246" t="s">
        <v>194</v>
      </c>
      <c r="M1246" s="31" t="s">
        <v>123</v>
      </c>
      <c r="N1246" s="31" t="s">
        <v>90</v>
      </c>
      <c r="O1246" s="28" t="s">
        <v>90</v>
      </c>
      <c r="P1246" t="s">
        <v>91</v>
      </c>
      <c r="Q1246" s="30" t="s">
        <v>92</v>
      </c>
      <c r="R1246" s="28">
        <v>8</v>
      </c>
      <c r="S1246" s="28">
        <v>7</v>
      </c>
      <c r="T1246">
        <v>1929</v>
      </c>
      <c r="U1246">
        <v>1950</v>
      </c>
      <c r="V1246" s="14">
        <f t="shared" si="19"/>
        <v>1</v>
      </c>
      <c r="W1246" s="28" t="s">
        <v>93</v>
      </c>
      <c r="X1246" s="28" t="s">
        <v>94</v>
      </c>
      <c r="Y1246" s="30" t="s">
        <v>96</v>
      </c>
      <c r="Z1246" s="28" t="s">
        <v>203</v>
      </c>
      <c r="AA1246" t="s">
        <v>117</v>
      </c>
      <c r="AB1246" s="28">
        <v>0</v>
      </c>
      <c r="AC1246" s="28" t="s">
        <v>98</v>
      </c>
      <c r="AD1246" s="28" t="s">
        <v>98</v>
      </c>
      <c r="AE1246" s="30" t="s">
        <v>99</v>
      </c>
      <c r="AF1246" t="s">
        <v>97</v>
      </c>
      <c r="AG1246" t="s">
        <v>98</v>
      </c>
      <c r="AH1246" t="s">
        <v>100</v>
      </c>
      <c r="AI1246" t="s">
        <v>102</v>
      </c>
      <c r="AJ1246">
        <v>0</v>
      </c>
      <c r="AK1246" t="s">
        <v>102</v>
      </c>
      <c r="AL1246">
        <v>0</v>
      </c>
      <c r="AM1246">
        <v>792</v>
      </c>
      <c r="AN1246">
        <v>792</v>
      </c>
      <c r="AO1246" s="28" t="s">
        <v>103</v>
      </c>
      <c r="AP1246" s="28" t="s">
        <v>147</v>
      </c>
      <c r="AQ1246" t="s">
        <v>105</v>
      </c>
      <c r="AR1246" t="s">
        <v>106</v>
      </c>
      <c r="AS1246">
        <v>792</v>
      </c>
      <c r="AT1246">
        <v>725</v>
      </c>
      <c r="AU1246">
        <v>0</v>
      </c>
      <c r="AV1246">
        <v>1517</v>
      </c>
      <c r="AW1246" s="30">
        <v>0</v>
      </c>
      <c r="AX1246">
        <v>0</v>
      </c>
      <c r="AY1246" s="30">
        <v>1</v>
      </c>
      <c r="AZ1246" s="30">
        <v>0</v>
      </c>
      <c r="BA1246">
        <v>3</v>
      </c>
      <c r="BB1246" s="14">
        <f>IF(Table1[[#This Row],[FullBath]]+Table1[[#This Row],[HalfBath]]=Table1[[#This Row],[BedroomAbvGr]],1,0)</f>
        <v>0</v>
      </c>
      <c r="BC1246">
        <v>1</v>
      </c>
      <c r="BD1246" s="30" t="s">
        <v>97</v>
      </c>
      <c r="BE1246">
        <v>7</v>
      </c>
      <c r="BF1246" t="s">
        <v>107</v>
      </c>
      <c r="BG1246">
        <v>2</v>
      </c>
      <c r="BH1246" t="s">
        <v>97</v>
      </c>
      <c r="BI1246" t="s">
        <v>127</v>
      </c>
      <c r="BJ1246">
        <v>1931</v>
      </c>
      <c r="BK1246" t="s">
        <v>102</v>
      </c>
      <c r="BL1246">
        <v>2</v>
      </c>
      <c r="BM1246">
        <v>400</v>
      </c>
      <c r="BN1246" t="s">
        <v>98</v>
      </c>
      <c r="BO1246" t="s">
        <v>98</v>
      </c>
      <c r="BP1246" t="s">
        <v>105</v>
      </c>
      <c r="BQ1246" s="30">
        <v>0</v>
      </c>
      <c r="BR1246" s="14">
        <f>IF(Table1[[#This Row],[WoodDeckSF]]&gt;0,1,0)</f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s="28" t="s">
        <v>83</v>
      </c>
      <c r="BY1246" s="14">
        <f>IF(Table1[[#This Row],[PoolQC]]="NA", 0, 1)</f>
        <v>0</v>
      </c>
      <c r="BZ1246" s="30" t="s">
        <v>83</v>
      </c>
      <c r="CA1246" s="14">
        <f>IF(Table1[[#This Row],[Fence]]="NA",0,1)</f>
        <v>0</v>
      </c>
      <c r="CB1246" t="s">
        <v>83</v>
      </c>
      <c r="CC1246">
        <v>0</v>
      </c>
      <c r="CD1246" s="30">
        <v>6</v>
      </c>
      <c r="CE1246">
        <v>2006</v>
      </c>
      <c r="CF1246" t="s">
        <v>110</v>
      </c>
      <c r="CG1246" t="s">
        <v>111</v>
      </c>
      <c r="CH1246" s="14">
        <f>IF(Table1[[#This Row],[SaleCondition]]="Normal",1,0)</f>
        <v>1</v>
      </c>
      <c r="CI1246" s="1">
        <v>230000</v>
      </c>
    </row>
    <row r="1247" spans="1:87" x14ac:dyDescent="0.2">
      <c r="A1247">
        <v>1246</v>
      </c>
      <c r="B1247">
        <v>80</v>
      </c>
      <c r="C1247" s="28" t="s">
        <v>81</v>
      </c>
      <c r="D1247">
        <v>78</v>
      </c>
      <c r="E1247">
        <v>12090</v>
      </c>
      <c r="F1247" s="28" t="s">
        <v>82</v>
      </c>
      <c r="G1247" t="s">
        <v>83</v>
      </c>
      <c r="H1247" t="s">
        <v>84</v>
      </c>
      <c r="I1247" s="28" t="s">
        <v>85</v>
      </c>
      <c r="J1247" t="s">
        <v>86</v>
      </c>
      <c r="K1247" s="30" t="s">
        <v>87</v>
      </c>
      <c r="L1247" t="s">
        <v>88</v>
      </c>
      <c r="M1247" s="31" t="s">
        <v>138</v>
      </c>
      <c r="N1247" s="31" t="s">
        <v>90</v>
      </c>
      <c r="O1247" s="28" t="s">
        <v>90</v>
      </c>
      <c r="P1247" t="s">
        <v>91</v>
      </c>
      <c r="Q1247" s="30" t="s">
        <v>197</v>
      </c>
      <c r="R1247" s="28">
        <v>6</v>
      </c>
      <c r="S1247" s="28">
        <v>7</v>
      </c>
      <c r="T1247">
        <v>1984</v>
      </c>
      <c r="U1247">
        <v>2003</v>
      </c>
      <c r="V1247" s="14">
        <f t="shared" si="19"/>
        <v>1</v>
      </c>
      <c r="W1247" s="28" t="s">
        <v>152</v>
      </c>
      <c r="X1247" s="28" t="s">
        <v>94</v>
      </c>
      <c r="Y1247" s="30" t="s">
        <v>95</v>
      </c>
      <c r="Z1247" s="28" t="s">
        <v>95</v>
      </c>
      <c r="AA1247" t="s">
        <v>96</v>
      </c>
      <c r="AB1247" s="28">
        <v>74</v>
      </c>
      <c r="AC1247" s="28" t="s">
        <v>98</v>
      </c>
      <c r="AD1247" s="28" t="s">
        <v>98</v>
      </c>
      <c r="AE1247" s="30" t="s">
        <v>118</v>
      </c>
      <c r="AF1247" t="s">
        <v>97</v>
      </c>
      <c r="AG1247" t="s">
        <v>98</v>
      </c>
      <c r="AH1247" t="s">
        <v>100</v>
      </c>
      <c r="AI1247" t="s">
        <v>102</v>
      </c>
      <c r="AJ1247">
        <v>0</v>
      </c>
      <c r="AK1247" t="s">
        <v>102</v>
      </c>
      <c r="AL1247">
        <v>0</v>
      </c>
      <c r="AM1247">
        <v>585</v>
      </c>
      <c r="AN1247">
        <v>585</v>
      </c>
      <c r="AO1247" s="28" t="s">
        <v>103</v>
      </c>
      <c r="AP1247" s="28" t="s">
        <v>104</v>
      </c>
      <c r="AQ1247" t="s">
        <v>105</v>
      </c>
      <c r="AR1247" t="s">
        <v>106</v>
      </c>
      <c r="AS1247">
        <v>1140</v>
      </c>
      <c r="AT1247">
        <v>728</v>
      </c>
      <c r="AU1247">
        <v>0</v>
      </c>
      <c r="AV1247">
        <v>1868</v>
      </c>
      <c r="AW1247" s="30">
        <v>0</v>
      </c>
      <c r="AX1247">
        <v>0</v>
      </c>
      <c r="AY1247" s="30">
        <v>3</v>
      </c>
      <c r="AZ1247" s="30">
        <v>1</v>
      </c>
      <c r="BA1247">
        <v>3</v>
      </c>
      <c r="BB1247" s="14">
        <f>IF(Table1[[#This Row],[FullBath]]+Table1[[#This Row],[HalfBath]]=Table1[[#This Row],[BedroomAbvGr]],1,0)</f>
        <v>0</v>
      </c>
      <c r="BC1247">
        <v>1</v>
      </c>
      <c r="BD1247" s="30" t="s">
        <v>98</v>
      </c>
      <c r="BE1247">
        <v>7</v>
      </c>
      <c r="BF1247" t="s">
        <v>107</v>
      </c>
      <c r="BG1247">
        <v>1</v>
      </c>
      <c r="BH1247" t="s">
        <v>98</v>
      </c>
      <c r="BI1247" t="s">
        <v>156</v>
      </c>
      <c r="BJ1247">
        <v>1984</v>
      </c>
      <c r="BK1247" t="s">
        <v>157</v>
      </c>
      <c r="BL1247">
        <v>2</v>
      </c>
      <c r="BM1247">
        <v>477</v>
      </c>
      <c r="BN1247" t="s">
        <v>98</v>
      </c>
      <c r="BO1247" t="s">
        <v>98</v>
      </c>
      <c r="BP1247" t="s">
        <v>105</v>
      </c>
      <c r="BQ1247" s="30">
        <v>268</v>
      </c>
      <c r="BR1247" s="14">
        <f>IF(Table1[[#This Row],[WoodDeckSF]]&gt;0,1,0)</f>
        <v>1</v>
      </c>
      <c r="BS1247">
        <v>112</v>
      </c>
      <c r="BT1247">
        <v>0</v>
      </c>
      <c r="BU1247">
        <v>0</v>
      </c>
      <c r="BV1247">
        <v>147</v>
      </c>
      <c r="BW1247">
        <v>0</v>
      </c>
      <c r="BX1247" s="28" t="s">
        <v>83</v>
      </c>
      <c r="BY1247" s="14">
        <f>IF(Table1[[#This Row],[PoolQC]]="NA", 0, 1)</f>
        <v>0</v>
      </c>
      <c r="BZ1247" s="30" t="s">
        <v>83</v>
      </c>
      <c r="CA1247" s="14">
        <f>IF(Table1[[#This Row],[Fence]]="NA",0,1)</f>
        <v>0</v>
      </c>
      <c r="CB1247" t="s">
        <v>83</v>
      </c>
      <c r="CC1247">
        <v>0</v>
      </c>
      <c r="CD1247" s="30">
        <v>1</v>
      </c>
      <c r="CE1247">
        <v>2007</v>
      </c>
      <c r="CF1247" t="s">
        <v>110</v>
      </c>
      <c r="CG1247" t="s">
        <v>128</v>
      </c>
      <c r="CH1247" s="14">
        <f>IF(Table1[[#This Row],[SaleCondition]]="Normal",1,0)</f>
        <v>0</v>
      </c>
      <c r="CI1247" s="1">
        <v>178000</v>
      </c>
    </row>
    <row r="1248" spans="1:87" x14ac:dyDescent="0.2">
      <c r="A1248">
        <v>1247</v>
      </c>
      <c r="B1248">
        <v>60</v>
      </c>
      <c r="C1248" s="28" t="s">
        <v>192</v>
      </c>
      <c r="D1248">
        <v>65</v>
      </c>
      <c r="E1248">
        <v>8125</v>
      </c>
      <c r="F1248" s="28" t="s">
        <v>82</v>
      </c>
      <c r="G1248" t="s">
        <v>83</v>
      </c>
      <c r="H1248" t="s">
        <v>84</v>
      </c>
      <c r="I1248" s="28" t="s">
        <v>85</v>
      </c>
      <c r="J1248" t="s">
        <v>86</v>
      </c>
      <c r="K1248" s="30" t="s">
        <v>87</v>
      </c>
      <c r="L1248" t="s">
        <v>88</v>
      </c>
      <c r="M1248" s="31" t="s">
        <v>136</v>
      </c>
      <c r="N1248" s="31" t="s">
        <v>90</v>
      </c>
      <c r="O1248" s="28" t="s">
        <v>90</v>
      </c>
      <c r="P1248" t="s">
        <v>91</v>
      </c>
      <c r="Q1248" s="30" t="s">
        <v>92</v>
      </c>
      <c r="R1248" s="28">
        <v>7</v>
      </c>
      <c r="S1248" s="28">
        <v>5</v>
      </c>
      <c r="T1248">
        <v>2005</v>
      </c>
      <c r="U1248">
        <v>2006</v>
      </c>
      <c r="V1248" s="14">
        <f t="shared" si="19"/>
        <v>1</v>
      </c>
      <c r="W1248" s="28" t="s">
        <v>93</v>
      </c>
      <c r="X1248" s="28" t="s">
        <v>94</v>
      </c>
      <c r="Y1248" s="30" t="s">
        <v>95</v>
      </c>
      <c r="Z1248" s="28" t="s">
        <v>95</v>
      </c>
      <c r="AA1248" t="s">
        <v>117</v>
      </c>
      <c r="AB1248" s="28">
        <v>0</v>
      </c>
      <c r="AC1248" s="28" t="s">
        <v>97</v>
      </c>
      <c r="AD1248" s="28" t="s">
        <v>98</v>
      </c>
      <c r="AE1248" s="30" t="s">
        <v>99</v>
      </c>
      <c r="AF1248" t="s">
        <v>97</v>
      </c>
      <c r="AG1248" t="s">
        <v>98</v>
      </c>
      <c r="AH1248" t="s">
        <v>100</v>
      </c>
      <c r="AI1248" t="s">
        <v>102</v>
      </c>
      <c r="AJ1248">
        <v>0</v>
      </c>
      <c r="AK1248" t="s">
        <v>102</v>
      </c>
      <c r="AL1248">
        <v>0</v>
      </c>
      <c r="AM1248">
        <v>756</v>
      </c>
      <c r="AN1248">
        <v>756</v>
      </c>
      <c r="AO1248" s="28" t="s">
        <v>103</v>
      </c>
      <c r="AP1248" s="28" t="s">
        <v>104</v>
      </c>
      <c r="AQ1248" t="s">
        <v>105</v>
      </c>
      <c r="AR1248" t="s">
        <v>106</v>
      </c>
      <c r="AS1248">
        <v>756</v>
      </c>
      <c r="AT1248">
        <v>797</v>
      </c>
      <c r="AU1248">
        <v>0</v>
      </c>
      <c r="AV1248">
        <v>1553</v>
      </c>
      <c r="AW1248" s="30">
        <v>0</v>
      </c>
      <c r="AX1248">
        <v>0</v>
      </c>
      <c r="AY1248" s="30">
        <v>2</v>
      </c>
      <c r="AZ1248" s="30">
        <v>1</v>
      </c>
      <c r="BA1248">
        <v>3</v>
      </c>
      <c r="BB1248" s="14">
        <f>IF(Table1[[#This Row],[FullBath]]+Table1[[#This Row],[HalfBath]]=Table1[[#This Row],[BedroomAbvGr]],1,0)</f>
        <v>1</v>
      </c>
      <c r="BC1248">
        <v>1</v>
      </c>
      <c r="BD1248" s="30" t="s">
        <v>97</v>
      </c>
      <c r="BE1248">
        <v>6</v>
      </c>
      <c r="BF1248" t="s">
        <v>107</v>
      </c>
      <c r="BG1248">
        <v>0</v>
      </c>
      <c r="BH1248" t="s">
        <v>83</v>
      </c>
      <c r="BI1248" t="s">
        <v>108</v>
      </c>
      <c r="BJ1248">
        <v>2005</v>
      </c>
      <c r="BK1248" t="s">
        <v>109</v>
      </c>
      <c r="BL1248">
        <v>2</v>
      </c>
      <c r="BM1248">
        <v>615</v>
      </c>
      <c r="BN1248" t="s">
        <v>98</v>
      </c>
      <c r="BO1248" t="s">
        <v>98</v>
      </c>
      <c r="BP1248" t="s">
        <v>105</v>
      </c>
      <c r="BQ1248" s="30">
        <v>0</v>
      </c>
      <c r="BR1248" s="14">
        <f>IF(Table1[[#This Row],[WoodDeckSF]]&gt;0,1,0)</f>
        <v>0</v>
      </c>
      <c r="BS1248">
        <v>45</v>
      </c>
      <c r="BT1248">
        <v>0</v>
      </c>
      <c r="BU1248">
        <v>0</v>
      </c>
      <c r="BV1248">
        <v>0</v>
      </c>
      <c r="BW1248">
        <v>0</v>
      </c>
      <c r="BX1248" s="28" t="s">
        <v>83</v>
      </c>
      <c r="BY1248" s="14">
        <f>IF(Table1[[#This Row],[PoolQC]]="NA", 0, 1)</f>
        <v>0</v>
      </c>
      <c r="BZ1248" s="30" t="s">
        <v>83</v>
      </c>
      <c r="CA1248" s="14">
        <f>IF(Table1[[#This Row],[Fence]]="NA",0,1)</f>
        <v>0</v>
      </c>
      <c r="CB1248" t="s">
        <v>83</v>
      </c>
      <c r="CC1248">
        <v>0</v>
      </c>
      <c r="CD1248" s="30">
        <v>3</v>
      </c>
      <c r="CE1248">
        <v>2006</v>
      </c>
      <c r="CF1248" t="s">
        <v>158</v>
      </c>
      <c r="CG1248" t="s">
        <v>159</v>
      </c>
      <c r="CH1248" s="14">
        <f>IF(Table1[[#This Row],[SaleCondition]]="Normal",1,0)</f>
        <v>0</v>
      </c>
      <c r="CI1248" s="1">
        <v>186500</v>
      </c>
    </row>
    <row r="1249" spans="1:87" x14ac:dyDescent="0.2">
      <c r="A1249">
        <v>1248</v>
      </c>
      <c r="B1249">
        <v>80</v>
      </c>
      <c r="C1249" s="28" t="s">
        <v>81</v>
      </c>
      <c r="D1249" t="s">
        <v>83</v>
      </c>
      <c r="E1249">
        <v>12328</v>
      </c>
      <c r="F1249" s="28" t="s">
        <v>82</v>
      </c>
      <c r="G1249" t="s">
        <v>83</v>
      </c>
      <c r="H1249" t="s">
        <v>120</v>
      </c>
      <c r="I1249" s="28" t="s">
        <v>85</v>
      </c>
      <c r="J1249" t="s">
        <v>86</v>
      </c>
      <c r="K1249" s="30" t="s">
        <v>87</v>
      </c>
      <c r="L1249" t="s">
        <v>88</v>
      </c>
      <c r="M1249" s="31" t="s">
        <v>131</v>
      </c>
      <c r="N1249" s="31" t="s">
        <v>90</v>
      </c>
      <c r="O1249" s="28" t="s">
        <v>90</v>
      </c>
      <c r="P1249" t="s">
        <v>91</v>
      </c>
      <c r="Q1249" s="30" t="s">
        <v>197</v>
      </c>
      <c r="R1249" s="28">
        <v>6</v>
      </c>
      <c r="S1249" s="28">
        <v>5</v>
      </c>
      <c r="T1249">
        <v>1976</v>
      </c>
      <c r="U1249">
        <v>1976</v>
      </c>
      <c r="V1249" s="14">
        <f t="shared" si="19"/>
        <v>0</v>
      </c>
      <c r="W1249" s="28" t="s">
        <v>93</v>
      </c>
      <c r="X1249" s="28" t="s">
        <v>94</v>
      </c>
      <c r="Y1249" s="30" t="s">
        <v>140</v>
      </c>
      <c r="Z1249" s="28" t="s">
        <v>140</v>
      </c>
      <c r="AA1249" t="s">
        <v>96</v>
      </c>
      <c r="AB1249" s="28">
        <v>335</v>
      </c>
      <c r="AC1249" s="28" t="s">
        <v>98</v>
      </c>
      <c r="AD1249" s="28" t="s">
        <v>98</v>
      </c>
      <c r="AE1249" s="30" t="s">
        <v>118</v>
      </c>
      <c r="AF1249" t="s">
        <v>98</v>
      </c>
      <c r="AG1249" t="s">
        <v>98</v>
      </c>
      <c r="AH1249" t="s">
        <v>130</v>
      </c>
      <c r="AI1249" t="s">
        <v>101</v>
      </c>
      <c r="AJ1249">
        <v>539</v>
      </c>
      <c r="AK1249" t="s">
        <v>102</v>
      </c>
      <c r="AL1249">
        <v>0</v>
      </c>
      <c r="AM1249">
        <v>473</v>
      </c>
      <c r="AN1249">
        <v>1012</v>
      </c>
      <c r="AO1249" s="28" t="s">
        <v>103</v>
      </c>
      <c r="AP1249" s="28" t="s">
        <v>98</v>
      </c>
      <c r="AQ1249" t="s">
        <v>105</v>
      </c>
      <c r="AR1249" t="s">
        <v>106</v>
      </c>
      <c r="AS1249">
        <v>1034</v>
      </c>
      <c r="AT1249">
        <v>0</v>
      </c>
      <c r="AU1249">
        <v>0</v>
      </c>
      <c r="AV1249">
        <v>1034</v>
      </c>
      <c r="AW1249" s="30">
        <v>1</v>
      </c>
      <c r="AX1249">
        <v>0</v>
      </c>
      <c r="AY1249" s="30">
        <v>1</v>
      </c>
      <c r="AZ1249" s="30">
        <v>0</v>
      </c>
      <c r="BA1249">
        <v>3</v>
      </c>
      <c r="BB1249" s="14">
        <f>IF(Table1[[#This Row],[FullBath]]+Table1[[#This Row],[HalfBath]]=Table1[[#This Row],[BedroomAbvGr]],1,0)</f>
        <v>0</v>
      </c>
      <c r="BC1249">
        <v>1</v>
      </c>
      <c r="BD1249" s="30" t="s">
        <v>98</v>
      </c>
      <c r="BE1249">
        <v>6</v>
      </c>
      <c r="BF1249" t="s">
        <v>107</v>
      </c>
      <c r="BG1249">
        <v>0</v>
      </c>
      <c r="BH1249" t="s">
        <v>83</v>
      </c>
      <c r="BI1249" t="s">
        <v>108</v>
      </c>
      <c r="BJ1249">
        <v>1976</v>
      </c>
      <c r="BK1249" t="s">
        <v>102</v>
      </c>
      <c r="BL1249">
        <v>3</v>
      </c>
      <c r="BM1249">
        <v>888</v>
      </c>
      <c r="BN1249" t="s">
        <v>98</v>
      </c>
      <c r="BO1249" t="s">
        <v>98</v>
      </c>
      <c r="BP1249" t="s">
        <v>105</v>
      </c>
      <c r="BQ1249" s="30">
        <v>0</v>
      </c>
      <c r="BR1249" s="14">
        <f>IF(Table1[[#This Row],[WoodDeckSF]]&gt;0,1,0)</f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s="28" t="s">
        <v>83</v>
      </c>
      <c r="BY1249" s="14">
        <f>IF(Table1[[#This Row],[PoolQC]]="NA", 0, 1)</f>
        <v>0</v>
      </c>
      <c r="BZ1249" s="30" t="s">
        <v>83</v>
      </c>
      <c r="CA1249" s="14">
        <f>IF(Table1[[#This Row],[Fence]]="NA",0,1)</f>
        <v>0</v>
      </c>
      <c r="CB1249" t="s">
        <v>83</v>
      </c>
      <c r="CC1249">
        <v>0</v>
      </c>
      <c r="CD1249" s="30">
        <v>5</v>
      </c>
      <c r="CE1249">
        <v>2010</v>
      </c>
      <c r="CF1249" t="s">
        <v>110</v>
      </c>
      <c r="CG1249" t="s">
        <v>111</v>
      </c>
      <c r="CH1249" s="14">
        <f>IF(Table1[[#This Row],[SaleCondition]]="Normal",1,0)</f>
        <v>1</v>
      </c>
      <c r="CI1249" s="1">
        <v>169900</v>
      </c>
    </row>
    <row r="1250" spans="1:87" x14ac:dyDescent="0.2">
      <c r="A1250">
        <v>1249</v>
      </c>
      <c r="B1250">
        <v>75</v>
      </c>
      <c r="C1250" s="28" t="s">
        <v>142</v>
      </c>
      <c r="D1250">
        <v>60</v>
      </c>
      <c r="E1250">
        <v>9600</v>
      </c>
      <c r="F1250" s="28" t="s">
        <v>82</v>
      </c>
      <c r="G1250" t="s">
        <v>174</v>
      </c>
      <c r="H1250" t="s">
        <v>84</v>
      </c>
      <c r="I1250" s="28" t="s">
        <v>85</v>
      </c>
      <c r="J1250" t="s">
        <v>86</v>
      </c>
      <c r="K1250" s="30" t="s">
        <v>87</v>
      </c>
      <c r="L1250" t="s">
        <v>88</v>
      </c>
      <c r="M1250" s="31" t="s">
        <v>143</v>
      </c>
      <c r="N1250" s="31" t="s">
        <v>90</v>
      </c>
      <c r="O1250" s="28" t="s">
        <v>90</v>
      </c>
      <c r="P1250" t="s">
        <v>91</v>
      </c>
      <c r="Q1250" s="30" t="s">
        <v>201</v>
      </c>
      <c r="R1250" s="28">
        <v>6</v>
      </c>
      <c r="S1250" s="28">
        <v>5</v>
      </c>
      <c r="T1250">
        <v>1917</v>
      </c>
      <c r="U1250">
        <v>1950</v>
      </c>
      <c r="V1250" s="14">
        <f t="shared" si="19"/>
        <v>1</v>
      </c>
      <c r="W1250" s="28" t="s">
        <v>93</v>
      </c>
      <c r="X1250" s="28" t="s">
        <v>94</v>
      </c>
      <c r="Y1250" s="30" t="s">
        <v>186</v>
      </c>
      <c r="Z1250" s="28" t="s">
        <v>186</v>
      </c>
      <c r="AA1250" t="s">
        <v>117</v>
      </c>
      <c r="AB1250" s="28">
        <v>0</v>
      </c>
      <c r="AC1250" s="28" t="s">
        <v>98</v>
      </c>
      <c r="AD1250" s="28" t="s">
        <v>98</v>
      </c>
      <c r="AE1250" s="30" t="s">
        <v>126</v>
      </c>
      <c r="AF1250" t="s">
        <v>97</v>
      </c>
      <c r="AG1250" t="s">
        <v>98</v>
      </c>
      <c r="AH1250" t="s">
        <v>100</v>
      </c>
      <c r="AI1250" t="s">
        <v>153</v>
      </c>
      <c r="AJ1250">
        <v>319</v>
      </c>
      <c r="AK1250" t="s">
        <v>102</v>
      </c>
      <c r="AL1250">
        <v>0</v>
      </c>
      <c r="AM1250">
        <v>416</v>
      </c>
      <c r="AN1250">
        <v>735</v>
      </c>
      <c r="AO1250" s="28" t="s">
        <v>251</v>
      </c>
      <c r="AP1250" s="28" t="s">
        <v>147</v>
      </c>
      <c r="AQ1250" t="s">
        <v>177</v>
      </c>
      <c r="AR1250" t="s">
        <v>106</v>
      </c>
      <c r="AS1250">
        <v>1134</v>
      </c>
      <c r="AT1250">
        <v>924</v>
      </c>
      <c r="AU1250">
        <v>0</v>
      </c>
      <c r="AV1250">
        <v>2058</v>
      </c>
      <c r="AW1250" s="30">
        <v>0</v>
      </c>
      <c r="AX1250">
        <v>0</v>
      </c>
      <c r="AY1250" s="30">
        <v>1</v>
      </c>
      <c r="AZ1250" s="30">
        <v>1</v>
      </c>
      <c r="BA1250">
        <v>3</v>
      </c>
      <c r="BB1250" s="14">
        <f>IF(Table1[[#This Row],[FullBath]]+Table1[[#This Row],[HalfBath]]=Table1[[#This Row],[BedroomAbvGr]],1,0)</f>
        <v>0</v>
      </c>
      <c r="BC1250">
        <v>1</v>
      </c>
      <c r="BD1250" s="30" t="s">
        <v>98</v>
      </c>
      <c r="BE1250">
        <v>8</v>
      </c>
      <c r="BF1250" t="s">
        <v>107</v>
      </c>
      <c r="BG1250">
        <v>1</v>
      </c>
      <c r="BH1250" t="s">
        <v>97</v>
      </c>
      <c r="BI1250" t="s">
        <v>127</v>
      </c>
      <c r="BJ1250">
        <v>1950</v>
      </c>
      <c r="BK1250" t="s">
        <v>102</v>
      </c>
      <c r="BL1250">
        <v>2</v>
      </c>
      <c r="BM1250">
        <v>396</v>
      </c>
      <c r="BN1250" t="s">
        <v>147</v>
      </c>
      <c r="BO1250" t="s">
        <v>147</v>
      </c>
      <c r="BP1250" t="s">
        <v>190</v>
      </c>
      <c r="BQ1250" s="30">
        <v>0</v>
      </c>
      <c r="BR1250" s="14">
        <f>IF(Table1[[#This Row],[WoodDeckSF]]&gt;0,1,0)</f>
        <v>0</v>
      </c>
      <c r="BS1250">
        <v>0</v>
      </c>
      <c r="BT1250">
        <v>259</v>
      </c>
      <c r="BU1250">
        <v>0</v>
      </c>
      <c r="BV1250">
        <v>0</v>
      </c>
      <c r="BW1250">
        <v>0</v>
      </c>
      <c r="BX1250" s="28" t="s">
        <v>83</v>
      </c>
      <c r="BY1250" s="14">
        <f>IF(Table1[[#This Row],[PoolQC]]="NA", 0, 1)</f>
        <v>0</v>
      </c>
      <c r="BZ1250" s="30" t="s">
        <v>83</v>
      </c>
      <c r="CA1250" s="14">
        <f>IF(Table1[[#This Row],[Fence]]="NA",0,1)</f>
        <v>0</v>
      </c>
      <c r="CB1250" t="s">
        <v>83</v>
      </c>
      <c r="CC1250">
        <v>0</v>
      </c>
      <c r="CD1250" s="30">
        <v>4</v>
      </c>
      <c r="CE1250">
        <v>2008</v>
      </c>
      <c r="CF1250" t="s">
        <v>110</v>
      </c>
      <c r="CG1250" t="s">
        <v>111</v>
      </c>
      <c r="CH1250" s="14">
        <f>IF(Table1[[#This Row],[SaleCondition]]="Normal",1,0)</f>
        <v>1</v>
      </c>
      <c r="CI1250" s="1">
        <v>129500</v>
      </c>
    </row>
    <row r="1251" spans="1:87" x14ac:dyDescent="0.2">
      <c r="A1251">
        <v>1250</v>
      </c>
      <c r="B1251">
        <v>20</v>
      </c>
      <c r="C1251" s="28" t="s">
        <v>81</v>
      </c>
      <c r="D1251">
        <v>60</v>
      </c>
      <c r="E1251">
        <v>7200</v>
      </c>
      <c r="F1251" s="28" t="s">
        <v>82</v>
      </c>
      <c r="G1251" t="s">
        <v>83</v>
      </c>
      <c r="H1251" t="s">
        <v>84</v>
      </c>
      <c r="I1251" s="28" t="s">
        <v>85</v>
      </c>
      <c r="J1251" t="s">
        <v>86</v>
      </c>
      <c r="K1251" s="30" t="s">
        <v>87</v>
      </c>
      <c r="L1251" t="s">
        <v>88</v>
      </c>
      <c r="M1251" s="31" t="s">
        <v>162</v>
      </c>
      <c r="N1251" s="31" t="s">
        <v>90</v>
      </c>
      <c r="O1251" s="28" t="s">
        <v>90</v>
      </c>
      <c r="P1251" t="s">
        <v>91</v>
      </c>
      <c r="Q1251" s="30" t="s">
        <v>115</v>
      </c>
      <c r="R1251" s="28">
        <v>5</v>
      </c>
      <c r="S1251" s="28">
        <v>7</v>
      </c>
      <c r="T1251">
        <v>1950</v>
      </c>
      <c r="U1251">
        <v>1950</v>
      </c>
      <c r="V1251" s="14">
        <f t="shared" si="19"/>
        <v>0</v>
      </c>
      <c r="W1251" s="28" t="s">
        <v>93</v>
      </c>
      <c r="X1251" s="28" t="s">
        <v>94</v>
      </c>
      <c r="Y1251" s="30" t="s">
        <v>116</v>
      </c>
      <c r="Z1251" s="28" t="s">
        <v>116</v>
      </c>
      <c r="AA1251" t="s">
        <v>117</v>
      </c>
      <c r="AB1251" s="28">
        <v>0</v>
      </c>
      <c r="AC1251" s="28" t="s">
        <v>98</v>
      </c>
      <c r="AD1251" s="28" t="s">
        <v>98</v>
      </c>
      <c r="AE1251" s="30" t="s">
        <v>118</v>
      </c>
      <c r="AF1251" t="s">
        <v>98</v>
      </c>
      <c r="AG1251" t="s">
        <v>98</v>
      </c>
      <c r="AH1251" t="s">
        <v>100</v>
      </c>
      <c r="AI1251" t="s">
        <v>141</v>
      </c>
      <c r="AJ1251">
        <v>534</v>
      </c>
      <c r="AK1251" t="s">
        <v>153</v>
      </c>
      <c r="AL1251">
        <v>96</v>
      </c>
      <c r="AM1251">
        <v>246</v>
      </c>
      <c r="AN1251">
        <v>876</v>
      </c>
      <c r="AO1251" s="28" t="s">
        <v>103</v>
      </c>
      <c r="AP1251" s="28" t="s">
        <v>98</v>
      </c>
      <c r="AQ1251" t="s">
        <v>105</v>
      </c>
      <c r="AR1251" t="s">
        <v>106</v>
      </c>
      <c r="AS1251">
        <v>988</v>
      </c>
      <c r="AT1251">
        <v>0</v>
      </c>
      <c r="AU1251">
        <v>0</v>
      </c>
      <c r="AV1251">
        <v>988</v>
      </c>
      <c r="AW1251" s="30">
        <v>0</v>
      </c>
      <c r="AX1251">
        <v>0</v>
      </c>
      <c r="AY1251" s="30">
        <v>1</v>
      </c>
      <c r="AZ1251" s="30">
        <v>0</v>
      </c>
      <c r="BA1251">
        <v>3</v>
      </c>
      <c r="BB1251" s="14">
        <f>IF(Table1[[#This Row],[FullBath]]+Table1[[#This Row],[HalfBath]]=Table1[[#This Row],[BedroomAbvGr]],1,0)</f>
        <v>0</v>
      </c>
      <c r="BC1251">
        <v>1</v>
      </c>
      <c r="BD1251" s="30" t="s">
        <v>98</v>
      </c>
      <c r="BE1251">
        <v>6</v>
      </c>
      <c r="BF1251" t="s">
        <v>107</v>
      </c>
      <c r="BG1251">
        <v>0</v>
      </c>
      <c r="BH1251" t="s">
        <v>83</v>
      </c>
      <c r="BI1251" t="s">
        <v>108</v>
      </c>
      <c r="BJ1251">
        <v>1950</v>
      </c>
      <c r="BK1251" t="s">
        <v>102</v>
      </c>
      <c r="BL1251">
        <v>1</v>
      </c>
      <c r="BM1251">
        <v>276</v>
      </c>
      <c r="BN1251" t="s">
        <v>98</v>
      </c>
      <c r="BO1251" t="s">
        <v>98</v>
      </c>
      <c r="BP1251" t="s">
        <v>105</v>
      </c>
      <c r="BQ1251" s="30">
        <v>0</v>
      </c>
      <c r="BR1251" s="14">
        <f>IF(Table1[[#This Row],[WoodDeckSF]]&gt;0,1,0)</f>
        <v>0</v>
      </c>
      <c r="BS1251">
        <v>80</v>
      </c>
      <c r="BT1251">
        <v>0</v>
      </c>
      <c r="BU1251">
        <v>0</v>
      </c>
      <c r="BV1251">
        <v>0</v>
      </c>
      <c r="BW1251">
        <v>0</v>
      </c>
      <c r="BX1251" s="28" t="s">
        <v>83</v>
      </c>
      <c r="BY1251" s="14">
        <f>IF(Table1[[#This Row],[PoolQC]]="NA", 0, 1)</f>
        <v>0</v>
      </c>
      <c r="BZ1251" s="30" t="s">
        <v>83</v>
      </c>
      <c r="CA1251" s="14">
        <f>IF(Table1[[#This Row],[Fence]]="NA",0,1)</f>
        <v>0</v>
      </c>
      <c r="CB1251" t="s">
        <v>83</v>
      </c>
      <c r="CC1251">
        <v>0</v>
      </c>
      <c r="CD1251" s="30">
        <v>5</v>
      </c>
      <c r="CE1251">
        <v>2007</v>
      </c>
      <c r="CF1251" t="s">
        <v>110</v>
      </c>
      <c r="CG1251" t="s">
        <v>111</v>
      </c>
      <c r="CH1251" s="14">
        <f>IF(Table1[[#This Row],[SaleCondition]]="Normal",1,0)</f>
        <v>1</v>
      </c>
      <c r="CI1251" s="1">
        <v>119000</v>
      </c>
    </row>
    <row r="1252" spans="1:87" x14ac:dyDescent="0.2">
      <c r="A1252">
        <v>1251</v>
      </c>
      <c r="B1252">
        <v>20</v>
      </c>
      <c r="C1252" s="28" t="s">
        <v>81</v>
      </c>
      <c r="D1252">
        <v>93</v>
      </c>
      <c r="E1252">
        <v>11160</v>
      </c>
      <c r="F1252" s="28" t="s">
        <v>82</v>
      </c>
      <c r="G1252" t="s">
        <v>83</v>
      </c>
      <c r="H1252" t="s">
        <v>84</v>
      </c>
      <c r="I1252" s="28" t="s">
        <v>85</v>
      </c>
      <c r="J1252" t="s">
        <v>86</v>
      </c>
      <c r="K1252" s="30" t="s">
        <v>122</v>
      </c>
      <c r="L1252" t="s">
        <v>88</v>
      </c>
      <c r="M1252" s="31" t="s">
        <v>162</v>
      </c>
      <c r="N1252" s="31" t="s">
        <v>90</v>
      </c>
      <c r="O1252" s="28" t="s">
        <v>90</v>
      </c>
      <c r="P1252" t="s">
        <v>91</v>
      </c>
      <c r="Q1252" s="30" t="s">
        <v>115</v>
      </c>
      <c r="R1252" s="28">
        <v>7</v>
      </c>
      <c r="S1252" s="28">
        <v>5</v>
      </c>
      <c r="T1252">
        <v>1968</v>
      </c>
      <c r="U1252">
        <v>1968</v>
      </c>
      <c r="V1252" s="14">
        <f t="shared" si="19"/>
        <v>0</v>
      </c>
      <c r="W1252" s="28" t="s">
        <v>152</v>
      </c>
      <c r="X1252" s="28" t="s">
        <v>94</v>
      </c>
      <c r="Y1252" s="30" t="s">
        <v>96</v>
      </c>
      <c r="Z1252" s="28" t="s">
        <v>96</v>
      </c>
      <c r="AA1252" t="s">
        <v>117</v>
      </c>
      <c r="AB1252" s="28">
        <v>0</v>
      </c>
      <c r="AC1252" s="28" t="s">
        <v>97</v>
      </c>
      <c r="AD1252" s="28" t="s">
        <v>98</v>
      </c>
      <c r="AE1252" s="30" t="s">
        <v>118</v>
      </c>
      <c r="AF1252" t="s">
        <v>98</v>
      </c>
      <c r="AG1252" t="s">
        <v>98</v>
      </c>
      <c r="AH1252" t="s">
        <v>100</v>
      </c>
      <c r="AI1252" t="s">
        <v>119</v>
      </c>
      <c r="AJ1252">
        <v>1065</v>
      </c>
      <c r="AK1252" t="s">
        <v>102</v>
      </c>
      <c r="AL1252">
        <v>0</v>
      </c>
      <c r="AM1252">
        <v>1045</v>
      </c>
      <c r="AN1252">
        <v>2110</v>
      </c>
      <c r="AO1252" s="28" t="s">
        <v>103</v>
      </c>
      <c r="AP1252" s="28" t="s">
        <v>104</v>
      </c>
      <c r="AQ1252" t="s">
        <v>105</v>
      </c>
      <c r="AR1252" t="s">
        <v>106</v>
      </c>
      <c r="AS1252">
        <v>2110</v>
      </c>
      <c r="AT1252">
        <v>0</v>
      </c>
      <c r="AU1252">
        <v>0</v>
      </c>
      <c r="AV1252">
        <v>2110</v>
      </c>
      <c r="AW1252" s="30">
        <v>1</v>
      </c>
      <c r="AX1252">
        <v>0</v>
      </c>
      <c r="AY1252" s="30">
        <v>2</v>
      </c>
      <c r="AZ1252" s="30">
        <v>1</v>
      </c>
      <c r="BA1252">
        <v>3</v>
      </c>
      <c r="BB1252" s="14">
        <f>IF(Table1[[#This Row],[FullBath]]+Table1[[#This Row],[HalfBath]]=Table1[[#This Row],[BedroomAbvGr]],1,0)</f>
        <v>1</v>
      </c>
      <c r="BC1252">
        <v>1</v>
      </c>
      <c r="BD1252" s="30" t="s">
        <v>104</v>
      </c>
      <c r="BE1252">
        <v>8</v>
      </c>
      <c r="BF1252" t="s">
        <v>107</v>
      </c>
      <c r="BG1252">
        <v>2</v>
      </c>
      <c r="BH1252" t="s">
        <v>98</v>
      </c>
      <c r="BI1252" t="s">
        <v>108</v>
      </c>
      <c r="BJ1252">
        <v>1968</v>
      </c>
      <c r="BK1252" t="s">
        <v>157</v>
      </c>
      <c r="BL1252">
        <v>2</v>
      </c>
      <c r="BM1252">
        <v>522</v>
      </c>
      <c r="BN1252" t="s">
        <v>98</v>
      </c>
      <c r="BO1252" t="s">
        <v>98</v>
      </c>
      <c r="BP1252" t="s">
        <v>105</v>
      </c>
      <c r="BQ1252" s="30">
        <v>0</v>
      </c>
      <c r="BR1252" s="14">
        <f>IF(Table1[[#This Row],[WoodDeckSF]]&gt;0,1,0)</f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s="28" t="s">
        <v>83</v>
      </c>
      <c r="BY1252" s="14">
        <f>IF(Table1[[#This Row],[PoolQC]]="NA", 0, 1)</f>
        <v>0</v>
      </c>
      <c r="BZ1252" s="30" t="s">
        <v>83</v>
      </c>
      <c r="CA1252" s="14">
        <f>IF(Table1[[#This Row],[Fence]]="NA",0,1)</f>
        <v>0</v>
      </c>
      <c r="CB1252" t="s">
        <v>83</v>
      </c>
      <c r="CC1252">
        <v>0</v>
      </c>
      <c r="CD1252" s="30">
        <v>4</v>
      </c>
      <c r="CE1252">
        <v>2010</v>
      </c>
      <c r="CF1252" t="s">
        <v>110</v>
      </c>
      <c r="CG1252" t="s">
        <v>111</v>
      </c>
      <c r="CH1252" s="14">
        <f>IF(Table1[[#This Row],[SaleCondition]]="Normal",1,0)</f>
        <v>1</v>
      </c>
      <c r="CI1252" s="1">
        <v>244000</v>
      </c>
    </row>
    <row r="1253" spans="1:87" x14ac:dyDescent="0.2">
      <c r="A1253">
        <v>1252</v>
      </c>
      <c r="B1253">
        <v>120</v>
      </c>
      <c r="C1253" s="28" t="s">
        <v>81</v>
      </c>
      <c r="D1253" t="s">
        <v>83</v>
      </c>
      <c r="E1253">
        <v>3136</v>
      </c>
      <c r="F1253" s="28" t="s">
        <v>82</v>
      </c>
      <c r="G1253" t="s">
        <v>83</v>
      </c>
      <c r="H1253" t="s">
        <v>120</v>
      </c>
      <c r="I1253" s="28" t="s">
        <v>85</v>
      </c>
      <c r="J1253" t="s">
        <v>86</v>
      </c>
      <c r="K1253" s="30" t="s">
        <v>122</v>
      </c>
      <c r="L1253" t="s">
        <v>88</v>
      </c>
      <c r="M1253" s="31" t="s">
        <v>154</v>
      </c>
      <c r="N1253" s="31" t="s">
        <v>90</v>
      </c>
      <c r="O1253" s="28" t="s">
        <v>90</v>
      </c>
      <c r="P1253" t="s">
        <v>179</v>
      </c>
      <c r="Q1253" s="30" t="s">
        <v>115</v>
      </c>
      <c r="R1253" s="28">
        <v>7</v>
      </c>
      <c r="S1253" s="28">
        <v>5</v>
      </c>
      <c r="T1253">
        <v>2003</v>
      </c>
      <c r="U1253">
        <v>2003</v>
      </c>
      <c r="V1253" s="14">
        <f t="shared" si="19"/>
        <v>0</v>
      </c>
      <c r="W1253" s="28" t="s">
        <v>93</v>
      </c>
      <c r="X1253" s="28" t="s">
        <v>94</v>
      </c>
      <c r="Y1253" s="30" t="s">
        <v>95</v>
      </c>
      <c r="Z1253" s="28" t="s">
        <v>125</v>
      </c>
      <c r="AA1253" t="s">
        <v>137</v>
      </c>
      <c r="AB1253" s="28">
        <v>163</v>
      </c>
      <c r="AC1253" s="28" t="s">
        <v>97</v>
      </c>
      <c r="AD1253" s="28" t="s">
        <v>98</v>
      </c>
      <c r="AE1253" s="30" t="s">
        <v>99</v>
      </c>
      <c r="AF1253" t="s">
        <v>97</v>
      </c>
      <c r="AG1253" t="s">
        <v>98</v>
      </c>
      <c r="AH1253" t="s">
        <v>100</v>
      </c>
      <c r="AI1253" t="s">
        <v>102</v>
      </c>
      <c r="AJ1253">
        <v>0</v>
      </c>
      <c r="AK1253" t="s">
        <v>102</v>
      </c>
      <c r="AL1253">
        <v>0</v>
      </c>
      <c r="AM1253">
        <v>1405</v>
      </c>
      <c r="AN1253">
        <v>1405</v>
      </c>
      <c r="AO1253" s="28" t="s">
        <v>103</v>
      </c>
      <c r="AP1253" s="28" t="s">
        <v>104</v>
      </c>
      <c r="AQ1253" t="s">
        <v>105</v>
      </c>
      <c r="AR1253" t="s">
        <v>106</v>
      </c>
      <c r="AS1253">
        <v>1405</v>
      </c>
      <c r="AT1253">
        <v>0</v>
      </c>
      <c r="AU1253">
        <v>0</v>
      </c>
      <c r="AV1253">
        <v>1405</v>
      </c>
      <c r="AW1253" s="30">
        <v>0</v>
      </c>
      <c r="AX1253">
        <v>0</v>
      </c>
      <c r="AY1253" s="30">
        <v>2</v>
      </c>
      <c r="AZ1253" s="30">
        <v>0</v>
      </c>
      <c r="BA1253">
        <v>2</v>
      </c>
      <c r="BB1253" s="14">
        <f>IF(Table1[[#This Row],[FullBath]]+Table1[[#This Row],[HalfBath]]=Table1[[#This Row],[BedroomAbvGr]],1,0)</f>
        <v>1</v>
      </c>
      <c r="BC1253">
        <v>1</v>
      </c>
      <c r="BD1253" s="30" t="s">
        <v>97</v>
      </c>
      <c r="BE1253">
        <v>6</v>
      </c>
      <c r="BF1253" t="s">
        <v>107</v>
      </c>
      <c r="BG1253">
        <v>1</v>
      </c>
      <c r="BH1253" t="s">
        <v>97</v>
      </c>
      <c r="BI1253" t="s">
        <v>108</v>
      </c>
      <c r="BJ1253">
        <v>2003</v>
      </c>
      <c r="BK1253" t="s">
        <v>109</v>
      </c>
      <c r="BL1253">
        <v>2</v>
      </c>
      <c r="BM1253">
        <v>478</v>
      </c>
      <c r="BN1253" t="s">
        <v>98</v>
      </c>
      <c r="BO1253" t="s">
        <v>98</v>
      </c>
      <c r="BP1253" t="s">
        <v>105</v>
      </c>
      <c r="BQ1253" s="30">
        <v>148</v>
      </c>
      <c r="BR1253" s="14">
        <f>IF(Table1[[#This Row],[WoodDeckSF]]&gt;0,1,0)</f>
        <v>1</v>
      </c>
      <c r="BS1253">
        <v>36</v>
      </c>
      <c r="BT1253">
        <v>0</v>
      </c>
      <c r="BU1253">
        <v>0</v>
      </c>
      <c r="BV1253">
        <v>0</v>
      </c>
      <c r="BW1253">
        <v>0</v>
      </c>
      <c r="BX1253" s="28" t="s">
        <v>83</v>
      </c>
      <c r="BY1253" s="14">
        <f>IF(Table1[[#This Row],[PoolQC]]="NA", 0, 1)</f>
        <v>0</v>
      </c>
      <c r="BZ1253" s="30" t="s">
        <v>83</v>
      </c>
      <c r="CA1253" s="14">
        <f>IF(Table1[[#This Row],[Fence]]="NA",0,1)</f>
        <v>0</v>
      </c>
      <c r="CB1253" t="s">
        <v>83</v>
      </c>
      <c r="CC1253">
        <v>0</v>
      </c>
      <c r="CD1253" s="30">
        <v>3</v>
      </c>
      <c r="CE1253">
        <v>2006</v>
      </c>
      <c r="CF1253" t="s">
        <v>110</v>
      </c>
      <c r="CG1253" t="s">
        <v>111</v>
      </c>
      <c r="CH1253" s="14">
        <f>IF(Table1[[#This Row],[SaleCondition]]="Normal",1,0)</f>
        <v>1</v>
      </c>
      <c r="CI1253" s="1">
        <v>171750</v>
      </c>
    </row>
    <row r="1254" spans="1:87" x14ac:dyDescent="0.2">
      <c r="A1254">
        <v>1253</v>
      </c>
      <c r="B1254">
        <v>20</v>
      </c>
      <c r="C1254" s="28" t="s">
        <v>81</v>
      </c>
      <c r="D1254">
        <v>62</v>
      </c>
      <c r="E1254">
        <v>9858</v>
      </c>
      <c r="F1254" s="28" t="s">
        <v>82</v>
      </c>
      <c r="G1254" t="s">
        <v>83</v>
      </c>
      <c r="H1254" t="s">
        <v>84</v>
      </c>
      <c r="I1254" s="28" t="s">
        <v>85</v>
      </c>
      <c r="J1254" t="s">
        <v>86</v>
      </c>
      <c r="K1254" s="30" t="s">
        <v>87</v>
      </c>
      <c r="L1254" t="s">
        <v>88</v>
      </c>
      <c r="M1254" s="31" t="s">
        <v>131</v>
      </c>
      <c r="N1254" s="31" t="s">
        <v>90</v>
      </c>
      <c r="O1254" s="28" t="s">
        <v>90</v>
      </c>
      <c r="P1254" t="s">
        <v>91</v>
      </c>
      <c r="Q1254" s="30" t="s">
        <v>115</v>
      </c>
      <c r="R1254" s="28">
        <v>5</v>
      </c>
      <c r="S1254" s="28">
        <v>6</v>
      </c>
      <c r="T1254">
        <v>1968</v>
      </c>
      <c r="U1254">
        <v>1968</v>
      </c>
      <c r="V1254" s="14">
        <f t="shared" si="19"/>
        <v>0</v>
      </c>
      <c r="W1254" s="28" t="s">
        <v>93</v>
      </c>
      <c r="X1254" s="28" t="s">
        <v>94</v>
      </c>
      <c r="Y1254" s="30" t="s">
        <v>140</v>
      </c>
      <c r="Z1254" s="28" t="s">
        <v>140</v>
      </c>
      <c r="AA1254" t="s">
        <v>117</v>
      </c>
      <c r="AB1254" s="28">
        <v>0</v>
      </c>
      <c r="AC1254" s="28" t="s">
        <v>98</v>
      </c>
      <c r="AD1254" s="28" t="s">
        <v>98</v>
      </c>
      <c r="AE1254" s="30" t="s">
        <v>118</v>
      </c>
      <c r="AF1254" t="s">
        <v>98</v>
      </c>
      <c r="AG1254" t="s">
        <v>98</v>
      </c>
      <c r="AH1254" t="s">
        <v>100</v>
      </c>
      <c r="AI1254" t="s">
        <v>141</v>
      </c>
      <c r="AJ1254">
        <v>510</v>
      </c>
      <c r="AK1254" t="s">
        <v>102</v>
      </c>
      <c r="AL1254">
        <v>0</v>
      </c>
      <c r="AM1254">
        <v>354</v>
      </c>
      <c r="AN1254">
        <v>864</v>
      </c>
      <c r="AO1254" s="28" t="s">
        <v>103</v>
      </c>
      <c r="AP1254" s="28" t="s">
        <v>98</v>
      </c>
      <c r="AQ1254" t="s">
        <v>105</v>
      </c>
      <c r="AR1254" t="s">
        <v>106</v>
      </c>
      <c r="AS1254">
        <v>874</v>
      </c>
      <c r="AT1254">
        <v>0</v>
      </c>
      <c r="AU1254">
        <v>0</v>
      </c>
      <c r="AV1254">
        <v>874</v>
      </c>
      <c r="AW1254" s="30">
        <v>1</v>
      </c>
      <c r="AX1254">
        <v>0</v>
      </c>
      <c r="AY1254" s="30">
        <v>1</v>
      </c>
      <c r="AZ1254" s="30">
        <v>0</v>
      </c>
      <c r="BA1254">
        <v>3</v>
      </c>
      <c r="BB1254" s="14">
        <f>IF(Table1[[#This Row],[FullBath]]+Table1[[#This Row],[HalfBath]]=Table1[[#This Row],[BedroomAbvGr]],1,0)</f>
        <v>0</v>
      </c>
      <c r="BC1254">
        <v>1</v>
      </c>
      <c r="BD1254" s="30" t="s">
        <v>98</v>
      </c>
      <c r="BE1254">
        <v>5</v>
      </c>
      <c r="BF1254" t="s">
        <v>107</v>
      </c>
      <c r="BG1254">
        <v>0</v>
      </c>
      <c r="BH1254" t="s">
        <v>83</v>
      </c>
      <c r="BI1254" t="s">
        <v>108</v>
      </c>
      <c r="BJ1254">
        <v>1968</v>
      </c>
      <c r="BK1254" t="s">
        <v>109</v>
      </c>
      <c r="BL1254">
        <v>1</v>
      </c>
      <c r="BM1254">
        <v>288</v>
      </c>
      <c r="BN1254" t="s">
        <v>98</v>
      </c>
      <c r="BO1254" t="s">
        <v>98</v>
      </c>
      <c r="BP1254" t="s">
        <v>105</v>
      </c>
      <c r="BQ1254" s="30">
        <v>33</v>
      </c>
      <c r="BR1254" s="14">
        <f>IF(Table1[[#This Row],[WoodDeckSF]]&gt;0,1,0)</f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 s="28" t="s">
        <v>83</v>
      </c>
      <c r="BY1254" s="14">
        <f>IF(Table1[[#This Row],[PoolQC]]="NA", 0, 1)</f>
        <v>0</v>
      </c>
      <c r="BZ1254" s="30" t="s">
        <v>163</v>
      </c>
      <c r="CA1254" s="14">
        <f>IF(Table1[[#This Row],[Fence]]="NA",0,1)</f>
        <v>1</v>
      </c>
      <c r="CB1254" t="s">
        <v>135</v>
      </c>
      <c r="CC1254">
        <v>600</v>
      </c>
      <c r="CD1254" s="30">
        <v>11</v>
      </c>
      <c r="CE1254">
        <v>2009</v>
      </c>
      <c r="CF1254" t="s">
        <v>110</v>
      </c>
      <c r="CG1254" t="s">
        <v>111</v>
      </c>
      <c r="CH1254" s="14">
        <f>IF(Table1[[#This Row],[SaleCondition]]="Normal",1,0)</f>
        <v>1</v>
      </c>
      <c r="CI1254" s="1">
        <v>130000</v>
      </c>
    </row>
    <row r="1255" spans="1:87" x14ac:dyDescent="0.2">
      <c r="A1255">
        <v>1254</v>
      </c>
      <c r="B1255">
        <v>60</v>
      </c>
      <c r="C1255" s="28" t="s">
        <v>81</v>
      </c>
      <c r="D1255" t="s">
        <v>83</v>
      </c>
      <c r="E1255">
        <v>17542</v>
      </c>
      <c r="F1255" s="28" t="s">
        <v>82</v>
      </c>
      <c r="G1255" t="s">
        <v>83</v>
      </c>
      <c r="H1255" t="s">
        <v>120</v>
      </c>
      <c r="I1255" s="28" t="s">
        <v>85</v>
      </c>
      <c r="J1255" t="s">
        <v>86</v>
      </c>
      <c r="K1255" s="30" t="s">
        <v>87</v>
      </c>
      <c r="L1255" t="s">
        <v>88</v>
      </c>
      <c r="M1255" s="31" t="s">
        <v>113</v>
      </c>
      <c r="N1255" s="31" t="s">
        <v>90</v>
      </c>
      <c r="O1255" s="28" t="s">
        <v>90</v>
      </c>
      <c r="P1255" t="s">
        <v>91</v>
      </c>
      <c r="Q1255" s="30" t="s">
        <v>92</v>
      </c>
      <c r="R1255" s="28">
        <v>7</v>
      </c>
      <c r="S1255" s="28">
        <v>7</v>
      </c>
      <c r="T1255">
        <v>1974</v>
      </c>
      <c r="U1255">
        <v>2003</v>
      </c>
      <c r="V1255" s="14">
        <f t="shared" si="19"/>
        <v>1</v>
      </c>
      <c r="W1255" s="28" t="s">
        <v>93</v>
      </c>
      <c r="X1255" s="28" t="s">
        <v>94</v>
      </c>
      <c r="Y1255" s="30" t="s">
        <v>124</v>
      </c>
      <c r="Z1255" s="28" t="s">
        <v>124</v>
      </c>
      <c r="AA1255" t="s">
        <v>117</v>
      </c>
      <c r="AB1255" s="28">
        <v>0</v>
      </c>
      <c r="AC1255" s="28" t="s">
        <v>97</v>
      </c>
      <c r="AD1255" s="28" t="s">
        <v>98</v>
      </c>
      <c r="AE1255" s="30" t="s">
        <v>118</v>
      </c>
      <c r="AF1255" t="s">
        <v>98</v>
      </c>
      <c r="AG1255" t="s">
        <v>98</v>
      </c>
      <c r="AH1255" t="s">
        <v>97</v>
      </c>
      <c r="AI1255" t="s">
        <v>172</v>
      </c>
      <c r="AJ1255">
        <v>125</v>
      </c>
      <c r="AK1255" t="s">
        <v>119</v>
      </c>
      <c r="AL1255">
        <v>1031</v>
      </c>
      <c r="AM1255">
        <v>36</v>
      </c>
      <c r="AN1255">
        <v>1192</v>
      </c>
      <c r="AO1255" s="28" t="s">
        <v>103</v>
      </c>
      <c r="AP1255" s="28" t="s">
        <v>98</v>
      </c>
      <c r="AQ1255" t="s">
        <v>105</v>
      </c>
      <c r="AR1255" t="s">
        <v>106</v>
      </c>
      <c r="AS1255">
        <v>1516</v>
      </c>
      <c r="AT1255">
        <v>651</v>
      </c>
      <c r="AU1255">
        <v>0</v>
      </c>
      <c r="AV1255">
        <v>2167</v>
      </c>
      <c r="AW1255" s="30">
        <v>1</v>
      </c>
      <c r="AX1255">
        <v>0</v>
      </c>
      <c r="AY1255" s="30">
        <v>2</v>
      </c>
      <c r="AZ1255" s="30">
        <v>1</v>
      </c>
      <c r="BA1255">
        <v>3</v>
      </c>
      <c r="BB1255" s="14">
        <f>IF(Table1[[#This Row],[FullBath]]+Table1[[#This Row],[HalfBath]]=Table1[[#This Row],[BedroomAbvGr]],1,0)</f>
        <v>1</v>
      </c>
      <c r="BC1255">
        <v>1</v>
      </c>
      <c r="BD1255" s="30" t="s">
        <v>97</v>
      </c>
      <c r="BE1255">
        <v>9</v>
      </c>
      <c r="BF1255" t="s">
        <v>107</v>
      </c>
      <c r="BG1255">
        <v>2</v>
      </c>
      <c r="BH1255" t="s">
        <v>97</v>
      </c>
      <c r="BI1255" t="s">
        <v>108</v>
      </c>
      <c r="BJ1255">
        <v>1974</v>
      </c>
      <c r="BK1255" t="s">
        <v>109</v>
      </c>
      <c r="BL1255">
        <v>2</v>
      </c>
      <c r="BM1255">
        <v>518</v>
      </c>
      <c r="BN1255" t="s">
        <v>98</v>
      </c>
      <c r="BO1255" t="s">
        <v>98</v>
      </c>
      <c r="BP1255" t="s">
        <v>105</v>
      </c>
      <c r="BQ1255" s="30">
        <v>220</v>
      </c>
      <c r="BR1255" s="14">
        <f>IF(Table1[[#This Row],[WoodDeckSF]]&gt;0,1,0)</f>
        <v>1</v>
      </c>
      <c r="BS1255">
        <v>47</v>
      </c>
      <c r="BT1255">
        <v>0</v>
      </c>
      <c r="BU1255">
        <v>0</v>
      </c>
      <c r="BV1255">
        <v>0</v>
      </c>
      <c r="BW1255">
        <v>0</v>
      </c>
      <c r="BX1255" s="28" t="s">
        <v>83</v>
      </c>
      <c r="BY1255" s="14">
        <f>IF(Table1[[#This Row],[PoolQC]]="NA", 0, 1)</f>
        <v>0</v>
      </c>
      <c r="BZ1255" s="30" t="s">
        <v>134</v>
      </c>
      <c r="CA1255" s="14">
        <f>IF(Table1[[#This Row],[Fence]]="NA",0,1)</f>
        <v>1</v>
      </c>
      <c r="CB1255" t="s">
        <v>83</v>
      </c>
      <c r="CC1255">
        <v>0</v>
      </c>
      <c r="CD1255" s="30">
        <v>7</v>
      </c>
      <c r="CE1255">
        <v>2007</v>
      </c>
      <c r="CF1255" t="s">
        <v>110</v>
      </c>
      <c r="CG1255" t="s">
        <v>111</v>
      </c>
      <c r="CH1255" s="14">
        <f>IF(Table1[[#This Row],[SaleCondition]]="Normal",1,0)</f>
        <v>1</v>
      </c>
      <c r="CI1255" s="1">
        <v>294000</v>
      </c>
    </row>
    <row r="1256" spans="1:87" x14ac:dyDescent="0.2">
      <c r="A1256">
        <v>1255</v>
      </c>
      <c r="B1256">
        <v>60</v>
      </c>
      <c r="C1256" s="28" t="s">
        <v>81</v>
      </c>
      <c r="D1256">
        <v>60</v>
      </c>
      <c r="E1256">
        <v>6931</v>
      </c>
      <c r="F1256" s="28" t="s">
        <v>82</v>
      </c>
      <c r="G1256" t="s">
        <v>83</v>
      </c>
      <c r="H1256" t="s">
        <v>84</v>
      </c>
      <c r="I1256" s="28" t="s">
        <v>85</v>
      </c>
      <c r="J1256" t="s">
        <v>86</v>
      </c>
      <c r="K1256" s="30" t="s">
        <v>87</v>
      </c>
      <c r="L1256" t="s">
        <v>88</v>
      </c>
      <c r="M1256" s="31" t="s">
        <v>185</v>
      </c>
      <c r="N1256" s="31" t="s">
        <v>90</v>
      </c>
      <c r="O1256" s="28" t="s">
        <v>90</v>
      </c>
      <c r="P1256" t="s">
        <v>91</v>
      </c>
      <c r="Q1256" s="30" t="s">
        <v>92</v>
      </c>
      <c r="R1256" s="28">
        <v>7</v>
      </c>
      <c r="S1256" s="28">
        <v>5</v>
      </c>
      <c r="T1256">
        <v>2003</v>
      </c>
      <c r="U1256">
        <v>2004</v>
      </c>
      <c r="V1256" s="14">
        <f t="shared" si="19"/>
        <v>1</v>
      </c>
      <c r="W1256" s="28" t="s">
        <v>93</v>
      </c>
      <c r="X1256" s="28" t="s">
        <v>94</v>
      </c>
      <c r="Y1256" s="30" t="s">
        <v>95</v>
      </c>
      <c r="Z1256" s="28" t="s">
        <v>95</v>
      </c>
      <c r="AA1256" t="s">
        <v>137</v>
      </c>
      <c r="AB1256" s="28">
        <v>92</v>
      </c>
      <c r="AC1256" s="28" t="s">
        <v>97</v>
      </c>
      <c r="AD1256" s="28" t="s">
        <v>98</v>
      </c>
      <c r="AE1256" s="30" t="s">
        <v>99</v>
      </c>
      <c r="AF1256" t="s">
        <v>97</v>
      </c>
      <c r="AG1256" t="s">
        <v>98</v>
      </c>
      <c r="AH1256" t="s">
        <v>100</v>
      </c>
      <c r="AI1256" t="s">
        <v>102</v>
      </c>
      <c r="AJ1256">
        <v>0</v>
      </c>
      <c r="AK1256" t="s">
        <v>102</v>
      </c>
      <c r="AL1256">
        <v>0</v>
      </c>
      <c r="AM1256">
        <v>746</v>
      </c>
      <c r="AN1256">
        <v>746</v>
      </c>
      <c r="AO1256" s="28" t="s">
        <v>103</v>
      </c>
      <c r="AP1256" s="28" t="s">
        <v>104</v>
      </c>
      <c r="AQ1256" t="s">
        <v>105</v>
      </c>
      <c r="AR1256" t="s">
        <v>106</v>
      </c>
      <c r="AS1256">
        <v>760</v>
      </c>
      <c r="AT1256">
        <v>896</v>
      </c>
      <c r="AU1256">
        <v>0</v>
      </c>
      <c r="AV1256">
        <v>1656</v>
      </c>
      <c r="AW1256" s="30">
        <v>0</v>
      </c>
      <c r="AX1256">
        <v>0</v>
      </c>
      <c r="AY1256" s="30">
        <v>2</v>
      </c>
      <c r="AZ1256" s="30">
        <v>1</v>
      </c>
      <c r="BA1256">
        <v>3</v>
      </c>
      <c r="BB1256" s="14">
        <f>IF(Table1[[#This Row],[FullBath]]+Table1[[#This Row],[HalfBath]]=Table1[[#This Row],[BedroomAbvGr]],1,0)</f>
        <v>1</v>
      </c>
      <c r="BC1256">
        <v>1</v>
      </c>
      <c r="BD1256" s="30" t="s">
        <v>97</v>
      </c>
      <c r="BE1256">
        <v>7</v>
      </c>
      <c r="BF1256" t="s">
        <v>107</v>
      </c>
      <c r="BG1256">
        <v>1</v>
      </c>
      <c r="BH1256" t="s">
        <v>97</v>
      </c>
      <c r="BI1256" t="s">
        <v>156</v>
      </c>
      <c r="BJ1256">
        <v>2003</v>
      </c>
      <c r="BK1256" t="s">
        <v>157</v>
      </c>
      <c r="BL1256">
        <v>2</v>
      </c>
      <c r="BM1256">
        <v>397</v>
      </c>
      <c r="BN1256" t="s">
        <v>98</v>
      </c>
      <c r="BO1256" t="s">
        <v>98</v>
      </c>
      <c r="BP1256" t="s">
        <v>105</v>
      </c>
      <c r="BQ1256" s="30">
        <v>178</v>
      </c>
      <c r="BR1256" s="14">
        <f>IF(Table1[[#This Row],[WoodDeckSF]]&gt;0,1,0)</f>
        <v>1</v>
      </c>
      <c r="BS1256">
        <v>128</v>
      </c>
      <c r="BT1256">
        <v>0</v>
      </c>
      <c r="BU1256">
        <v>0</v>
      </c>
      <c r="BV1256">
        <v>0</v>
      </c>
      <c r="BW1256">
        <v>0</v>
      </c>
      <c r="BX1256" s="28" t="s">
        <v>83</v>
      </c>
      <c r="BY1256" s="14">
        <f>IF(Table1[[#This Row],[PoolQC]]="NA", 0, 1)</f>
        <v>0</v>
      </c>
      <c r="BZ1256" s="30" t="s">
        <v>83</v>
      </c>
      <c r="CA1256" s="14">
        <f>IF(Table1[[#This Row],[Fence]]="NA",0,1)</f>
        <v>0</v>
      </c>
      <c r="CB1256" t="s">
        <v>83</v>
      </c>
      <c r="CC1256">
        <v>0</v>
      </c>
      <c r="CD1256" s="30">
        <v>7</v>
      </c>
      <c r="CE1256">
        <v>2008</v>
      </c>
      <c r="CF1256" t="s">
        <v>110</v>
      </c>
      <c r="CG1256" t="s">
        <v>111</v>
      </c>
      <c r="CH1256" s="14">
        <f>IF(Table1[[#This Row],[SaleCondition]]="Normal",1,0)</f>
        <v>1</v>
      </c>
      <c r="CI1256" s="1">
        <v>165400</v>
      </c>
    </row>
    <row r="1257" spans="1:87" x14ac:dyDescent="0.2">
      <c r="A1257">
        <v>1256</v>
      </c>
      <c r="B1257">
        <v>50</v>
      </c>
      <c r="C1257" s="28" t="s">
        <v>142</v>
      </c>
      <c r="D1257">
        <v>52</v>
      </c>
      <c r="E1257">
        <v>6240</v>
      </c>
      <c r="F1257" s="28" t="s">
        <v>82</v>
      </c>
      <c r="G1257" t="s">
        <v>83</v>
      </c>
      <c r="H1257" t="s">
        <v>84</v>
      </c>
      <c r="I1257" s="28" t="s">
        <v>85</v>
      </c>
      <c r="J1257" t="s">
        <v>86</v>
      </c>
      <c r="K1257" s="30" t="s">
        <v>87</v>
      </c>
      <c r="L1257" t="s">
        <v>88</v>
      </c>
      <c r="M1257" s="31" t="s">
        <v>148</v>
      </c>
      <c r="N1257" s="31" t="s">
        <v>90</v>
      </c>
      <c r="O1257" s="28" t="s">
        <v>90</v>
      </c>
      <c r="P1257" t="s">
        <v>91</v>
      </c>
      <c r="Q1257" s="30" t="s">
        <v>132</v>
      </c>
      <c r="R1257" s="28">
        <v>6</v>
      </c>
      <c r="S1257" s="28">
        <v>6</v>
      </c>
      <c r="T1257">
        <v>1931</v>
      </c>
      <c r="U1257">
        <v>1950</v>
      </c>
      <c r="V1257" s="14">
        <f t="shared" si="19"/>
        <v>1</v>
      </c>
      <c r="W1257" s="28" t="s">
        <v>93</v>
      </c>
      <c r="X1257" s="28" t="s">
        <v>94</v>
      </c>
      <c r="Y1257" s="30" t="s">
        <v>124</v>
      </c>
      <c r="Z1257" s="28" t="s">
        <v>124</v>
      </c>
      <c r="AA1257" t="s">
        <v>117</v>
      </c>
      <c r="AB1257" s="28">
        <v>0</v>
      </c>
      <c r="AC1257" s="28" t="s">
        <v>98</v>
      </c>
      <c r="AD1257" s="28" t="s">
        <v>98</v>
      </c>
      <c r="AE1257" s="30" t="s">
        <v>126</v>
      </c>
      <c r="AF1257" t="s">
        <v>98</v>
      </c>
      <c r="AG1257" t="s">
        <v>147</v>
      </c>
      <c r="AH1257" t="s">
        <v>100</v>
      </c>
      <c r="AI1257" t="s">
        <v>172</v>
      </c>
      <c r="AJ1257">
        <v>425</v>
      </c>
      <c r="AK1257" t="s">
        <v>102</v>
      </c>
      <c r="AL1257">
        <v>0</v>
      </c>
      <c r="AM1257">
        <v>459</v>
      </c>
      <c r="AN1257">
        <v>884</v>
      </c>
      <c r="AO1257" s="28" t="s">
        <v>103</v>
      </c>
      <c r="AP1257" s="28" t="s">
        <v>98</v>
      </c>
      <c r="AQ1257" t="s">
        <v>105</v>
      </c>
      <c r="AR1257" t="s">
        <v>164</v>
      </c>
      <c r="AS1257">
        <v>959</v>
      </c>
      <c r="AT1257">
        <v>408</v>
      </c>
      <c r="AU1257">
        <v>0</v>
      </c>
      <c r="AV1257">
        <v>1367</v>
      </c>
      <c r="AW1257" s="30">
        <v>0</v>
      </c>
      <c r="AX1257">
        <v>0</v>
      </c>
      <c r="AY1257" s="30">
        <v>1</v>
      </c>
      <c r="AZ1257" s="30">
        <v>0</v>
      </c>
      <c r="BA1257">
        <v>3</v>
      </c>
      <c r="BB1257" s="14">
        <f>IF(Table1[[#This Row],[FullBath]]+Table1[[#This Row],[HalfBath]]=Table1[[#This Row],[BedroomAbvGr]],1,0)</f>
        <v>0</v>
      </c>
      <c r="BC1257">
        <v>1</v>
      </c>
      <c r="BD1257" s="30" t="s">
        <v>98</v>
      </c>
      <c r="BE1257">
        <v>6</v>
      </c>
      <c r="BF1257" t="s">
        <v>107</v>
      </c>
      <c r="BG1257">
        <v>1</v>
      </c>
      <c r="BH1257" t="s">
        <v>97</v>
      </c>
      <c r="BI1257" t="s">
        <v>127</v>
      </c>
      <c r="BJ1257">
        <v>1978</v>
      </c>
      <c r="BK1257" t="s">
        <v>102</v>
      </c>
      <c r="BL1257">
        <v>1</v>
      </c>
      <c r="BM1257">
        <v>560</v>
      </c>
      <c r="BN1257" t="s">
        <v>98</v>
      </c>
      <c r="BO1257" t="s">
        <v>98</v>
      </c>
      <c r="BP1257" t="s">
        <v>105</v>
      </c>
      <c r="BQ1257" s="30">
        <v>0</v>
      </c>
      <c r="BR1257" s="14">
        <f>IF(Table1[[#This Row],[WoodDeckSF]]&gt;0,1,0)</f>
        <v>0</v>
      </c>
      <c r="BS1257">
        <v>0</v>
      </c>
      <c r="BT1257">
        <v>0</v>
      </c>
      <c r="BU1257">
        <v>0</v>
      </c>
      <c r="BV1257">
        <v>120</v>
      </c>
      <c r="BW1257">
        <v>0</v>
      </c>
      <c r="BX1257" s="28" t="s">
        <v>83</v>
      </c>
      <c r="BY1257" s="14">
        <f>IF(Table1[[#This Row],[PoolQC]]="NA", 0, 1)</f>
        <v>0</v>
      </c>
      <c r="BZ1257" s="30" t="s">
        <v>83</v>
      </c>
      <c r="CA1257" s="14">
        <f>IF(Table1[[#This Row],[Fence]]="NA",0,1)</f>
        <v>0</v>
      </c>
      <c r="CB1257" t="s">
        <v>83</v>
      </c>
      <c r="CC1257">
        <v>0</v>
      </c>
      <c r="CD1257" s="30">
        <v>11</v>
      </c>
      <c r="CE1257">
        <v>2007</v>
      </c>
      <c r="CF1257" t="s">
        <v>110</v>
      </c>
      <c r="CG1257" t="s">
        <v>111</v>
      </c>
      <c r="CH1257" s="14">
        <f>IF(Table1[[#This Row],[SaleCondition]]="Normal",1,0)</f>
        <v>1</v>
      </c>
      <c r="CI1257" s="1">
        <v>127500</v>
      </c>
    </row>
    <row r="1258" spans="1:87" x14ac:dyDescent="0.2">
      <c r="A1258">
        <v>1257</v>
      </c>
      <c r="B1258">
        <v>20</v>
      </c>
      <c r="C1258" s="28" t="s">
        <v>81</v>
      </c>
      <c r="D1258">
        <v>91</v>
      </c>
      <c r="E1258">
        <v>14303</v>
      </c>
      <c r="F1258" s="28" t="s">
        <v>82</v>
      </c>
      <c r="G1258" t="s">
        <v>83</v>
      </c>
      <c r="H1258" t="s">
        <v>120</v>
      </c>
      <c r="I1258" s="28" t="s">
        <v>85</v>
      </c>
      <c r="J1258" t="s">
        <v>86</v>
      </c>
      <c r="K1258" s="30" t="s">
        <v>122</v>
      </c>
      <c r="L1258" t="s">
        <v>88</v>
      </c>
      <c r="M1258" s="31" t="s">
        <v>129</v>
      </c>
      <c r="N1258" s="31" t="s">
        <v>90</v>
      </c>
      <c r="O1258" s="28" t="s">
        <v>90</v>
      </c>
      <c r="P1258" t="s">
        <v>91</v>
      </c>
      <c r="Q1258" s="30" t="s">
        <v>115</v>
      </c>
      <c r="R1258" s="28">
        <v>8</v>
      </c>
      <c r="S1258" s="28">
        <v>5</v>
      </c>
      <c r="T1258">
        <v>1994</v>
      </c>
      <c r="U1258">
        <v>1994</v>
      </c>
      <c r="V1258" s="14">
        <f t="shared" si="19"/>
        <v>0</v>
      </c>
      <c r="W1258" s="28" t="s">
        <v>152</v>
      </c>
      <c r="X1258" s="28" t="s">
        <v>94</v>
      </c>
      <c r="Y1258" s="30" t="s">
        <v>140</v>
      </c>
      <c r="Z1258" s="28" t="s">
        <v>140</v>
      </c>
      <c r="AA1258" t="s">
        <v>96</v>
      </c>
      <c r="AB1258" s="28">
        <v>554</v>
      </c>
      <c r="AC1258" s="28" t="s">
        <v>97</v>
      </c>
      <c r="AD1258" s="28" t="s">
        <v>98</v>
      </c>
      <c r="AE1258" s="30" t="s">
        <v>99</v>
      </c>
      <c r="AF1258" t="s">
        <v>97</v>
      </c>
      <c r="AG1258" t="s">
        <v>98</v>
      </c>
      <c r="AH1258" t="s">
        <v>97</v>
      </c>
      <c r="AI1258" t="s">
        <v>101</v>
      </c>
      <c r="AJ1258">
        <v>1314</v>
      </c>
      <c r="AK1258" t="s">
        <v>102</v>
      </c>
      <c r="AL1258">
        <v>0</v>
      </c>
      <c r="AM1258">
        <v>672</v>
      </c>
      <c r="AN1258">
        <v>1986</v>
      </c>
      <c r="AO1258" s="28" t="s">
        <v>103</v>
      </c>
      <c r="AP1258" s="28" t="s">
        <v>104</v>
      </c>
      <c r="AQ1258" t="s">
        <v>105</v>
      </c>
      <c r="AR1258" t="s">
        <v>106</v>
      </c>
      <c r="AS1258">
        <v>1987</v>
      </c>
      <c r="AT1258">
        <v>0</v>
      </c>
      <c r="AU1258">
        <v>0</v>
      </c>
      <c r="AV1258">
        <v>1987</v>
      </c>
      <c r="AW1258" s="30">
        <v>1</v>
      </c>
      <c r="AX1258">
        <v>0</v>
      </c>
      <c r="AY1258" s="30">
        <v>2</v>
      </c>
      <c r="AZ1258" s="30">
        <v>0</v>
      </c>
      <c r="BA1258">
        <v>2</v>
      </c>
      <c r="BB1258" s="14">
        <f>IF(Table1[[#This Row],[FullBath]]+Table1[[#This Row],[HalfBath]]=Table1[[#This Row],[BedroomAbvGr]],1,0)</f>
        <v>1</v>
      </c>
      <c r="BC1258">
        <v>1</v>
      </c>
      <c r="BD1258" s="30" t="s">
        <v>97</v>
      </c>
      <c r="BE1258">
        <v>7</v>
      </c>
      <c r="BF1258" t="s">
        <v>107</v>
      </c>
      <c r="BG1258">
        <v>1</v>
      </c>
      <c r="BH1258" t="s">
        <v>98</v>
      </c>
      <c r="BI1258" t="s">
        <v>108</v>
      </c>
      <c r="BJ1258">
        <v>1994</v>
      </c>
      <c r="BK1258" t="s">
        <v>157</v>
      </c>
      <c r="BL1258">
        <v>2</v>
      </c>
      <c r="BM1258">
        <v>691</v>
      </c>
      <c r="BN1258" t="s">
        <v>98</v>
      </c>
      <c r="BO1258" t="s">
        <v>98</v>
      </c>
      <c r="BP1258" t="s">
        <v>105</v>
      </c>
      <c r="BQ1258" s="30">
        <v>262</v>
      </c>
      <c r="BR1258" s="14">
        <f>IF(Table1[[#This Row],[WoodDeckSF]]&gt;0,1,0)</f>
        <v>1</v>
      </c>
      <c r="BS1258">
        <v>36</v>
      </c>
      <c r="BT1258">
        <v>0</v>
      </c>
      <c r="BU1258">
        <v>0</v>
      </c>
      <c r="BV1258">
        <v>0</v>
      </c>
      <c r="BW1258">
        <v>0</v>
      </c>
      <c r="BX1258" s="28" t="s">
        <v>83</v>
      </c>
      <c r="BY1258" s="14">
        <f>IF(Table1[[#This Row],[PoolQC]]="NA", 0, 1)</f>
        <v>0</v>
      </c>
      <c r="BZ1258" s="30" t="s">
        <v>83</v>
      </c>
      <c r="CA1258" s="14">
        <f>IF(Table1[[#This Row],[Fence]]="NA",0,1)</f>
        <v>0</v>
      </c>
      <c r="CB1258" t="s">
        <v>83</v>
      </c>
      <c r="CC1258">
        <v>0</v>
      </c>
      <c r="CD1258" s="30">
        <v>8</v>
      </c>
      <c r="CE1258">
        <v>2008</v>
      </c>
      <c r="CF1258" t="s">
        <v>110</v>
      </c>
      <c r="CG1258" t="s">
        <v>111</v>
      </c>
      <c r="CH1258" s="14">
        <f>IF(Table1[[#This Row],[SaleCondition]]="Normal",1,0)</f>
        <v>1</v>
      </c>
      <c r="CI1258" s="1">
        <v>301500</v>
      </c>
    </row>
    <row r="1259" spans="1:87" x14ac:dyDescent="0.2">
      <c r="A1259">
        <v>1258</v>
      </c>
      <c r="B1259">
        <v>30</v>
      </c>
      <c r="C1259" s="28" t="s">
        <v>81</v>
      </c>
      <c r="D1259">
        <v>56</v>
      </c>
      <c r="E1259">
        <v>4060</v>
      </c>
      <c r="F1259" s="28" t="s">
        <v>82</v>
      </c>
      <c r="G1259" t="s">
        <v>83</v>
      </c>
      <c r="H1259" t="s">
        <v>84</v>
      </c>
      <c r="I1259" s="28" t="s">
        <v>85</v>
      </c>
      <c r="J1259" t="s">
        <v>86</v>
      </c>
      <c r="K1259" s="30" t="s">
        <v>122</v>
      </c>
      <c r="L1259" t="s">
        <v>88</v>
      </c>
      <c r="M1259" s="31" t="s">
        <v>185</v>
      </c>
      <c r="N1259" s="31" t="s">
        <v>114</v>
      </c>
      <c r="O1259" s="28" t="s">
        <v>90</v>
      </c>
      <c r="P1259" t="s">
        <v>91</v>
      </c>
      <c r="Q1259" s="30" t="s">
        <v>115</v>
      </c>
      <c r="R1259" s="28">
        <v>5</v>
      </c>
      <c r="S1259" s="28">
        <v>8</v>
      </c>
      <c r="T1259">
        <v>1922</v>
      </c>
      <c r="U1259">
        <v>1950</v>
      </c>
      <c r="V1259" s="14">
        <f t="shared" si="19"/>
        <v>1</v>
      </c>
      <c r="W1259" s="28" t="s">
        <v>93</v>
      </c>
      <c r="X1259" s="28" t="s">
        <v>94</v>
      </c>
      <c r="Y1259" s="30" t="s">
        <v>124</v>
      </c>
      <c r="Z1259" s="28" t="s">
        <v>124</v>
      </c>
      <c r="AA1259" t="s">
        <v>117</v>
      </c>
      <c r="AB1259" s="28">
        <v>0</v>
      </c>
      <c r="AC1259" s="28" t="s">
        <v>98</v>
      </c>
      <c r="AD1259" s="28" t="s">
        <v>98</v>
      </c>
      <c r="AE1259" s="30" t="s">
        <v>99</v>
      </c>
      <c r="AF1259" t="s">
        <v>147</v>
      </c>
      <c r="AG1259" t="s">
        <v>98</v>
      </c>
      <c r="AH1259" t="s">
        <v>100</v>
      </c>
      <c r="AI1259" t="s">
        <v>102</v>
      </c>
      <c r="AJ1259">
        <v>0</v>
      </c>
      <c r="AK1259" t="s">
        <v>102</v>
      </c>
      <c r="AL1259">
        <v>0</v>
      </c>
      <c r="AM1259">
        <v>864</v>
      </c>
      <c r="AN1259">
        <v>864</v>
      </c>
      <c r="AO1259" s="28" t="s">
        <v>103</v>
      </c>
      <c r="AP1259" s="28" t="s">
        <v>104</v>
      </c>
      <c r="AQ1259" t="s">
        <v>105</v>
      </c>
      <c r="AR1259" t="s">
        <v>106</v>
      </c>
      <c r="AS1259">
        <v>864</v>
      </c>
      <c r="AT1259">
        <v>0</v>
      </c>
      <c r="AU1259">
        <v>0</v>
      </c>
      <c r="AV1259">
        <v>864</v>
      </c>
      <c r="AW1259" s="30">
        <v>0</v>
      </c>
      <c r="AX1259">
        <v>0</v>
      </c>
      <c r="AY1259" s="30">
        <v>1</v>
      </c>
      <c r="AZ1259" s="30">
        <v>0</v>
      </c>
      <c r="BA1259">
        <v>2</v>
      </c>
      <c r="BB1259" s="14">
        <f>IF(Table1[[#This Row],[FullBath]]+Table1[[#This Row],[HalfBath]]=Table1[[#This Row],[BedroomAbvGr]],1,0)</f>
        <v>0</v>
      </c>
      <c r="BC1259">
        <v>1</v>
      </c>
      <c r="BD1259" s="30" t="s">
        <v>98</v>
      </c>
      <c r="BE1259">
        <v>4</v>
      </c>
      <c r="BF1259" t="s">
        <v>107</v>
      </c>
      <c r="BG1259">
        <v>0</v>
      </c>
      <c r="BH1259" t="s">
        <v>83</v>
      </c>
      <c r="BI1259" t="s">
        <v>83</v>
      </c>
      <c r="BJ1259" t="s">
        <v>83</v>
      </c>
      <c r="BK1259" t="s">
        <v>83</v>
      </c>
      <c r="BL1259">
        <v>0</v>
      </c>
      <c r="BM1259">
        <v>0</v>
      </c>
      <c r="BN1259" t="s">
        <v>83</v>
      </c>
      <c r="BO1259" t="s">
        <v>83</v>
      </c>
      <c r="BP1259" t="s">
        <v>105</v>
      </c>
      <c r="BQ1259" s="30">
        <v>0</v>
      </c>
      <c r="BR1259" s="14">
        <f>IF(Table1[[#This Row],[WoodDeckSF]]&gt;0,1,0)</f>
        <v>0</v>
      </c>
      <c r="BS1259">
        <v>96</v>
      </c>
      <c r="BT1259">
        <v>0</v>
      </c>
      <c r="BU1259">
        <v>0</v>
      </c>
      <c r="BV1259">
        <v>0</v>
      </c>
      <c r="BW1259">
        <v>0</v>
      </c>
      <c r="BX1259" s="28" t="s">
        <v>83</v>
      </c>
      <c r="BY1259" s="14">
        <f>IF(Table1[[#This Row],[PoolQC]]="NA", 0, 1)</f>
        <v>0</v>
      </c>
      <c r="BZ1259" s="30" t="s">
        <v>83</v>
      </c>
      <c r="CA1259" s="14">
        <f>IF(Table1[[#This Row],[Fence]]="NA",0,1)</f>
        <v>0</v>
      </c>
      <c r="CB1259" t="s">
        <v>83</v>
      </c>
      <c r="CC1259">
        <v>0</v>
      </c>
      <c r="CD1259" s="30">
        <v>7</v>
      </c>
      <c r="CE1259">
        <v>2009</v>
      </c>
      <c r="CF1259" t="s">
        <v>110</v>
      </c>
      <c r="CG1259" t="s">
        <v>111</v>
      </c>
      <c r="CH1259" s="14">
        <f>IF(Table1[[#This Row],[SaleCondition]]="Normal",1,0)</f>
        <v>1</v>
      </c>
      <c r="CI1259" s="1">
        <v>99900</v>
      </c>
    </row>
    <row r="1260" spans="1:87" x14ac:dyDescent="0.2">
      <c r="A1260">
        <v>1259</v>
      </c>
      <c r="B1260">
        <v>80</v>
      </c>
      <c r="C1260" s="28" t="s">
        <v>81</v>
      </c>
      <c r="D1260">
        <v>59</v>
      </c>
      <c r="E1260">
        <v>9587</v>
      </c>
      <c r="F1260" s="28" t="s">
        <v>82</v>
      </c>
      <c r="G1260" t="s">
        <v>83</v>
      </c>
      <c r="H1260" t="s">
        <v>120</v>
      </c>
      <c r="I1260" s="28" t="s">
        <v>85</v>
      </c>
      <c r="J1260" t="s">
        <v>86</v>
      </c>
      <c r="K1260" s="30" t="s">
        <v>87</v>
      </c>
      <c r="L1260" t="s">
        <v>88</v>
      </c>
      <c r="M1260" s="31" t="s">
        <v>193</v>
      </c>
      <c r="N1260" s="31" t="s">
        <v>90</v>
      </c>
      <c r="O1260" s="28" t="s">
        <v>90</v>
      </c>
      <c r="P1260" t="s">
        <v>91</v>
      </c>
      <c r="Q1260" s="30" t="s">
        <v>197</v>
      </c>
      <c r="R1260" s="28">
        <v>7</v>
      </c>
      <c r="S1260" s="28">
        <v>5</v>
      </c>
      <c r="T1260">
        <v>2005</v>
      </c>
      <c r="U1260">
        <v>2005</v>
      </c>
      <c r="V1260" s="14">
        <f t="shared" si="19"/>
        <v>0</v>
      </c>
      <c r="W1260" s="28" t="s">
        <v>93</v>
      </c>
      <c r="X1260" s="28" t="s">
        <v>94</v>
      </c>
      <c r="Y1260" s="30" t="s">
        <v>95</v>
      </c>
      <c r="Z1260" s="28" t="s">
        <v>95</v>
      </c>
      <c r="AA1260" t="s">
        <v>137</v>
      </c>
      <c r="AB1260" s="28">
        <v>182</v>
      </c>
      <c r="AC1260" s="28" t="s">
        <v>97</v>
      </c>
      <c r="AD1260" s="28" t="s">
        <v>98</v>
      </c>
      <c r="AE1260" s="30" t="s">
        <v>99</v>
      </c>
      <c r="AF1260" t="s">
        <v>97</v>
      </c>
      <c r="AG1260" t="s">
        <v>98</v>
      </c>
      <c r="AH1260" t="s">
        <v>97</v>
      </c>
      <c r="AI1260" t="s">
        <v>101</v>
      </c>
      <c r="AJ1260">
        <v>655</v>
      </c>
      <c r="AK1260" t="s">
        <v>102</v>
      </c>
      <c r="AL1260">
        <v>0</v>
      </c>
      <c r="AM1260">
        <v>201</v>
      </c>
      <c r="AN1260">
        <v>856</v>
      </c>
      <c r="AO1260" s="28" t="s">
        <v>103</v>
      </c>
      <c r="AP1260" s="28" t="s">
        <v>104</v>
      </c>
      <c r="AQ1260" t="s">
        <v>105</v>
      </c>
      <c r="AR1260" t="s">
        <v>106</v>
      </c>
      <c r="AS1260">
        <v>1166</v>
      </c>
      <c r="AT1260">
        <v>0</v>
      </c>
      <c r="AU1260">
        <v>0</v>
      </c>
      <c r="AV1260">
        <v>1166</v>
      </c>
      <c r="AW1260" s="30">
        <v>1</v>
      </c>
      <c r="AX1260">
        <v>0</v>
      </c>
      <c r="AY1260" s="30">
        <v>2</v>
      </c>
      <c r="AZ1260" s="30">
        <v>0</v>
      </c>
      <c r="BA1260">
        <v>2</v>
      </c>
      <c r="BB1260" s="14">
        <f>IF(Table1[[#This Row],[FullBath]]+Table1[[#This Row],[HalfBath]]=Table1[[#This Row],[BedroomAbvGr]],1,0)</f>
        <v>1</v>
      </c>
      <c r="BC1260">
        <v>1</v>
      </c>
      <c r="BD1260" s="30" t="s">
        <v>97</v>
      </c>
      <c r="BE1260">
        <v>5</v>
      </c>
      <c r="BF1260" t="s">
        <v>107</v>
      </c>
      <c r="BG1260">
        <v>0</v>
      </c>
      <c r="BH1260" t="s">
        <v>83</v>
      </c>
      <c r="BI1260" t="s">
        <v>108</v>
      </c>
      <c r="BJ1260">
        <v>2005</v>
      </c>
      <c r="BK1260" t="s">
        <v>157</v>
      </c>
      <c r="BL1260">
        <v>2</v>
      </c>
      <c r="BM1260">
        <v>400</v>
      </c>
      <c r="BN1260" t="s">
        <v>98</v>
      </c>
      <c r="BO1260" t="s">
        <v>98</v>
      </c>
      <c r="BP1260" t="s">
        <v>105</v>
      </c>
      <c r="BQ1260" s="30">
        <v>212</v>
      </c>
      <c r="BR1260" s="14">
        <f>IF(Table1[[#This Row],[WoodDeckSF]]&gt;0,1,0)</f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 s="28" t="s">
        <v>83</v>
      </c>
      <c r="BY1260" s="14">
        <f>IF(Table1[[#This Row],[PoolQC]]="NA", 0, 1)</f>
        <v>0</v>
      </c>
      <c r="BZ1260" s="30" t="s">
        <v>83</v>
      </c>
      <c r="CA1260" s="14">
        <f>IF(Table1[[#This Row],[Fence]]="NA",0,1)</f>
        <v>0</v>
      </c>
      <c r="CB1260" t="s">
        <v>83</v>
      </c>
      <c r="CC1260">
        <v>0</v>
      </c>
      <c r="CD1260" s="30">
        <v>7</v>
      </c>
      <c r="CE1260">
        <v>2008</v>
      </c>
      <c r="CF1260" t="s">
        <v>110</v>
      </c>
      <c r="CG1260" t="s">
        <v>111</v>
      </c>
      <c r="CH1260" s="14">
        <f>IF(Table1[[#This Row],[SaleCondition]]="Normal",1,0)</f>
        <v>1</v>
      </c>
      <c r="CI1260" s="1">
        <v>190000</v>
      </c>
    </row>
    <row r="1261" spans="1:87" x14ac:dyDescent="0.2">
      <c r="A1261">
        <v>1260</v>
      </c>
      <c r="B1261">
        <v>20</v>
      </c>
      <c r="C1261" s="28" t="s">
        <v>81</v>
      </c>
      <c r="D1261">
        <v>65</v>
      </c>
      <c r="E1261">
        <v>9750</v>
      </c>
      <c r="F1261" s="28" t="s">
        <v>82</v>
      </c>
      <c r="G1261" t="s">
        <v>83</v>
      </c>
      <c r="H1261" t="s">
        <v>84</v>
      </c>
      <c r="I1261" s="28" t="s">
        <v>85</v>
      </c>
      <c r="J1261" t="s">
        <v>86</v>
      </c>
      <c r="K1261" s="30" t="s">
        <v>112</v>
      </c>
      <c r="L1261" t="s">
        <v>88</v>
      </c>
      <c r="M1261" s="31" t="s">
        <v>162</v>
      </c>
      <c r="N1261" s="31" t="s">
        <v>90</v>
      </c>
      <c r="O1261" s="28" t="s">
        <v>90</v>
      </c>
      <c r="P1261" t="s">
        <v>91</v>
      </c>
      <c r="Q1261" s="30" t="s">
        <v>115</v>
      </c>
      <c r="R1261" s="28">
        <v>6</v>
      </c>
      <c r="S1261" s="28">
        <v>8</v>
      </c>
      <c r="T1261">
        <v>1969</v>
      </c>
      <c r="U1261">
        <v>1969</v>
      </c>
      <c r="V1261" s="14">
        <f t="shared" si="19"/>
        <v>0</v>
      </c>
      <c r="W1261" s="28" t="s">
        <v>93</v>
      </c>
      <c r="X1261" s="28" t="s">
        <v>94</v>
      </c>
      <c r="Y1261" s="30" t="s">
        <v>140</v>
      </c>
      <c r="Z1261" s="28" t="s">
        <v>140</v>
      </c>
      <c r="AA1261" t="s">
        <v>117</v>
      </c>
      <c r="AB1261" s="28">
        <v>0</v>
      </c>
      <c r="AC1261" s="28" t="s">
        <v>98</v>
      </c>
      <c r="AD1261" s="28" t="s">
        <v>98</v>
      </c>
      <c r="AE1261" s="30" t="s">
        <v>118</v>
      </c>
      <c r="AF1261" t="s">
        <v>97</v>
      </c>
      <c r="AG1261" t="s">
        <v>98</v>
      </c>
      <c r="AH1261" t="s">
        <v>100</v>
      </c>
      <c r="AI1261" t="s">
        <v>119</v>
      </c>
      <c r="AJ1261">
        <v>602</v>
      </c>
      <c r="AK1261" t="s">
        <v>172</v>
      </c>
      <c r="AL1261">
        <v>438</v>
      </c>
      <c r="AM1261">
        <v>14</v>
      </c>
      <c r="AN1261">
        <v>1054</v>
      </c>
      <c r="AO1261" s="28" t="s">
        <v>103</v>
      </c>
      <c r="AP1261" s="28" t="s">
        <v>97</v>
      </c>
      <c r="AQ1261" t="s">
        <v>105</v>
      </c>
      <c r="AR1261" t="s">
        <v>106</v>
      </c>
      <c r="AS1261">
        <v>1054</v>
      </c>
      <c r="AT1261">
        <v>0</v>
      </c>
      <c r="AU1261">
        <v>0</v>
      </c>
      <c r="AV1261">
        <v>1054</v>
      </c>
      <c r="AW1261" s="30">
        <v>1</v>
      </c>
      <c r="AX1261">
        <v>0</v>
      </c>
      <c r="AY1261" s="30">
        <v>1</v>
      </c>
      <c r="AZ1261" s="30">
        <v>1</v>
      </c>
      <c r="BA1261">
        <v>3</v>
      </c>
      <c r="BB1261" s="14">
        <f>IF(Table1[[#This Row],[FullBath]]+Table1[[#This Row],[HalfBath]]=Table1[[#This Row],[BedroomAbvGr]],1,0)</f>
        <v>0</v>
      </c>
      <c r="BC1261">
        <v>1</v>
      </c>
      <c r="BD1261" s="30" t="s">
        <v>98</v>
      </c>
      <c r="BE1261">
        <v>6</v>
      </c>
      <c r="BF1261" t="s">
        <v>107</v>
      </c>
      <c r="BG1261">
        <v>0</v>
      </c>
      <c r="BH1261" t="s">
        <v>83</v>
      </c>
      <c r="BI1261" t="s">
        <v>108</v>
      </c>
      <c r="BJ1261">
        <v>1969</v>
      </c>
      <c r="BK1261" t="s">
        <v>102</v>
      </c>
      <c r="BL1261">
        <v>2</v>
      </c>
      <c r="BM1261">
        <v>460</v>
      </c>
      <c r="BN1261" t="s">
        <v>98</v>
      </c>
      <c r="BO1261" t="s">
        <v>98</v>
      </c>
      <c r="BP1261" t="s">
        <v>105</v>
      </c>
      <c r="BQ1261" s="30">
        <v>180</v>
      </c>
      <c r="BR1261" s="14">
        <f>IF(Table1[[#This Row],[WoodDeckSF]]&gt;0,1,0)</f>
        <v>1</v>
      </c>
      <c r="BS1261">
        <v>0</v>
      </c>
      <c r="BT1261">
        <v>0</v>
      </c>
      <c r="BU1261">
        <v>0</v>
      </c>
      <c r="BV1261">
        <v>80</v>
      </c>
      <c r="BW1261">
        <v>0</v>
      </c>
      <c r="BX1261" s="28" t="s">
        <v>83</v>
      </c>
      <c r="BY1261" s="14">
        <f>IF(Table1[[#This Row],[PoolQC]]="NA", 0, 1)</f>
        <v>0</v>
      </c>
      <c r="BZ1261" s="30" t="s">
        <v>83</v>
      </c>
      <c r="CA1261" s="14">
        <f>IF(Table1[[#This Row],[Fence]]="NA",0,1)</f>
        <v>0</v>
      </c>
      <c r="CB1261" t="s">
        <v>83</v>
      </c>
      <c r="CC1261">
        <v>0</v>
      </c>
      <c r="CD1261" s="30">
        <v>7</v>
      </c>
      <c r="CE1261">
        <v>2008</v>
      </c>
      <c r="CF1261" t="s">
        <v>110</v>
      </c>
      <c r="CG1261" t="s">
        <v>111</v>
      </c>
      <c r="CH1261" s="14">
        <f>IF(Table1[[#This Row],[SaleCondition]]="Normal",1,0)</f>
        <v>1</v>
      </c>
      <c r="CI1261" s="1">
        <v>151000</v>
      </c>
    </row>
    <row r="1262" spans="1:87" x14ac:dyDescent="0.2">
      <c r="A1262">
        <v>1261</v>
      </c>
      <c r="B1262">
        <v>60</v>
      </c>
      <c r="C1262" s="28" t="s">
        <v>81</v>
      </c>
      <c r="D1262" t="s">
        <v>83</v>
      </c>
      <c r="E1262">
        <v>24682</v>
      </c>
      <c r="F1262" s="28" t="s">
        <v>82</v>
      </c>
      <c r="G1262" t="s">
        <v>83</v>
      </c>
      <c r="H1262" t="s">
        <v>231</v>
      </c>
      <c r="I1262" s="28" t="s">
        <v>85</v>
      </c>
      <c r="J1262" t="s">
        <v>86</v>
      </c>
      <c r="K1262" s="30" t="s">
        <v>166</v>
      </c>
      <c r="L1262" t="s">
        <v>88</v>
      </c>
      <c r="M1262" s="31" t="s">
        <v>193</v>
      </c>
      <c r="N1262" s="31" t="s">
        <v>202</v>
      </c>
      <c r="O1262" s="28" t="s">
        <v>90</v>
      </c>
      <c r="P1262" t="s">
        <v>91</v>
      </c>
      <c r="Q1262" s="30" t="s">
        <v>92</v>
      </c>
      <c r="R1262" s="28">
        <v>6</v>
      </c>
      <c r="S1262" s="28">
        <v>5</v>
      </c>
      <c r="T1262">
        <v>1999</v>
      </c>
      <c r="U1262">
        <v>1999</v>
      </c>
      <c r="V1262" s="14">
        <f t="shared" si="19"/>
        <v>0</v>
      </c>
      <c r="W1262" s="28" t="s">
        <v>93</v>
      </c>
      <c r="X1262" s="28" t="s">
        <v>94</v>
      </c>
      <c r="Y1262" s="30" t="s">
        <v>95</v>
      </c>
      <c r="Z1262" s="28" t="s">
        <v>95</v>
      </c>
      <c r="AA1262" t="s">
        <v>117</v>
      </c>
      <c r="AB1262" s="28">
        <v>0</v>
      </c>
      <c r="AC1262" s="28" t="s">
        <v>98</v>
      </c>
      <c r="AD1262" s="28" t="s">
        <v>98</v>
      </c>
      <c r="AE1262" s="30" t="s">
        <v>99</v>
      </c>
      <c r="AF1262" t="s">
        <v>97</v>
      </c>
      <c r="AG1262" t="s">
        <v>98</v>
      </c>
      <c r="AH1262" t="s">
        <v>100</v>
      </c>
      <c r="AI1262" t="s">
        <v>102</v>
      </c>
      <c r="AJ1262">
        <v>0</v>
      </c>
      <c r="AK1262" t="s">
        <v>102</v>
      </c>
      <c r="AL1262">
        <v>0</v>
      </c>
      <c r="AM1262">
        <v>841</v>
      </c>
      <c r="AN1262">
        <v>841</v>
      </c>
      <c r="AO1262" s="28" t="s">
        <v>103</v>
      </c>
      <c r="AP1262" s="28" t="s">
        <v>104</v>
      </c>
      <c r="AQ1262" t="s">
        <v>105</v>
      </c>
      <c r="AR1262" t="s">
        <v>106</v>
      </c>
      <c r="AS1262">
        <v>892</v>
      </c>
      <c r="AT1262">
        <v>783</v>
      </c>
      <c r="AU1262">
        <v>0</v>
      </c>
      <c r="AV1262">
        <v>1675</v>
      </c>
      <c r="AW1262" s="30">
        <v>0</v>
      </c>
      <c r="AX1262">
        <v>0</v>
      </c>
      <c r="AY1262" s="30">
        <v>2</v>
      </c>
      <c r="AZ1262" s="30">
        <v>1</v>
      </c>
      <c r="BA1262">
        <v>3</v>
      </c>
      <c r="BB1262" s="14">
        <f>IF(Table1[[#This Row],[FullBath]]+Table1[[#This Row],[HalfBath]]=Table1[[#This Row],[BedroomAbvGr]],1,0)</f>
        <v>1</v>
      </c>
      <c r="BC1262">
        <v>1</v>
      </c>
      <c r="BD1262" s="30" t="s">
        <v>98</v>
      </c>
      <c r="BE1262">
        <v>7</v>
      </c>
      <c r="BF1262" t="s">
        <v>107</v>
      </c>
      <c r="BG1262">
        <v>1</v>
      </c>
      <c r="BH1262" t="s">
        <v>98</v>
      </c>
      <c r="BI1262" t="s">
        <v>156</v>
      </c>
      <c r="BJ1262">
        <v>1999</v>
      </c>
      <c r="BK1262" t="s">
        <v>157</v>
      </c>
      <c r="BL1262">
        <v>2</v>
      </c>
      <c r="BM1262">
        <v>502</v>
      </c>
      <c r="BN1262" t="s">
        <v>98</v>
      </c>
      <c r="BO1262" t="s">
        <v>98</v>
      </c>
      <c r="BP1262" t="s">
        <v>105</v>
      </c>
      <c r="BQ1262" s="30">
        <v>0</v>
      </c>
      <c r="BR1262" s="14">
        <f>IF(Table1[[#This Row],[WoodDeckSF]]&gt;0,1,0)</f>
        <v>0</v>
      </c>
      <c r="BS1262">
        <v>103</v>
      </c>
      <c r="BT1262">
        <v>0</v>
      </c>
      <c r="BU1262">
        <v>0</v>
      </c>
      <c r="BV1262">
        <v>0</v>
      </c>
      <c r="BW1262">
        <v>0</v>
      </c>
      <c r="BX1262" s="28" t="s">
        <v>83</v>
      </c>
      <c r="BY1262" s="14">
        <f>IF(Table1[[#This Row],[PoolQC]]="NA", 0, 1)</f>
        <v>0</v>
      </c>
      <c r="BZ1262" s="30" t="s">
        <v>83</v>
      </c>
      <c r="CA1262" s="14">
        <f>IF(Table1[[#This Row],[Fence]]="NA",0,1)</f>
        <v>0</v>
      </c>
      <c r="CB1262" t="s">
        <v>83</v>
      </c>
      <c r="CC1262">
        <v>0</v>
      </c>
      <c r="CD1262" s="30">
        <v>6</v>
      </c>
      <c r="CE1262">
        <v>2009</v>
      </c>
      <c r="CF1262" t="s">
        <v>110</v>
      </c>
      <c r="CG1262" t="s">
        <v>111</v>
      </c>
      <c r="CH1262" s="14">
        <f>IF(Table1[[#This Row],[SaleCondition]]="Normal",1,0)</f>
        <v>1</v>
      </c>
      <c r="CI1262" s="1">
        <v>181000</v>
      </c>
    </row>
    <row r="1263" spans="1:87" x14ac:dyDescent="0.2">
      <c r="A1263">
        <v>1262</v>
      </c>
      <c r="B1263">
        <v>20</v>
      </c>
      <c r="C1263" s="28" t="s">
        <v>81</v>
      </c>
      <c r="D1263">
        <v>80</v>
      </c>
      <c r="E1263">
        <v>9600</v>
      </c>
      <c r="F1263" s="28" t="s">
        <v>82</v>
      </c>
      <c r="G1263" t="s">
        <v>83</v>
      </c>
      <c r="H1263" t="s">
        <v>84</v>
      </c>
      <c r="I1263" s="28" t="s">
        <v>85</v>
      </c>
      <c r="J1263" t="s">
        <v>86</v>
      </c>
      <c r="K1263" s="30" t="s">
        <v>87</v>
      </c>
      <c r="L1263" t="s">
        <v>88</v>
      </c>
      <c r="M1263" s="31" t="s">
        <v>162</v>
      </c>
      <c r="N1263" s="31" t="s">
        <v>90</v>
      </c>
      <c r="O1263" s="28" t="s">
        <v>90</v>
      </c>
      <c r="P1263" t="s">
        <v>91</v>
      </c>
      <c r="Q1263" s="30" t="s">
        <v>115</v>
      </c>
      <c r="R1263" s="28">
        <v>5</v>
      </c>
      <c r="S1263" s="28">
        <v>6</v>
      </c>
      <c r="T1263">
        <v>1956</v>
      </c>
      <c r="U1263">
        <v>1956</v>
      </c>
      <c r="V1263" s="14">
        <f t="shared" si="19"/>
        <v>0</v>
      </c>
      <c r="W1263" s="28" t="s">
        <v>152</v>
      </c>
      <c r="X1263" s="28" t="s">
        <v>94</v>
      </c>
      <c r="Y1263" s="30" t="s">
        <v>116</v>
      </c>
      <c r="Z1263" s="28" t="s">
        <v>116</v>
      </c>
      <c r="AA1263" t="s">
        <v>117</v>
      </c>
      <c r="AB1263" s="28">
        <v>0</v>
      </c>
      <c r="AC1263" s="28" t="s">
        <v>98</v>
      </c>
      <c r="AD1263" s="28" t="s">
        <v>98</v>
      </c>
      <c r="AE1263" s="30" t="s">
        <v>118</v>
      </c>
      <c r="AF1263" t="s">
        <v>98</v>
      </c>
      <c r="AG1263" t="s">
        <v>98</v>
      </c>
      <c r="AH1263" t="s">
        <v>100</v>
      </c>
      <c r="AI1263" t="s">
        <v>153</v>
      </c>
      <c r="AJ1263">
        <v>504</v>
      </c>
      <c r="AK1263" t="s">
        <v>102</v>
      </c>
      <c r="AL1263">
        <v>0</v>
      </c>
      <c r="AM1263">
        <v>546</v>
      </c>
      <c r="AN1263">
        <v>1050</v>
      </c>
      <c r="AO1263" s="28" t="s">
        <v>103</v>
      </c>
      <c r="AP1263" s="28" t="s">
        <v>97</v>
      </c>
      <c r="AQ1263" t="s">
        <v>105</v>
      </c>
      <c r="AR1263" t="s">
        <v>106</v>
      </c>
      <c r="AS1263">
        <v>1050</v>
      </c>
      <c r="AT1263">
        <v>0</v>
      </c>
      <c r="AU1263">
        <v>0</v>
      </c>
      <c r="AV1263">
        <v>1050</v>
      </c>
      <c r="AW1263" s="30">
        <v>0</v>
      </c>
      <c r="AX1263">
        <v>0</v>
      </c>
      <c r="AY1263" s="30">
        <v>1</v>
      </c>
      <c r="AZ1263" s="30">
        <v>0</v>
      </c>
      <c r="BA1263">
        <v>2</v>
      </c>
      <c r="BB1263" s="14">
        <f>IF(Table1[[#This Row],[FullBath]]+Table1[[#This Row],[HalfBath]]=Table1[[#This Row],[BedroomAbvGr]],1,0)</f>
        <v>0</v>
      </c>
      <c r="BC1263">
        <v>1</v>
      </c>
      <c r="BD1263" s="30" t="s">
        <v>98</v>
      </c>
      <c r="BE1263">
        <v>5</v>
      </c>
      <c r="BF1263" t="s">
        <v>107</v>
      </c>
      <c r="BG1263">
        <v>0</v>
      </c>
      <c r="BH1263" t="s">
        <v>83</v>
      </c>
      <c r="BI1263" t="s">
        <v>108</v>
      </c>
      <c r="BJ1263">
        <v>1956</v>
      </c>
      <c r="BK1263" t="s">
        <v>102</v>
      </c>
      <c r="BL1263">
        <v>1</v>
      </c>
      <c r="BM1263">
        <v>338</v>
      </c>
      <c r="BN1263" t="s">
        <v>98</v>
      </c>
      <c r="BO1263" t="s">
        <v>98</v>
      </c>
      <c r="BP1263" t="s">
        <v>105</v>
      </c>
      <c r="BQ1263" s="30">
        <v>0</v>
      </c>
      <c r="BR1263" s="14">
        <f>IF(Table1[[#This Row],[WoodDeckSF]]&gt;0,1,0)</f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 s="28" t="s">
        <v>83</v>
      </c>
      <c r="BY1263" s="14">
        <f>IF(Table1[[#This Row],[PoolQC]]="NA", 0, 1)</f>
        <v>0</v>
      </c>
      <c r="BZ1263" s="30" t="s">
        <v>83</v>
      </c>
      <c r="CA1263" s="14">
        <f>IF(Table1[[#This Row],[Fence]]="NA",0,1)</f>
        <v>0</v>
      </c>
      <c r="CB1263" t="s">
        <v>83</v>
      </c>
      <c r="CC1263">
        <v>0</v>
      </c>
      <c r="CD1263" s="30">
        <v>6</v>
      </c>
      <c r="CE1263">
        <v>2009</v>
      </c>
      <c r="CF1263" t="s">
        <v>110</v>
      </c>
      <c r="CG1263" t="s">
        <v>111</v>
      </c>
      <c r="CH1263" s="14">
        <f>IF(Table1[[#This Row],[SaleCondition]]="Normal",1,0)</f>
        <v>1</v>
      </c>
      <c r="CI1263" s="1">
        <v>128900</v>
      </c>
    </row>
    <row r="1264" spans="1:87" x14ac:dyDescent="0.2">
      <c r="A1264">
        <v>1263</v>
      </c>
      <c r="B1264">
        <v>50</v>
      </c>
      <c r="C1264" s="28" t="s">
        <v>81</v>
      </c>
      <c r="D1264" t="s">
        <v>83</v>
      </c>
      <c r="E1264">
        <v>11250</v>
      </c>
      <c r="F1264" s="28" t="s">
        <v>82</v>
      </c>
      <c r="G1264" t="s">
        <v>83</v>
      </c>
      <c r="H1264" t="s">
        <v>84</v>
      </c>
      <c r="I1264" s="28" t="s">
        <v>85</v>
      </c>
      <c r="J1264" t="s">
        <v>86</v>
      </c>
      <c r="K1264" s="30" t="s">
        <v>87</v>
      </c>
      <c r="L1264" t="s">
        <v>88</v>
      </c>
      <c r="M1264" s="31" t="s">
        <v>205</v>
      </c>
      <c r="N1264" s="31" t="s">
        <v>90</v>
      </c>
      <c r="O1264" s="28" t="s">
        <v>90</v>
      </c>
      <c r="P1264" t="s">
        <v>91</v>
      </c>
      <c r="Q1264" s="30" t="s">
        <v>132</v>
      </c>
      <c r="R1264" s="28">
        <v>4</v>
      </c>
      <c r="S1264" s="28">
        <v>5</v>
      </c>
      <c r="T1264">
        <v>1957</v>
      </c>
      <c r="U1264">
        <v>1989</v>
      </c>
      <c r="V1264" s="14">
        <f t="shared" si="19"/>
        <v>1</v>
      </c>
      <c r="W1264" s="28" t="s">
        <v>93</v>
      </c>
      <c r="X1264" s="28" t="s">
        <v>94</v>
      </c>
      <c r="Y1264" s="30" t="s">
        <v>124</v>
      </c>
      <c r="Z1264" s="28" t="s">
        <v>124</v>
      </c>
      <c r="AA1264" t="s">
        <v>117</v>
      </c>
      <c r="AB1264" s="28">
        <v>0</v>
      </c>
      <c r="AC1264" s="28" t="s">
        <v>98</v>
      </c>
      <c r="AD1264" s="28" t="s">
        <v>98</v>
      </c>
      <c r="AE1264" s="30" t="s">
        <v>118</v>
      </c>
      <c r="AF1264" t="s">
        <v>98</v>
      </c>
      <c r="AG1264" t="s">
        <v>98</v>
      </c>
      <c r="AH1264" t="s">
        <v>130</v>
      </c>
      <c r="AI1264" t="s">
        <v>102</v>
      </c>
      <c r="AJ1264">
        <v>0</v>
      </c>
      <c r="AK1264" t="s">
        <v>102</v>
      </c>
      <c r="AL1264">
        <v>0</v>
      </c>
      <c r="AM1264">
        <v>1104</v>
      </c>
      <c r="AN1264">
        <v>1104</v>
      </c>
      <c r="AO1264" s="28" t="s">
        <v>103</v>
      </c>
      <c r="AP1264" s="28" t="s">
        <v>104</v>
      </c>
      <c r="AQ1264" t="s">
        <v>105</v>
      </c>
      <c r="AR1264" t="s">
        <v>164</v>
      </c>
      <c r="AS1264">
        <v>1104</v>
      </c>
      <c r="AT1264">
        <v>684</v>
      </c>
      <c r="AU1264">
        <v>0</v>
      </c>
      <c r="AV1264">
        <v>1788</v>
      </c>
      <c r="AW1264" s="30">
        <v>1</v>
      </c>
      <c r="AX1264">
        <v>0</v>
      </c>
      <c r="AY1264" s="30">
        <v>1</v>
      </c>
      <c r="AZ1264" s="30">
        <v>0</v>
      </c>
      <c r="BA1264">
        <v>5</v>
      </c>
      <c r="BB1264" s="14">
        <f>IF(Table1[[#This Row],[FullBath]]+Table1[[#This Row],[HalfBath]]=Table1[[#This Row],[BedroomAbvGr]],1,0)</f>
        <v>0</v>
      </c>
      <c r="BC1264">
        <v>1</v>
      </c>
      <c r="BD1264" s="30" t="s">
        <v>98</v>
      </c>
      <c r="BE1264">
        <v>8</v>
      </c>
      <c r="BF1264" t="s">
        <v>224</v>
      </c>
      <c r="BG1264">
        <v>2</v>
      </c>
      <c r="BH1264" t="s">
        <v>98</v>
      </c>
      <c r="BI1264" t="s">
        <v>108</v>
      </c>
      <c r="BJ1264">
        <v>1957</v>
      </c>
      <c r="BK1264" t="s">
        <v>102</v>
      </c>
      <c r="BL1264">
        <v>1</v>
      </c>
      <c r="BM1264">
        <v>304</v>
      </c>
      <c r="BN1264" t="s">
        <v>98</v>
      </c>
      <c r="BO1264" t="s">
        <v>98</v>
      </c>
      <c r="BP1264" t="s">
        <v>105</v>
      </c>
      <c r="BQ1264" s="30">
        <v>120</v>
      </c>
      <c r="BR1264" s="14">
        <f>IF(Table1[[#This Row],[WoodDeckSF]]&gt;0,1,0)</f>
        <v>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 s="28" t="s">
        <v>83</v>
      </c>
      <c r="BY1264" s="14">
        <f>IF(Table1[[#This Row],[PoolQC]]="NA", 0, 1)</f>
        <v>0</v>
      </c>
      <c r="BZ1264" s="30" t="s">
        <v>83</v>
      </c>
      <c r="CA1264" s="14">
        <f>IF(Table1[[#This Row],[Fence]]="NA",0,1)</f>
        <v>0</v>
      </c>
      <c r="CB1264" t="s">
        <v>83</v>
      </c>
      <c r="CC1264">
        <v>0</v>
      </c>
      <c r="CD1264" s="30">
        <v>11</v>
      </c>
      <c r="CE1264">
        <v>2009</v>
      </c>
      <c r="CF1264" t="s">
        <v>110</v>
      </c>
      <c r="CG1264" t="s">
        <v>111</v>
      </c>
      <c r="CH1264" s="14">
        <f>IF(Table1[[#This Row],[SaleCondition]]="Normal",1,0)</f>
        <v>1</v>
      </c>
      <c r="CI1264" s="1">
        <v>161500</v>
      </c>
    </row>
    <row r="1265" spans="1:87" x14ac:dyDescent="0.2">
      <c r="A1265">
        <v>1264</v>
      </c>
      <c r="B1265">
        <v>70</v>
      </c>
      <c r="C1265" s="28" t="s">
        <v>81</v>
      </c>
      <c r="D1265">
        <v>60</v>
      </c>
      <c r="E1265">
        <v>13515</v>
      </c>
      <c r="F1265" s="28" t="s">
        <v>82</v>
      </c>
      <c r="G1265" t="s">
        <v>82</v>
      </c>
      <c r="H1265" t="s">
        <v>84</v>
      </c>
      <c r="I1265" s="28" t="s">
        <v>85</v>
      </c>
      <c r="J1265" t="s">
        <v>86</v>
      </c>
      <c r="K1265" s="30" t="s">
        <v>87</v>
      </c>
      <c r="L1265" t="s">
        <v>88</v>
      </c>
      <c r="M1265" s="31" t="s">
        <v>148</v>
      </c>
      <c r="N1265" s="31" t="s">
        <v>90</v>
      </c>
      <c r="O1265" s="28" t="s">
        <v>90</v>
      </c>
      <c r="P1265" t="s">
        <v>91</v>
      </c>
      <c r="Q1265" s="30" t="s">
        <v>92</v>
      </c>
      <c r="R1265" s="28">
        <v>6</v>
      </c>
      <c r="S1265" s="28">
        <v>6</v>
      </c>
      <c r="T1265">
        <v>1919</v>
      </c>
      <c r="U1265">
        <v>1950</v>
      </c>
      <c r="V1265" s="14">
        <f t="shared" si="19"/>
        <v>1</v>
      </c>
      <c r="W1265" s="28" t="s">
        <v>184</v>
      </c>
      <c r="X1265" s="28" t="s">
        <v>94</v>
      </c>
      <c r="Y1265" s="30" t="s">
        <v>124</v>
      </c>
      <c r="Z1265" s="28" t="s">
        <v>124</v>
      </c>
      <c r="AA1265" t="s">
        <v>117</v>
      </c>
      <c r="AB1265" s="28">
        <v>0</v>
      </c>
      <c r="AC1265" s="28" t="s">
        <v>98</v>
      </c>
      <c r="AD1265" s="28" t="s">
        <v>98</v>
      </c>
      <c r="AE1265" s="30" t="s">
        <v>99</v>
      </c>
      <c r="AF1265" t="s">
        <v>98</v>
      </c>
      <c r="AG1265" t="s">
        <v>98</v>
      </c>
      <c r="AH1265" t="s">
        <v>100</v>
      </c>
      <c r="AI1265" t="s">
        <v>102</v>
      </c>
      <c r="AJ1265">
        <v>0</v>
      </c>
      <c r="AK1265" t="s">
        <v>102</v>
      </c>
      <c r="AL1265">
        <v>0</v>
      </c>
      <c r="AM1265">
        <v>764</v>
      </c>
      <c r="AN1265">
        <v>764</v>
      </c>
      <c r="AO1265" s="28" t="s">
        <v>103</v>
      </c>
      <c r="AP1265" s="28" t="s">
        <v>104</v>
      </c>
      <c r="AQ1265" t="s">
        <v>105</v>
      </c>
      <c r="AR1265" t="s">
        <v>164</v>
      </c>
      <c r="AS1265">
        <v>1060</v>
      </c>
      <c r="AT1265">
        <v>764</v>
      </c>
      <c r="AU1265">
        <v>0</v>
      </c>
      <c r="AV1265">
        <v>1824</v>
      </c>
      <c r="AW1265" s="30">
        <v>0</v>
      </c>
      <c r="AX1265">
        <v>0</v>
      </c>
      <c r="AY1265" s="30">
        <v>1</v>
      </c>
      <c r="AZ1265" s="30">
        <v>0</v>
      </c>
      <c r="BA1265">
        <v>3</v>
      </c>
      <c r="BB1265" s="14">
        <f>IF(Table1[[#This Row],[FullBath]]+Table1[[#This Row],[HalfBath]]=Table1[[#This Row],[BedroomAbvGr]],1,0)</f>
        <v>0</v>
      </c>
      <c r="BC1265">
        <v>1</v>
      </c>
      <c r="BD1265" s="30" t="s">
        <v>98</v>
      </c>
      <c r="BE1265">
        <v>8</v>
      </c>
      <c r="BF1265" t="s">
        <v>107</v>
      </c>
      <c r="BG1265">
        <v>1</v>
      </c>
      <c r="BH1265" t="s">
        <v>97</v>
      </c>
      <c r="BI1265" t="s">
        <v>127</v>
      </c>
      <c r="BJ1265">
        <v>1940</v>
      </c>
      <c r="BK1265" t="s">
        <v>102</v>
      </c>
      <c r="BL1265">
        <v>2</v>
      </c>
      <c r="BM1265">
        <v>520</v>
      </c>
      <c r="BN1265" t="s">
        <v>98</v>
      </c>
      <c r="BO1265" t="s">
        <v>98</v>
      </c>
      <c r="BP1265" t="s">
        <v>177</v>
      </c>
      <c r="BQ1265" s="30">
        <v>0</v>
      </c>
      <c r="BR1265" s="14">
        <f>IF(Table1[[#This Row],[WoodDeckSF]]&gt;0,1,0)</f>
        <v>0</v>
      </c>
      <c r="BS1265">
        <v>0</v>
      </c>
      <c r="BT1265">
        <v>126</v>
      </c>
      <c r="BU1265">
        <v>0</v>
      </c>
      <c r="BV1265">
        <v>0</v>
      </c>
      <c r="BW1265">
        <v>0</v>
      </c>
      <c r="BX1265" s="28" t="s">
        <v>83</v>
      </c>
      <c r="BY1265" s="14">
        <f>IF(Table1[[#This Row],[PoolQC]]="NA", 0, 1)</f>
        <v>0</v>
      </c>
      <c r="BZ1265" s="30" t="s">
        <v>165</v>
      </c>
      <c r="CA1265" s="14">
        <f>IF(Table1[[#This Row],[Fence]]="NA",0,1)</f>
        <v>1</v>
      </c>
      <c r="CB1265" t="s">
        <v>83</v>
      </c>
      <c r="CC1265">
        <v>0</v>
      </c>
      <c r="CD1265" s="30">
        <v>7</v>
      </c>
      <c r="CE1265">
        <v>2007</v>
      </c>
      <c r="CF1265" t="s">
        <v>110</v>
      </c>
      <c r="CG1265" t="s">
        <v>111</v>
      </c>
      <c r="CH1265" s="14">
        <f>IF(Table1[[#This Row],[SaleCondition]]="Normal",1,0)</f>
        <v>1</v>
      </c>
      <c r="CI1265" s="1">
        <v>180500</v>
      </c>
    </row>
    <row r="1266" spans="1:87" x14ac:dyDescent="0.2">
      <c r="A1266">
        <v>1265</v>
      </c>
      <c r="B1266">
        <v>120</v>
      </c>
      <c r="C1266" s="28" t="s">
        <v>239</v>
      </c>
      <c r="D1266">
        <v>34</v>
      </c>
      <c r="E1266">
        <v>4060</v>
      </c>
      <c r="F1266" s="28" t="s">
        <v>82</v>
      </c>
      <c r="G1266" t="s">
        <v>83</v>
      </c>
      <c r="H1266" t="s">
        <v>84</v>
      </c>
      <c r="I1266" s="28" t="s">
        <v>85</v>
      </c>
      <c r="J1266" t="s">
        <v>86</v>
      </c>
      <c r="K1266" s="30" t="s">
        <v>87</v>
      </c>
      <c r="L1266" t="s">
        <v>88</v>
      </c>
      <c r="M1266" s="31" t="s">
        <v>162</v>
      </c>
      <c r="N1266" s="31" t="s">
        <v>90</v>
      </c>
      <c r="O1266" s="28" t="s">
        <v>90</v>
      </c>
      <c r="P1266" t="s">
        <v>179</v>
      </c>
      <c r="Q1266" s="30" t="s">
        <v>115</v>
      </c>
      <c r="R1266" s="28">
        <v>6</v>
      </c>
      <c r="S1266" s="28">
        <v>5</v>
      </c>
      <c r="T1266">
        <v>1998</v>
      </c>
      <c r="U1266">
        <v>1999</v>
      </c>
      <c r="V1266" s="14">
        <f t="shared" si="19"/>
        <v>1</v>
      </c>
      <c r="W1266" s="28" t="s">
        <v>93</v>
      </c>
      <c r="X1266" s="28" t="s">
        <v>94</v>
      </c>
      <c r="Y1266" s="30" t="s">
        <v>116</v>
      </c>
      <c r="Z1266" s="28" t="s">
        <v>116</v>
      </c>
      <c r="AA1266" t="s">
        <v>117</v>
      </c>
      <c r="AB1266" s="28">
        <v>0</v>
      </c>
      <c r="AC1266" s="28" t="s">
        <v>97</v>
      </c>
      <c r="AD1266" s="28" t="s">
        <v>98</v>
      </c>
      <c r="AE1266" s="30" t="s">
        <v>99</v>
      </c>
      <c r="AF1266" t="s">
        <v>97</v>
      </c>
      <c r="AG1266" t="s">
        <v>98</v>
      </c>
      <c r="AH1266" t="s">
        <v>100</v>
      </c>
      <c r="AI1266" t="s">
        <v>101</v>
      </c>
      <c r="AJ1266">
        <v>266</v>
      </c>
      <c r="AK1266" t="s">
        <v>102</v>
      </c>
      <c r="AL1266">
        <v>0</v>
      </c>
      <c r="AM1266">
        <v>1139</v>
      </c>
      <c r="AN1266">
        <v>1405</v>
      </c>
      <c r="AO1266" s="28" t="s">
        <v>103</v>
      </c>
      <c r="AP1266" s="28" t="s">
        <v>104</v>
      </c>
      <c r="AQ1266" t="s">
        <v>105</v>
      </c>
      <c r="AR1266" t="s">
        <v>106</v>
      </c>
      <c r="AS1266">
        <v>1337</v>
      </c>
      <c r="AT1266">
        <v>0</v>
      </c>
      <c r="AU1266">
        <v>0</v>
      </c>
      <c r="AV1266">
        <v>1337</v>
      </c>
      <c r="AW1266" s="30">
        <v>1</v>
      </c>
      <c r="AX1266">
        <v>0</v>
      </c>
      <c r="AY1266" s="30">
        <v>2</v>
      </c>
      <c r="AZ1266" s="30">
        <v>0</v>
      </c>
      <c r="BA1266">
        <v>2</v>
      </c>
      <c r="BB1266" s="14">
        <f>IF(Table1[[#This Row],[FullBath]]+Table1[[#This Row],[HalfBath]]=Table1[[#This Row],[BedroomAbvGr]],1,0)</f>
        <v>1</v>
      </c>
      <c r="BC1266">
        <v>1</v>
      </c>
      <c r="BD1266" s="30" t="s">
        <v>97</v>
      </c>
      <c r="BE1266">
        <v>5</v>
      </c>
      <c r="BF1266" t="s">
        <v>107</v>
      </c>
      <c r="BG1266">
        <v>0</v>
      </c>
      <c r="BH1266" t="s">
        <v>83</v>
      </c>
      <c r="BI1266" t="s">
        <v>108</v>
      </c>
      <c r="BJ1266">
        <v>1998</v>
      </c>
      <c r="BK1266" t="s">
        <v>157</v>
      </c>
      <c r="BL1266">
        <v>2</v>
      </c>
      <c r="BM1266">
        <v>511</v>
      </c>
      <c r="BN1266" t="s">
        <v>98</v>
      </c>
      <c r="BO1266" t="s">
        <v>98</v>
      </c>
      <c r="BP1266" t="s">
        <v>105</v>
      </c>
      <c r="BQ1266" s="30">
        <v>144</v>
      </c>
      <c r="BR1266" s="14">
        <f>IF(Table1[[#This Row],[WoodDeckSF]]&gt;0,1,0)</f>
        <v>1</v>
      </c>
      <c r="BS1266">
        <v>68</v>
      </c>
      <c r="BT1266">
        <v>0</v>
      </c>
      <c r="BU1266">
        <v>0</v>
      </c>
      <c r="BV1266">
        <v>0</v>
      </c>
      <c r="BW1266">
        <v>0</v>
      </c>
      <c r="BX1266" s="28" t="s">
        <v>83</v>
      </c>
      <c r="BY1266" s="14">
        <f>IF(Table1[[#This Row],[PoolQC]]="NA", 0, 1)</f>
        <v>0</v>
      </c>
      <c r="BZ1266" s="30" t="s">
        <v>83</v>
      </c>
      <c r="CA1266" s="14">
        <f>IF(Table1[[#This Row],[Fence]]="NA",0,1)</f>
        <v>0</v>
      </c>
      <c r="CB1266" t="s">
        <v>83</v>
      </c>
      <c r="CC1266">
        <v>0</v>
      </c>
      <c r="CD1266" s="30">
        <v>8</v>
      </c>
      <c r="CE1266">
        <v>2008</v>
      </c>
      <c r="CF1266" t="s">
        <v>173</v>
      </c>
      <c r="CG1266" t="s">
        <v>128</v>
      </c>
      <c r="CH1266" s="14">
        <f>IF(Table1[[#This Row],[SaleCondition]]="Normal",1,0)</f>
        <v>0</v>
      </c>
      <c r="CI1266" s="1">
        <v>181000</v>
      </c>
    </row>
    <row r="1267" spans="1:87" x14ac:dyDescent="0.2">
      <c r="A1267">
        <v>1266</v>
      </c>
      <c r="B1267">
        <v>160</v>
      </c>
      <c r="C1267" s="28" t="s">
        <v>192</v>
      </c>
      <c r="D1267">
        <v>35</v>
      </c>
      <c r="E1267">
        <v>3735</v>
      </c>
      <c r="F1267" s="28" t="s">
        <v>82</v>
      </c>
      <c r="G1267" t="s">
        <v>83</v>
      </c>
      <c r="H1267" t="s">
        <v>84</v>
      </c>
      <c r="I1267" s="28" t="s">
        <v>85</v>
      </c>
      <c r="J1267" t="s">
        <v>86</v>
      </c>
      <c r="K1267" s="30" t="s">
        <v>238</v>
      </c>
      <c r="L1267" t="s">
        <v>88</v>
      </c>
      <c r="M1267" s="31" t="s">
        <v>136</v>
      </c>
      <c r="N1267" s="31" t="s">
        <v>90</v>
      </c>
      <c r="O1267" s="28" t="s">
        <v>90</v>
      </c>
      <c r="P1267" t="s">
        <v>179</v>
      </c>
      <c r="Q1267" s="30" t="s">
        <v>92</v>
      </c>
      <c r="R1267" s="28">
        <v>7</v>
      </c>
      <c r="S1267" s="28">
        <v>5</v>
      </c>
      <c r="T1267">
        <v>1999</v>
      </c>
      <c r="U1267">
        <v>1999</v>
      </c>
      <c r="V1267" s="14">
        <f t="shared" si="19"/>
        <v>0</v>
      </c>
      <c r="W1267" s="28" t="s">
        <v>152</v>
      </c>
      <c r="X1267" s="28" t="s">
        <v>94</v>
      </c>
      <c r="Y1267" s="30" t="s">
        <v>116</v>
      </c>
      <c r="Z1267" s="28" t="s">
        <v>116</v>
      </c>
      <c r="AA1267" t="s">
        <v>96</v>
      </c>
      <c r="AB1267" s="28">
        <v>218</v>
      </c>
      <c r="AC1267" s="28" t="s">
        <v>97</v>
      </c>
      <c r="AD1267" s="28" t="s">
        <v>98</v>
      </c>
      <c r="AE1267" s="30" t="s">
        <v>99</v>
      </c>
      <c r="AF1267" t="s">
        <v>97</v>
      </c>
      <c r="AG1267" t="s">
        <v>98</v>
      </c>
      <c r="AH1267" t="s">
        <v>100</v>
      </c>
      <c r="AI1267" t="s">
        <v>101</v>
      </c>
      <c r="AJ1267">
        <v>450</v>
      </c>
      <c r="AK1267" t="s">
        <v>102</v>
      </c>
      <c r="AL1267">
        <v>0</v>
      </c>
      <c r="AM1267">
        <v>241</v>
      </c>
      <c r="AN1267">
        <v>691</v>
      </c>
      <c r="AO1267" s="28" t="s">
        <v>103</v>
      </c>
      <c r="AP1267" s="28" t="s">
        <v>104</v>
      </c>
      <c r="AQ1267" t="s">
        <v>105</v>
      </c>
      <c r="AR1267" t="s">
        <v>106</v>
      </c>
      <c r="AS1267">
        <v>713</v>
      </c>
      <c r="AT1267">
        <v>739</v>
      </c>
      <c r="AU1267">
        <v>0</v>
      </c>
      <c r="AV1267">
        <v>1452</v>
      </c>
      <c r="AW1267" s="30">
        <v>1</v>
      </c>
      <c r="AX1267">
        <v>0</v>
      </c>
      <c r="AY1267" s="30">
        <v>2</v>
      </c>
      <c r="AZ1267" s="30">
        <v>1</v>
      </c>
      <c r="BA1267">
        <v>3</v>
      </c>
      <c r="BB1267" s="14">
        <f>IF(Table1[[#This Row],[FullBath]]+Table1[[#This Row],[HalfBath]]=Table1[[#This Row],[BedroomAbvGr]],1,0)</f>
        <v>1</v>
      </c>
      <c r="BC1267">
        <v>1</v>
      </c>
      <c r="BD1267" s="30" t="s">
        <v>97</v>
      </c>
      <c r="BE1267">
        <v>6</v>
      </c>
      <c r="BF1267" t="s">
        <v>107</v>
      </c>
      <c r="BG1267">
        <v>0</v>
      </c>
      <c r="BH1267" t="s">
        <v>83</v>
      </c>
      <c r="BI1267" t="s">
        <v>127</v>
      </c>
      <c r="BJ1267">
        <v>1999</v>
      </c>
      <c r="BK1267" t="s">
        <v>102</v>
      </c>
      <c r="BL1267">
        <v>2</v>
      </c>
      <c r="BM1267">
        <v>506</v>
      </c>
      <c r="BN1267" t="s">
        <v>98</v>
      </c>
      <c r="BO1267" t="s">
        <v>98</v>
      </c>
      <c r="BP1267" t="s">
        <v>105</v>
      </c>
      <c r="BQ1267" s="30">
        <v>0</v>
      </c>
      <c r="BR1267" s="14">
        <f>IF(Table1[[#This Row],[WoodDeckSF]]&gt;0,1,0)</f>
        <v>0</v>
      </c>
      <c r="BS1267">
        <v>34</v>
      </c>
      <c r="BT1267">
        <v>0</v>
      </c>
      <c r="BU1267">
        <v>0</v>
      </c>
      <c r="BV1267">
        <v>0</v>
      </c>
      <c r="BW1267">
        <v>0</v>
      </c>
      <c r="BX1267" s="28" t="s">
        <v>83</v>
      </c>
      <c r="BY1267" s="14">
        <f>IF(Table1[[#This Row],[PoolQC]]="NA", 0, 1)</f>
        <v>0</v>
      </c>
      <c r="BZ1267" s="30" t="s">
        <v>83</v>
      </c>
      <c r="CA1267" s="14">
        <f>IF(Table1[[#This Row],[Fence]]="NA",0,1)</f>
        <v>0</v>
      </c>
      <c r="CB1267" t="s">
        <v>83</v>
      </c>
      <c r="CC1267">
        <v>0</v>
      </c>
      <c r="CD1267" s="30">
        <v>3</v>
      </c>
      <c r="CE1267">
        <v>2006</v>
      </c>
      <c r="CF1267" t="s">
        <v>110</v>
      </c>
      <c r="CG1267" t="s">
        <v>111</v>
      </c>
      <c r="CH1267" s="14">
        <f>IF(Table1[[#This Row],[SaleCondition]]="Normal",1,0)</f>
        <v>1</v>
      </c>
      <c r="CI1267" s="1">
        <v>183900</v>
      </c>
    </row>
    <row r="1268" spans="1:87" x14ac:dyDescent="0.2">
      <c r="A1268">
        <v>1267</v>
      </c>
      <c r="B1268">
        <v>190</v>
      </c>
      <c r="C1268" s="28" t="s">
        <v>142</v>
      </c>
      <c r="D1268">
        <v>60</v>
      </c>
      <c r="E1268">
        <v>10120</v>
      </c>
      <c r="F1268" s="28" t="s">
        <v>82</v>
      </c>
      <c r="G1268" t="s">
        <v>83</v>
      </c>
      <c r="H1268" t="s">
        <v>120</v>
      </c>
      <c r="I1268" s="28" t="s">
        <v>175</v>
      </c>
      <c r="J1268" t="s">
        <v>86</v>
      </c>
      <c r="K1268" s="30" t="s">
        <v>87</v>
      </c>
      <c r="L1268" t="s">
        <v>88</v>
      </c>
      <c r="M1268" s="31" t="s">
        <v>143</v>
      </c>
      <c r="N1268" s="31" t="s">
        <v>114</v>
      </c>
      <c r="O1268" s="28" t="s">
        <v>90</v>
      </c>
      <c r="P1268" t="s">
        <v>149</v>
      </c>
      <c r="Q1268" s="30" t="s">
        <v>201</v>
      </c>
      <c r="R1268" s="28">
        <v>7</v>
      </c>
      <c r="S1268" s="28">
        <v>4</v>
      </c>
      <c r="T1268">
        <v>1910</v>
      </c>
      <c r="U1268">
        <v>1950</v>
      </c>
      <c r="V1268" s="14">
        <f t="shared" si="19"/>
        <v>1</v>
      </c>
      <c r="W1268" s="28" t="s">
        <v>152</v>
      </c>
      <c r="X1268" s="28" t="s">
        <v>94</v>
      </c>
      <c r="Y1268" s="30" t="s">
        <v>124</v>
      </c>
      <c r="Z1268" s="28" t="s">
        <v>124</v>
      </c>
      <c r="AA1268" t="s">
        <v>117</v>
      </c>
      <c r="AB1268" s="28">
        <v>0</v>
      </c>
      <c r="AC1268" s="28" t="s">
        <v>147</v>
      </c>
      <c r="AD1268" s="28" t="s">
        <v>98</v>
      </c>
      <c r="AE1268" s="30" t="s">
        <v>118</v>
      </c>
      <c r="AF1268" t="s">
        <v>98</v>
      </c>
      <c r="AG1268" t="s">
        <v>98</v>
      </c>
      <c r="AH1268" t="s">
        <v>100</v>
      </c>
      <c r="AI1268" t="s">
        <v>102</v>
      </c>
      <c r="AJ1268">
        <v>0</v>
      </c>
      <c r="AK1268" t="s">
        <v>102</v>
      </c>
      <c r="AL1268">
        <v>0</v>
      </c>
      <c r="AM1268">
        <v>925</v>
      </c>
      <c r="AN1268">
        <v>925</v>
      </c>
      <c r="AO1268" s="28" t="s">
        <v>103</v>
      </c>
      <c r="AP1268" s="28" t="s">
        <v>98</v>
      </c>
      <c r="AQ1268" t="s">
        <v>177</v>
      </c>
      <c r="AR1268" t="s">
        <v>145</v>
      </c>
      <c r="AS1268">
        <v>964</v>
      </c>
      <c r="AT1268">
        <v>925</v>
      </c>
      <c r="AU1268">
        <v>0</v>
      </c>
      <c r="AV1268">
        <v>1889</v>
      </c>
      <c r="AW1268" s="30">
        <v>0</v>
      </c>
      <c r="AX1268">
        <v>0</v>
      </c>
      <c r="AY1268" s="30">
        <v>1</v>
      </c>
      <c r="AZ1268" s="30">
        <v>1</v>
      </c>
      <c r="BA1268">
        <v>4</v>
      </c>
      <c r="BB1268" s="14">
        <f>IF(Table1[[#This Row],[FullBath]]+Table1[[#This Row],[HalfBath]]=Table1[[#This Row],[BedroomAbvGr]],1,0)</f>
        <v>0</v>
      </c>
      <c r="BC1268">
        <v>2</v>
      </c>
      <c r="BD1268" s="30" t="s">
        <v>98</v>
      </c>
      <c r="BE1268">
        <v>9</v>
      </c>
      <c r="BF1268" t="s">
        <v>107</v>
      </c>
      <c r="BG1268">
        <v>1</v>
      </c>
      <c r="BH1268" t="s">
        <v>97</v>
      </c>
      <c r="BI1268" t="s">
        <v>127</v>
      </c>
      <c r="BJ1268">
        <v>1960</v>
      </c>
      <c r="BK1268" t="s">
        <v>102</v>
      </c>
      <c r="BL1268">
        <v>1</v>
      </c>
      <c r="BM1268">
        <v>308</v>
      </c>
      <c r="BN1268" t="s">
        <v>98</v>
      </c>
      <c r="BO1268" t="s">
        <v>98</v>
      </c>
      <c r="BP1268" t="s">
        <v>177</v>
      </c>
      <c r="BQ1268" s="30">
        <v>0</v>
      </c>
      <c r="BR1268" s="14">
        <f>IF(Table1[[#This Row],[WoodDeckSF]]&gt;0,1,0)</f>
        <v>0</v>
      </c>
      <c r="BS1268">
        <v>0</v>
      </c>
      <c r="BT1268">
        <v>264</v>
      </c>
      <c r="BU1268">
        <v>0</v>
      </c>
      <c r="BV1268">
        <v>0</v>
      </c>
      <c r="BW1268">
        <v>0</v>
      </c>
      <c r="BX1268" s="28" t="s">
        <v>83</v>
      </c>
      <c r="BY1268" s="14">
        <f>IF(Table1[[#This Row],[PoolQC]]="NA", 0, 1)</f>
        <v>0</v>
      </c>
      <c r="BZ1268" s="30" t="s">
        <v>134</v>
      </c>
      <c r="CA1268" s="14">
        <f>IF(Table1[[#This Row],[Fence]]="NA",0,1)</f>
        <v>1</v>
      </c>
      <c r="CB1268" t="s">
        <v>83</v>
      </c>
      <c r="CC1268">
        <v>0</v>
      </c>
      <c r="CD1268" s="30">
        <v>1</v>
      </c>
      <c r="CE1268">
        <v>2007</v>
      </c>
      <c r="CF1268" t="s">
        <v>110</v>
      </c>
      <c r="CG1268" t="s">
        <v>111</v>
      </c>
      <c r="CH1268" s="14">
        <f>IF(Table1[[#This Row],[SaleCondition]]="Normal",1,0)</f>
        <v>1</v>
      </c>
      <c r="CI1268" s="1">
        <v>122000</v>
      </c>
    </row>
    <row r="1269" spans="1:87" x14ac:dyDescent="0.2">
      <c r="A1269">
        <v>1268</v>
      </c>
      <c r="B1269">
        <v>20</v>
      </c>
      <c r="C1269" s="28" t="s">
        <v>81</v>
      </c>
      <c r="D1269">
        <v>89</v>
      </c>
      <c r="E1269">
        <v>13214</v>
      </c>
      <c r="F1269" s="28" t="s">
        <v>82</v>
      </c>
      <c r="G1269" t="s">
        <v>83</v>
      </c>
      <c r="H1269" t="s">
        <v>120</v>
      </c>
      <c r="I1269" s="28" t="s">
        <v>199</v>
      </c>
      <c r="J1269" t="s">
        <v>86</v>
      </c>
      <c r="K1269" s="30" t="s">
        <v>87</v>
      </c>
      <c r="L1269" t="s">
        <v>88</v>
      </c>
      <c r="M1269" s="31" t="s">
        <v>189</v>
      </c>
      <c r="N1269" s="31" t="s">
        <v>90</v>
      </c>
      <c r="O1269" s="28" t="s">
        <v>90</v>
      </c>
      <c r="P1269" t="s">
        <v>91</v>
      </c>
      <c r="Q1269" s="30" t="s">
        <v>115</v>
      </c>
      <c r="R1269" s="28">
        <v>9</v>
      </c>
      <c r="S1269" s="28">
        <v>5</v>
      </c>
      <c r="T1269">
        <v>2008</v>
      </c>
      <c r="U1269">
        <v>2009</v>
      </c>
      <c r="V1269" s="14">
        <f t="shared" si="19"/>
        <v>1</v>
      </c>
      <c r="W1269" s="28" t="s">
        <v>152</v>
      </c>
      <c r="X1269" s="28" t="s">
        <v>94</v>
      </c>
      <c r="Y1269" s="30" t="s">
        <v>203</v>
      </c>
      <c r="Z1269" s="28" t="s">
        <v>181</v>
      </c>
      <c r="AA1269" t="s">
        <v>117</v>
      </c>
      <c r="AB1269" s="28">
        <v>0</v>
      </c>
      <c r="AC1269" s="28" t="s">
        <v>104</v>
      </c>
      <c r="AD1269" s="28" t="s">
        <v>98</v>
      </c>
      <c r="AE1269" s="30" t="s">
        <v>99</v>
      </c>
      <c r="AF1269" t="s">
        <v>104</v>
      </c>
      <c r="AG1269" t="s">
        <v>98</v>
      </c>
      <c r="AH1269" t="s">
        <v>97</v>
      </c>
      <c r="AI1269" t="s">
        <v>102</v>
      </c>
      <c r="AJ1269">
        <v>0</v>
      </c>
      <c r="AK1269" t="s">
        <v>102</v>
      </c>
      <c r="AL1269">
        <v>0</v>
      </c>
      <c r="AM1269">
        <v>2002</v>
      </c>
      <c r="AN1269">
        <v>2002</v>
      </c>
      <c r="AO1269" s="28" t="s">
        <v>103</v>
      </c>
      <c r="AP1269" s="28" t="s">
        <v>104</v>
      </c>
      <c r="AQ1269" t="s">
        <v>105</v>
      </c>
      <c r="AR1269" t="s">
        <v>106</v>
      </c>
      <c r="AS1269">
        <v>2018</v>
      </c>
      <c r="AT1269">
        <v>0</v>
      </c>
      <c r="AU1269">
        <v>0</v>
      </c>
      <c r="AV1269">
        <v>2018</v>
      </c>
      <c r="AW1269" s="30">
        <v>0</v>
      </c>
      <c r="AX1269">
        <v>0</v>
      </c>
      <c r="AY1269" s="30">
        <v>2</v>
      </c>
      <c r="AZ1269" s="30">
        <v>0</v>
      </c>
      <c r="BA1269">
        <v>3</v>
      </c>
      <c r="BB1269" s="14">
        <f>IF(Table1[[#This Row],[FullBath]]+Table1[[#This Row],[HalfBath]]=Table1[[#This Row],[BedroomAbvGr]],1,0)</f>
        <v>0</v>
      </c>
      <c r="BC1269">
        <v>1</v>
      </c>
      <c r="BD1269" s="30" t="s">
        <v>104</v>
      </c>
      <c r="BE1269">
        <v>10</v>
      </c>
      <c r="BF1269" t="s">
        <v>107</v>
      </c>
      <c r="BG1269">
        <v>1</v>
      </c>
      <c r="BH1269" t="s">
        <v>97</v>
      </c>
      <c r="BI1269" t="s">
        <v>108</v>
      </c>
      <c r="BJ1269">
        <v>2009</v>
      </c>
      <c r="BK1269" t="s">
        <v>157</v>
      </c>
      <c r="BL1269">
        <v>3</v>
      </c>
      <c r="BM1269">
        <v>746</v>
      </c>
      <c r="BN1269" t="s">
        <v>98</v>
      </c>
      <c r="BO1269" t="s">
        <v>98</v>
      </c>
      <c r="BP1269" t="s">
        <v>105</v>
      </c>
      <c r="BQ1269" s="30">
        <v>144</v>
      </c>
      <c r="BR1269" s="14">
        <f>IF(Table1[[#This Row],[WoodDeckSF]]&gt;0,1,0)</f>
        <v>1</v>
      </c>
      <c r="BS1269">
        <v>76</v>
      </c>
      <c r="BT1269">
        <v>0</v>
      </c>
      <c r="BU1269">
        <v>0</v>
      </c>
      <c r="BV1269">
        <v>0</v>
      </c>
      <c r="BW1269">
        <v>0</v>
      </c>
      <c r="BX1269" s="28" t="s">
        <v>83</v>
      </c>
      <c r="BY1269" s="14">
        <f>IF(Table1[[#This Row],[PoolQC]]="NA", 0, 1)</f>
        <v>0</v>
      </c>
      <c r="BZ1269" s="30" t="s">
        <v>83</v>
      </c>
      <c r="CA1269" s="14">
        <f>IF(Table1[[#This Row],[Fence]]="NA",0,1)</f>
        <v>0</v>
      </c>
      <c r="CB1269" t="s">
        <v>83</v>
      </c>
      <c r="CC1269">
        <v>0</v>
      </c>
      <c r="CD1269" s="30">
        <v>5</v>
      </c>
      <c r="CE1269">
        <v>2010</v>
      </c>
      <c r="CF1269" t="s">
        <v>110</v>
      </c>
      <c r="CG1269" t="s">
        <v>111</v>
      </c>
      <c r="CH1269" s="14">
        <f>IF(Table1[[#This Row],[SaleCondition]]="Normal",1,0)</f>
        <v>1</v>
      </c>
      <c r="CI1269" s="1">
        <v>378500</v>
      </c>
    </row>
    <row r="1270" spans="1:87" x14ac:dyDescent="0.2">
      <c r="A1270">
        <v>1269</v>
      </c>
      <c r="B1270">
        <v>50</v>
      </c>
      <c r="C1270" s="28" t="s">
        <v>81</v>
      </c>
      <c r="D1270" t="s">
        <v>83</v>
      </c>
      <c r="E1270">
        <v>14100</v>
      </c>
      <c r="F1270" s="28" t="s">
        <v>82</v>
      </c>
      <c r="G1270" t="s">
        <v>83</v>
      </c>
      <c r="H1270" t="s">
        <v>120</v>
      </c>
      <c r="I1270" s="28" t="s">
        <v>85</v>
      </c>
      <c r="J1270" t="s">
        <v>86</v>
      </c>
      <c r="K1270" s="30" t="s">
        <v>87</v>
      </c>
      <c r="L1270" t="s">
        <v>194</v>
      </c>
      <c r="M1270" s="31" t="s">
        <v>123</v>
      </c>
      <c r="N1270" s="31" t="s">
        <v>90</v>
      </c>
      <c r="O1270" s="28" t="s">
        <v>90</v>
      </c>
      <c r="P1270" t="s">
        <v>91</v>
      </c>
      <c r="Q1270" s="30" t="s">
        <v>132</v>
      </c>
      <c r="R1270" s="28">
        <v>8</v>
      </c>
      <c r="S1270" s="28">
        <v>9</v>
      </c>
      <c r="T1270">
        <v>1935</v>
      </c>
      <c r="U1270">
        <v>1997</v>
      </c>
      <c r="V1270" s="14">
        <f t="shared" si="19"/>
        <v>1</v>
      </c>
      <c r="W1270" s="28" t="s">
        <v>93</v>
      </c>
      <c r="X1270" s="28" t="s">
        <v>94</v>
      </c>
      <c r="Y1270" s="30" t="s">
        <v>203</v>
      </c>
      <c r="Z1270" s="28" t="s">
        <v>203</v>
      </c>
      <c r="AA1270" t="s">
        <v>96</v>
      </c>
      <c r="AB1270" s="28">
        <v>632</v>
      </c>
      <c r="AC1270" s="28" t="s">
        <v>98</v>
      </c>
      <c r="AD1270" s="28" t="s">
        <v>97</v>
      </c>
      <c r="AE1270" s="30" t="s">
        <v>118</v>
      </c>
      <c r="AF1270" t="s">
        <v>98</v>
      </c>
      <c r="AG1270" t="s">
        <v>98</v>
      </c>
      <c r="AH1270" t="s">
        <v>121</v>
      </c>
      <c r="AI1270" t="s">
        <v>153</v>
      </c>
      <c r="AJ1270">
        <v>192</v>
      </c>
      <c r="AK1270" t="s">
        <v>102</v>
      </c>
      <c r="AL1270">
        <v>0</v>
      </c>
      <c r="AM1270">
        <v>536</v>
      </c>
      <c r="AN1270">
        <v>728</v>
      </c>
      <c r="AO1270" s="28" t="s">
        <v>103</v>
      </c>
      <c r="AP1270" s="28" t="s">
        <v>104</v>
      </c>
      <c r="AQ1270" t="s">
        <v>105</v>
      </c>
      <c r="AR1270" t="s">
        <v>106</v>
      </c>
      <c r="AS1270">
        <v>1968</v>
      </c>
      <c r="AT1270">
        <v>1479</v>
      </c>
      <c r="AU1270">
        <v>0</v>
      </c>
      <c r="AV1270">
        <v>3447</v>
      </c>
      <c r="AW1270" s="30">
        <v>0</v>
      </c>
      <c r="AX1270">
        <v>0</v>
      </c>
      <c r="AY1270" s="30">
        <v>3</v>
      </c>
      <c r="AZ1270" s="30">
        <v>1</v>
      </c>
      <c r="BA1270">
        <v>4</v>
      </c>
      <c r="BB1270" s="14">
        <f>IF(Table1[[#This Row],[FullBath]]+Table1[[#This Row],[HalfBath]]=Table1[[#This Row],[BedroomAbvGr]],1,0)</f>
        <v>1</v>
      </c>
      <c r="BC1270">
        <v>1</v>
      </c>
      <c r="BD1270" s="30" t="s">
        <v>97</v>
      </c>
      <c r="BE1270">
        <v>11</v>
      </c>
      <c r="BF1270" t="s">
        <v>107</v>
      </c>
      <c r="BG1270">
        <v>2</v>
      </c>
      <c r="BH1270" t="s">
        <v>97</v>
      </c>
      <c r="BI1270" t="s">
        <v>156</v>
      </c>
      <c r="BJ1270">
        <v>1982</v>
      </c>
      <c r="BK1270" t="s">
        <v>102</v>
      </c>
      <c r="BL1270">
        <v>3</v>
      </c>
      <c r="BM1270">
        <v>1014</v>
      </c>
      <c r="BN1270" t="s">
        <v>98</v>
      </c>
      <c r="BO1270" t="s">
        <v>98</v>
      </c>
      <c r="BP1270" t="s">
        <v>105</v>
      </c>
      <c r="BQ1270" s="30">
        <v>314</v>
      </c>
      <c r="BR1270" s="14">
        <f>IF(Table1[[#This Row],[WoodDeckSF]]&gt;0,1,0)</f>
        <v>1</v>
      </c>
      <c r="BS1270">
        <v>12</v>
      </c>
      <c r="BT1270">
        <v>0</v>
      </c>
      <c r="BU1270">
        <v>0</v>
      </c>
      <c r="BV1270">
        <v>0</v>
      </c>
      <c r="BW1270">
        <v>0</v>
      </c>
      <c r="BX1270" s="28" t="s">
        <v>83</v>
      </c>
      <c r="BY1270" s="14">
        <f>IF(Table1[[#This Row],[PoolQC]]="NA", 0, 1)</f>
        <v>0</v>
      </c>
      <c r="BZ1270" s="30" t="s">
        <v>163</v>
      </c>
      <c r="CA1270" s="14">
        <f>IF(Table1[[#This Row],[Fence]]="NA",0,1)</f>
        <v>1</v>
      </c>
      <c r="CB1270" t="s">
        <v>83</v>
      </c>
      <c r="CC1270">
        <v>0</v>
      </c>
      <c r="CD1270" s="30">
        <v>5</v>
      </c>
      <c r="CE1270">
        <v>2008</v>
      </c>
      <c r="CF1270" t="s">
        <v>110</v>
      </c>
      <c r="CG1270" t="s">
        <v>111</v>
      </c>
      <c r="CH1270" s="14">
        <f>IF(Table1[[#This Row],[SaleCondition]]="Normal",1,0)</f>
        <v>1</v>
      </c>
      <c r="CI1270" s="1">
        <v>381000</v>
      </c>
    </row>
    <row r="1271" spans="1:87" x14ac:dyDescent="0.2">
      <c r="A1271">
        <v>1270</v>
      </c>
      <c r="B1271">
        <v>50</v>
      </c>
      <c r="C1271" s="28" t="s">
        <v>81</v>
      </c>
      <c r="D1271">
        <v>78</v>
      </c>
      <c r="E1271">
        <v>11344</v>
      </c>
      <c r="F1271" s="28" t="s">
        <v>82</v>
      </c>
      <c r="G1271" t="s">
        <v>83</v>
      </c>
      <c r="H1271" t="s">
        <v>84</v>
      </c>
      <c r="I1271" s="28" t="s">
        <v>85</v>
      </c>
      <c r="J1271" t="s">
        <v>86</v>
      </c>
      <c r="K1271" s="30" t="s">
        <v>87</v>
      </c>
      <c r="L1271" t="s">
        <v>88</v>
      </c>
      <c r="M1271" s="31" t="s">
        <v>162</v>
      </c>
      <c r="N1271" s="31" t="s">
        <v>114</v>
      </c>
      <c r="O1271" s="28" t="s">
        <v>90</v>
      </c>
      <c r="P1271" t="s">
        <v>91</v>
      </c>
      <c r="Q1271" s="30" t="s">
        <v>132</v>
      </c>
      <c r="R1271" s="28">
        <v>5</v>
      </c>
      <c r="S1271" s="28">
        <v>5</v>
      </c>
      <c r="T1271">
        <v>1958</v>
      </c>
      <c r="U1271">
        <v>1958</v>
      </c>
      <c r="V1271" s="14">
        <f t="shared" si="19"/>
        <v>0</v>
      </c>
      <c r="W1271" s="28" t="s">
        <v>93</v>
      </c>
      <c r="X1271" s="28" t="s">
        <v>94</v>
      </c>
      <c r="Y1271" s="30" t="s">
        <v>116</v>
      </c>
      <c r="Z1271" s="28" t="s">
        <v>116</v>
      </c>
      <c r="AA1271" t="s">
        <v>96</v>
      </c>
      <c r="AB1271" s="28">
        <v>180</v>
      </c>
      <c r="AC1271" s="28" t="s">
        <v>98</v>
      </c>
      <c r="AD1271" s="28" t="s">
        <v>98</v>
      </c>
      <c r="AE1271" s="30" t="s">
        <v>118</v>
      </c>
      <c r="AF1271" t="s">
        <v>98</v>
      </c>
      <c r="AG1271" t="s">
        <v>98</v>
      </c>
      <c r="AH1271" t="s">
        <v>100</v>
      </c>
      <c r="AI1271" t="s">
        <v>141</v>
      </c>
      <c r="AJ1271">
        <v>460</v>
      </c>
      <c r="AK1271" t="s">
        <v>102</v>
      </c>
      <c r="AL1271">
        <v>0</v>
      </c>
      <c r="AM1271">
        <v>414</v>
      </c>
      <c r="AN1271">
        <v>874</v>
      </c>
      <c r="AO1271" s="28" t="s">
        <v>206</v>
      </c>
      <c r="AP1271" s="28" t="s">
        <v>98</v>
      </c>
      <c r="AQ1271" t="s">
        <v>105</v>
      </c>
      <c r="AR1271" t="s">
        <v>164</v>
      </c>
      <c r="AS1271">
        <v>874</v>
      </c>
      <c r="AT1271">
        <v>650</v>
      </c>
      <c r="AU1271">
        <v>0</v>
      </c>
      <c r="AV1271">
        <v>1524</v>
      </c>
      <c r="AW1271" s="30">
        <v>0</v>
      </c>
      <c r="AX1271">
        <v>0</v>
      </c>
      <c r="AY1271" s="30">
        <v>1</v>
      </c>
      <c r="AZ1271" s="30">
        <v>1</v>
      </c>
      <c r="BA1271">
        <v>3</v>
      </c>
      <c r="BB1271" s="14">
        <f>IF(Table1[[#This Row],[FullBath]]+Table1[[#This Row],[HalfBath]]=Table1[[#This Row],[BedroomAbvGr]],1,0)</f>
        <v>0</v>
      </c>
      <c r="BC1271">
        <v>1</v>
      </c>
      <c r="BD1271" s="30" t="s">
        <v>98</v>
      </c>
      <c r="BE1271">
        <v>7</v>
      </c>
      <c r="BF1271" t="s">
        <v>107</v>
      </c>
      <c r="BG1271">
        <v>0</v>
      </c>
      <c r="BH1271" t="s">
        <v>83</v>
      </c>
      <c r="BI1271" t="s">
        <v>108</v>
      </c>
      <c r="BJ1271">
        <v>1958</v>
      </c>
      <c r="BK1271" t="s">
        <v>102</v>
      </c>
      <c r="BL1271">
        <v>1</v>
      </c>
      <c r="BM1271">
        <v>315</v>
      </c>
      <c r="BN1271" t="s">
        <v>98</v>
      </c>
      <c r="BO1271" t="s">
        <v>98</v>
      </c>
      <c r="BP1271" t="s">
        <v>105</v>
      </c>
      <c r="BQ1271" s="30">
        <v>0</v>
      </c>
      <c r="BR1271" s="14">
        <f>IF(Table1[[#This Row],[WoodDeckSF]]&gt;0,1,0)</f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s="28" t="s">
        <v>83</v>
      </c>
      <c r="BY1271" s="14">
        <f>IF(Table1[[#This Row],[PoolQC]]="NA", 0, 1)</f>
        <v>0</v>
      </c>
      <c r="BZ1271" s="30" t="s">
        <v>163</v>
      </c>
      <c r="CA1271" s="14">
        <f>IF(Table1[[#This Row],[Fence]]="NA",0,1)</f>
        <v>1</v>
      </c>
      <c r="CB1271" t="s">
        <v>83</v>
      </c>
      <c r="CC1271">
        <v>0</v>
      </c>
      <c r="CD1271" s="30">
        <v>7</v>
      </c>
      <c r="CE1271">
        <v>2007</v>
      </c>
      <c r="CF1271" t="s">
        <v>110</v>
      </c>
      <c r="CG1271" t="s">
        <v>111</v>
      </c>
      <c r="CH1271" s="14">
        <f>IF(Table1[[#This Row],[SaleCondition]]="Normal",1,0)</f>
        <v>1</v>
      </c>
      <c r="CI1271" s="1">
        <v>144000</v>
      </c>
    </row>
    <row r="1272" spans="1:87" x14ac:dyDescent="0.2">
      <c r="A1272">
        <v>1271</v>
      </c>
      <c r="B1272">
        <v>40</v>
      </c>
      <c r="C1272" s="28" t="s">
        <v>81</v>
      </c>
      <c r="D1272" t="s">
        <v>83</v>
      </c>
      <c r="E1272">
        <v>23595</v>
      </c>
      <c r="F1272" s="28" t="s">
        <v>82</v>
      </c>
      <c r="G1272" t="s">
        <v>83</v>
      </c>
      <c r="H1272" t="s">
        <v>84</v>
      </c>
      <c r="I1272" s="28" t="s">
        <v>195</v>
      </c>
      <c r="J1272" t="s">
        <v>86</v>
      </c>
      <c r="K1272" s="30" t="s">
        <v>87</v>
      </c>
      <c r="L1272" t="s">
        <v>213</v>
      </c>
      <c r="M1272" s="31" t="s">
        <v>205</v>
      </c>
      <c r="N1272" s="31" t="s">
        <v>90</v>
      </c>
      <c r="O1272" s="28" t="s">
        <v>90</v>
      </c>
      <c r="P1272" t="s">
        <v>91</v>
      </c>
      <c r="Q1272" s="30" t="s">
        <v>115</v>
      </c>
      <c r="R1272" s="28">
        <v>7</v>
      </c>
      <c r="S1272" s="28">
        <v>6</v>
      </c>
      <c r="T1272">
        <v>1979</v>
      </c>
      <c r="U1272">
        <v>1979</v>
      </c>
      <c r="V1272" s="14">
        <f t="shared" si="19"/>
        <v>0</v>
      </c>
      <c r="W1272" s="28" t="s">
        <v>135</v>
      </c>
      <c r="X1272" s="28" t="s">
        <v>223</v>
      </c>
      <c r="Y1272" s="30" t="s">
        <v>161</v>
      </c>
      <c r="Z1272" s="28" t="s">
        <v>161</v>
      </c>
      <c r="AA1272" t="s">
        <v>117</v>
      </c>
      <c r="AB1272" s="28">
        <v>0</v>
      </c>
      <c r="AC1272" s="28" t="s">
        <v>97</v>
      </c>
      <c r="AD1272" s="28" t="s">
        <v>98</v>
      </c>
      <c r="AE1272" s="30" t="s">
        <v>99</v>
      </c>
      <c r="AF1272" t="s">
        <v>97</v>
      </c>
      <c r="AG1272" t="s">
        <v>98</v>
      </c>
      <c r="AH1272" t="s">
        <v>97</v>
      </c>
      <c r="AI1272" t="s">
        <v>101</v>
      </c>
      <c r="AJ1272">
        <v>1258</v>
      </c>
      <c r="AK1272" t="s">
        <v>102</v>
      </c>
      <c r="AL1272">
        <v>0</v>
      </c>
      <c r="AM1272">
        <v>74</v>
      </c>
      <c r="AN1272">
        <v>1332</v>
      </c>
      <c r="AO1272" s="28" t="s">
        <v>103</v>
      </c>
      <c r="AP1272" s="28" t="s">
        <v>98</v>
      </c>
      <c r="AQ1272" t="s">
        <v>105</v>
      </c>
      <c r="AR1272" t="s">
        <v>106</v>
      </c>
      <c r="AS1272">
        <v>1332</v>
      </c>
      <c r="AT1272">
        <v>192</v>
      </c>
      <c r="AU1272">
        <v>0</v>
      </c>
      <c r="AV1272">
        <v>1524</v>
      </c>
      <c r="AW1272" s="30">
        <v>2</v>
      </c>
      <c r="AX1272">
        <v>0</v>
      </c>
      <c r="AY1272" s="30">
        <v>0</v>
      </c>
      <c r="AZ1272" s="30">
        <v>1</v>
      </c>
      <c r="BA1272">
        <v>0</v>
      </c>
      <c r="BB1272" s="14">
        <f>IF(Table1[[#This Row],[FullBath]]+Table1[[#This Row],[HalfBath]]=Table1[[#This Row],[BedroomAbvGr]],1,0)</f>
        <v>0</v>
      </c>
      <c r="BC1272">
        <v>1</v>
      </c>
      <c r="BD1272" s="30" t="s">
        <v>97</v>
      </c>
      <c r="BE1272">
        <v>4</v>
      </c>
      <c r="BF1272" t="s">
        <v>107</v>
      </c>
      <c r="BG1272">
        <v>1</v>
      </c>
      <c r="BH1272" t="s">
        <v>98</v>
      </c>
      <c r="BI1272" t="s">
        <v>108</v>
      </c>
      <c r="BJ1272">
        <v>1979</v>
      </c>
      <c r="BK1272" t="s">
        <v>157</v>
      </c>
      <c r="BL1272">
        <v>2</v>
      </c>
      <c r="BM1272">
        <v>586</v>
      </c>
      <c r="BN1272" t="s">
        <v>98</v>
      </c>
      <c r="BO1272" t="s">
        <v>98</v>
      </c>
      <c r="BP1272" t="s">
        <v>105</v>
      </c>
      <c r="BQ1272" s="30">
        <v>268</v>
      </c>
      <c r="BR1272" s="14">
        <f>IF(Table1[[#This Row],[WoodDeckSF]]&gt;0,1,0)</f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s="28" t="s">
        <v>83</v>
      </c>
      <c r="BY1272" s="14">
        <f>IF(Table1[[#This Row],[PoolQC]]="NA", 0, 1)</f>
        <v>0</v>
      </c>
      <c r="BZ1272" s="30" t="s">
        <v>83</v>
      </c>
      <c r="CA1272" s="14">
        <f>IF(Table1[[#This Row],[Fence]]="NA",0,1)</f>
        <v>0</v>
      </c>
      <c r="CB1272" t="s">
        <v>83</v>
      </c>
      <c r="CC1272">
        <v>0</v>
      </c>
      <c r="CD1272" s="30">
        <v>4</v>
      </c>
      <c r="CE1272">
        <v>2010</v>
      </c>
      <c r="CF1272" t="s">
        <v>110</v>
      </c>
      <c r="CG1272" t="s">
        <v>111</v>
      </c>
      <c r="CH1272" s="14">
        <f>IF(Table1[[#This Row],[SaleCondition]]="Normal",1,0)</f>
        <v>1</v>
      </c>
      <c r="CI1272" s="1">
        <v>260000</v>
      </c>
    </row>
    <row r="1273" spans="1:87" x14ac:dyDescent="0.2">
      <c r="A1273">
        <v>1272</v>
      </c>
      <c r="B1273">
        <v>20</v>
      </c>
      <c r="C1273" s="28" t="s">
        <v>81</v>
      </c>
      <c r="D1273" t="s">
        <v>83</v>
      </c>
      <c r="E1273">
        <v>9156</v>
      </c>
      <c r="F1273" s="28" t="s">
        <v>82</v>
      </c>
      <c r="G1273" t="s">
        <v>83</v>
      </c>
      <c r="H1273" t="s">
        <v>120</v>
      </c>
      <c r="I1273" s="28" t="s">
        <v>85</v>
      </c>
      <c r="J1273" t="s">
        <v>86</v>
      </c>
      <c r="K1273" s="30" t="s">
        <v>87</v>
      </c>
      <c r="L1273" t="s">
        <v>88</v>
      </c>
      <c r="M1273" s="31" t="s">
        <v>138</v>
      </c>
      <c r="N1273" s="31" t="s">
        <v>139</v>
      </c>
      <c r="O1273" s="28" t="s">
        <v>90</v>
      </c>
      <c r="P1273" t="s">
        <v>91</v>
      </c>
      <c r="Q1273" s="30" t="s">
        <v>115</v>
      </c>
      <c r="R1273" s="28">
        <v>6</v>
      </c>
      <c r="S1273" s="28">
        <v>7</v>
      </c>
      <c r="T1273">
        <v>1968</v>
      </c>
      <c r="U1273">
        <v>1968</v>
      </c>
      <c r="V1273" s="14">
        <f t="shared" si="19"/>
        <v>0</v>
      </c>
      <c r="W1273" s="28" t="s">
        <v>152</v>
      </c>
      <c r="X1273" s="28" t="s">
        <v>94</v>
      </c>
      <c r="Y1273" s="30" t="s">
        <v>96</v>
      </c>
      <c r="Z1273" s="28" t="s">
        <v>96</v>
      </c>
      <c r="AA1273" t="s">
        <v>117</v>
      </c>
      <c r="AB1273" s="28">
        <v>0</v>
      </c>
      <c r="AC1273" s="28" t="s">
        <v>98</v>
      </c>
      <c r="AD1273" s="28" t="s">
        <v>98</v>
      </c>
      <c r="AE1273" s="30" t="s">
        <v>118</v>
      </c>
      <c r="AF1273" t="s">
        <v>98</v>
      </c>
      <c r="AG1273" t="s">
        <v>98</v>
      </c>
      <c r="AH1273" t="s">
        <v>100</v>
      </c>
      <c r="AI1273" t="s">
        <v>102</v>
      </c>
      <c r="AJ1273">
        <v>0</v>
      </c>
      <c r="AK1273" t="s">
        <v>102</v>
      </c>
      <c r="AL1273">
        <v>0</v>
      </c>
      <c r="AM1273">
        <v>1489</v>
      </c>
      <c r="AN1273">
        <v>1489</v>
      </c>
      <c r="AO1273" s="28" t="s">
        <v>103</v>
      </c>
      <c r="AP1273" s="28" t="s">
        <v>97</v>
      </c>
      <c r="AQ1273" t="s">
        <v>105</v>
      </c>
      <c r="AR1273" t="s">
        <v>106</v>
      </c>
      <c r="AS1273">
        <v>1489</v>
      </c>
      <c r="AT1273">
        <v>0</v>
      </c>
      <c r="AU1273">
        <v>0</v>
      </c>
      <c r="AV1273">
        <v>1489</v>
      </c>
      <c r="AW1273" s="30">
        <v>0</v>
      </c>
      <c r="AX1273">
        <v>0</v>
      </c>
      <c r="AY1273" s="30">
        <v>2</v>
      </c>
      <c r="AZ1273" s="30">
        <v>0</v>
      </c>
      <c r="BA1273">
        <v>3</v>
      </c>
      <c r="BB1273" s="14">
        <f>IF(Table1[[#This Row],[FullBath]]+Table1[[#This Row],[HalfBath]]=Table1[[#This Row],[BedroomAbvGr]],1,0)</f>
        <v>0</v>
      </c>
      <c r="BC1273">
        <v>1</v>
      </c>
      <c r="BD1273" s="30" t="s">
        <v>97</v>
      </c>
      <c r="BE1273">
        <v>7</v>
      </c>
      <c r="BF1273" t="s">
        <v>107</v>
      </c>
      <c r="BG1273">
        <v>1</v>
      </c>
      <c r="BH1273" t="s">
        <v>97</v>
      </c>
      <c r="BI1273" t="s">
        <v>108</v>
      </c>
      <c r="BJ1273">
        <v>1968</v>
      </c>
      <c r="BK1273" t="s">
        <v>109</v>
      </c>
      <c r="BL1273">
        <v>2</v>
      </c>
      <c r="BM1273">
        <v>462</v>
      </c>
      <c r="BN1273" t="s">
        <v>98</v>
      </c>
      <c r="BO1273" t="s">
        <v>98</v>
      </c>
      <c r="BP1273" t="s">
        <v>105</v>
      </c>
      <c r="BQ1273" s="30">
        <v>0</v>
      </c>
      <c r="BR1273" s="14">
        <f>IF(Table1[[#This Row],[WoodDeckSF]]&gt;0,1,0)</f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s="28" t="s">
        <v>83</v>
      </c>
      <c r="BY1273" s="14">
        <f>IF(Table1[[#This Row],[PoolQC]]="NA", 0, 1)</f>
        <v>0</v>
      </c>
      <c r="BZ1273" s="30" t="s">
        <v>83</v>
      </c>
      <c r="CA1273" s="14">
        <f>IF(Table1[[#This Row],[Fence]]="NA",0,1)</f>
        <v>0</v>
      </c>
      <c r="CB1273" t="s">
        <v>83</v>
      </c>
      <c r="CC1273">
        <v>0</v>
      </c>
      <c r="CD1273" s="30">
        <v>8</v>
      </c>
      <c r="CE1273">
        <v>2009</v>
      </c>
      <c r="CF1273" t="s">
        <v>110</v>
      </c>
      <c r="CG1273" t="s">
        <v>111</v>
      </c>
      <c r="CH1273" s="14">
        <f>IF(Table1[[#This Row],[SaleCondition]]="Normal",1,0)</f>
        <v>1</v>
      </c>
      <c r="CI1273" s="1">
        <v>185750</v>
      </c>
    </row>
    <row r="1274" spans="1:87" x14ac:dyDescent="0.2">
      <c r="A1274">
        <v>1273</v>
      </c>
      <c r="B1274">
        <v>20</v>
      </c>
      <c r="C1274" s="28" t="s">
        <v>81</v>
      </c>
      <c r="D1274" t="s">
        <v>83</v>
      </c>
      <c r="E1274">
        <v>13526</v>
      </c>
      <c r="F1274" s="28" t="s">
        <v>82</v>
      </c>
      <c r="G1274" t="s">
        <v>83</v>
      </c>
      <c r="H1274" t="s">
        <v>120</v>
      </c>
      <c r="I1274" s="28" t="s">
        <v>85</v>
      </c>
      <c r="J1274" t="s">
        <v>86</v>
      </c>
      <c r="K1274" s="30" t="s">
        <v>166</v>
      </c>
      <c r="L1274" t="s">
        <v>88</v>
      </c>
      <c r="M1274" s="31" t="s">
        <v>151</v>
      </c>
      <c r="N1274" s="31" t="s">
        <v>90</v>
      </c>
      <c r="O1274" s="28" t="s">
        <v>90</v>
      </c>
      <c r="P1274" t="s">
        <v>91</v>
      </c>
      <c r="Q1274" s="30" t="s">
        <v>115</v>
      </c>
      <c r="R1274" s="28">
        <v>5</v>
      </c>
      <c r="S1274" s="28">
        <v>6</v>
      </c>
      <c r="T1274">
        <v>1965</v>
      </c>
      <c r="U1274">
        <v>1965</v>
      </c>
      <c r="V1274" s="14">
        <f t="shared" si="19"/>
        <v>0</v>
      </c>
      <c r="W1274" s="28" t="s">
        <v>152</v>
      </c>
      <c r="X1274" s="28" t="s">
        <v>94</v>
      </c>
      <c r="Y1274" s="30" t="s">
        <v>140</v>
      </c>
      <c r="Z1274" s="28" t="s">
        <v>161</v>
      </c>
      <c r="AA1274" t="s">
        <v>96</v>
      </c>
      <c r="AB1274" s="28">
        <v>114</v>
      </c>
      <c r="AC1274" s="28" t="s">
        <v>98</v>
      </c>
      <c r="AD1274" s="28" t="s">
        <v>98</v>
      </c>
      <c r="AE1274" s="30" t="s">
        <v>118</v>
      </c>
      <c r="AF1274" t="s">
        <v>98</v>
      </c>
      <c r="AG1274" t="s">
        <v>98</v>
      </c>
      <c r="AH1274" t="s">
        <v>100</v>
      </c>
      <c r="AI1274" t="s">
        <v>141</v>
      </c>
      <c r="AJ1274">
        <v>560</v>
      </c>
      <c r="AK1274" t="s">
        <v>172</v>
      </c>
      <c r="AL1274">
        <v>375</v>
      </c>
      <c r="AM1274">
        <v>0</v>
      </c>
      <c r="AN1274">
        <v>935</v>
      </c>
      <c r="AO1274" s="28" t="s">
        <v>103</v>
      </c>
      <c r="AP1274" s="28" t="s">
        <v>98</v>
      </c>
      <c r="AQ1274" t="s">
        <v>105</v>
      </c>
      <c r="AR1274" t="s">
        <v>106</v>
      </c>
      <c r="AS1274">
        <v>935</v>
      </c>
      <c r="AT1274">
        <v>0</v>
      </c>
      <c r="AU1274">
        <v>0</v>
      </c>
      <c r="AV1274">
        <v>935</v>
      </c>
      <c r="AW1274" s="30">
        <v>1</v>
      </c>
      <c r="AX1274">
        <v>0</v>
      </c>
      <c r="AY1274" s="30">
        <v>1</v>
      </c>
      <c r="AZ1274" s="30">
        <v>0</v>
      </c>
      <c r="BA1274">
        <v>3</v>
      </c>
      <c r="BB1274" s="14">
        <f>IF(Table1[[#This Row],[FullBath]]+Table1[[#This Row],[HalfBath]]=Table1[[#This Row],[BedroomAbvGr]],1,0)</f>
        <v>0</v>
      </c>
      <c r="BC1274">
        <v>1</v>
      </c>
      <c r="BD1274" s="30" t="s">
        <v>98</v>
      </c>
      <c r="BE1274">
        <v>5</v>
      </c>
      <c r="BF1274" t="s">
        <v>107</v>
      </c>
      <c r="BG1274">
        <v>0</v>
      </c>
      <c r="BH1274" t="s">
        <v>83</v>
      </c>
      <c r="BI1274" t="s">
        <v>108</v>
      </c>
      <c r="BJ1274">
        <v>1965</v>
      </c>
      <c r="BK1274" t="s">
        <v>102</v>
      </c>
      <c r="BL1274">
        <v>1</v>
      </c>
      <c r="BM1274">
        <v>288</v>
      </c>
      <c r="BN1274" t="s">
        <v>98</v>
      </c>
      <c r="BO1274" t="s">
        <v>98</v>
      </c>
      <c r="BP1274" t="s">
        <v>105</v>
      </c>
      <c r="BQ1274" s="30">
        <v>180</v>
      </c>
      <c r="BR1274" s="14">
        <f>IF(Table1[[#This Row],[WoodDeckSF]]&gt;0,1,0)</f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s="28" t="s">
        <v>83</v>
      </c>
      <c r="BY1274" s="14">
        <f>IF(Table1[[#This Row],[PoolQC]]="NA", 0, 1)</f>
        <v>0</v>
      </c>
      <c r="BZ1274" s="30" t="s">
        <v>134</v>
      </c>
      <c r="CA1274" s="14">
        <f>IF(Table1[[#This Row],[Fence]]="NA",0,1)</f>
        <v>1</v>
      </c>
      <c r="CB1274" t="s">
        <v>83</v>
      </c>
      <c r="CC1274">
        <v>0</v>
      </c>
      <c r="CD1274" s="30">
        <v>11</v>
      </c>
      <c r="CE1274">
        <v>2006</v>
      </c>
      <c r="CF1274" t="s">
        <v>110</v>
      </c>
      <c r="CG1274" t="s">
        <v>111</v>
      </c>
      <c r="CH1274" s="14">
        <f>IF(Table1[[#This Row],[SaleCondition]]="Normal",1,0)</f>
        <v>1</v>
      </c>
      <c r="CI1274" s="1">
        <v>137000</v>
      </c>
    </row>
    <row r="1275" spans="1:87" x14ac:dyDescent="0.2">
      <c r="A1275">
        <v>1274</v>
      </c>
      <c r="B1275">
        <v>80</v>
      </c>
      <c r="C1275" s="28" t="s">
        <v>81</v>
      </c>
      <c r="D1275">
        <v>124</v>
      </c>
      <c r="E1275">
        <v>11512</v>
      </c>
      <c r="F1275" s="28" t="s">
        <v>82</v>
      </c>
      <c r="G1275" t="s">
        <v>83</v>
      </c>
      <c r="H1275" t="s">
        <v>120</v>
      </c>
      <c r="I1275" s="28" t="s">
        <v>85</v>
      </c>
      <c r="J1275" t="s">
        <v>86</v>
      </c>
      <c r="K1275" s="30" t="s">
        <v>122</v>
      </c>
      <c r="L1275" t="s">
        <v>88</v>
      </c>
      <c r="M1275" s="31" t="s">
        <v>185</v>
      </c>
      <c r="N1275" s="31" t="s">
        <v>90</v>
      </c>
      <c r="O1275" s="28" t="s">
        <v>90</v>
      </c>
      <c r="P1275" t="s">
        <v>91</v>
      </c>
      <c r="Q1275" s="30" t="s">
        <v>197</v>
      </c>
      <c r="R1275" s="28">
        <v>6</v>
      </c>
      <c r="S1275" s="28">
        <v>7</v>
      </c>
      <c r="T1275">
        <v>1959</v>
      </c>
      <c r="U1275">
        <v>2006</v>
      </c>
      <c r="V1275" s="14">
        <f t="shared" si="19"/>
        <v>1</v>
      </c>
      <c r="W1275" s="28" t="s">
        <v>93</v>
      </c>
      <c r="X1275" s="28" t="s">
        <v>94</v>
      </c>
      <c r="Y1275" s="30" t="s">
        <v>161</v>
      </c>
      <c r="Z1275" s="28" t="s">
        <v>161</v>
      </c>
      <c r="AA1275" t="s">
        <v>96</v>
      </c>
      <c r="AB1275" s="28">
        <v>84</v>
      </c>
      <c r="AC1275" s="28" t="s">
        <v>98</v>
      </c>
      <c r="AD1275" s="28" t="s">
        <v>98</v>
      </c>
      <c r="AE1275" s="30" t="s">
        <v>118</v>
      </c>
      <c r="AF1275" t="s">
        <v>98</v>
      </c>
      <c r="AG1275" t="s">
        <v>98</v>
      </c>
      <c r="AH1275" t="s">
        <v>130</v>
      </c>
      <c r="AI1275" t="s">
        <v>119</v>
      </c>
      <c r="AJ1275">
        <v>719</v>
      </c>
      <c r="AK1275" t="s">
        <v>102</v>
      </c>
      <c r="AL1275">
        <v>0</v>
      </c>
      <c r="AM1275">
        <v>300</v>
      </c>
      <c r="AN1275">
        <v>1019</v>
      </c>
      <c r="AO1275" s="28" t="s">
        <v>103</v>
      </c>
      <c r="AP1275" s="28" t="s">
        <v>97</v>
      </c>
      <c r="AQ1275" t="s">
        <v>105</v>
      </c>
      <c r="AR1275" t="s">
        <v>106</v>
      </c>
      <c r="AS1275">
        <v>1357</v>
      </c>
      <c r="AT1275">
        <v>0</v>
      </c>
      <c r="AU1275">
        <v>0</v>
      </c>
      <c r="AV1275">
        <v>1357</v>
      </c>
      <c r="AW1275" s="30">
        <v>1</v>
      </c>
      <c r="AX1275">
        <v>0</v>
      </c>
      <c r="AY1275" s="30">
        <v>1</v>
      </c>
      <c r="AZ1275" s="30">
        <v>0</v>
      </c>
      <c r="BA1275">
        <v>2</v>
      </c>
      <c r="BB1275" s="14">
        <f>IF(Table1[[#This Row],[FullBath]]+Table1[[#This Row],[HalfBath]]=Table1[[#This Row],[BedroomAbvGr]],1,0)</f>
        <v>0</v>
      </c>
      <c r="BC1275">
        <v>1</v>
      </c>
      <c r="BD1275" s="30" t="s">
        <v>104</v>
      </c>
      <c r="BE1275">
        <v>5</v>
      </c>
      <c r="BF1275" t="s">
        <v>107</v>
      </c>
      <c r="BG1275">
        <v>1</v>
      </c>
      <c r="BH1275" t="s">
        <v>97</v>
      </c>
      <c r="BI1275" t="s">
        <v>209</v>
      </c>
      <c r="BJ1275">
        <v>1959</v>
      </c>
      <c r="BK1275" t="s">
        <v>109</v>
      </c>
      <c r="BL1275">
        <v>1</v>
      </c>
      <c r="BM1275">
        <v>312</v>
      </c>
      <c r="BN1275" t="s">
        <v>98</v>
      </c>
      <c r="BO1275" t="s">
        <v>98</v>
      </c>
      <c r="BP1275" t="s">
        <v>105</v>
      </c>
      <c r="BQ1275" s="30">
        <v>0</v>
      </c>
      <c r="BR1275" s="14">
        <f>IF(Table1[[#This Row],[WoodDeckSF]]&gt;0,1,0)</f>
        <v>0</v>
      </c>
      <c r="BS1275">
        <v>0</v>
      </c>
      <c r="BT1275">
        <v>0</v>
      </c>
      <c r="BU1275">
        <v>0</v>
      </c>
      <c r="BV1275">
        <v>163</v>
      </c>
      <c r="BW1275">
        <v>0</v>
      </c>
      <c r="BX1275" s="28" t="s">
        <v>83</v>
      </c>
      <c r="BY1275" s="14">
        <f>IF(Table1[[#This Row],[PoolQC]]="NA", 0, 1)</f>
        <v>0</v>
      </c>
      <c r="BZ1275" s="30" t="s">
        <v>165</v>
      </c>
      <c r="CA1275" s="14">
        <f>IF(Table1[[#This Row],[Fence]]="NA",0,1)</f>
        <v>1</v>
      </c>
      <c r="CB1275" t="s">
        <v>83</v>
      </c>
      <c r="CC1275">
        <v>0</v>
      </c>
      <c r="CD1275" s="30">
        <v>5</v>
      </c>
      <c r="CE1275">
        <v>2008</v>
      </c>
      <c r="CF1275" t="s">
        <v>110</v>
      </c>
      <c r="CG1275" t="s">
        <v>111</v>
      </c>
      <c r="CH1275" s="14">
        <f>IF(Table1[[#This Row],[SaleCondition]]="Normal",1,0)</f>
        <v>1</v>
      </c>
      <c r="CI1275" s="1">
        <v>177000</v>
      </c>
    </row>
    <row r="1276" spans="1:87" x14ac:dyDescent="0.2">
      <c r="A1276">
        <v>1275</v>
      </c>
      <c r="B1276">
        <v>50</v>
      </c>
      <c r="C1276" s="28" t="s">
        <v>81</v>
      </c>
      <c r="D1276">
        <v>53</v>
      </c>
      <c r="E1276">
        <v>5362</v>
      </c>
      <c r="F1276" s="28" t="s">
        <v>82</v>
      </c>
      <c r="G1276" t="s">
        <v>83</v>
      </c>
      <c r="H1276" t="s">
        <v>84</v>
      </c>
      <c r="I1276" s="28" t="s">
        <v>85</v>
      </c>
      <c r="J1276" t="s">
        <v>86</v>
      </c>
      <c r="K1276" s="30" t="s">
        <v>122</v>
      </c>
      <c r="L1276" t="s">
        <v>88</v>
      </c>
      <c r="M1276" s="31" t="s">
        <v>123</v>
      </c>
      <c r="N1276" s="31" t="s">
        <v>90</v>
      </c>
      <c r="O1276" s="28" t="s">
        <v>90</v>
      </c>
      <c r="P1276" t="s">
        <v>91</v>
      </c>
      <c r="Q1276" s="30" t="s">
        <v>132</v>
      </c>
      <c r="R1276" s="28">
        <v>5</v>
      </c>
      <c r="S1276" s="28">
        <v>6</v>
      </c>
      <c r="T1276">
        <v>1910</v>
      </c>
      <c r="U1276">
        <v>2003</v>
      </c>
      <c r="V1276" s="14">
        <f t="shared" si="19"/>
        <v>1</v>
      </c>
      <c r="W1276" s="28" t="s">
        <v>93</v>
      </c>
      <c r="X1276" s="28" t="s">
        <v>94</v>
      </c>
      <c r="Y1276" s="30" t="s">
        <v>124</v>
      </c>
      <c r="Z1276" s="28" t="s">
        <v>125</v>
      </c>
      <c r="AA1276" t="s">
        <v>117</v>
      </c>
      <c r="AB1276" s="28">
        <v>0</v>
      </c>
      <c r="AC1276" s="28" t="s">
        <v>98</v>
      </c>
      <c r="AD1276" s="28" t="s">
        <v>98</v>
      </c>
      <c r="AE1276" s="30" t="s">
        <v>99</v>
      </c>
      <c r="AF1276" t="s">
        <v>98</v>
      </c>
      <c r="AG1276" t="s">
        <v>98</v>
      </c>
      <c r="AH1276" t="s">
        <v>100</v>
      </c>
      <c r="AI1276" t="s">
        <v>102</v>
      </c>
      <c r="AJ1276">
        <v>0</v>
      </c>
      <c r="AK1276" t="s">
        <v>102</v>
      </c>
      <c r="AL1276">
        <v>0</v>
      </c>
      <c r="AM1276">
        <v>661</v>
      </c>
      <c r="AN1276">
        <v>661</v>
      </c>
      <c r="AO1276" s="28" t="s">
        <v>103</v>
      </c>
      <c r="AP1276" s="28" t="s">
        <v>104</v>
      </c>
      <c r="AQ1276" t="s">
        <v>105</v>
      </c>
      <c r="AR1276" t="s">
        <v>106</v>
      </c>
      <c r="AS1276">
        <v>661</v>
      </c>
      <c r="AT1276">
        <v>589</v>
      </c>
      <c r="AU1276">
        <v>0</v>
      </c>
      <c r="AV1276">
        <v>1250</v>
      </c>
      <c r="AW1276" s="30">
        <v>0</v>
      </c>
      <c r="AX1276">
        <v>0</v>
      </c>
      <c r="AY1276" s="30">
        <v>2</v>
      </c>
      <c r="AZ1276" s="30">
        <v>0</v>
      </c>
      <c r="BA1276">
        <v>3</v>
      </c>
      <c r="BB1276" s="14">
        <f>IF(Table1[[#This Row],[FullBath]]+Table1[[#This Row],[HalfBath]]=Table1[[#This Row],[BedroomAbvGr]],1,0)</f>
        <v>0</v>
      </c>
      <c r="BC1276">
        <v>1</v>
      </c>
      <c r="BD1276" s="30" t="s">
        <v>98</v>
      </c>
      <c r="BE1276">
        <v>8</v>
      </c>
      <c r="BF1276" t="s">
        <v>107</v>
      </c>
      <c r="BG1276">
        <v>1</v>
      </c>
      <c r="BH1276" t="s">
        <v>97</v>
      </c>
      <c r="BI1276" t="s">
        <v>127</v>
      </c>
      <c r="BJ1276">
        <v>1985</v>
      </c>
      <c r="BK1276" t="s">
        <v>102</v>
      </c>
      <c r="BL1276">
        <v>2</v>
      </c>
      <c r="BM1276">
        <v>552</v>
      </c>
      <c r="BN1276" t="s">
        <v>98</v>
      </c>
      <c r="BO1276" t="s">
        <v>98</v>
      </c>
      <c r="BP1276" t="s">
        <v>105</v>
      </c>
      <c r="BQ1276" s="30">
        <v>242</v>
      </c>
      <c r="BR1276" s="14">
        <f>IF(Table1[[#This Row],[WoodDeckSF]]&gt;0,1,0)</f>
        <v>1</v>
      </c>
      <c r="BS1276">
        <v>0</v>
      </c>
      <c r="BT1276">
        <v>81</v>
      </c>
      <c r="BU1276">
        <v>0</v>
      </c>
      <c r="BV1276">
        <v>0</v>
      </c>
      <c r="BW1276">
        <v>0</v>
      </c>
      <c r="BX1276" s="28" t="s">
        <v>83</v>
      </c>
      <c r="BY1276" s="14">
        <f>IF(Table1[[#This Row],[PoolQC]]="NA", 0, 1)</f>
        <v>0</v>
      </c>
      <c r="BZ1276" s="30" t="s">
        <v>83</v>
      </c>
      <c r="CA1276" s="14">
        <f>IF(Table1[[#This Row],[Fence]]="NA",0,1)</f>
        <v>0</v>
      </c>
      <c r="CB1276" t="s">
        <v>83</v>
      </c>
      <c r="CC1276">
        <v>0</v>
      </c>
      <c r="CD1276" s="30">
        <v>11</v>
      </c>
      <c r="CE1276">
        <v>2007</v>
      </c>
      <c r="CF1276" t="s">
        <v>110</v>
      </c>
      <c r="CG1276" t="s">
        <v>111</v>
      </c>
      <c r="CH1276" s="14">
        <f>IF(Table1[[#This Row],[SaleCondition]]="Normal",1,0)</f>
        <v>1</v>
      </c>
      <c r="CI1276" s="1">
        <v>139000</v>
      </c>
    </row>
    <row r="1277" spans="1:87" x14ac:dyDescent="0.2">
      <c r="A1277">
        <v>1276</v>
      </c>
      <c r="B1277">
        <v>90</v>
      </c>
      <c r="C1277" s="28" t="s">
        <v>81</v>
      </c>
      <c r="D1277">
        <v>95</v>
      </c>
      <c r="E1277">
        <v>11345</v>
      </c>
      <c r="F1277" s="28" t="s">
        <v>82</v>
      </c>
      <c r="G1277" t="s">
        <v>83</v>
      </c>
      <c r="H1277" t="s">
        <v>84</v>
      </c>
      <c r="I1277" s="28" t="s">
        <v>85</v>
      </c>
      <c r="J1277" t="s">
        <v>86</v>
      </c>
      <c r="K1277" s="30" t="s">
        <v>122</v>
      </c>
      <c r="L1277" t="s">
        <v>88</v>
      </c>
      <c r="M1277" s="31" t="s">
        <v>162</v>
      </c>
      <c r="N1277" s="31" t="s">
        <v>114</v>
      </c>
      <c r="O1277" s="28" t="s">
        <v>90</v>
      </c>
      <c r="P1277" t="s">
        <v>167</v>
      </c>
      <c r="Q1277" s="30" t="s">
        <v>92</v>
      </c>
      <c r="R1277" s="28">
        <v>5</v>
      </c>
      <c r="S1277" s="28">
        <v>5</v>
      </c>
      <c r="T1277">
        <v>1948</v>
      </c>
      <c r="U1277">
        <v>1950</v>
      </c>
      <c r="V1277" s="14">
        <f t="shared" si="19"/>
        <v>1</v>
      </c>
      <c r="W1277" s="28" t="s">
        <v>93</v>
      </c>
      <c r="X1277" s="28" t="s">
        <v>252</v>
      </c>
      <c r="Y1277" s="30" t="s">
        <v>186</v>
      </c>
      <c r="Z1277" s="28" t="s">
        <v>186</v>
      </c>
      <c r="AA1277" t="s">
        <v>137</v>
      </c>
      <c r="AB1277" s="28">
        <v>567</v>
      </c>
      <c r="AC1277" s="28" t="s">
        <v>98</v>
      </c>
      <c r="AD1277" s="28" t="s">
        <v>98</v>
      </c>
      <c r="AE1277" s="30" t="s">
        <v>118</v>
      </c>
      <c r="AF1277" t="s">
        <v>98</v>
      </c>
      <c r="AG1277" t="s">
        <v>98</v>
      </c>
      <c r="AH1277" t="s">
        <v>100</v>
      </c>
      <c r="AI1277" t="s">
        <v>153</v>
      </c>
      <c r="AJ1277">
        <v>220</v>
      </c>
      <c r="AK1277" t="s">
        <v>102</v>
      </c>
      <c r="AL1277">
        <v>0</v>
      </c>
      <c r="AM1277">
        <v>708</v>
      </c>
      <c r="AN1277">
        <v>928</v>
      </c>
      <c r="AO1277" s="28" t="s">
        <v>103</v>
      </c>
      <c r="AP1277" s="28" t="s">
        <v>97</v>
      </c>
      <c r="AQ1277" t="s">
        <v>105</v>
      </c>
      <c r="AR1277" t="s">
        <v>164</v>
      </c>
      <c r="AS1277">
        <v>928</v>
      </c>
      <c r="AT1277">
        <v>992</v>
      </c>
      <c r="AU1277">
        <v>0</v>
      </c>
      <c r="AV1277">
        <v>1920</v>
      </c>
      <c r="AW1277" s="30">
        <v>0</v>
      </c>
      <c r="AX1277">
        <v>0</v>
      </c>
      <c r="AY1277" s="30">
        <v>2</v>
      </c>
      <c r="AZ1277" s="30">
        <v>0</v>
      </c>
      <c r="BA1277">
        <v>4</v>
      </c>
      <c r="BB1277" s="14">
        <f>IF(Table1[[#This Row],[FullBath]]+Table1[[#This Row],[HalfBath]]=Table1[[#This Row],[BedroomAbvGr]],1,0)</f>
        <v>0</v>
      </c>
      <c r="BC1277">
        <v>2</v>
      </c>
      <c r="BD1277" s="30" t="s">
        <v>98</v>
      </c>
      <c r="BE1277">
        <v>10</v>
      </c>
      <c r="BF1277" t="s">
        <v>107</v>
      </c>
      <c r="BG1277">
        <v>0</v>
      </c>
      <c r="BH1277" t="s">
        <v>83</v>
      </c>
      <c r="BI1277" t="s">
        <v>127</v>
      </c>
      <c r="BJ1277">
        <v>1948</v>
      </c>
      <c r="BK1277" t="s">
        <v>102</v>
      </c>
      <c r="BL1277">
        <v>2</v>
      </c>
      <c r="BM1277">
        <v>400</v>
      </c>
      <c r="BN1277" t="s">
        <v>98</v>
      </c>
      <c r="BO1277" t="s">
        <v>147</v>
      </c>
      <c r="BP1277" t="s">
        <v>105</v>
      </c>
      <c r="BQ1277" s="30">
        <v>0</v>
      </c>
      <c r="BR1277" s="14">
        <f>IF(Table1[[#This Row],[WoodDeckSF]]&gt;0,1,0)</f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s="28" t="s">
        <v>83</v>
      </c>
      <c r="BY1277" s="14">
        <f>IF(Table1[[#This Row],[PoolQC]]="NA", 0, 1)</f>
        <v>0</v>
      </c>
      <c r="BZ1277" s="30" t="s">
        <v>83</v>
      </c>
      <c r="CA1277" s="14">
        <f>IF(Table1[[#This Row],[Fence]]="NA",0,1)</f>
        <v>0</v>
      </c>
      <c r="CB1277" t="s">
        <v>83</v>
      </c>
      <c r="CC1277">
        <v>0</v>
      </c>
      <c r="CD1277" s="30">
        <v>7</v>
      </c>
      <c r="CE1277">
        <v>2007</v>
      </c>
      <c r="CF1277" t="s">
        <v>110</v>
      </c>
      <c r="CG1277" t="s">
        <v>111</v>
      </c>
      <c r="CH1277" s="14">
        <f>IF(Table1[[#This Row],[SaleCondition]]="Normal",1,0)</f>
        <v>1</v>
      </c>
      <c r="CI1277" s="1">
        <v>137000</v>
      </c>
    </row>
    <row r="1278" spans="1:87" x14ac:dyDescent="0.2">
      <c r="A1278">
        <v>1277</v>
      </c>
      <c r="B1278">
        <v>60</v>
      </c>
      <c r="C1278" s="28" t="s">
        <v>81</v>
      </c>
      <c r="D1278" t="s">
        <v>83</v>
      </c>
      <c r="E1278">
        <v>12936</v>
      </c>
      <c r="F1278" s="28" t="s">
        <v>82</v>
      </c>
      <c r="G1278" t="s">
        <v>83</v>
      </c>
      <c r="H1278" t="s">
        <v>120</v>
      </c>
      <c r="I1278" s="28" t="s">
        <v>85</v>
      </c>
      <c r="J1278" t="s">
        <v>86</v>
      </c>
      <c r="K1278" s="30" t="s">
        <v>166</v>
      </c>
      <c r="L1278" t="s">
        <v>88</v>
      </c>
      <c r="M1278" s="31" t="s">
        <v>138</v>
      </c>
      <c r="N1278" s="31" t="s">
        <v>90</v>
      </c>
      <c r="O1278" s="28" t="s">
        <v>90</v>
      </c>
      <c r="P1278" t="s">
        <v>91</v>
      </c>
      <c r="Q1278" s="30" t="s">
        <v>92</v>
      </c>
      <c r="R1278" s="28">
        <v>6</v>
      </c>
      <c r="S1278" s="28">
        <v>6</v>
      </c>
      <c r="T1278">
        <v>1972</v>
      </c>
      <c r="U1278">
        <v>1972</v>
      </c>
      <c r="V1278" s="14">
        <f t="shared" si="19"/>
        <v>0</v>
      </c>
      <c r="W1278" s="28" t="s">
        <v>93</v>
      </c>
      <c r="X1278" s="28" t="s">
        <v>94</v>
      </c>
      <c r="Y1278" s="30" t="s">
        <v>140</v>
      </c>
      <c r="Z1278" s="28" t="s">
        <v>161</v>
      </c>
      <c r="AA1278" t="s">
        <v>117</v>
      </c>
      <c r="AB1278" s="28">
        <v>0</v>
      </c>
      <c r="AC1278" s="28" t="s">
        <v>98</v>
      </c>
      <c r="AD1278" s="28" t="s">
        <v>98</v>
      </c>
      <c r="AE1278" s="30" t="s">
        <v>118</v>
      </c>
      <c r="AF1278" t="s">
        <v>98</v>
      </c>
      <c r="AG1278" t="s">
        <v>97</v>
      </c>
      <c r="AH1278" t="s">
        <v>100</v>
      </c>
      <c r="AI1278" t="s">
        <v>141</v>
      </c>
      <c r="AJ1278">
        <v>593</v>
      </c>
      <c r="AK1278" t="s">
        <v>102</v>
      </c>
      <c r="AL1278">
        <v>0</v>
      </c>
      <c r="AM1278">
        <v>130</v>
      </c>
      <c r="AN1278">
        <v>723</v>
      </c>
      <c r="AO1278" s="28" t="s">
        <v>103</v>
      </c>
      <c r="AP1278" s="28" t="s">
        <v>98</v>
      </c>
      <c r="AQ1278" t="s">
        <v>105</v>
      </c>
      <c r="AR1278" t="s">
        <v>106</v>
      </c>
      <c r="AS1278">
        <v>735</v>
      </c>
      <c r="AT1278">
        <v>660</v>
      </c>
      <c r="AU1278">
        <v>0</v>
      </c>
      <c r="AV1278">
        <v>1395</v>
      </c>
      <c r="AW1278" s="30">
        <v>0</v>
      </c>
      <c r="AX1278">
        <v>1</v>
      </c>
      <c r="AY1278" s="30">
        <v>1</v>
      </c>
      <c r="AZ1278" s="30">
        <v>1</v>
      </c>
      <c r="BA1278">
        <v>3</v>
      </c>
      <c r="BB1278" s="14">
        <f>IF(Table1[[#This Row],[FullBath]]+Table1[[#This Row],[HalfBath]]=Table1[[#This Row],[BedroomAbvGr]],1,0)</f>
        <v>0</v>
      </c>
      <c r="BC1278">
        <v>1</v>
      </c>
      <c r="BD1278" s="30" t="s">
        <v>98</v>
      </c>
      <c r="BE1278">
        <v>6</v>
      </c>
      <c r="BF1278" t="s">
        <v>107</v>
      </c>
      <c r="BG1278">
        <v>1</v>
      </c>
      <c r="BH1278" t="s">
        <v>98</v>
      </c>
      <c r="BI1278" t="s">
        <v>108</v>
      </c>
      <c r="BJ1278">
        <v>1972</v>
      </c>
      <c r="BK1278" t="s">
        <v>102</v>
      </c>
      <c r="BL1278">
        <v>2</v>
      </c>
      <c r="BM1278">
        <v>497</v>
      </c>
      <c r="BN1278" t="s">
        <v>98</v>
      </c>
      <c r="BO1278" t="s">
        <v>98</v>
      </c>
      <c r="BP1278" t="s">
        <v>105</v>
      </c>
      <c r="BQ1278" s="30">
        <v>294</v>
      </c>
      <c r="BR1278" s="14">
        <f>IF(Table1[[#This Row],[WoodDeckSF]]&gt;0,1,0)</f>
        <v>1</v>
      </c>
      <c r="BS1278">
        <v>116</v>
      </c>
      <c r="BT1278">
        <v>0</v>
      </c>
      <c r="BU1278">
        <v>0</v>
      </c>
      <c r="BV1278">
        <v>0</v>
      </c>
      <c r="BW1278">
        <v>0</v>
      </c>
      <c r="BX1278" s="28" t="s">
        <v>83</v>
      </c>
      <c r="BY1278" s="14">
        <f>IF(Table1[[#This Row],[PoolQC]]="NA", 0, 1)</f>
        <v>0</v>
      </c>
      <c r="BZ1278" s="30" t="s">
        <v>83</v>
      </c>
      <c r="CA1278" s="14">
        <f>IF(Table1[[#This Row],[Fence]]="NA",0,1)</f>
        <v>0</v>
      </c>
      <c r="CB1278" t="s">
        <v>83</v>
      </c>
      <c r="CC1278">
        <v>0</v>
      </c>
      <c r="CD1278" s="30">
        <v>12</v>
      </c>
      <c r="CE1278">
        <v>2009</v>
      </c>
      <c r="CF1278" t="s">
        <v>110</v>
      </c>
      <c r="CG1278" t="s">
        <v>111</v>
      </c>
      <c r="CH1278" s="14">
        <f>IF(Table1[[#This Row],[SaleCondition]]="Normal",1,0)</f>
        <v>1</v>
      </c>
      <c r="CI1278" s="1">
        <v>162000</v>
      </c>
    </row>
    <row r="1279" spans="1:87" x14ac:dyDescent="0.2">
      <c r="A1279">
        <v>1278</v>
      </c>
      <c r="B1279">
        <v>80</v>
      </c>
      <c r="C1279" s="28" t="s">
        <v>81</v>
      </c>
      <c r="D1279" t="s">
        <v>83</v>
      </c>
      <c r="E1279">
        <v>17871</v>
      </c>
      <c r="F1279" s="28" t="s">
        <v>82</v>
      </c>
      <c r="G1279" t="s">
        <v>83</v>
      </c>
      <c r="H1279" t="s">
        <v>120</v>
      </c>
      <c r="I1279" s="28" t="s">
        <v>85</v>
      </c>
      <c r="J1279" t="s">
        <v>86</v>
      </c>
      <c r="K1279" s="30" t="s">
        <v>166</v>
      </c>
      <c r="L1279" t="s">
        <v>88</v>
      </c>
      <c r="M1279" s="31" t="s">
        <v>138</v>
      </c>
      <c r="N1279" s="31" t="s">
        <v>90</v>
      </c>
      <c r="O1279" s="28" t="s">
        <v>90</v>
      </c>
      <c r="P1279" t="s">
        <v>91</v>
      </c>
      <c r="Q1279" s="30" t="s">
        <v>197</v>
      </c>
      <c r="R1279" s="28">
        <v>6</v>
      </c>
      <c r="S1279" s="28">
        <v>5</v>
      </c>
      <c r="T1279">
        <v>1967</v>
      </c>
      <c r="U1279">
        <v>1976</v>
      </c>
      <c r="V1279" s="14">
        <f t="shared" si="19"/>
        <v>1</v>
      </c>
      <c r="W1279" s="28" t="s">
        <v>93</v>
      </c>
      <c r="X1279" s="28" t="s">
        <v>94</v>
      </c>
      <c r="Y1279" s="30" t="s">
        <v>140</v>
      </c>
      <c r="Z1279" s="28" t="s">
        <v>140</v>
      </c>
      <c r="AA1279" t="s">
        <v>96</v>
      </c>
      <c r="AB1279" s="28">
        <v>359</v>
      </c>
      <c r="AC1279" s="28" t="s">
        <v>98</v>
      </c>
      <c r="AD1279" s="28" t="s">
        <v>98</v>
      </c>
      <c r="AE1279" s="30" t="s">
        <v>118</v>
      </c>
      <c r="AF1279" t="s">
        <v>97</v>
      </c>
      <c r="AG1279" t="s">
        <v>98</v>
      </c>
      <c r="AH1279" t="s">
        <v>130</v>
      </c>
      <c r="AI1279" t="s">
        <v>119</v>
      </c>
      <c r="AJ1279">
        <v>528</v>
      </c>
      <c r="AK1279" t="s">
        <v>102</v>
      </c>
      <c r="AL1279">
        <v>0</v>
      </c>
      <c r="AM1279">
        <v>1152</v>
      </c>
      <c r="AN1279">
        <v>1680</v>
      </c>
      <c r="AO1279" s="28" t="s">
        <v>103</v>
      </c>
      <c r="AP1279" s="28" t="s">
        <v>147</v>
      </c>
      <c r="AQ1279" t="s">
        <v>105</v>
      </c>
      <c r="AR1279" t="s">
        <v>106</v>
      </c>
      <c r="AS1279">
        <v>1724</v>
      </c>
      <c r="AT1279">
        <v>0</v>
      </c>
      <c r="AU1279">
        <v>0</v>
      </c>
      <c r="AV1279">
        <v>1724</v>
      </c>
      <c r="AW1279" s="30">
        <v>1</v>
      </c>
      <c r="AX1279">
        <v>0</v>
      </c>
      <c r="AY1279" s="30">
        <v>1</v>
      </c>
      <c r="AZ1279" s="30">
        <v>1</v>
      </c>
      <c r="BA1279">
        <v>3</v>
      </c>
      <c r="BB1279" s="14">
        <f>IF(Table1[[#This Row],[FullBath]]+Table1[[#This Row],[HalfBath]]=Table1[[#This Row],[BedroomAbvGr]],1,0)</f>
        <v>0</v>
      </c>
      <c r="BC1279">
        <v>1</v>
      </c>
      <c r="BD1279" s="30" t="s">
        <v>98</v>
      </c>
      <c r="BE1279">
        <v>7</v>
      </c>
      <c r="BF1279" t="s">
        <v>107</v>
      </c>
      <c r="BG1279">
        <v>1</v>
      </c>
      <c r="BH1279" t="s">
        <v>97</v>
      </c>
      <c r="BI1279" t="s">
        <v>108</v>
      </c>
      <c r="BJ1279">
        <v>1967</v>
      </c>
      <c r="BK1279" t="s">
        <v>109</v>
      </c>
      <c r="BL1279">
        <v>2</v>
      </c>
      <c r="BM1279">
        <v>480</v>
      </c>
      <c r="BN1279" t="s">
        <v>98</v>
      </c>
      <c r="BO1279" t="s">
        <v>98</v>
      </c>
      <c r="BP1279" t="s">
        <v>105</v>
      </c>
      <c r="BQ1279" s="30">
        <v>0</v>
      </c>
      <c r="BR1279" s="14">
        <f>IF(Table1[[#This Row],[WoodDeckSF]]&gt;0,1,0)</f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s="28" t="s">
        <v>83</v>
      </c>
      <c r="BY1279" s="14">
        <f>IF(Table1[[#This Row],[PoolQC]]="NA", 0, 1)</f>
        <v>0</v>
      </c>
      <c r="BZ1279" s="30" t="s">
        <v>83</v>
      </c>
      <c r="CA1279" s="14">
        <f>IF(Table1[[#This Row],[Fence]]="NA",0,1)</f>
        <v>0</v>
      </c>
      <c r="CB1279" t="s">
        <v>83</v>
      </c>
      <c r="CC1279">
        <v>0</v>
      </c>
      <c r="CD1279" s="30">
        <v>6</v>
      </c>
      <c r="CE1279">
        <v>2009</v>
      </c>
      <c r="CF1279" t="s">
        <v>110</v>
      </c>
      <c r="CG1279" t="s">
        <v>111</v>
      </c>
      <c r="CH1279" s="14">
        <f>IF(Table1[[#This Row],[SaleCondition]]="Normal",1,0)</f>
        <v>1</v>
      </c>
      <c r="CI1279" s="1">
        <v>197900</v>
      </c>
    </row>
    <row r="1280" spans="1:87" x14ac:dyDescent="0.2">
      <c r="A1280">
        <v>1279</v>
      </c>
      <c r="B1280">
        <v>60</v>
      </c>
      <c r="C1280" s="28" t="s">
        <v>81</v>
      </c>
      <c r="D1280">
        <v>75</v>
      </c>
      <c r="E1280">
        <v>9473</v>
      </c>
      <c r="F1280" s="28" t="s">
        <v>82</v>
      </c>
      <c r="G1280" t="s">
        <v>83</v>
      </c>
      <c r="H1280" t="s">
        <v>84</v>
      </c>
      <c r="I1280" s="28" t="s">
        <v>85</v>
      </c>
      <c r="J1280" t="s">
        <v>86</v>
      </c>
      <c r="K1280" s="30" t="s">
        <v>87</v>
      </c>
      <c r="L1280" t="s">
        <v>88</v>
      </c>
      <c r="M1280" s="31" t="s">
        <v>89</v>
      </c>
      <c r="N1280" s="31" t="s">
        <v>90</v>
      </c>
      <c r="O1280" s="28" t="s">
        <v>90</v>
      </c>
      <c r="P1280" t="s">
        <v>91</v>
      </c>
      <c r="Q1280" s="30" t="s">
        <v>92</v>
      </c>
      <c r="R1280" s="28">
        <v>8</v>
      </c>
      <c r="S1280" s="28">
        <v>5</v>
      </c>
      <c r="T1280">
        <v>2002</v>
      </c>
      <c r="U1280">
        <v>2002</v>
      </c>
      <c r="V1280" s="14">
        <f t="shared" si="19"/>
        <v>0</v>
      </c>
      <c r="W1280" s="28" t="s">
        <v>93</v>
      </c>
      <c r="X1280" s="28" t="s">
        <v>94</v>
      </c>
      <c r="Y1280" s="30" t="s">
        <v>95</v>
      </c>
      <c r="Z1280" s="28" t="s">
        <v>95</v>
      </c>
      <c r="AA1280" t="s">
        <v>83</v>
      </c>
      <c r="AB1280" s="28" t="s">
        <v>83</v>
      </c>
      <c r="AC1280" s="28" t="s">
        <v>97</v>
      </c>
      <c r="AD1280" s="28" t="s">
        <v>98</v>
      </c>
      <c r="AE1280" s="30" t="s">
        <v>99</v>
      </c>
      <c r="AF1280" t="s">
        <v>97</v>
      </c>
      <c r="AG1280" t="s">
        <v>98</v>
      </c>
      <c r="AH1280" t="s">
        <v>100</v>
      </c>
      <c r="AI1280" t="s">
        <v>101</v>
      </c>
      <c r="AJ1280">
        <v>804</v>
      </c>
      <c r="AK1280" t="s">
        <v>102</v>
      </c>
      <c r="AL1280">
        <v>0</v>
      </c>
      <c r="AM1280">
        <v>324</v>
      </c>
      <c r="AN1280">
        <v>1128</v>
      </c>
      <c r="AO1280" s="28" t="s">
        <v>103</v>
      </c>
      <c r="AP1280" s="28" t="s">
        <v>104</v>
      </c>
      <c r="AQ1280" t="s">
        <v>105</v>
      </c>
      <c r="AR1280" t="s">
        <v>106</v>
      </c>
      <c r="AS1280">
        <v>1128</v>
      </c>
      <c r="AT1280">
        <v>903</v>
      </c>
      <c r="AU1280">
        <v>0</v>
      </c>
      <c r="AV1280">
        <v>2031</v>
      </c>
      <c r="AW1280" s="30">
        <v>1</v>
      </c>
      <c r="AX1280">
        <v>0</v>
      </c>
      <c r="AY1280" s="30">
        <v>2</v>
      </c>
      <c r="AZ1280" s="30">
        <v>1</v>
      </c>
      <c r="BA1280">
        <v>3</v>
      </c>
      <c r="BB1280" s="14">
        <f>IF(Table1[[#This Row],[FullBath]]+Table1[[#This Row],[HalfBath]]=Table1[[#This Row],[BedroomAbvGr]],1,0)</f>
        <v>1</v>
      </c>
      <c r="BC1280">
        <v>1</v>
      </c>
      <c r="BD1280" s="30" t="s">
        <v>97</v>
      </c>
      <c r="BE1280">
        <v>7</v>
      </c>
      <c r="BF1280" t="s">
        <v>107</v>
      </c>
      <c r="BG1280">
        <v>1</v>
      </c>
      <c r="BH1280" t="s">
        <v>97</v>
      </c>
      <c r="BI1280" t="s">
        <v>108</v>
      </c>
      <c r="BJ1280">
        <v>2002</v>
      </c>
      <c r="BK1280" t="s">
        <v>109</v>
      </c>
      <c r="BL1280">
        <v>2</v>
      </c>
      <c r="BM1280">
        <v>577</v>
      </c>
      <c r="BN1280" t="s">
        <v>98</v>
      </c>
      <c r="BO1280" t="s">
        <v>98</v>
      </c>
      <c r="BP1280" t="s">
        <v>105</v>
      </c>
      <c r="BQ1280" s="30">
        <v>0</v>
      </c>
      <c r="BR1280" s="14">
        <f>IF(Table1[[#This Row],[WoodDeckSF]]&gt;0,1,0)</f>
        <v>0</v>
      </c>
      <c r="BS1280">
        <v>211</v>
      </c>
      <c r="BT1280">
        <v>0</v>
      </c>
      <c r="BU1280">
        <v>0</v>
      </c>
      <c r="BV1280">
        <v>0</v>
      </c>
      <c r="BW1280">
        <v>0</v>
      </c>
      <c r="BX1280" s="28" t="s">
        <v>83</v>
      </c>
      <c r="BY1280" s="14">
        <f>IF(Table1[[#This Row],[PoolQC]]="NA", 0, 1)</f>
        <v>0</v>
      </c>
      <c r="BZ1280" s="30" t="s">
        <v>83</v>
      </c>
      <c r="CA1280" s="14">
        <f>IF(Table1[[#This Row],[Fence]]="NA",0,1)</f>
        <v>0</v>
      </c>
      <c r="CB1280" t="s">
        <v>83</v>
      </c>
      <c r="CC1280">
        <v>0</v>
      </c>
      <c r="CD1280" s="30">
        <v>3</v>
      </c>
      <c r="CE1280">
        <v>2008</v>
      </c>
      <c r="CF1280" t="s">
        <v>110</v>
      </c>
      <c r="CG1280" t="s">
        <v>111</v>
      </c>
      <c r="CH1280" s="14">
        <f>IF(Table1[[#This Row],[SaleCondition]]="Normal",1,0)</f>
        <v>1</v>
      </c>
      <c r="CI1280" s="1">
        <v>237000</v>
      </c>
    </row>
    <row r="1281" spans="1:87" x14ac:dyDescent="0.2">
      <c r="A1281">
        <v>1280</v>
      </c>
      <c r="B1281">
        <v>50</v>
      </c>
      <c r="C1281" s="28" t="s">
        <v>183</v>
      </c>
      <c r="D1281">
        <v>60</v>
      </c>
      <c r="E1281">
        <v>7500</v>
      </c>
      <c r="F1281" s="28" t="s">
        <v>82</v>
      </c>
      <c r="G1281" t="s">
        <v>83</v>
      </c>
      <c r="H1281" t="s">
        <v>84</v>
      </c>
      <c r="I1281" s="28" t="s">
        <v>85</v>
      </c>
      <c r="J1281" t="s">
        <v>86</v>
      </c>
      <c r="K1281" s="30" t="s">
        <v>87</v>
      </c>
      <c r="L1281" t="s">
        <v>88</v>
      </c>
      <c r="M1281" s="31" t="s">
        <v>176</v>
      </c>
      <c r="N1281" s="31" t="s">
        <v>90</v>
      </c>
      <c r="O1281" s="28" t="s">
        <v>90</v>
      </c>
      <c r="P1281" t="s">
        <v>91</v>
      </c>
      <c r="Q1281" s="30" t="s">
        <v>132</v>
      </c>
      <c r="R1281" s="28">
        <v>4</v>
      </c>
      <c r="S1281" s="28">
        <v>4</v>
      </c>
      <c r="T1281">
        <v>1920</v>
      </c>
      <c r="U1281">
        <v>1950</v>
      </c>
      <c r="V1281" s="14">
        <f t="shared" si="19"/>
        <v>1</v>
      </c>
      <c r="W1281" s="28" t="s">
        <v>93</v>
      </c>
      <c r="X1281" s="28" t="s">
        <v>94</v>
      </c>
      <c r="Y1281" s="30" t="s">
        <v>116</v>
      </c>
      <c r="Z1281" s="28" t="s">
        <v>116</v>
      </c>
      <c r="AA1281" t="s">
        <v>117</v>
      </c>
      <c r="AB1281" s="28">
        <v>0</v>
      </c>
      <c r="AC1281" s="28" t="s">
        <v>98</v>
      </c>
      <c r="AD1281" s="28" t="s">
        <v>97</v>
      </c>
      <c r="AE1281" s="30" t="s">
        <v>118</v>
      </c>
      <c r="AF1281" t="s">
        <v>98</v>
      </c>
      <c r="AG1281" t="s">
        <v>98</v>
      </c>
      <c r="AH1281" t="s">
        <v>100</v>
      </c>
      <c r="AI1281" t="s">
        <v>102</v>
      </c>
      <c r="AJ1281">
        <v>0</v>
      </c>
      <c r="AK1281" t="s">
        <v>102</v>
      </c>
      <c r="AL1281">
        <v>0</v>
      </c>
      <c r="AM1281">
        <v>698</v>
      </c>
      <c r="AN1281">
        <v>698</v>
      </c>
      <c r="AO1281" s="28" t="s">
        <v>103</v>
      </c>
      <c r="AP1281" s="28" t="s">
        <v>98</v>
      </c>
      <c r="AQ1281" t="s">
        <v>105</v>
      </c>
      <c r="AR1281" t="s">
        <v>164</v>
      </c>
      <c r="AS1281">
        <v>698</v>
      </c>
      <c r="AT1281">
        <v>430</v>
      </c>
      <c r="AU1281">
        <v>0</v>
      </c>
      <c r="AV1281">
        <v>1128</v>
      </c>
      <c r="AW1281" s="30">
        <v>0</v>
      </c>
      <c r="AX1281">
        <v>0</v>
      </c>
      <c r="AY1281" s="30">
        <v>1</v>
      </c>
      <c r="AZ1281" s="30">
        <v>0</v>
      </c>
      <c r="BA1281">
        <v>2</v>
      </c>
      <c r="BB1281" s="14">
        <f>IF(Table1[[#This Row],[FullBath]]+Table1[[#This Row],[HalfBath]]=Table1[[#This Row],[BedroomAbvGr]],1,0)</f>
        <v>0</v>
      </c>
      <c r="BC1281">
        <v>1</v>
      </c>
      <c r="BD1281" s="30" t="s">
        <v>98</v>
      </c>
      <c r="BE1281">
        <v>6</v>
      </c>
      <c r="BF1281" t="s">
        <v>107</v>
      </c>
      <c r="BG1281">
        <v>0</v>
      </c>
      <c r="BH1281" t="s">
        <v>83</v>
      </c>
      <c r="BI1281" t="s">
        <v>127</v>
      </c>
      <c r="BJ1281">
        <v>1980</v>
      </c>
      <c r="BK1281" t="s">
        <v>109</v>
      </c>
      <c r="BL1281">
        <v>2</v>
      </c>
      <c r="BM1281">
        <v>528</v>
      </c>
      <c r="BN1281" t="s">
        <v>98</v>
      </c>
      <c r="BO1281" t="s">
        <v>98</v>
      </c>
      <c r="BP1281" t="s">
        <v>105</v>
      </c>
      <c r="BQ1281" s="30">
        <v>30</v>
      </c>
      <c r="BR1281" s="14">
        <f>IF(Table1[[#This Row],[WoodDeckSF]]&gt;0,1,0)</f>
        <v>1</v>
      </c>
      <c r="BS1281">
        <v>0</v>
      </c>
      <c r="BT1281">
        <v>164</v>
      </c>
      <c r="BU1281">
        <v>0</v>
      </c>
      <c r="BV1281">
        <v>0</v>
      </c>
      <c r="BW1281">
        <v>0</v>
      </c>
      <c r="BX1281" s="28" t="s">
        <v>83</v>
      </c>
      <c r="BY1281" s="14">
        <f>IF(Table1[[#This Row],[PoolQC]]="NA", 0, 1)</f>
        <v>0</v>
      </c>
      <c r="BZ1281" s="30" t="s">
        <v>83</v>
      </c>
      <c r="CA1281" s="14">
        <f>IF(Table1[[#This Row],[Fence]]="NA",0,1)</f>
        <v>0</v>
      </c>
      <c r="CB1281" t="s">
        <v>83</v>
      </c>
      <c r="CC1281">
        <v>0</v>
      </c>
      <c r="CD1281" s="30">
        <v>4</v>
      </c>
      <c r="CE1281">
        <v>2010</v>
      </c>
      <c r="CF1281" t="s">
        <v>173</v>
      </c>
      <c r="CG1281" t="s">
        <v>128</v>
      </c>
      <c r="CH1281" s="14">
        <f>IF(Table1[[#This Row],[SaleCondition]]="Normal",1,0)</f>
        <v>0</v>
      </c>
      <c r="CI1281" s="1">
        <v>68400</v>
      </c>
    </row>
    <row r="1282" spans="1:87" x14ac:dyDescent="0.2">
      <c r="A1282">
        <v>1281</v>
      </c>
      <c r="B1282">
        <v>20</v>
      </c>
      <c r="C1282" s="28" t="s">
        <v>81</v>
      </c>
      <c r="D1282">
        <v>67</v>
      </c>
      <c r="E1282">
        <v>9808</v>
      </c>
      <c r="F1282" s="28" t="s">
        <v>82</v>
      </c>
      <c r="G1282" t="s">
        <v>83</v>
      </c>
      <c r="H1282" t="s">
        <v>120</v>
      </c>
      <c r="I1282" s="28" t="s">
        <v>85</v>
      </c>
      <c r="J1282" t="s">
        <v>86</v>
      </c>
      <c r="K1282" s="30" t="s">
        <v>87</v>
      </c>
      <c r="L1282" t="s">
        <v>88</v>
      </c>
      <c r="M1282" s="31" t="s">
        <v>89</v>
      </c>
      <c r="N1282" s="31" t="s">
        <v>90</v>
      </c>
      <c r="O1282" s="28" t="s">
        <v>90</v>
      </c>
      <c r="P1282" t="s">
        <v>91</v>
      </c>
      <c r="Q1282" s="30" t="s">
        <v>115</v>
      </c>
      <c r="R1282" s="28">
        <v>7</v>
      </c>
      <c r="S1282" s="28">
        <v>5</v>
      </c>
      <c r="T1282">
        <v>2002</v>
      </c>
      <c r="U1282">
        <v>2002</v>
      </c>
      <c r="V1282" s="14">
        <f t="shared" ref="V1282:V1345" si="20">IF(T1282=U1282, 0, 1)</f>
        <v>0</v>
      </c>
      <c r="W1282" s="28" t="s">
        <v>93</v>
      </c>
      <c r="X1282" s="28" t="s">
        <v>94</v>
      </c>
      <c r="Y1282" s="30" t="s">
        <v>95</v>
      </c>
      <c r="Z1282" s="28" t="s">
        <v>95</v>
      </c>
      <c r="AA1282" t="s">
        <v>96</v>
      </c>
      <c r="AB1282" s="28">
        <v>110</v>
      </c>
      <c r="AC1282" s="28" t="s">
        <v>97</v>
      </c>
      <c r="AD1282" s="28" t="s">
        <v>98</v>
      </c>
      <c r="AE1282" s="30" t="s">
        <v>99</v>
      </c>
      <c r="AF1282" t="s">
        <v>97</v>
      </c>
      <c r="AG1282" t="s">
        <v>98</v>
      </c>
      <c r="AH1282" t="s">
        <v>100</v>
      </c>
      <c r="AI1282" t="s">
        <v>101</v>
      </c>
      <c r="AJ1282">
        <v>788</v>
      </c>
      <c r="AK1282" t="s">
        <v>102</v>
      </c>
      <c r="AL1282">
        <v>0</v>
      </c>
      <c r="AM1282">
        <v>785</v>
      </c>
      <c r="AN1282">
        <v>1573</v>
      </c>
      <c r="AO1282" s="28" t="s">
        <v>103</v>
      </c>
      <c r="AP1282" s="28" t="s">
        <v>104</v>
      </c>
      <c r="AQ1282" t="s">
        <v>105</v>
      </c>
      <c r="AR1282" t="s">
        <v>106</v>
      </c>
      <c r="AS1282">
        <v>1573</v>
      </c>
      <c r="AT1282">
        <v>0</v>
      </c>
      <c r="AU1282">
        <v>0</v>
      </c>
      <c r="AV1282">
        <v>1573</v>
      </c>
      <c r="AW1282" s="30">
        <v>1</v>
      </c>
      <c r="AX1282">
        <v>0</v>
      </c>
      <c r="AY1282" s="30">
        <v>2</v>
      </c>
      <c r="AZ1282" s="30">
        <v>0</v>
      </c>
      <c r="BA1282">
        <v>3</v>
      </c>
      <c r="BB1282" s="14">
        <f>IF(Table1[[#This Row],[FullBath]]+Table1[[#This Row],[HalfBath]]=Table1[[#This Row],[BedroomAbvGr]],1,0)</f>
        <v>0</v>
      </c>
      <c r="BC1282">
        <v>1</v>
      </c>
      <c r="BD1282" s="30" t="s">
        <v>97</v>
      </c>
      <c r="BE1282">
        <v>6</v>
      </c>
      <c r="BF1282" t="s">
        <v>107</v>
      </c>
      <c r="BG1282">
        <v>0</v>
      </c>
      <c r="BH1282" t="s">
        <v>83</v>
      </c>
      <c r="BI1282" t="s">
        <v>108</v>
      </c>
      <c r="BJ1282">
        <v>2002</v>
      </c>
      <c r="BK1282" t="s">
        <v>109</v>
      </c>
      <c r="BL1282">
        <v>2</v>
      </c>
      <c r="BM1282">
        <v>544</v>
      </c>
      <c r="BN1282" t="s">
        <v>98</v>
      </c>
      <c r="BO1282" t="s">
        <v>98</v>
      </c>
      <c r="BP1282" t="s">
        <v>105</v>
      </c>
      <c r="BQ1282" s="30">
        <v>0</v>
      </c>
      <c r="BR1282" s="14">
        <f>IF(Table1[[#This Row],[WoodDeckSF]]&gt;0,1,0)</f>
        <v>0</v>
      </c>
      <c r="BS1282">
        <v>72</v>
      </c>
      <c r="BT1282">
        <v>0</v>
      </c>
      <c r="BU1282">
        <v>0</v>
      </c>
      <c r="BV1282">
        <v>0</v>
      </c>
      <c r="BW1282">
        <v>0</v>
      </c>
      <c r="BX1282" s="28" t="s">
        <v>83</v>
      </c>
      <c r="BY1282" s="14">
        <f>IF(Table1[[#This Row],[PoolQC]]="NA", 0, 1)</f>
        <v>0</v>
      </c>
      <c r="BZ1282" s="30" t="s">
        <v>83</v>
      </c>
      <c r="CA1282" s="14">
        <f>IF(Table1[[#This Row],[Fence]]="NA",0,1)</f>
        <v>0</v>
      </c>
      <c r="CB1282" t="s">
        <v>83</v>
      </c>
      <c r="CC1282">
        <v>0</v>
      </c>
      <c r="CD1282" s="30">
        <v>3</v>
      </c>
      <c r="CE1282">
        <v>2009</v>
      </c>
      <c r="CF1282" t="s">
        <v>110</v>
      </c>
      <c r="CG1282" t="s">
        <v>111</v>
      </c>
      <c r="CH1282" s="14">
        <f>IF(Table1[[#This Row],[SaleCondition]]="Normal",1,0)</f>
        <v>1</v>
      </c>
      <c r="CI1282" s="1">
        <v>227000</v>
      </c>
    </row>
    <row r="1283" spans="1:87" x14ac:dyDescent="0.2">
      <c r="A1283">
        <v>1282</v>
      </c>
      <c r="B1283">
        <v>20</v>
      </c>
      <c r="C1283" s="28" t="s">
        <v>81</v>
      </c>
      <c r="D1283">
        <v>50</v>
      </c>
      <c r="E1283">
        <v>8049</v>
      </c>
      <c r="F1283" s="28" t="s">
        <v>82</v>
      </c>
      <c r="G1283" t="s">
        <v>83</v>
      </c>
      <c r="H1283" t="s">
        <v>120</v>
      </c>
      <c r="I1283" s="28" t="s">
        <v>85</v>
      </c>
      <c r="J1283" t="s">
        <v>86</v>
      </c>
      <c r="K1283" s="30" t="s">
        <v>166</v>
      </c>
      <c r="L1283" t="s">
        <v>88</v>
      </c>
      <c r="M1283" s="31" t="s">
        <v>189</v>
      </c>
      <c r="N1283" s="31" t="s">
        <v>90</v>
      </c>
      <c r="O1283" s="28" t="s">
        <v>90</v>
      </c>
      <c r="P1283" t="s">
        <v>91</v>
      </c>
      <c r="Q1283" s="30" t="s">
        <v>115</v>
      </c>
      <c r="R1283" s="28">
        <v>7</v>
      </c>
      <c r="S1283" s="28">
        <v>5</v>
      </c>
      <c r="T1283">
        <v>1990</v>
      </c>
      <c r="U1283">
        <v>1990</v>
      </c>
      <c r="V1283" s="14">
        <f t="shared" si="20"/>
        <v>0</v>
      </c>
      <c r="W1283" s="28" t="s">
        <v>152</v>
      </c>
      <c r="X1283" s="28" t="s">
        <v>94</v>
      </c>
      <c r="Y1283" s="30" t="s">
        <v>140</v>
      </c>
      <c r="Z1283" s="28" t="s">
        <v>140</v>
      </c>
      <c r="AA1283" t="s">
        <v>96</v>
      </c>
      <c r="AB1283" s="28">
        <v>54</v>
      </c>
      <c r="AC1283" s="28" t="s">
        <v>98</v>
      </c>
      <c r="AD1283" s="28" t="s">
        <v>98</v>
      </c>
      <c r="AE1283" s="30" t="s">
        <v>118</v>
      </c>
      <c r="AF1283" t="s">
        <v>97</v>
      </c>
      <c r="AG1283" t="s">
        <v>98</v>
      </c>
      <c r="AH1283" t="s">
        <v>100</v>
      </c>
      <c r="AI1283" t="s">
        <v>119</v>
      </c>
      <c r="AJ1283">
        <v>1053</v>
      </c>
      <c r="AK1283" t="s">
        <v>102</v>
      </c>
      <c r="AL1283">
        <v>0</v>
      </c>
      <c r="AM1283">
        <v>256</v>
      </c>
      <c r="AN1283">
        <v>1309</v>
      </c>
      <c r="AO1283" s="28" t="s">
        <v>103</v>
      </c>
      <c r="AP1283" s="28" t="s">
        <v>98</v>
      </c>
      <c r="AQ1283" t="s">
        <v>105</v>
      </c>
      <c r="AR1283" t="s">
        <v>106</v>
      </c>
      <c r="AS1283">
        <v>1339</v>
      </c>
      <c r="AT1283">
        <v>0</v>
      </c>
      <c r="AU1283">
        <v>0</v>
      </c>
      <c r="AV1283">
        <v>1339</v>
      </c>
      <c r="AW1283" s="30">
        <v>1</v>
      </c>
      <c r="AX1283">
        <v>0</v>
      </c>
      <c r="AY1283" s="30">
        <v>2</v>
      </c>
      <c r="AZ1283" s="30">
        <v>0</v>
      </c>
      <c r="BA1283">
        <v>2</v>
      </c>
      <c r="BB1283" s="14">
        <f>IF(Table1[[#This Row],[FullBath]]+Table1[[#This Row],[HalfBath]]=Table1[[#This Row],[BedroomAbvGr]],1,0)</f>
        <v>1</v>
      </c>
      <c r="BC1283">
        <v>1</v>
      </c>
      <c r="BD1283" s="30" t="s">
        <v>98</v>
      </c>
      <c r="BE1283">
        <v>6</v>
      </c>
      <c r="BF1283" t="s">
        <v>107</v>
      </c>
      <c r="BG1283">
        <v>1</v>
      </c>
      <c r="BH1283" t="s">
        <v>98</v>
      </c>
      <c r="BI1283" t="s">
        <v>108</v>
      </c>
      <c r="BJ1283">
        <v>1990</v>
      </c>
      <c r="BK1283" t="s">
        <v>157</v>
      </c>
      <c r="BL1283">
        <v>2</v>
      </c>
      <c r="BM1283">
        <v>484</v>
      </c>
      <c r="BN1283" t="s">
        <v>97</v>
      </c>
      <c r="BO1283" t="s">
        <v>97</v>
      </c>
      <c r="BP1283" t="s">
        <v>105</v>
      </c>
      <c r="BQ1283" s="30">
        <v>0</v>
      </c>
      <c r="BR1283" s="14">
        <f>IF(Table1[[#This Row],[WoodDeckSF]]&gt;0,1,0)</f>
        <v>0</v>
      </c>
      <c r="BS1283">
        <v>58</v>
      </c>
      <c r="BT1283">
        <v>0</v>
      </c>
      <c r="BU1283">
        <v>0</v>
      </c>
      <c r="BV1283">
        <v>90</v>
      </c>
      <c r="BW1283">
        <v>0</v>
      </c>
      <c r="BX1283" s="28" t="s">
        <v>83</v>
      </c>
      <c r="BY1283" s="14">
        <f>IF(Table1[[#This Row],[PoolQC]]="NA", 0, 1)</f>
        <v>0</v>
      </c>
      <c r="BZ1283" s="30" t="s">
        <v>83</v>
      </c>
      <c r="CA1283" s="14">
        <f>IF(Table1[[#This Row],[Fence]]="NA",0,1)</f>
        <v>0</v>
      </c>
      <c r="CB1283" t="s">
        <v>83</v>
      </c>
      <c r="CC1283">
        <v>0</v>
      </c>
      <c r="CD1283" s="30">
        <v>7</v>
      </c>
      <c r="CE1283">
        <v>2006</v>
      </c>
      <c r="CF1283" t="s">
        <v>110</v>
      </c>
      <c r="CG1283" t="s">
        <v>111</v>
      </c>
      <c r="CH1283" s="14">
        <f>IF(Table1[[#This Row],[SaleCondition]]="Normal",1,0)</f>
        <v>1</v>
      </c>
      <c r="CI1283" s="1">
        <v>180000</v>
      </c>
    </row>
    <row r="1284" spans="1:87" x14ac:dyDescent="0.2">
      <c r="A1284">
        <v>1283</v>
      </c>
      <c r="B1284">
        <v>20</v>
      </c>
      <c r="C1284" s="28" t="s">
        <v>81</v>
      </c>
      <c r="D1284">
        <v>61</v>
      </c>
      <c r="E1284">
        <v>8800</v>
      </c>
      <c r="F1284" s="28" t="s">
        <v>82</v>
      </c>
      <c r="G1284" t="s">
        <v>83</v>
      </c>
      <c r="H1284" t="s">
        <v>120</v>
      </c>
      <c r="I1284" s="28" t="s">
        <v>85</v>
      </c>
      <c r="J1284" t="s">
        <v>86</v>
      </c>
      <c r="K1284" s="30" t="s">
        <v>87</v>
      </c>
      <c r="L1284" t="s">
        <v>88</v>
      </c>
      <c r="M1284" s="31" t="s">
        <v>89</v>
      </c>
      <c r="N1284" s="31" t="s">
        <v>90</v>
      </c>
      <c r="O1284" s="28" t="s">
        <v>90</v>
      </c>
      <c r="P1284" t="s">
        <v>91</v>
      </c>
      <c r="Q1284" s="30" t="s">
        <v>115</v>
      </c>
      <c r="R1284" s="28">
        <v>5</v>
      </c>
      <c r="S1284" s="28">
        <v>7</v>
      </c>
      <c r="T1284">
        <v>1977</v>
      </c>
      <c r="U1284">
        <v>2008</v>
      </c>
      <c r="V1284" s="14">
        <f t="shared" si="20"/>
        <v>1</v>
      </c>
      <c r="W1284" s="28" t="s">
        <v>93</v>
      </c>
      <c r="X1284" s="28" t="s">
        <v>94</v>
      </c>
      <c r="Y1284" s="30" t="s">
        <v>140</v>
      </c>
      <c r="Z1284" s="28" t="s">
        <v>140</v>
      </c>
      <c r="AA1284" t="s">
        <v>117</v>
      </c>
      <c r="AB1284" s="28">
        <v>0</v>
      </c>
      <c r="AC1284" s="28" t="s">
        <v>98</v>
      </c>
      <c r="AD1284" s="28" t="s">
        <v>98</v>
      </c>
      <c r="AE1284" s="30" t="s">
        <v>118</v>
      </c>
      <c r="AF1284" t="s">
        <v>97</v>
      </c>
      <c r="AG1284" t="s">
        <v>98</v>
      </c>
      <c r="AH1284" t="s">
        <v>121</v>
      </c>
      <c r="AI1284" t="s">
        <v>172</v>
      </c>
      <c r="AJ1284">
        <v>532</v>
      </c>
      <c r="AK1284" t="s">
        <v>153</v>
      </c>
      <c r="AL1284">
        <v>144</v>
      </c>
      <c r="AM1284">
        <v>364</v>
      </c>
      <c r="AN1284">
        <v>1040</v>
      </c>
      <c r="AO1284" s="28" t="s">
        <v>103</v>
      </c>
      <c r="AP1284" s="28" t="s">
        <v>98</v>
      </c>
      <c r="AQ1284" t="s">
        <v>105</v>
      </c>
      <c r="AR1284" t="s">
        <v>106</v>
      </c>
      <c r="AS1284">
        <v>1040</v>
      </c>
      <c r="AT1284">
        <v>0</v>
      </c>
      <c r="AU1284">
        <v>0</v>
      </c>
      <c r="AV1284">
        <v>1040</v>
      </c>
      <c r="AW1284" s="30">
        <v>0</v>
      </c>
      <c r="AX1284">
        <v>0</v>
      </c>
      <c r="AY1284" s="30">
        <v>2</v>
      </c>
      <c r="AZ1284" s="30">
        <v>0</v>
      </c>
      <c r="BA1284">
        <v>3</v>
      </c>
      <c r="BB1284" s="14">
        <f>IF(Table1[[#This Row],[FullBath]]+Table1[[#This Row],[HalfBath]]=Table1[[#This Row],[BedroomAbvGr]],1,0)</f>
        <v>0</v>
      </c>
      <c r="BC1284">
        <v>1</v>
      </c>
      <c r="BD1284" s="30" t="s">
        <v>97</v>
      </c>
      <c r="BE1284">
        <v>5</v>
      </c>
      <c r="BF1284" t="s">
        <v>107</v>
      </c>
      <c r="BG1284">
        <v>0</v>
      </c>
      <c r="BH1284" t="s">
        <v>83</v>
      </c>
      <c r="BI1284" t="s">
        <v>127</v>
      </c>
      <c r="BJ1284">
        <v>1977</v>
      </c>
      <c r="BK1284" t="s">
        <v>102</v>
      </c>
      <c r="BL1284">
        <v>2</v>
      </c>
      <c r="BM1284">
        <v>484</v>
      </c>
      <c r="BN1284" t="s">
        <v>98</v>
      </c>
      <c r="BO1284" t="s">
        <v>98</v>
      </c>
      <c r="BP1284" t="s">
        <v>105</v>
      </c>
      <c r="BQ1284" s="30">
        <v>0</v>
      </c>
      <c r="BR1284" s="14">
        <f>IF(Table1[[#This Row],[WoodDeckSF]]&gt;0,1,0)</f>
        <v>0</v>
      </c>
      <c r="BS1284">
        <v>0</v>
      </c>
      <c r="BT1284">
        <v>0</v>
      </c>
      <c r="BU1284">
        <v>0</v>
      </c>
      <c r="BV1284">
        <v>288</v>
      </c>
      <c r="BW1284">
        <v>0</v>
      </c>
      <c r="BX1284" s="28" t="s">
        <v>83</v>
      </c>
      <c r="BY1284" s="14">
        <f>IF(Table1[[#This Row],[PoolQC]]="NA", 0, 1)</f>
        <v>0</v>
      </c>
      <c r="BZ1284" s="30" t="s">
        <v>83</v>
      </c>
      <c r="CA1284" s="14">
        <f>IF(Table1[[#This Row],[Fence]]="NA",0,1)</f>
        <v>0</v>
      </c>
      <c r="CB1284" t="s">
        <v>83</v>
      </c>
      <c r="CC1284">
        <v>0</v>
      </c>
      <c r="CD1284" s="30">
        <v>9</v>
      </c>
      <c r="CE1284">
        <v>2009</v>
      </c>
      <c r="CF1284" t="s">
        <v>110</v>
      </c>
      <c r="CG1284" t="s">
        <v>111</v>
      </c>
      <c r="CH1284" s="14">
        <f>IF(Table1[[#This Row],[SaleCondition]]="Normal",1,0)</f>
        <v>1</v>
      </c>
      <c r="CI1284" s="1">
        <v>150500</v>
      </c>
    </row>
    <row r="1285" spans="1:87" x14ac:dyDescent="0.2">
      <c r="A1285">
        <v>1284</v>
      </c>
      <c r="B1285">
        <v>90</v>
      </c>
      <c r="C1285" s="28" t="s">
        <v>81</v>
      </c>
      <c r="D1285">
        <v>94</v>
      </c>
      <c r="E1285">
        <v>9400</v>
      </c>
      <c r="F1285" s="28" t="s">
        <v>82</v>
      </c>
      <c r="G1285" t="s">
        <v>83</v>
      </c>
      <c r="H1285" t="s">
        <v>84</v>
      </c>
      <c r="I1285" s="28" t="s">
        <v>195</v>
      </c>
      <c r="J1285" t="s">
        <v>86</v>
      </c>
      <c r="K1285" s="30" t="s">
        <v>122</v>
      </c>
      <c r="L1285" t="s">
        <v>88</v>
      </c>
      <c r="M1285" s="31" t="s">
        <v>131</v>
      </c>
      <c r="N1285" s="31" t="s">
        <v>90</v>
      </c>
      <c r="O1285" s="28" t="s">
        <v>90</v>
      </c>
      <c r="P1285" t="s">
        <v>167</v>
      </c>
      <c r="Q1285" s="30" t="s">
        <v>92</v>
      </c>
      <c r="R1285" s="28">
        <v>6</v>
      </c>
      <c r="S1285" s="28">
        <v>5</v>
      </c>
      <c r="T1285">
        <v>1971</v>
      </c>
      <c r="U1285">
        <v>1971</v>
      </c>
      <c r="V1285" s="14">
        <f t="shared" si="20"/>
        <v>0</v>
      </c>
      <c r="W1285" s="28" t="s">
        <v>211</v>
      </c>
      <c r="X1285" s="28" t="s">
        <v>94</v>
      </c>
      <c r="Y1285" s="30" t="s">
        <v>116</v>
      </c>
      <c r="Z1285" s="28" t="s">
        <v>125</v>
      </c>
      <c r="AA1285" t="s">
        <v>117</v>
      </c>
      <c r="AB1285" s="28">
        <v>0</v>
      </c>
      <c r="AC1285" s="28" t="s">
        <v>98</v>
      </c>
      <c r="AD1285" s="28" t="s">
        <v>98</v>
      </c>
      <c r="AE1285" s="30" t="s">
        <v>118</v>
      </c>
      <c r="AF1285" t="s">
        <v>98</v>
      </c>
      <c r="AG1285" t="s">
        <v>98</v>
      </c>
      <c r="AH1285" t="s">
        <v>130</v>
      </c>
      <c r="AI1285" t="s">
        <v>102</v>
      </c>
      <c r="AJ1285">
        <v>0</v>
      </c>
      <c r="AK1285" t="s">
        <v>102</v>
      </c>
      <c r="AL1285">
        <v>0</v>
      </c>
      <c r="AM1285">
        <v>912</v>
      </c>
      <c r="AN1285">
        <v>912</v>
      </c>
      <c r="AO1285" s="28" t="s">
        <v>103</v>
      </c>
      <c r="AP1285" s="28" t="s">
        <v>98</v>
      </c>
      <c r="AQ1285" t="s">
        <v>105</v>
      </c>
      <c r="AR1285" t="s">
        <v>106</v>
      </c>
      <c r="AS1285">
        <v>912</v>
      </c>
      <c r="AT1285">
        <v>912</v>
      </c>
      <c r="AU1285">
        <v>0</v>
      </c>
      <c r="AV1285">
        <v>1824</v>
      </c>
      <c r="AW1285" s="30">
        <v>0</v>
      </c>
      <c r="AX1285">
        <v>0</v>
      </c>
      <c r="AY1285" s="30">
        <v>2</v>
      </c>
      <c r="AZ1285" s="30">
        <v>2</v>
      </c>
      <c r="BA1285">
        <v>4</v>
      </c>
      <c r="BB1285" s="14">
        <f>IF(Table1[[#This Row],[FullBath]]+Table1[[#This Row],[HalfBath]]=Table1[[#This Row],[BedroomAbvGr]],1,0)</f>
        <v>1</v>
      </c>
      <c r="BC1285">
        <v>2</v>
      </c>
      <c r="BD1285" s="30" t="s">
        <v>98</v>
      </c>
      <c r="BE1285">
        <v>8</v>
      </c>
      <c r="BF1285" t="s">
        <v>107</v>
      </c>
      <c r="BG1285">
        <v>0</v>
      </c>
      <c r="BH1285" t="s">
        <v>83</v>
      </c>
      <c r="BI1285" t="s">
        <v>83</v>
      </c>
      <c r="BJ1285" t="s">
        <v>83</v>
      </c>
      <c r="BK1285" t="s">
        <v>83</v>
      </c>
      <c r="BL1285">
        <v>0</v>
      </c>
      <c r="BM1285">
        <v>0</v>
      </c>
      <c r="BN1285" t="s">
        <v>83</v>
      </c>
      <c r="BO1285" t="s">
        <v>83</v>
      </c>
      <c r="BP1285" t="s">
        <v>105</v>
      </c>
      <c r="BQ1285" s="30">
        <v>128</v>
      </c>
      <c r="BR1285" s="14">
        <f>IF(Table1[[#This Row],[WoodDeckSF]]&gt;0,1,0)</f>
        <v>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 s="28" t="s">
        <v>83</v>
      </c>
      <c r="BY1285" s="14">
        <f>IF(Table1[[#This Row],[PoolQC]]="NA", 0, 1)</f>
        <v>0</v>
      </c>
      <c r="BZ1285" s="30" t="s">
        <v>83</v>
      </c>
      <c r="CA1285" s="14">
        <f>IF(Table1[[#This Row],[Fence]]="NA",0,1)</f>
        <v>0</v>
      </c>
      <c r="CB1285" t="s">
        <v>83</v>
      </c>
      <c r="CC1285">
        <v>0</v>
      </c>
      <c r="CD1285" s="30">
        <v>4</v>
      </c>
      <c r="CE1285">
        <v>2010</v>
      </c>
      <c r="CF1285" t="s">
        <v>110</v>
      </c>
      <c r="CG1285" t="s">
        <v>111</v>
      </c>
      <c r="CH1285" s="14">
        <f>IF(Table1[[#This Row],[SaleCondition]]="Normal",1,0)</f>
        <v>1</v>
      </c>
      <c r="CI1285" s="1">
        <v>139000</v>
      </c>
    </row>
    <row r="1286" spans="1:87" x14ac:dyDescent="0.2">
      <c r="A1286">
        <v>1285</v>
      </c>
      <c r="B1286">
        <v>50</v>
      </c>
      <c r="C1286" s="28" t="s">
        <v>81</v>
      </c>
      <c r="D1286">
        <v>50</v>
      </c>
      <c r="E1286">
        <v>9638</v>
      </c>
      <c r="F1286" s="28" t="s">
        <v>82</v>
      </c>
      <c r="G1286" t="s">
        <v>83</v>
      </c>
      <c r="H1286" t="s">
        <v>84</v>
      </c>
      <c r="I1286" s="28" t="s">
        <v>85</v>
      </c>
      <c r="J1286" t="s">
        <v>86</v>
      </c>
      <c r="K1286" s="30" t="s">
        <v>87</v>
      </c>
      <c r="L1286" t="s">
        <v>88</v>
      </c>
      <c r="M1286" s="31" t="s">
        <v>232</v>
      </c>
      <c r="N1286" s="31" t="s">
        <v>114</v>
      </c>
      <c r="O1286" s="28" t="s">
        <v>90</v>
      </c>
      <c r="P1286" t="s">
        <v>91</v>
      </c>
      <c r="Q1286" s="30" t="s">
        <v>132</v>
      </c>
      <c r="R1286" s="28">
        <v>6</v>
      </c>
      <c r="S1286" s="28">
        <v>7</v>
      </c>
      <c r="T1286">
        <v>1919</v>
      </c>
      <c r="U1286">
        <v>1990</v>
      </c>
      <c r="V1286" s="14">
        <f t="shared" si="20"/>
        <v>1</v>
      </c>
      <c r="W1286" s="28" t="s">
        <v>93</v>
      </c>
      <c r="X1286" s="28" t="s">
        <v>94</v>
      </c>
      <c r="Y1286" s="30" t="s">
        <v>124</v>
      </c>
      <c r="Z1286" s="28" t="s">
        <v>125</v>
      </c>
      <c r="AA1286" t="s">
        <v>117</v>
      </c>
      <c r="AB1286" s="28">
        <v>0</v>
      </c>
      <c r="AC1286" s="28" t="s">
        <v>98</v>
      </c>
      <c r="AD1286" s="28" t="s">
        <v>98</v>
      </c>
      <c r="AE1286" s="30" t="s">
        <v>99</v>
      </c>
      <c r="AF1286" t="s">
        <v>98</v>
      </c>
      <c r="AG1286" t="s">
        <v>98</v>
      </c>
      <c r="AH1286" t="s">
        <v>100</v>
      </c>
      <c r="AI1286" t="s">
        <v>102</v>
      </c>
      <c r="AJ1286">
        <v>0</v>
      </c>
      <c r="AK1286" t="s">
        <v>102</v>
      </c>
      <c r="AL1286">
        <v>0</v>
      </c>
      <c r="AM1286">
        <v>804</v>
      </c>
      <c r="AN1286">
        <v>804</v>
      </c>
      <c r="AO1286" s="28" t="s">
        <v>103</v>
      </c>
      <c r="AP1286" s="28" t="s">
        <v>104</v>
      </c>
      <c r="AQ1286" t="s">
        <v>105</v>
      </c>
      <c r="AR1286" t="s">
        <v>106</v>
      </c>
      <c r="AS1286">
        <v>1699</v>
      </c>
      <c r="AT1286">
        <v>748</v>
      </c>
      <c r="AU1286">
        <v>0</v>
      </c>
      <c r="AV1286">
        <v>2447</v>
      </c>
      <c r="AW1286" s="30">
        <v>0</v>
      </c>
      <c r="AX1286">
        <v>0</v>
      </c>
      <c r="AY1286" s="30">
        <v>2</v>
      </c>
      <c r="AZ1286" s="30">
        <v>0</v>
      </c>
      <c r="BA1286">
        <v>4</v>
      </c>
      <c r="BB1286" s="14">
        <f>IF(Table1[[#This Row],[FullBath]]+Table1[[#This Row],[HalfBath]]=Table1[[#This Row],[BedroomAbvGr]],1,0)</f>
        <v>0</v>
      </c>
      <c r="BC1286">
        <v>1</v>
      </c>
      <c r="BD1286" s="30" t="s">
        <v>97</v>
      </c>
      <c r="BE1286">
        <v>10</v>
      </c>
      <c r="BF1286" t="s">
        <v>224</v>
      </c>
      <c r="BG1286">
        <v>1</v>
      </c>
      <c r="BH1286" t="s">
        <v>97</v>
      </c>
      <c r="BI1286" t="s">
        <v>127</v>
      </c>
      <c r="BJ1286">
        <v>1969</v>
      </c>
      <c r="BK1286" t="s">
        <v>102</v>
      </c>
      <c r="BL1286">
        <v>1</v>
      </c>
      <c r="BM1286">
        <v>336</v>
      </c>
      <c r="BN1286" t="s">
        <v>98</v>
      </c>
      <c r="BO1286" t="s">
        <v>98</v>
      </c>
      <c r="BP1286" t="s">
        <v>105</v>
      </c>
      <c r="BQ1286" s="30">
        <v>272</v>
      </c>
      <c r="BR1286" s="14">
        <f>IF(Table1[[#This Row],[WoodDeckSF]]&gt;0,1,0)</f>
        <v>1</v>
      </c>
      <c r="BS1286">
        <v>0</v>
      </c>
      <c r="BT1286">
        <v>42</v>
      </c>
      <c r="BU1286">
        <v>0</v>
      </c>
      <c r="BV1286">
        <v>116</v>
      </c>
      <c r="BW1286">
        <v>0</v>
      </c>
      <c r="BX1286" s="28" t="s">
        <v>83</v>
      </c>
      <c r="BY1286" s="14">
        <f>IF(Table1[[#This Row],[PoolQC]]="NA", 0, 1)</f>
        <v>0</v>
      </c>
      <c r="BZ1286" s="30" t="s">
        <v>83</v>
      </c>
      <c r="CA1286" s="14">
        <f>IF(Table1[[#This Row],[Fence]]="NA",0,1)</f>
        <v>0</v>
      </c>
      <c r="CB1286" t="s">
        <v>83</v>
      </c>
      <c r="CC1286">
        <v>0</v>
      </c>
      <c r="CD1286" s="30">
        <v>3</v>
      </c>
      <c r="CE1286">
        <v>2010</v>
      </c>
      <c r="CF1286" t="s">
        <v>110</v>
      </c>
      <c r="CG1286" t="s">
        <v>111</v>
      </c>
      <c r="CH1286" s="14">
        <f>IF(Table1[[#This Row],[SaleCondition]]="Normal",1,0)</f>
        <v>1</v>
      </c>
      <c r="CI1286" s="1">
        <v>169000</v>
      </c>
    </row>
    <row r="1287" spans="1:87" x14ac:dyDescent="0.2">
      <c r="A1287">
        <v>1286</v>
      </c>
      <c r="B1287">
        <v>50</v>
      </c>
      <c r="C1287" s="28" t="s">
        <v>142</v>
      </c>
      <c r="D1287">
        <v>50</v>
      </c>
      <c r="E1287">
        <v>6000</v>
      </c>
      <c r="F1287" s="28" t="s">
        <v>82</v>
      </c>
      <c r="G1287" t="s">
        <v>83</v>
      </c>
      <c r="H1287" t="s">
        <v>84</v>
      </c>
      <c r="I1287" s="28" t="s">
        <v>85</v>
      </c>
      <c r="J1287" t="s">
        <v>86</v>
      </c>
      <c r="K1287" s="30" t="s">
        <v>87</v>
      </c>
      <c r="L1287" t="s">
        <v>88</v>
      </c>
      <c r="M1287" s="31" t="s">
        <v>148</v>
      </c>
      <c r="N1287" s="31" t="s">
        <v>90</v>
      </c>
      <c r="O1287" s="28" t="s">
        <v>90</v>
      </c>
      <c r="P1287" t="s">
        <v>91</v>
      </c>
      <c r="Q1287" s="30" t="s">
        <v>132</v>
      </c>
      <c r="R1287" s="28">
        <v>6</v>
      </c>
      <c r="S1287" s="28">
        <v>6</v>
      </c>
      <c r="T1287">
        <v>1939</v>
      </c>
      <c r="U1287">
        <v>1950</v>
      </c>
      <c r="V1287" s="14">
        <f t="shared" si="20"/>
        <v>1</v>
      </c>
      <c r="W1287" s="28" t="s">
        <v>93</v>
      </c>
      <c r="X1287" s="28" t="s">
        <v>94</v>
      </c>
      <c r="Y1287" s="30" t="s">
        <v>116</v>
      </c>
      <c r="Z1287" s="28" t="s">
        <v>116</v>
      </c>
      <c r="AA1287" t="s">
        <v>117</v>
      </c>
      <c r="AB1287" s="28">
        <v>0</v>
      </c>
      <c r="AC1287" s="28" t="s">
        <v>98</v>
      </c>
      <c r="AD1287" s="28" t="s">
        <v>147</v>
      </c>
      <c r="AE1287" s="30" t="s">
        <v>118</v>
      </c>
      <c r="AF1287" t="s">
        <v>98</v>
      </c>
      <c r="AG1287" t="s">
        <v>98</v>
      </c>
      <c r="AH1287" t="s">
        <v>100</v>
      </c>
      <c r="AI1287" t="s">
        <v>102</v>
      </c>
      <c r="AJ1287">
        <v>0</v>
      </c>
      <c r="AK1287" t="s">
        <v>102</v>
      </c>
      <c r="AL1287">
        <v>0</v>
      </c>
      <c r="AM1287">
        <v>780</v>
      </c>
      <c r="AN1287">
        <v>780</v>
      </c>
      <c r="AO1287" s="28" t="s">
        <v>103</v>
      </c>
      <c r="AP1287" s="28" t="s">
        <v>104</v>
      </c>
      <c r="AQ1287" t="s">
        <v>105</v>
      </c>
      <c r="AR1287" t="s">
        <v>145</v>
      </c>
      <c r="AS1287">
        <v>825</v>
      </c>
      <c r="AT1287">
        <v>587</v>
      </c>
      <c r="AU1287">
        <v>0</v>
      </c>
      <c r="AV1287">
        <v>1412</v>
      </c>
      <c r="AW1287" s="30">
        <v>0</v>
      </c>
      <c r="AX1287">
        <v>0</v>
      </c>
      <c r="AY1287" s="30">
        <v>1</v>
      </c>
      <c r="AZ1287" s="30">
        <v>0</v>
      </c>
      <c r="BA1287">
        <v>4</v>
      </c>
      <c r="BB1287" s="14">
        <f>IF(Table1[[#This Row],[FullBath]]+Table1[[#This Row],[HalfBath]]=Table1[[#This Row],[BedroomAbvGr]],1,0)</f>
        <v>0</v>
      </c>
      <c r="BC1287">
        <v>1</v>
      </c>
      <c r="BD1287" s="30" t="s">
        <v>98</v>
      </c>
      <c r="BE1287">
        <v>6</v>
      </c>
      <c r="BF1287" t="s">
        <v>107</v>
      </c>
      <c r="BG1287">
        <v>1</v>
      </c>
      <c r="BH1287" t="s">
        <v>97</v>
      </c>
      <c r="BI1287" t="s">
        <v>127</v>
      </c>
      <c r="BJ1287">
        <v>1939</v>
      </c>
      <c r="BK1287" t="s">
        <v>102</v>
      </c>
      <c r="BL1287">
        <v>1</v>
      </c>
      <c r="BM1287">
        <v>280</v>
      </c>
      <c r="BN1287" t="s">
        <v>98</v>
      </c>
      <c r="BO1287" t="s">
        <v>98</v>
      </c>
      <c r="BP1287" t="s">
        <v>105</v>
      </c>
      <c r="BQ1287" s="30">
        <v>45</v>
      </c>
      <c r="BR1287" s="14">
        <f>IF(Table1[[#This Row],[WoodDeckSF]]&gt;0,1,0)</f>
        <v>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 s="28" t="s">
        <v>83</v>
      </c>
      <c r="BY1287" s="14">
        <f>IF(Table1[[#This Row],[PoolQC]]="NA", 0, 1)</f>
        <v>0</v>
      </c>
      <c r="BZ1287" s="30" t="s">
        <v>83</v>
      </c>
      <c r="CA1287" s="14">
        <f>IF(Table1[[#This Row],[Fence]]="NA",0,1)</f>
        <v>0</v>
      </c>
      <c r="CB1287" t="s">
        <v>83</v>
      </c>
      <c r="CC1287">
        <v>0</v>
      </c>
      <c r="CD1287" s="30">
        <v>5</v>
      </c>
      <c r="CE1287">
        <v>2009</v>
      </c>
      <c r="CF1287" t="s">
        <v>110</v>
      </c>
      <c r="CG1287" t="s">
        <v>111</v>
      </c>
      <c r="CH1287" s="14">
        <f>IF(Table1[[#This Row],[SaleCondition]]="Normal",1,0)</f>
        <v>1</v>
      </c>
      <c r="CI1287" s="1">
        <v>132500</v>
      </c>
    </row>
    <row r="1288" spans="1:87" x14ac:dyDescent="0.2">
      <c r="A1288">
        <v>1287</v>
      </c>
      <c r="B1288">
        <v>20</v>
      </c>
      <c r="C1288" s="28" t="s">
        <v>81</v>
      </c>
      <c r="D1288" t="s">
        <v>83</v>
      </c>
      <c r="E1288">
        <v>9790</v>
      </c>
      <c r="F1288" s="28" t="s">
        <v>82</v>
      </c>
      <c r="G1288" t="s">
        <v>83</v>
      </c>
      <c r="H1288" t="s">
        <v>84</v>
      </c>
      <c r="I1288" s="28" t="s">
        <v>85</v>
      </c>
      <c r="J1288" t="s">
        <v>86</v>
      </c>
      <c r="K1288" s="30" t="s">
        <v>87</v>
      </c>
      <c r="L1288" t="s">
        <v>88</v>
      </c>
      <c r="M1288" s="31" t="s">
        <v>138</v>
      </c>
      <c r="N1288" s="31" t="s">
        <v>114</v>
      </c>
      <c r="O1288" s="28" t="s">
        <v>90</v>
      </c>
      <c r="P1288" t="s">
        <v>91</v>
      </c>
      <c r="Q1288" s="30" t="s">
        <v>115</v>
      </c>
      <c r="R1288" s="28">
        <v>6</v>
      </c>
      <c r="S1288" s="28">
        <v>5</v>
      </c>
      <c r="T1288">
        <v>1963</v>
      </c>
      <c r="U1288">
        <v>1963</v>
      </c>
      <c r="V1288" s="14">
        <f t="shared" si="20"/>
        <v>0</v>
      </c>
      <c r="W1288" s="28" t="s">
        <v>152</v>
      </c>
      <c r="X1288" s="28" t="s">
        <v>94</v>
      </c>
      <c r="Y1288" s="30" t="s">
        <v>140</v>
      </c>
      <c r="Z1288" s="28" t="s">
        <v>140</v>
      </c>
      <c r="AA1288" t="s">
        <v>96</v>
      </c>
      <c r="AB1288" s="28">
        <v>451</v>
      </c>
      <c r="AC1288" s="28" t="s">
        <v>98</v>
      </c>
      <c r="AD1288" s="28" t="s">
        <v>98</v>
      </c>
      <c r="AE1288" s="30" t="s">
        <v>118</v>
      </c>
      <c r="AF1288" t="s">
        <v>98</v>
      </c>
      <c r="AG1288" t="s">
        <v>98</v>
      </c>
      <c r="AH1288" t="s">
        <v>100</v>
      </c>
      <c r="AI1288" t="s">
        <v>119</v>
      </c>
      <c r="AJ1288">
        <v>569</v>
      </c>
      <c r="AK1288" t="s">
        <v>153</v>
      </c>
      <c r="AL1288">
        <v>81</v>
      </c>
      <c r="AM1288">
        <v>678</v>
      </c>
      <c r="AN1288">
        <v>1328</v>
      </c>
      <c r="AO1288" s="28" t="s">
        <v>103</v>
      </c>
      <c r="AP1288" s="28" t="s">
        <v>98</v>
      </c>
      <c r="AQ1288" t="s">
        <v>105</v>
      </c>
      <c r="AR1288" t="s">
        <v>106</v>
      </c>
      <c r="AS1288">
        <v>1328</v>
      </c>
      <c r="AT1288">
        <v>0</v>
      </c>
      <c r="AU1288">
        <v>0</v>
      </c>
      <c r="AV1288">
        <v>1328</v>
      </c>
      <c r="AW1288" s="30">
        <v>1</v>
      </c>
      <c r="AX1288">
        <v>0</v>
      </c>
      <c r="AY1288" s="30">
        <v>1</v>
      </c>
      <c r="AZ1288" s="30">
        <v>1</v>
      </c>
      <c r="BA1288">
        <v>3</v>
      </c>
      <c r="BB1288" s="14">
        <f>IF(Table1[[#This Row],[FullBath]]+Table1[[#This Row],[HalfBath]]=Table1[[#This Row],[BedroomAbvGr]],1,0)</f>
        <v>0</v>
      </c>
      <c r="BC1288">
        <v>1</v>
      </c>
      <c r="BD1288" s="30" t="s">
        <v>98</v>
      </c>
      <c r="BE1288">
        <v>6</v>
      </c>
      <c r="BF1288" t="s">
        <v>107</v>
      </c>
      <c r="BG1288">
        <v>2</v>
      </c>
      <c r="BH1288" t="s">
        <v>97</v>
      </c>
      <c r="BI1288" t="s">
        <v>108</v>
      </c>
      <c r="BJ1288">
        <v>1963</v>
      </c>
      <c r="BK1288" t="s">
        <v>102</v>
      </c>
      <c r="BL1288">
        <v>2</v>
      </c>
      <c r="BM1288">
        <v>528</v>
      </c>
      <c r="BN1288" t="s">
        <v>98</v>
      </c>
      <c r="BO1288" t="s">
        <v>98</v>
      </c>
      <c r="BP1288" t="s">
        <v>105</v>
      </c>
      <c r="BQ1288" s="30">
        <v>0</v>
      </c>
      <c r="BR1288" s="14">
        <f>IF(Table1[[#This Row],[WoodDeckSF]]&gt;0,1,0)</f>
        <v>0</v>
      </c>
      <c r="BS1288">
        <v>26</v>
      </c>
      <c r="BT1288">
        <v>0</v>
      </c>
      <c r="BU1288">
        <v>0</v>
      </c>
      <c r="BV1288">
        <v>0</v>
      </c>
      <c r="BW1288">
        <v>0</v>
      </c>
      <c r="BX1288" s="28" t="s">
        <v>83</v>
      </c>
      <c r="BY1288" s="14">
        <f>IF(Table1[[#This Row],[PoolQC]]="NA", 0, 1)</f>
        <v>0</v>
      </c>
      <c r="BZ1288" s="30" t="s">
        <v>83</v>
      </c>
      <c r="CA1288" s="14">
        <f>IF(Table1[[#This Row],[Fence]]="NA",0,1)</f>
        <v>0</v>
      </c>
      <c r="CB1288" t="s">
        <v>83</v>
      </c>
      <c r="CC1288">
        <v>0</v>
      </c>
      <c r="CD1288" s="30">
        <v>6</v>
      </c>
      <c r="CE1288">
        <v>2010</v>
      </c>
      <c r="CF1288" t="s">
        <v>110</v>
      </c>
      <c r="CG1288" t="s">
        <v>111</v>
      </c>
      <c r="CH1288" s="14">
        <f>IF(Table1[[#This Row],[SaleCondition]]="Normal",1,0)</f>
        <v>1</v>
      </c>
      <c r="CI1288" s="1">
        <v>143000</v>
      </c>
    </row>
    <row r="1289" spans="1:87" x14ac:dyDescent="0.2">
      <c r="A1289">
        <v>1288</v>
      </c>
      <c r="B1289">
        <v>20</v>
      </c>
      <c r="C1289" s="28" t="s">
        <v>81</v>
      </c>
      <c r="D1289" t="s">
        <v>83</v>
      </c>
      <c r="E1289">
        <v>36500</v>
      </c>
      <c r="F1289" s="28" t="s">
        <v>82</v>
      </c>
      <c r="G1289" t="s">
        <v>83</v>
      </c>
      <c r="H1289" t="s">
        <v>120</v>
      </c>
      <c r="I1289" s="28" t="s">
        <v>195</v>
      </c>
      <c r="J1289" t="s">
        <v>86</v>
      </c>
      <c r="K1289" s="30" t="s">
        <v>87</v>
      </c>
      <c r="L1289" t="s">
        <v>194</v>
      </c>
      <c r="M1289" s="31" t="s">
        <v>205</v>
      </c>
      <c r="N1289" s="31" t="s">
        <v>90</v>
      </c>
      <c r="O1289" s="28" t="s">
        <v>90</v>
      </c>
      <c r="P1289" t="s">
        <v>91</v>
      </c>
      <c r="Q1289" s="30" t="s">
        <v>115</v>
      </c>
      <c r="R1289" s="28">
        <v>5</v>
      </c>
      <c r="S1289" s="28">
        <v>5</v>
      </c>
      <c r="T1289">
        <v>1964</v>
      </c>
      <c r="U1289">
        <v>1964</v>
      </c>
      <c r="V1289" s="14">
        <f t="shared" si="20"/>
        <v>0</v>
      </c>
      <c r="W1289" s="28" t="s">
        <v>93</v>
      </c>
      <c r="X1289" s="28" t="s">
        <v>94</v>
      </c>
      <c r="Y1289" s="30" t="s">
        <v>124</v>
      </c>
      <c r="Z1289" s="28" t="s">
        <v>124</v>
      </c>
      <c r="AA1289" t="s">
        <v>207</v>
      </c>
      <c r="AB1289" s="28">
        <v>621</v>
      </c>
      <c r="AC1289" s="28" t="s">
        <v>98</v>
      </c>
      <c r="AD1289" s="28" t="s">
        <v>97</v>
      </c>
      <c r="AE1289" s="30" t="s">
        <v>118</v>
      </c>
      <c r="AF1289" t="s">
        <v>98</v>
      </c>
      <c r="AG1289" t="s">
        <v>98</v>
      </c>
      <c r="AH1289" t="s">
        <v>130</v>
      </c>
      <c r="AI1289" t="s">
        <v>153</v>
      </c>
      <c r="AJ1289">
        <v>812</v>
      </c>
      <c r="AK1289" t="s">
        <v>102</v>
      </c>
      <c r="AL1289">
        <v>0</v>
      </c>
      <c r="AM1289">
        <v>812</v>
      </c>
      <c r="AN1289">
        <v>1624</v>
      </c>
      <c r="AO1289" s="28" t="s">
        <v>103</v>
      </c>
      <c r="AP1289" s="28" t="s">
        <v>147</v>
      </c>
      <c r="AQ1289" t="s">
        <v>105</v>
      </c>
      <c r="AR1289" t="s">
        <v>106</v>
      </c>
      <c r="AS1289">
        <v>1582</v>
      </c>
      <c r="AT1289">
        <v>0</v>
      </c>
      <c r="AU1289">
        <v>0</v>
      </c>
      <c r="AV1289">
        <v>1582</v>
      </c>
      <c r="AW1289" s="30">
        <v>0</v>
      </c>
      <c r="AX1289">
        <v>1</v>
      </c>
      <c r="AY1289" s="30">
        <v>2</v>
      </c>
      <c r="AZ1289" s="30">
        <v>0</v>
      </c>
      <c r="BA1289">
        <v>4</v>
      </c>
      <c r="BB1289" s="14">
        <f>IF(Table1[[#This Row],[FullBath]]+Table1[[#This Row],[HalfBath]]=Table1[[#This Row],[BedroomAbvGr]],1,0)</f>
        <v>0</v>
      </c>
      <c r="BC1289">
        <v>1</v>
      </c>
      <c r="BD1289" s="30" t="s">
        <v>98</v>
      </c>
      <c r="BE1289">
        <v>7</v>
      </c>
      <c r="BF1289" t="s">
        <v>107</v>
      </c>
      <c r="BG1289">
        <v>0</v>
      </c>
      <c r="BH1289" t="s">
        <v>83</v>
      </c>
      <c r="BI1289" t="s">
        <v>108</v>
      </c>
      <c r="BJ1289">
        <v>1964</v>
      </c>
      <c r="BK1289" t="s">
        <v>102</v>
      </c>
      <c r="BL1289">
        <v>2</v>
      </c>
      <c r="BM1289">
        <v>390</v>
      </c>
      <c r="BN1289" t="s">
        <v>98</v>
      </c>
      <c r="BO1289" t="s">
        <v>98</v>
      </c>
      <c r="BP1289" t="s">
        <v>177</v>
      </c>
      <c r="BQ1289" s="30">
        <v>168</v>
      </c>
      <c r="BR1289" s="14">
        <f>IF(Table1[[#This Row],[WoodDeckSF]]&gt;0,1,0)</f>
        <v>1</v>
      </c>
      <c r="BS1289">
        <v>198</v>
      </c>
      <c r="BT1289">
        <v>0</v>
      </c>
      <c r="BU1289">
        <v>0</v>
      </c>
      <c r="BV1289">
        <v>0</v>
      </c>
      <c r="BW1289">
        <v>0</v>
      </c>
      <c r="BX1289" s="28" t="s">
        <v>83</v>
      </c>
      <c r="BY1289" s="14">
        <f>IF(Table1[[#This Row],[PoolQC]]="NA", 0, 1)</f>
        <v>0</v>
      </c>
      <c r="BZ1289" s="30" t="s">
        <v>83</v>
      </c>
      <c r="CA1289" s="14">
        <f>IF(Table1[[#This Row],[Fence]]="NA",0,1)</f>
        <v>0</v>
      </c>
      <c r="CB1289" t="s">
        <v>83</v>
      </c>
      <c r="CC1289">
        <v>0</v>
      </c>
      <c r="CD1289" s="30">
        <v>6</v>
      </c>
      <c r="CE1289">
        <v>2006</v>
      </c>
      <c r="CF1289" t="s">
        <v>110</v>
      </c>
      <c r="CG1289" t="s">
        <v>111</v>
      </c>
      <c r="CH1289" s="14">
        <f>IF(Table1[[#This Row],[SaleCondition]]="Normal",1,0)</f>
        <v>1</v>
      </c>
      <c r="CI1289" s="1">
        <v>190000</v>
      </c>
    </row>
    <row r="1290" spans="1:87" x14ac:dyDescent="0.2">
      <c r="A1290">
        <v>1289</v>
      </c>
      <c r="B1290">
        <v>120</v>
      </c>
      <c r="C1290" s="28" t="s">
        <v>81</v>
      </c>
      <c r="D1290">
        <v>40</v>
      </c>
      <c r="E1290">
        <v>5664</v>
      </c>
      <c r="F1290" s="28" t="s">
        <v>82</v>
      </c>
      <c r="G1290" t="s">
        <v>83</v>
      </c>
      <c r="H1290" t="s">
        <v>120</v>
      </c>
      <c r="I1290" s="28" t="s">
        <v>85</v>
      </c>
      <c r="J1290" t="s">
        <v>86</v>
      </c>
      <c r="K1290" s="30" t="s">
        <v>87</v>
      </c>
      <c r="L1290" t="s">
        <v>88</v>
      </c>
      <c r="M1290" s="31" t="s">
        <v>200</v>
      </c>
      <c r="N1290" s="31" t="s">
        <v>90</v>
      </c>
      <c r="O1290" s="28" t="s">
        <v>90</v>
      </c>
      <c r="P1290" t="s">
        <v>179</v>
      </c>
      <c r="Q1290" s="30" t="s">
        <v>115</v>
      </c>
      <c r="R1290" s="28">
        <v>8</v>
      </c>
      <c r="S1290" s="28">
        <v>5</v>
      </c>
      <c r="T1290">
        <v>2000</v>
      </c>
      <c r="U1290">
        <v>2000</v>
      </c>
      <c r="V1290" s="14">
        <f t="shared" si="20"/>
        <v>0</v>
      </c>
      <c r="W1290" s="28" t="s">
        <v>93</v>
      </c>
      <c r="X1290" s="28" t="s">
        <v>94</v>
      </c>
      <c r="Y1290" s="30" t="s">
        <v>180</v>
      </c>
      <c r="Z1290" s="28" t="s">
        <v>181</v>
      </c>
      <c r="AA1290" t="s">
        <v>117</v>
      </c>
      <c r="AB1290" s="28">
        <v>0</v>
      </c>
      <c r="AC1290" s="28" t="s">
        <v>97</v>
      </c>
      <c r="AD1290" s="28" t="s">
        <v>98</v>
      </c>
      <c r="AE1290" s="30" t="s">
        <v>99</v>
      </c>
      <c r="AF1290" t="s">
        <v>97</v>
      </c>
      <c r="AG1290" t="s">
        <v>98</v>
      </c>
      <c r="AH1290" t="s">
        <v>100</v>
      </c>
      <c r="AI1290" t="s">
        <v>101</v>
      </c>
      <c r="AJ1290">
        <v>1158</v>
      </c>
      <c r="AK1290" t="s">
        <v>102</v>
      </c>
      <c r="AL1290">
        <v>0</v>
      </c>
      <c r="AM1290">
        <v>343</v>
      </c>
      <c r="AN1290">
        <v>1501</v>
      </c>
      <c r="AO1290" s="28" t="s">
        <v>103</v>
      </c>
      <c r="AP1290" s="28" t="s">
        <v>104</v>
      </c>
      <c r="AQ1290" t="s">
        <v>105</v>
      </c>
      <c r="AR1290" t="s">
        <v>106</v>
      </c>
      <c r="AS1290">
        <v>1659</v>
      </c>
      <c r="AT1290">
        <v>0</v>
      </c>
      <c r="AU1290">
        <v>0</v>
      </c>
      <c r="AV1290">
        <v>1659</v>
      </c>
      <c r="AW1290" s="30">
        <v>1</v>
      </c>
      <c r="AX1290">
        <v>0</v>
      </c>
      <c r="AY1290" s="30">
        <v>2</v>
      </c>
      <c r="AZ1290" s="30">
        <v>0</v>
      </c>
      <c r="BA1290">
        <v>2</v>
      </c>
      <c r="BB1290" s="14">
        <f>IF(Table1[[#This Row],[FullBath]]+Table1[[#This Row],[HalfBath]]=Table1[[#This Row],[BedroomAbvGr]],1,0)</f>
        <v>1</v>
      </c>
      <c r="BC1290">
        <v>1</v>
      </c>
      <c r="BD1290" s="30" t="s">
        <v>104</v>
      </c>
      <c r="BE1290">
        <v>5</v>
      </c>
      <c r="BF1290" t="s">
        <v>107</v>
      </c>
      <c r="BG1290">
        <v>1</v>
      </c>
      <c r="BH1290" t="s">
        <v>104</v>
      </c>
      <c r="BI1290" t="s">
        <v>108</v>
      </c>
      <c r="BJ1290">
        <v>2000</v>
      </c>
      <c r="BK1290" t="s">
        <v>157</v>
      </c>
      <c r="BL1290">
        <v>2</v>
      </c>
      <c r="BM1290">
        <v>499</v>
      </c>
      <c r="BN1290" t="s">
        <v>98</v>
      </c>
      <c r="BO1290" t="s">
        <v>98</v>
      </c>
      <c r="BP1290" t="s">
        <v>105</v>
      </c>
      <c r="BQ1290" s="30">
        <v>212</v>
      </c>
      <c r="BR1290" s="14">
        <f>IF(Table1[[#This Row],[WoodDeckSF]]&gt;0,1,0)</f>
        <v>1</v>
      </c>
      <c r="BS1290">
        <v>59</v>
      </c>
      <c r="BT1290">
        <v>0</v>
      </c>
      <c r="BU1290">
        <v>0</v>
      </c>
      <c r="BV1290">
        <v>0</v>
      </c>
      <c r="BW1290">
        <v>0</v>
      </c>
      <c r="BX1290" s="28" t="s">
        <v>83</v>
      </c>
      <c r="BY1290" s="14">
        <f>IF(Table1[[#This Row],[PoolQC]]="NA", 0, 1)</f>
        <v>0</v>
      </c>
      <c r="BZ1290" s="30" t="s">
        <v>83</v>
      </c>
      <c r="CA1290" s="14">
        <f>IF(Table1[[#This Row],[Fence]]="NA",0,1)</f>
        <v>0</v>
      </c>
      <c r="CB1290" t="s">
        <v>83</v>
      </c>
      <c r="CC1290">
        <v>0</v>
      </c>
      <c r="CD1290" s="30">
        <v>10</v>
      </c>
      <c r="CE1290">
        <v>2009</v>
      </c>
      <c r="CF1290" t="s">
        <v>110</v>
      </c>
      <c r="CG1290" t="s">
        <v>111</v>
      </c>
      <c r="CH1290" s="14">
        <f>IF(Table1[[#This Row],[SaleCondition]]="Normal",1,0)</f>
        <v>1</v>
      </c>
      <c r="CI1290" s="1">
        <v>278000</v>
      </c>
    </row>
    <row r="1291" spans="1:87" x14ac:dyDescent="0.2">
      <c r="A1291">
        <v>1290</v>
      </c>
      <c r="B1291">
        <v>60</v>
      </c>
      <c r="C1291" s="28" t="s">
        <v>81</v>
      </c>
      <c r="D1291">
        <v>86</v>
      </c>
      <c r="E1291">
        <v>11065</v>
      </c>
      <c r="F1291" s="28" t="s">
        <v>82</v>
      </c>
      <c r="G1291" t="s">
        <v>83</v>
      </c>
      <c r="H1291" t="s">
        <v>120</v>
      </c>
      <c r="I1291" s="28" t="s">
        <v>85</v>
      </c>
      <c r="J1291" t="s">
        <v>86</v>
      </c>
      <c r="K1291" s="30" t="s">
        <v>87</v>
      </c>
      <c r="L1291" t="s">
        <v>88</v>
      </c>
      <c r="M1291" s="31" t="s">
        <v>154</v>
      </c>
      <c r="N1291" s="31" t="s">
        <v>90</v>
      </c>
      <c r="O1291" s="28" t="s">
        <v>90</v>
      </c>
      <c r="P1291" t="s">
        <v>91</v>
      </c>
      <c r="Q1291" s="30" t="s">
        <v>92</v>
      </c>
      <c r="R1291" s="28">
        <v>8</v>
      </c>
      <c r="S1291" s="28">
        <v>5</v>
      </c>
      <c r="T1291">
        <v>2006</v>
      </c>
      <c r="U1291">
        <v>2006</v>
      </c>
      <c r="V1291" s="14">
        <f t="shared" si="20"/>
        <v>0</v>
      </c>
      <c r="W1291" s="28" t="s">
        <v>93</v>
      </c>
      <c r="X1291" s="28" t="s">
        <v>94</v>
      </c>
      <c r="Y1291" s="30" t="s">
        <v>95</v>
      </c>
      <c r="Z1291" s="28" t="s">
        <v>95</v>
      </c>
      <c r="AA1291" t="s">
        <v>137</v>
      </c>
      <c r="AB1291" s="28">
        <v>788</v>
      </c>
      <c r="AC1291" s="28" t="s">
        <v>97</v>
      </c>
      <c r="AD1291" s="28" t="s">
        <v>98</v>
      </c>
      <c r="AE1291" s="30" t="s">
        <v>99</v>
      </c>
      <c r="AF1291" t="s">
        <v>97</v>
      </c>
      <c r="AG1291" t="s">
        <v>98</v>
      </c>
      <c r="AH1291" t="s">
        <v>121</v>
      </c>
      <c r="AI1291" t="s">
        <v>102</v>
      </c>
      <c r="AJ1291">
        <v>0</v>
      </c>
      <c r="AK1291" t="s">
        <v>102</v>
      </c>
      <c r="AL1291">
        <v>0</v>
      </c>
      <c r="AM1291">
        <v>1085</v>
      </c>
      <c r="AN1291">
        <v>1085</v>
      </c>
      <c r="AO1291" s="28" t="s">
        <v>103</v>
      </c>
      <c r="AP1291" s="28" t="s">
        <v>104</v>
      </c>
      <c r="AQ1291" t="s">
        <v>105</v>
      </c>
      <c r="AR1291" t="s">
        <v>106</v>
      </c>
      <c r="AS1291">
        <v>1120</v>
      </c>
      <c r="AT1291">
        <v>850</v>
      </c>
      <c r="AU1291">
        <v>0</v>
      </c>
      <c r="AV1291">
        <v>1970</v>
      </c>
      <c r="AW1291" s="30">
        <v>0</v>
      </c>
      <c r="AX1291">
        <v>0</v>
      </c>
      <c r="AY1291" s="30">
        <v>2</v>
      </c>
      <c r="AZ1291" s="30">
        <v>1</v>
      </c>
      <c r="BA1291">
        <v>3</v>
      </c>
      <c r="BB1291" s="14">
        <f>IF(Table1[[#This Row],[FullBath]]+Table1[[#This Row],[HalfBath]]=Table1[[#This Row],[BedroomAbvGr]],1,0)</f>
        <v>1</v>
      </c>
      <c r="BC1291">
        <v>1</v>
      </c>
      <c r="BD1291" s="30" t="s">
        <v>104</v>
      </c>
      <c r="BE1291">
        <v>8</v>
      </c>
      <c r="BF1291" t="s">
        <v>107</v>
      </c>
      <c r="BG1291">
        <v>1</v>
      </c>
      <c r="BH1291" t="s">
        <v>97</v>
      </c>
      <c r="BI1291" t="s">
        <v>156</v>
      </c>
      <c r="BJ1291">
        <v>2006</v>
      </c>
      <c r="BK1291" t="s">
        <v>157</v>
      </c>
      <c r="BL1291">
        <v>3</v>
      </c>
      <c r="BM1291">
        <v>753</v>
      </c>
      <c r="BN1291" t="s">
        <v>98</v>
      </c>
      <c r="BO1291" t="s">
        <v>98</v>
      </c>
      <c r="BP1291" t="s">
        <v>105</v>
      </c>
      <c r="BQ1291" s="30">
        <v>177</v>
      </c>
      <c r="BR1291" s="14">
        <f>IF(Table1[[#This Row],[WoodDeckSF]]&gt;0,1,0)</f>
        <v>1</v>
      </c>
      <c r="BS1291">
        <v>74</v>
      </c>
      <c r="BT1291">
        <v>0</v>
      </c>
      <c r="BU1291">
        <v>0</v>
      </c>
      <c r="BV1291">
        <v>0</v>
      </c>
      <c r="BW1291">
        <v>0</v>
      </c>
      <c r="BX1291" s="28" t="s">
        <v>83</v>
      </c>
      <c r="BY1291" s="14">
        <f>IF(Table1[[#This Row],[PoolQC]]="NA", 0, 1)</f>
        <v>0</v>
      </c>
      <c r="BZ1291" s="30" t="s">
        <v>83</v>
      </c>
      <c r="CA1291" s="14">
        <f>IF(Table1[[#This Row],[Fence]]="NA",0,1)</f>
        <v>0</v>
      </c>
      <c r="CB1291" t="s">
        <v>83</v>
      </c>
      <c r="CC1291">
        <v>0</v>
      </c>
      <c r="CD1291" s="30">
        <v>10</v>
      </c>
      <c r="CE1291">
        <v>2006</v>
      </c>
      <c r="CF1291" t="s">
        <v>158</v>
      </c>
      <c r="CG1291" t="s">
        <v>159</v>
      </c>
      <c r="CH1291" s="14">
        <f>IF(Table1[[#This Row],[SaleCondition]]="Normal",1,0)</f>
        <v>0</v>
      </c>
      <c r="CI1291" s="1">
        <v>281000</v>
      </c>
    </row>
    <row r="1292" spans="1:87" x14ac:dyDescent="0.2">
      <c r="A1292">
        <v>1291</v>
      </c>
      <c r="B1292">
        <v>80</v>
      </c>
      <c r="C1292" s="28" t="s">
        <v>81</v>
      </c>
      <c r="D1292" t="s">
        <v>83</v>
      </c>
      <c r="E1292">
        <v>14112</v>
      </c>
      <c r="F1292" s="28" t="s">
        <v>82</v>
      </c>
      <c r="G1292" t="s">
        <v>83</v>
      </c>
      <c r="H1292" t="s">
        <v>120</v>
      </c>
      <c r="I1292" s="28" t="s">
        <v>85</v>
      </c>
      <c r="J1292" t="s">
        <v>86</v>
      </c>
      <c r="K1292" s="30" t="s">
        <v>122</v>
      </c>
      <c r="L1292" t="s">
        <v>88</v>
      </c>
      <c r="M1292" s="31" t="s">
        <v>162</v>
      </c>
      <c r="N1292" s="31" t="s">
        <v>90</v>
      </c>
      <c r="O1292" s="28" t="s">
        <v>90</v>
      </c>
      <c r="P1292" t="s">
        <v>91</v>
      </c>
      <c r="Q1292" s="30" t="s">
        <v>197</v>
      </c>
      <c r="R1292" s="28">
        <v>5</v>
      </c>
      <c r="S1292" s="28">
        <v>7</v>
      </c>
      <c r="T1292">
        <v>1964</v>
      </c>
      <c r="U1292">
        <v>1964</v>
      </c>
      <c r="V1292" s="14">
        <f t="shared" si="20"/>
        <v>0</v>
      </c>
      <c r="W1292" s="28" t="s">
        <v>152</v>
      </c>
      <c r="X1292" s="28" t="s">
        <v>94</v>
      </c>
      <c r="Y1292" s="30" t="s">
        <v>124</v>
      </c>
      <c r="Z1292" s="28" t="s">
        <v>140</v>
      </c>
      <c r="AA1292" t="s">
        <v>96</v>
      </c>
      <c r="AB1292" s="28">
        <v>86</v>
      </c>
      <c r="AC1292" s="28" t="s">
        <v>98</v>
      </c>
      <c r="AD1292" s="28" t="s">
        <v>98</v>
      </c>
      <c r="AE1292" s="30" t="s">
        <v>99</v>
      </c>
      <c r="AF1292" t="s">
        <v>98</v>
      </c>
      <c r="AG1292" t="s">
        <v>98</v>
      </c>
      <c r="AH1292" t="s">
        <v>130</v>
      </c>
      <c r="AI1292" t="s">
        <v>101</v>
      </c>
      <c r="AJ1292">
        <v>1014</v>
      </c>
      <c r="AK1292" t="s">
        <v>102</v>
      </c>
      <c r="AL1292">
        <v>0</v>
      </c>
      <c r="AM1292">
        <v>138</v>
      </c>
      <c r="AN1292">
        <v>1152</v>
      </c>
      <c r="AO1292" s="28" t="s">
        <v>103</v>
      </c>
      <c r="AP1292" s="28" t="s">
        <v>98</v>
      </c>
      <c r="AQ1292" t="s">
        <v>105</v>
      </c>
      <c r="AR1292" t="s">
        <v>106</v>
      </c>
      <c r="AS1292">
        <v>1152</v>
      </c>
      <c r="AT1292">
        <v>0</v>
      </c>
      <c r="AU1292">
        <v>0</v>
      </c>
      <c r="AV1292">
        <v>1152</v>
      </c>
      <c r="AW1292" s="30">
        <v>1</v>
      </c>
      <c r="AX1292">
        <v>0</v>
      </c>
      <c r="AY1292" s="30">
        <v>1</v>
      </c>
      <c r="AZ1292" s="30">
        <v>0</v>
      </c>
      <c r="BA1292">
        <v>3</v>
      </c>
      <c r="BB1292" s="14">
        <f>IF(Table1[[#This Row],[FullBath]]+Table1[[#This Row],[HalfBath]]=Table1[[#This Row],[BedroomAbvGr]],1,0)</f>
        <v>0</v>
      </c>
      <c r="BC1292">
        <v>1</v>
      </c>
      <c r="BD1292" s="30" t="s">
        <v>98</v>
      </c>
      <c r="BE1292">
        <v>6</v>
      </c>
      <c r="BF1292" t="s">
        <v>107</v>
      </c>
      <c r="BG1292">
        <v>1</v>
      </c>
      <c r="BH1292" t="s">
        <v>97</v>
      </c>
      <c r="BI1292" t="s">
        <v>108</v>
      </c>
      <c r="BJ1292">
        <v>1964</v>
      </c>
      <c r="BK1292" t="s">
        <v>109</v>
      </c>
      <c r="BL1292">
        <v>2</v>
      </c>
      <c r="BM1292">
        <v>484</v>
      </c>
      <c r="BN1292" t="s">
        <v>98</v>
      </c>
      <c r="BO1292" t="s">
        <v>98</v>
      </c>
      <c r="BP1292" t="s">
        <v>105</v>
      </c>
      <c r="BQ1292" s="30">
        <v>227</v>
      </c>
      <c r="BR1292" s="14">
        <f>IF(Table1[[#This Row],[WoodDeckSF]]&gt;0,1,0)</f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 s="28" t="s">
        <v>83</v>
      </c>
      <c r="BY1292" s="14">
        <f>IF(Table1[[#This Row],[PoolQC]]="NA", 0, 1)</f>
        <v>0</v>
      </c>
      <c r="BZ1292" s="30" t="s">
        <v>83</v>
      </c>
      <c r="CA1292" s="14">
        <f>IF(Table1[[#This Row],[Fence]]="NA",0,1)</f>
        <v>0</v>
      </c>
      <c r="CB1292" t="s">
        <v>83</v>
      </c>
      <c r="CC1292">
        <v>0</v>
      </c>
      <c r="CD1292" s="30">
        <v>4</v>
      </c>
      <c r="CE1292">
        <v>2010</v>
      </c>
      <c r="CF1292" t="s">
        <v>110</v>
      </c>
      <c r="CG1292" t="s">
        <v>111</v>
      </c>
      <c r="CH1292" s="14">
        <f>IF(Table1[[#This Row],[SaleCondition]]="Normal",1,0)</f>
        <v>1</v>
      </c>
      <c r="CI1292" s="1">
        <v>180500</v>
      </c>
    </row>
    <row r="1293" spans="1:87" x14ac:dyDescent="0.2">
      <c r="A1293">
        <v>1292</v>
      </c>
      <c r="B1293">
        <v>160</v>
      </c>
      <c r="C1293" s="28" t="s">
        <v>142</v>
      </c>
      <c r="D1293">
        <v>21</v>
      </c>
      <c r="E1293">
        <v>1680</v>
      </c>
      <c r="F1293" s="28" t="s">
        <v>82</v>
      </c>
      <c r="G1293" t="s">
        <v>83</v>
      </c>
      <c r="H1293" t="s">
        <v>84</v>
      </c>
      <c r="I1293" s="28" t="s">
        <v>85</v>
      </c>
      <c r="J1293" t="s">
        <v>86</v>
      </c>
      <c r="K1293" s="30" t="s">
        <v>87</v>
      </c>
      <c r="L1293" t="s">
        <v>88</v>
      </c>
      <c r="M1293" s="31" t="s">
        <v>228</v>
      </c>
      <c r="N1293" s="31" t="s">
        <v>90</v>
      </c>
      <c r="O1293" s="28" t="s">
        <v>90</v>
      </c>
      <c r="P1293" t="s">
        <v>198</v>
      </c>
      <c r="Q1293" s="30" t="s">
        <v>92</v>
      </c>
      <c r="R1293" s="28">
        <v>5</v>
      </c>
      <c r="S1293" s="28">
        <v>7</v>
      </c>
      <c r="T1293">
        <v>1972</v>
      </c>
      <c r="U1293">
        <v>1972</v>
      </c>
      <c r="V1293" s="14">
        <f t="shared" si="20"/>
        <v>0</v>
      </c>
      <c r="W1293" s="28" t="s">
        <v>93</v>
      </c>
      <c r="X1293" s="28" t="s">
        <v>94</v>
      </c>
      <c r="Y1293" s="30" t="s">
        <v>180</v>
      </c>
      <c r="Z1293" s="28" t="s">
        <v>181</v>
      </c>
      <c r="AA1293" t="s">
        <v>96</v>
      </c>
      <c r="AB1293" s="28">
        <v>268</v>
      </c>
      <c r="AC1293" s="28" t="s">
        <v>98</v>
      </c>
      <c r="AD1293" s="28" t="s">
        <v>98</v>
      </c>
      <c r="AE1293" s="30" t="s">
        <v>118</v>
      </c>
      <c r="AF1293" t="s">
        <v>98</v>
      </c>
      <c r="AG1293" t="s">
        <v>98</v>
      </c>
      <c r="AH1293" t="s">
        <v>100</v>
      </c>
      <c r="AI1293" t="s">
        <v>119</v>
      </c>
      <c r="AJ1293">
        <v>231</v>
      </c>
      <c r="AK1293" t="s">
        <v>102</v>
      </c>
      <c r="AL1293">
        <v>0</v>
      </c>
      <c r="AM1293">
        <v>399</v>
      </c>
      <c r="AN1293">
        <v>630</v>
      </c>
      <c r="AO1293" s="28" t="s">
        <v>103</v>
      </c>
      <c r="AP1293" s="28" t="s">
        <v>98</v>
      </c>
      <c r="AQ1293" t="s">
        <v>105</v>
      </c>
      <c r="AR1293" t="s">
        <v>106</v>
      </c>
      <c r="AS1293">
        <v>630</v>
      </c>
      <c r="AT1293">
        <v>672</v>
      </c>
      <c r="AU1293">
        <v>0</v>
      </c>
      <c r="AV1293">
        <v>1302</v>
      </c>
      <c r="AW1293" s="30">
        <v>0</v>
      </c>
      <c r="AX1293">
        <v>0</v>
      </c>
      <c r="AY1293" s="30">
        <v>2</v>
      </c>
      <c r="AZ1293" s="30">
        <v>1</v>
      </c>
      <c r="BA1293">
        <v>3</v>
      </c>
      <c r="BB1293" s="14">
        <f>IF(Table1[[#This Row],[FullBath]]+Table1[[#This Row],[HalfBath]]=Table1[[#This Row],[BedroomAbvGr]],1,0)</f>
        <v>1</v>
      </c>
      <c r="BC1293">
        <v>1</v>
      </c>
      <c r="BD1293" s="30" t="s">
        <v>98</v>
      </c>
      <c r="BE1293">
        <v>6</v>
      </c>
      <c r="BF1293" t="s">
        <v>107</v>
      </c>
      <c r="BG1293">
        <v>0</v>
      </c>
      <c r="BH1293" t="s">
        <v>83</v>
      </c>
      <c r="BI1293" t="s">
        <v>127</v>
      </c>
      <c r="BJ1293">
        <v>1972</v>
      </c>
      <c r="BK1293" t="s">
        <v>102</v>
      </c>
      <c r="BL1293">
        <v>1</v>
      </c>
      <c r="BM1293">
        <v>264</v>
      </c>
      <c r="BN1293" t="s">
        <v>98</v>
      </c>
      <c r="BO1293" t="s">
        <v>98</v>
      </c>
      <c r="BP1293" t="s">
        <v>105</v>
      </c>
      <c r="BQ1293" s="30">
        <v>185</v>
      </c>
      <c r="BR1293" s="14">
        <f>IF(Table1[[#This Row],[WoodDeckSF]]&gt;0,1,0)</f>
        <v>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 s="28" t="s">
        <v>83</v>
      </c>
      <c r="BY1293" s="14">
        <f>IF(Table1[[#This Row],[PoolQC]]="NA", 0, 1)</f>
        <v>0</v>
      </c>
      <c r="BZ1293" s="30" t="s">
        <v>83</v>
      </c>
      <c r="CA1293" s="14">
        <f>IF(Table1[[#This Row],[Fence]]="NA",0,1)</f>
        <v>0</v>
      </c>
      <c r="CB1293" t="s">
        <v>83</v>
      </c>
      <c r="CC1293">
        <v>0</v>
      </c>
      <c r="CD1293" s="30">
        <v>2</v>
      </c>
      <c r="CE1293">
        <v>2009</v>
      </c>
      <c r="CF1293" t="s">
        <v>110</v>
      </c>
      <c r="CG1293" t="s">
        <v>111</v>
      </c>
      <c r="CH1293" s="14">
        <f>IF(Table1[[#This Row],[SaleCondition]]="Normal",1,0)</f>
        <v>1</v>
      </c>
      <c r="CI1293" s="1">
        <v>119500</v>
      </c>
    </row>
    <row r="1294" spans="1:87" x14ac:dyDescent="0.2">
      <c r="A1294">
        <v>1293</v>
      </c>
      <c r="B1294">
        <v>70</v>
      </c>
      <c r="C1294" s="28" t="s">
        <v>142</v>
      </c>
      <c r="D1294">
        <v>60</v>
      </c>
      <c r="E1294">
        <v>6600</v>
      </c>
      <c r="F1294" s="28" t="s">
        <v>82</v>
      </c>
      <c r="G1294" t="s">
        <v>83</v>
      </c>
      <c r="H1294" t="s">
        <v>84</v>
      </c>
      <c r="I1294" s="28" t="s">
        <v>85</v>
      </c>
      <c r="J1294" t="s">
        <v>86</v>
      </c>
      <c r="K1294" s="30" t="s">
        <v>122</v>
      </c>
      <c r="L1294" t="s">
        <v>88</v>
      </c>
      <c r="M1294" s="31" t="s">
        <v>143</v>
      </c>
      <c r="N1294" s="31" t="s">
        <v>90</v>
      </c>
      <c r="O1294" s="28" t="s">
        <v>90</v>
      </c>
      <c r="P1294" t="s">
        <v>91</v>
      </c>
      <c r="Q1294" s="30" t="s">
        <v>92</v>
      </c>
      <c r="R1294" s="28">
        <v>5</v>
      </c>
      <c r="S1294" s="28">
        <v>4</v>
      </c>
      <c r="T1294">
        <v>1892</v>
      </c>
      <c r="U1294">
        <v>1965</v>
      </c>
      <c r="V1294" s="14">
        <f t="shared" si="20"/>
        <v>1</v>
      </c>
      <c r="W1294" s="28" t="s">
        <v>93</v>
      </c>
      <c r="X1294" s="28" t="s">
        <v>94</v>
      </c>
      <c r="Y1294" s="30" t="s">
        <v>124</v>
      </c>
      <c r="Z1294" s="28" t="s">
        <v>124</v>
      </c>
      <c r="AA1294" t="s">
        <v>117</v>
      </c>
      <c r="AB1294" s="28">
        <v>0</v>
      </c>
      <c r="AC1294" s="28" t="s">
        <v>98</v>
      </c>
      <c r="AD1294" s="28" t="s">
        <v>98</v>
      </c>
      <c r="AE1294" s="30" t="s">
        <v>137</v>
      </c>
      <c r="AF1294" t="s">
        <v>98</v>
      </c>
      <c r="AG1294" t="s">
        <v>98</v>
      </c>
      <c r="AH1294" t="s">
        <v>100</v>
      </c>
      <c r="AI1294" t="s">
        <v>102</v>
      </c>
      <c r="AJ1294">
        <v>0</v>
      </c>
      <c r="AK1294" t="s">
        <v>102</v>
      </c>
      <c r="AL1294">
        <v>0</v>
      </c>
      <c r="AM1294">
        <v>994</v>
      </c>
      <c r="AN1294">
        <v>994</v>
      </c>
      <c r="AO1294" s="28" t="s">
        <v>103</v>
      </c>
      <c r="AP1294" s="28" t="s">
        <v>98</v>
      </c>
      <c r="AQ1294" t="s">
        <v>177</v>
      </c>
      <c r="AR1294" t="s">
        <v>106</v>
      </c>
      <c r="AS1294">
        <v>1378</v>
      </c>
      <c r="AT1294">
        <v>994</v>
      </c>
      <c r="AU1294">
        <v>0</v>
      </c>
      <c r="AV1294">
        <v>2372</v>
      </c>
      <c r="AW1294" s="30">
        <v>0</v>
      </c>
      <c r="AX1294">
        <v>0</v>
      </c>
      <c r="AY1294" s="30">
        <v>2</v>
      </c>
      <c r="AZ1294" s="30">
        <v>0</v>
      </c>
      <c r="BA1294">
        <v>4</v>
      </c>
      <c r="BB1294" s="14">
        <f>IF(Table1[[#This Row],[FullBath]]+Table1[[#This Row],[HalfBath]]=Table1[[#This Row],[BedroomAbvGr]],1,0)</f>
        <v>0</v>
      </c>
      <c r="BC1294">
        <v>2</v>
      </c>
      <c r="BD1294" s="30" t="s">
        <v>98</v>
      </c>
      <c r="BE1294">
        <v>11</v>
      </c>
      <c r="BF1294" t="s">
        <v>224</v>
      </c>
      <c r="BG1294">
        <v>0</v>
      </c>
      <c r="BH1294" t="s">
        <v>83</v>
      </c>
      <c r="BI1294" t="s">
        <v>108</v>
      </c>
      <c r="BJ1294">
        <v>1985</v>
      </c>
      <c r="BK1294" t="s">
        <v>109</v>
      </c>
      <c r="BL1294">
        <v>1</v>
      </c>
      <c r="BM1294">
        <v>432</v>
      </c>
      <c r="BN1294" t="s">
        <v>98</v>
      </c>
      <c r="BO1294" t="s">
        <v>98</v>
      </c>
      <c r="BP1294" t="s">
        <v>105</v>
      </c>
      <c r="BQ1294" s="30">
        <v>0</v>
      </c>
      <c r="BR1294" s="14">
        <f>IF(Table1[[#This Row],[WoodDeckSF]]&gt;0,1,0)</f>
        <v>0</v>
      </c>
      <c r="BS1294">
        <v>287</v>
      </c>
      <c r="BT1294">
        <v>0</v>
      </c>
      <c r="BU1294">
        <v>0</v>
      </c>
      <c r="BV1294">
        <v>0</v>
      </c>
      <c r="BW1294">
        <v>0</v>
      </c>
      <c r="BX1294" s="28" t="s">
        <v>83</v>
      </c>
      <c r="BY1294" s="14">
        <f>IF(Table1[[#This Row],[PoolQC]]="NA", 0, 1)</f>
        <v>0</v>
      </c>
      <c r="BZ1294" s="30" t="s">
        <v>83</v>
      </c>
      <c r="CA1294" s="14">
        <f>IF(Table1[[#This Row],[Fence]]="NA",0,1)</f>
        <v>0</v>
      </c>
      <c r="CB1294" t="s">
        <v>83</v>
      </c>
      <c r="CC1294">
        <v>0</v>
      </c>
      <c r="CD1294" s="30">
        <v>12</v>
      </c>
      <c r="CE1294">
        <v>2009</v>
      </c>
      <c r="CF1294" t="s">
        <v>110</v>
      </c>
      <c r="CG1294" t="s">
        <v>111</v>
      </c>
      <c r="CH1294" s="14">
        <f>IF(Table1[[#This Row],[SaleCondition]]="Normal",1,0)</f>
        <v>1</v>
      </c>
      <c r="CI1294" s="1">
        <v>107500</v>
      </c>
    </row>
    <row r="1295" spans="1:87" x14ac:dyDescent="0.2">
      <c r="A1295">
        <v>1294</v>
      </c>
      <c r="B1295">
        <v>60</v>
      </c>
      <c r="C1295" s="28" t="s">
        <v>81</v>
      </c>
      <c r="D1295">
        <v>78</v>
      </c>
      <c r="E1295">
        <v>10140</v>
      </c>
      <c r="F1295" s="28" t="s">
        <v>82</v>
      </c>
      <c r="G1295" t="s">
        <v>83</v>
      </c>
      <c r="H1295" t="s">
        <v>84</v>
      </c>
      <c r="I1295" s="28" t="s">
        <v>85</v>
      </c>
      <c r="J1295" t="s">
        <v>86</v>
      </c>
      <c r="K1295" s="30" t="s">
        <v>87</v>
      </c>
      <c r="L1295" t="s">
        <v>88</v>
      </c>
      <c r="M1295" s="31" t="s">
        <v>138</v>
      </c>
      <c r="N1295" s="31" t="s">
        <v>90</v>
      </c>
      <c r="O1295" s="28" t="s">
        <v>90</v>
      </c>
      <c r="P1295" t="s">
        <v>91</v>
      </c>
      <c r="Q1295" s="30" t="s">
        <v>92</v>
      </c>
      <c r="R1295" s="28">
        <v>7</v>
      </c>
      <c r="S1295" s="28">
        <v>5</v>
      </c>
      <c r="T1295">
        <v>1976</v>
      </c>
      <c r="U1295">
        <v>1976</v>
      </c>
      <c r="V1295" s="14">
        <f t="shared" si="20"/>
        <v>0</v>
      </c>
      <c r="W1295" s="28" t="s">
        <v>93</v>
      </c>
      <c r="X1295" s="28" t="s">
        <v>94</v>
      </c>
      <c r="Y1295" s="30" t="s">
        <v>140</v>
      </c>
      <c r="Z1295" s="28" t="s">
        <v>140</v>
      </c>
      <c r="AA1295" t="s">
        <v>117</v>
      </c>
      <c r="AB1295" s="28">
        <v>0</v>
      </c>
      <c r="AC1295" s="28" t="s">
        <v>98</v>
      </c>
      <c r="AD1295" s="28" t="s">
        <v>98</v>
      </c>
      <c r="AE1295" s="30" t="s">
        <v>99</v>
      </c>
      <c r="AF1295" t="s">
        <v>97</v>
      </c>
      <c r="AG1295" t="s">
        <v>98</v>
      </c>
      <c r="AH1295" t="s">
        <v>100</v>
      </c>
      <c r="AI1295" t="s">
        <v>101</v>
      </c>
      <c r="AJ1295">
        <v>194</v>
      </c>
      <c r="AK1295" t="s">
        <v>102</v>
      </c>
      <c r="AL1295">
        <v>0</v>
      </c>
      <c r="AM1295">
        <v>638</v>
      </c>
      <c r="AN1295">
        <v>832</v>
      </c>
      <c r="AO1295" s="28" t="s">
        <v>103</v>
      </c>
      <c r="AP1295" s="28" t="s">
        <v>98</v>
      </c>
      <c r="AQ1295" t="s">
        <v>105</v>
      </c>
      <c r="AR1295" t="s">
        <v>106</v>
      </c>
      <c r="AS1295">
        <v>832</v>
      </c>
      <c r="AT1295">
        <v>832</v>
      </c>
      <c r="AU1295">
        <v>0</v>
      </c>
      <c r="AV1295">
        <v>1664</v>
      </c>
      <c r="AW1295" s="30">
        <v>0</v>
      </c>
      <c r="AX1295">
        <v>0</v>
      </c>
      <c r="AY1295" s="30">
        <v>2</v>
      </c>
      <c r="AZ1295" s="30">
        <v>1</v>
      </c>
      <c r="BA1295">
        <v>4</v>
      </c>
      <c r="BB1295" s="14">
        <f>IF(Table1[[#This Row],[FullBath]]+Table1[[#This Row],[HalfBath]]=Table1[[#This Row],[BedroomAbvGr]],1,0)</f>
        <v>0</v>
      </c>
      <c r="BC1295">
        <v>1</v>
      </c>
      <c r="BD1295" s="30" t="s">
        <v>98</v>
      </c>
      <c r="BE1295">
        <v>8</v>
      </c>
      <c r="BF1295" t="s">
        <v>107</v>
      </c>
      <c r="BG1295">
        <v>1</v>
      </c>
      <c r="BH1295" t="s">
        <v>98</v>
      </c>
      <c r="BI1295" t="s">
        <v>108</v>
      </c>
      <c r="BJ1295">
        <v>1976</v>
      </c>
      <c r="BK1295" t="s">
        <v>109</v>
      </c>
      <c r="BL1295">
        <v>2</v>
      </c>
      <c r="BM1295">
        <v>528</v>
      </c>
      <c r="BN1295" t="s">
        <v>98</v>
      </c>
      <c r="BO1295" t="s">
        <v>98</v>
      </c>
      <c r="BP1295" t="s">
        <v>105</v>
      </c>
      <c r="BQ1295" s="30">
        <v>0</v>
      </c>
      <c r="BR1295" s="14">
        <f>IF(Table1[[#This Row],[WoodDeckSF]]&gt;0,1,0)</f>
        <v>0</v>
      </c>
      <c r="BS1295">
        <v>28</v>
      </c>
      <c r="BT1295">
        <v>0</v>
      </c>
      <c r="BU1295">
        <v>0</v>
      </c>
      <c r="BV1295">
        <v>259</v>
      </c>
      <c r="BW1295">
        <v>0</v>
      </c>
      <c r="BX1295" s="28" t="s">
        <v>83</v>
      </c>
      <c r="BY1295" s="14">
        <f>IF(Table1[[#This Row],[PoolQC]]="NA", 0, 1)</f>
        <v>0</v>
      </c>
      <c r="BZ1295" s="30" t="s">
        <v>163</v>
      </c>
      <c r="CA1295" s="14">
        <f>IF(Table1[[#This Row],[Fence]]="NA",0,1)</f>
        <v>1</v>
      </c>
      <c r="CB1295" t="s">
        <v>83</v>
      </c>
      <c r="CC1295">
        <v>0</v>
      </c>
      <c r="CD1295" s="30">
        <v>3</v>
      </c>
      <c r="CE1295">
        <v>2006</v>
      </c>
      <c r="CF1295" t="s">
        <v>110</v>
      </c>
      <c r="CG1295" t="s">
        <v>111</v>
      </c>
      <c r="CH1295" s="14">
        <f>IF(Table1[[#This Row],[SaleCondition]]="Normal",1,0)</f>
        <v>1</v>
      </c>
      <c r="CI1295" s="1">
        <v>162900</v>
      </c>
    </row>
    <row r="1296" spans="1:87" x14ac:dyDescent="0.2">
      <c r="A1296">
        <v>1295</v>
      </c>
      <c r="B1296">
        <v>20</v>
      </c>
      <c r="C1296" s="28" t="s">
        <v>81</v>
      </c>
      <c r="D1296">
        <v>60</v>
      </c>
      <c r="E1296">
        <v>8172</v>
      </c>
      <c r="F1296" s="28" t="s">
        <v>82</v>
      </c>
      <c r="G1296" t="s">
        <v>83</v>
      </c>
      <c r="H1296" t="s">
        <v>84</v>
      </c>
      <c r="I1296" s="28" t="s">
        <v>85</v>
      </c>
      <c r="J1296" t="s">
        <v>86</v>
      </c>
      <c r="K1296" s="30" t="s">
        <v>87</v>
      </c>
      <c r="L1296" t="s">
        <v>88</v>
      </c>
      <c r="M1296" s="31" t="s">
        <v>185</v>
      </c>
      <c r="N1296" s="31" t="s">
        <v>90</v>
      </c>
      <c r="O1296" s="28" t="s">
        <v>90</v>
      </c>
      <c r="P1296" t="s">
        <v>91</v>
      </c>
      <c r="Q1296" s="30" t="s">
        <v>115</v>
      </c>
      <c r="R1296" s="28">
        <v>5</v>
      </c>
      <c r="S1296" s="28">
        <v>7</v>
      </c>
      <c r="T1296">
        <v>1955</v>
      </c>
      <c r="U1296">
        <v>1990</v>
      </c>
      <c r="V1296" s="14">
        <f t="shared" si="20"/>
        <v>1</v>
      </c>
      <c r="W1296" s="28" t="s">
        <v>152</v>
      </c>
      <c r="X1296" s="28" t="s">
        <v>94</v>
      </c>
      <c r="Y1296" s="30" t="s">
        <v>155</v>
      </c>
      <c r="Z1296" s="28" t="s">
        <v>161</v>
      </c>
      <c r="AA1296" t="s">
        <v>117</v>
      </c>
      <c r="AB1296" s="28">
        <v>0</v>
      </c>
      <c r="AC1296" s="28" t="s">
        <v>98</v>
      </c>
      <c r="AD1296" s="28" t="s">
        <v>98</v>
      </c>
      <c r="AE1296" s="30" t="s">
        <v>118</v>
      </c>
      <c r="AF1296" t="s">
        <v>98</v>
      </c>
      <c r="AG1296" t="s">
        <v>98</v>
      </c>
      <c r="AH1296" t="s">
        <v>100</v>
      </c>
      <c r="AI1296" t="s">
        <v>153</v>
      </c>
      <c r="AJ1296">
        <v>167</v>
      </c>
      <c r="AK1296" t="s">
        <v>102</v>
      </c>
      <c r="AL1296">
        <v>0</v>
      </c>
      <c r="AM1296">
        <v>697</v>
      </c>
      <c r="AN1296">
        <v>864</v>
      </c>
      <c r="AO1296" s="28" t="s">
        <v>103</v>
      </c>
      <c r="AP1296" s="28" t="s">
        <v>98</v>
      </c>
      <c r="AQ1296" t="s">
        <v>105</v>
      </c>
      <c r="AR1296" t="s">
        <v>106</v>
      </c>
      <c r="AS1296">
        <v>864</v>
      </c>
      <c r="AT1296">
        <v>0</v>
      </c>
      <c r="AU1296">
        <v>0</v>
      </c>
      <c r="AV1296">
        <v>864</v>
      </c>
      <c r="AW1296" s="30">
        <v>1</v>
      </c>
      <c r="AX1296">
        <v>0</v>
      </c>
      <c r="AY1296" s="30">
        <v>1</v>
      </c>
      <c r="AZ1296" s="30">
        <v>0</v>
      </c>
      <c r="BA1296">
        <v>2</v>
      </c>
      <c r="BB1296" s="14">
        <f>IF(Table1[[#This Row],[FullBath]]+Table1[[#This Row],[HalfBath]]=Table1[[#This Row],[BedroomAbvGr]],1,0)</f>
        <v>0</v>
      </c>
      <c r="BC1296">
        <v>1</v>
      </c>
      <c r="BD1296" s="30" t="s">
        <v>98</v>
      </c>
      <c r="BE1296">
        <v>5</v>
      </c>
      <c r="BF1296" t="s">
        <v>107</v>
      </c>
      <c r="BG1296">
        <v>0</v>
      </c>
      <c r="BH1296" t="s">
        <v>83</v>
      </c>
      <c r="BI1296" t="s">
        <v>127</v>
      </c>
      <c r="BJ1296">
        <v>1957</v>
      </c>
      <c r="BK1296" t="s">
        <v>102</v>
      </c>
      <c r="BL1296">
        <v>2</v>
      </c>
      <c r="BM1296">
        <v>572</v>
      </c>
      <c r="BN1296" t="s">
        <v>98</v>
      </c>
      <c r="BO1296" t="s">
        <v>98</v>
      </c>
      <c r="BP1296" t="s">
        <v>177</v>
      </c>
      <c r="BQ1296" s="30">
        <v>0</v>
      </c>
      <c r="BR1296" s="14">
        <f>IF(Table1[[#This Row],[WoodDeckSF]]&gt;0,1,0)</f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 s="28" t="s">
        <v>83</v>
      </c>
      <c r="BY1296" s="14">
        <f>IF(Table1[[#This Row],[PoolQC]]="NA", 0, 1)</f>
        <v>0</v>
      </c>
      <c r="BZ1296" s="30" t="s">
        <v>83</v>
      </c>
      <c r="CA1296" s="14">
        <f>IF(Table1[[#This Row],[Fence]]="NA",0,1)</f>
        <v>0</v>
      </c>
      <c r="CB1296" t="s">
        <v>83</v>
      </c>
      <c r="CC1296">
        <v>0</v>
      </c>
      <c r="CD1296" s="30">
        <v>4</v>
      </c>
      <c r="CE1296">
        <v>2006</v>
      </c>
      <c r="CF1296" t="s">
        <v>110</v>
      </c>
      <c r="CG1296" t="s">
        <v>111</v>
      </c>
      <c r="CH1296" s="14">
        <f>IF(Table1[[#This Row],[SaleCondition]]="Normal",1,0)</f>
        <v>1</v>
      </c>
      <c r="CI1296" s="1">
        <v>115000</v>
      </c>
    </row>
    <row r="1297" spans="1:87" x14ac:dyDescent="0.2">
      <c r="A1297">
        <v>1296</v>
      </c>
      <c r="B1297">
        <v>20</v>
      </c>
      <c r="C1297" s="28" t="s">
        <v>81</v>
      </c>
      <c r="D1297">
        <v>70</v>
      </c>
      <c r="E1297">
        <v>8400</v>
      </c>
      <c r="F1297" s="28" t="s">
        <v>82</v>
      </c>
      <c r="G1297" t="s">
        <v>83</v>
      </c>
      <c r="H1297" t="s">
        <v>84</v>
      </c>
      <c r="I1297" s="28" t="s">
        <v>85</v>
      </c>
      <c r="J1297" t="s">
        <v>86</v>
      </c>
      <c r="K1297" s="30" t="s">
        <v>87</v>
      </c>
      <c r="L1297" t="s">
        <v>88</v>
      </c>
      <c r="M1297" s="31" t="s">
        <v>162</v>
      </c>
      <c r="N1297" s="31" t="s">
        <v>114</v>
      </c>
      <c r="O1297" s="28" t="s">
        <v>90</v>
      </c>
      <c r="P1297" t="s">
        <v>91</v>
      </c>
      <c r="Q1297" s="30" t="s">
        <v>115</v>
      </c>
      <c r="R1297" s="28">
        <v>5</v>
      </c>
      <c r="S1297" s="28">
        <v>5</v>
      </c>
      <c r="T1297">
        <v>1968</v>
      </c>
      <c r="U1297">
        <v>1968</v>
      </c>
      <c r="V1297" s="14">
        <f t="shared" si="20"/>
        <v>0</v>
      </c>
      <c r="W1297" s="28" t="s">
        <v>152</v>
      </c>
      <c r="X1297" s="28" t="s">
        <v>94</v>
      </c>
      <c r="Y1297" s="30" t="s">
        <v>140</v>
      </c>
      <c r="Z1297" s="28" t="s">
        <v>140</v>
      </c>
      <c r="AA1297" t="s">
        <v>96</v>
      </c>
      <c r="AB1297" s="28">
        <v>168</v>
      </c>
      <c r="AC1297" s="28" t="s">
        <v>98</v>
      </c>
      <c r="AD1297" s="28" t="s">
        <v>98</v>
      </c>
      <c r="AE1297" s="30" t="s">
        <v>118</v>
      </c>
      <c r="AF1297" t="s">
        <v>98</v>
      </c>
      <c r="AG1297" t="s">
        <v>98</v>
      </c>
      <c r="AH1297" t="s">
        <v>130</v>
      </c>
      <c r="AI1297" t="s">
        <v>141</v>
      </c>
      <c r="AJ1297">
        <v>1016</v>
      </c>
      <c r="AK1297" t="s">
        <v>102</v>
      </c>
      <c r="AL1297">
        <v>0</v>
      </c>
      <c r="AM1297">
        <v>36</v>
      </c>
      <c r="AN1297">
        <v>1052</v>
      </c>
      <c r="AO1297" s="28" t="s">
        <v>103</v>
      </c>
      <c r="AP1297" s="28" t="s">
        <v>97</v>
      </c>
      <c r="AQ1297" t="s">
        <v>105</v>
      </c>
      <c r="AR1297" t="s">
        <v>106</v>
      </c>
      <c r="AS1297">
        <v>1052</v>
      </c>
      <c r="AT1297">
        <v>0</v>
      </c>
      <c r="AU1297">
        <v>0</v>
      </c>
      <c r="AV1297">
        <v>1052</v>
      </c>
      <c r="AW1297" s="30">
        <v>1</v>
      </c>
      <c r="AX1297">
        <v>0</v>
      </c>
      <c r="AY1297" s="30">
        <v>1</v>
      </c>
      <c r="AZ1297" s="30">
        <v>1</v>
      </c>
      <c r="BA1297">
        <v>3</v>
      </c>
      <c r="BB1297" s="14">
        <f>IF(Table1[[#This Row],[FullBath]]+Table1[[#This Row],[HalfBath]]=Table1[[#This Row],[BedroomAbvGr]],1,0)</f>
        <v>0</v>
      </c>
      <c r="BC1297">
        <v>1</v>
      </c>
      <c r="BD1297" s="30" t="s">
        <v>98</v>
      </c>
      <c r="BE1297">
        <v>5</v>
      </c>
      <c r="BF1297" t="s">
        <v>107</v>
      </c>
      <c r="BG1297">
        <v>0</v>
      </c>
      <c r="BH1297" t="s">
        <v>83</v>
      </c>
      <c r="BI1297" t="s">
        <v>108</v>
      </c>
      <c r="BJ1297">
        <v>1968</v>
      </c>
      <c r="BK1297" t="s">
        <v>109</v>
      </c>
      <c r="BL1297">
        <v>1</v>
      </c>
      <c r="BM1297">
        <v>288</v>
      </c>
      <c r="BN1297" t="s">
        <v>98</v>
      </c>
      <c r="BO1297" t="s">
        <v>98</v>
      </c>
      <c r="BP1297" t="s">
        <v>105</v>
      </c>
      <c r="BQ1297" s="30">
        <v>356</v>
      </c>
      <c r="BR1297" s="14">
        <f>IF(Table1[[#This Row],[WoodDeckSF]]&gt;0,1,0)</f>
        <v>1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 s="28" t="s">
        <v>83</v>
      </c>
      <c r="BY1297" s="14">
        <f>IF(Table1[[#This Row],[PoolQC]]="NA", 0, 1)</f>
        <v>0</v>
      </c>
      <c r="BZ1297" s="30" t="s">
        <v>163</v>
      </c>
      <c r="CA1297" s="14">
        <f>IF(Table1[[#This Row],[Fence]]="NA",0,1)</f>
        <v>1</v>
      </c>
      <c r="CB1297" t="s">
        <v>83</v>
      </c>
      <c r="CC1297">
        <v>0</v>
      </c>
      <c r="CD1297" s="30">
        <v>11</v>
      </c>
      <c r="CE1297">
        <v>2006</v>
      </c>
      <c r="CF1297" t="s">
        <v>110</v>
      </c>
      <c r="CG1297" t="s">
        <v>111</v>
      </c>
      <c r="CH1297" s="14">
        <f>IF(Table1[[#This Row],[SaleCondition]]="Normal",1,0)</f>
        <v>1</v>
      </c>
      <c r="CI1297" s="1">
        <v>138500</v>
      </c>
    </row>
    <row r="1298" spans="1:87" x14ac:dyDescent="0.2">
      <c r="A1298">
        <v>1297</v>
      </c>
      <c r="B1298">
        <v>20</v>
      </c>
      <c r="C1298" s="28" t="s">
        <v>81</v>
      </c>
      <c r="D1298">
        <v>80</v>
      </c>
      <c r="E1298">
        <v>8700</v>
      </c>
      <c r="F1298" s="28" t="s">
        <v>82</v>
      </c>
      <c r="G1298" t="s">
        <v>83</v>
      </c>
      <c r="H1298" t="s">
        <v>84</v>
      </c>
      <c r="I1298" s="28" t="s">
        <v>85</v>
      </c>
      <c r="J1298" t="s">
        <v>86</v>
      </c>
      <c r="K1298" s="30" t="s">
        <v>87</v>
      </c>
      <c r="L1298" t="s">
        <v>88</v>
      </c>
      <c r="M1298" s="31" t="s">
        <v>162</v>
      </c>
      <c r="N1298" s="31" t="s">
        <v>90</v>
      </c>
      <c r="O1298" s="28" t="s">
        <v>90</v>
      </c>
      <c r="P1298" t="s">
        <v>91</v>
      </c>
      <c r="Q1298" s="30" t="s">
        <v>115</v>
      </c>
      <c r="R1298" s="28">
        <v>5</v>
      </c>
      <c r="S1298" s="28">
        <v>6</v>
      </c>
      <c r="T1298">
        <v>1963</v>
      </c>
      <c r="U1298">
        <v>1963</v>
      </c>
      <c r="V1298" s="14">
        <f t="shared" si="20"/>
        <v>0</v>
      </c>
      <c r="W1298" s="28" t="s">
        <v>152</v>
      </c>
      <c r="X1298" s="28" t="s">
        <v>94</v>
      </c>
      <c r="Y1298" s="30" t="s">
        <v>116</v>
      </c>
      <c r="Z1298" s="28" t="s">
        <v>116</v>
      </c>
      <c r="AA1298" t="s">
        <v>96</v>
      </c>
      <c r="AB1298" s="28">
        <v>148</v>
      </c>
      <c r="AC1298" s="28" t="s">
        <v>98</v>
      </c>
      <c r="AD1298" s="28" t="s">
        <v>97</v>
      </c>
      <c r="AE1298" s="30" t="s">
        <v>118</v>
      </c>
      <c r="AF1298" t="s">
        <v>98</v>
      </c>
      <c r="AG1298" t="s">
        <v>98</v>
      </c>
      <c r="AH1298" t="s">
        <v>121</v>
      </c>
      <c r="AI1298" t="s">
        <v>119</v>
      </c>
      <c r="AJ1298">
        <v>776</v>
      </c>
      <c r="AK1298" t="s">
        <v>102</v>
      </c>
      <c r="AL1298">
        <v>0</v>
      </c>
      <c r="AM1298">
        <v>344</v>
      </c>
      <c r="AN1298">
        <v>1120</v>
      </c>
      <c r="AO1298" s="28" t="s">
        <v>103</v>
      </c>
      <c r="AP1298" s="28" t="s">
        <v>97</v>
      </c>
      <c r="AQ1298" t="s">
        <v>105</v>
      </c>
      <c r="AR1298" t="s">
        <v>106</v>
      </c>
      <c r="AS1298">
        <v>1128</v>
      </c>
      <c r="AT1298">
        <v>0</v>
      </c>
      <c r="AU1298">
        <v>0</v>
      </c>
      <c r="AV1298">
        <v>1128</v>
      </c>
      <c r="AW1298" s="30">
        <v>1</v>
      </c>
      <c r="AX1298">
        <v>0</v>
      </c>
      <c r="AY1298" s="30">
        <v>2</v>
      </c>
      <c r="AZ1298" s="30">
        <v>0</v>
      </c>
      <c r="BA1298">
        <v>3</v>
      </c>
      <c r="BB1298" s="14">
        <f>IF(Table1[[#This Row],[FullBath]]+Table1[[#This Row],[HalfBath]]=Table1[[#This Row],[BedroomAbvGr]],1,0)</f>
        <v>0</v>
      </c>
      <c r="BC1298">
        <v>1</v>
      </c>
      <c r="BD1298" s="30" t="s">
        <v>98</v>
      </c>
      <c r="BE1298">
        <v>6</v>
      </c>
      <c r="BF1298" t="s">
        <v>107</v>
      </c>
      <c r="BG1298">
        <v>0</v>
      </c>
      <c r="BH1298" t="s">
        <v>83</v>
      </c>
      <c r="BI1298" t="s">
        <v>108</v>
      </c>
      <c r="BJ1298">
        <v>1963</v>
      </c>
      <c r="BK1298" t="s">
        <v>109</v>
      </c>
      <c r="BL1298">
        <v>2</v>
      </c>
      <c r="BM1298">
        <v>525</v>
      </c>
      <c r="BN1298" t="s">
        <v>98</v>
      </c>
      <c r="BO1298" t="s">
        <v>98</v>
      </c>
      <c r="BP1298" t="s">
        <v>105</v>
      </c>
      <c r="BQ1298" s="30">
        <v>192</v>
      </c>
      <c r="BR1298" s="14">
        <f>IF(Table1[[#This Row],[WoodDeckSF]]&gt;0,1,0)</f>
        <v>1</v>
      </c>
      <c r="BS1298">
        <v>20</v>
      </c>
      <c r="BT1298">
        <v>123</v>
      </c>
      <c r="BU1298">
        <v>0</v>
      </c>
      <c r="BV1298">
        <v>0</v>
      </c>
      <c r="BW1298">
        <v>0</v>
      </c>
      <c r="BX1298" s="28" t="s">
        <v>83</v>
      </c>
      <c r="BY1298" s="14">
        <f>IF(Table1[[#This Row],[PoolQC]]="NA", 0, 1)</f>
        <v>0</v>
      </c>
      <c r="BZ1298" s="30" t="s">
        <v>134</v>
      </c>
      <c r="CA1298" s="14">
        <f>IF(Table1[[#This Row],[Fence]]="NA",0,1)</f>
        <v>1</v>
      </c>
      <c r="CB1298" t="s">
        <v>83</v>
      </c>
      <c r="CC1298">
        <v>0</v>
      </c>
      <c r="CD1298" s="30">
        <v>12</v>
      </c>
      <c r="CE1298">
        <v>2008</v>
      </c>
      <c r="CF1298" t="s">
        <v>110</v>
      </c>
      <c r="CG1298" t="s">
        <v>111</v>
      </c>
      <c r="CH1298" s="14">
        <f>IF(Table1[[#This Row],[SaleCondition]]="Normal",1,0)</f>
        <v>1</v>
      </c>
      <c r="CI1298" s="1">
        <v>155000</v>
      </c>
    </row>
    <row r="1299" spans="1:87" x14ac:dyDescent="0.2">
      <c r="A1299">
        <v>1298</v>
      </c>
      <c r="B1299">
        <v>180</v>
      </c>
      <c r="C1299" s="28" t="s">
        <v>142</v>
      </c>
      <c r="D1299">
        <v>35</v>
      </c>
      <c r="E1299">
        <v>3675</v>
      </c>
      <c r="F1299" s="28" t="s">
        <v>82</v>
      </c>
      <c r="G1299" t="s">
        <v>83</v>
      </c>
      <c r="H1299" t="s">
        <v>84</v>
      </c>
      <c r="I1299" s="28" t="s">
        <v>85</v>
      </c>
      <c r="J1299" t="s">
        <v>86</v>
      </c>
      <c r="K1299" s="30" t="s">
        <v>87</v>
      </c>
      <c r="L1299" t="s">
        <v>88</v>
      </c>
      <c r="M1299" s="31" t="s">
        <v>185</v>
      </c>
      <c r="N1299" s="31" t="s">
        <v>90</v>
      </c>
      <c r="O1299" s="28" t="s">
        <v>90</v>
      </c>
      <c r="P1299" t="s">
        <v>179</v>
      </c>
      <c r="Q1299" s="30" t="s">
        <v>191</v>
      </c>
      <c r="R1299" s="28">
        <v>6</v>
      </c>
      <c r="S1299" s="28">
        <v>5</v>
      </c>
      <c r="T1299">
        <v>2005</v>
      </c>
      <c r="U1299">
        <v>2006</v>
      </c>
      <c r="V1299" s="14">
        <f t="shared" si="20"/>
        <v>1</v>
      </c>
      <c r="W1299" s="28" t="s">
        <v>93</v>
      </c>
      <c r="X1299" s="28" t="s">
        <v>94</v>
      </c>
      <c r="Y1299" s="30" t="s">
        <v>95</v>
      </c>
      <c r="Z1299" s="28" t="s">
        <v>95</v>
      </c>
      <c r="AA1299" t="s">
        <v>96</v>
      </c>
      <c r="AB1299" s="28">
        <v>82</v>
      </c>
      <c r="AC1299" s="28" t="s">
        <v>98</v>
      </c>
      <c r="AD1299" s="28" t="s">
        <v>98</v>
      </c>
      <c r="AE1299" s="30" t="s">
        <v>99</v>
      </c>
      <c r="AF1299" t="s">
        <v>97</v>
      </c>
      <c r="AG1299" t="s">
        <v>98</v>
      </c>
      <c r="AH1299" t="s">
        <v>97</v>
      </c>
      <c r="AI1299" t="s">
        <v>101</v>
      </c>
      <c r="AJ1299">
        <v>547</v>
      </c>
      <c r="AK1299" t="s">
        <v>102</v>
      </c>
      <c r="AL1299">
        <v>0</v>
      </c>
      <c r="AM1299">
        <v>0</v>
      </c>
      <c r="AN1299">
        <v>547</v>
      </c>
      <c r="AO1299" s="28" t="s">
        <v>103</v>
      </c>
      <c r="AP1299" s="28" t="s">
        <v>97</v>
      </c>
      <c r="AQ1299" t="s">
        <v>105</v>
      </c>
      <c r="AR1299" t="s">
        <v>106</v>
      </c>
      <c r="AS1299">
        <v>1072</v>
      </c>
      <c r="AT1299">
        <v>0</v>
      </c>
      <c r="AU1299">
        <v>0</v>
      </c>
      <c r="AV1299">
        <v>1072</v>
      </c>
      <c r="AW1299" s="30">
        <v>1</v>
      </c>
      <c r="AX1299">
        <v>0</v>
      </c>
      <c r="AY1299" s="30">
        <v>2</v>
      </c>
      <c r="AZ1299" s="30">
        <v>0</v>
      </c>
      <c r="BA1299">
        <v>2</v>
      </c>
      <c r="BB1299" s="14">
        <f>IF(Table1[[#This Row],[FullBath]]+Table1[[#This Row],[HalfBath]]=Table1[[#This Row],[BedroomAbvGr]],1,0)</f>
        <v>1</v>
      </c>
      <c r="BC1299">
        <v>1</v>
      </c>
      <c r="BD1299" s="30" t="s">
        <v>98</v>
      </c>
      <c r="BE1299">
        <v>5</v>
      </c>
      <c r="BF1299" t="s">
        <v>107</v>
      </c>
      <c r="BG1299">
        <v>0</v>
      </c>
      <c r="BH1299" t="s">
        <v>83</v>
      </c>
      <c r="BI1299" t="s">
        <v>209</v>
      </c>
      <c r="BJ1299">
        <v>2005</v>
      </c>
      <c r="BK1299" t="s">
        <v>157</v>
      </c>
      <c r="BL1299">
        <v>2</v>
      </c>
      <c r="BM1299">
        <v>525</v>
      </c>
      <c r="BN1299" t="s">
        <v>98</v>
      </c>
      <c r="BO1299" t="s">
        <v>98</v>
      </c>
      <c r="BP1299" t="s">
        <v>105</v>
      </c>
      <c r="BQ1299" s="30">
        <v>0</v>
      </c>
      <c r="BR1299" s="14">
        <f>IF(Table1[[#This Row],[WoodDeckSF]]&gt;0,1,0)</f>
        <v>0</v>
      </c>
      <c r="BS1299">
        <v>44</v>
      </c>
      <c r="BT1299">
        <v>0</v>
      </c>
      <c r="BU1299">
        <v>0</v>
      </c>
      <c r="BV1299">
        <v>0</v>
      </c>
      <c r="BW1299">
        <v>0</v>
      </c>
      <c r="BX1299" s="28" t="s">
        <v>83</v>
      </c>
      <c r="BY1299" s="14">
        <f>IF(Table1[[#This Row],[PoolQC]]="NA", 0, 1)</f>
        <v>0</v>
      </c>
      <c r="BZ1299" s="30" t="s">
        <v>83</v>
      </c>
      <c r="CA1299" s="14">
        <f>IF(Table1[[#This Row],[Fence]]="NA",0,1)</f>
        <v>0</v>
      </c>
      <c r="CB1299" t="s">
        <v>83</v>
      </c>
      <c r="CC1299">
        <v>0</v>
      </c>
      <c r="CD1299" s="30">
        <v>6</v>
      </c>
      <c r="CE1299">
        <v>2006</v>
      </c>
      <c r="CF1299" t="s">
        <v>158</v>
      </c>
      <c r="CG1299" t="s">
        <v>159</v>
      </c>
      <c r="CH1299" s="14">
        <f>IF(Table1[[#This Row],[SaleCondition]]="Normal",1,0)</f>
        <v>0</v>
      </c>
      <c r="CI1299" s="1">
        <v>140000</v>
      </c>
    </row>
    <row r="1300" spans="1:87" x14ac:dyDescent="0.2">
      <c r="A1300">
        <v>1299</v>
      </c>
      <c r="B1300">
        <v>60</v>
      </c>
      <c r="C1300" s="28" t="s">
        <v>81</v>
      </c>
      <c r="D1300">
        <v>313</v>
      </c>
      <c r="E1300">
        <v>63887</v>
      </c>
      <c r="F1300" s="28" t="s">
        <v>82</v>
      </c>
      <c r="G1300" t="s">
        <v>83</v>
      </c>
      <c r="H1300" t="s">
        <v>231</v>
      </c>
      <c r="I1300" s="28" t="s">
        <v>175</v>
      </c>
      <c r="J1300" t="s">
        <v>86</v>
      </c>
      <c r="K1300" s="30" t="s">
        <v>122</v>
      </c>
      <c r="L1300" t="s">
        <v>88</v>
      </c>
      <c r="M1300" s="31" t="s">
        <v>185</v>
      </c>
      <c r="N1300" s="31" t="s">
        <v>114</v>
      </c>
      <c r="O1300" s="28" t="s">
        <v>90</v>
      </c>
      <c r="P1300" t="s">
        <v>91</v>
      </c>
      <c r="Q1300" s="30" t="s">
        <v>92</v>
      </c>
      <c r="R1300" s="28">
        <v>10</v>
      </c>
      <c r="S1300" s="28">
        <v>5</v>
      </c>
      <c r="T1300">
        <v>2008</v>
      </c>
      <c r="U1300">
        <v>2008</v>
      </c>
      <c r="V1300" s="14">
        <f t="shared" si="20"/>
        <v>0</v>
      </c>
      <c r="W1300" s="28" t="s">
        <v>152</v>
      </c>
      <c r="X1300" s="28" t="s">
        <v>253</v>
      </c>
      <c r="Y1300" s="30" t="s">
        <v>203</v>
      </c>
      <c r="Z1300" s="28" t="s">
        <v>203</v>
      </c>
      <c r="AA1300" t="s">
        <v>137</v>
      </c>
      <c r="AB1300" s="28">
        <v>796</v>
      </c>
      <c r="AC1300" s="28" t="s">
        <v>104</v>
      </c>
      <c r="AD1300" s="28" t="s">
        <v>98</v>
      </c>
      <c r="AE1300" s="30" t="s">
        <v>99</v>
      </c>
      <c r="AF1300" t="s">
        <v>104</v>
      </c>
      <c r="AG1300" t="s">
        <v>98</v>
      </c>
      <c r="AH1300" t="s">
        <v>97</v>
      </c>
      <c r="AI1300" t="s">
        <v>101</v>
      </c>
      <c r="AJ1300">
        <v>5644</v>
      </c>
      <c r="AK1300" t="s">
        <v>102</v>
      </c>
      <c r="AL1300">
        <v>0</v>
      </c>
      <c r="AM1300">
        <v>466</v>
      </c>
      <c r="AN1300">
        <v>6110</v>
      </c>
      <c r="AO1300" s="28" t="s">
        <v>103</v>
      </c>
      <c r="AP1300" s="28" t="s">
        <v>104</v>
      </c>
      <c r="AQ1300" t="s">
        <v>105</v>
      </c>
      <c r="AR1300" t="s">
        <v>106</v>
      </c>
      <c r="AS1300">
        <v>4692</v>
      </c>
      <c r="AT1300">
        <v>950</v>
      </c>
      <c r="AU1300">
        <v>0</v>
      </c>
      <c r="AV1300">
        <v>5642</v>
      </c>
      <c r="AW1300" s="30">
        <v>2</v>
      </c>
      <c r="AX1300">
        <v>0</v>
      </c>
      <c r="AY1300" s="30">
        <v>2</v>
      </c>
      <c r="AZ1300" s="30">
        <v>1</v>
      </c>
      <c r="BA1300">
        <v>3</v>
      </c>
      <c r="BB1300" s="14">
        <f>IF(Table1[[#This Row],[FullBath]]+Table1[[#This Row],[HalfBath]]=Table1[[#This Row],[BedroomAbvGr]],1,0)</f>
        <v>1</v>
      </c>
      <c r="BC1300">
        <v>1</v>
      </c>
      <c r="BD1300" s="30" t="s">
        <v>104</v>
      </c>
      <c r="BE1300">
        <v>12</v>
      </c>
      <c r="BF1300" t="s">
        <v>107</v>
      </c>
      <c r="BG1300">
        <v>3</v>
      </c>
      <c r="BH1300" t="s">
        <v>97</v>
      </c>
      <c r="BI1300" t="s">
        <v>108</v>
      </c>
      <c r="BJ1300">
        <v>2008</v>
      </c>
      <c r="BK1300" t="s">
        <v>157</v>
      </c>
      <c r="BL1300">
        <v>2</v>
      </c>
      <c r="BM1300">
        <v>1418</v>
      </c>
      <c r="BN1300" t="s">
        <v>98</v>
      </c>
      <c r="BO1300" t="s">
        <v>98</v>
      </c>
      <c r="BP1300" t="s">
        <v>105</v>
      </c>
      <c r="BQ1300" s="30">
        <v>214</v>
      </c>
      <c r="BR1300" s="14">
        <f>IF(Table1[[#This Row],[WoodDeckSF]]&gt;0,1,0)</f>
        <v>1</v>
      </c>
      <c r="BS1300">
        <v>292</v>
      </c>
      <c r="BT1300">
        <v>0</v>
      </c>
      <c r="BU1300">
        <v>0</v>
      </c>
      <c r="BV1300">
        <v>0</v>
      </c>
      <c r="BW1300">
        <v>480</v>
      </c>
      <c r="BX1300" s="28" t="s">
        <v>97</v>
      </c>
      <c r="BY1300" s="14">
        <f>IF(Table1[[#This Row],[PoolQC]]="NA", 0, 1)</f>
        <v>1</v>
      </c>
      <c r="BZ1300" s="30" t="s">
        <v>83</v>
      </c>
      <c r="CA1300" s="14">
        <f>IF(Table1[[#This Row],[Fence]]="NA",0,1)</f>
        <v>0</v>
      </c>
      <c r="CB1300" t="s">
        <v>83</v>
      </c>
      <c r="CC1300">
        <v>0</v>
      </c>
      <c r="CD1300" s="30">
        <v>1</v>
      </c>
      <c r="CE1300">
        <v>2008</v>
      </c>
      <c r="CF1300" t="s">
        <v>158</v>
      </c>
      <c r="CG1300" t="s">
        <v>159</v>
      </c>
      <c r="CH1300" s="14">
        <f>IF(Table1[[#This Row],[SaleCondition]]="Normal",1,0)</f>
        <v>0</v>
      </c>
      <c r="CI1300" s="1">
        <v>160000</v>
      </c>
    </row>
    <row r="1301" spans="1:87" x14ac:dyDescent="0.2">
      <c r="A1301">
        <v>1300</v>
      </c>
      <c r="B1301">
        <v>20</v>
      </c>
      <c r="C1301" s="28" t="s">
        <v>81</v>
      </c>
      <c r="D1301">
        <v>75</v>
      </c>
      <c r="E1301">
        <v>7500</v>
      </c>
      <c r="F1301" s="28" t="s">
        <v>82</v>
      </c>
      <c r="G1301" t="s">
        <v>83</v>
      </c>
      <c r="H1301" t="s">
        <v>84</v>
      </c>
      <c r="I1301" s="28" t="s">
        <v>85</v>
      </c>
      <c r="J1301" t="s">
        <v>86</v>
      </c>
      <c r="K1301" s="30" t="s">
        <v>87</v>
      </c>
      <c r="L1301" t="s">
        <v>88</v>
      </c>
      <c r="M1301" s="31" t="s">
        <v>162</v>
      </c>
      <c r="N1301" s="31" t="s">
        <v>90</v>
      </c>
      <c r="O1301" s="28" t="s">
        <v>90</v>
      </c>
      <c r="P1301" t="s">
        <v>91</v>
      </c>
      <c r="Q1301" s="30" t="s">
        <v>115</v>
      </c>
      <c r="R1301" s="28">
        <v>5</v>
      </c>
      <c r="S1301" s="28">
        <v>7</v>
      </c>
      <c r="T1301">
        <v>1959</v>
      </c>
      <c r="U1301">
        <v>1994</v>
      </c>
      <c r="V1301" s="14">
        <f t="shared" si="20"/>
        <v>1</v>
      </c>
      <c r="W1301" s="28" t="s">
        <v>152</v>
      </c>
      <c r="X1301" s="28" t="s">
        <v>94</v>
      </c>
      <c r="Y1301" s="30" t="s">
        <v>96</v>
      </c>
      <c r="Z1301" s="28" t="s">
        <v>96</v>
      </c>
      <c r="AA1301" t="s">
        <v>117</v>
      </c>
      <c r="AB1301" s="28">
        <v>0</v>
      </c>
      <c r="AC1301" s="28" t="s">
        <v>98</v>
      </c>
      <c r="AD1301" s="28" t="s">
        <v>98</v>
      </c>
      <c r="AE1301" s="30" t="s">
        <v>118</v>
      </c>
      <c r="AF1301" t="s">
        <v>98</v>
      </c>
      <c r="AG1301" t="s">
        <v>98</v>
      </c>
      <c r="AH1301" t="s">
        <v>100</v>
      </c>
      <c r="AI1301" t="s">
        <v>172</v>
      </c>
      <c r="AJ1301">
        <v>340</v>
      </c>
      <c r="AK1301" t="s">
        <v>153</v>
      </c>
      <c r="AL1301">
        <v>906</v>
      </c>
      <c r="AM1301">
        <v>0</v>
      </c>
      <c r="AN1301">
        <v>1246</v>
      </c>
      <c r="AO1301" s="28" t="s">
        <v>103</v>
      </c>
      <c r="AP1301" s="28" t="s">
        <v>104</v>
      </c>
      <c r="AQ1301" t="s">
        <v>105</v>
      </c>
      <c r="AR1301" t="s">
        <v>106</v>
      </c>
      <c r="AS1301">
        <v>1246</v>
      </c>
      <c r="AT1301">
        <v>0</v>
      </c>
      <c r="AU1301">
        <v>0</v>
      </c>
      <c r="AV1301">
        <v>1246</v>
      </c>
      <c r="AW1301" s="30">
        <v>1</v>
      </c>
      <c r="AX1301">
        <v>0</v>
      </c>
      <c r="AY1301" s="30">
        <v>1</v>
      </c>
      <c r="AZ1301" s="30">
        <v>1</v>
      </c>
      <c r="BA1301">
        <v>3</v>
      </c>
      <c r="BB1301" s="14">
        <f>IF(Table1[[#This Row],[FullBath]]+Table1[[#This Row],[HalfBath]]=Table1[[#This Row],[BedroomAbvGr]],1,0)</f>
        <v>0</v>
      </c>
      <c r="BC1301">
        <v>1</v>
      </c>
      <c r="BD1301" s="30" t="s">
        <v>97</v>
      </c>
      <c r="BE1301">
        <v>6</v>
      </c>
      <c r="BF1301" t="s">
        <v>107</v>
      </c>
      <c r="BG1301">
        <v>0</v>
      </c>
      <c r="BH1301" t="s">
        <v>83</v>
      </c>
      <c r="BI1301" t="s">
        <v>108</v>
      </c>
      <c r="BJ1301">
        <v>1959</v>
      </c>
      <c r="BK1301" t="s">
        <v>109</v>
      </c>
      <c r="BL1301">
        <v>1</v>
      </c>
      <c r="BM1301">
        <v>305</v>
      </c>
      <c r="BN1301" t="s">
        <v>98</v>
      </c>
      <c r="BO1301" t="s">
        <v>98</v>
      </c>
      <c r="BP1301" t="s">
        <v>105</v>
      </c>
      <c r="BQ1301" s="30">
        <v>218</v>
      </c>
      <c r="BR1301" s="14">
        <f>IF(Table1[[#This Row],[WoodDeckSF]]&gt;0,1,0)</f>
        <v>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s="28" t="s">
        <v>83</v>
      </c>
      <c r="BY1301" s="14">
        <f>IF(Table1[[#This Row],[PoolQC]]="NA", 0, 1)</f>
        <v>0</v>
      </c>
      <c r="BZ1301" s="30" t="s">
        <v>165</v>
      </c>
      <c r="CA1301" s="14">
        <f>IF(Table1[[#This Row],[Fence]]="NA",0,1)</f>
        <v>1</v>
      </c>
      <c r="CB1301" t="s">
        <v>83</v>
      </c>
      <c r="CC1301">
        <v>0</v>
      </c>
      <c r="CD1301" s="30">
        <v>5</v>
      </c>
      <c r="CE1301">
        <v>2010</v>
      </c>
      <c r="CF1301" t="s">
        <v>110</v>
      </c>
      <c r="CG1301" t="s">
        <v>111</v>
      </c>
      <c r="CH1301" s="14">
        <f>IF(Table1[[#This Row],[SaleCondition]]="Normal",1,0)</f>
        <v>1</v>
      </c>
      <c r="CI1301" s="1">
        <v>154000</v>
      </c>
    </row>
    <row r="1302" spans="1:87" x14ac:dyDescent="0.2">
      <c r="A1302">
        <v>1301</v>
      </c>
      <c r="B1302">
        <v>60</v>
      </c>
      <c r="C1302" s="28" t="s">
        <v>81</v>
      </c>
      <c r="D1302" t="s">
        <v>83</v>
      </c>
      <c r="E1302">
        <v>10762</v>
      </c>
      <c r="F1302" s="28" t="s">
        <v>82</v>
      </c>
      <c r="G1302" t="s">
        <v>83</v>
      </c>
      <c r="H1302" t="s">
        <v>120</v>
      </c>
      <c r="I1302" s="28" t="s">
        <v>85</v>
      </c>
      <c r="J1302" t="s">
        <v>86</v>
      </c>
      <c r="K1302" s="30" t="s">
        <v>166</v>
      </c>
      <c r="L1302" t="s">
        <v>88</v>
      </c>
      <c r="M1302" s="31" t="s">
        <v>193</v>
      </c>
      <c r="N1302" s="31" t="s">
        <v>90</v>
      </c>
      <c r="O1302" s="28" t="s">
        <v>90</v>
      </c>
      <c r="P1302" t="s">
        <v>91</v>
      </c>
      <c r="Q1302" s="30" t="s">
        <v>92</v>
      </c>
      <c r="R1302" s="28">
        <v>7</v>
      </c>
      <c r="S1302" s="28">
        <v>5</v>
      </c>
      <c r="T1302">
        <v>1999</v>
      </c>
      <c r="U1302">
        <v>1999</v>
      </c>
      <c r="V1302" s="14">
        <f t="shared" si="20"/>
        <v>0</v>
      </c>
      <c r="W1302" s="28" t="s">
        <v>93</v>
      </c>
      <c r="X1302" s="28" t="s">
        <v>94</v>
      </c>
      <c r="Y1302" s="30" t="s">
        <v>95</v>
      </c>
      <c r="Z1302" s="28" t="s">
        <v>95</v>
      </c>
      <c r="AA1302" t="s">
        <v>117</v>
      </c>
      <c r="AB1302" s="28">
        <v>344</v>
      </c>
      <c r="AC1302" s="28" t="s">
        <v>97</v>
      </c>
      <c r="AD1302" s="28" t="s">
        <v>98</v>
      </c>
      <c r="AE1302" s="30" t="s">
        <v>99</v>
      </c>
      <c r="AF1302" t="s">
        <v>97</v>
      </c>
      <c r="AG1302" t="s">
        <v>98</v>
      </c>
      <c r="AH1302" t="s">
        <v>100</v>
      </c>
      <c r="AI1302" t="s">
        <v>101</v>
      </c>
      <c r="AJ1302">
        <v>694</v>
      </c>
      <c r="AK1302" t="s">
        <v>102</v>
      </c>
      <c r="AL1302">
        <v>0</v>
      </c>
      <c r="AM1302">
        <v>284</v>
      </c>
      <c r="AN1302">
        <v>978</v>
      </c>
      <c r="AO1302" s="28" t="s">
        <v>103</v>
      </c>
      <c r="AP1302" s="28" t="s">
        <v>104</v>
      </c>
      <c r="AQ1302" t="s">
        <v>105</v>
      </c>
      <c r="AR1302" t="s">
        <v>106</v>
      </c>
      <c r="AS1302">
        <v>1005</v>
      </c>
      <c r="AT1302">
        <v>978</v>
      </c>
      <c r="AU1302">
        <v>0</v>
      </c>
      <c r="AV1302">
        <v>1983</v>
      </c>
      <c r="AW1302" s="30">
        <v>0</v>
      </c>
      <c r="AX1302">
        <v>0</v>
      </c>
      <c r="AY1302" s="30">
        <v>2</v>
      </c>
      <c r="AZ1302" s="30">
        <v>1</v>
      </c>
      <c r="BA1302">
        <v>3</v>
      </c>
      <c r="BB1302" s="14">
        <f>IF(Table1[[#This Row],[FullBath]]+Table1[[#This Row],[HalfBath]]=Table1[[#This Row],[BedroomAbvGr]],1,0)</f>
        <v>1</v>
      </c>
      <c r="BC1302">
        <v>1</v>
      </c>
      <c r="BD1302" s="30" t="s">
        <v>97</v>
      </c>
      <c r="BE1302">
        <v>9</v>
      </c>
      <c r="BF1302" t="s">
        <v>107</v>
      </c>
      <c r="BG1302">
        <v>1</v>
      </c>
      <c r="BH1302" t="s">
        <v>98</v>
      </c>
      <c r="BI1302" t="s">
        <v>108</v>
      </c>
      <c r="BJ1302">
        <v>1999</v>
      </c>
      <c r="BK1302" t="s">
        <v>157</v>
      </c>
      <c r="BL1302">
        <v>2</v>
      </c>
      <c r="BM1302">
        <v>490</v>
      </c>
      <c r="BN1302" t="s">
        <v>98</v>
      </c>
      <c r="BO1302" t="s">
        <v>98</v>
      </c>
      <c r="BP1302" t="s">
        <v>105</v>
      </c>
      <c r="BQ1302" s="30">
        <v>0</v>
      </c>
      <c r="BR1302" s="14">
        <f>IF(Table1[[#This Row],[WoodDeckSF]]&gt;0,1,0)</f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 s="28" t="s">
        <v>83</v>
      </c>
      <c r="BY1302" s="14">
        <f>IF(Table1[[#This Row],[PoolQC]]="NA", 0, 1)</f>
        <v>0</v>
      </c>
      <c r="BZ1302" s="30" t="s">
        <v>83</v>
      </c>
      <c r="CA1302" s="14">
        <f>IF(Table1[[#This Row],[Fence]]="NA",0,1)</f>
        <v>0</v>
      </c>
      <c r="CB1302" t="s">
        <v>83</v>
      </c>
      <c r="CC1302">
        <v>0</v>
      </c>
      <c r="CD1302" s="30">
        <v>5</v>
      </c>
      <c r="CE1302">
        <v>2009</v>
      </c>
      <c r="CF1302" t="s">
        <v>110</v>
      </c>
      <c r="CG1302" t="s">
        <v>111</v>
      </c>
      <c r="CH1302" s="14">
        <f>IF(Table1[[#This Row],[SaleCondition]]="Normal",1,0)</f>
        <v>1</v>
      </c>
      <c r="CI1302" s="1">
        <v>225000</v>
      </c>
    </row>
    <row r="1303" spans="1:87" x14ac:dyDescent="0.2">
      <c r="A1303">
        <v>1302</v>
      </c>
      <c r="B1303">
        <v>70</v>
      </c>
      <c r="C1303" s="28" t="s">
        <v>81</v>
      </c>
      <c r="D1303" t="s">
        <v>83</v>
      </c>
      <c r="E1303">
        <v>7500</v>
      </c>
      <c r="F1303" s="28" t="s">
        <v>82</v>
      </c>
      <c r="G1303" t="s">
        <v>83</v>
      </c>
      <c r="H1303" t="s">
        <v>120</v>
      </c>
      <c r="I1303" s="28" t="s">
        <v>175</v>
      </c>
      <c r="J1303" t="s">
        <v>86</v>
      </c>
      <c r="K1303" s="30" t="s">
        <v>87</v>
      </c>
      <c r="L1303" t="s">
        <v>88</v>
      </c>
      <c r="M1303" s="31" t="s">
        <v>123</v>
      </c>
      <c r="N1303" s="31" t="s">
        <v>90</v>
      </c>
      <c r="O1303" s="28" t="s">
        <v>90</v>
      </c>
      <c r="P1303" t="s">
        <v>91</v>
      </c>
      <c r="Q1303" s="30" t="s">
        <v>92</v>
      </c>
      <c r="R1303" s="28">
        <v>6</v>
      </c>
      <c r="S1303" s="28">
        <v>7</v>
      </c>
      <c r="T1303">
        <v>1942</v>
      </c>
      <c r="U1303">
        <v>1950</v>
      </c>
      <c r="V1303" s="14">
        <f t="shared" si="20"/>
        <v>1</v>
      </c>
      <c r="W1303" s="28" t="s">
        <v>93</v>
      </c>
      <c r="X1303" s="28" t="s">
        <v>94</v>
      </c>
      <c r="Y1303" s="30" t="s">
        <v>124</v>
      </c>
      <c r="Z1303" s="28" t="s">
        <v>124</v>
      </c>
      <c r="AA1303" t="s">
        <v>117</v>
      </c>
      <c r="AB1303" s="28">
        <v>0</v>
      </c>
      <c r="AC1303" s="28" t="s">
        <v>98</v>
      </c>
      <c r="AD1303" s="28" t="s">
        <v>98</v>
      </c>
      <c r="AE1303" s="30" t="s">
        <v>118</v>
      </c>
      <c r="AF1303" t="s">
        <v>98</v>
      </c>
      <c r="AG1303" t="s">
        <v>98</v>
      </c>
      <c r="AH1303" t="s">
        <v>100</v>
      </c>
      <c r="AI1303" t="s">
        <v>141</v>
      </c>
      <c r="AJ1303">
        <v>547</v>
      </c>
      <c r="AK1303" t="s">
        <v>102</v>
      </c>
      <c r="AL1303">
        <v>0</v>
      </c>
      <c r="AM1303">
        <v>224</v>
      </c>
      <c r="AN1303">
        <v>771</v>
      </c>
      <c r="AO1303" s="28" t="s">
        <v>103</v>
      </c>
      <c r="AP1303" s="28" t="s">
        <v>147</v>
      </c>
      <c r="AQ1303" t="s">
        <v>105</v>
      </c>
      <c r="AR1303" t="s">
        <v>106</v>
      </c>
      <c r="AS1303">
        <v>753</v>
      </c>
      <c r="AT1303">
        <v>741</v>
      </c>
      <c r="AU1303">
        <v>0</v>
      </c>
      <c r="AV1303">
        <v>1494</v>
      </c>
      <c r="AW1303" s="30">
        <v>0</v>
      </c>
      <c r="AX1303">
        <v>0</v>
      </c>
      <c r="AY1303" s="30">
        <v>1</v>
      </c>
      <c r="AZ1303" s="30">
        <v>0</v>
      </c>
      <c r="BA1303">
        <v>3</v>
      </c>
      <c r="BB1303" s="14">
        <f>IF(Table1[[#This Row],[FullBath]]+Table1[[#This Row],[HalfBath]]=Table1[[#This Row],[BedroomAbvGr]],1,0)</f>
        <v>0</v>
      </c>
      <c r="BC1303">
        <v>1</v>
      </c>
      <c r="BD1303" s="30" t="s">
        <v>97</v>
      </c>
      <c r="BE1303">
        <v>7</v>
      </c>
      <c r="BF1303" t="s">
        <v>107</v>
      </c>
      <c r="BG1303">
        <v>2</v>
      </c>
      <c r="BH1303" t="s">
        <v>97</v>
      </c>
      <c r="BI1303" t="s">
        <v>108</v>
      </c>
      <c r="BJ1303">
        <v>1942</v>
      </c>
      <c r="BK1303" t="s">
        <v>102</v>
      </c>
      <c r="BL1303">
        <v>1</v>
      </c>
      <c r="BM1303">
        <v>213</v>
      </c>
      <c r="BN1303" t="s">
        <v>98</v>
      </c>
      <c r="BO1303" t="s">
        <v>98</v>
      </c>
      <c r="BP1303" t="s">
        <v>190</v>
      </c>
      <c r="BQ1303" s="30">
        <v>0</v>
      </c>
      <c r="BR1303" s="14">
        <f>IF(Table1[[#This Row],[WoodDeckSF]]&gt;0,1,0)</f>
        <v>0</v>
      </c>
      <c r="BS1303">
        <v>0</v>
      </c>
      <c r="BT1303">
        <v>0</v>
      </c>
      <c r="BU1303">
        <v>0</v>
      </c>
      <c r="BV1303">
        <v>224</v>
      </c>
      <c r="BW1303">
        <v>0</v>
      </c>
      <c r="BX1303" s="28" t="s">
        <v>83</v>
      </c>
      <c r="BY1303" s="14">
        <f>IF(Table1[[#This Row],[PoolQC]]="NA", 0, 1)</f>
        <v>0</v>
      </c>
      <c r="BZ1303" s="30" t="s">
        <v>83</v>
      </c>
      <c r="CA1303" s="14">
        <f>IF(Table1[[#This Row],[Fence]]="NA",0,1)</f>
        <v>0</v>
      </c>
      <c r="CB1303" t="s">
        <v>83</v>
      </c>
      <c r="CC1303">
        <v>0</v>
      </c>
      <c r="CD1303" s="30">
        <v>11</v>
      </c>
      <c r="CE1303">
        <v>2009</v>
      </c>
      <c r="CF1303" t="s">
        <v>110</v>
      </c>
      <c r="CG1303" t="s">
        <v>111</v>
      </c>
      <c r="CH1303" s="14">
        <f>IF(Table1[[#This Row],[SaleCondition]]="Normal",1,0)</f>
        <v>1</v>
      </c>
      <c r="CI1303" s="1">
        <v>177500</v>
      </c>
    </row>
    <row r="1304" spans="1:87" x14ac:dyDescent="0.2">
      <c r="A1304">
        <v>1303</v>
      </c>
      <c r="B1304">
        <v>60</v>
      </c>
      <c r="C1304" s="28" t="s">
        <v>81</v>
      </c>
      <c r="D1304">
        <v>92</v>
      </c>
      <c r="E1304">
        <v>10120</v>
      </c>
      <c r="F1304" s="28" t="s">
        <v>82</v>
      </c>
      <c r="G1304" t="s">
        <v>83</v>
      </c>
      <c r="H1304" t="s">
        <v>84</v>
      </c>
      <c r="I1304" s="28" t="s">
        <v>85</v>
      </c>
      <c r="J1304" t="s">
        <v>86</v>
      </c>
      <c r="K1304" s="30" t="s">
        <v>87</v>
      </c>
      <c r="L1304" t="s">
        <v>88</v>
      </c>
      <c r="M1304" s="31" t="s">
        <v>129</v>
      </c>
      <c r="N1304" s="31" t="s">
        <v>90</v>
      </c>
      <c r="O1304" s="28" t="s">
        <v>90</v>
      </c>
      <c r="P1304" t="s">
        <v>91</v>
      </c>
      <c r="Q1304" s="30" t="s">
        <v>92</v>
      </c>
      <c r="R1304" s="28">
        <v>8</v>
      </c>
      <c r="S1304" s="28">
        <v>5</v>
      </c>
      <c r="T1304">
        <v>1994</v>
      </c>
      <c r="U1304">
        <v>1994</v>
      </c>
      <c r="V1304" s="14">
        <f t="shared" si="20"/>
        <v>0</v>
      </c>
      <c r="W1304" s="28" t="s">
        <v>152</v>
      </c>
      <c r="X1304" s="28" t="s">
        <v>94</v>
      </c>
      <c r="Y1304" s="30" t="s">
        <v>95</v>
      </c>
      <c r="Z1304" s="28" t="s">
        <v>95</v>
      </c>
      <c r="AA1304" t="s">
        <v>96</v>
      </c>
      <c r="AB1304" s="28">
        <v>391</v>
      </c>
      <c r="AC1304" s="28" t="s">
        <v>97</v>
      </c>
      <c r="AD1304" s="28" t="s">
        <v>98</v>
      </c>
      <c r="AE1304" s="30" t="s">
        <v>99</v>
      </c>
      <c r="AF1304" t="s">
        <v>97</v>
      </c>
      <c r="AG1304" t="s">
        <v>98</v>
      </c>
      <c r="AH1304" t="s">
        <v>100</v>
      </c>
      <c r="AI1304" t="s">
        <v>101</v>
      </c>
      <c r="AJ1304">
        <v>740</v>
      </c>
      <c r="AK1304" t="s">
        <v>102</v>
      </c>
      <c r="AL1304">
        <v>0</v>
      </c>
      <c r="AM1304">
        <v>425</v>
      </c>
      <c r="AN1304">
        <v>1165</v>
      </c>
      <c r="AO1304" s="28" t="s">
        <v>103</v>
      </c>
      <c r="AP1304" s="28" t="s">
        <v>104</v>
      </c>
      <c r="AQ1304" t="s">
        <v>105</v>
      </c>
      <c r="AR1304" t="s">
        <v>106</v>
      </c>
      <c r="AS1304">
        <v>1203</v>
      </c>
      <c r="AT1304">
        <v>1323</v>
      </c>
      <c r="AU1304">
        <v>0</v>
      </c>
      <c r="AV1304">
        <v>2526</v>
      </c>
      <c r="AW1304" s="30">
        <v>1</v>
      </c>
      <c r="AX1304">
        <v>0</v>
      </c>
      <c r="AY1304" s="30">
        <v>2</v>
      </c>
      <c r="AZ1304" s="30">
        <v>1</v>
      </c>
      <c r="BA1304">
        <v>4</v>
      </c>
      <c r="BB1304" s="14">
        <f>IF(Table1[[#This Row],[FullBath]]+Table1[[#This Row],[HalfBath]]=Table1[[#This Row],[BedroomAbvGr]],1,0)</f>
        <v>0</v>
      </c>
      <c r="BC1304">
        <v>1</v>
      </c>
      <c r="BD1304" s="30" t="s">
        <v>97</v>
      </c>
      <c r="BE1304">
        <v>8</v>
      </c>
      <c r="BF1304" t="s">
        <v>107</v>
      </c>
      <c r="BG1304">
        <v>1</v>
      </c>
      <c r="BH1304" t="s">
        <v>98</v>
      </c>
      <c r="BI1304" t="s">
        <v>108</v>
      </c>
      <c r="BJ1304">
        <v>1994</v>
      </c>
      <c r="BK1304" t="s">
        <v>109</v>
      </c>
      <c r="BL1304">
        <v>3</v>
      </c>
      <c r="BM1304">
        <v>844</v>
      </c>
      <c r="BN1304" t="s">
        <v>98</v>
      </c>
      <c r="BO1304" t="s">
        <v>98</v>
      </c>
      <c r="BP1304" t="s">
        <v>105</v>
      </c>
      <c r="BQ1304" s="30">
        <v>309</v>
      </c>
      <c r="BR1304" s="14">
        <f>IF(Table1[[#This Row],[WoodDeckSF]]&gt;0,1,0)</f>
        <v>1</v>
      </c>
      <c r="BS1304">
        <v>78</v>
      </c>
      <c r="BT1304">
        <v>0</v>
      </c>
      <c r="BU1304">
        <v>0</v>
      </c>
      <c r="BV1304">
        <v>0</v>
      </c>
      <c r="BW1304">
        <v>0</v>
      </c>
      <c r="BX1304" s="28" t="s">
        <v>83</v>
      </c>
      <c r="BY1304" s="14">
        <f>IF(Table1[[#This Row],[PoolQC]]="NA", 0, 1)</f>
        <v>0</v>
      </c>
      <c r="BZ1304" s="30" t="s">
        <v>83</v>
      </c>
      <c r="CA1304" s="14">
        <f>IF(Table1[[#This Row],[Fence]]="NA",0,1)</f>
        <v>0</v>
      </c>
      <c r="CB1304" t="s">
        <v>83</v>
      </c>
      <c r="CC1304">
        <v>0</v>
      </c>
      <c r="CD1304" s="30">
        <v>12</v>
      </c>
      <c r="CE1304">
        <v>2006</v>
      </c>
      <c r="CF1304" t="s">
        <v>110</v>
      </c>
      <c r="CG1304" t="s">
        <v>111</v>
      </c>
      <c r="CH1304" s="14">
        <f>IF(Table1[[#This Row],[SaleCondition]]="Normal",1,0)</f>
        <v>1</v>
      </c>
      <c r="CI1304" s="1">
        <v>290000</v>
      </c>
    </row>
    <row r="1305" spans="1:87" x14ac:dyDescent="0.2">
      <c r="A1305">
        <v>1304</v>
      </c>
      <c r="B1305">
        <v>20</v>
      </c>
      <c r="C1305" s="28" t="s">
        <v>81</v>
      </c>
      <c r="D1305">
        <v>73</v>
      </c>
      <c r="E1305">
        <v>8688</v>
      </c>
      <c r="F1305" s="28" t="s">
        <v>82</v>
      </c>
      <c r="G1305" t="s">
        <v>83</v>
      </c>
      <c r="H1305" t="s">
        <v>84</v>
      </c>
      <c r="I1305" s="28" t="s">
        <v>85</v>
      </c>
      <c r="J1305" t="s">
        <v>86</v>
      </c>
      <c r="K1305" s="30" t="s">
        <v>87</v>
      </c>
      <c r="L1305" t="s">
        <v>88</v>
      </c>
      <c r="M1305" s="31" t="s">
        <v>136</v>
      </c>
      <c r="N1305" s="31" t="s">
        <v>90</v>
      </c>
      <c r="O1305" s="28" t="s">
        <v>90</v>
      </c>
      <c r="P1305" t="s">
        <v>91</v>
      </c>
      <c r="Q1305" s="30" t="s">
        <v>115</v>
      </c>
      <c r="R1305" s="28">
        <v>7</v>
      </c>
      <c r="S1305" s="28">
        <v>5</v>
      </c>
      <c r="T1305">
        <v>2005</v>
      </c>
      <c r="U1305">
        <v>2005</v>
      </c>
      <c r="V1305" s="14">
        <f t="shared" si="20"/>
        <v>0</v>
      </c>
      <c r="W1305" s="28" t="s">
        <v>93</v>
      </c>
      <c r="X1305" s="28" t="s">
        <v>94</v>
      </c>
      <c r="Y1305" s="30" t="s">
        <v>95</v>
      </c>
      <c r="Z1305" s="28" t="s">
        <v>95</v>
      </c>
      <c r="AA1305" t="s">
        <v>96</v>
      </c>
      <c r="AB1305" s="28">
        <v>228</v>
      </c>
      <c r="AC1305" s="28" t="s">
        <v>97</v>
      </c>
      <c r="AD1305" s="28" t="s">
        <v>98</v>
      </c>
      <c r="AE1305" s="30" t="s">
        <v>99</v>
      </c>
      <c r="AF1305" t="s">
        <v>97</v>
      </c>
      <c r="AG1305" t="s">
        <v>98</v>
      </c>
      <c r="AH1305" t="s">
        <v>130</v>
      </c>
      <c r="AI1305" t="s">
        <v>102</v>
      </c>
      <c r="AJ1305">
        <v>0</v>
      </c>
      <c r="AK1305" t="s">
        <v>102</v>
      </c>
      <c r="AL1305">
        <v>0</v>
      </c>
      <c r="AM1305">
        <v>1616</v>
      </c>
      <c r="AN1305">
        <v>1616</v>
      </c>
      <c r="AO1305" s="28" t="s">
        <v>103</v>
      </c>
      <c r="AP1305" s="28" t="s">
        <v>104</v>
      </c>
      <c r="AQ1305" t="s">
        <v>105</v>
      </c>
      <c r="AR1305" t="s">
        <v>106</v>
      </c>
      <c r="AS1305">
        <v>1616</v>
      </c>
      <c r="AT1305">
        <v>0</v>
      </c>
      <c r="AU1305">
        <v>0</v>
      </c>
      <c r="AV1305">
        <v>1616</v>
      </c>
      <c r="AW1305" s="30">
        <v>0</v>
      </c>
      <c r="AX1305">
        <v>0</v>
      </c>
      <c r="AY1305" s="30">
        <v>2</v>
      </c>
      <c r="AZ1305" s="30">
        <v>0</v>
      </c>
      <c r="BA1305">
        <v>3</v>
      </c>
      <c r="BB1305" s="14">
        <f>IF(Table1[[#This Row],[FullBath]]+Table1[[#This Row],[HalfBath]]=Table1[[#This Row],[BedroomAbvGr]],1,0)</f>
        <v>0</v>
      </c>
      <c r="BC1305">
        <v>1</v>
      </c>
      <c r="BD1305" s="30" t="s">
        <v>97</v>
      </c>
      <c r="BE1305">
        <v>7</v>
      </c>
      <c r="BF1305" t="s">
        <v>107</v>
      </c>
      <c r="BG1305">
        <v>0</v>
      </c>
      <c r="BH1305" t="s">
        <v>83</v>
      </c>
      <c r="BI1305" t="s">
        <v>108</v>
      </c>
      <c r="BJ1305">
        <v>2005</v>
      </c>
      <c r="BK1305" t="s">
        <v>109</v>
      </c>
      <c r="BL1305">
        <v>3</v>
      </c>
      <c r="BM1305">
        <v>834</v>
      </c>
      <c r="BN1305" t="s">
        <v>98</v>
      </c>
      <c r="BO1305" t="s">
        <v>98</v>
      </c>
      <c r="BP1305" t="s">
        <v>105</v>
      </c>
      <c r="BQ1305" s="30">
        <v>208</v>
      </c>
      <c r="BR1305" s="14">
        <f>IF(Table1[[#This Row],[WoodDeckSF]]&gt;0,1,0)</f>
        <v>1</v>
      </c>
      <c r="BS1305">
        <v>59</v>
      </c>
      <c r="BT1305">
        <v>0</v>
      </c>
      <c r="BU1305">
        <v>0</v>
      </c>
      <c r="BV1305">
        <v>0</v>
      </c>
      <c r="BW1305">
        <v>0</v>
      </c>
      <c r="BX1305" s="28" t="s">
        <v>83</v>
      </c>
      <c r="BY1305" s="14">
        <f>IF(Table1[[#This Row],[PoolQC]]="NA", 0, 1)</f>
        <v>0</v>
      </c>
      <c r="BZ1305" s="30" t="s">
        <v>83</v>
      </c>
      <c r="CA1305" s="14">
        <f>IF(Table1[[#This Row],[Fence]]="NA",0,1)</f>
        <v>0</v>
      </c>
      <c r="CB1305" t="s">
        <v>83</v>
      </c>
      <c r="CC1305">
        <v>0</v>
      </c>
      <c r="CD1305" s="30">
        <v>4</v>
      </c>
      <c r="CE1305">
        <v>2006</v>
      </c>
      <c r="CF1305" t="s">
        <v>110</v>
      </c>
      <c r="CG1305" t="s">
        <v>111</v>
      </c>
      <c r="CH1305" s="14">
        <f>IF(Table1[[#This Row],[SaleCondition]]="Normal",1,0)</f>
        <v>1</v>
      </c>
      <c r="CI1305" s="1">
        <v>232000</v>
      </c>
    </row>
    <row r="1306" spans="1:87" x14ac:dyDescent="0.2">
      <c r="A1306">
        <v>1305</v>
      </c>
      <c r="B1306">
        <v>160</v>
      </c>
      <c r="C1306" s="28" t="s">
        <v>142</v>
      </c>
      <c r="D1306">
        <v>32</v>
      </c>
      <c r="E1306">
        <v>3363</v>
      </c>
      <c r="F1306" s="28" t="s">
        <v>82</v>
      </c>
      <c r="G1306" t="s">
        <v>83</v>
      </c>
      <c r="H1306" t="s">
        <v>84</v>
      </c>
      <c r="I1306" s="28" t="s">
        <v>85</v>
      </c>
      <c r="J1306" t="s">
        <v>86</v>
      </c>
      <c r="K1306" s="30" t="s">
        <v>87</v>
      </c>
      <c r="L1306" t="s">
        <v>88</v>
      </c>
      <c r="M1306" s="31" t="s">
        <v>185</v>
      </c>
      <c r="N1306" s="31" t="s">
        <v>90</v>
      </c>
      <c r="O1306" s="28" t="s">
        <v>90</v>
      </c>
      <c r="P1306" t="s">
        <v>179</v>
      </c>
      <c r="Q1306" s="30" t="s">
        <v>92</v>
      </c>
      <c r="R1306" s="28">
        <v>7</v>
      </c>
      <c r="S1306" s="28">
        <v>5</v>
      </c>
      <c r="T1306">
        <v>2004</v>
      </c>
      <c r="U1306">
        <v>2004</v>
      </c>
      <c r="V1306" s="14">
        <f t="shared" si="20"/>
        <v>0</v>
      </c>
      <c r="W1306" s="28" t="s">
        <v>93</v>
      </c>
      <c r="X1306" s="28" t="s">
        <v>94</v>
      </c>
      <c r="Y1306" s="30" t="s">
        <v>95</v>
      </c>
      <c r="Z1306" s="28" t="s">
        <v>95</v>
      </c>
      <c r="AA1306" t="s">
        <v>137</v>
      </c>
      <c r="AB1306" s="28">
        <v>117</v>
      </c>
      <c r="AC1306" s="28" t="s">
        <v>97</v>
      </c>
      <c r="AD1306" s="28" t="s">
        <v>98</v>
      </c>
      <c r="AE1306" s="30" t="s">
        <v>99</v>
      </c>
      <c r="AF1306" t="s">
        <v>97</v>
      </c>
      <c r="AG1306" t="s">
        <v>98</v>
      </c>
      <c r="AH1306" t="s">
        <v>100</v>
      </c>
      <c r="AI1306" t="s">
        <v>102</v>
      </c>
      <c r="AJ1306">
        <v>0</v>
      </c>
      <c r="AK1306" t="s">
        <v>102</v>
      </c>
      <c r="AL1306">
        <v>0</v>
      </c>
      <c r="AM1306">
        <v>976</v>
      </c>
      <c r="AN1306">
        <v>976</v>
      </c>
      <c r="AO1306" s="28" t="s">
        <v>103</v>
      </c>
      <c r="AP1306" s="28" t="s">
        <v>104</v>
      </c>
      <c r="AQ1306" t="s">
        <v>105</v>
      </c>
      <c r="AR1306" t="s">
        <v>106</v>
      </c>
      <c r="AS1306">
        <v>976</v>
      </c>
      <c r="AT1306">
        <v>732</v>
      </c>
      <c r="AU1306">
        <v>0</v>
      </c>
      <c r="AV1306">
        <v>1708</v>
      </c>
      <c r="AW1306" s="30">
        <v>0</v>
      </c>
      <c r="AX1306">
        <v>0</v>
      </c>
      <c r="AY1306" s="30">
        <v>2</v>
      </c>
      <c r="AZ1306" s="30">
        <v>0</v>
      </c>
      <c r="BA1306">
        <v>3</v>
      </c>
      <c r="BB1306" s="14">
        <f>IF(Table1[[#This Row],[FullBath]]+Table1[[#This Row],[HalfBath]]=Table1[[#This Row],[BedroomAbvGr]],1,0)</f>
        <v>0</v>
      </c>
      <c r="BC1306">
        <v>1</v>
      </c>
      <c r="BD1306" s="30" t="s">
        <v>97</v>
      </c>
      <c r="BE1306">
        <v>7</v>
      </c>
      <c r="BF1306" t="s">
        <v>221</v>
      </c>
      <c r="BG1306">
        <v>0</v>
      </c>
      <c r="BH1306" t="s">
        <v>83</v>
      </c>
      <c r="BI1306" t="s">
        <v>127</v>
      </c>
      <c r="BJ1306">
        <v>2004</v>
      </c>
      <c r="BK1306" t="s">
        <v>102</v>
      </c>
      <c r="BL1306">
        <v>2</v>
      </c>
      <c r="BM1306">
        <v>380</v>
      </c>
      <c r="BN1306" t="s">
        <v>98</v>
      </c>
      <c r="BO1306" t="s">
        <v>98</v>
      </c>
      <c r="BP1306" t="s">
        <v>105</v>
      </c>
      <c r="BQ1306" s="30">
        <v>0</v>
      </c>
      <c r="BR1306" s="14">
        <f>IF(Table1[[#This Row],[WoodDeckSF]]&gt;0,1,0)</f>
        <v>0</v>
      </c>
      <c r="BS1306">
        <v>40</v>
      </c>
      <c r="BT1306">
        <v>0</v>
      </c>
      <c r="BU1306">
        <v>0</v>
      </c>
      <c r="BV1306">
        <v>0</v>
      </c>
      <c r="BW1306">
        <v>0</v>
      </c>
      <c r="BX1306" s="28" t="s">
        <v>83</v>
      </c>
      <c r="BY1306" s="14">
        <f>IF(Table1[[#This Row],[PoolQC]]="NA", 0, 1)</f>
        <v>0</v>
      </c>
      <c r="BZ1306" s="30" t="s">
        <v>83</v>
      </c>
      <c r="CA1306" s="14">
        <f>IF(Table1[[#This Row],[Fence]]="NA",0,1)</f>
        <v>0</v>
      </c>
      <c r="CB1306" t="s">
        <v>83</v>
      </c>
      <c r="CC1306">
        <v>0</v>
      </c>
      <c r="CD1306" s="30">
        <v>4</v>
      </c>
      <c r="CE1306">
        <v>2006</v>
      </c>
      <c r="CF1306" t="s">
        <v>110</v>
      </c>
      <c r="CG1306" t="s">
        <v>111</v>
      </c>
      <c r="CH1306" s="14">
        <f>IF(Table1[[#This Row],[SaleCondition]]="Normal",1,0)</f>
        <v>1</v>
      </c>
      <c r="CI1306" s="1">
        <v>130000</v>
      </c>
    </row>
    <row r="1307" spans="1:87" x14ac:dyDescent="0.2">
      <c r="A1307">
        <v>1306</v>
      </c>
      <c r="B1307">
        <v>20</v>
      </c>
      <c r="C1307" s="28" t="s">
        <v>81</v>
      </c>
      <c r="D1307">
        <v>108</v>
      </c>
      <c r="E1307">
        <v>13173</v>
      </c>
      <c r="F1307" s="28" t="s">
        <v>82</v>
      </c>
      <c r="G1307" t="s">
        <v>83</v>
      </c>
      <c r="H1307" t="s">
        <v>120</v>
      </c>
      <c r="I1307" s="28" t="s">
        <v>85</v>
      </c>
      <c r="J1307" t="s">
        <v>86</v>
      </c>
      <c r="K1307" s="30" t="s">
        <v>122</v>
      </c>
      <c r="L1307" t="s">
        <v>88</v>
      </c>
      <c r="M1307" s="31" t="s">
        <v>154</v>
      </c>
      <c r="N1307" s="31" t="s">
        <v>90</v>
      </c>
      <c r="O1307" s="28" t="s">
        <v>90</v>
      </c>
      <c r="P1307" t="s">
        <v>91</v>
      </c>
      <c r="Q1307" s="30" t="s">
        <v>115</v>
      </c>
      <c r="R1307" s="28">
        <v>9</v>
      </c>
      <c r="S1307" s="28">
        <v>5</v>
      </c>
      <c r="T1307">
        <v>2006</v>
      </c>
      <c r="U1307">
        <v>2007</v>
      </c>
      <c r="V1307" s="14">
        <f t="shared" si="20"/>
        <v>1</v>
      </c>
      <c r="W1307" s="28" t="s">
        <v>152</v>
      </c>
      <c r="X1307" s="28" t="s">
        <v>94</v>
      </c>
      <c r="Y1307" s="30" t="s">
        <v>95</v>
      </c>
      <c r="Z1307" s="28" t="s">
        <v>95</v>
      </c>
      <c r="AA1307" t="s">
        <v>137</v>
      </c>
      <c r="AB1307" s="28">
        <v>300</v>
      </c>
      <c r="AC1307" s="28" t="s">
        <v>97</v>
      </c>
      <c r="AD1307" s="28" t="s">
        <v>98</v>
      </c>
      <c r="AE1307" s="30" t="s">
        <v>99</v>
      </c>
      <c r="AF1307" t="s">
        <v>104</v>
      </c>
      <c r="AG1307" t="s">
        <v>98</v>
      </c>
      <c r="AH1307" t="s">
        <v>100</v>
      </c>
      <c r="AI1307" t="s">
        <v>101</v>
      </c>
      <c r="AJ1307">
        <v>1572</v>
      </c>
      <c r="AK1307" t="s">
        <v>102</v>
      </c>
      <c r="AL1307">
        <v>0</v>
      </c>
      <c r="AM1307">
        <v>80</v>
      </c>
      <c r="AN1307">
        <v>1652</v>
      </c>
      <c r="AO1307" s="28" t="s">
        <v>103</v>
      </c>
      <c r="AP1307" s="28" t="s">
        <v>104</v>
      </c>
      <c r="AQ1307" t="s">
        <v>105</v>
      </c>
      <c r="AR1307" t="s">
        <v>106</v>
      </c>
      <c r="AS1307">
        <v>1652</v>
      </c>
      <c r="AT1307">
        <v>0</v>
      </c>
      <c r="AU1307">
        <v>0</v>
      </c>
      <c r="AV1307">
        <v>1652</v>
      </c>
      <c r="AW1307" s="30">
        <v>1</v>
      </c>
      <c r="AX1307">
        <v>0</v>
      </c>
      <c r="AY1307" s="30">
        <v>2</v>
      </c>
      <c r="AZ1307" s="30">
        <v>0</v>
      </c>
      <c r="BA1307">
        <v>2</v>
      </c>
      <c r="BB1307" s="14">
        <f>IF(Table1[[#This Row],[FullBath]]+Table1[[#This Row],[HalfBath]]=Table1[[#This Row],[BedroomAbvGr]],1,0)</f>
        <v>1</v>
      </c>
      <c r="BC1307">
        <v>1</v>
      </c>
      <c r="BD1307" s="30" t="s">
        <v>104</v>
      </c>
      <c r="BE1307">
        <v>6</v>
      </c>
      <c r="BF1307" t="s">
        <v>107</v>
      </c>
      <c r="BG1307">
        <v>2</v>
      </c>
      <c r="BH1307" t="s">
        <v>104</v>
      </c>
      <c r="BI1307" t="s">
        <v>108</v>
      </c>
      <c r="BJ1307">
        <v>2006</v>
      </c>
      <c r="BK1307" t="s">
        <v>157</v>
      </c>
      <c r="BL1307">
        <v>2</v>
      </c>
      <c r="BM1307">
        <v>840</v>
      </c>
      <c r="BN1307" t="s">
        <v>98</v>
      </c>
      <c r="BO1307" t="s">
        <v>98</v>
      </c>
      <c r="BP1307" t="s">
        <v>105</v>
      </c>
      <c r="BQ1307" s="30">
        <v>404</v>
      </c>
      <c r="BR1307" s="14">
        <f>IF(Table1[[#This Row],[WoodDeckSF]]&gt;0,1,0)</f>
        <v>1</v>
      </c>
      <c r="BS1307">
        <v>102</v>
      </c>
      <c r="BT1307">
        <v>0</v>
      </c>
      <c r="BU1307">
        <v>0</v>
      </c>
      <c r="BV1307">
        <v>0</v>
      </c>
      <c r="BW1307">
        <v>0</v>
      </c>
      <c r="BX1307" s="28" t="s">
        <v>83</v>
      </c>
      <c r="BY1307" s="14">
        <f>IF(Table1[[#This Row],[PoolQC]]="NA", 0, 1)</f>
        <v>0</v>
      </c>
      <c r="BZ1307" s="30" t="s">
        <v>83</v>
      </c>
      <c r="CA1307" s="14">
        <f>IF(Table1[[#This Row],[Fence]]="NA",0,1)</f>
        <v>0</v>
      </c>
      <c r="CB1307" t="s">
        <v>83</v>
      </c>
      <c r="CC1307">
        <v>0</v>
      </c>
      <c r="CD1307" s="30">
        <v>11</v>
      </c>
      <c r="CE1307">
        <v>2009</v>
      </c>
      <c r="CF1307" t="s">
        <v>110</v>
      </c>
      <c r="CG1307" t="s">
        <v>111</v>
      </c>
      <c r="CH1307" s="14">
        <f>IF(Table1[[#This Row],[SaleCondition]]="Normal",1,0)</f>
        <v>1</v>
      </c>
      <c r="CI1307" s="1">
        <v>325000</v>
      </c>
    </row>
    <row r="1308" spans="1:87" x14ac:dyDescent="0.2">
      <c r="A1308">
        <v>1307</v>
      </c>
      <c r="B1308">
        <v>120</v>
      </c>
      <c r="C1308" s="28" t="s">
        <v>81</v>
      </c>
      <c r="D1308">
        <v>48</v>
      </c>
      <c r="E1308">
        <v>6955</v>
      </c>
      <c r="F1308" s="28" t="s">
        <v>82</v>
      </c>
      <c r="G1308" t="s">
        <v>83</v>
      </c>
      <c r="H1308" t="s">
        <v>120</v>
      </c>
      <c r="I1308" s="28" t="s">
        <v>85</v>
      </c>
      <c r="J1308" t="s">
        <v>86</v>
      </c>
      <c r="K1308" s="30" t="s">
        <v>87</v>
      </c>
      <c r="L1308" t="s">
        <v>88</v>
      </c>
      <c r="M1308" s="31" t="s">
        <v>154</v>
      </c>
      <c r="N1308" s="31" t="s">
        <v>90</v>
      </c>
      <c r="O1308" s="28" t="s">
        <v>90</v>
      </c>
      <c r="P1308" t="s">
        <v>179</v>
      </c>
      <c r="Q1308" s="30" t="s">
        <v>115</v>
      </c>
      <c r="R1308" s="28">
        <v>7</v>
      </c>
      <c r="S1308" s="28">
        <v>5</v>
      </c>
      <c r="T1308">
        <v>2005</v>
      </c>
      <c r="U1308">
        <v>2006</v>
      </c>
      <c r="V1308" s="14">
        <f t="shared" si="20"/>
        <v>1</v>
      </c>
      <c r="W1308" s="28" t="s">
        <v>93</v>
      </c>
      <c r="X1308" s="28" t="s">
        <v>94</v>
      </c>
      <c r="Y1308" s="30" t="s">
        <v>95</v>
      </c>
      <c r="Z1308" s="28" t="s">
        <v>95</v>
      </c>
      <c r="AA1308" t="s">
        <v>137</v>
      </c>
      <c r="AB1308" s="28">
        <v>94</v>
      </c>
      <c r="AC1308" s="28" t="s">
        <v>97</v>
      </c>
      <c r="AD1308" s="28" t="s">
        <v>98</v>
      </c>
      <c r="AE1308" s="30" t="s">
        <v>99</v>
      </c>
      <c r="AF1308" t="s">
        <v>97</v>
      </c>
      <c r="AG1308" t="s">
        <v>98</v>
      </c>
      <c r="AH1308" t="s">
        <v>100</v>
      </c>
      <c r="AI1308" t="s">
        <v>102</v>
      </c>
      <c r="AJ1308">
        <v>0</v>
      </c>
      <c r="AK1308" t="s">
        <v>102</v>
      </c>
      <c r="AL1308">
        <v>0</v>
      </c>
      <c r="AM1308">
        <v>1368</v>
      </c>
      <c r="AN1308">
        <v>1368</v>
      </c>
      <c r="AO1308" s="28" t="s">
        <v>103</v>
      </c>
      <c r="AP1308" s="28" t="s">
        <v>104</v>
      </c>
      <c r="AQ1308" t="s">
        <v>105</v>
      </c>
      <c r="AR1308" t="s">
        <v>106</v>
      </c>
      <c r="AS1308">
        <v>1368</v>
      </c>
      <c r="AT1308">
        <v>0</v>
      </c>
      <c r="AU1308">
        <v>0</v>
      </c>
      <c r="AV1308">
        <v>1368</v>
      </c>
      <c r="AW1308" s="30">
        <v>0</v>
      </c>
      <c r="AX1308">
        <v>0</v>
      </c>
      <c r="AY1308" s="30">
        <v>2</v>
      </c>
      <c r="AZ1308" s="30">
        <v>0</v>
      </c>
      <c r="BA1308">
        <v>2</v>
      </c>
      <c r="BB1308" s="14">
        <f>IF(Table1[[#This Row],[FullBath]]+Table1[[#This Row],[HalfBath]]=Table1[[#This Row],[BedroomAbvGr]],1,0)</f>
        <v>1</v>
      </c>
      <c r="BC1308">
        <v>1</v>
      </c>
      <c r="BD1308" s="30" t="s">
        <v>97</v>
      </c>
      <c r="BE1308">
        <v>6</v>
      </c>
      <c r="BF1308" t="s">
        <v>107</v>
      </c>
      <c r="BG1308">
        <v>1</v>
      </c>
      <c r="BH1308" t="s">
        <v>97</v>
      </c>
      <c r="BI1308" t="s">
        <v>108</v>
      </c>
      <c r="BJ1308">
        <v>2005</v>
      </c>
      <c r="BK1308" t="s">
        <v>109</v>
      </c>
      <c r="BL1308">
        <v>2</v>
      </c>
      <c r="BM1308">
        <v>474</v>
      </c>
      <c r="BN1308" t="s">
        <v>98</v>
      </c>
      <c r="BO1308" t="s">
        <v>98</v>
      </c>
      <c r="BP1308" t="s">
        <v>105</v>
      </c>
      <c r="BQ1308" s="30">
        <v>132</v>
      </c>
      <c r="BR1308" s="14">
        <f>IF(Table1[[#This Row],[WoodDeckSF]]&gt;0,1,0)</f>
        <v>1</v>
      </c>
      <c r="BS1308">
        <v>35</v>
      </c>
      <c r="BT1308">
        <v>0</v>
      </c>
      <c r="BU1308">
        <v>0</v>
      </c>
      <c r="BV1308">
        <v>0</v>
      </c>
      <c r="BW1308">
        <v>0</v>
      </c>
      <c r="BX1308" s="28" t="s">
        <v>83</v>
      </c>
      <c r="BY1308" s="14">
        <f>IF(Table1[[#This Row],[PoolQC]]="NA", 0, 1)</f>
        <v>0</v>
      </c>
      <c r="BZ1308" s="30" t="s">
        <v>83</v>
      </c>
      <c r="CA1308" s="14">
        <f>IF(Table1[[#This Row],[Fence]]="NA",0,1)</f>
        <v>0</v>
      </c>
      <c r="CB1308" t="s">
        <v>83</v>
      </c>
      <c r="CC1308">
        <v>0</v>
      </c>
      <c r="CD1308" s="30">
        <v>9</v>
      </c>
      <c r="CE1308">
        <v>2006</v>
      </c>
      <c r="CF1308" t="s">
        <v>158</v>
      </c>
      <c r="CG1308" t="s">
        <v>159</v>
      </c>
      <c r="CH1308" s="14">
        <f>IF(Table1[[#This Row],[SaleCondition]]="Normal",1,0)</f>
        <v>0</v>
      </c>
      <c r="CI1308" s="1">
        <v>202500</v>
      </c>
    </row>
    <row r="1309" spans="1:87" x14ac:dyDescent="0.2">
      <c r="A1309">
        <v>1308</v>
      </c>
      <c r="B1309">
        <v>20</v>
      </c>
      <c r="C1309" s="28" t="s">
        <v>81</v>
      </c>
      <c r="D1309">
        <v>60</v>
      </c>
      <c r="E1309">
        <v>8072</v>
      </c>
      <c r="F1309" s="28" t="s">
        <v>82</v>
      </c>
      <c r="G1309" t="s">
        <v>83</v>
      </c>
      <c r="H1309" t="s">
        <v>84</v>
      </c>
      <c r="I1309" s="28" t="s">
        <v>85</v>
      </c>
      <c r="J1309" t="s">
        <v>86</v>
      </c>
      <c r="K1309" s="30" t="s">
        <v>87</v>
      </c>
      <c r="L1309" t="s">
        <v>88</v>
      </c>
      <c r="M1309" s="31" t="s">
        <v>89</v>
      </c>
      <c r="N1309" s="31" t="s">
        <v>90</v>
      </c>
      <c r="O1309" s="28" t="s">
        <v>90</v>
      </c>
      <c r="P1309" t="s">
        <v>91</v>
      </c>
      <c r="Q1309" s="30" t="s">
        <v>115</v>
      </c>
      <c r="R1309" s="28">
        <v>5</v>
      </c>
      <c r="S1309" s="28">
        <v>5</v>
      </c>
      <c r="T1309">
        <v>1994</v>
      </c>
      <c r="U1309">
        <v>1995</v>
      </c>
      <c r="V1309" s="14">
        <f t="shared" si="20"/>
        <v>1</v>
      </c>
      <c r="W1309" s="28" t="s">
        <v>93</v>
      </c>
      <c r="X1309" s="28" t="s">
        <v>94</v>
      </c>
      <c r="Y1309" s="30" t="s">
        <v>95</v>
      </c>
      <c r="Z1309" s="28" t="s">
        <v>95</v>
      </c>
      <c r="AA1309" t="s">
        <v>117</v>
      </c>
      <c r="AB1309" s="28">
        <v>0</v>
      </c>
      <c r="AC1309" s="28" t="s">
        <v>98</v>
      </c>
      <c r="AD1309" s="28" t="s">
        <v>97</v>
      </c>
      <c r="AE1309" s="30" t="s">
        <v>99</v>
      </c>
      <c r="AF1309" t="s">
        <v>97</v>
      </c>
      <c r="AG1309" t="s">
        <v>97</v>
      </c>
      <c r="AH1309" t="s">
        <v>100</v>
      </c>
      <c r="AI1309" t="s">
        <v>119</v>
      </c>
      <c r="AJ1309">
        <v>746</v>
      </c>
      <c r="AK1309" t="s">
        <v>102</v>
      </c>
      <c r="AL1309">
        <v>0</v>
      </c>
      <c r="AM1309">
        <v>244</v>
      </c>
      <c r="AN1309">
        <v>990</v>
      </c>
      <c r="AO1309" s="28" t="s">
        <v>103</v>
      </c>
      <c r="AP1309" s="28" t="s">
        <v>104</v>
      </c>
      <c r="AQ1309" t="s">
        <v>105</v>
      </c>
      <c r="AR1309" t="s">
        <v>106</v>
      </c>
      <c r="AS1309">
        <v>990</v>
      </c>
      <c r="AT1309">
        <v>0</v>
      </c>
      <c r="AU1309">
        <v>0</v>
      </c>
      <c r="AV1309">
        <v>990</v>
      </c>
      <c r="AW1309" s="30">
        <v>1</v>
      </c>
      <c r="AX1309">
        <v>0</v>
      </c>
      <c r="AY1309" s="30">
        <v>1</v>
      </c>
      <c r="AZ1309" s="30">
        <v>0</v>
      </c>
      <c r="BA1309">
        <v>3</v>
      </c>
      <c r="BB1309" s="14">
        <f>IF(Table1[[#This Row],[FullBath]]+Table1[[#This Row],[HalfBath]]=Table1[[#This Row],[BedroomAbvGr]],1,0)</f>
        <v>0</v>
      </c>
      <c r="BC1309">
        <v>1</v>
      </c>
      <c r="BD1309" s="30" t="s">
        <v>98</v>
      </c>
      <c r="BE1309">
        <v>5</v>
      </c>
      <c r="BF1309" t="s">
        <v>107</v>
      </c>
      <c r="BG1309">
        <v>0</v>
      </c>
      <c r="BH1309" t="s">
        <v>83</v>
      </c>
      <c r="BI1309" t="s">
        <v>127</v>
      </c>
      <c r="BJ1309">
        <v>2000</v>
      </c>
      <c r="BK1309" t="s">
        <v>102</v>
      </c>
      <c r="BL1309">
        <v>2</v>
      </c>
      <c r="BM1309">
        <v>480</v>
      </c>
      <c r="BN1309" t="s">
        <v>98</v>
      </c>
      <c r="BO1309" t="s">
        <v>98</v>
      </c>
      <c r="BP1309" t="s">
        <v>105</v>
      </c>
      <c r="BQ1309" s="30">
        <v>0</v>
      </c>
      <c r="BR1309" s="14">
        <f>IF(Table1[[#This Row],[WoodDeckSF]]&gt;0,1,0)</f>
        <v>0</v>
      </c>
      <c r="BS1309">
        <v>64</v>
      </c>
      <c r="BT1309">
        <v>0</v>
      </c>
      <c r="BU1309">
        <v>0</v>
      </c>
      <c r="BV1309">
        <v>0</v>
      </c>
      <c r="BW1309">
        <v>0</v>
      </c>
      <c r="BX1309" s="28" t="s">
        <v>83</v>
      </c>
      <c r="BY1309" s="14">
        <f>IF(Table1[[#This Row],[PoolQC]]="NA", 0, 1)</f>
        <v>0</v>
      </c>
      <c r="BZ1309" s="30" t="s">
        <v>83</v>
      </c>
      <c r="CA1309" s="14">
        <f>IF(Table1[[#This Row],[Fence]]="NA",0,1)</f>
        <v>0</v>
      </c>
      <c r="CB1309" t="s">
        <v>83</v>
      </c>
      <c r="CC1309">
        <v>0</v>
      </c>
      <c r="CD1309" s="30">
        <v>5</v>
      </c>
      <c r="CE1309">
        <v>2009</v>
      </c>
      <c r="CF1309" t="s">
        <v>110</v>
      </c>
      <c r="CG1309" t="s">
        <v>111</v>
      </c>
      <c r="CH1309" s="14">
        <f>IF(Table1[[#This Row],[SaleCondition]]="Normal",1,0)</f>
        <v>1</v>
      </c>
      <c r="CI1309" s="1">
        <v>138000</v>
      </c>
    </row>
    <row r="1310" spans="1:87" x14ac:dyDescent="0.2">
      <c r="A1310">
        <v>1309</v>
      </c>
      <c r="B1310">
        <v>20</v>
      </c>
      <c r="C1310" s="28" t="s">
        <v>142</v>
      </c>
      <c r="D1310">
        <v>100</v>
      </c>
      <c r="E1310">
        <v>12000</v>
      </c>
      <c r="F1310" s="28" t="s">
        <v>82</v>
      </c>
      <c r="G1310" t="s">
        <v>83</v>
      </c>
      <c r="H1310" t="s">
        <v>84</v>
      </c>
      <c r="I1310" s="28" t="s">
        <v>85</v>
      </c>
      <c r="J1310" t="s">
        <v>86</v>
      </c>
      <c r="K1310" s="30" t="s">
        <v>87</v>
      </c>
      <c r="L1310" t="s">
        <v>88</v>
      </c>
      <c r="M1310" s="31" t="s">
        <v>143</v>
      </c>
      <c r="N1310" s="31" t="s">
        <v>90</v>
      </c>
      <c r="O1310" s="28" t="s">
        <v>90</v>
      </c>
      <c r="P1310" t="s">
        <v>91</v>
      </c>
      <c r="Q1310" s="30" t="s">
        <v>115</v>
      </c>
      <c r="R1310" s="28">
        <v>5</v>
      </c>
      <c r="S1310" s="28">
        <v>7</v>
      </c>
      <c r="T1310">
        <v>1948</v>
      </c>
      <c r="U1310">
        <v>2005</v>
      </c>
      <c r="V1310" s="14">
        <f t="shared" si="20"/>
        <v>1</v>
      </c>
      <c r="W1310" s="28" t="s">
        <v>93</v>
      </c>
      <c r="X1310" s="28" t="s">
        <v>94</v>
      </c>
      <c r="Y1310" s="30" t="s">
        <v>116</v>
      </c>
      <c r="Z1310" s="28" t="s">
        <v>116</v>
      </c>
      <c r="AA1310" t="s">
        <v>117</v>
      </c>
      <c r="AB1310" s="28">
        <v>0</v>
      </c>
      <c r="AC1310" s="28" t="s">
        <v>98</v>
      </c>
      <c r="AD1310" s="28" t="s">
        <v>98</v>
      </c>
      <c r="AE1310" s="30" t="s">
        <v>118</v>
      </c>
      <c r="AF1310" t="s">
        <v>98</v>
      </c>
      <c r="AG1310" t="s">
        <v>98</v>
      </c>
      <c r="AH1310" t="s">
        <v>100</v>
      </c>
      <c r="AI1310" t="s">
        <v>101</v>
      </c>
      <c r="AJ1310">
        <v>144</v>
      </c>
      <c r="AK1310" t="s">
        <v>119</v>
      </c>
      <c r="AL1310">
        <v>608</v>
      </c>
      <c r="AM1310">
        <v>172</v>
      </c>
      <c r="AN1310">
        <v>924</v>
      </c>
      <c r="AO1310" s="28" t="s">
        <v>103</v>
      </c>
      <c r="AP1310" s="28" t="s">
        <v>104</v>
      </c>
      <c r="AQ1310" t="s">
        <v>105</v>
      </c>
      <c r="AR1310" t="s">
        <v>106</v>
      </c>
      <c r="AS1310">
        <v>1122</v>
      </c>
      <c r="AT1310">
        <v>0</v>
      </c>
      <c r="AU1310">
        <v>0</v>
      </c>
      <c r="AV1310">
        <v>1122</v>
      </c>
      <c r="AW1310" s="30">
        <v>1</v>
      </c>
      <c r="AX1310">
        <v>0</v>
      </c>
      <c r="AY1310" s="30">
        <v>1</v>
      </c>
      <c r="AZ1310" s="30">
        <v>0</v>
      </c>
      <c r="BA1310">
        <v>2</v>
      </c>
      <c r="BB1310" s="14">
        <f>IF(Table1[[#This Row],[FullBath]]+Table1[[#This Row],[HalfBath]]=Table1[[#This Row],[BedroomAbvGr]],1,0)</f>
        <v>0</v>
      </c>
      <c r="BC1310">
        <v>1</v>
      </c>
      <c r="BD1310" s="30" t="s">
        <v>97</v>
      </c>
      <c r="BE1310">
        <v>6</v>
      </c>
      <c r="BF1310" t="s">
        <v>107</v>
      </c>
      <c r="BG1310">
        <v>0</v>
      </c>
      <c r="BH1310" t="s">
        <v>83</v>
      </c>
      <c r="BI1310" t="s">
        <v>108</v>
      </c>
      <c r="BJ1310">
        <v>1948</v>
      </c>
      <c r="BK1310" t="s">
        <v>102</v>
      </c>
      <c r="BL1310">
        <v>2</v>
      </c>
      <c r="BM1310">
        <v>528</v>
      </c>
      <c r="BN1310" t="s">
        <v>98</v>
      </c>
      <c r="BO1310" t="s">
        <v>98</v>
      </c>
      <c r="BP1310" t="s">
        <v>105</v>
      </c>
      <c r="BQ1310" s="30">
        <v>0</v>
      </c>
      <c r="BR1310" s="14">
        <f>IF(Table1[[#This Row],[WoodDeckSF]]&gt;0,1,0)</f>
        <v>0</v>
      </c>
      <c r="BS1310">
        <v>36</v>
      </c>
      <c r="BT1310">
        <v>0</v>
      </c>
      <c r="BU1310">
        <v>0</v>
      </c>
      <c r="BV1310">
        <v>0</v>
      </c>
      <c r="BW1310">
        <v>0</v>
      </c>
      <c r="BX1310" s="28" t="s">
        <v>83</v>
      </c>
      <c r="BY1310" s="14">
        <f>IF(Table1[[#This Row],[PoolQC]]="NA", 0, 1)</f>
        <v>0</v>
      </c>
      <c r="BZ1310" s="30" t="s">
        <v>163</v>
      </c>
      <c r="CA1310" s="14">
        <f>IF(Table1[[#This Row],[Fence]]="NA",0,1)</f>
        <v>1</v>
      </c>
      <c r="CB1310" t="s">
        <v>83</v>
      </c>
      <c r="CC1310">
        <v>0</v>
      </c>
      <c r="CD1310" s="30">
        <v>5</v>
      </c>
      <c r="CE1310">
        <v>2008</v>
      </c>
      <c r="CF1310" t="s">
        <v>110</v>
      </c>
      <c r="CG1310" t="s">
        <v>111</v>
      </c>
      <c r="CH1310" s="14">
        <f>IF(Table1[[#This Row],[SaleCondition]]="Normal",1,0)</f>
        <v>1</v>
      </c>
      <c r="CI1310" s="1">
        <v>147000</v>
      </c>
    </row>
    <row r="1311" spans="1:87" x14ac:dyDescent="0.2">
      <c r="A1311">
        <v>1310</v>
      </c>
      <c r="B1311">
        <v>20</v>
      </c>
      <c r="C1311" s="28" t="s">
        <v>81</v>
      </c>
      <c r="D1311" t="s">
        <v>83</v>
      </c>
      <c r="E1311">
        <v>7153</v>
      </c>
      <c r="F1311" s="28" t="s">
        <v>82</v>
      </c>
      <c r="G1311" t="s">
        <v>83</v>
      </c>
      <c r="H1311" t="s">
        <v>84</v>
      </c>
      <c r="I1311" s="28" t="s">
        <v>85</v>
      </c>
      <c r="J1311" t="s">
        <v>86</v>
      </c>
      <c r="K1311" s="30" t="s">
        <v>87</v>
      </c>
      <c r="L1311" t="s">
        <v>88</v>
      </c>
      <c r="M1311" s="31" t="s">
        <v>170</v>
      </c>
      <c r="N1311" s="31" t="s">
        <v>90</v>
      </c>
      <c r="O1311" s="28" t="s">
        <v>90</v>
      </c>
      <c r="P1311" t="s">
        <v>91</v>
      </c>
      <c r="Q1311" s="30" t="s">
        <v>115</v>
      </c>
      <c r="R1311" s="28">
        <v>6</v>
      </c>
      <c r="S1311" s="28">
        <v>5</v>
      </c>
      <c r="T1311">
        <v>1991</v>
      </c>
      <c r="U1311">
        <v>1991</v>
      </c>
      <c r="V1311" s="14">
        <f t="shared" si="20"/>
        <v>0</v>
      </c>
      <c r="W1311" s="28" t="s">
        <v>93</v>
      </c>
      <c r="X1311" s="28" t="s">
        <v>94</v>
      </c>
      <c r="Y1311" s="30" t="s">
        <v>140</v>
      </c>
      <c r="Z1311" s="28" t="s">
        <v>140</v>
      </c>
      <c r="AA1311" t="s">
        <v>96</v>
      </c>
      <c r="AB1311" s="28">
        <v>88</v>
      </c>
      <c r="AC1311" s="28" t="s">
        <v>98</v>
      </c>
      <c r="AD1311" s="28" t="s">
        <v>98</v>
      </c>
      <c r="AE1311" s="30" t="s">
        <v>118</v>
      </c>
      <c r="AF1311" t="s">
        <v>97</v>
      </c>
      <c r="AG1311" t="s">
        <v>98</v>
      </c>
      <c r="AH1311" t="s">
        <v>100</v>
      </c>
      <c r="AI1311" t="s">
        <v>101</v>
      </c>
      <c r="AJ1311">
        <v>1200</v>
      </c>
      <c r="AK1311" t="s">
        <v>102</v>
      </c>
      <c r="AL1311">
        <v>0</v>
      </c>
      <c r="AM1311">
        <v>78</v>
      </c>
      <c r="AN1311">
        <v>1278</v>
      </c>
      <c r="AO1311" s="28" t="s">
        <v>103</v>
      </c>
      <c r="AP1311" s="28" t="s">
        <v>97</v>
      </c>
      <c r="AQ1311" t="s">
        <v>105</v>
      </c>
      <c r="AR1311" t="s">
        <v>106</v>
      </c>
      <c r="AS1311">
        <v>1294</v>
      </c>
      <c r="AT1311">
        <v>0</v>
      </c>
      <c r="AU1311">
        <v>0</v>
      </c>
      <c r="AV1311">
        <v>1294</v>
      </c>
      <c r="AW1311" s="30">
        <v>1</v>
      </c>
      <c r="AX1311">
        <v>0</v>
      </c>
      <c r="AY1311" s="30">
        <v>2</v>
      </c>
      <c r="AZ1311" s="30">
        <v>0</v>
      </c>
      <c r="BA1311">
        <v>3</v>
      </c>
      <c r="BB1311" s="14">
        <f>IF(Table1[[#This Row],[FullBath]]+Table1[[#This Row],[HalfBath]]=Table1[[#This Row],[BedroomAbvGr]],1,0)</f>
        <v>0</v>
      </c>
      <c r="BC1311">
        <v>1</v>
      </c>
      <c r="BD1311" s="30" t="s">
        <v>97</v>
      </c>
      <c r="BE1311">
        <v>6</v>
      </c>
      <c r="BF1311" t="s">
        <v>107</v>
      </c>
      <c r="BG1311">
        <v>0</v>
      </c>
      <c r="BH1311" t="s">
        <v>83</v>
      </c>
      <c r="BI1311" t="s">
        <v>108</v>
      </c>
      <c r="BJ1311">
        <v>1991</v>
      </c>
      <c r="BK1311" t="s">
        <v>109</v>
      </c>
      <c r="BL1311">
        <v>2</v>
      </c>
      <c r="BM1311">
        <v>496</v>
      </c>
      <c r="BN1311" t="s">
        <v>98</v>
      </c>
      <c r="BO1311" t="s">
        <v>98</v>
      </c>
      <c r="BP1311" t="s">
        <v>105</v>
      </c>
      <c r="BQ1311" s="30">
        <v>112</v>
      </c>
      <c r="BR1311" s="14">
        <f>IF(Table1[[#This Row],[WoodDeckSF]]&gt;0,1,0)</f>
        <v>1</v>
      </c>
      <c r="BS1311">
        <v>51</v>
      </c>
      <c r="BT1311">
        <v>0</v>
      </c>
      <c r="BU1311">
        <v>0</v>
      </c>
      <c r="BV1311">
        <v>0</v>
      </c>
      <c r="BW1311">
        <v>0</v>
      </c>
      <c r="BX1311" s="28" t="s">
        <v>83</v>
      </c>
      <c r="BY1311" s="14">
        <f>IF(Table1[[#This Row],[PoolQC]]="NA", 0, 1)</f>
        <v>0</v>
      </c>
      <c r="BZ1311" s="30" t="s">
        <v>163</v>
      </c>
      <c r="CA1311" s="14">
        <f>IF(Table1[[#This Row],[Fence]]="NA",0,1)</f>
        <v>1</v>
      </c>
      <c r="CB1311" t="s">
        <v>83</v>
      </c>
      <c r="CC1311">
        <v>0</v>
      </c>
      <c r="CD1311" s="30">
        <v>6</v>
      </c>
      <c r="CE1311">
        <v>2008</v>
      </c>
      <c r="CF1311" t="s">
        <v>110</v>
      </c>
      <c r="CG1311" t="s">
        <v>111</v>
      </c>
      <c r="CH1311" s="14">
        <f>IF(Table1[[#This Row],[SaleCondition]]="Normal",1,0)</f>
        <v>1</v>
      </c>
      <c r="CI1311" s="1">
        <v>179200</v>
      </c>
    </row>
    <row r="1312" spans="1:87" x14ac:dyDescent="0.2">
      <c r="A1312">
        <v>1311</v>
      </c>
      <c r="B1312">
        <v>20</v>
      </c>
      <c r="C1312" s="28" t="s">
        <v>81</v>
      </c>
      <c r="D1312">
        <v>100</v>
      </c>
      <c r="E1312">
        <v>17500</v>
      </c>
      <c r="F1312" s="28" t="s">
        <v>82</v>
      </c>
      <c r="G1312" t="s">
        <v>83</v>
      </c>
      <c r="H1312" t="s">
        <v>84</v>
      </c>
      <c r="I1312" s="28" t="s">
        <v>85</v>
      </c>
      <c r="J1312" t="s">
        <v>86</v>
      </c>
      <c r="K1312" s="30" t="s">
        <v>87</v>
      </c>
      <c r="L1312" t="s">
        <v>88</v>
      </c>
      <c r="M1312" s="31" t="s">
        <v>123</v>
      </c>
      <c r="N1312" s="31" t="s">
        <v>204</v>
      </c>
      <c r="O1312" s="28" t="s">
        <v>90</v>
      </c>
      <c r="P1312" t="s">
        <v>91</v>
      </c>
      <c r="Q1312" s="30" t="s">
        <v>115</v>
      </c>
      <c r="R1312" s="28">
        <v>7</v>
      </c>
      <c r="S1312" s="28">
        <v>8</v>
      </c>
      <c r="T1312">
        <v>1959</v>
      </c>
      <c r="U1312">
        <v>2002</v>
      </c>
      <c r="V1312" s="14">
        <f t="shared" si="20"/>
        <v>1</v>
      </c>
      <c r="W1312" s="28" t="s">
        <v>93</v>
      </c>
      <c r="X1312" s="28" t="s">
        <v>94</v>
      </c>
      <c r="Y1312" s="30" t="s">
        <v>96</v>
      </c>
      <c r="Z1312" s="28" t="s">
        <v>140</v>
      </c>
      <c r="AA1312" t="s">
        <v>117</v>
      </c>
      <c r="AB1312" s="28">
        <v>0</v>
      </c>
      <c r="AC1312" s="28" t="s">
        <v>97</v>
      </c>
      <c r="AD1312" s="28" t="s">
        <v>97</v>
      </c>
      <c r="AE1312" s="30" t="s">
        <v>99</v>
      </c>
      <c r="AF1312" t="s">
        <v>97</v>
      </c>
      <c r="AG1312" t="s">
        <v>98</v>
      </c>
      <c r="AH1312" t="s">
        <v>130</v>
      </c>
      <c r="AI1312" t="s">
        <v>101</v>
      </c>
      <c r="AJ1312">
        <v>1406</v>
      </c>
      <c r="AK1312" t="s">
        <v>102</v>
      </c>
      <c r="AL1312">
        <v>0</v>
      </c>
      <c r="AM1312">
        <v>496</v>
      </c>
      <c r="AN1312">
        <v>1902</v>
      </c>
      <c r="AO1312" s="28" t="s">
        <v>103</v>
      </c>
      <c r="AP1312" s="28" t="s">
        <v>98</v>
      </c>
      <c r="AQ1312" t="s">
        <v>105</v>
      </c>
      <c r="AR1312" t="s">
        <v>106</v>
      </c>
      <c r="AS1312">
        <v>1902</v>
      </c>
      <c r="AT1312">
        <v>0</v>
      </c>
      <c r="AU1312">
        <v>0</v>
      </c>
      <c r="AV1312">
        <v>1902</v>
      </c>
      <c r="AW1312" s="30">
        <v>1</v>
      </c>
      <c r="AX1312">
        <v>0</v>
      </c>
      <c r="AY1312" s="30">
        <v>2</v>
      </c>
      <c r="AZ1312" s="30">
        <v>0</v>
      </c>
      <c r="BA1312">
        <v>3</v>
      </c>
      <c r="BB1312" s="14">
        <f>IF(Table1[[#This Row],[FullBath]]+Table1[[#This Row],[HalfBath]]=Table1[[#This Row],[BedroomAbvGr]],1,0)</f>
        <v>0</v>
      </c>
      <c r="BC1312">
        <v>1</v>
      </c>
      <c r="BD1312" s="30" t="s">
        <v>104</v>
      </c>
      <c r="BE1312">
        <v>7</v>
      </c>
      <c r="BF1312" t="s">
        <v>107</v>
      </c>
      <c r="BG1312">
        <v>2</v>
      </c>
      <c r="BH1312" t="s">
        <v>98</v>
      </c>
      <c r="BI1312" t="s">
        <v>108</v>
      </c>
      <c r="BJ1312">
        <v>1959</v>
      </c>
      <c r="BK1312" t="s">
        <v>157</v>
      </c>
      <c r="BL1312">
        <v>2</v>
      </c>
      <c r="BM1312">
        <v>567</v>
      </c>
      <c r="BN1312" t="s">
        <v>98</v>
      </c>
      <c r="BO1312" t="s">
        <v>98</v>
      </c>
      <c r="BP1312" t="s">
        <v>105</v>
      </c>
      <c r="BQ1312" s="30">
        <v>0</v>
      </c>
      <c r="BR1312" s="14">
        <f>IF(Table1[[#This Row],[WoodDeckSF]]&gt;0,1,0)</f>
        <v>0</v>
      </c>
      <c r="BS1312">
        <v>207</v>
      </c>
      <c r="BT1312">
        <v>162</v>
      </c>
      <c r="BU1312">
        <v>0</v>
      </c>
      <c r="BV1312">
        <v>0</v>
      </c>
      <c r="BW1312">
        <v>0</v>
      </c>
      <c r="BX1312" s="28" t="s">
        <v>83</v>
      </c>
      <c r="BY1312" s="14">
        <f>IF(Table1[[#This Row],[PoolQC]]="NA", 0, 1)</f>
        <v>0</v>
      </c>
      <c r="BZ1312" s="30" t="s">
        <v>83</v>
      </c>
      <c r="CA1312" s="14">
        <f>IF(Table1[[#This Row],[Fence]]="NA",0,1)</f>
        <v>0</v>
      </c>
      <c r="CB1312" t="s">
        <v>83</v>
      </c>
      <c r="CC1312">
        <v>0</v>
      </c>
      <c r="CD1312" s="30">
        <v>5</v>
      </c>
      <c r="CE1312">
        <v>2010</v>
      </c>
      <c r="CF1312" t="s">
        <v>110</v>
      </c>
      <c r="CG1312" t="s">
        <v>111</v>
      </c>
      <c r="CH1312" s="14">
        <f>IF(Table1[[#This Row],[SaleCondition]]="Normal",1,0)</f>
        <v>1</v>
      </c>
      <c r="CI1312" s="1">
        <v>335000</v>
      </c>
    </row>
    <row r="1313" spans="1:87" x14ac:dyDescent="0.2">
      <c r="A1313">
        <v>1312</v>
      </c>
      <c r="B1313">
        <v>20</v>
      </c>
      <c r="C1313" s="28" t="s">
        <v>81</v>
      </c>
      <c r="D1313">
        <v>68</v>
      </c>
      <c r="E1313">
        <v>8814</v>
      </c>
      <c r="F1313" s="28" t="s">
        <v>82</v>
      </c>
      <c r="G1313" t="s">
        <v>83</v>
      </c>
      <c r="H1313" t="s">
        <v>84</v>
      </c>
      <c r="I1313" s="28" t="s">
        <v>85</v>
      </c>
      <c r="J1313" t="s">
        <v>86</v>
      </c>
      <c r="K1313" s="30" t="s">
        <v>87</v>
      </c>
      <c r="L1313" t="s">
        <v>88</v>
      </c>
      <c r="M1313" s="31" t="s">
        <v>89</v>
      </c>
      <c r="N1313" s="31" t="s">
        <v>90</v>
      </c>
      <c r="O1313" s="28" t="s">
        <v>90</v>
      </c>
      <c r="P1313" t="s">
        <v>91</v>
      </c>
      <c r="Q1313" s="30" t="s">
        <v>115</v>
      </c>
      <c r="R1313" s="28">
        <v>7</v>
      </c>
      <c r="S1313" s="28">
        <v>5</v>
      </c>
      <c r="T1313">
        <v>2005</v>
      </c>
      <c r="U1313">
        <v>2007</v>
      </c>
      <c r="V1313" s="14">
        <f t="shared" si="20"/>
        <v>1</v>
      </c>
      <c r="W1313" s="28" t="s">
        <v>93</v>
      </c>
      <c r="X1313" s="28" t="s">
        <v>94</v>
      </c>
      <c r="Y1313" s="30" t="s">
        <v>95</v>
      </c>
      <c r="Z1313" s="28" t="s">
        <v>95</v>
      </c>
      <c r="AA1313" t="s">
        <v>96</v>
      </c>
      <c r="AB1313" s="28">
        <v>80</v>
      </c>
      <c r="AC1313" s="28" t="s">
        <v>97</v>
      </c>
      <c r="AD1313" s="28" t="s">
        <v>98</v>
      </c>
      <c r="AE1313" s="30" t="s">
        <v>99</v>
      </c>
      <c r="AF1313" t="s">
        <v>97</v>
      </c>
      <c r="AG1313" t="s">
        <v>98</v>
      </c>
      <c r="AH1313" t="s">
        <v>100</v>
      </c>
      <c r="AI1313" t="s">
        <v>101</v>
      </c>
      <c r="AJ1313">
        <v>925</v>
      </c>
      <c r="AK1313" t="s">
        <v>102</v>
      </c>
      <c r="AL1313">
        <v>0</v>
      </c>
      <c r="AM1313">
        <v>349</v>
      </c>
      <c r="AN1313">
        <v>1274</v>
      </c>
      <c r="AO1313" s="28" t="s">
        <v>103</v>
      </c>
      <c r="AP1313" s="28" t="s">
        <v>104</v>
      </c>
      <c r="AQ1313" t="s">
        <v>105</v>
      </c>
      <c r="AR1313" t="s">
        <v>106</v>
      </c>
      <c r="AS1313">
        <v>1274</v>
      </c>
      <c r="AT1313">
        <v>0</v>
      </c>
      <c r="AU1313">
        <v>0</v>
      </c>
      <c r="AV1313">
        <v>1274</v>
      </c>
      <c r="AW1313" s="30">
        <v>1</v>
      </c>
      <c r="AX1313">
        <v>0</v>
      </c>
      <c r="AY1313" s="30">
        <v>2</v>
      </c>
      <c r="AZ1313" s="30">
        <v>0</v>
      </c>
      <c r="BA1313">
        <v>3</v>
      </c>
      <c r="BB1313" s="14">
        <f>IF(Table1[[#This Row],[FullBath]]+Table1[[#This Row],[HalfBath]]=Table1[[#This Row],[BedroomAbvGr]],1,0)</f>
        <v>0</v>
      </c>
      <c r="BC1313">
        <v>1</v>
      </c>
      <c r="BD1313" s="30" t="s">
        <v>97</v>
      </c>
      <c r="BE1313">
        <v>6</v>
      </c>
      <c r="BF1313" t="s">
        <v>107</v>
      </c>
      <c r="BG1313">
        <v>0</v>
      </c>
      <c r="BH1313" t="s">
        <v>83</v>
      </c>
      <c r="BI1313" t="s">
        <v>108</v>
      </c>
      <c r="BJ1313">
        <v>2005</v>
      </c>
      <c r="BK1313" t="s">
        <v>109</v>
      </c>
      <c r="BL1313">
        <v>2</v>
      </c>
      <c r="BM1313">
        <v>508</v>
      </c>
      <c r="BN1313" t="s">
        <v>98</v>
      </c>
      <c r="BO1313" t="s">
        <v>98</v>
      </c>
      <c r="BP1313" t="s">
        <v>105</v>
      </c>
      <c r="BQ1313" s="30">
        <v>264</v>
      </c>
      <c r="BR1313" s="14">
        <f>IF(Table1[[#This Row],[WoodDeckSF]]&gt;0,1,0)</f>
        <v>1</v>
      </c>
      <c r="BS1313">
        <v>98</v>
      </c>
      <c r="BT1313">
        <v>0</v>
      </c>
      <c r="BU1313">
        <v>0</v>
      </c>
      <c r="BV1313">
        <v>0</v>
      </c>
      <c r="BW1313">
        <v>0</v>
      </c>
      <c r="BX1313" s="28" t="s">
        <v>83</v>
      </c>
      <c r="BY1313" s="14">
        <f>IF(Table1[[#This Row],[PoolQC]]="NA", 0, 1)</f>
        <v>0</v>
      </c>
      <c r="BZ1313" s="30" t="s">
        <v>83</v>
      </c>
      <c r="CA1313" s="14">
        <f>IF(Table1[[#This Row],[Fence]]="NA",0,1)</f>
        <v>0</v>
      </c>
      <c r="CB1313" t="s">
        <v>83</v>
      </c>
      <c r="CC1313">
        <v>0</v>
      </c>
      <c r="CD1313" s="30">
        <v>1</v>
      </c>
      <c r="CE1313">
        <v>2007</v>
      </c>
      <c r="CF1313" t="s">
        <v>158</v>
      </c>
      <c r="CG1313" t="s">
        <v>159</v>
      </c>
      <c r="CH1313" s="14">
        <f>IF(Table1[[#This Row],[SaleCondition]]="Normal",1,0)</f>
        <v>0</v>
      </c>
      <c r="CI1313" s="1">
        <v>203000</v>
      </c>
    </row>
    <row r="1314" spans="1:87" x14ac:dyDescent="0.2">
      <c r="A1314">
        <v>1313</v>
      </c>
      <c r="B1314">
        <v>60</v>
      </c>
      <c r="C1314" s="28" t="s">
        <v>81</v>
      </c>
      <c r="D1314" t="s">
        <v>83</v>
      </c>
      <c r="E1314">
        <v>9572</v>
      </c>
      <c r="F1314" s="28" t="s">
        <v>82</v>
      </c>
      <c r="G1314" t="s">
        <v>83</v>
      </c>
      <c r="H1314" t="s">
        <v>120</v>
      </c>
      <c r="I1314" s="28" t="s">
        <v>85</v>
      </c>
      <c r="J1314" t="s">
        <v>86</v>
      </c>
      <c r="K1314" s="30" t="s">
        <v>87</v>
      </c>
      <c r="L1314" t="s">
        <v>88</v>
      </c>
      <c r="M1314" s="31" t="s">
        <v>129</v>
      </c>
      <c r="N1314" s="31" t="s">
        <v>90</v>
      </c>
      <c r="O1314" s="28" t="s">
        <v>90</v>
      </c>
      <c r="P1314" t="s">
        <v>91</v>
      </c>
      <c r="Q1314" s="30" t="s">
        <v>92</v>
      </c>
      <c r="R1314" s="28">
        <v>8</v>
      </c>
      <c r="S1314" s="28">
        <v>5</v>
      </c>
      <c r="T1314">
        <v>1990</v>
      </c>
      <c r="U1314">
        <v>1990</v>
      </c>
      <c r="V1314" s="14">
        <f t="shared" si="20"/>
        <v>0</v>
      </c>
      <c r="W1314" s="28" t="s">
        <v>93</v>
      </c>
      <c r="X1314" s="28" t="s">
        <v>94</v>
      </c>
      <c r="Y1314" s="30" t="s">
        <v>124</v>
      </c>
      <c r="Z1314" s="28" t="s">
        <v>124</v>
      </c>
      <c r="AA1314" t="s">
        <v>96</v>
      </c>
      <c r="AB1314" s="28">
        <v>336</v>
      </c>
      <c r="AC1314" s="28" t="s">
        <v>97</v>
      </c>
      <c r="AD1314" s="28" t="s">
        <v>98</v>
      </c>
      <c r="AE1314" s="30" t="s">
        <v>99</v>
      </c>
      <c r="AF1314" t="s">
        <v>104</v>
      </c>
      <c r="AG1314" t="s">
        <v>98</v>
      </c>
      <c r="AH1314" t="s">
        <v>100</v>
      </c>
      <c r="AI1314" t="s">
        <v>101</v>
      </c>
      <c r="AJ1314">
        <v>482</v>
      </c>
      <c r="AK1314" t="s">
        <v>102</v>
      </c>
      <c r="AL1314">
        <v>0</v>
      </c>
      <c r="AM1314">
        <v>971</v>
      </c>
      <c r="AN1314">
        <v>1453</v>
      </c>
      <c r="AO1314" s="28" t="s">
        <v>103</v>
      </c>
      <c r="AP1314" s="28" t="s">
        <v>104</v>
      </c>
      <c r="AQ1314" t="s">
        <v>105</v>
      </c>
      <c r="AR1314" t="s">
        <v>106</v>
      </c>
      <c r="AS1314">
        <v>1453</v>
      </c>
      <c r="AT1314">
        <v>1357</v>
      </c>
      <c r="AU1314">
        <v>0</v>
      </c>
      <c r="AV1314">
        <v>2810</v>
      </c>
      <c r="AW1314" s="30">
        <v>0</v>
      </c>
      <c r="AX1314">
        <v>0</v>
      </c>
      <c r="AY1314" s="30">
        <v>2</v>
      </c>
      <c r="AZ1314" s="30">
        <v>1</v>
      </c>
      <c r="BA1314">
        <v>4</v>
      </c>
      <c r="BB1314" s="14">
        <f>IF(Table1[[#This Row],[FullBath]]+Table1[[#This Row],[HalfBath]]=Table1[[#This Row],[BedroomAbvGr]],1,0)</f>
        <v>0</v>
      </c>
      <c r="BC1314">
        <v>1</v>
      </c>
      <c r="BD1314" s="30" t="s">
        <v>97</v>
      </c>
      <c r="BE1314">
        <v>9</v>
      </c>
      <c r="BF1314" t="s">
        <v>107</v>
      </c>
      <c r="BG1314">
        <v>1</v>
      </c>
      <c r="BH1314" t="s">
        <v>104</v>
      </c>
      <c r="BI1314" t="s">
        <v>108</v>
      </c>
      <c r="BJ1314">
        <v>1990</v>
      </c>
      <c r="BK1314" t="s">
        <v>109</v>
      </c>
      <c r="BL1314">
        <v>2</v>
      </c>
      <c r="BM1314">
        <v>750</v>
      </c>
      <c r="BN1314" t="s">
        <v>97</v>
      </c>
      <c r="BO1314" t="s">
        <v>97</v>
      </c>
      <c r="BP1314" t="s">
        <v>105</v>
      </c>
      <c r="BQ1314" s="30">
        <v>500</v>
      </c>
      <c r="BR1314" s="14">
        <f>IF(Table1[[#This Row],[WoodDeckSF]]&gt;0,1,0)</f>
        <v>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s="28" t="s">
        <v>83</v>
      </c>
      <c r="BY1314" s="14">
        <f>IF(Table1[[#This Row],[PoolQC]]="NA", 0, 1)</f>
        <v>0</v>
      </c>
      <c r="BZ1314" s="30" t="s">
        <v>83</v>
      </c>
      <c r="CA1314" s="14">
        <f>IF(Table1[[#This Row],[Fence]]="NA",0,1)</f>
        <v>0</v>
      </c>
      <c r="CB1314" t="s">
        <v>83</v>
      </c>
      <c r="CC1314">
        <v>0</v>
      </c>
      <c r="CD1314" s="30">
        <v>6</v>
      </c>
      <c r="CE1314">
        <v>2007</v>
      </c>
      <c r="CF1314" t="s">
        <v>110</v>
      </c>
      <c r="CG1314" t="s">
        <v>111</v>
      </c>
      <c r="CH1314" s="14">
        <f>IF(Table1[[#This Row],[SaleCondition]]="Normal",1,0)</f>
        <v>1</v>
      </c>
      <c r="CI1314" s="1">
        <v>302000</v>
      </c>
    </row>
    <row r="1315" spans="1:87" x14ac:dyDescent="0.2">
      <c r="A1315">
        <v>1314</v>
      </c>
      <c r="B1315">
        <v>60</v>
      </c>
      <c r="C1315" s="28" t="s">
        <v>81</v>
      </c>
      <c r="D1315">
        <v>108</v>
      </c>
      <c r="E1315">
        <v>14774</v>
      </c>
      <c r="F1315" s="28" t="s">
        <v>82</v>
      </c>
      <c r="G1315" t="s">
        <v>83</v>
      </c>
      <c r="H1315" t="s">
        <v>120</v>
      </c>
      <c r="I1315" s="28" t="s">
        <v>85</v>
      </c>
      <c r="J1315" t="s">
        <v>86</v>
      </c>
      <c r="K1315" s="30" t="s">
        <v>122</v>
      </c>
      <c r="L1315" t="s">
        <v>88</v>
      </c>
      <c r="M1315" s="31" t="s">
        <v>129</v>
      </c>
      <c r="N1315" s="31" t="s">
        <v>90</v>
      </c>
      <c r="O1315" s="28" t="s">
        <v>90</v>
      </c>
      <c r="P1315" t="s">
        <v>91</v>
      </c>
      <c r="Q1315" s="30" t="s">
        <v>92</v>
      </c>
      <c r="R1315" s="28">
        <v>9</v>
      </c>
      <c r="S1315" s="28">
        <v>5</v>
      </c>
      <c r="T1315">
        <v>1999</v>
      </c>
      <c r="U1315">
        <v>1999</v>
      </c>
      <c r="V1315" s="14">
        <f t="shared" si="20"/>
        <v>0</v>
      </c>
      <c r="W1315" s="28" t="s">
        <v>93</v>
      </c>
      <c r="X1315" s="28" t="s">
        <v>94</v>
      </c>
      <c r="Y1315" s="30" t="s">
        <v>95</v>
      </c>
      <c r="Z1315" s="28" t="s">
        <v>95</v>
      </c>
      <c r="AA1315" t="s">
        <v>96</v>
      </c>
      <c r="AB1315" s="28">
        <v>165</v>
      </c>
      <c r="AC1315" s="28" t="s">
        <v>97</v>
      </c>
      <c r="AD1315" s="28" t="s">
        <v>98</v>
      </c>
      <c r="AE1315" s="30" t="s">
        <v>99</v>
      </c>
      <c r="AF1315" t="s">
        <v>97</v>
      </c>
      <c r="AG1315" t="s">
        <v>98</v>
      </c>
      <c r="AH1315" t="s">
        <v>100</v>
      </c>
      <c r="AI1315" t="s">
        <v>102</v>
      </c>
      <c r="AJ1315">
        <v>0</v>
      </c>
      <c r="AK1315" t="s">
        <v>102</v>
      </c>
      <c r="AL1315">
        <v>0</v>
      </c>
      <c r="AM1315">
        <v>1393</v>
      </c>
      <c r="AN1315">
        <v>1393</v>
      </c>
      <c r="AO1315" s="28" t="s">
        <v>103</v>
      </c>
      <c r="AP1315" s="28" t="s">
        <v>104</v>
      </c>
      <c r="AQ1315" t="s">
        <v>105</v>
      </c>
      <c r="AR1315" t="s">
        <v>106</v>
      </c>
      <c r="AS1315">
        <v>1422</v>
      </c>
      <c r="AT1315">
        <v>1177</v>
      </c>
      <c r="AU1315">
        <v>0</v>
      </c>
      <c r="AV1315">
        <v>2599</v>
      </c>
      <c r="AW1315" s="30">
        <v>0</v>
      </c>
      <c r="AX1315">
        <v>0</v>
      </c>
      <c r="AY1315" s="30">
        <v>2</v>
      </c>
      <c r="AZ1315" s="30">
        <v>1</v>
      </c>
      <c r="BA1315">
        <v>4</v>
      </c>
      <c r="BB1315" s="14">
        <f>IF(Table1[[#This Row],[FullBath]]+Table1[[#This Row],[HalfBath]]=Table1[[#This Row],[BedroomAbvGr]],1,0)</f>
        <v>0</v>
      </c>
      <c r="BC1315">
        <v>1</v>
      </c>
      <c r="BD1315" s="30" t="s">
        <v>97</v>
      </c>
      <c r="BE1315">
        <v>10</v>
      </c>
      <c r="BF1315" t="s">
        <v>107</v>
      </c>
      <c r="BG1315">
        <v>1</v>
      </c>
      <c r="BH1315" t="s">
        <v>98</v>
      </c>
      <c r="BI1315" t="s">
        <v>156</v>
      </c>
      <c r="BJ1315">
        <v>1999</v>
      </c>
      <c r="BK1315" t="s">
        <v>157</v>
      </c>
      <c r="BL1315">
        <v>3</v>
      </c>
      <c r="BM1315">
        <v>779</v>
      </c>
      <c r="BN1315" t="s">
        <v>98</v>
      </c>
      <c r="BO1315" t="s">
        <v>98</v>
      </c>
      <c r="BP1315" t="s">
        <v>105</v>
      </c>
      <c r="BQ1315" s="30">
        <v>668</v>
      </c>
      <c r="BR1315" s="14">
        <f>IF(Table1[[#This Row],[WoodDeckSF]]&gt;0,1,0)</f>
        <v>1</v>
      </c>
      <c r="BS1315">
        <v>30</v>
      </c>
      <c r="BT1315">
        <v>0</v>
      </c>
      <c r="BU1315">
        <v>0</v>
      </c>
      <c r="BV1315">
        <v>0</v>
      </c>
      <c r="BW1315">
        <v>0</v>
      </c>
      <c r="BX1315" s="28" t="s">
        <v>83</v>
      </c>
      <c r="BY1315" s="14">
        <f>IF(Table1[[#This Row],[PoolQC]]="NA", 0, 1)</f>
        <v>0</v>
      </c>
      <c r="BZ1315" s="30" t="s">
        <v>83</v>
      </c>
      <c r="CA1315" s="14">
        <f>IF(Table1[[#This Row],[Fence]]="NA",0,1)</f>
        <v>0</v>
      </c>
      <c r="CB1315" t="s">
        <v>83</v>
      </c>
      <c r="CC1315">
        <v>0</v>
      </c>
      <c r="CD1315" s="30">
        <v>5</v>
      </c>
      <c r="CE1315">
        <v>2010</v>
      </c>
      <c r="CF1315" t="s">
        <v>110</v>
      </c>
      <c r="CG1315" t="s">
        <v>111</v>
      </c>
      <c r="CH1315" s="14">
        <f>IF(Table1[[#This Row],[SaleCondition]]="Normal",1,0)</f>
        <v>1</v>
      </c>
      <c r="CI1315" s="1">
        <v>333168</v>
      </c>
    </row>
    <row r="1316" spans="1:87" x14ac:dyDescent="0.2">
      <c r="A1316">
        <v>1315</v>
      </c>
      <c r="B1316">
        <v>20</v>
      </c>
      <c r="C1316" s="28" t="s">
        <v>81</v>
      </c>
      <c r="D1316">
        <v>60</v>
      </c>
      <c r="E1316">
        <v>8190</v>
      </c>
      <c r="F1316" s="28" t="s">
        <v>82</v>
      </c>
      <c r="G1316" t="s">
        <v>83</v>
      </c>
      <c r="H1316" t="s">
        <v>84</v>
      </c>
      <c r="I1316" s="28" t="s">
        <v>85</v>
      </c>
      <c r="J1316" t="s">
        <v>86</v>
      </c>
      <c r="K1316" s="30" t="s">
        <v>87</v>
      </c>
      <c r="L1316" t="s">
        <v>88</v>
      </c>
      <c r="M1316" s="31" t="s">
        <v>185</v>
      </c>
      <c r="N1316" s="31" t="s">
        <v>90</v>
      </c>
      <c r="O1316" s="28" t="s">
        <v>90</v>
      </c>
      <c r="P1316" t="s">
        <v>91</v>
      </c>
      <c r="Q1316" s="30" t="s">
        <v>115</v>
      </c>
      <c r="R1316" s="28">
        <v>4</v>
      </c>
      <c r="S1316" s="28">
        <v>6</v>
      </c>
      <c r="T1316">
        <v>1954</v>
      </c>
      <c r="U1316">
        <v>1954</v>
      </c>
      <c r="V1316" s="14">
        <f t="shared" si="20"/>
        <v>0</v>
      </c>
      <c r="W1316" s="28" t="s">
        <v>152</v>
      </c>
      <c r="X1316" s="28" t="s">
        <v>94</v>
      </c>
      <c r="Y1316" s="30" t="s">
        <v>124</v>
      </c>
      <c r="Z1316" s="28" t="s">
        <v>124</v>
      </c>
      <c r="AA1316" t="s">
        <v>117</v>
      </c>
      <c r="AB1316" s="28">
        <v>0</v>
      </c>
      <c r="AC1316" s="28" t="s">
        <v>98</v>
      </c>
      <c r="AD1316" s="28" t="s">
        <v>98</v>
      </c>
      <c r="AE1316" s="30" t="s">
        <v>118</v>
      </c>
      <c r="AF1316" t="s">
        <v>98</v>
      </c>
      <c r="AG1316" t="s">
        <v>98</v>
      </c>
      <c r="AH1316" t="s">
        <v>100</v>
      </c>
      <c r="AI1316" t="s">
        <v>153</v>
      </c>
      <c r="AJ1316">
        <v>732</v>
      </c>
      <c r="AK1316" t="s">
        <v>102</v>
      </c>
      <c r="AL1316">
        <v>0</v>
      </c>
      <c r="AM1316">
        <v>216</v>
      </c>
      <c r="AN1316">
        <v>948</v>
      </c>
      <c r="AO1316" s="28" t="s">
        <v>103</v>
      </c>
      <c r="AP1316" s="28" t="s">
        <v>104</v>
      </c>
      <c r="AQ1316" t="s">
        <v>105</v>
      </c>
      <c r="AR1316" t="s">
        <v>106</v>
      </c>
      <c r="AS1316">
        <v>948</v>
      </c>
      <c r="AT1316">
        <v>0</v>
      </c>
      <c r="AU1316">
        <v>0</v>
      </c>
      <c r="AV1316">
        <v>948</v>
      </c>
      <c r="AW1316" s="30">
        <v>1</v>
      </c>
      <c r="AX1316">
        <v>0</v>
      </c>
      <c r="AY1316" s="30">
        <v>1</v>
      </c>
      <c r="AZ1316" s="30">
        <v>0</v>
      </c>
      <c r="BA1316">
        <v>3</v>
      </c>
      <c r="BB1316" s="14">
        <f>IF(Table1[[#This Row],[FullBath]]+Table1[[#This Row],[HalfBath]]=Table1[[#This Row],[BedroomAbvGr]],1,0)</f>
        <v>0</v>
      </c>
      <c r="BC1316">
        <v>1</v>
      </c>
      <c r="BD1316" s="30" t="s">
        <v>98</v>
      </c>
      <c r="BE1316">
        <v>5</v>
      </c>
      <c r="BF1316" t="s">
        <v>107</v>
      </c>
      <c r="BG1316">
        <v>1</v>
      </c>
      <c r="BH1316" t="s">
        <v>98</v>
      </c>
      <c r="BI1316" t="s">
        <v>127</v>
      </c>
      <c r="BJ1316">
        <v>1956</v>
      </c>
      <c r="BK1316" t="s">
        <v>102</v>
      </c>
      <c r="BL1316">
        <v>1</v>
      </c>
      <c r="BM1316">
        <v>280</v>
      </c>
      <c r="BN1316" t="s">
        <v>98</v>
      </c>
      <c r="BO1316" t="s">
        <v>98</v>
      </c>
      <c r="BP1316" t="s">
        <v>105</v>
      </c>
      <c r="BQ1316" s="30">
        <v>0</v>
      </c>
      <c r="BR1316" s="14">
        <f>IF(Table1[[#This Row],[WoodDeckSF]]&gt;0,1,0)</f>
        <v>0</v>
      </c>
      <c r="BS1316">
        <v>36</v>
      </c>
      <c r="BT1316">
        <v>0</v>
      </c>
      <c r="BU1316">
        <v>0</v>
      </c>
      <c r="BV1316">
        <v>0</v>
      </c>
      <c r="BW1316">
        <v>0</v>
      </c>
      <c r="BX1316" s="28" t="s">
        <v>83</v>
      </c>
      <c r="BY1316" s="14">
        <f>IF(Table1[[#This Row],[PoolQC]]="NA", 0, 1)</f>
        <v>0</v>
      </c>
      <c r="BZ1316" s="30" t="s">
        <v>83</v>
      </c>
      <c r="CA1316" s="14">
        <f>IF(Table1[[#This Row],[Fence]]="NA",0,1)</f>
        <v>0</v>
      </c>
      <c r="CB1316" t="s">
        <v>83</v>
      </c>
      <c r="CC1316">
        <v>0</v>
      </c>
      <c r="CD1316" s="30">
        <v>10</v>
      </c>
      <c r="CE1316">
        <v>2007</v>
      </c>
      <c r="CF1316" t="s">
        <v>110</v>
      </c>
      <c r="CG1316" t="s">
        <v>111</v>
      </c>
      <c r="CH1316" s="14">
        <f>IF(Table1[[#This Row],[SaleCondition]]="Normal",1,0)</f>
        <v>1</v>
      </c>
      <c r="CI1316" s="1">
        <v>119000</v>
      </c>
    </row>
    <row r="1317" spans="1:87" x14ac:dyDescent="0.2">
      <c r="A1317">
        <v>1316</v>
      </c>
      <c r="B1317">
        <v>60</v>
      </c>
      <c r="C1317" s="28" t="s">
        <v>81</v>
      </c>
      <c r="D1317">
        <v>85</v>
      </c>
      <c r="E1317">
        <v>11075</v>
      </c>
      <c r="F1317" s="28" t="s">
        <v>82</v>
      </c>
      <c r="G1317" t="s">
        <v>83</v>
      </c>
      <c r="H1317" t="s">
        <v>84</v>
      </c>
      <c r="I1317" s="28" t="s">
        <v>85</v>
      </c>
      <c r="J1317" t="s">
        <v>86</v>
      </c>
      <c r="K1317" s="30" t="s">
        <v>87</v>
      </c>
      <c r="L1317" t="s">
        <v>88</v>
      </c>
      <c r="M1317" s="31" t="s">
        <v>162</v>
      </c>
      <c r="N1317" s="31" t="s">
        <v>90</v>
      </c>
      <c r="O1317" s="28" t="s">
        <v>90</v>
      </c>
      <c r="P1317" t="s">
        <v>91</v>
      </c>
      <c r="Q1317" s="30" t="s">
        <v>92</v>
      </c>
      <c r="R1317" s="28">
        <v>6</v>
      </c>
      <c r="S1317" s="28">
        <v>5</v>
      </c>
      <c r="T1317">
        <v>1969</v>
      </c>
      <c r="U1317">
        <v>1969</v>
      </c>
      <c r="V1317" s="14">
        <f t="shared" si="20"/>
        <v>0</v>
      </c>
      <c r="W1317" s="28" t="s">
        <v>93</v>
      </c>
      <c r="X1317" s="28" t="s">
        <v>94</v>
      </c>
      <c r="Y1317" s="30" t="s">
        <v>140</v>
      </c>
      <c r="Z1317" s="28" t="s">
        <v>140</v>
      </c>
      <c r="AA1317" t="s">
        <v>117</v>
      </c>
      <c r="AB1317" s="28">
        <v>0</v>
      </c>
      <c r="AC1317" s="28" t="s">
        <v>98</v>
      </c>
      <c r="AD1317" s="28" t="s">
        <v>98</v>
      </c>
      <c r="AE1317" s="30" t="s">
        <v>118</v>
      </c>
      <c r="AF1317" t="s">
        <v>147</v>
      </c>
      <c r="AG1317" t="s">
        <v>98</v>
      </c>
      <c r="AH1317" t="s">
        <v>121</v>
      </c>
      <c r="AI1317" t="s">
        <v>119</v>
      </c>
      <c r="AJ1317">
        <v>500</v>
      </c>
      <c r="AK1317" t="s">
        <v>172</v>
      </c>
      <c r="AL1317">
        <v>276</v>
      </c>
      <c r="AM1317">
        <v>176</v>
      </c>
      <c r="AN1317">
        <v>952</v>
      </c>
      <c r="AO1317" s="28" t="s">
        <v>103</v>
      </c>
      <c r="AP1317" s="28" t="s">
        <v>98</v>
      </c>
      <c r="AQ1317" t="s">
        <v>105</v>
      </c>
      <c r="AR1317" t="s">
        <v>106</v>
      </c>
      <c r="AS1317">
        <v>1092</v>
      </c>
      <c r="AT1317">
        <v>1020</v>
      </c>
      <c r="AU1317">
        <v>0</v>
      </c>
      <c r="AV1317">
        <v>2112</v>
      </c>
      <c r="AW1317" s="30">
        <v>0</v>
      </c>
      <c r="AX1317">
        <v>0</v>
      </c>
      <c r="AY1317" s="30">
        <v>2</v>
      </c>
      <c r="AZ1317" s="30">
        <v>1</v>
      </c>
      <c r="BA1317">
        <v>4</v>
      </c>
      <c r="BB1317" s="14">
        <f>IF(Table1[[#This Row],[FullBath]]+Table1[[#This Row],[HalfBath]]=Table1[[#This Row],[BedroomAbvGr]],1,0)</f>
        <v>0</v>
      </c>
      <c r="BC1317">
        <v>1</v>
      </c>
      <c r="BD1317" s="30" t="s">
        <v>98</v>
      </c>
      <c r="BE1317">
        <v>9</v>
      </c>
      <c r="BF1317" t="s">
        <v>107</v>
      </c>
      <c r="BG1317">
        <v>2</v>
      </c>
      <c r="BH1317" t="s">
        <v>97</v>
      </c>
      <c r="BI1317" t="s">
        <v>108</v>
      </c>
      <c r="BJ1317">
        <v>1969</v>
      </c>
      <c r="BK1317" t="s">
        <v>102</v>
      </c>
      <c r="BL1317">
        <v>2</v>
      </c>
      <c r="BM1317">
        <v>576</v>
      </c>
      <c r="BN1317" t="s">
        <v>98</v>
      </c>
      <c r="BO1317" t="s">
        <v>98</v>
      </c>
      <c r="BP1317" t="s">
        <v>105</v>
      </c>
      <c r="BQ1317" s="30">
        <v>280</v>
      </c>
      <c r="BR1317" s="14">
        <f>IF(Table1[[#This Row],[WoodDeckSF]]&gt;0,1,0)</f>
        <v>1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s="28" t="s">
        <v>83</v>
      </c>
      <c r="BY1317" s="14">
        <f>IF(Table1[[#This Row],[PoolQC]]="NA", 0, 1)</f>
        <v>0</v>
      </c>
      <c r="BZ1317" s="30" t="s">
        <v>83</v>
      </c>
      <c r="CA1317" s="14">
        <f>IF(Table1[[#This Row],[Fence]]="NA",0,1)</f>
        <v>0</v>
      </c>
      <c r="CB1317" t="s">
        <v>83</v>
      </c>
      <c r="CC1317">
        <v>0</v>
      </c>
      <c r="CD1317" s="30">
        <v>6</v>
      </c>
      <c r="CE1317">
        <v>2008</v>
      </c>
      <c r="CF1317" t="s">
        <v>110</v>
      </c>
      <c r="CG1317" t="s">
        <v>111</v>
      </c>
      <c r="CH1317" s="14">
        <f>IF(Table1[[#This Row],[SaleCondition]]="Normal",1,0)</f>
        <v>1</v>
      </c>
      <c r="CI1317" s="1">
        <v>206900</v>
      </c>
    </row>
    <row r="1318" spans="1:87" x14ac:dyDescent="0.2">
      <c r="A1318">
        <v>1317</v>
      </c>
      <c r="B1318">
        <v>20</v>
      </c>
      <c r="C1318" s="28" t="s">
        <v>81</v>
      </c>
      <c r="D1318">
        <v>61</v>
      </c>
      <c r="E1318">
        <v>10226</v>
      </c>
      <c r="F1318" s="28" t="s">
        <v>82</v>
      </c>
      <c r="G1318" t="s">
        <v>83</v>
      </c>
      <c r="H1318" t="s">
        <v>120</v>
      </c>
      <c r="I1318" s="28" t="s">
        <v>85</v>
      </c>
      <c r="J1318" t="s">
        <v>86</v>
      </c>
      <c r="K1318" s="30" t="s">
        <v>87</v>
      </c>
      <c r="L1318" t="s">
        <v>88</v>
      </c>
      <c r="M1318" s="31" t="s">
        <v>89</v>
      </c>
      <c r="N1318" s="31" t="s">
        <v>90</v>
      </c>
      <c r="O1318" s="28" t="s">
        <v>90</v>
      </c>
      <c r="P1318" t="s">
        <v>91</v>
      </c>
      <c r="Q1318" s="30" t="s">
        <v>115</v>
      </c>
      <c r="R1318" s="28">
        <v>8</v>
      </c>
      <c r="S1318" s="28">
        <v>5</v>
      </c>
      <c r="T1318">
        <v>2008</v>
      </c>
      <c r="U1318">
        <v>2008</v>
      </c>
      <c r="V1318" s="14">
        <f t="shared" si="20"/>
        <v>0</v>
      </c>
      <c r="W1318" s="28" t="s">
        <v>93</v>
      </c>
      <c r="X1318" s="28" t="s">
        <v>94</v>
      </c>
      <c r="Y1318" s="30" t="s">
        <v>95</v>
      </c>
      <c r="Z1318" s="28" t="s">
        <v>95</v>
      </c>
      <c r="AA1318" t="s">
        <v>137</v>
      </c>
      <c r="AB1318" s="28">
        <v>270</v>
      </c>
      <c r="AC1318" s="28" t="s">
        <v>97</v>
      </c>
      <c r="AD1318" s="28" t="s">
        <v>98</v>
      </c>
      <c r="AE1318" s="30" t="s">
        <v>99</v>
      </c>
      <c r="AF1318" t="s">
        <v>104</v>
      </c>
      <c r="AG1318" t="s">
        <v>98</v>
      </c>
      <c r="AH1318" t="s">
        <v>97</v>
      </c>
      <c r="AI1318" t="s">
        <v>102</v>
      </c>
      <c r="AJ1318">
        <v>0</v>
      </c>
      <c r="AK1318" t="s">
        <v>102</v>
      </c>
      <c r="AL1318">
        <v>0</v>
      </c>
      <c r="AM1318">
        <v>1622</v>
      </c>
      <c r="AN1318">
        <v>1622</v>
      </c>
      <c r="AO1318" s="28" t="s">
        <v>103</v>
      </c>
      <c r="AP1318" s="28" t="s">
        <v>104</v>
      </c>
      <c r="AQ1318" t="s">
        <v>105</v>
      </c>
      <c r="AR1318" t="s">
        <v>106</v>
      </c>
      <c r="AS1318">
        <v>1630</v>
      </c>
      <c r="AT1318">
        <v>0</v>
      </c>
      <c r="AU1318">
        <v>0</v>
      </c>
      <c r="AV1318">
        <v>1630</v>
      </c>
      <c r="AW1318" s="30">
        <v>1</v>
      </c>
      <c r="AX1318">
        <v>0</v>
      </c>
      <c r="AY1318" s="30">
        <v>2</v>
      </c>
      <c r="AZ1318" s="30">
        <v>0</v>
      </c>
      <c r="BA1318">
        <v>3</v>
      </c>
      <c r="BB1318" s="14">
        <f>IF(Table1[[#This Row],[FullBath]]+Table1[[#This Row],[HalfBath]]=Table1[[#This Row],[BedroomAbvGr]],1,0)</f>
        <v>0</v>
      </c>
      <c r="BC1318">
        <v>1</v>
      </c>
      <c r="BD1318" s="30" t="s">
        <v>104</v>
      </c>
      <c r="BE1318">
        <v>8</v>
      </c>
      <c r="BF1318" t="s">
        <v>107</v>
      </c>
      <c r="BG1318">
        <v>1</v>
      </c>
      <c r="BH1318" t="s">
        <v>97</v>
      </c>
      <c r="BI1318" t="s">
        <v>108</v>
      </c>
      <c r="BJ1318">
        <v>2008</v>
      </c>
      <c r="BK1318" t="s">
        <v>109</v>
      </c>
      <c r="BL1318">
        <v>3</v>
      </c>
      <c r="BM1318">
        <v>860</v>
      </c>
      <c r="BN1318" t="s">
        <v>98</v>
      </c>
      <c r="BO1318" t="s">
        <v>98</v>
      </c>
      <c r="BP1318" t="s">
        <v>105</v>
      </c>
      <c r="BQ1318" s="30">
        <v>172</v>
      </c>
      <c r="BR1318" s="14">
        <f>IF(Table1[[#This Row],[WoodDeckSF]]&gt;0,1,0)</f>
        <v>1</v>
      </c>
      <c r="BS1318">
        <v>42</v>
      </c>
      <c r="BT1318">
        <v>0</v>
      </c>
      <c r="BU1318">
        <v>0</v>
      </c>
      <c r="BV1318">
        <v>0</v>
      </c>
      <c r="BW1318">
        <v>0</v>
      </c>
      <c r="BX1318" s="28" t="s">
        <v>83</v>
      </c>
      <c r="BY1318" s="14">
        <f>IF(Table1[[#This Row],[PoolQC]]="NA", 0, 1)</f>
        <v>0</v>
      </c>
      <c r="BZ1318" s="30" t="s">
        <v>83</v>
      </c>
      <c r="CA1318" s="14">
        <f>IF(Table1[[#This Row],[Fence]]="NA",0,1)</f>
        <v>0</v>
      </c>
      <c r="CB1318" t="s">
        <v>83</v>
      </c>
      <c r="CC1318">
        <v>0</v>
      </c>
      <c r="CD1318" s="30">
        <v>1</v>
      </c>
      <c r="CE1318">
        <v>2009</v>
      </c>
      <c r="CF1318" t="s">
        <v>110</v>
      </c>
      <c r="CG1318" t="s">
        <v>111</v>
      </c>
      <c r="CH1318" s="14">
        <f>IF(Table1[[#This Row],[SaleCondition]]="Normal",1,0)</f>
        <v>1</v>
      </c>
      <c r="CI1318" s="1">
        <v>295493</v>
      </c>
    </row>
    <row r="1319" spans="1:87" x14ac:dyDescent="0.2">
      <c r="A1319">
        <v>1318</v>
      </c>
      <c r="B1319">
        <v>120</v>
      </c>
      <c r="C1319" s="28" t="s">
        <v>192</v>
      </c>
      <c r="D1319">
        <v>47</v>
      </c>
      <c r="E1319">
        <v>4230</v>
      </c>
      <c r="F1319" s="28" t="s">
        <v>82</v>
      </c>
      <c r="G1319" t="s">
        <v>82</v>
      </c>
      <c r="H1319" t="s">
        <v>84</v>
      </c>
      <c r="I1319" s="28" t="s">
        <v>85</v>
      </c>
      <c r="J1319" t="s">
        <v>86</v>
      </c>
      <c r="K1319" s="30" t="s">
        <v>122</v>
      </c>
      <c r="L1319" t="s">
        <v>88</v>
      </c>
      <c r="M1319" s="31" t="s">
        <v>136</v>
      </c>
      <c r="N1319" s="31" t="s">
        <v>90</v>
      </c>
      <c r="O1319" s="28" t="s">
        <v>90</v>
      </c>
      <c r="P1319" t="s">
        <v>179</v>
      </c>
      <c r="Q1319" s="30" t="s">
        <v>115</v>
      </c>
      <c r="R1319" s="28">
        <v>7</v>
      </c>
      <c r="S1319" s="28">
        <v>5</v>
      </c>
      <c r="T1319">
        <v>2006</v>
      </c>
      <c r="U1319">
        <v>2007</v>
      </c>
      <c r="V1319" s="14">
        <f t="shared" si="20"/>
        <v>1</v>
      </c>
      <c r="W1319" s="28" t="s">
        <v>93</v>
      </c>
      <c r="X1319" s="28" t="s">
        <v>94</v>
      </c>
      <c r="Y1319" s="30" t="s">
        <v>95</v>
      </c>
      <c r="Z1319" s="28" t="s">
        <v>95</v>
      </c>
      <c r="AA1319" t="s">
        <v>117</v>
      </c>
      <c r="AB1319" s="28">
        <v>0</v>
      </c>
      <c r="AC1319" s="28" t="s">
        <v>97</v>
      </c>
      <c r="AD1319" s="28" t="s">
        <v>98</v>
      </c>
      <c r="AE1319" s="30" t="s">
        <v>99</v>
      </c>
      <c r="AF1319" t="s">
        <v>104</v>
      </c>
      <c r="AG1319" t="s">
        <v>97</v>
      </c>
      <c r="AH1319" t="s">
        <v>100</v>
      </c>
      <c r="AI1319" t="s">
        <v>102</v>
      </c>
      <c r="AJ1319">
        <v>0</v>
      </c>
      <c r="AK1319" t="s">
        <v>102</v>
      </c>
      <c r="AL1319">
        <v>0</v>
      </c>
      <c r="AM1319">
        <v>1352</v>
      </c>
      <c r="AN1319">
        <v>1352</v>
      </c>
      <c r="AO1319" s="28" t="s">
        <v>103</v>
      </c>
      <c r="AP1319" s="28" t="s">
        <v>104</v>
      </c>
      <c r="AQ1319" t="s">
        <v>105</v>
      </c>
      <c r="AR1319" t="s">
        <v>106</v>
      </c>
      <c r="AS1319">
        <v>1352</v>
      </c>
      <c r="AT1319">
        <v>0</v>
      </c>
      <c r="AU1319">
        <v>0</v>
      </c>
      <c r="AV1319">
        <v>1352</v>
      </c>
      <c r="AW1319" s="30">
        <v>0</v>
      </c>
      <c r="AX1319">
        <v>0</v>
      </c>
      <c r="AY1319" s="30">
        <v>2</v>
      </c>
      <c r="AZ1319" s="30">
        <v>0</v>
      </c>
      <c r="BA1319">
        <v>2</v>
      </c>
      <c r="BB1319" s="14">
        <f>IF(Table1[[#This Row],[FullBath]]+Table1[[#This Row],[HalfBath]]=Table1[[#This Row],[BedroomAbvGr]],1,0)</f>
        <v>1</v>
      </c>
      <c r="BC1319">
        <v>1</v>
      </c>
      <c r="BD1319" s="30" t="s">
        <v>97</v>
      </c>
      <c r="BE1319">
        <v>5</v>
      </c>
      <c r="BF1319" t="s">
        <v>107</v>
      </c>
      <c r="BG1319">
        <v>1</v>
      </c>
      <c r="BH1319" t="s">
        <v>97</v>
      </c>
      <c r="BI1319" t="s">
        <v>108</v>
      </c>
      <c r="BJ1319">
        <v>2006</v>
      </c>
      <c r="BK1319" t="s">
        <v>109</v>
      </c>
      <c r="BL1319">
        <v>2</v>
      </c>
      <c r="BM1319">
        <v>466</v>
      </c>
      <c r="BN1319" t="s">
        <v>98</v>
      </c>
      <c r="BO1319" t="s">
        <v>98</v>
      </c>
      <c r="BP1319" t="s">
        <v>105</v>
      </c>
      <c r="BQ1319" s="30">
        <v>0</v>
      </c>
      <c r="BR1319" s="14">
        <f>IF(Table1[[#This Row],[WoodDeckSF]]&gt;0,1,0)</f>
        <v>0</v>
      </c>
      <c r="BS1319">
        <v>241</v>
      </c>
      <c r="BT1319">
        <v>0</v>
      </c>
      <c r="BU1319">
        <v>0</v>
      </c>
      <c r="BV1319">
        <v>0</v>
      </c>
      <c r="BW1319">
        <v>0</v>
      </c>
      <c r="BX1319" s="28" t="s">
        <v>83</v>
      </c>
      <c r="BY1319" s="14">
        <f>IF(Table1[[#This Row],[PoolQC]]="NA", 0, 1)</f>
        <v>0</v>
      </c>
      <c r="BZ1319" s="30" t="s">
        <v>83</v>
      </c>
      <c r="CA1319" s="14">
        <f>IF(Table1[[#This Row],[Fence]]="NA",0,1)</f>
        <v>0</v>
      </c>
      <c r="CB1319" t="s">
        <v>83</v>
      </c>
      <c r="CC1319">
        <v>0</v>
      </c>
      <c r="CD1319" s="30">
        <v>4</v>
      </c>
      <c r="CE1319">
        <v>2007</v>
      </c>
      <c r="CF1319" t="s">
        <v>158</v>
      </c>
      <c r="CG1319" t="s">
        <v>159</v>
      </c>
      <c r="CH1319" s="14">
        <f>IF(Table1[[#This Row],[SaleCondition]]="Normal",1,0)</f>
        <v>0</v>
      </c>
      <c r="CI1319" s="1">
        <v>208900</v>
      </c>
    </row>
    <row r="1320" spans="1:87" x14ac:dyDescent="0.2">
      <c r="A1320">
        <v>1319</v>
      </c>
      <c r="B1320">
        <v>20</v>
      </c>
      <c r="C1320" s="28" t="s">
        <v>81</v>
      </c>
      <c r="D1320" t="s">
        <v>83</v>
      </c>
      <c r="E1320">
        <v>14781</v>
      </c>
      <c r="F1320" s="28" t="s">
        <v>82</v>
      </c>
      <c r="G1320" t="s">
        <v>83</v>
      </c>
      <c r="H1320" t="s">
        <v>160</v>
      </c>
      <c r="I1320" s="28" t="s">
        <v>85</v>
      </c>
      <c r="J1320" t="s">
        <v>86</v>
      </c>
      <c r="K1320" s="30" t="s">
        <v>166</v>
      </c>
      <c r="L1320" t="s">
        <v>88</v>
      </c>
      <c r="M1320" s="31" t="s">
        <v>89</v>
      </c>
      <c r="N1320" s="31" t="s">
        <v>90</v>
      </c>
      <c r="O1320" s="28" t="s">
        <v>90</v>
      </c>
      <c r="P1320" t="s">
        <v>91</v>
      </c>
      <c r="Q1320" s="30" t="s">
        <v>115</v>
      </c>
      <c r="R1320" s="28">
        <v>8</v>
      </c>
      <c r="S1320" s="28">
        <v>5</v>
      </c>
      <c r="T1320">
        <v>2001</v>
      </c>
      <c r="U1320">
        <v>2002</v>
      </c>
      <c r="V1320" s="14">
        <f t="shared" si="20"/>
        <v>1</v>
      </c>
      <c r="W1320" s="28" t="s">
        <v>152</v>
      </c>
      <c r="X1320" s="28" t="s">
        <v>94</v>
      </c>
      <c r="Y1320" s="30" t="s">
        <v>95</v>
      </c>
      <c r="Z1320" s="28" t="s">
        <v>95</v>
      </c>
      <c r="AA1320" t="s">
        <v>96</v>
      </c>
      <c r="AB1320" s="28">
        <v>178</v>
      </c>
      <c r="AC1320" s="28" t="s">
        <v>97</v>
      </c>
      <c r="AD1320" s="28" t="s">
        <v>98</v>
      </c>
      <c r="AE1320" s="30" t="s">
        <v>99</v>
      </c>
      <c r="AF1320" t="s">
        <v>97</v>
      </c>
      <c r="AG1320" t="s">
        <v>98</v>
      </c>
      <c r="AH1320" t="s">
        <v>97</v>
      </c>
      <c r="AI1320" t="s">
        <v>102</v>
      </c>
      <c r="AJ1320">
        <v>0</v>
      </c>
      <c r="AK1320" t="s">
        <v>102</v>
      </c>
      <c r="AL1320">
        <v>0</v>
      </c>
      <c r="AM1320">
        <v>1753</v>
      </c>
      <c r="AN1320">
        <v>1753</v>
      </c>
      <c r="AO1320" s="28" t="s">
        <v>103</v>
      </c>
      <c r="AP1320" s="28" t="s">
        <v>104</v>
      </c>
      <c r="AQ1320" t="s">
        <v>105</v>
      </c>
      <c r="AR1320" t="s">
        <v>106</v>
      </c>
      <c r="AS1320">
        <v>1787</v>
      </c>
      <c r="AT1320">
        <v>0</v>
      </c>
      <c r="AU1320">
        <v>0</v>
      </c>
      <c r="AV1320">
        <v>1787</v>
      </c>
      <c r="AW1320" s="30">
        <v>0</v>
      </c>
      <c r="AX1320">
        <v>0</v>
      </c>
      <c r="AY1320" s="30">
        <v>2</v>
      </c>
      <c r="AZ1320" s="30">
        <v>0</v>
      </c>
      <c r="BA1320">
        <v>3</v>
      </c>
      <c r="BB1320" s="14">
        <f>IF(Table1[[#This Row],[FullBath]]+Table1[[#This Row],[HalfBath]]=Table1[[#This Row],[BedroomAbvGr]],1,0)</f>
        <v>0</v>
      </c>
      <c r="BC1320">
        <v>1</v>
      </c>
      <c r="BD1320" s="30" t="s">
        <v>97</v>
      </c>
      <c r="BE1320">
        <v>7</v>
      </c>
      <c r="BF1320" t="s">
        <v>107</v>
      </c>
      <c r="BG1320">
        <v>1</v>
      </c>
      <c r="BH1320" t="s">
        <v>98</v>
      </c>
      <c r="BI1320" t="s">
        <v>108</v>
      </c>
      <c r="BJ1320">
        <v>2001</v>
      </c>
      <c r="BK1320" t="s">
        <v>109</v>
      </c>
      <c r="BL1320">
        <v>3</v>
      </c>
      <c r="BM1320">
        <v>748</v>
      </c>
      <c r="BN1320" t="s">
        <v>98</v>
      </c>
      <c r="BO1320" t="s">
        <v>98</v>
      </c>
      <c r="BP1320" t="s">
        <v>105</v>
      </c>
      <c r="BQ1320" s="30">
        <v>198</v>
      </c>
      <c r="BR1320" s="14">
        <f>IF(Table1[[#This Row],[WoodDeckSF]]&gt;0,1,0)</f>
        <v>1</v>
      </c>
      <c r="BS1320">
        <v>150</v>
      </c>
      <c r="BT1320">
        <v>0</v>
      </c>
      <c r="BU1320">
        <v>0</v>
      </c>
      <c r="BV1320">
        <v>0</v>
      </c>
      <c r="BW1320">
        <v>0</v>
      </c>
      <c r="BX1320" s="28" t="s">
        <v>83</v>
      </c>
      <c r="BY1320" s="14">
        <f>IF(Table1[[#This Row],[PoolQC]]="NA", 0, 1)</f>
        <v>0</v>
      </c>
      <c r="BZ1320" s="30" t="s">
        <v>83</v>
      </c>
      <c r="CA1320" s="14">
        <f>IF(Table1[[#This Row],[Fence]]="NA",0,1)</f>
        <v>0</v>
      </c>
      <c r="CB1320" t="s">
        <v>83</v>
      </c>
      <c r="CC1320">
        <v>0</v>
      </c>
      <c r="CD1320" s="30">
        <v>8</v>
      </c>
      <c r="CE1320">
        <v>2006</v>
      </c>
      <c r="CF1320" t="s">
        <v>110</v>
      </c>
      <c r="CG1320" t="s">
        <v>111</v>
      </c>
      <c r="CH1320" s="14">
        <f>IF(Table1[[#This Row],[SaleCondition]]="Normal",1,0)</f>
        <v>1</v>
      </c>
      <c r="CI1320" s="1">
        <v>275000</v>
      </c>
    </row>
    <row r="1321" spans="1:87" x14ac:dyDescent="0.2">
      <c r="A1321">
        <v>1320</v>
      </c>
      <c r="B1321">
        <v>20</v>
      </c>
      <c r="C1321" s="28" t="s">
        <v>81</v>
      </c>
      <c r="D1321">
        <v>75</v>
      </c>
      <c r="E1321">
        <v>10215</v>
      </c>
      <c r="F1321" s="28" t="s">
        <v>82</v>
      </c>
      <c r="G1321" t="s">
        <v>83</v>
      </c>
      <c r="H1321" t="s">
        <v>84</v>
      </c>
      <c r="I1321" s="28" t="s">
        <v>175</v>
      </c>
      <c r="J1321" t="s">
        <v>86</v>
      </c>
      <c r="K1321" s="30" t="s">
        <v>87</v>
      </c>
      <c r="L1321" t="s">
        <v>88</v>
      </c>
      <c r="M1321" s="31" t="s">
        <v>185</v>
      </c>
      <c r="N1321" s="31" t="s">
        <v>90</v>
      </c>
      <c r="O1321" s="28" t="s">
        <v>90</v>
      </c>
      <c r="P1321" t="s">
        <v>91</v>
      </c>
      <c r="Q1321" s="30" t="s">
        <v>115</v>
      </c>
      <c r="R1321" s="28">
        <v>4</v>
      </c>
      <c r="S1321" s="28">
        <v>5</v>
      </c>
      <c r="T1321">
        <v>1954</v>
      </c>
      <c r="U1321">
        <v>1954</v>
      </c>
      <c r="V1321" s="14">
        <f t="shared" si="20"/>
        <v>0</v>
      </c>
      <c r="W1321" s="28" t="s">
        <v>152</v>
      </c>
      <c r="X1321" s="28" t="s">
        <v>94</v>
      </c>
      <c r="Y1321" s="30" t="s">
        <v>124</v>
      </c>
      <c r="Z1321" s="28" t="s">
        <v>124</v>
      </c>
      <c r="AA1321" t="s">
        <v>96</v>
      </c>
      <c r="AB1321" s="28">
        <v>132</v>
      </c>
      <c r="AC1321" s="28" t="s">
        <v>98</v>
      </c>
      <c r="AD1321" s="28" t="s">
        <v>98</v>
      </c>
      <c r="AE1321" s="30" t="s">
        <v>99</v>
      </c>
      <c r="AF1321" t="s">
        <v>98</v>
      </c>
      <c r="AG1321" t="s">
        <v>98</v>
      </c>
      <c r="AH1321" t="s">
        <v>100</v>
      </c>
      <c r="AI1321" t="s">
        <v>119</v>
      </c>
      <c r="AJ1321">
        <v>492</v>
      </c>
      <c r="AK1321" t="s">
        <v>102</v>
      </c>
      <c r="AL1321">
        <v>0</v>
      </c>
      <c r="AM1321">
        <v>372</v>
      </c>
      <c r="AN1321">
        <v>864</v>
      </c>
      <c r="AO1321" s="28" t="s">
        <v>103</v>
      </c>
      <c r="AP1321" s="28" t="s">
        <v>104</v>
      </c>
      <c r="AQ1321" t="s">
        <v>105</v>
      </c>
      <c r="AR1321" t="s">
        <v>106</v>
      </c>
      <c r="AS1321">
        <v>948</v>
      </c>
      <c r="AT1321">
        <v>0</v>
      </c>
      <c r="AU1321">
        <v>0</v>
      </c>
      <c r="AV1321">
        <v>948</v>
      </c>
      <c r="AW1321" s="30">
        <v>0</v>
      </c>
      <c r="AX1321">
        <v>0</v>
      </c>
      <c r="AY1321" s="30">
        <v>1</v>
      </c>
      <c r="AZ1321" s="30">
        <v>0</v>
      </c>
      <c r="BA1321">
        <v>3</v>
      </c>
      <c r="BB1321" s="14">
        <f>IF(Table1[[#This Row],[FullBath]]+Table1[[#This Row],[HalfBath]]=Table1[[#This Row],[BedroomAbvGr]],1,0)</f>
        <v>0</v>
      </c>
      <c r="BC1321">
        <v>1</v>
      </c>
      <c r="BD1321" s="30" t="s">
        <v>98</v>
      </c>
      <c r="BE1321">
        <v>5</v>
      </c>
      <c r="BF1321" t="s">
        <v>107</v>
      </c>
      <c r="BG1321">
        <v>0</v>
      </c>
      <c r="BH1321" t="s">
        <v>83</v>
      </c>
      <c r="BI1321" t="s">
        <v>108</v>
      </c>
      <c r="BJ1321">
        <v>1954</v>
      </c>
      <c r="BK1321" t="s">
        <v>102</v>
      </c>
      <c r="BL1321">
        <v>1</v>
      </c>
      <c r="BM1321">
        <v>248</v>
      </c>
      <c r="BN1321" t="s">
        <v>98</v>
      </c>
      <c r="BO1321" t="s">
        <v>98</v>
      </c>
      <c r="BP1321" t="s">
        <v>105</v>
      </c>
      <c r="BQ1321" s="30">
        <v>0</v>
      </c>
      <c r="BR1321" s="14">
        <f>IF(Table1[[#This Row],[WoodDeckSF]]&gt;0,1,0)</f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 s="28" t="s">
        <v>83</v>
      </c>
      <c r="BY1321" s="14">
        <f>IF(Table1[[#This Row],[PoolQC]]="NA", 0, 1)</f>
        <v>0</v>
      </c>
      <c r="BZ1321" s="30" t="s">
        <v>83</v>
      </c>
      <c r="CA1321" s="14">
        <f>IF(Table1[[#This Row],[Fence]]="NA",0,1)</f>
        <v>0</v>
      </c>
      <c r="CB1321" t="s">
        <v>83</v>
      </c>
      <c r="CC1321">
        <v>0</v>
      </c>
      <c r="CD1321" s="30">
        <v>2</v>
      </c>
      <c r="CE1321">
        <v>2007</v>
      </c>
      <c r="CF1321" t="s">
        <v>110</v>
      </c>
      <c r="CG1321" t="s">
        <v>111</v>
      </c>
      <c r="CH1321" s="14">
        <f>IF(Table1[[#This Row],[SaleCondition]]="Normal",1,0)</f>
        <v>1</v>
      </c>
      <c r="CI1321" s="1">
        <v>111000</v>
      </c>
    </row>
    <row r="1322" spans="1:87" x14ac:dyDescent="0.2">
      <c r="A1322">
        <v>1321</v>
      </c>
      <c r="B1322">
        <v>20</v>
      </c>
      <c r="C1322" s="28" t="s">
        <v>81</v>
      </c>
      <c r="D1322">
        <v>70</v>
      </c>
      <c r="E1322">
        <v>8400</v>
      </c>
      <c r="F1322" s="28" t="s">
        <v>82</v>
      </c>
      <c r="G1322" t="s">
        <v>83</v>
      </c>
      <c r="H1322" t="s">
        <v>84</v>
      </c>
      <c r="I1322" s="28" t="s">
        <v>85</v>
      </c>
      <c r="J1322" t="s">
        <v>86</v>
      </c>
      <c r="K1322" s="30" t="s">
        <v>87</v>
      </c>
      <c r="L1322" t="s">
        <v>88</v>
      </c>
      <c r="M1322" s="31" t="s">
        <v>162</v>
      </c>
      <c r="N1322" s="31" t="s">
        <v>90</v>
      </c>
      <c r="O1322" s="28" t="s">
        <v>90</v>
      </c>
      <c r="P1322" t="s">
        <v>91</v>
      </c>
      <c r="Q1322" s="30" t="s">
        <v>115</v>
      </c>
      <c r="R1322" s="28">
        <v>6</v>
      </c>
      <c r="S1322" s="28">
        <v>3</v>
      </c>
      <c r="T1322">
        <v>1957</v>
      </c>
      <c r="U1322">
        <v>1957</v>
      </c>
      <c r="V1322" s="14">
        <f t="shared" si="20"/>
        <v>0</v>
      </c>
      <c r="W1322" s="28" t="s">
        <v>152</v>
      </c>
      <c r="X1322" s="28" t="s">
        <v>94</v>
      </c>
      <c r="Y1322" s="30" t="s">
        <v>96</v>
      </c>
      <c r="Z1322" s="28" t="s">
        <v>96</v>
      </c>
      <c r="AA1322" t="s">
        <v>117</v>
      </c>
      <c r="AB1322" s="28">
        <v>0</v>
      </c>
      <c r="AC1322" s="28" t="s">
        <v>98</v>
      </c>
      <c r="AD1322" s="28" t="s">
        <v>98</v>
      </c>
      <c r="AE1322" s="30" t="s">
        <v>118</v>
      </c>
      <c r="AF1322" t="s">
        <v>98</v>
      </c>
      <c r="AG1322" t="s">
        <v>98</v>
      </c>
      <c r="AH1322" t="s">
        <v>100</v>
      </c>
      <c r="AI1322" t="s">
        <v>119</v>
      </c>
      <c r="AJ1322">
        <v>189</v>
      </c>
      <c r="AK1322" t="s">
        <v>153</v>
      </c>
      <c r="AL1322">
        <v>661</v>
      </c>
      <c r="AM1322">
        <v>628</v>
      </c>
      <c r="AN1322">
        <v>1478</v>
      </c>
      <c r="AO1322" s="28" t="s">
        <v>103</v>
      </c>
      <c r="AP1322" s="28" t="s">
        <v>97</v>
      </c>
      <c r="AQ1322" t="s">
        <v>105</v>
      </c>
      <c r="AR1322" t="s">
        <v>106</v>
      </c>
      <c r="AS1322">
        <v>1478</v>
      </c>
      <c r="AT1322">
        <v>0</v>
      </c>
      <c r="AU1322">
        <v>0</v>
      </c>
      <c r="AV1322">
        <v>1478</v>
      </c>
      <c r="AW1322" s="30">
        <v>1</v>
      </c>
      <c r="AX1322">
        <v>0</v>
      </c>
      <c r="AY1322" s="30">
        <v>1</v>
      </c>
      <c r="AZ1322" s="30">
        <v>1</v>
      </c>
      <c r="BA1322">
        <v>3</v>
      </c>
      <c r="BB1322" s="14">
        <f>IF(Table1[[#This Row],[FullBath]]+Table1[[#This Row],[HalfBath]]=Table1[[#This Row],[BedroomAbvGr]],1,0)</f>
        <v>0</v>
      </c>
      <c r="BC1322">
        <v>1</v>
      </c>
      <c r="BD1322" s="30" t="s">
        <v>98</v>
      </c>
      <c r="BE1322">
        <v>6</v>
      </c>
      <c r="BF1322" t="s">
        <v>107</v>
      </c>
      <c r="BG1322">
        <v>2</v>
      </c>
      <c r="BH1322" t="s">
        <v>97</v>
      </c>
      <c r="BI1322" t="s">
        <v>108</v>
      </c>
      <c r="BJ1322">
        <v>1957</v>
      </c>
      <c r="BK1322" t="s">
        <v>109</v>
      </c>
      <c r="BL1322">
        <v>2</v>
      </c>
      <c r="BM1322">
        <v>442</v>
      </c>
      <c r="BN1322" t="s">
        <v>98</v>
      </c>
      <c r="BO1322" t="s">
        <v>98</v>
      </c>
      <c r="BP1322" t="s">
        <v>105</v>
      </c>
      <c r="BQ1322" s="30">
        <v>114</v>
      </c>
      <c r="BR1322" s="14">
        <f>IF(Table1[[#This Row],[WoodDeckSF]]&gt;0,1,0)</f>
        <v>1</v>
      </c>
      <c r="BS1322">
        <v>0</v>
      </c>
      <c r="BT1322">
        <v>0</v>
      </c>
      <c r="BU1322">
        <v>0</v>
      </c>
      <c r="BV1322">
        <v>216</v>
      </c>
      <c r="BW1322">
        <v>0</v>
      </c>
      <c r="BX1322" s="28" t="s">
        <v>83</v>
      </c>
      <c r="BY1322" s="14">
        <f>IF(Table1[[#This Row],[PoolQC]]="NA", 0, 1)</f>
        <v>0</v>
      </c>
      <c r="BZ1322" s="30" t="s">
        <v>83</v>
      </c>
      <c r="CA1322" s="14">
        <f>IF(Table1[[#This Row],[Fence]]="NA",0,1)</f>
        <v>0</v>
      </c>
      <c r="CB1322" t="s">
        <v>83</v>
      </c>
      <c r="CC1322">
        <v>0</v>
      </c>
      <c r="CD1322" s="30">
        <v>6</v>
      </c>
      <c r="CE1322">
        <v>2009</v>
      </c>
      <c r="CF1322" t="s">
        <v>110</v>
      </c>
      <c r="CG1322" t="s">
        <v>111</v>
      </c>
      <c r="CH1322" s="14">
        <f>IF(Table1[[#This Row],[SaleCondition]]="Normal",1,0)</f>
        <v>1</v>
      </c>
      <c r="CI1322" s="1">
        <v>156500</v>
      </c>
    </row>
    <row r="1323" spans="1:87" x14ac:dyDescent="0.2">
      <c r="A1323">
        <v>1322</v>
      </c>
      <c r="B1323">
        <v>20</v>
      </c>
      <c r="C1323" s="28" t="s">
        <v>81</v>
      </c>
      <c r="D1323" t="s">
        <v>83</v>
      </c>
      <c r="E1323">
        <v>6627</v>
      </c>
      <c r="F1323" s="28" t="s">
        <v>82</v>
      </c>
      <c r="G1323" t="s">
        <v>83</v>
      </c>
      <c r="H1323" t="s">
        <v>120</v>
      </c>
      <c r="I1323" s="28" t="s">
        <v>85</v>
      </c>
      <c r="J1323" t="s">
        <v>86</v>
      </c>
      <c r="K1323" s="30" t="s">
        <v>122</v>
      </c>
      <c r="L1323" t="s">
        <v>88</v>
      </c>
      <c r="M1323" s="31" t="s">
        <v>148</v>
      </c>
      <c r="N1323" s="31" t="s">
        <v>114</v>
      </c>
      <c r="O1323" s="28" t="s">
        <v>90</v>
      </c>
      <c r="P1323" t="s">
        <v>91</v>
      </c>
      <c r="Q1323" s="30" t="s">
        <v>115</v>
      </c>
      <c r="R1323" s="28">
        <v>3</v>
      </c>
      <c r="S1323" s="28">
        <v>6</v>
      </c>
      <c r="T1323">
        <v>1949</v>
      </c>
      <c r="U1323">
        <v>1950</v>
      </c>
      <c r="V1323" s="14">
        <f t="shared" si="20"/>
        <v>1</v>
      </c>
      <c r="W1323" s="28" t="s">
        <v>152</v>
      </c>
      <c r="X1323" s="28" t="s">
        <v>94</v>
      </c>
      <c r="Y1323" s="30" t="s">
        <v>95</v>
      </c>
      <c r="Z1323" s="28" t="s">
        <v>95</v>
      </c>
      <c r="AA1323" t="s">
        <v>117</v>
      </c>
      <c r="AB1323" s="28">
        <v>0</v>
      </c>
      <c r="AC1323" s="28" t="s">
        <v>98</v>
      </c>
      <c r="AD1323" s="28" t="s">
        <v>98</v>
      </c>
      <c r="AE1323" s="30" t="s">
        <v>118</v>
      </c>
      <c r="AF1323" t="s">
        <v>83</v>
      </c>
      <c r="AG1323" t="s">
        <v>83</v>
      </c>
      <c r="AH1323" t="s">
        <v>83</v>
      </c>
      <c r="AI1323" t="s">
        <v>83</v>
      </c>
      <c r="AJ1323">
        <v>0</v>
      </c>
      <c r="AK1323" t="s">
        <v>83</v>
      </c>
      <c r="AL1323">
        <v>0</v>
      </c>
      <c r="AM1323">
        <v>0</v>
      </c>
      <c r="AN1323">
        <v>0</v>
      </c>
      <c r="AO1323" s="28" t="s">
        <v>254</v>
      </c>
      <c r="AP1323" s="28" t="s">
        <v>98</v>
      </c>
      <c r="AQ1323" t="s">
        <v>177</v>
      </c>
      <c r="AR1323" t="s">
        <v>106</v>
      </c>
      <c r="AS1323">
        <v>720</v>
      </c>
      <c r="AT1323">
        <v>0</v>
      </c>
      <c r="AU1323">
        <v>0</v>
      </c>
      <c r="AV1323">
        <v>720</v>
      </c>
      <c r="AW1323" s="30">
        <v>0</v>
      </c>
      <c r="AX1323">
        <v>0</v>
      </c>
      <c r="AY1323" s="30">
        <v>1</v>
      </c>
      <c r="AZ1323" s="30">
        <v>0</v>
      </c>
      <c r="BA1323">
        <v>2</v>
      </c>
      <c r="BB1323" s="14">
        <f>IF(Table1[[#This Row],[FullBath]]+Table1[[#This Row],[HalfBath]]=Table1[[#This Row],[BedroomAbvGr]],1,0)</f>
        <v>0</v>
      </c>
      <c r="BC1323">
        <v>1</v>
      </c>
      <c r="BD1323" s="30" t="s">
        <v>98</v>
      </c>
      <c r="BE1323">
        <v>4</v>
      </c>
      <c r="BF1323" t="s">
        <v>107</v>
      </c>
      <c r="BG1323">
        <v>0</v>
      </c>
      <c r="BH1323" t="s">
        <v>83</v>
      </c>
      <c r="BI1323" t="s">
        <v>127</v>
      </c>
      <c r="BJ1323">
        <v>1955</v>
      </c>
      <c r="BK1323" t="s">
        <v>102</v>
      </c>
      <c r="BL1323">
        <v>1</v>
      </c>
      <c r="BM1323">
        <v>287</v>
      </c>
      <c r="BN1323" t="s">
        <v>98</v>
      </c>
      <c r="BO1323" t="s">
        <v>147</v>
      </c>
      <c r="BP1323" t="s">
        <v>105</v>
      </c>
      <c r="BQ1323" s="30">
        <v>0</v>
      </c>
      <c r="BR1323" s="14">
        <f>IF(Table1[[#This Row],[WoodDeckSF]]&gt;0,1,0)</f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 s="28" t="s">
        <v>83</v>
      </c>
      <c r="BY1323" s="14">
        <f>IF(Table1[[#This Row],[PoolQC]]="NA", 0, 1)</f>
        <v>0</v>
      </c>
      <c r="BZ1323" s="30" t="s">
        <v>83</v>
      </c>
      <c r="CA1323" s="14">
        <f>IF(Table1[[#This Row],[Fence]]="NA",0,1)</f>
        <v>0</v>
      </c>
      <c r="CB1323" t="s">
        <v>83</v>
      </c>
      <c r="CC1323">
        <v>0</v>
      </c>
      <c r="CD1323" s="30">
        <v>7</v>
      </c>
      <c r="CE1323">
        <v>2008</v>
      </c>
      <c r="CF1323" t="s">
        <v>110</v>
      </c>
      <c r="CG1323" t="s">
        <v>111</v>
      </c>
      <c r="CH1323" s="14">
        <f>IF(Table1[[#This Row],[SaleCondition]]="Normal",1,0)</f>
        <v>1</v>
      </c>
      <c r="CI1323" s="1">
        <v>72500</v>
      </c>
    </row>
    <row r="1324" spans="1:87" x14ac:dyDescent="0.2">
      <c r="A1324">
        <v>1323</v>
      </c>
      <c r="B1324">
        <v>60</v>
      </c>
      <c r="C1324" s="28" t="s">
        <v>81</v>
      </c>
      <c r="D1324">
        <v>107</v>
      </c>
      <c r="E1324">
        <v>10186</v>
      </c>
      <c r="F1324" s="28" t="s">
        <v>82</v>
      </c>
      <c r="G1324" t="s">
        <v>83</v>
      </c>
      <c r="H1324" t="s">
        <v>120</v>
      </c>
      <c r="I1324" s="28" t="s">
        <v>85</v>
      </c>
      <c r="J1324" t="s">
        <v>86</v>
      </c>
      <c r="K1324" s="30" t="s">
        <v>87</v>
      </c>
      <c r="L1324" t="s">
        <v>88</v>
      </c>
      <c r="M1324" s="31" t="s">
        <v>129</v>
      </c>
      <c r="N1324" s="31" t="s">
        <v>90</v>
      </c>
      <c r="O1324" s="28" t="s">
        <v>90</v>
      </c>
      <c r="P1324" t="s">
        <v>91</v>
      </c>
      <c r="Q1324" s="30" t="s">
        <v>92</v>
      </c>
      <c r="R1324" s="28">
        <v>7</v>
      </c>
      <c r="S1324" s="28">
        <v>5</v>
      </c>
      <c r="T1324">
        <v>1992</v>
      </c>
      <c r="U1324">
        <v>1992</v>
      </c>
      <c r="V1324" s="14">
        <f t="shared" si="20"/>
        <v>0</v>
      </c>
      <c r="W1324" s="28" t="s">
        <v>93</v>
      </c>
      <c r="X1324" s="28" t="s">
        <v>94</v>
      </c>
      <c r="Y1324" s="30" t="s">
        <v>140</v>
      </c>
      <c r="Z1324" s="28" t="s">
        <v>140</v>
      </c>
      <c r="AA1324" t="s">
        <v>117</v>
      </c>
      <c r="AB1324" s="28">
        <v>0</v>
      </c>
      <c r="AC1324" s="28" t="s">
        <v>97</v>
      </c>
      <c r="AD1324" s="28" t="s">
        <v>98</v>
      </c>
      <c r="AE1324" s="30" t="s">
        <v>99</v>
      </c>
      <c r="AF1324" t="s">
        <v>97</v>
      </c>
      <c r="AG1324" t="s">
        <v>98</v>
      </c>
      <c r="AH1324" t="s">
        <v>100</v>
      </c>
      <c r="AI1324" t="s">
        <v>101</v>
      </c>
      <c r="AJ1324">
        <v>674</v>
      </c>
      <c r="AK1324" t="s">
        <v>102</v>
      </c>
      <c r="AL1324">
        <v>0</v>
      </c>
      <c r="AM1324">
        <v>76</v>
      </c>
      <c r="AN1324">
        <v>750</v>
      </c>
      <c r="AO1324" s="28" t="s">
        <v>103</v>
      </c>
      <c r="AP1324" s="28" t="s">
        <v>104</v>
      </c>
      <c r="AQ1324" t="s">
        <v>105</v>
      </c>
      <c r="AR1324" t="s">
        <v>106</v>
      </c>
      <c r="AS1324">
        <v>1061</v>
      </c>
      <c r="AT1324">
        <v>862</v>
      </c>
      <c r="AU1324">
        <v>0</v>
      </c>
      <c r="AV1324">
        <v>1923</v>
      </c>
      <c r="AW1324" s="30">
        <v>1</v>
      </c>
      <c r="AX1324">
        <v>0</v>
      </c>
      <c r="AY1324" s="30">
        <v>2</v>
      </c>
      <c r="AZ1324" s="30">
        <v>1</v>
      </c>
      <c r="BA1324">
        <v>3</v>
      </c>
      <c r="BB1324" s="14">
        <f>IF(Table1[[#This Row],[FullBath]]+Table1[[#This Row],[HalfBath]]=Table1[[#This Row],[BedroomAbvGr]],1,0)</f>
        <v>1</v>
      </c>
      <c r="BC1324">
        <v>1</v>
      </c>
      <c r="BD1324" s="30" t="s">
        <v>97</v>
      </c>
      <c r="BE1324">
        <v>8</v>
      </c>
      <c r="BF1324" t="s">
        <v>107</v>
      </c>
      <c r="BG1324">
        <v>1</v>
      </c>
      <c r="BH1324" t="s">
        <v>98</v>
      </c>
      <c r="BI1324" t="s">
        <v>108</v>
      </c>
      <c r="BJ1324">
        <v>1992</v>
      </c>
      <c r="BK1324" t="s">
        <v>109</v>
      </c>
      <c r="BL1324">
        <v>2</v>
      </c>
      <c r="BM1324">
        <v>564</v>
      </c>
      <c r="BN1324" t="s">
        <v>98</v>
      </c>
      <c r="BO1324" t="s">
        <v>98</v>
      </c>
      <c r="BP1324" t="s">
        <v>105</v>
      </c>
      <c r="BQ1324" s="30">
        <v>240</v>
      </c>
      <c r="BR1324" s="14">
        <f>IF(Table1[[#This Row],[WoodDeckSF]]&gt;0,1,0)</f>
        <v>1</v>
      </c>
      <c r="BS1324">
        <v>39</v>
      </c>
      <c r="BT1324">
        <v>0</v>
      </c>
      <c r="BU1324">
        <v>0</v>
      </c>
      <c r="BV1324">
        <v>0</v>
      </c>
      <c r="BW1324">
        <v>0</v>
      </c>
      <c r="BX1324" s="28" t="s">
        <v>83</v>
      </c>
      <c r="BY1324" s="14">
        <f>IF(Table1[[#This Row],[PoolQC]]="NA", 0, 1)</f>
        <v>0</v>
      </c>
      <c r="BZ1324" s="30" t="s">
        <v>83</v>
      </c>
      <c r="CA1324" s="14">
        <f>IF(Table1[[#This Row],[Fence]]="NA",0,1)</f>
        <v>0</v>
      </c>
      <c r="CB1324" t="s">
        <v>83</v>
      </c>
      <c r="CC1324">
        <v>0</v>
      </c>
      <c r="CD1324" s="30">
        <v>6</v>
      </c>
      <c r="CE1324">
        <v>2010</v>
      </c>
      <c r="CF1324" t="s">
        <v>110</v>
      </c>
      <c r="CG1324" t="s">
        <v>111</v>
      </c>
      <c r="CH1324" s="14">
        <f>IF(Table1[[#This Row],[SaleCondition]]="Normal",1,0)</f>
        <v>1</v>
      </c>
      <c r="CI1324" s="1">
        <v>190000</v>
      </c>
    </row>
    <row r="1325" spans="1:87" x14ac:dyDescent="0.2">
      <c r="A1325">
        <v>1324</v>
      </c>
      <c r="B1325">
        <v>30</v>
      </c>
      <c r="C1325" s="28" t="s">
        <v>81</v>
      </c>
      <c r="D1325">
        <v>50</v>
      </c>
      <c r="E1325">
        <v>5330</v>
      </c>
      <c r="F1325" s="28" t="s">
        <v>82</v>
      </c>
      <c r="G1325" t="s">
        <v>83</v>
      </c>
      <c r="H1325" t="s">
        <v>84</v>
      </c>
      <c r="I1325" s="28" t="s">
        <v>199</v>
      </c>
      <c r="J1325" t="s">
        <v>86</v>
      </c>
      <c r="K1325" s="30" t="s">
        <v>87</v>
      </c>
      <c r="L1325" t="s">
        <v>88</v>
      </c>
      <c r="M1325" s="31" t="s">
        <v>148</v>
      </c>
      <c r="N1325" s="31" t="s">
        <v>90</v>
      </c>
      <c r="O1325" s="28" t="s">
        <v>90</v>
      </c>
      <c r="P1325" t="s">
        <v>91</v>
      </c>
      <c r="Q1325" s="30" t="s">
        <v>115</v>
      </c>
      <c r="R1325" s="28">
        <v>4</v>
      </c>
      <c r="S1325" s="28">
        <v>7</v>
      </c>
      <c r="T1325">
        <v>1940</v>
      </c>
      <c r="U1325">
        <v>1950</v>
      </c>
      <c r="V1325" s="14">
        <f t="shared" si="20"/>
        <v>1</v>
      </c>
      <c r="W1325" s="28" t="s">
        <v>152</v>
      </c>
      <c r="X1325" s="28" t="s">
        <v>94</v>
      </c>
      <c r="Y1325" s="30" t="s">
        <v>95</v>
      </c>
      <c r="Z1325" s="28" t="s">
        <v>95</v>
      </c>
      <c r="AA1325" t="s">
        <v>117</v>
      </c>
      <c r="AB1325" s="28">
        <v>0</v>
      </c>
      <c r="AC1325" s="28" t="s">
        <v>147</v>
      </c>
      <c r="AD1325" s="28" t="s">
        <v>98</v>
      </c>
      <c r="AE1325" s="30" t="s">
        <v>118</v>
      </c>
      <c r="AF1325" t="s">
        <v>98</v>
      </c>
      <c r="AG1325" t="s">
        <v>98</v>
      </c>
      <c r="AH1325" t="s">
        <v>100</v>
      </c>
      <c r="AI1325" t="s">
        <v>172</v>
      </c>
      <c r="AJ1325">
        <v>280</v>
      </c>
      <c r="AK1325" t="s">
        <v>102</v>
      </c>
      <c r="AL1325">
        <v>0</v>
      </c>
      <c r="AM1325">
        <v>140</v>
      </c>
      <c r="AN1325">
        <v>420</v>
      </c>
      <c r="AO1325" s="28" t="s">
        <v>103</v>
      </c>
      <c r="AP1325" s="28" t="s">
        <v>97</v>
      </c>
      <c r="AQ1325" t="s">
        <v>105</v>
      </c>
      <c r="AR1325" t="s">
        <v>106</v>
      </c>
      <c r="AS1325">
        <v>708</v>
      </c>
      <c r="AT1325">
        <v>0</v>
      </c>
      <c r="AU1325">
        <v>0</v>
      </c>
      <c r="AV1325">
        <v>708</v>
      </c>
      <c r="AW1325" s="30">
        <v>0</v>
      </c>
      <c r="AX1325">
        <v>0</v>
      </c>
      <c r="AY1325" s="30">
        <v>1</v>
      </c>
      <c r="AZ1325" s="30">
        <v>0</v>
      </c>
      <c r="BA1325">
        <v>2</v>
      </c>
      <c r="BB1325" s="14">
        <f>IF(Table1[[#This Row],[FullBath]]+Table1[[#This Row],[HalfBath]]=Table1[[#This Row],[BedroomAbvGr]],1,0)</f>
        <v>0</v>
      </c>
      <c r="BC1325">
        <v>1</v>
      </c>
      <c r="BD1325" s="30" t="s">
        <v>147</v>
      </c>
      <c r="BE1325">
        <v>5</v>
      </c>
      <c r="BF1325" t="s">
        <v>107</v>
      </c>
      <c r="BG1325">
        <v>0</v>
      </c>
      <c r="BH1325" t="s">
        <v>83</v>
      </c>
      <c r="BI1325" t="s">
        <v>83</v>
      </c>
      <c r="BJ1325" t="s">
        <v>83</v>
      </c>
      <c r="BK1325" t="s">
        <v>83</v>
      </c>
      <c r="BL1325">
        <v>0</v>
      </c>
      <c r="BM1325">
        <v>0</v>
      </c>
      <c r="BN1325" t="s">
        <v>83</v>
      </c>
      <c r="BO1325" t="s">
        <v>83</v>
      </c>
      <c r="BP1325" t="s">
        <v>105</v>
      </c>
      <c r="BQ1325" s="30">
        <v>164</v>
      </c>
      <c r="BR1325" s="14">
        <f>IF(Table1[[#This Row],[WoodDeckSF]]&gt;0,1,0)</f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s="28" t="s">
        <v>83</v>
      </c>
      <c r="BY1325" s="14">
        <f>IF(Table1[[#This Row],[PoolQC]]="NA", 0, 1)</f>
        <v>0</v>
      </c>
      <c r="BZ1325" s="30" t="s">
        <v>83</v>
      </c>
      <c r="CA1325" s="14">
        <f>IF(Table1[[#This Row],[Fence]]="NA",0,1)</f>
        <v>0</v>
      </c>
      <c r="CB1325" t="s">
        <v>83</v>
      </c>
      <c r="CC1325">
        <v>0</v>
      </c>
      <c r="CD1325" s="30">
        <v>12</v>
      </c>
      <c r="CE1325">
        <v>2009</v>
      </c>
      <c r="CF1325" t="s">
        <v>110</v>
      </c>
      <c r="CG1325" t="s">
        <v>111</v>
      </c>
      <c r="CH1325" s="14">
        <f>IF(Table1[[#This Row],[SaleCondition]]="Normal",1,0)</f>
        <v>1</v>
      </c>
      <c r="CI1325" s="1">
        <v>82500</v>
      </c>
    </row>
    <row r="1326" spans="1:87" x14ac:dyDescent="0.2">
      <c r="A1326">
        <v>1325</v>
      </c>
      <c r="B1326">
        <v>20</v>
      </c>
      <c r="C1326" s="28" t="s">
        <v>81</v>
      </c>
      <c r="D1326">
        <v>75</v>
      </c>
      <c r="E1326">
        <v>9986</v>
      </c>
      <c r="F1326" s="28" t="s">
        <v>82</v>
      </c>
      <c r="G1326" t="s">
        <v>83</v>
      </c>
      <c r="H1326" t="s">
        <v>84</v>
      </c>
      <c r="I1326" s="28" t="s">
        <v>85</v>
      </c>
      <c r="J1326" t="s">
        <v>86</v>
      </c>
      <c r="K1326" s="30" t="s">
        <v>87</v>
      </c>
      <c r="L1326" t="s">
        <v>88</v>
      </c>
      <c r="M1326" s="31" t="s">
        <v>136</v>
      </c>
      <c r="N1326" s="31" t="s">
        <v>90</v>
      </c>
      <c r="O1326" s="28" t="s">
        <v>90</v>
      </c>
      <c r="P1326" t="s">
        <v>91</v>
      </c>
      <c r="Q1326" s="30" t="s">
        <v>115</v>
      </c>
      <c r="R1326" s="28">
        <v>8</v>
      </c>
      <c r="S1326" s="28">
        <v>5</v>
      </c>
      <c r="T1326">
        <v>2006</v>
      </c>
      <c r="U1326">
        <v>2007</v>
      </c>
      <c r="V1326" s="14">
        <f t="shared" si="20"/>
        <v>1</v>
      </c>
      <c r="W1326" s="28" t="s">
        <v>93</v>
      </c>
      <c r="X1326" s="28" t="s">
        <v>94</v>
      </c>
      <c r="Y1326" s="30" t="s">
        <v>95</v>
      </c>
      <c r="Z1326" s="28" t="s">
        <v>95</v>
      </c>
      <c r="AA1326" t="s">
        <v>96</v>
      </c>
      <c r="AB1326" s="28">
        <v>428</v>
      </c>
      <c r="AC1326" s="28" t="s">
        <v>97</v>
      </c>
      <c r="AD1326" s="28" t="s">
        <v>98</v>
      </c>
      <c r="AE1326" s="30" t="s">
        <v>99</v>
      </c>
      <c r="AF1326" t="s">
        <v>104</v>
      </c>
      <c r="AG1326" t="s">
        <v>98</v>
      </c>
      <c r="AH1326" t="s">
        <v>130</v>
      </c>
      <c r="AI1326" t="s">
        <v>102</v>
      </c>
      <c r="AJ1326">
        <v>0</v>
      </c>
      <c r="AK1326" t="s">
        <v>102</v>
      </c>
      <c r="AL1326">
        <v>0</v>
      </c>
      <c r="AM1326">
        <v>1795</v>
      </c>
      <c r="AN1326">
        <v>1795</v>
      </c>
      <c r="AO1326" s="28" t="s">
        <v>103</v>
      </c>
      <c r="AP1326" s="28" t="s">
        <v>104</v>
      </c>
      <c r="AQ1326" t="s">
        <v>105</v>
      </c>
      <c r="AR1326" t="s">
        <v>106</v>
      </c>
      <c r="AS1326">
        <v>1795</v>
      </c>
      <c r="AT1326">
        <v>0</v>
      </c>
      <c r="AU1326">
        <v>0</v>
      </c>
      <c r="AV1326">
        <v>1795</v>
      </c>
      <c r="AW1326" s="30">
        <v>0</v>
      </c>
      <c r="AX1326">
        <v>0</v>
      </c>
      <c r="AY1326" s="30">
        <v>2</v>
      </c>
      <c r="AZ1326" s="30">
        <v>0</v>
      </c>
      <c r="BA1326">
        <v>2</v>
      </c>
      <c r="BB1326" s="14">
        <f>IF(Table1[[#This Row],[FullBath]]+Table1[[#This Row],[HalfBath]]=Table1[[#This Row],[BedroomAbvGr]],1,0)</f>
        <v>1</v>
      </c>
      <c r="BC1326">
        <v>1</v>
      </c>
      <c r="BD1326" s="30" t="s">
        <v>97</v>
      </c>
      <c r="BE1326">
        <v>7</v>
      </c>
      <c r="BF1326" t="s">
        <v>107</v>
      </c>
      <c r="BG1326">
        <v>1</v>
      </c>
      <c r="BH1326" t="s">
        <v>97</v>
      </c>
      <c r="BI1326" t="s">
        <v>108</v>
      </c>
      <c r="BJ1326">
        <v>2007</v>
      </c>
      <c r="BK1326" t="s">
        <v>109</v>
      </c>
      <c r="BL1326">
        <v>3</v>
      </c>
      <c r="BM1326">
        <v>895</v>
      </c>
      <c r="BN1326" t="s">
        <v>98</v>
      </c>
      <c r="BO1326" t="s">
        <v>98</v>
      </c>
      <c r="BP1326" t="s">
        <v>105</v>
      </c>
      <c r="BQ1326" s="30">
        <v>0</v>
      </c>
      <c r="BR1326" s="14">
        <f>IF(Table1[[#This Row],[WoodDeckSF]]&gt;0,1,0)</f>
        <v>0</v>
      </c>
      <c r="BS1326">
        <v>49</v>
      </c>
      <c r="BT1326">
        <v>0</v>
      </c>
      <c r="BU1326">
        <v>0</v>
      </c>
      <c r="BV1326">
        <v>0</v>
      </c>
      <c r="BW1326">
        <v>0</v>
      </c>
      <c r="BX1326" s="28" t="s">
        <v>83</v>
      </c>
      <c r="BY1326" s="14">
        <f>IF(Table1[[#This Row],[PoolQC]]="NA", 0, 1)</f>
        <v>0</v>
      </c>
      <c r="BZ1326" s="30" t="s">
        <v>83</v>
      </c>
      <c r="CA1326" s="14">
        <f>IF(Table1[[#This Row],[Fence]]="NA",0,1)</f>
        <v>0</v>
      </c>
      <c r="CB1326" t="s">
        <v>83</v>
      </c>
      <c r="CC1326">
        <v>0</v>
      </c>
      <c r="CD1326" s="30">
        <v>2</v>
      </c>
      <c r="CE1326">
        <v>2007</v>
      </c>
      <c r="CF1326" t="s">
        <v>158</v>
      </c>
      <c r="CG1326" t="s">
        <v>159</v>
      </c>
      <c r="CH1326" s="14">
        <f>IF(Table1[[#This Row],[SaleCondition]]="Normal",1,0)</f>
        <v>0</v>
      </c>
      <c r="CI1326" s="1">
        <v>147000</v>
      </c>
    </row>
    <row r="1327" spans="1:87" x14ac:dyDescent="0.2">
      <c r="A1327">
        <v>1326</v>
      </c>
      <c r="B1327">
        <v>30</v>
      </c>
      <c r="C1327" s="28" t="s">
        <v>142</v>
      </c>
      <c r="D1327">
        <v>40</v>
      </c>
      <c r="E1327">
        <v>3636</v>
      </c>
      <c r="F1327" s="28" t="s">
        <v>82</v>
      </c>
      <c r="G1327" t="s">
        <v>83</v>
      </c>
      <c r="H1327" t="s">
        <v>84</v>
      </c>
      <c r="I1327" s="28" t="s">
        <v>85</v>
      </c>
      <c r="J1327" t="s">
        <v>86</v>
      </c>
      <c r="K1327" s="30" t="s">
        <v>87</v>
      </c>
      <c r="L1327" t="s">
        <v>88</v>
      </c>
      <c r="M1327" s="31" t="s">
        <v>176</v>
      </c>
      <c r="N1327" s="31" t="s">
        <v>90</v>
      </c>
      <c r="O1327" s="28" t="s">
        <v>90</v>
      </c>
      <c r="P1327" t="s">
        <v>91</v>
      </c>
      <c r="Q1327" s="30" t="s">
        <v>115</v>
      </c>
      <c r="R1327" s="28">
        <v>4</v>
      </c>
      <c r="S1327" s="28">
        <v>4</v>
      </c>
      <c r="T1327">
        <v>1922</v>
      </c>
      <c r="U1327">
        <v>1950</v>
      </c>
      <c r="V1327" s="14">
        <f t="shared" si="20"/>
        <v>1</v>
      </c>
      <c r="W1327" s="28" t="s">
        <v>93</v>
      </c>
      <c r="X1327" s="28" t="s">
        <v>94</v>
      </c>
      <c r="Y1327" s="30" t="s">
        <v>186</v>
      </c>
      <c r="Z1327" s="28" t="s">
        <v>186</v>
      </c>
      <c r="AA1327" t="s">
        <v>117</v>
      </c>
      <c r="AB1327" s="28">
        <v>0</v>
      </c>
      <c r="AC1327" s="28" t="s">
        <v>98</v>
      </c>
      <c r="AD1327" s="28" t="s">
        <v>98</v>
      </c>
      <c r="AE1327" s="30" t="s">
        <v>126</v>
      </c>
      <c r="AF1327" t="s">
        <v>98</v>
      </c>
      <c r="AG1327" t="s">
        <v>147</v>
      </c>
      <c r="AH1327" t="s">
        <v>100</v>
      </c>
      <c r="AI1327" t="s">
        <v>102</v>
      </c>
      <c r="AJ1327">
        <v>0</v>
      </c>
      <c r="AK1327" t="s">
        <v>102</v>
      </c>
      <c r="AL1327">
        <v>0</v>
      </c>
      <c r="AM1327">
        <v>796</v>
      </c>
      <c r="AN1327">
        <v>796</v>
      </c>
      <c r="AO1327" s="28" t="s">
        <v>103</v>
      </c>
      <c r="AP1327" s="28" t="s">
        <v>147</v>
      </c>
      <c r="AQ1327" t="s">
        <v>177</v>
      </c>
      <c r="AR1327" t="s">
        <v>106</v>
      </c>
      <c r="AS1327">
        <v>796</v>
      </c>
      <c r="AT1327">
        <v>0</v>
      </c>
      <c r="AU1327">
        <v>0</v>
      </c>
      <c r="AV1327">
        <v>796</v>
      </c>
      <c r="AW1327" s="30">
        <v>0</v>
      </c>
      <c r="AX1327">
        <v>0</v>
      </c>
      <c r="AY1327" s="30">
        <v>1</v>
      </c>
      <c r="AZ1327" s="30">
        <v>0</v>
      </c>
      <c r="BA1327">
        <v>2</v>
      </c>
      <c r="BB1327" s="14">
        <f>IF(Table1[[#This Row],[FullBath]]+Table1[[#This Row],[HalfBath]]=Table1[[#This Row],[BedroomAbvGr]],1,0)</f>
        <v>0</v>
      </c>
      <c r="BC1327">
        <v>1</v>
      </c>
      <c r="BD1327" s="30" t="s">
        <v>98</v>
      </c>
      <c r="BE1327">
        <v>5</v>
      </c>
      <c r="BF1327" t="s">
        <v>107</v>
      </c>
      <c r="BG1327">
        <v>0</v>
      </c>
      <c r="BH1327" t="s">
        <v>83</v>
      </c>
      <c r="BI1327" t="s">
        <v>83</v>
      </c>
      <c r="BJ1327" t="s">
        <v>83</v>
      </c>
      <c r="BK1327" t="s">
        <v>83</v>
      </c>
      <c r="BL1327">
        <v>0</v>
      </c>
      <c r="BM1327">
        <v>0</v>
      </c>
      <c r="BN1327" t="s">
        <v>83</v>
      </c>
      <c r="BO1327" t="s">
        <v>83</v>
      </c>
      <c r="BP1327" t="s">
        <v>177</v>
      </c>
      <c r="BQ1327" s="30">
        <v>0</v>
      </c>
      <c r="BR1327" s="14">
        <f>IF(Table1[[#This Row],[WoodDeckSF]]&gt;0,1,0)</f>
        <v>0</v>
      </c>
      <c r="BS1327">
        <v>0</v>
      </c>
      <c r="BT1327">
        <v>100</v>
      </c>
      <c r="BU1327">
        <v>0</v>
      </c>
      <c r="BV1327">
        <v>0</v>
      </c>
      <c r="BW1327">
        <v>0</v>
      </c>
      <c r="BX1327" s="28" t="s">
        <v>83</v>
      </c>
      <c r="BY1327" s="14">
        <f>IF(Table1[[#This Row],[PoolQC]]="NA", 0, 1)</f>
        <v>0</v>
      </c>
      <c r="BZ1327" s="30" t="s">
        <v>134</v>
      </c>
      <c r="CA1327" s="14">
        <f>IF(Table1[[#This Row],[Fence]]="NA",0,1)</f>
        <v>1</v>
      </c>
      <c r="CB1327" t="s">
        <v>83</v>
      </c>
      <c r="CC1327">
        <v>0</v>
      </c>
      <c r="CD1327" s="30">
        <v>1</v>
      </c>
      <c r="CE1327">
        <v>2008</v>
      </c>
      <c r="CF1327" t="s">
        <v>110</v>
      </c>
      <c r="CG1327" t="s">
        <v>111</v>
      </c>
      <c r="CH1327" s="14">
        <f>IF(Table1[[#This Row],[SaleCondition]]="Normal",1,0)</f>
        <v>1</v>
      </c>
      <c r="CI1327" s="1">
        <v>55000</v>
      </c>
    </row>
    <row r="1328" spans="1:87" x14ac:dyDescent="0.2">
      <c r="A1328">
        <v>1327</v>
      </c>
      <c r="B1328">
        <v>30</v>
      </c>
      <c r="C1328" s="28" t="s">
        <v>239</v>
      </c>
      <c r="D1328">
        <v>70</v>
      </c>
      <c r="E1328">
        <v>4270</v>
      </c>
      <c r="F1328" s="28" t="s">
        <v>82</v>
      </c>
      <c r="G1328" t="s">
        <v>83</v>
      </c>
      <c r="H1328" t="s">
        <v>84</v>
      </c>
      <c r="I1328" s="28" t="s">
        <v>175</v>
      </c>
      <c r="J1328" t="s">
        <v>86</v>
      </c>
      <c r="K1328" s="30" t="s">
        <v>87</v>
      </c>
      <c r="L1328" t="s">
        <v>194</v>
      </c>
      <c r="M1328" s="31" t="s">
        <v>185</v>
      </c>
      <c r="N1328" s="31" t="s">
        <v>90</v>
      </c>
      <c r="O1328" s="28" t="s">
        <v>90</v>
      </c>
      <c r="P1328" t="s">
        <v>91</v>
      </c>
      <c r="Q1328" s="30" t="s">
        <v>115</v>
      </c>
      <c r="R1328" s="28">
        <v>3</v>
      </c>
      <c r="S1328" s="28">
        <v>6</v>
      </c>
      <c r="T1328">
        <v>1931</v>
      </c>
      <c r="U1328">
        <v>2006</v>
      </c>
      <c r="V1328" s="14">
        <f t="shared" si="20"/>
        <v>1</v>
      </c>
      <c r="W1328" s="28" t="s">
        <v>93</v>
      </c>
      <c r="X1328" s="28" t="s">
        <v>94</v>
      </c>
      <c r="Y1328" s="30" t="s">
        <v>116</v>
      </c>
      <c r="Z1328" s="28" t="s">
        <v>116</v>
      </c>
      <c r="AA1328" t="s">
        <v>117</v>
      </c>
      <c r="AB1328" s="28">
        <v>0</v>
      </c>
      <c r="AC1328" s="28" t="s">
        <v>98</v>
      </c>
      <c r="AD1328" s="28" t="s">
        <v>98</v>
      </c>
      <c r="AE1328" s="30" t="s">
        <v>126</v>
      </c>
      <c r="AF1328" t="s">
        <v>98</v>
      </c>
      <c r="AG1328" t="s">
        <v>98</v>
      </c>
      <c r="AH1328" t="s">
        <v>100</v>
      </c>
      <c r="AI1328" t="s">
        <v>153</v>
      </c>
      <c r="AJ1328">
        <v>544</v>
      </c>
      <c r="AK1328" t="s">
        <v>102</v>
      </c>
      <c r="AL1328">
        <v>0</v>
      </c>
      <c r="AM1328">
        <v>0</v>
      </c>
      <c r="AN1328">
        <v>544</v>
      </c>
      <c r="AO1328" s="28" t="s">
        <v>103</v>
      </c>
      <c r="AP1328" s="28" t="s">
        <v>104</v>
      </c>
      <c r="AQ1328" t="s">
        <v>105</v>
      </c>
      <c r="AR1328" t="s">
        <v>106</v>
      </c>
      <c r="AS1328">
        <v>774</v>
      </c>
      <c r="AT1328">
        <v>0</v>
      </c>
      <c r="AU1328">
        <v>0</v>
      </c>
      <c r="AV1328">
        <v>774</v>
      </c>
      <c r="AW1328" s="30">
        <v>0</v>
      </c>
      <c r="AX1328">
        <v>0</v>
      </c>
      <c r="AY1328" s="30">
        <v>1</v>
      </c>
      <c r="AZ1328" s="30">
        <v>0</v>
      </c>
      <c r="BA1328">
        <v>3</v>
      </c>
      <c r="BB1328" s="14">
        <f>IF(Table1[[#This Row],[FullBath]]+Table1[[#This Row],[HalfBath]]=Table1[[#This Row],[BedroomAbvGr]],1,0)</f>
        <v>0</v>
      </c>
      <c r="BC1328">
        <v>1</v>
      </c>
      <c r="BD1328" s="30" t="s">
        <v>97</v>
      </c>
      <c r="BE1328">
        <v>6</v>
      </c>
      <c r="BF1328" t="s">
        <v>107</v>
      </c>
      <c r="BG1328">
        <v>0</v>
      </c>
      <c r="BH1328" t="s">
        <v>83</v>
      </c>
      <c r="BI1328" t="s">
        <v>83</v>
      </c>
      <c r="BJ1328" t="s">
        <v>83</v>
      </c>
      <c r="BK1328" t="s">
        <v>83</v>
      </c>
      <c r="BL1328">
        <v>0</v>
      </c>
      <c r="BM1328">
        <v>0</v>
      </c>
      <c r="BN1328" t="s">
        <v>83</v>
      </c>
      <c r="BO1328" t="s">
        <v>83</v>
      </c>
      <c r="BP1328" t="s">
        <v>105</v>
      </c>
      <c r="BQ1328" s="30">
        <v>0</v>
      </c>
      <c r="BR1328" s="14">
        <f>IF(Table1[[#This Row],[WoodDeckSF]]&gt;0,1,0)</f>
        <v>0</v>
      </c>
      <c r="BS1328">
        <v>0</v>
      </c>
      <c r="BT1328">
        <v>286</v>
      </c>
      <c r="BU1328">
        <v>0</v>
      </c>
      <c r="BV1328">
        <v>0</v>
      </c>
      <c r="BW1328">
        <v>0</v>
      </c>
      <c r="BX1328" s="28" t="s">
        <v>83</v>
      </c>
      <c r="BY1328" s="14">
        <f>IF(Table1[[#This Row],[PoolQC]]="NA", 0, 1)</f>
        <v>0</v>
      </c>
      <c r="BZ1328" s="30" t="s">
        <v>83</v>
      </c>
      <c r="CA1328" s="14">
        <f>IF(Table1[[#This Row],[Fence]]="NA",0,1)</f>
        <v>0</v>
      </c>
      <c r="CB1328" t="s">
        <v>83</v>
      </c>
      <c r="CC1328">
        <v>0</v>
      </c>
      <c r="CD1328" s="30">
        <v>5</v>
      </c>
      <c r="CE1328">
        <v>2007</v>
      </c>
      <c r="CF1328" t="s">
        <v>110</v>
      </c>
      <c r="CG1328" t="s">
        <v>111</v>
      </c>
      <c r="CH1328" s="14">
        <f>IF(Table1[[#This Row],[SaleCondition]]="Normal",1,0)</f>
        <v>1</v>
      </c>
      <c r="CI1328" s="1">
        <v>79000</v>
      </c>
    </row>
    <row r="1329" spans="1:87" x14ac:dyDescent="0.2">
      <c r="A1329">
        <v>1328</v>
      </c>
      <c r="B1329">
        <v>20</v>
      </c>
      <c r="C1329" s="28" t="s">
        <v>81</v>
      </c>
      <c r="D1329">
        <v>60</v>
      </c>
      <c r="E1329">
        <v>6600</v>
      </c>
      <c r="F1329" s="28" t="s">
        <v>82</v>
      </c>
      <c r="G1329" t="s">
        <v>83</v>
      </c>
      <c r="H1329" t="s">
        <v>84</v>
      </c>
      <c r="I1329" s="28" t="s">
        <v>85</v>
      </c>
      <c r="J1329" t="s">
        <v>86</v>
      </c>
      <c r="K1329" s="30" t="s">
        <v>87</v>
      </c>
      <c r="L1329" t="s">
        <v>88</v>
      </c>
      <c r="M1329" s="31" t="s">
        <v>131</v>
      </c>
      <c r="N1329" s="31" t="s">
        <v>90</v>
      </c>
      <c r="O1329" s="28" t="s">
        <v>90</v>
      </c>
      <c r="P1329" t="s">
        <v>91</v>
      </c>
      <c r="Q1329" s="30" t="s">
        <v>115</v>
      </c>
      <c r="R1329" s="28">
        <v>5</v>
      </c>
      <c r="S1329" s="28">
        <v>9</v>
      </c>
      <c r="T1329">
        <v>1982</v>
      </c>
      <c r="U1329">
        <v>2008</v>
      </c>
      <c r="V1329" s="14">
        <f t="shared" si="20"/>
        <v>1</v>
      </c>
      <c r="W1329" s="28" t="s">
        <v>93</v>
      </c>
      <c r="X1329" s="28" t="s">
        <v>94</v>
      </c>
      <c r="Y1329" s="30" t="s">
        <v>95</v>
      </c>
      <c r="Z1329" s="28" t="s">
        <v>95</v>
      </c>
      <c r="AA1329" t="s">
        <v>117</v>
      </c>
      <c r="AB1329" s="28">
        <v>0</v>
      </c>
      <c r="AC1329" s="28" t="s">
        <v>97</v>
      </c>
      <c r="AD1329" s="28" t="s">
        <v>97</v>
      </c>
      <c r="AE1329" s="30" t="s">
        <v>118</v>
      </c>
      <c r="AF1329" t="s">
        <v>98</v>
      </c>
      <c r="AG1329" t="s">
        <v>98</v>
      </c>
      <c r="AH1329" t="s">
        <v>100</v>
      </c>
      <c r="AI1329" t="s">
        <v>119</v>
      </c>
      <c r="AJ1329">
        <v>641</v>
      </c>
      <c r="AK1329" t="s">
        <v>102</v>
      </c>
      <c r="AL1329">
        <v>0</v>
      </c>
      <c r="AM1329">
        <v>175</v>
      </c>
      <c r="AN1329">
        <v>816</v>
      </c>
      <c r="AO1329" s="28" t="s">
        <v>103</v>
      </c>
      <c r="AP1329" s="28" t="s">
        <v>104</v>
      </c>
      <c r="AQ1329" t="s">
        <v>105</v>
      </c>
      <c r="AR1329" t="s">
        <v>106</v>
      </c>
      <c r="AS1329">
        <v>816</v>
      </c>
      <c r="AT1329">
        <v>0</v>
      </c>
      <c r="AU1329">
        <v>0</v>
      </c>
      <c r="AV1329">
        <v>816</v>
      </c>
      <c r="AW1329" s="30">
        <v>0</v>
      </c>
      <c r="AX1329">
        <v>1</v>
      </c>
      <c r="AY1329" s="30">
        <v>1</v>
      </c>
      <c r="AZ1329" s="30">
        <v>0</v>
      </c>
      <c r="BA1329">
        <v>3</v>
      </c>
      <c r="BB1329" s="14">
        <f>IF(Table1[[#This Row],[FullBath]]+Table1[[#This Row],[HalfBath]]=Table1[[#This Row],[BedroomAbvGr]],1,0)</f>
        <v>0</v>
      </c>
      <c r="BC1329">
        <v>1</v>
      </c>
      <c r="BD1329" s="30" t="s">
        <v>97</v>
      </c>
      <c r="BE1329">
        <v>5</v>
      </c>
      <c r="BF1329" t="s">
        <v>107</v>
      </c>
      <c r="BG1329">
        <v>1</v>
      </c>
      <c r="BH1329" t="s">
        <v>104</v>
      </c>
      <c r="BI1329" t="s">
        <v>108</v>
      </c>
      <c r="BJ1329">
        <v>1982</v>
      </c>
      <c r="BK1329" t="s">
        <v>102</v>
      </c>
      <c r="BL1329">
        <v>1</v>
      </c>
      <c r="BM1329">
        <v>264</v>
      </c>
      <c r="BN1329" t="s">
        <v>98</v>
      </c>
      <c r="BO1329" t="s">
        <v>98</v>
      </c>
      <c r="BP1329" t="s">
        <v>105</v>
      </c>
      <c r="BQ1329" s="30">
        <v>0</v>
      </c>
      <c r="BR1329" s="14">
        <f>IF(Table1[[#This Row],[WoodDeckSF]]&gt;0,1,0)</f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s="28" t="s">
        <v>83</v>
      </c>
      <c r="BY1329" s="14">
        <f>IF(Table1[[#This Row],[PoolQC]]="NA", 0, 1)</f>
        <v>0</v>
      </c>
      <c r="BZ1329" s="30" t="s">
        <v>134</v>
      </c>
      <c r="CA1329" s="14">
        <f>IF(Table1[[#This Row],[Fence]]="NA",0,1)</f>
        <v>1</v>
      </c>
      <c r="CB1329" t="s">
        <v>83</v>
      </c>
      <c r="CC1329">
        <v>0</v>
      </c>
      <c r="CD1329" s="30">
        <v>10</v>
      </c>
      <c r="CE1329">
        <v>2008</v>
      </c>
      <c r="CF1329" t="s">
        <v>110</v>
      </c>
      <c r="CG1329" t="s">
        <v>111</v>
      </c>
      <c r="CH1329" s="14">
        <f>IF(Table1[[#This Row],[SaleCondition]]="Normal",1,0)</f>
        <v>1</v>
      </c>
      <c r="CI1329" s="1">
        <v>130500</v>
      </c>
    </row>
    <row r="1330" spans="1:87" x14ac:dyDescent="0.2">
      <c r="A1330">
        <v>1329</v>
      </c>
      <c r="B1330">
        <v>50</v>
      </c>
      <c r="C1330" s="28" t="s">
        <v>142</v>
      </c>
      <c r="D1330">
        <v>60</v>
      </c>
      <c r="E1330">
        <v>10440</v>
      </c>
      <c r="F1330" s="28" t="s">
        <v>82</v>
      </c>
      <c r="G1330" t="s">
        <v>174</v>
      </c>
      <c r="H1330" t="s">
        <v>84</v>
      </c>
      <c r="I1330" s="28" t="s">
        <v>85</v>
      </c>
      <c r="J1330" t="s">
        <v>86</v>
      </c>
      <c r="K1330" s="30" t="s">
        <v>122</v>
      </c>
      <c r="L1330" t="s">
        <v>88</v>
      </c>
      <c r="M1330" s="31" t="s">
        <v>143</v>
      </c>
      <c r="N1330" s="31" t="s">
        <v>90</v>
      </c>
      <c r="O1330" s="28" t="s">
        <v>90</v>
      </c>
      <c r="P1330" t="s">
        <v>91</v>
      </c>
      <c r="Q1330" s="30" t="s">
        <v>132</v>
      </c>
      <c r="R1330" s="28">
        <v>6</v>
      </c>
      <c r="S1330" s="28">
        <v>7</v>
      </c>
      <c r="T1330">
        <v>1920</v>
      </c>
      <c r="U1330">
        <v>1950</v>
      </c>
      <c r="V1330" s="14">
        <f t="shared" si="20"/>
        <v>1</v>
      </c>
      <c r="W1330" s="28" t="s">
        <v>93</v>
      </c>
      <c r="X1330" s="28" t="s">
        <v>94</v>
      </c>
      <c r="Y1330" s="30" t="s">
        <v>96</v>
      </c>
      <c r="Z1330" s="28" t="s">
        <v>124</v>
      </c>
      <c r="AA1330" t="s">
        <v>117</v>
      </c>
      <c r="AB1330" s="28">
        <v>0</v>
      </c>
      <c r="AC1330" s="28" t="s">
        <v>97</v>
      </c>
      <c r="AD1330" s="28" t="s">
        <v>97</v>
      </c>
      <c r="AE1330" s="30" t="s">
        <v>126</v>
      </c>
      <c r="AF1330" t="s">
        <v>97</v>
      </c>
      <c r="AG1330" t="s">
        <v>98</v>
      </c>
      <c r="AH1330" t="s">
        <v>100</v>
      </c>
      <c r="AI1330" t="s">
        <v>172</v>
      </c>
      <c r="AJ1330">
        <v>493</v>
      </c>
      <c r="AK1330" t="s">
        <v>102</v>
      </c>
      <c r="AL1330">
        <v>0</v>
      </c>
      <c r="AM1330">
        <v>1017</v>
      </c>
      <c r="AN1330">
        <v>1510</v>
      </c>
      <c r="AO1330" s="28" t="s">
        <v>206</v>
      </c>
      <c r="AP1330" s="28" t="s">
        <v>104</v>
      </c>
      <c r="AQ1330" t="s">
        <v>105</v>
      </c>
      <c r="AR1330" t="s">
        <v>106</v>
      </c>
      <c r="AS1330">
        <v>1584</v>
      </c>
      <c r="AT1330">
        <v>1208</v>
      </c>
      <c r="AU1330">
        <v>0</v>
      </c>
      <c r="AV1330">
        <v>2792</v>
      </c>
      <c r="AW1330" s="30">
        <v>0</v>
      </c>
      <c r="AX1330">
        <v>0</v>
      </c>
      <c r="AY1330" s="30">
        <v>2</v>
      </c>
      <c r="AZ1330" s="30">
        <v>0</v>
      </c>
      <c r="BA1330">
        <v>5</v>
      </c>
      <c r="BB1330" s="14">
        <f>IF(Table1[[#This Row],[FullBath]]+Table1[[#This Row],[HalfBath]]=Table1[[#This Row],[BedroomAbvGr]],1,0)</f>
        <v>0</v>
      </c>
      <c r="BC1330">
        <v>1</v>
      </c>
      <c r="BD1330" s="30" t="s">
        <v>98</v>
      </c>
      <c r="BE1330">
        <v>8</v>
      </c>
      <c r="BF1330" t="s">
        <v>194</v>
      </c>
      <c r="BG1330">
        <v>2</v>
      </c>
      <c r="BH1330" t="s">
        <v>98</v>
      </c>
      <c r="BI1330" t="s">
        <v>127</v>
      </c>
      <c r="BJ1330">
        <v>1920</v>
      </c>
      <c r="BK1330" t="s">
        <v>102</v>
      </c>
      <c r="BL1330">
        <v>2</v>
      </c>
      <c r="BM1330">
        <v>520</v>
      </c>
      <c r="BN1330" t="s">
        <v>147</v>
      </c>
      <c r="BO1330" t="s">
        <v>98</v>
      </c>
      <c r="BP1330" t="s">
        <v>105</v>
      </c>
      <c r="BQ1330" s="30">
        <v>0</v>
      </c>
      <c r="BR1330" s="14">
        <f>IF(Table1[[#This Row],[WoodDeckSF]]&gt;0,1,0)</f>
        <v>0</v>
      </c>
      <c r="BS1330">
        <v>547</v>
      </c>
      <c r="BT1330">
        <v>0</v>
      </c>
      <c r="BU1330">
        <v>0</v>
      </c>
      <c r="BV1330">
        <v>480</v>
      </c>
      <c r="BW1330">
        <v>0</v>
      </c>
      <c r="BX1330" s="28" t="s">
        <v>83</v>
      </c>
      <c r="BY1330" s="14">
        <f>IF(Table1[[#This Row],[PoolQC]]="NA", 0, 1)</f>
        <v>0</v>
      </c>
      <c r="BZ1330" s="30" t="s">
        <v>134</v>
      </c>
      <c r="CA1330" s="14">
        <f>IF(Table1[[#This Row],[Fence]]="NA",0,1)</f>
        <v>1</v>
      </c>
      <c r="CB1330" t="s">
        <v>135</v>
      </c>
      <c r="CC1330">
        <v>1150</v>
      </c>
      <c r="CD1330" s="30">
        <v>6</v>
      </c>
      <c r="CE1330">
        <v>2008</v>
      </c>
      <c r="CF1330" t="s">
        <v>110</v>
      </c>
      <c r="CG1330" t="s">
        <v>111</v>
      </c>
      <c r="CH1330" s="14">
        <f>IF(Table1[[#This Row],[SaleCondition]]="Normal",1,0)</f>
        <v>1</v>
      </c>
      <c r="CI1330" s="1">
        <v>256000</v>
      </c>
    </row>
    <row r="1331" spans="1:87" x14ac:dyDescent="0.2">
      <c r="A1331">
        <v>1330</v>
      </c>
      <c r="B1331">
        <v>60</v>
      </c>
      <c r="C1331" s="28" t="s">
        <v>81</v>
      </c>
      <c r="D1331">
        <v>63</v>
      </c>
      <c r="E1331">
        <v>9084</v>
      </c>
      <c r="F1331" s="28" t="s">
        <v>82</v>
      </c>
      <c r="G1331" t="s">
        <v>83</v>
      </c>
      <c r="H1331" t="s">
        <v>120</v>
      </c>
      <c r="I1331" s="28" t="s">
        <v>85</v>
      </c>
      <c r="J1331" t="s">
        <v>86</v>
      </c>
      <c r="K1331" s="30" t="s">
        <v>87</v>
      </c>
      <c r="L1331" t="s">
        <v>88</v>
      </c>
      <c r="M1331" s="31" t="s">
        <v>193</v>
      </c>
      <c r="N1331" s="31" t="s">
        <v>90</v>
      </c>
      <c r="O1331" s="28" t="s">
        <v>90</v>
      </c>
      <c r="P1331" t="s">
        <v>91</v>
      </c>
      <c r="Q1331" s="30" t="s">
        <v>92</v>
      </c>
      <c r="R1331" s="28">
        <v>7</v>
      </c>
      <c r="S1331" s="28">
        <v>5</v>
      </c>
      <c r="T1331">
        <v>1998</v>
      </c>
      <c r="U1331">
        <v>1998</v>
      </c>
      <c r="V1331" s="14">
        <f t="shared" si="20"/>
        <v>0</v>
      </c>
      <c r="W1331" s="28" t="s">
        <v>152</v>
      </c>
      <c r="X1331" s="28" t="s">
        <v>94</v>
      </c>
      <c r="Y1331" s="30" t="s">
        <v>95</v>
      </c>
      <c r="Z1331" s="28" t="s">
        <v>95</v>
      </c>
      <c r="AA1331" t="s">
        <v>117</v>
      </c>
      <c r="AB1331" s="28">
        <v>0</v>
      </c>
      <c r="AC1331" s="28" t="s">
        <v>98</v>
      </c>
      <c r="AD1331" s="28" t="s">
        <v>98</v>
      </c>
      <c r="AE1331" s="30" t="s">
        <v>99</v>
      </c>
      <c r="AF1331" t="s">
        <v>97</v>
      </c>
      <c r="AG1331" t="s">
        <v>98</v>
      </c>
      <c r="AH1331" t="s">
        <v>100</v>
      </c>
      <c r="AI1331" t="s">
        <v>102</v>
      </c>
      <c r="AJ1331">
        <v>0</v>
      </c>
      <c r="AK1331" t="s">
        <v>102</v>
      </c>
      <c r="AL1331">
        <v>0</v>
      </c>
      <c r="AM1331">
        <v>935</v>
      </c>
      <c r="AN1331">
        <v>935</v>
      </c>
      <c r="AO1331" s="28" t="s">
        <v>103</v>
      </c>
      <c r="AP1331" s="28" t="s">
        <v>97</v>
      </c>
      <c r="AQ1331" t="s">
        <v>105</v>
      </c>
      <c r="AR1331" t="s">
        <v>106</v>
      </c>
      <c r="AS1331">
        <v>955</v>
      </c>
      <c r="AT1331">
        <v>677</v>
      </c>
      <c r="AU1331">
        <v>0</v>
      </c>
      <c r="AV1331">
        <v>1632</v>
      </c>
      <c r="AW1331" s="30">
        <v>0</v>
      </c>
      <c r="AX1331">
        <v>0</v>
      </c>
      <c r="AY1331" s="30">
        <v>2</v>
      </c>
      <c r="AZ1331" s="30">
        <v>1</v>
      </c>
      <c r="BA1331">
        <v>3</v>
      </c>
      <c r="BB1331" s="14">
        <f>IF(Table1[[#This Row],[FullBath]]+Table1[[#This Row],[HalfBath]]=Table1[[#This Row],[BedroomAbvGr]],1,0)</f>
        <v>1</v>
      </c>
      <c r="BC1331">
        <v>1</v>
      </c>
      <c r="BD1331" s="30" t="s">
        <v>98</v>
      </c>
      <c r="BE1331">
        <v>8</v>
      </c>
      <c r="BF1331" t="s">
        <v>107</v>
      </c>
      <c r="BG1331">
        <v>1</v>
      </c>
      <c r="BH1331" t="s">
        <v>98</v>
      </c>
      <c r="BI1331" t="s">
        <v>108</v>
      </c>
      <c r="BJ1331">
        <v>1998</v>
      </c>
      <c r="BK1331" t="s">
        <v>157</v>
      </c>
      <c r="BL1331">
        <v>2</v>
      </c>
      <c r="BM1331">
        <v>462</v>
      </c>
      <c r="BN1331" t="s">
        <v>98</v>
      </c>
      <c r="BO1331" t="s">
        <v>98</v>
      </c>
      <c r="BP1331" t="s">
        <v>105</v>
      </c>
      <c r="BQ1331" s="30">
        <v>0</v>
      </c>
      <c r="BR1331" s="14">
        <f>IF(Table1[[#This Row],[WoodDeckSF]]&gt;0,1,0)</f>
        <v>0</v>
      </c>
      <c r="BS1331">
        <v>28</v>
      </c>
      <c r="BT1331">
        <v>0</v>
      </c>
      <c r="BU1331">
        <v>0</v>
      </c>
      <c r="BV1331">
        <v>0</v>
      </c>
      <c r="BW1331">
        <v>0</v>
      </c>
      <c r="BX1331" s="28" t="s">
        <v>83</v>
      </c>
      <c r="BY1331" s="14">
        <f>IF(Table1[[#This Row],[PoolQC]]="NA", 0, 1)</f>
        <v>0</v>
      </c>
      <c r="BZ1331" s="30" t="s">
        <v>83</v>
      </c>
      <c r="CA1331" s="14">
        <f>IF(Table1[[#This Row],[Fence]]="NA",0,1)</f>
        <v>0</v>
      </c>
      <c r="CB1331" t="s">
        <v>83</v>
      </c>
      <c r="CC1331">
        <v>0</v>
      </c>
      <c r="CD1331" s="30">
        <v>6</v>
      </c>
      <c r="CE1331">
        <v>2006</v>
      </c>
      <c r="CF1331" t="s">
        <v>110</v>
      </c>
      <c r="CG1331" t="s">
        <v>111</v>
      </c>
      <c r="CH1331" s="14">
        <f>IF(Table1[[#This Row],[SaleCondition]]="Normal",1,0)</f>
        <v>1</v>
      </c>
      <c r="CI1331" s="1">
        <v>176500</v>
      </c>
    </row>
    <row r="1332" spans="1:87" x14ac:dyDescent="0.2">
      <c r="A1332">
        <v>1331</v>
      </c>
      <c r="B1332">
        <v>20</v>
      </c>
      <c r="C1332" s="28" t="s">
        <v>81</v>
      </c>
      <c r="D1332">
        <v>85</v>
      </c>
      <c r="E1332">
        <v>10000</v>
      </c>
      <c r="F1332" s="28" t="s">
        <v>82</v>
      </c>
      <c r="G1332" t="s">
        <v>83</v>
      </c>
      <c r="H1332" t="s">
        <v>84</v>
      </c>
      <c r="I1332" s="28" t="s">
        <v>85</v>
      </c>
      <c r="J1332" t="s">
        <v>86</v>
      </c>
      <c r="K1332" s="30" t="s">
        <v>87</v>
      </c>
      <c r="L1332" t="s">
        <v>88</v>
      </c>
      <c r="M1332" s="31" t="s">
        <v>136</v>
      </c>
      <c r="N1332" s="31" t="s">
        <v>90</v>
      </c>
      <c r="O1332" s="28" t="s">
        <v>90</v>
      </c>
      <c r="P1332" t="s">
        <v>91</v>
      </c>
      <c r="Q1332" s="30" t="s">
        <v>115</v>
      </c>
      <c r="R1332" s="28">
        <v>8</v>
      </c>
      <c r="S1332" s="28">
        <v>5</v>
      </c>
      <c r="T1332">
        <v>2006</v>
      </c>
      <c r="U1332">
        <v>2006</v>
      </c>
      <c r="V1332" s="14">
        <f t="shared" si="20"/>
        <v>0</v>
      </c>
      <c r="W1332" s="28" t="s">
        <v>152</v>
      </c>
      <c r="X1332" s="28" t="s">
        <v>94</v>
      </c>
      <c r="Y1332" s="30" t="s">
        <v>95</v>
      </c>
      <c r="Z1332" s="28" t="s">
        <v>95</v>
      </c>
      <c r="AA1332" t="s">
        <v>137</v>
      </c>
      <c r="AB1332" s="28">
        <v>410</v>
      </c>
      <c r="AC1332" s="28" t="s">
        <v>97</v>
      </c>
      <c r="AD1332" s="28" t="s">
        <v>98</v>
      </c>
      <c r="AE1332" s="30" t="s">
        <v>99</v>
      </c>
      <c r="AF1332" t="s">
        <v>97</v>
      </c>
      <c r="AG1332" t="s">
        <v>97</v>
      </c>
      <c r="AH1332" t="s">
        <v>130</v>
      </c>
      <c r="AI1332" t="s">
        <v>102</v>
      </c>
      <c r="AJ1332">
        <v>0</v>
      </c>
      <c r="AK1332" t="s">
        <v>102</v>
      </c>
      <c r="AL1332">
        <v>0</v>
      </c>
      <c r="AM1332">
        <v>1588</v>
      </c>
      <c r="AN1332">
        <v>1588</v>
      </c>
      <c r="AO1332" s="28" t="s">
        <v>103</v>
      </c>
      <c r="AP1332" s="28" t="s">
        <v>104</v>
      </c>
      <c r="AQ1332" t="s">
        <v>105</v>
      </c>
      <c r="AR1332" t="s">
        <v>106</v>
      </c>
      <c r="AS1332">
        <v>1588</v>
      </c>
      <c r="AT1332">
        <v>0</v>
      </c>
      <c r="AU1332">
        <v>0</v>
      </c>
      <c r="AV1332">
        <v>1588</v>
      </c>
      <c r="AW1332" s="30">
        <v>0</v>
      </c>
      <c r="AX1332">
        <v>0</v>
      </c>
      <c r="AY1332" s="30">
        <v>2</v>
      </c>
      <c r="AZ1332" s="30">
        <v>0</v>
      </c>
      <c r="BA1332">
        <v>3</v>
      </c>
      <c r="BB1332" s="14">
        <f>IF(Table1[[#This Row],[FullBath]]+Table1[[#This Row],[HalfBath]]=Table1[[#This Row],[BedroomAbvGr]],1,0)</f>
        <v>0</v>
      </c>
      <c r="BC1332">
        <v>1</v>
      </c>
      <c r="BD1332" s="30" t="s">
        <v>97</v>
      </c>
      <c r="BE1332">
        <v>7</v>
      </c>
      <c r="BF1332" t="s">
        <v>107</v>
      </c>
      <c r="BG1332">
        <v>1</v>
      </c>
      <c r="BH1332" t="s">
        <v>97</v>
      </c>
      <c r="BI1332" t="s">
        <v>108</v>
      </c>
      <c r="BJ1332">
        <v>2006</v>
      </c>
      <c r="BK1332" t="s">
        <v>109</v>
      </c>
      <c r="BL1332">
        <v>3</v>
      </c>
      <c r="BM1332">
        <v>825</v>
      </c>
      <c r="BN1332" t="s">
        <v>98</v>
      </c>
      <c r="BO1332" t="s">
        <v>98</v>
      </c>
      <c r="BP1332" t="s">
        <v>105</v>
      </c>
      <c r="BQ1332" s="30">
        <v>144</v>
      </c>
      <c r="BR1332" s="14">
        <f>IF(Table1[[#This Row],[WoodDeckSF]]&gt;0,1,0)</f>
        <v>1</v>
      </c>
      <c r="BS1332">
        <v>45</v>
      </c>
      <c r="BT1332">
        <v>0</v>
      </c>
      <c r="BU1332">
        <v>0</v>
      </c>
      <c r="BV1332">
        <v>0</v>
      </c>
      <c r="BW1332">
        <v>0</v>
      </c>
      <c r="BX1332" s="28" t="s">
        <v>83</v>
      </c>
      <c r="BY1332" s="14">
        <f>IF(Table1[[#This Row],[PoolQC]]="NA", 0, 1)</f>
        <v>0</v>
      </c>
      <c r="BZ1332" s="30" t="s">
        <v>83</v>
      </c>
      <c r="CA1332" s="14">
        <f>IF(Table1[[#This Row],[Fence]]="NA",0,1)</f>
        <v>0</v>
      </c>
      <c r="CB1332" t="s">
        <v>83</v>
      </c>
      <c r="CC1332">
        <v>0</v>
      </c>
      <c r="CD1332" s="30">
        <v>12</v>
      </c>
      <c r="CE1332">
        <v>2007</v>
      </c>
      <c r="CF1332" t="s">
        <v>110</v>
      </c>
      <c r="CG1332" t="s">
        <v>111</v>
      </c>
      <c r="CH1332" s="14">
        <f>IF(Table1[[#This Row],[SaleCondition]]="Normal",1,0)</f>
        <v>1</v>
      </c>
      <c r="CI1332" s="1">
        <v>227000</v>
      </c>
    </row>
    <row r="1333" spans="1:87" x14ac:dyDescent="0.2">
      <c r="A1333">
        <v>1332</v>
      </c>
      <c r="B1333">
        <v>80</v>
      </c>
      <c r="C1333" s="28" t="s">
        <v>81</v>
      </c>
      <c r="D1333">
        <v>55</v>
      </c>
      <c r="E1333">
        <v>10780</v>
      </c>
      <c r="F1333" s="28" t="s">
        <v>82</v>
      </c>
      <c r="G1333" t="s">
        <v>83</v>
      </c>
      <c r="H1333" t="s">
        <v>120</v>
      </c>
      <c r="I1333" s="28" t="s">
        <v>85</v>
      </c>
      <c r="J1333" t="s">
        <v>86</v>
      </c>
      <c r="K1333" s="30" t="s">
        <v>87</v>
      </c>
      <c r="L1333" t="s">
        <v>88</v>
      </c>
      <c r="M1333" s="31" t="s">
        <v>89</v>
      </c>
      <c r="N1333" s="31" t="s">
        <v>90</v>
      </c>
      <c r="O1333" s="28" t="s">
        <v>90</v>
      </c>
      <c r="P1333" t="s">
        <v>91</v>
      </c>
      <c r="Q1333" s="30" t="s">
        <v>197</v>
      </c>
      <c r="R1333" s="28">
        <v>5</v>
      </c>
      <c r="S1333" s="28">
        <v>5</v>
      </c>
      <c r="T1333">
        <v>1976</v>
      </c>
      <c r="U1333">
        <v>1976</v>
      </c>
      <c r="V1333" s="14">
        <f t="shared" si="20"/>
        <v>0</v>
      </c>
      <c r="W1333" s="28" t="s">
        <v>93</v>
      </c>
      <c r="X1333" s="28" t="s">
        <v>94</v>
      </c>
      <c r="Y1333" s="30" t="s">
        <v>116</v>
      </c>
      <c r="Z1333" s="28" t="s">
        <v>116</v>
      </c>
      <c r="AA1333" t="s">
        <v>117</v>
      </c>
      <c r="AB1333" s="28">
        <v>0</v>
      </c>
      <c r="AC1333" s="28" t="s">
        <v>98</v>
      </c>
      <c r="AD1333" s="28" t="s">
        <v>98</v>
      </c>
      <c r="AE1333" s="30" t="s">
        <v>118</v>
      </c>
      <c r="AF1333" t="s">
        <v>98</v>
      </c>
      <c r="AG1333" t="s">
        <v>98</v>
      </c>
      <c r="AH1333" t="s">
        <v>130</v>
      </c>
      <c r="AI1333" t="s">
        <v>119</v>
      </c>
      <c r="AJ1333">
        <v>483</v>
      </c>
      <c r="AK1333" t="s">
        <v>102</v>
      </c>
      <c r="AL1333">
        <v>0</v>
      </c>
      <c r="AM1333">
        <v>428</v>
      </c>
      <c r="AN1333">
        <v>911</v>
      </c>
      <c r="AO1333" s="28" t="s">
        <v>103</v>
      </c>
      <c r="AP1333" s="28" t="s">
        <v>97</v>
      </c>
      <c r="AQ1333" t="s">
        <v>105</v>
      </c>
      <c r="AR1333" t="s">
        <v>106</v>
      </c>
      <c r="AS1333">
        <v>954</v>
      </c>
      <c r="AT1333">
        <v>0</v>
      </c>
      <c r="AU1333">
        <v>0</v>
      </c>
      <c r="AV1333">
        <v>954</v>
      </c>
      <c r="AW1333" s="30">
        <v>0</v>
      </c>
      <c r="AX1333">
        <v>0</v>
      </c>
      <c r="AY1333" s="30">
        <v>1</v>
      </c>
      <c r="AZ1333" s="30">
        <v>0</v>
      </c>
      <c r="BA1333">
        <v>3</v>
      </c>
      <c r="BB1333" s="14">
        <f>IF(Table1[[#This Row],[FullBath]]+Table1[[#This Row],[HalfBath]]=Table1[[#This Row],[BedroomAbvGr]],1,0)</f>
        <v>0</v>
      </c>
      <c r="BC1333">
        <v>1</v>
      </c>
      <c r="BD1333" s="30" t="s">
        <v>98</v>
      </c>
      <c r="BE1333">
        <v>6</v>
      </c>
      <c r="BF1333" t="s">
        <v>107</v>
      </c>
      <c r="BG1333">
        <v>0</v>
      </c>
      <c r="BH1333" t="s">
        <v>83</v>
      </c>
      <c r="BI1333" t="s">
        <v>127</v>
      </c>
      <c r="BJ1333">
        <v>1976</v>
      </c>
      <c r="BK1333" t="s">
        <v>102</v>
      </c>
      <c r="BL1333">
        <v>2</v>
      </c>
      <c r="BM1333">
        <v>576</v>
      </c>
      <c r="BN1333" t="s">
        <v>98</v>
      </c>
      <c r="BO1333" t="s">
        <v>98</v>
      </c>
      <c r="BP1333" t="s">
        <v>105</v>
      </c>
      <c r="BQ1333" s="30">
        <v>0</v>
      </c>
      <c r="BR1333" s="14">
        <f>IF(Table1[[#This Row],[WoodDeckSF]]&gt;0,1,0)</f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 s="28" t="s">
        <v>83</v>
      </c>
      <c r="BY1333" s="14">
        <f>IF(Table1[[#This Row],[PoolQC]]="NA", 0, 1)</f>
        <v>0</v>
      </c>
      <c r="BZ1333" s="30" t="s">
        <v>83</v>
      </c>
      <c r="CA1333" s="14">
        <f>IF(Table1[[#This Row],[Fence]]="NA",0,1)</f>
        <v>0</v>
      </c>
      <c r="CB1333" t="s">
        <v>83</v>
      </c>
      <c r="CC1333">
        <v>0</v>
      </c>
      <c r="CD1333" s="30">
        <v>7</v>
      </c>
      <c r="CE1333">
        <v>2006</v>
      </c>
      <c r="CF1333" t="s">
        <v>110</v>
      </c>
      <c r="CG1333" t="s">
        <v>111</v>
      </c>
      <c r="CH1333" s="14">
        <f>IF(Table1[[#This Row],[SaleCondition]]="Normal",1,0)</f>
        <v>1</v>
      </c>
      <c r="CI1333" s="1">
        <v>132500</v>
      </c>
    </row>
    <row r="1334" spans="1:87" x14ac:dyDescent="0.2">
      <c r="A1334">
        <v>1333</v>
      </c>
      <c r="B1334">
        <v>20</v>
      </c>
      <c r="C1334" s="28" t="s">
        <v>81</v>
      </c>
      <c r="D1334">
        <v>67</v>
      </c>
      <c r="E1334">
        <v>8877</v>
      </c>
      <c r="F1334" s="28" t="s">
        <v>82</v>
      </c>
      <c r="G1334" t="s">
        <v>83</v>
      </c>
      <c r="H1334" t="s">
        <v>84</v>
      </c>
      <c r="I1334" s="28" t="s">
        <v>85</v>
      </c>
      <c r="J1334" t="s">
        <v>86</v>
      </c>
      <c r="K1334" s="30" t="s">
        <v>87</v>
      </c>
      <c r="L1334" t="s">
        <v>194</v>
      </c>
      <c r="M1334" s="31" t="s">
        <v>185</v>
      </c>
      <c r="N1334" s="31" t="s">
        <v>90</v>
      </c>
      <c r="O1334" s="28" t="s">
        <v>90</v>
      </c>
      <c r="P1334" t="s">
        <v>91</v>
      </c>
      <c r="Q1334" s="30" t="s">
        <v>115</v>
      </c>
      <c r="R1334" s="28">
        <v>4</v>
      </c>
      <c r="S1334" s="28">
        <v>6</v>
      </c>
      <c r="T1334">
        <v>1938</v>
      </c>
      <c r="U1334">
        <v>1958</v>
      </c>
      <c r="V1334" s="14">
        <f t="shared" si="20"/>
        <v>1</v>
      </c>
      <c r="W1334" s="28" t="s">
        <v>93</v>
      </c>
      <c r="X1334" s="28" t="s">
        <v>94</v>
      </c>
      <c r="Y1334" s="30" t="s">
        <v>116</v>
      </c>
      <c r="Z1334" s="28" t="s">
        <v>116</v>
      </c>
      <c r="AA1334" t="s">
        <v>117</v>
      </c>
      <c r="AB1334" s="28">
        <v>0</v>
      </c>
      <c r="AC1334" s="28" t="s">
        <v>98</v>
      </c>
      <c r="AD1334" s="28" t="s">
        <v>98</v>
      </c>
      <c r="AE1334" s="30" t="s">
        <v>118</v>
      </c>
      <c r="AF1334" t="s">
        <v>98</v>
      </c>
      <c r="AG1334" t="s">
        <v>98</v>
      </c>
      <c r="AH1334" t="s">
        <v>121</v>
      </c>
      <c r="AI1334" t="s">
        <v>119</v>
      </c>
      <c r="AJ1334">
        <v>690</v>
      </c>
      <c r="AK1334" t="s">
        <v>102</v>
      </c>
      <c r="AL1334">
        <v>0</v>
      </c>
      <c r="AM1334">
        <v>126</v>
      </c>
      <c r="AN1334">
        <v>816</v>
      </c>
      <c r="AO1334" s="28" t="s">
        <v>103</v>
      </c>
      <c r="AP1334" s="28" t="s">
        <v>104</v>
      </c>
      <c r="AQ1334" t="s">
        <v>105</v>
      </c>
      <c r="AR1334" t="s">
        <v>106</v>
      </c>
      <c r="AS1334">
        <v>816</v>
      </c>
      <c r="AT1334">
        <v>0</v>
      </c>
      <c r="AU1334">
        <v>0</v>
      </c>
      <c r="AV1334">
        <v>816</v>
      </c>
      <c r="AW1334" s="30">
        <v>1</v>
      </c>
      <c r="AX1334">
        <v>0</v>
      </c>
      <c r="AY1334" s="30">
        <v>1</v>
      </c>
      <c r="AZ1334" s="30">
        <v>0</v>
      </c>
      <c r="BA1334">
        <v>2</v>
      </c>
      <c r="BB1334" s="14">
        <f>IF(Table1[[#This Row],[FullBath]]+Table1[[#This Row],[HalfBath]]=Table1[[#This Row],[BedroomAbvGr]],1,0)</f>
        <v>0</v>
      </c>
      <c r="BC1334">
        <v>1</v>
      </c>
      <c r="BD1334" s="30" t="s">
        <v>98</v>
      </c>
      <c r="BE1334">
        <v>3</v>
      </c>
      <c r="BF1334" t="s">
        <v>107</v>
      </c>
      <c r="BG1334">
        <v>1</v>
      </c>
      <c r="BH1334" t="s">
        <v>97</v>
      </c>
      <c r="BI1334" t="s">
        <v>127</v>
      </c>
      <c r="BJ1334">
        <v>1958</v>
      </c>
      <c r="BK1334" t="s">
        <v>102</v>
      </c>
      <c r="BL1334">
        <v>1</v>
      </c>
      <c r="BM1334">
        <v>288</v>
      </c>
      <c r="BN1334" t="s">
        <v>147</v>
      </c>
      <c r="BO1334" t="s">
        <v>147</v>
      </c>
      <c r="BP1334" t="s">
        <v>105</v>
      </c>
      <c r="BQ1334" s="30">
        <v>0</v>
      </c>
      <c r="BR1334" s="14">
        <f>IF(Table1[[#This Row],[WoodDeckSF]]&gt;0,1,0)</f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s="28" t="s">
        <v>83</v>
      </c>
      <c r="BY1334" s="14">
        <f>IF(Table1[[#This Row],[PoolQC]]="NA", 0, 1)</f>
        <v>0</v>
      </c>
      <c r="BZ1334" s="30" t="s">
        <v>83</v>
      </c>
      <c r="CA1334" s="14">
        <f>IF(Table1[[#This Row],[Fence]]="NA",0,1)</f>
        <v>0</v>
      </c>
      <c r="CB1334" t="s">
        <v>83</v>
      </c>
      <c r="CC1334">
        <v>0</v>
      </c>
      <c r="CD1334" s="30">
        <v>5</v>
      </c>
      <c r="CE1334">
        <v>2009</v>
      </c>
      <c r="CF1334" t="s">
        <v>110</v>
      </c>
      <c r="CG1334" t="s">
        <v>111</v>
      </c>
      <c r="CH1334" s="14">
        <f>IF(Table1[[#This Row],[SaleCondition]]="Normal",1,0)</f>
        <v>1</v>
      </c>
      <c r="CI1334" s="1">
        <v>100000</v>
      </c>
    </row>
    <row r="1335" spans="1:87" x14ac:dyDescent="0.2">
      <c r="A1335">
        <v>1334</v>
      </c>
      <c r="B1335">
        <v>50</v>
      </c>
      <c r="C1335" s="28" t="s">
        <v>142</v>
      </c>
      <c r="D1335">
        <v>60</v>
      </c>
      <c r="E1335">
        <v>7200</v>
      </c>
      <c r="F1335" s="28" t="s">
        <v>82</v>
      </c>
      <c r="G1335" t="s">
        <v>83</v>
      </c>
      <c r="H1335" t="s">
        <v>84</v>
      </c>
      <c r="I1335" s="28" t="s">
        <v>85</v>
      </c>
      <c r="J1335" t="s">
        <v>86</v>
      </c>
      <c r="K1335" s="30" t="s">
        <v>122</v>
      </c>
      <c r="L1335" t="s">
        <v>88</v>
      </c>
      <c r="M1335" s="31" t="s">
        <v>176</v>
      </c>
      <c r="N1335" s="31" t="s">
        <v>90</v>
      </c>
      <c r="O1335" s="28" t="s">
        <v>90</v>
      </c>
      <c r="P1335" t="s">
        <v>91</v>
      </c>
      <c r="Q1335" s="30" t="s">
        <v>132</v>
      </c>
      <c r="R1335" s="28">
        <v>5</v>
      </c>
      <c r="S1335" s="28">
        <v>6</v>
      </c>
      <c r="T1335">
        <v>1938</v>
      </c>
      <c r="U1335">
        <v>1995</v>
      </c>
      <c r="V1335" s="14">
        <f t="shared" si="20"/>
        <v>1</v>
      </c>
      <c r="W1335" s="28" t="s">
        <v>93</v>
      </c>
      <c r="X1335" s="28" t="s">
        <v>94</v>
      </c>
      <c r="Y1335" s="30" t="s">
        <v>124</v>
      </c>
      <c r="Z1335" s="28" t="s">
        <v>124</v>
      </c>
      <c r="AA1335" t="s">
        <v>117</v>
      </c>
      <c r="AB1335" s="28">
        <v>0</v>
      </c>
      <c r="AC1335" s="28" t="s">
        <v>98</v>
      </c>
      <c r="AD1335" s="28" t="s">
        <v>98</v>
      </c>
      <c r="AE1335" s="30" t="s">
        <v>118</v>
      </c>
      <c r="AF1335" t="s">
        <v>98</v>
      </c>
      <c r="AG1335" t="s">
        <v>98</v>
      </c>
      <c r="AH1335" t="s">
        <v>100</v>
      </c>
      <c r="AI1335" t="s">
        <v>102</v>
      </c>
      <c r="AJ1335">
        <v>0</v>
      </c>
      <c r="AK1335" t="s">
        <v>102</v>
      </c>
      <c r="AL1335">
        <v>0</v>
      </c>
      <c r="AM1335">
        <v>803</v>
      </c>
      <c r="AN1335">
        <v>803</v>
      </c>
      <c r="AO1335" s="28" t="s">
        <v>103</v>
      </c>
      <c r="AP1335" s="28" t="s">
        <v>104</v>
      </c>
      <c r="AQ1335" t="s">
        <v>105</v>
      </c>
      <c r="AR1335" t="s">
        <v>106</v>
      </c>
      <c r="AS1335">
        <v>803</v>
      </c>
      <c r="AT1335">
        <v>557</v>
      </c>
      <c r="AU1335">
        <v>0</v>
      </c>
      <c r="AV1335">
        <v>1360</v>
      </c>
      <c r="AW1335" s="30">
        <v>0</v>
      </c>
      <c r="AX1335">
        <v>0</v>
      </c>
      <c r="AY1335" s="30">
        <v>1</v>
      </c>
      <c r="AZ1335" s="30">
        <v>1</v>
      </c>
      <c r="BA1335">
        <v>2</v>
      </c>
      <c r="BB1335" s="14">
        <f>IF(Table1[[#This Row],[FullBath]]+Table1[[#This Row],[HalfBath]]=Table1[[#This Row],[BedroomAbvGr]],1,0)</f>
        <v>1</v>
      </c>
      <c r="BC1335">
        <v>1</v>
      </c>
      <c r="BD1335" s="30" t="s">
        <v>97</v>
      </c>
      <c r="BE1335">
        <v>6</v>
      </c>
      <c r="BF1335" t="s">
        <v>107</v>
      </c>
      <c r="BG1335">
        <v>0</v>
      </c>
      <c r="BH1335" t="s">
        <v>83</v>
      </c>
      <c r="BI1335" t="s">
        <v>127</v>
      </c>
      <c r="BJ1335">
        <v>1951</v>
      </c>
      <c r="BK1335" t="s">
        <v>102</v>
      </c>
      <c r="BL1335">
        <v>1</v>
      </c>
      <c r="BM1335">
        <v>297</v>
      </c>
      <c r="BN1335" t="s">
        <v>98</v>
      </c>
      <c r="BO1335" t="s">
        <v>98</v>
      </c>
      <c r="BP1335" t="s">
        <v>105</v>
      </c>
      <c r="BQ1335" s="30">
        <v>0</v>
      </c>
      <c r="BR1335" s="14">
        <f>IF(Table1[[#This Row],[WoodDeckSF]]&gt;0,1,0)</f>
        <v>0</v>
      </c>
      <c r="BS1335">
        <v>65</v>
      </c>
      <c r="BT1335">
        <v>190</v>
      </c>
      <c r="BU1335">
        <v>0</v>
      </c>
      <c r="BV1335">
        <v>0</v>
      </c>
      <c r="BW1335">
        <v>0</v>
      </c>
      <c r="BX1335" s="28" t="s">
        <v>83</v>
      </c>
      <c r="BY1335" s="14">
        <f>IF(Table1[[#This Row],[PoolQC]]="NA", 0, 1)</f>
        <v>0</v>
      </c>
      <c r="BZ1335" s="30" t="s">
        <v>134</v>
      </c>
      <c r="CA1335" s="14">
        <f>IF(Table1[[#This Row],[Fence]]="NA",0,1)</f>
        <v>1</v>
      </c>
      <c r="CB1335" t="s">
        <v>83</v>
      </c>
      <c r="CC1335">
        <v>0</v>
      </c>
      <c r="CD1335" s="30">
        <v>7</v>
      </c>
      <c r="CE1335">
        <v>2006</v>
      </c>
      <c r="CF1335" t="s">
        <v>110</v>
      </c>
      <c r="CG1335" t="s">
        <v>111</v>
      </c>
      <c r="CH1335" s="14">
        <f>IF(Table1[[#This Row],[SaleCondition]]="Normal",1,0)</f>
        <v>1</v>
      </c>
      <c r="CI1335" s="1">
        <v>125500</v>
      </c>
    </row>
    <row r="1336" spans="1:87" x14ac:dyDescent="0.2">
      <c r="A1336">
        <v>1335</v>
      </c>
      <c r="B1336">
        <v>160</v>
      </c>
      <c r="C1336" s="28" t="s">
        <v>142</v>
      </c>
      <c r="D1336">
        <v>24</v>
      </c>
      <c r="E1336">
        <v>2368</v>
      </c>
      <c r="F1336" s="28" t="s">
        <v>82</v>
      </c>
      <c r="G1336" t="s">
        <v>83</v>
      </c>
      <c r="H1336" t="s">
        <v>84</v>
      </c>
      <c r="I1336" s="28" t="s">
        <v>85</v>
      </c>
      <c r="J1336" t="s">
        <v>86</v>
      </c>
      <c r="K1336" s="30" t="s">
        <v>87</v>
      </c>
      <c r="L1336" t="s">
        <v>88</v>
      </c>
      <c r="M1336" s="31" t="s">
        <v>228</v>
      </c>
      <c r="N1336" s="31" t="s">
        <v>90</v>
      </c>
      <c r="O1336" s="28" t="s">
        <v>90</v>
      </c>
      <c r="P1336" t="s">
        <v>179</v>
      </c>
      <c r="Q1336" s="30" t="s">
        <v>92</v>
      </c>
      <c r="R1336" s="28">
        <v>5</v>
      </c>
      <c r="S1336" s="28">
        <v>6</v>
      </c>
      <c r="T1336">
        <v>1970</v>
      </c>
      <c r="U1336">
        <v>1970</v>
      </c>
      <c r="V1336" s="14">
        <f t="shared" si="20"/>
        <v>0</v>
      </c>
      <c r="W1336" s="28" t="s">
        <v>93</v>
      </c>
      <c r="X1336" s="28" t="s">
        <v>94</v>
      </c>
      <c r="Y1336" s="30" t="s">
        <v>140</v>
      </c>
      <c r="Z1336" s="28" t="s">
        <v>140</v>
      </c>
      <c r="AA1336" t="s">
        <v>117</v>
      </c>
      <c r="AB1336" s="28">
        <v>312</v>
      </c>
      <c r="AC1336" s="28" t="s">
        <v>98</v>
      </c>
      <c r="AD1336" s="28" t="s">
        <v>98</v>
      </c>
      <c r="AE1336" s="30" t="s">
        <v>118</v>
      </c>
      <c r="AF1336" t="s">
        <v>98</v>
      </c>
      <c r="AG1336" t="s">
        <v>98</v>
      </c>
      <c r="AH1336" t="s">
        <v>100</v>
      </c>
      <c r="AI1336" t="s">
        <v>172</v>
      </c>
      <c r="AJ1336">
        <v>765</v>
      </c>
      <c r="AK1336" t="s">
        <v>102</v>
      </c>
      <c r="AL1336">
        <v>0</v>
      </c>
      <c r="AM1336">
        <v>0</v>
      </c>
      <c r="AN1336">
        <v>765</v>
      </c>
      <c r="AO1336" s="28" t="s">
        <v>103</v>
      </c>
      <c r="AP1336" s="28" t="s">
        <v>98</v>
      </c>
      <c r="AQ1336" t="s">
        <v>105</v>
      </c>
      <c r="AR1336" t="s">
        <v>106</v>
      </c>
      <c r="AS1336">
        <v>765</v>
      </c>
      <c r="AT1336">
        <v>600</v>
      </c>
      <c r="AU1336">
        <v>0</v>
      </c>
      <c r="AV1336">
        <v>1365</v>
      </c>
      <c r="AW1336" s="30">
        <v>0</v>
      </c>
      <c r="AX1336">
        <v>0</v>
      </c>
      <c r="AY1336" s="30">
        <v>1</v>
      </c>
      <c r="AZ1336" s="30">
        <v>1</v>
      </c>
      <c r="BA1336">
        <v>3</v>
      </c>
      <c r="BB1336" s="14">
        <f>IF(Table1[[#This Row],[FullBath]]+Table1[[#This Row],[HalfBath]]=Table1[[#This Row],[BedroomAbvGr]],1,0)</f>
        <v>0</v>
      </c>
      <c r="BC1336">
        <v>1</v>
      </c>
      <c r="BD1336" s="30" t="s">
        <v>98</v>
      </c>
      <c r="BE1336">
        <v>7</v>
      </c>
      <c r="BF1336" t="s">
        <v>146</v>
      </c>
      <c r="BG1336">
        <v>0</v>
      </c>
      <c r="BH1336" t="s">
        <v>83</v>
      </c>
      <c r="BI1336" t="s">
        <v>108</v>
      </c>
      <c r="BJ1336">
        <v>1970</v>
      </c>
      <c r="BK1336" t="s">
        <v>102</v>
      </c>
      <c r="BL1336">
        <v>2</v>
      </c>
      <c r="BM1336">
        <v>440</v>
      </c>
      <c r="BN1336" t="s">
        <v>98</v>
      </c>
      <c r="BO1336" t="s">
        <v>98</v>
      </c>
      <c r="BP1336" t="s">
        <v>105</v>
      </c>
      <c r="BQ1336" s="30">
        <v>0</v>
      </c>
      <c r="BR1336" s="14">
        <f>IF(Table1[[#This Row],[WoodDeckSF]]&gt;0,1,0)</f>
        <v>0</v>
      </c>
      <c r="BS1336">
        <v>36</v>
      </c>
      <c r="BT1336">
        <v>0</v>
      </c>
      <c r="BU1336">
        <v>0</v>
      </c>
      <c r="BV1336">
        <v>0</v>
      </c>
      <c r="BW1336">
        <v>0</v>
      </c>
      <c r="BX1336" s="28" t="s">
        <v>83</v>
      </c>
      <c r="BY1336" s="14">
        <f>IF(Table1[[#This Row],[PoolQC]]="NA", 0, 1)</f>
        <v>0</v>
      </c>
      <c r="BZ1336" s="30" t="s">
        <v>83</v>
      </c>
      <c r="CA1336" s="14">
        <f>IF(Table1[[#This Row],[Fence]]="NA",0,1)</f>
        <v>0</v>
      </c>
      <c r="CB1336" t="s">
        <v>83</v>
      </c>
      <c r="CC1336">
        <v>0</v>
      </c>
      <c r="CD1336" s="30">
        <v>5</v>
      </c>
      <c r="CE1336">
        <v>2009</v>
      </c>
      <c r="CF1336" t="s">
        <v>110</v>
      </c>
      <c r="CG1336" t="s">
        <v>111</v>
      </c>
      <c r="CH1336" s="14">
        <f>IF(Table1[[#This Row],[SaleCondition]]="Normal",1,0)</f>
        <v>1</v>
      </c>
      <c r="CI1336" s="1">
        <v>125000</v>
      </c>
    </row>
    <row r="1337" spans="1:87" x14ac:dyDescent="0.2">
      <c r="A1337">
        <v>1336</v>
      </c>
      <c r="B1337">
        <v>20</v>
      </c>
      <c r="C1337" s="28" t="s">
        <v>81</v>
      </c>
      <c r="D1337">
        <v>80</v>
      </c>
      <c r="E1337">
        <v>9650</v>
      </c>
      <c r="F1337" s="28" t="s">
        <v>82</v>
      </c>
      <c r="G1337" t="s">
        <v>83</v>
      </c>
      <c r="H1337" t="s">
        <v>84</v>
      </c>
      <c r="I1337" s="28" t="s">
        <v>85</v>
      </c>
      <c r="J1337" t="s">
        <v>86</v>
      </c>
      <c r="K1337" s="30" t="s">
        <v>87</v>
      </c>
      <c r="L1337" t="s">
        <v>88</v>
      </c>
      <c r="M1337" s="31" t="s">
        <v>138</v>
      </c>
      <c r="N1337" s="31" t="s">
        <v>90</v>
      </c>
      <c r="O1337" s="28" t="s">
        <v>90</v>
      </c>
      <c r="P1337" t="s">
        <v>91</v>
      </c>
      <c r="Q1337" s="30" t="s">
        <v>115</v>
      </c>
      <c r="R1337" s="28">
        <v>6</v>
      </c>
      <c r="S1337" s="28">
        <v>5</v>
      </c>
      <c r="T1337">
        <v>1977</v>
      </c>
      <c r="U1337">
        <v>1977</v>
      </c>
      <c r="V1337" s="14">
        <f t="shared" si="20"/>
        <v>0</v>
      </c>
      <c r="W1337" s="28" t="s">
        <v>93</v>
      </c>
      <c r="X1337" s="28" t="s">
        <v>94</v>
      </c>
      <c r="Y1337" s="30" t="s">
        <v>161</v>
      </c>
      <c r="Z1337" s="28" t="s">
        <v>161</v>
      </c>
      <c r="AA1337" t="s">
        <v>96</v>
      </c>
      <c r="AB1337" s="28">
        <v>360</v>
      </c>
      <c r="AC1337" s="28" t="s">
        <v>98</v>
      </c>
      <c r="AD1337" s="28" t="s">
        <v>98</v>
      </c>
      <c r="AE1337" s="30" t="s">
        <v>118</v>
      </c>
      <c r="AF1337" t="s">
        <v>97</v>
      </c>
      <c r="AG1337" t="s">
        <v>98</v>
      </c>
      <c r="AH1337" t="s">
        <v>100</v>
      </c>
      <c r="AI1337" t="s">
        <v>119</v>
      </c>
      <c r="AJ1337">
        <v>686</v>
      </c>
      <c r="AK1337" t="s">
        <v>102</v>
      </c>
      <c r="AL1337">
        <v>0</v>
      </c>
      <c r="AM1337">
        <v>664</v>
      </c>
      <c r="AN1337">
        <v>1350</v>
      </c>
      <c r="AO1337" s="28" t="s">
        <v>103</v>
      </c>
      <c r="AP1337" s="28" t="s">
        <v>98</v>
      </c>
      <c r="AQ1337" t="s">
        <v>105</v>
      </c>
      <c r="AR1337" t="s">
        <v>106</v>
      </c>
      <c r="AS1337">
        <v>1334</v>
      </c>
      <c r="AT1337">
        <v>0</v>
      </c>
      <c r="AU1337">
        <v>0</v>
      </c>
      <c r="AV1337">
        <v>1334</v>
      </c>
      <c r="AW1337" s="30">
        <v>0</v>
      </c>
      <c r="AX1337">
        <v>1</v>
      </c>
      <c r="AY1337" s="30">
        <v>2</v>
      </c>
      <c r="AZ1337" s="30">
        <v>0</v>
      </c>
      <c r="BA1337">
        <v>2</v>
      </c>
      <c r="BB1337" s="14">
        <f>IF(Table1[[#This Row],[FullBath]]+Table1[[#This Row],[HalfBath]]=Table1[[#This Row],[BedroomAbvGr]],1,0)</f>
        <v>1</v>
      </c>
      <c r="BC1337">
        <v>1</v>
      </c>
      <c r="BD1337" s="30" t="s">
        <v>98</v>
      </c>
      <c r="BE1337">
        <v>6</v>
      </c>
      <c r="BF1337" t="s">
        <v>107</v>
      </c>
      <c r="BG1337">
        <v>1</v>
      </c>
      <c r="BH1337" t="s">
        <v>98</v>
      </c>
      <c r="BI1337" t="s">
        <v>108</v>
      </c>
      <c r="BJ1337">
        <v>1977</v>
      </c>
      <c r="BK1337" t="s">
        <v>109</v>
      </c>
      <c r="BL1337">
        <v>2</v>
      </c>
      <c r="BM1337">
        <v>630</v>
      </c>
      <c r="BN1337" t="s">
        <v>98</v>
      </c>
      <c r="BO1337" t="s">
        <v>98</v>
      </c>
      <c r="BP1337" t="s">
        <v>105</v>
      </c>
      <c r="BQ1337" s="30">
        <v>0</v>
      </c>
      <c r="BR1337" s="14">
        <f>IF(Table1[[#This Row],[WoodDeckSF]]&gt;0,1,0)</f>
        <v>0</v>
      </c>
      <c r="BS1337">
        <v>16</v>
      </c>
      <c r="BT1337">
        <v>0</v>
      </c>
      <c r="BU1337">
        <v>0</v>
      </c>
      <c r="BV1337">
        <v>0</v>
      </c>
      <c r="BW1337">
        <v>0</v>
      </c>
      <c r="BX1337" s="28" t="s">
        <v>83</v>
      </c>
      <c r="BY1337" s="14">
        <f>IF(Table1[[#This Row],[PoolQC]]="NA", 0, 1)</f>
        <v>0</v>
      </c>
      <c r="BZ1337" s="30" t="s">
        <v>83</v>
      </c>
      <c r="CA1337" s="14">
        <f>IF(Table1[[#This Row],[Fence]]="NA",0,1)</f>
        <v>0</v>
      </c>
      <c r="CB1337" t="s">
        <v>83</v>
      </c>
      <c r="CC1337">
        <v>0</v>
      </c>
      <c r="CD1337" s="30">
        <v>4</v>
      </c>
      <c r="CE1337">
        <v>2009</v>
      </c>
      <c r="CF1337" t="s">
        <v>110</v>
      </c>
      <c r="CG1337" t="s">
        <v>111</v>
      </c>
      <c r="CH1337" s="14">
        <f>IF(Table1[[#This Row],[SaleCondition]]="Normal",1,0)</f>
        <v>1</v>
      </c>
      <c r="CI1337" s="1">
        <v>167900</v>
      </c>
    </row>
    <row r="1338" spans="1:87" x14ac:dyDescent="0.2">
      <c r="A1338">
        <v>1337</v>
      </c>
      <c r="B1338">
        <v>90</v>
      </c>
      <c r="C1338" s="28" t="s">
        <v>81</v>
      </c>
      <c r="D1338">
        <v>87</v>
      </c>
      <c r="E1338">
        <v>9246</v>
      </c>
      <c r="F1338" s="28" t="s">
        <v>82</v>
      </c>
      <c r="G1338" t="s">
        <v>83</v>
      </c>
      <c r="H1338" t="s">
        <v>120</v>
      </c>
      <c r="I1338" s="28" t="s">
        <v>85</v>
      </c>
      <c r="J1338" t="s">
        <v>86</v>
      </c>
      <c r="K1338" s="30" t="s">
        <v>87</v>
      </c>
      <c r="L1338" t="s">
        <v>88</v>
      </c>
      <c r="M1338" s="31" t="s">
        <v>138</v>
      </c>
      <c r="N1338" s="31" t="s">
        <v>114</v>
      </c>
      <c r="O1338" s="28" t="s">
        <v>90</v>
      </c>
      <c r="P1338" t="s">
        <v>167</v>
      </c>
      <c r="Q1338" s="30" t="s">
        <v>115</v>
      </c>
      <c r="R1338" s="28">
        <v>5</v>
      </c>
      <c r="S1338" s="28">
        <v>5</v>
      </c>
      <c r="T1338">
        <v>1973</v>
      </c>
      <c r="U1338">
        <v>1973</v>
      </c>
      <c r="V1338" s="14">
        <f t="shared" si="20"/>
        <v>0</v>
      </c>
      <c r="W1338" s="28" t="s">
        <v>93</v>
      </c>
      <c r="X1338" s="28" t="s">
        <v>94</v>
      </c>
      <c r="Y1338" s="30" t="s">
        <v>161</v>
      </c>
      <c r="Z1338" s="28" t="s">
        <v>161</v>
      </c>
      <c r="AA1338" t="s">
        <v>96</v>
      </c>
      <c r="AB1338" s="28">
        <v>564</v>
      </c>
      <c r="AC1338" s="28" t="s">
        <v>98</v>
      </c>
      <c r="AD1338" s="28" t="s">
        <v>98</v>
      </c>
      <c r="AE1338" s="30" t="s">
        <v>118</v>
      </c>
      <c r="AF1338" t="s">
        <v>98</v>
      </c>
      <c r="AG1338" t="s">
        <v>98</v>
      </c>
      <c r="AH1338" t="s">
        <v>100</v>
      </c>
      <c r="AI1338" t="s">
        <v>102</v>
      </c>
      <c r="AJ1338">
        <v>0</v>
      </c>
      <c r="AK1338" t="s">
        <v>102</v>
      </c>
      <c r="AL1338">
        <v>0</v>
      </c>
      <c r="AM1338">
        <v>1656</v>
      </c>
      <c r="AN1338">
        <v>1656</v>
      </c>
      <c r="AO1338" s="28" t="s">
        <v>103</v>
      </c>
      <c r="AP1338" s="28" t="s">
        <v>98</v>
      </c>
      <c r="AQ1338" t="s">
        <v>105</v>
      </c>
      <c r="AR1338" t="s">
        <v>106</v>
      </c>
      <c r="AS1338">
        <v>1656</v>
      </c>
      <c r="AT1338">
        <v>0</v>
      </c>
      <c r="AU1338">
        <v>0</v>
      </c>
      <c r="AV1338">
        <v>1656</v>
      </c>
      <c r="AW1338" s="30">
        <v>0</v>
      </c>
      <c r="AX1338">
        <v>0</v>
      </c>
      <c r="AY1338" s="30">
        <v>2</v>
      </c>
      <c r="AZ1338" s="30">
        <v>0</v>
      </c>
      <c r="BA1338">
        <v>4</v>
      </c>
      <c r="BB1338" s="14">
        <f>IF(Table1[[#This Row],[FullBath]]+Table1[[#This Row],[HalfBath]]=Table1[[#This Row],[BedroomAbvGr]],1,0)</f>
        <v>0</v>
      </c>
      <c r="BC1338">
        <v>2</v>
      </c>
      <c r="BD1338" s="30" t="s">
        <v>98</v>
      </c>
      <c r="BE1338">
        <v>8</v>
      </c>
      <c r="BF1338" t="s">
        <v>107</v>
      </c>
      <c r="BG1338">
        <v>0</v>
      </c>
      <c r="BH1338" t="s">
        <v>83</v>
      </c>
      <c r="BI1338" t="s">
        <v>127</v>
      </c>
      <c r="BJ1338">
        <v>1973</v>
      </c>
      <c r="BK1338" t="s">
        <v>102</v>
      </c>
      <c r="BL1338">
        <v>2</v>
      </c>
      <c r="BM1338">
        <v>506</v>
      </c>
      <c r="BN1338" t="s">
        <v>98</v>
      </c>
      <c r="BO1338" t="s">
        <v>98</v>
      </c>
      <c r="BP1338" t="s">
        <v>105</v>
      </c>
      <c r="BQ1338" s="30">
        <v>0</v>
      </c>
      <c r="BR1338" s="14">
        <f>IF(Table1[[#This Row],[WoodDeckSF]]&gt;0,1,0)</f>
        <v>0</v>
      </c>
      <c r="BS1338">
        <v>211</v>
      </c>
      <c r="BT1338">
        <v>0</v>
      </c>
      <c r="BU1338">
        <v>0</v>
      </c>
      <c r="BV1338">
        <v>0</v>
      </c>
      <c r="BW1338">
        <v>0</v>
      </c>
      <c r="BX1338" s="28" t="s">
        <v>83</v>
      </c>
      <c r="BY1338" s="14">
        <f>IF(Table1[[#This Row],[PoolQC]]="NA", 0, 1)</f>
        <v>0</v>
      </c>
      <c r="BZ1338" s="30" t="s">
        <v>83</v>
      </c>
      <c r="CA1338" s="14">
        <f>IF(Table1[[#This Row],[Fence]]="NA",0,1)</f>
        <v>0</v>
      </c>
      <c r="CB1338" t="s">
        <v>83</v>
      </c>
      <c r="CC1338">
        <v>0</v>
      </c>
      <c r="CD1338" s="30">
        <v>11</v>
      </c>
      <c r="CE1338">
        <v>2008</v>
      </c>
      <c r="CF1338" t="s">
        <v>110</v>
      </c>
      <c r="CG1338" t="s">
        <v>111</v>
      </c>
      <c r="CH1338" s="14">
        <f>IF(Table1[[#This Row],[SaleCondition]]="Normal",1,0)</f>
        <v>1</v>
      </c>
      <c r="CI1338" s="1">
        <v>135000</v>
      </c>
    </row>
    <row r="1339" spans="1:87" x14ac:dyDescent="0.2">
      <c r="A1339">
        <v>1338</v>
      </c>
      <c r="B1339">
        <v>30</v>
      </c>
      <c r="C1339" s="28" t="s">
        <v>142</v>
      </c>
      <c r="D1339">
        <v>153</v>
      </c>
      <c r="E1339">
        <v>4118</v>
      </c>
      <c r="F1339" s="28" t="s">
        <v>82</v>
      </c>
      <c r="G1339" t="s">
        <v>174</v>
      </c>
      <c r="H1339" t="s">
        <v>120</v>
      </c>
      <c r="I1339" s="28" t="s">
        <v>175</v>
      </c>
      <c r="J1339" t="s">
        <v>86</v>
      </c>
      <c r="K1339" s="30" t="s">
        <v>122</v>
      </c>
      <c r="L1339" t="s">
        <v>194</v>
      </c>
      <c r="M1339" s="31" t="s">
        <v>143</v>
      </c>
      <c r="N1339" s="31" t="s">
        <v>114</v>
      </c>
      <c r="O1339" s="28" t="s">
        <v>90</v>
      </c>
      <c r="P1339" t="s">
        <v>91</v>
      </c>
      <c r="Q1339" s="30" t="s">
        <v>115</v>
      </c>
      <c r="R1339" s="28">
        <v>4</v>
      </c>
      <c r="S1339" s="28">
        <v>4</v>
      </c>
      <c r="T1339">
        <v>1941</v>
      </c>
      <c r="U1339">
        <v>1950</v>
      </c>
      <c r="V1339" s="14">
        <f t="shared" si="20"/>
        <v>1</v>
      </c>
      <c r="W1339" s="28" t="s">
        <v>93</v>
      </c>
      <c r="X1339" s="28" t="s">
        <v>94</v>
      </c>
      <c r="Y1339" s="30" t="s">
        <v>124</v>
      </c>
      <c r="Z1339" s="28" t="s">
        <v>124</v>
      </c>
      <c r="AA1339" t="s">
        <v>117</v>
      </c>
      <c r="AB1339" s="28">
        <v>0</v>
      </c>
      <c r="AC1339" s="28" t="s">
        <v>98</v>
      </c>
      <c r="AD1339" s="28" t="s">
        <v>98</v>
      </c>
      <c r="AE1339" s="30" t="s">
        <v>118</v>
      </c>
      <c r="AF1339" t="s">
        <v>98</v>
      </c>
      <c r="AG1339" t="s">
        <v>98</v>
      </c>
      <c r="AH1339" t="s">
        <v>100</v>
      </c>
      <c r="AI1339" t="s">
        <v>102</v>
      </c>
      <c r="AJ1339">
        <v>0</v>
      </c>
      <c r="AK1339" t="s">
        <v>102</v>
      </c>
      <c r="AL1339">
        <v>0</v>
      </c>
      <c r="AM1339">
        <v>693</v>
      </c>
      <c r="AN1339">
        <v>693</v>
      </c>
      <c r="AO1339" s="28" t="s">
        <v>222</v>
      </c>
      <c r="AP1339" s="28" t="s">
        <v>147</v>
      </c>
      <c r="AQ1339" t="s">
        <v>177</v>
      </c>
      <c r="AR1339" t="s">
        <v>164</v>
      </c>
      <c r="AS1339">
        <v>693</v>
      </c>
      <c r="AT1339">
        <v>0</v>
      </c>
      <c r="AU1339">
        <v>0</v>
      </c>
      <c r="AV1339">
        <v>693</v>
      </c>
      <c r="AW1339" s="30">
        <v>0</v>
      </c>
      <c r="AX1339">
        <v>0</v>
      </c>
      <c r="AY1339" s="30">
        <v>1</v>
      </c>
      <c r="AZ1339" s="30">
        <v>0</v>
      </c>
      <c r="BA1339">
        <v>2</v>
      </c>
      <c r="BB1339" s="14">
        <f>IF(Table1[[#This Row],[FullBath]]+Table1[[#This Row],[HalfBath]]=Table1[[#This Row],[BedroomAbvGr]],1,0)</f>
        <v>0</v>
      </c>
      <c r="BC1339">
        <v>1</v>
      </c>
      <c r="BD1339" s="30" t="s">
        <v>147</v>
      </c>
      <c r="BE1339">
        <v>4</v>
      </c>
      <c r="BF1339" t="s">
        <v>107</v>
      </c>
      <c r="BG1339">
        <v>0</v>
      </c>
      <c r="BH1339" t="s">
        <v>83</v>
      </c>
      <c r="BI1339" t="s">
        <v>83</v>
      </c>
      <c r="BJ1339" t="s">
        <v>83</v>
      </c>
      <c r="BK1339" t="s">
        <v>83</v>
      </c>
      <c r="BL1339">
        <v>0</v>
      </c>
      <c r="BM1339">
        <v>0</v>
      </c>
      <c r="BN1339" t="s">
        <v>83</v>
      </c>
      <c r="BO1339" t="s">
        <v>83</v>
      </c>
      <c r="BP1339" t="s">
        <v>177</v>
      </c>
      <c r="BQ1339" s="30">
        <v>0</v>
      </c>
      <c r="BR1339" s="14">
        <f>IF(Table1[[#This Row],[WoodDeckSF]]&gt;0,1,0)</f>
        <v>0</v>
      </c>
      <c r="BS1339">
        <v>20</v>
      </c>
      <c r="BT1339">
        <v>0</v>
      </c>
      <c r="BU1339">
        <v>0</v>
      </c>
      <c r="BV1339">
        <v>0</v>
      </c>
      <c r="BW1339">
        <v>0</v>
      </c>
      <c r="BX1339" s="28" t="s">
        <v>83</v>
      </c>
      <c r="BY1339" s="14">
        <f>IF(Table1[[#This Row],[PoolQC]]="NA", 0, 1)</f>
        <v>0</v>
      </c>
      <c r="BZ1339" s="30" t="s">
        <v>83</v>
      </c>
      <c r="CA1339" s="14">
        <f>IF(Table1[[#This Row],[Fence]]="NA",0,1)</f>
        <v>0</v>
      </c>
      <c r="CB1339" t="s">
        <v>83</v>
      </c>
      <c r="CC1339">
        <v>0</v>
      </c>
      <c r="CD1339" s="30">
        <v>3</v>
      </c>
      <c r="CE1339">
        <v>2006</v>
      </c>
      <c r="CF1339" t="s">
        <v>110</v>
      </c>
      <c r="CG1339" t="s">
        <v>111</v>
      </c>
      <c r="CH1339" s="14">
        <f>IF(Table1[[#This Row],[SaleCondition]]="Normal",1,0)</f>
        <v>1</v>
      </c>
      <c r="CI1339" s="1">
        <v>52500</v>
      </c>
    </row>
    <row r="1340" spans="1:87" x14ac:dyDescent="0.2">
      <c r="A1340">
        <v>1339</v>
      </c>
      <c r="B1340">
        <v>60</v>
      </c>
      <c r="C1340" s="28" t="s">
        <v>81</v>
      </c>
      <c r="D1340">
        <v>95</v>
      </c>
      <c r="E1340">
        <v>13450</v>
      </c>
      <c r="F1340" s="28" t="s">
        <v>82</v>
      </c>
      <c r="G1340" t="s">
        <v>83</v>
      </c>
      <c r="H1340" t="s">
        <v>120</v>
      </c>
      <c r="I1340" s="28" t="s">
        <v>85</v>
      </c>
      <c r="J1340" t="s">
        <v>86</v>
      </c>
      <c r="K1340" s="30" t="s">
        <v>122</v>
      </c>
      <c r="L1340" t="s">
        <v>88</v>
      </c>
      <c r="M1340" s="31" t="s">
        <v>89</v>
      </c>
      <c r="N1340" s="31" t="s">
        <v>90</v>
      </c>
      <c r="O1340" s="28" t="s">
        <v>90</v>
      </c>
      <c r="P1340" t="s">
        <v>91</v>
      </c>
      <c r="Q1340" s="30" t="s">
        <v>92</v>
      </c>
      <c r="R1340" s="28">
        <v>7</v>
      </c>
      <c r="S1340" s="28">
        <v>5</v>
      </c>
      <c r="T1340">
        <v>2002</v>
      </c>
      <c r="U1340">
        <v>2002</v>
      </c>
      <c r="V1340" s="14">
        <f t="shared" si="20"/>
        <v>0</v>
      </c>
      <c r="W1340" s="28" t="s">
        <v>93</v>
      </c>
      <c r="X1340" s="28" t="s">
        <v>94</v>
      </c>
      <c r="Y1340" s="30" t="s">
        <v>95</v>
      </c>
      <c r="Z1340" s="28" t="s">
        <v>95</v>
      </c>
      <c r="AA1340" t="s">
        <v>117</v>
      </c>
      <c r="AB1340" s="28">
        <v>0</v>
      </c>
      <c r="AC1340" s="28" t="s">
        <v>97</v>
      </c>
      <c r="AD1340" s="28" t="s">
        <v>98</v>
      </c>
      <c r="AE1340" s="30" t="s">
        <v>99</v>
      </c>
      <c r="AF1340" t="s">
        <v>97</v>
      </c>
      <c r="AG1340" t="s">
        <v>98</v>
      </c>
      <c r="AH1340" t="s">
        <v>100</v>
      </c>
      <c r="AI1340" t="s">
        <v>101</v>
      </c>
      <c r="AJ1340">
        <v>700</v>
      </c>
      <c r="AK1340" t="s">
        <v>102</v>
      </c>
      <c r="AL1340">
        <v>0</v>
      </c>
      <c r="AM1340">
        <v>216</v>
      </c>
      <c r="AN1340">
        <v>916</v>
      </c>
      <c r="AO1340" s="28" t="s">
        <v>103</v>
      </c>
      <c r="AP1340" s="28" t="s">
        <v>104</v>
      </c>
      <c r="AQ1340" t="s">
        <v>105</v>
      </c>
      <c r="AR1340" t="s">
        <v>106</v>
      </c>
      <c r="AS1340">
        <v>920</v>
      </c>
      <c r="AT1340">
        <v>941</v>
      </c>
      <c r="AU1340">
        <v>0</v>
      </c>
      <c r="AV1340">
        <v>1861</v>
      </c>
      <c r="AW1340" s="30">
        <v>1</v>
      </c>
      <c r="AX1340">
        <v>0</v>
      </c>
      <c r="AY1340" s="30">
        <v>2</v>
      </c>
      <c r="AZ1340" s="30">
        <v>1</v>
      </c>
      <c r="BA1340">
        <v>3</v>
      </c>
      <c r="BB1340" s="14">
        <f>IF(Table1[[#This Row],[FullBath]]+Table1[[#This Row],[HalfBath]]=Table1[[#This Row],[BedroomAbvGr]],1,0)</f>
        <v>1</v>
      </c>
      <c r="BC1340">
        <v>1</v>
      </c>
      <c r="BD1340" s="30" t="s">
        <v>97</v>
      </c>
      <c r="BE1340">
        <v>8</v>
      </c>
      <c r="BF1340" t="s">
        <v>107</v>
      </c>
      <c r="BG1340">
        <v>0</v>
      </c>
      <c r="BH1340" t="s">
        <v>83</v>
      </c>
      <c r="BI1340" t="s">
        <v>156</v>
      </c>
      <c r="BJ1340">
        <v>2002</v>
      </c>
      <c r="BK1340" t="s">
        <v>109</v>
      </c>
      <c r="BL1340">
        <v>2</v>
      </c>
      <c r="BM1340">
        <v>492</v>
      </c>
      <c r="BN1340" t="s">
        <v>98</v>
      </c>
      <c r="BO1340" t="s">
        <v>98</v>
      </c>
      <c r="BP1340" t="s">
        <v>105</v>
      </c>
      <c r="BQ1340" s="30">
        <v>146</v>
      </c>
      <c r="BR1340" s="14">
        <f>IF(Table1[[#This Row],[WoodDeckSF]]&gt;0,1,0)</f>
        <v>1</v>
      </c>
      <c r="BS1340">
        <v>91</v>
      </c>
      <c r="BT1340">
        <v>0</v>
      </c>
      <c r="BU1340">
        <v>0</v>
      </c>
      <c r="BV1340">
        <v>0</v>
      </c>
      <c r="BW1340">
        <v>0</v>
      </c>
      <c r="BX1340" s="28" t="s">
        <v>83</v>
      </c>
      <c r="BY1340" s="14">
        <f>IF(Table1[[#This Row],[PoolQC]]="NA", 0, 1)</f>
        <v>0</v>
      </c>
      <c r="BZ1340" s="30" t="s">
        <v>83</v>
      </c>
      <c r="CA1340" s="14">
        <f>IF(Table1[[#This Row],[Fence]]="NA",0,1)</f>
        <v>0</v>
      </c>
      <c r="CB1340" t="s">
        <v>83</v>
      </c>
      <c r="CC1340">
        <v>0</v>
      </c>
      <c r="CD1340" s="30">
        <v>6</v>
      </c>
      <c r="CE1340">
        <v>2006</v>
      </c>
      <c r="CF1340" t="s">
        <v>110</v>
      </c>
      <c r="CG1340" t="s">
        <v>111</v>
      </c>
      <c r="CH1340" s="14">
        <f>IF(Table1[[#This Row],[SaleCondition]]="Normal",1,0)</f>
        <v>1</v>
      </c>
      <c r="CI1340" s="1">
        <v>200000</v>
      </c>
    </row>
    <row r="1341" spans="1:87" x14ac:dyDescent="0.2">
      <c r="A1341">
        <v>1340</v>
      </c>
      <c r="B1341">
        <v>20</v>
      </c>
      <c r="C1341" s="28" t="s">
        <v>81</v>
      </c>
      <c r="D1341">
        <v>120</v>
      </c>
      <c r="E1341">
        <v>9560</v>
      </c>
      <c r="F1341" s="28" t="s">
        <v>82</v>
      </c>
      <c r="G1341" t="s">
        <v>83</v>
      </c>
      <c r="H1341" t="s">
        <v>120</v>
      </c>
      <c r="I1341" s="28" t="s">
        <v>85</v>
      </c>
      <c r="J1341" t="s">
        <v>86</v>
      </c>
      <c r="K1341" s="30" t="s">
        <v>122</v>
      </c>
      <c r="L1341" t="s">
        <v>88</v>
      </c>
      <c r="M1341" s="31" t="s">
        <v>89</v>
      </c>
      <c r="N1341" s="31" t="s">
        <v>90</v>
      </c>
      <c r="O1341" s="28" t="s">
        <v>90</v>
      </c>
      <c r="P1341" t="s">
        <v>91</v>
      </c>
      <c r="Q1341" s="30" t="s">
        <v>115</v>
      </c>
      <c r="R1341" s="28">
        <v>5</v>
      </c>
      <c r="S1341" s="28">
        <v>7</v>
      </c>
      <c r="T1341">
        <v>1972</v>
      </c>
      <c r="U1341">
        <v>1972</v>
      </c>
      <c r="V1341" s="14">
        <f t="shared" si="20"/>
        <v>0</v>
      </c>
      <c r="W1341" s="28" t="s">
        <v>152</v>
      </c>
      <c r="X1341" s="28" t="s">
        <v>94</v>
      </c>
      <c r="Y1341" s="30" t="s">
        <v>116</v>
      </c>
      <c r="Z1341" s="28" t="s">
        <v>116</v>
      </c>
      <c r="AA1341" t="s">
        <v>117</v>
      </c>
      <c r="AB1341" s="28">
        <v>0</v>
      </c>
      <c r="AC1341" s="28" t="s">
        <v>98</v>
      </c>
      <c r="AD1341" s="28" t="s">
        <v>97</v>
      </c>
      <c r="AE1341" s="30" t="s">
        <v>118</v>
      </c>
      <c r="AF1341" t="s">
        <v>98</v>
      </c>
      <c r="AG1341" t="s">
        <v>98</v>
      </c>
      <c r="AH1341" t="s">
        <v>121</v>
      </c>
      <c r="AI1341" t="s">
        <v>153</v>
      </c>
      <c r="AJ1341">
        <v>360</v>
      </c>
      <c r="AK1341" t="s">
        <v>102</v>
      </c>
      <c r="AL1341">
        <v>0</v>
      </c>
      <c r="AM1341">
        <v>504</v>
      </c>
      <c r="AN1341">
        <v>864</v>
      </c>
      <c r="AO1341" s="28" t="s">
        <v>103</v>
      </c>
      <c r="AP1341" s="28" t="s">
        <v>104</v>
      </c>
      <c r="AQ1341" t="s">
        <v>105</v>
      </c>
      <c r="AR1341" t="s">
        <v>106</v>
      </c>
      <c r="AS1341">
        <v>864</v>
      </c>
      <c r="AT1341">
        <v>0</v>
      </c>
      <c r="AU1341">
        <v>0</v>
      </c>
      <c r="AV1341">
        <v>864</v>
      </c>
      <c r="AW1341" s="30">
        <v>0</v>
      </c>
      <c r="AX1341">
        <v>0</v>
      </c>
      <c r="AY1341" s="30">
        <v>1</v>
      </c>
      <c r="AZ1341" s="30">
        <v>0</v>
      </c>
      <c r="BA1341">
        <v>3</v>
      </c>
      <c r="BB1341" s="14">
        <f>IF(Table1[[#This Row],[FullBath]]+Table1[[#This Row],[HalfBath]]=Table1[[#This Row],[BedroomAbvGr]],1,0)</f>
        <v>0</v>
      </c>
      <c r="BC1341">
        <v>1</v>
      </c>
      <c r="BD1341" s="30" t="s">
        <v>98</v>
      </c>
      <c r="BE1341">
        <v>5</v>
      </c>
      <c r="BF1341" t="s">
        <v>107</v>
      </c>
      <c r="BG1341">
        <v>0</v>
      </c>
      <c r="BH1341" t="s">
        <v>83</v>
      </c>
      <c r="BI1341" t="s">
        <v>108</v>
      </c>
      <c r="BJ1341">
        <v>1972</v>
      </c>
      <c r="BK1341" t="s">
        <v>109</v>
      </c>
      <c r="BL1341">
        <v>1</v>
      </c>
      <c r="BM1341">
        <v>288</v>
      </c>
      <c r="BN1341" t="s">
        <v>98</v>
      </c>
      <c r="BO1341" t="s">
        <v>98</v>
      </c>
      <c r="BP1341" t="s">
        <v>105</v>
      </c>
      <c r="BQ1341" s="30">
        <v>0</v>
      </c>
      <c r="BR1341" s="14">
        <f>IF(Table1[[#This Row],[WoodDeckSF]]&gt;0,1,0)</f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 s="28" t="s">
        <v>83</v>
      </c>
      <c r="BY1341" s="14">
        <f>IF(Table1[[#This Row],[PoolQC]]="NA", 0, 1)</f>
        <v>0</v>
      </c>
      <c r="BZ1341" s="30" t="s">
        <v>83</v>
      </c>
      <c r="CA1341" s="14">
        <f>IF(Table1[[#This Row],[Fence]]="NA",0,1)</f>
        <v>0</v>
      </c>
      <c r="CB1341" t="s">
        <v>83</v>
      </c>
      <c r="CC1341">
        <v>0</v>
      </c>
      <c r="CD1341" s="30">
        <v>6</v>
      </c>
      <c r="CE1341">
        <v>2006</v>
      </c>
      <c r="CF1341" t="s">
        <v>110</v>
      </c>
      <c r="CG1341" t="s">
        <v>111</v>
      </c>
      <c r="CH1341" s="14">
        <f>IF(Table1[[#This Row],[SaleCondition]]="Normal",1,0)</f>
        <v>1</v>
      </c>
      <c r="CI1341" s="1">
        <v>128500</v>
      </c>
    </row>
    <row r="1342" spans="1:87" x14ac:dyDescent="0.2">
      <c r="A1342">
        <v>1341</v>
      </c>
      <c r="B1342">
        <v>20</v>
      </c>
      <c r="C1342" s="28" t="s">
        <v>81</v>
      </c>
      <c r="D1342">
        <v>70</v>
      </c>
      <c r="E1342">
        <v>8294</v>
      </c>
      <c r="F1342" s="28" t="s">
        <v>82</v>
      </c>
      <c r="G1342" t="s">
        <v>83</v>
      </c>
      <c r="H1342" t="s">
        <v>84</v>
      </c>
      <c r="I1342" s="28" t="s">
        <v>85</v>
      </c>
      <c r="J1342" t="s">
        <v>86</v>
      </c>
      <c r="K1342" s="30" t="s">
        <v>87</v>
      </c>
      <c r="L1342" t="s">
        <v>88</v>
      </c>
      <c r="M1342" s="31" t="s">
        <v>162</v>
      </c>
      <c r="N1342" s="31" t="s">
        <v>90</v>
      </c>
      <c r="O1342" s="28" t="s">
        <v>90</v>
      </c>
      <c r="P1342" t="s">
        <v>91</v>
      </c>
      <c r="Q1342" s="30" t="s">
        <v>115</v>
      </c>
      <c r="R1342" s="28">
        <v>4</v>
      </c>
      <c r="S1342" s="28">
        <v>5</v>
      </c>
      <c r="T1342">
        <v>1971</v>
      </c>
      <c r="U1342">
        <v>1971</v>
      </c>
      <c r="V1342" s="14">
        <f t="shared" si="20"/>
        <v>0</v>
      </c>
      <c r="W1342" s="28" t="s">
        <v>93</v>
      </c>
      <c r="X1342" s="28" t="s">
        <v>94</v>
      </c>
      <c r="Y1342" s="30" t="s">
        <v>116</v>
      </c>
      <c r="Z1342" s="28" t="s">
        <v>116</v>
      </c>
      <c r="AA1342" t="s">
        <v>117</v>
      </c>
      <c r="AB1342" s="28">
        <v>0</v>
      </c>
      <c r="AC1342" s="28" t="s">
        <v>98</v>
      </c>
      <c r="AD1342" s="28" t="s">
        <v>98</v>
      </c>
      <c r="AE1342" s="30" t="s">
        <v>118</v>
      </c>
      <c r="AF1342" t="s">
        <v>98</v>
      </c>
      <c r="AG1342" t="s">
        <v>98</v>
      </c>
      <c r="AH1342" t="s">
        <v>100</v>
      </c>
      <c r="AI1342" t="s">
        <v>102</v>
      </c>
      <c r="AJ1342">
        <v>0</v>
      </c>
      <c r="AK1342" t="s">
        <v>102</v>
      </c>
      <c r="AL1342">
        <v>0</v>
      </c>
      <c r="AM1342">
        <v>858</v>
      </c>
      <c r="AN1342">
        <v>858</v>
      </c>
      <c r="AO1342" s="28" t="s">
        <v>103</v>
      </c>
      <c r="AP1342" s="28" t="s">
        <v>98</v>
      </c>
      <c r="AQ1342" t="s">
        <v>105</v>
      </c>
      <c r="AR1342" t="s">
        <v>106</v>
      </c>
      <c r="AS1342">
        <v>872</v>
      </c>
      <c r="AT1342">
        <v>0</v>
      </c>
      <c r="AU1342">
        <v>0</v>
      </c>
      <c r="AV1342">
        <v>872</v>
      </c>
      <c r="AW1342" s="30">
        <v>0</v>
      </c>
      <c r="AX1342">
        <v>0</v>
      </c>
      <c r="AY1342" s="30">
        <v>1</v>
      </c>
      <c r="AZ1342" s="30">
        <v>0</v>
      </c>
      <c r="BA1342">
        <v>3</v>
      </c>
      <c r="BB1342" s="14">
        <f>IF(Table1[[#This Row],[FullBath]]+Table1[[#This Row],[HalfBath]]=Table1[[#This Row],[BedroomAbvGr]],1,0)</f>
        <v>0</v>
      </c>
      <c r="BC1342">
        <v>1</v>
      </c>
      <c r="BD1342" s="30" t="s">
        <v>98</v>
      </c>
      <c r="BE1342">
        <v>5</v>
      </c>
      <c r="BF1342" t="s">
        <v>107</v>
      </c>
      <c r="BG1342">
        <v>0</v>
      </c>
      <c r="BH1342" t="s">
        <v>83</v>
      </c>
      <c r="BI1342" t="s">
        <v>127</v>
      </c>
      <c r="BJ1342">
        <v>1974</v>
      </c>
      <c r="BK1342" t="s">
        <v>102</v>
      </c>
      <c r="BL1342">
        <v>4</v>
      </c>
      <c r="BM1342">
        <v>480</v>
      </c>
      <c r="BN1342" t="s">
        <v>98</v>
      </c>
      <c r="BO1342" t="s">
        <v>98</v>
      </c>
      <c r="BP1342" t="s">
        <v>105</v>
      </c>
      <c r="BQ1342" s="30">
        <v>0</v>
      </c>
      <c r="BR1342" s="14">
        <f>IF(Table1[[#This Row],[WoodDeckSF]]&gt;0,1,0)</f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s="28" t="s">
        <v>83</v>
      </c>
      <c r="BY1342" s="14">
        <f>IF(Table1[[#This Row],[PoolQC]]="NA", 0, 1)</f>
        <v>0</v>
      </c>
      <c r="BZ1342" s="30" t="s">
        <v>163</v>
      </c>
      <c r="CA1342" s="14">
        <f>IF(Table1[[#This Row],[Fence]]="NA",0,1)</f>
        <v>1</v>
      </c>
      <c r="CB1342" t="s">
        <v>83</v>
      </c>
      <c r="CC1342">
        <v>0</v>
      </c>
      <c r="CD1342" s="30">
        <v>6</v>
      </c>
      <c r="CE1342">
        <v>2007</v>
      </c>
      <c r="CF1342" t="s">
        <v>110</v>
      </c>
      <c r="CG1342" t="s">
        <v>111</v>
      </c>
      <c r="CH1342" s="14">
        <f>IF(Table1[[#This Row],[SaleCondition]]="Normal",1,0)</f>
        <v>1</v>
      </c>
      <c r="CI1342" s="1">
        <v>123000</v>
      </c>
    </row>
    <row r="1343" spans="1:87" x14ac:dyDescent="0.2">
      <c r="A1343">
        <v>1342</v>
      </c>
      <c r="B1343">
        <v>20</v>
      </c>
      <c r="C1343" s="28" t="s">
        <v>81</v>
      </c>
      <c r="D1343">
        <v>66</v>
      </c>
      <c r="E1343">
        <v>13695</v>
      </c>
      <c r="F1343" s="28" t="s">
        <v>82</v>
      </c>
      <c r="G1343" t="s">
        <v>83</v>
      </c>
      <c r="H1343" t="s">
        <v>84</v>
      </c>
      <c r="I1343" s="28" t="s">
        <v>85</v>
      </c>
      <c r="J1343" t="s">
        <v>86</v>
      </c>
      <c r="K1343" s="30" t="s">
        <v>87</v>
      </c>
      <c r="L1343" t="s">
        <v>88</v>
      </c>
      <c r="M1343" s="31" t="s">
        <v>170</v>
      </c>
      <c r="N1343" s="31" t="s">
        <v>171</v>
      </c>
      <c r="O1343" s="28" t="s">
        <v>90</v>
      </c>
      <c r="P1343" t="s">
        <v>91</v>
      </c>
      <c r="Q1343" s="30" t="s">
        <v>115</v>
      </c>
      <c r="R1343" s="28">
        <v>6</v>
      </c>
      <c r="S1343" s="28">
        <v>5</v>
      </c>
      <c r="T1343">
        <v>2003</v>
      </c>
      <c r="U1343">
        <v>2004</v>
      </c>
      <c r="V1343" s="14">
        <f t="shared" si="20"/>
        <v>1</v>
      </c>
      <c r="W1343" s="28" t="s">
        <v>93</v>
      </c>
      <c r="X1343" s="28" t="s">
        <v>94</v>
      </c>
      <c r="Y1343" s="30" t="s">
        <v>95</v>
      </c>
      <c r="Z1343" s="28" t="s">
        <v>95</v>
      </c>
      <c r="AA1343" t="s">
        <v>117</v>
      </c>
      <c r="AB1343" s="28">
        <v>0</v>
      </c>
      <c r="AC1343" s="28" t="s">
        <v>98</v>
      </c>
      <c r="AD1343" s="28" t="s">
        <v>98</v>
      </c>
      <c r="AE1343" s="30" t="s">
        <v>99</v>
      </c>
      <c r="AF1343" t="s">
        <v>97</v>
      </c>
      <c r="AG1343" t="s">
        <v>98</v>
      </c>
      <c r="AH1343" t="s">
        <v>100</v>
      </c>
      <c r="AI1343" t="s">
        <v>101</v>
      </c>
      <c r="AJ1343">
        <v>814</v>
      </c>
      <c r="AK1343" t="s">
        <v>102</v>
      </c>
      <c r="AL1343">
        <v>0</v>
      </c>
      <c r="AM1343">
        <v>300</v>
      </c>
      <c r="AN1343">
        <v>1114</v>
      </c>
      <c r="AO1343" s="28" t="s">
        <v>103</v>
      </c>
      <c r="AP1343" s="28" t="s">
        <v>104</v>
      </c>
      <c r="AQ1343" t="s">
        <v>105</v>
      </c>
      <c r="AR1343" t="s">
        <v>106</v>
      </c>
      <c r="AS1343">
        <v>1114</v>
      </c>
      <c r="AT1343">
        <v>0</v>
      </c>
      <c r="AU1343">
        <v>0</v>
      </c>
      <c r="AV1343">
        <v>1114</v>
      </c>
      <c r="AW1343" s="30">
        <v>1</v>
      </c>
      <c r="AX1343">
        <v>0</v>
      </c>
      <c r="AY1343" s="30">
        <v>1</v>
      </c>
      <c r="AZ1343" s="30">
        <v>0</v>
      </c>
      <c r="BA1343">
        <v>3</v>
      </c>
      <c r="BB1343" s="14">
        <f>IF(Table1[[#This Row],[FullBath]]+Table1[[#This Row],[HalfBath]]=Table1[[#This Row],[BedroomAbvGr]],1,0)</f>
        <v>0</v>
      </c>
      <c r="BC1343">
        <v>1</v>
      </c>
      <c r="BD1343" s="30" t="s">
        <v>97</v>
      </c>
      <c r="BE1343">
        <v>6</v>
      </c>
      <c r="BF1343" t="s">
        <v>107</v>
      </c>
      <c r="BG1343">
        <v>0</v>
      </c>
      <c r="BH1343" t="s">
        <v>83</v>
      </c>
      <c r="BI1343" t="s">
        <v>127</v>
      </c>
      <c r="BJ1343">
        <v>2004</v>
      </c>
      <c r="BK1343" t="s">
        <v>102</v>
      </c>
      <c r="BL1343">
        <v>2</v>
      </c>
      <c r="BM1343">
        <v>576</v>
      </c>
      <c r="BN1343" t="s">
        <v>98</v>
      </c>
      <c r="BO1343" t="s">
        <v>98</v>
      </c>
      <c r="BP1343" t="s">
        <v>105</v>
      </c>
      <c r="BQ1343" s="30">
        <v>0</v>
      </c>
      <c r="BR1343" s="14">
        <f>IF(Table1[[#This Row],[WoodDeckSF]]&gt;0,1,0)</f>
        <v>0</v>
      </c>
      <c r="BS1343">
        <v>78</v>
      </c>
      <c r="BT1343">
        <v>0</v>
      </c>
      <c r="BU1343">
        <v>0</v>
      </c>
      <c r="BV1343">
        <v>0</v>
      </c>
      <c r="BW1343">
        <v>0</v>
      </c>
      <c r="BX1343" s="28" t="s">
        <v>83</v>
      </c>
      <c r="BY1343" s="14">
        <f>IF(Table1[[#This Row],[PoolQC]]="NA", 0, 1)</f>
        <v>0</v>
      </c>
      <c r="BZ1343" s="30" t="s">
        <v>83</v>
      </c>
      <c r="CA1343" s="14">
        <f>IF(Table1[[#This Row],[Fence]]="NA",0,1)</f>
        <v>0</v>
      </c>
      <c r="CB1343" t="s">
        <v>83</v>
      </c>
      <c r="CC1343">
        <v>0</v>
      </c>
      <c r="CD1343" s="30">
        <v>7</v>
      </c>
      <c r="CE1343">
        <v>2008</v>
      </c>
      <c r="CF1343" t="s">
        <v>110</v>
      </c>
      <c r="CG1343" t="s">
        <v>111</v>
      </c>
      <c r="CH1343" s="14">
        <f>IF(Table1[[#This Row],[SaleCondition]]="Normal",1,0)</f>
        <v>1</v>
      </c>
      <c r="CI1343" s="1">
        <v>155000</v>
      </c>
    </row>
    <row r="1344" spans="1:87" x14ac:dyDescent="0.2">
      <c r="A1344">
        <v>1343</v>
      </c>
      <c r="B1344">
        <v>60</v>
      </c>
      <c r="C1344" s="28" t="s">
        <v>81</v>
      </c>
      <c r="D1344" t="s">
        <v>83</v>
      </c>
      <c r="E1344">
        <v>9375</v>
      </c>
      <c r="F1344" s="28" t="s">
        <v>82</v>
      </c>
      <c r="G1344" t="s">
        <v>83</v>
      </c>
      <c r="H1344" t="s">
        <v>84</v>
      </c>
      <c r="I1344" s="28" t="s">
        <v>85</v>
      </c>
      <c r="J1344" t="s">
        <v>86</v>
      </c>
      <c r="K1344" s="30" t="s">
        <v>87</v>
      </c>
      <c r="L1344" t="s">
        <v>88</v>
      </c>
      <c r="M1344" s="31" t="s">
        <v>89</v>
      </c>
      <c r="N1344" s="31" t="s">
        <v>90</v>
      </c>
      <c r="O1344" s="28" t="s">
        <v>90</v>
      </c>
      <c r="P1344" t="s">
        <v>91</v>
      </c>
      <c r="Q1344" s="30" t="s">
        <v>92</v>
      </c>
      <c r="R1344" s="28">
        <v>8</v>
      </c>
      <c r="S1344" s="28">
        <v>5</v>
      </c>
      <c r="T1344">
        <v>2002</v>
      </c>
      <c r="U1344">
        <v>2002</v>
      </c>
      <c r="V1344" s="14">
        <f t="shared" si="20"/>
        <v>0</v>
      </c>
      <c r="W1344" s="28" t="s">
        <v>93</v>
      </c>
      <c r="X1344" s="28" t="s">
        <v>94</v>
      </c>
      <c r="Y1344" s="30" t="s">
        <v>95</v>
      </c>
      <c r="Z1344" s="28" t="s">
        <v>95</v>
      </c>
      <c r="AA1344" t="s">
        <v>96</v>
      </c>
      <c r="AB1344" s="28">
        <v>149</v>
      </c>
      <c r="AC1344" s="28" t="s">
        <v>97</v>
      </c>
      <c r="AD1344" s="28" t="s">
        <v>98</v>
      </c>
      <c r="AE1344" s="30" t="s">
        <v>99</v>
      </c>
      <c r="AF1344" t="s">
        <v>97</v>
      </c>
      <c r="AG1344" t="s">
        <v>98</v>
      </c>
      <c r="AH1344" t="s">
        <v>100</v>
      </c>
      <c r="AI1344" t="s">
        <v>102</v>
      </c>
      <c r="AJ1344">
        <v>0</v>
      </c>
      <c r="AK1344" t="s">
        <v>102</v>
      </c>
      <c r="AL1344">
        <v>0</v>
      </c>
      <c r="AM1344">
        <v>1284</v>
      </c>
      <c r="AN1344">
        <v>1284</v>
      </c>
      <c r="AO1344" s="28" t="s">
        <v>103</v>
      </c>
      <c r="AP1344" s="28" t="s">
        <v>104</v>
      </c>
      <c r="AQ1344" t="s">
        <v>105</v>
      </c>
      <c r="AR1344" t="s">
        <v>106</v>
      </c>
      <c r="AS1344">
        <v>1284</v>
      </c>
      <c r="AT1344">
        <v>885</v>
      </c>
      <c r="AU1344">
        <v>0</v>
      </c>
      <c r="AV1344">
        <v>2169</v>
      </c>
      <c r="AW1344" s="30">
        <v>0</v>
      </c>
      <c r="AX1344">
        <v>0</v>
      </c>
      <c r="AY1344" s="30">
        <v>2</v>
      </c>
      <c r="AZ1344" s="30">
        <v>1</v>
      </c>
      <c r="BA1344">
        <v>3</v>
      </c>
      <c r="BB1344" s="14">
        <f>IF(Table1[[#This Row],[FullBath]]+Table1[[#This Row],[HalfBath]]=Table1[[#This Row],[BedroomAbvGr]],1,0)</f>
        <v>1</v>
      </c>
      <c r="BC1344">
        <v>1</v>
      </c>
      <c r="BD1344" s="30" t="s">
        <v>97</v>
      </c>
      <c r="BE1344">
        <v>7</v>
      </c>
      <c r="BF1344" t="s">
        <v>107</v>
      </c>
      <c r="BG1344">
        <v>1</v>
      </c>
      <c r="BH1344" t="s">
        <v>97</v>
      </c>
      <c r="BI1344" t="s">
        <v>108</v>
      </c>
      <c r="BJ1344">
        <v>2002</v>
      </c>
      <c r="BK1344" t="s">
        <v>109</v>
      </c>
      <c r="BL1344">
        <v>2</v>
      </c>
      <c r="BM1344">
        <v>647</v>
      </c>
      <c r="BN1344" t="s">
        <v>98</v>
      </c>
      <c r="BO1344" t="s">
        <v>98</v>
      </c>
      <c r="BP1344" t="s">
        <v>105</v>
      </c>
      <c r="BQ1344" s="30">
        <v>192</v>
      </c>
      <c r="BR1344" s="14">
        <f>IF(Table1[[#This Row],[WoodDeckSF]]&gt;0,1,0)</f>
        <v>1</v>
      </c>
      <c r="BS1344">
        <v>87</v>
      </c>
      <c r="BT1344">
        <v>0</v>
      </c>
      <c r="BU1344">
        <v>0</v>
      </c>
      <c r="BV1344">
        <v>0</v>
      </c>
      <c r="BW1344">
        <v>0</v>
      </c>
      <c r="BX1344" s="28" t="s">
        <v>83</v>
      </c>
      <c r="BY1344" s="14">
        <f>IF(Table1[[#This Row],[PoolQC]]="NA", 0, 1)</f>
        <v>0</v>
      </c>
      <c r="BZ1344" s="30" t="s">
        <v>83</v>
      </c>
      <c r="CA1344" s="14">
        <f>IF(Table1[[#This Row],[Fence]]="NA",0,1)</f>
        <v>0</v>
      </c>
      <c r="CB1344" t="s">
        <v>83</v>
      </c>
      <c r="CC1344">
        <v>0</v>
      </c>
      <c r="CD1344" s="30">
        <v>8</v>
      </c>
      <c r="CE1344">
        <v>2007</v>
      </c>
      <c r="CF1344" t="s">
        <v>110</v>
      </c>
      <c r="CG1344" t="s">
        <v>111</v>
      </c>
      <c r="CH1344" s="14">
        <f>IF(Table1[[#This Row],[SaleCondition]]="Normal",1,0)</f>
        <v>1</v>
      </c>
      <c r="CI1344" s="1">
        <v>228500</v>
      </c>
    </row>
    <row r="1345" spans="1:87" x14ac:dyDescent="0.2">
      <c r="A1345">
        <v>1344</v>
      </c>
      <c r="B1345">
        <v>50</v>
      </c>
      <c r="C1345" s="28" t="s">
        <v>81</v>
      </c>
      <c r="D1345">
        <v>57</v>
      </c>
      <c r="E1345">
        <v>7558</v>
      </c>
      <c r="F1345" s="28" t="s">
        <v>82</v>
      </c>
      <c r="G1345" t="s">
        <v>83</v>
      </c>
      <c r="H1345" t="s">
        <v>84</v>
      </c>
      <c r="I1345" s="28" t="s">
        <v>175</v>
      </c>
      <c r="J1345" t="s">
        <v>86</v>
      </c>
      <c r="K1345" s="30" t="s">
        <v>87</v>
      </c>
      <c r="L1345" t="s">
        <v>88</v>
      </c>
      <c r="M1345" s="31" t="s">
        <v>123</v>
      </c>
      <c r="N1345" s="31" t="s">
        <v>90</v>
      </c>
      <c r="O1345" s="28" t="s">
        <v>90</v>
      </c>
      <c r="P1345" t="s">
        <v>91</v>
      </c>
      <c r="Q1345" s="30" t="s">
        <v>132</v>
      </c>
      <c r="R1345" s="28">
        <v>6</v>
      </c>
      <c r="S1345" s="28">
        <v>6</v>
      </c>
      <c r="T1345">
        <v>1928</v>
      </c>
      <c r="U1345">
        <v>1950</v>
      </c>
      <c r="V1345" s="14">
        <f t="shared" si="20"/>
        <v>1</v>
      </c>
      <c r="W1345" s="28" t="s">
        <v>93</v>
      </c>
      <c r="X1345" s="28" t="s">
        <v>94</v>
      </c>
      <c r="Y1345" s="30" t="s">
        <v>96</v>
      </c>
      <c r="Z1345" s="28" t="s">
        <v>137</v>
      </c>
      <c r="AA1345" t="s">
        <v>117</v>
      </c>
      <c r="AB1345" s="28">
        <v>0</v>
      </c>
      <c r="AC1345" s="28" t="s">
        <v>98</v>
      </c>
      <c r="AD1345" s="28" t="s">
        <v>98</v>
      </c>
      <c r="AE1345" s="30" t="s">
        <v>126</v>
      </c>
      <c r="AF1345" t="s">
        <v>98</v>
      </c>
      <c r="AG1345" t="s">
        <v>98</v>
      </c>
      <c r="AH1345" t="s">
        <v>100</v>
      </c>
      <c r="AI1345" t="s">
        <v>102</v>
      </c>
      <c r="AJ1345">
        <v>0</v>
      </c>
      <c r="AK1345" t="s">
        <v>102</v>
      </c>
      <c r="AL1345">
        <v>0</v>
      </c>
      <c r="AM1345">
        <v>896</v>
      </c>
      <c r="AN1345">
        <v>896</v>
      </c>
      <c r="AO1345" s="28" t="s">
        <v>103</v>
      </c>
      <c r="AP1345" s="28" t="s">
        <v>97</v>
      </c>
      <c r="AQ1345" t="s">
        <v>105</v>
      </c>
      <c r="AR1345" t="s">
        <v>106</v>
      </c>
      <c r="AS1345">
        <v>1172</v>
      </c>
      <c r="AT1345">
        <v>741</v>
      </c>
      <c r="AU1345">
        <v>0</v>
      </c>
      <c r="AV1345">
        <v>1913</v>
      </c>
      <c r="AW1345" s="30">
        <v>0</v>
      </c>
      <c r="AX1345">
        <v>0</v>
      </c>
      <c r="AY1345" s="30">
        <v>1</v>
      </c>
      <c r="AZ1345" s="30">
        <v>1</v>
      </c>
      <c r="BA1345">
        <v>3</v>
      </c>
      <c r="BB1345" s="14">
        <f>IF(Table1[[#This Row],[FullBath]]+Table1[[#This Row],[HalfBath]]=Table1[[#This Row],[BedroomAbvGr]],1,0)</f>
        <v>0</v>
      </c>
      <c r="BC1345">
        <v>1</v>
      </c>
      <c r="BD1345" s="30" t="s">
        <v>98</v>
      </c>
      <c r="BE1345">
        <v>9</v>
      </c>
      <c r="BF1345" t="s">
        <v>107</v>
      </c>
      <c r="BG1345">
        <v>1</v>
      </c>
      <c r="BH1345" t="s">
        <v>98</v>
      </c>
      <c r="BI1345" t="s">
        <v>127</v>
      </c>
      <c r="BJ1345">
        <v>1929</v>
      </c>
      <c r="BK1345" t="s">
        <v>102</v>
      </c>
      <c r="BL1345">
        <v>2</v>
      </c>
      <c r="BM1345">
        <v>342</v>
      </c>
      <c r="BN1345" t="s">
        <v>147</v>
      </c>
      <c r="BO1345" t="s">
        <v>147</v>
      </c>
      <c r="BP1345" t="s">
        <v>105</v>
      </c>
      <c r="BQ1345" s="30">
        <v>0</v>
      </c>
      <c r="BR1345" s="14">
        <f>IF(Table1[[#This Row],[WoodDeckSF]]&gt;0,1,0)</f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s="28" t="s">
        <v>83</v>
      </c>
      <c r="BY1345" s="14">
        <f>IF(Table1[[#This Row],[PoolQC]]="NA", 0, 1)</f>
        <v>0</v>
      </c>
      <c r="BZ1345" s="30" t="s">
        <v>83</v>
      </c>
      <c r="CA1345" s="14">
        <f>IF(Table1[[#This Row],[Fence]]="NA",0,1)</f>
        <v>0</v>
      </c>
      <c r="CB1345" t="s">
        <v>83</v>
      </c>
      <c r="CC1345">
        <v>0</v>
      </c>
      <c r="CD1345" s="30">
        <v>3</v>
      </c>
      <c r="CE1345">
        <v>2009</v>
      </c>
      <c r="CF1345" t="s">
        <v>110</v>
      </c>
      <c r="CG1345" t="s">
        <v>111</v>
      </c>
      <c r="CH1345" s="14">
        <f>IF(Table1[[#This Row],[SaleCondition]]="Normal",1,0)</f>
        <v>1</v>
      </c>
      <c r="CI1345" s="1">
        <v>177000</v>
      </c>
    </row>
    <row r="1346" spans="1:87" x14ac:dyDescent="0.2">
      <c r="A1346">
        <v>1345</v>
      </c>
      <c r="B1346">
        <v>60</v>
      </c>
      <c r="C1346" s="28" t="s">
        <v>81</v>
      </c>
      <c r="D1346">
        <v>85</v>
      </c>
      <c r="E1346">
        <v>11103</v>
      </c>
      <c r="F1346" s="28" t="s">
        <v>82</v>
      </c>
      <c r="G1346" t="s">
        <v>83</v>
      </c>
      <c r="H1346" t="s">
        <v>120</v>
      </c>
      <c r="I1346" s="28" t="s">
        <v>85</v>
      </c>
      <c r="J1346" t="s">
        <v>86</v>
      </c>
      <c r="K1346" s="30" t="s">
        <v>122</v>
      </c>
      <c r="L1346" t="s">
        <v>88</v>
      </c>
      <c r="M1346" s="31" t="s">
        <v>89</v>
      </c>
      <c r="N1346" s="31" t="s">
        <v>90</v>
      </c>
      <c r="O1346" s="28" t="s">
        <v>90</v>
      </c>
      <c r="P1346" t="s">
        <v>91</v>
      </c>
      <c r="Q1346" s="30" t="s">
        <v>92</v>
      </c>
      <c r="R1346" s="28">
        <v>7</v>
      </c>
      <c r="S1346" s="28">
        <v>5</v>
      </c>
      <c r="T1346">
        <v>2006</v>
      </c>
      <c r="U1346">
        <v>2006</v>
      </c>
      <c r="V1346" s="14">
        <f t="shared" ref="V1346:V1409" si="21">IF(T1346=U1346, 0, 1)</f>
        <v>0</v>
      </c>
      <c r="W1346" s="28" t="s">
        <v>93</v>
      </c>
      <c r="X1346" s="28" t="s">
        <v>94</v>
      </c>
      <c r="Y1346" s="30" t="s">
        <v>95</v>
      </c>
      <c r="Z1346" s="28" t="s">
        <v>95</v>
      </c>
      <c r="AA1346" t="s">
        <v>117</v>
      </c>
      <c r="AB1346" s="28">
        <v>0</v>
      </c>
      <c r="AC1346" s="28" t="s">
        <v>97</v>
      </c>
      <c r="AD1346" s="28" t="s">
        <v>98</v>
      </c>
      <c r="AE1346" s="30" t="s">
        <v>99</v>
      </c>
      <c r="AF1346" t="s">
        <v>97</v>
      </c>
      <c r="AG1346" t="s">
        <v>98</v>
      </c>
      <c r="AH1346" t="s">
        <v>100</v>
      </c>
      <c r="AI1346" t="s">
        <v>102</v>
      </c>
      <c r="AJ1346">
        <v>0</v>
      </c>
      <c r="AK1346" t="s">
        <v>102</v>
      </c>
      <c r="AL1346">
        <v>0</v>
      </c>
      <c r="AM1346">
        <v>728</v>
      </c>
      <c r="AN1346">
        <v>728</v>
      </c>
      <c r="AO1346" s="28" t="s">
        <v>103</v>
      </c>
      <c r="AP1346" s="28" t="s">
        <v>104</v>
      </c>
      <c r="AQ1346" t="s">
        <v>105</v>
      </c>
      <c r="AR1346" t="s">
        <v>106</v>
      </c>
      <c r="AS1346">
        <v>728</v>
      </c>
      <c r="AT1346">
        <v>728</v>
      </c>
      <c r="AU1346">
        <v>0</v>
      </c>
      <c r="AV1346">
        <v>1456</v>
      </c>
      <c r="AW1346" s="30">
        <v>0</v>
      </c>
      <c r="AX1346">
        <v>0</v>
      </c>
      <c r="AY1346" s="30">
        <v>2</v>
      </c>
      <c r="AZ1346" s="30">
        <v>1</v>
      </c>
      <c r="BA1346">
        <v>3</v>
      </c>
      <c r="BB1346" s="14">
        <f>IF(Table1[[#This Row],[FullBath]]+Table1[[#This Row],[HalfBath]]=Table1[[#This Row],[BedroomAbvGr]],1,0)</f>
        <v>1</v>
      </c>
      <c r="BC1346">
        <v>1</v>
      </c>
      <c r="BD1346" s="30" t="s">
        <v>97</v>
      </c>
      <c r="BE1346">
        <v>8</v>
      </c>
      <c r="BF1346" t="s">
        <v>107</v>
      </c>
      <c r="BG1346">
        <v>1</v>
      </c>
      <c r="BH1346" t="s">
        <v>98</v>
      </c>
      <c r="BI1346" t="s">
        <v>108</v>
      </c>
      <c r="BJ1346">
        <v>2006</v>
      </c>
      <c r="BK1346" t="s">
        <v>157</v>
      </c>
      <c r="BL1346">
        <v>2</v>
      </c>
      <c r="BM1346">
        <v>440</v>
      </c>
      <c r="BN1346" t="s">
        <v>98</v>
      </c>
      <c r="BO1346" t="s">
        <v>98</v>
      </c>
      <c r="BP1346" t="s">
        <v>105</v>
      </c>
      <c r="BQ1346" s="30">
        <v>0</v>
      </c>
      <c r="BR1346" s="14">
        <f>IF(Table1[[#This Row],[WoodDeckSF]]&gt;0,1,0)</f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s="28" t="s">
        <v>83</v>
      </c>
      <c r="BY1346" s="14">
        <f>IF(Table1[[#This Row],[PoolQC]]="NA", 0, 1)</f>
        <v>0</v>
      </c>
      <c r="BZ1346" s="30" t="s">
        <v>83</v>
      </c>
      <c r="CA1346" s="14">
        <f>IF(Table1[[#This Row],[Fence]]="NA",0,1)</f>
        <v>0</v>
      </c>
      <c r="CB1346" t="s">
        <v>83</v>
      </c>
      <c r="CC1346">
        <v>0</v>
      </c>
      <c r="CD1346" s="30">
        <v>7</v>
      </c>
      <c r="CE1346">
        <v>2007</v>
      </c>
      <c r="CF1346" t="s">
        <v>158</v>
      </c>
      <c r="CG1346" t="s">
        <v>159</v>
      </c>
      <c r="CH1346" s="14">
        <f>IF(Table1[[#This Row],[SaleCondition]]="Normal",1,0)</f>
        <v>0</v>
      </c>
      <c r="CI1346" s="1">
        <v>155835</v>
      </c>
    </row>
    <row r="1347" spans="1:87" x14ac:dyDescent="0.2">
      <c r="A1347">
        <v>1346</v>
      </c>
      <c r="B1347">
        <v>30</v>
      </c>
      <c r="C1347" s="28" t="s">
        <v>142</v>
      </c>
      <c r="D1347">
        <v>50</v>
      </c>
      <c r="E1347">
        <v>6000</v>
      </c>
      <c r="F1347" s="28" t="s">
        <v>82</v>
      </c>
      <c r="G1347" t="s">
        <v>83</v>
      </c>
      <c r="H1347" t="s">
        <v>84</v>
      </c>
      <c r="I1347" s="28" t="s">
        <v>85</v>
      </c>
      <c r="J1347" t="s">
        <v>86</v>
      </c>
      <c r="K1347" s="30" t="s">
        <v>87</v>
      </c>
      <c r="L1347" t="s">
        <v>88</v>
      </c>
      <c r="M1347" s="31" t="s">
        <v>143</v>
      </c>
      <c r="N1347" s="31" t="s">
        <v>90</v>
      </c>
      <c r="O1347" s="28" t="s">
        <v>90</v>
      </c>
      <c r="P1347" t="s">
        <v>91</v>
      </c>
      <c r="Q1347" s="30" t="s">
        <v>115</v>
      </c>
      <c r="R1347" s="28">
        <v>4</v>
      </c>
      <c r="S1347" s="28">
        <v>4</v>
      </c>
      <c r="T1347">
        <v>1920</v>
      </c>
      <c r="U1347">
        <v>1950</v>
      </c>
      <c r="V1347" s="14">
        <f t="shared" si="21"/>
        <v>1</v>
      </c>
      <c r="W1347" s="28" t="s">
        <v>152</v>
      </c>
      <c r="X1347" s="28" t="s">
        <v>94</v>
      </c>
      <c r="Y1347" s="30" t="s">
        <v>116</v>
      </c>
      <c r="Z1347" s="28" t="s">
        <v>116</v>
      </c>
      <c r="AA1347" t="s">
        <v>117</v>
      </c>
      <c r="AB1347" s="28">
        <v>0</v>
      </c>
      <c r="AC1347" s="28" t="s">
        <v>98</v>
      </c>
      <c r="AD1347" s="28" t="s">
        <v>98</v>
      </c>
      <c r="AE1347" s="30" t="s">
        <v>99</v>
      </c>
      <c r="AF1347" t="s">
        <v>98</v>
      </c>
      <c r="AG1347" t="s">
        <v>98</v>
      </c>
      <c r="AH1347" t="s">
        <v>100</v>
      </c>
      <c r="AI1347" t="s">
        <v>119</v>
      </c>
      <c r="AJ1347">
        <v>250</v>
      </c>
      <c r="AK1347" t="s">
        <v>102</v>
      </c>
      <c r="AL1347">
        <v>0</v>
      </c>
      <c r="AM1347">
        <v>710</v>
      </c>
      <c r="AN1347">
        <v>960</v>
      </c>
      <c r="AO1347" s="28" t="s">
        <v>103</v>
      </c>
      <c r="AP1347" s="28" t="s">
        <v>97</v>
      </c>
      <c r="AQ1347" t="s">
        <v>105</v>
      </c>
      <c r="AR1347" t="s">
        <v>164</v>
      </c>
      <c r="AS1347">
        <v>960</v>
      </c>
      <c r="AT1347">
        <v>0</v>
      </c>
      <c r="AU1347">
        <v>0</v>
      </c>
      <c r="AV1347">
        <v>960</v>
      </c>
      <c r="AW1347" s="30">
        <v>0</v>
      </c>
      <c r="AX1347">
        <v>0</v>
      </c>
      <c r="AY1347" s="30">
        <v>1</v>
      </c>
      <c r="AZ1347" s="30">
        <v>0</v>
      </c>
      <c r="BA1347">
        <v>2</v>
      </c>
      <c r="BB1347" s="14">
        <f>IF(Table1[[#This Row],[FullBath]]+Table1[[#This Row],[HalfBath]]=Table1[[#This Row],[BedroomAbvGr]],1,0)</f>
        <v>0</v>
      </c>
      <c r="BC1347">
        <v>1</v>
      </c>
      <c r="BD1347" s="30" t="s">
        <v>147</v>
      </c>
      <c r="BE1347">
        <v>5</v>
      </c>
      <c r="BF1347" t="s">
        <v>107</v>
      </c>
      <c r="BG1347">
        <v>0</v>
      </c>
      <c r="BH1347" t="s">
        <v>83</v>
      </c>
      <c r="BI1347" t="s">
        <v>127</v>
      </c>
      <c r="BJ1347">
        <v>1997</v>
      </c>
      <c r="BK1347" t="s">
        <v>102</v>
      </c>
      <c r="BL1347">
        <v>1</v>
      </c>
      <c r="BM1347">
        <v>308</v>
      </c>
      <c r="BN1347" t="s">
        <v>98</v>
      </c>
      <c r="BO1347" t="s">
        <v>98</v>
      </c>
      <c r="BP1347" t="s">
        <v>105</v>
      </c>
      <c r="BQ1347" s="30">
        <v>0</v>
      </c>
      <c r="BR1347" s="14">
        <f>IF(Table1[[#This Row],[WoodDeckSF]]&gt;0,1,0)</f>
        <v>0</v>
      </c>
      <c r="BS1347">
        <v>0</v>
      </c>
      <c r="BT1347">
        <v>168</v>
      </c>
      <c r="BU1347">
        <v>0</v>
      </c>
      <c r="BV1347">
        <v>0</v>
      </c>
      <c r="BW1347">
        <v>0</v>
      </c>
      <c r="BX1347" s="28" t="s">
        <v>83</v>
      </c>
      <c r="BY1347" s="14">
        <f>IF(Table1[[#This Row],[PoolQC]]="NA", 0, 1)</f>
        <v>0</v>
      </c>
      <c r="BZ1347" s="30" t="s">
        <v>83</v>
      </c>
      <c r="CA1347" s="14">
        <f>IF(Table1[[#This Row],[Fence]]="NA",0,1)</f>
        <v>0</v>
      </c>
      <c r="CB1347" t="s">
        <v>83</v>
      </c>
      <c r="CC1347">
        <v>0</v>
      </c>
      <c r="CD1347" s="30">
        <v>7</v>
      </c>
      <c r="CE1347">
        <v>2007</v>
      </c>
      <c r="CF1347" t="s">
        <v>110</v>
      </c>
      <c r="CG1347" t="s">
        <v>111</v>
      </c>
      <c r="CH1347" s="14">
        <f>IF(Table1[[#This Row],[SaleCondition]]="Normal",1,0)</f>
        <v>1</v>
      </c>
      <c r="CI1347" s="1">
        <v>108500</v>
      </c>
    </row>
    <row r="1348" spans="1:87" x14ac:dyDescent="0.2">
      <c r="A1348">
        <v>1347</v>
      </c>
      <c r="B1348">
        <v>20</v>
      </c>
      <c r="C1348" s="28" t="s">
        <v>81</v>
      </c>
      <c r="D1348" t="s">
        <v>83</v>
      </c>
      <c r="E1348">
        <v>20781</v>
      </c>
      <c r="F1348" s="28" t="s">
        <v>82</v>
      </c>
      <c r="G1348" t="s">
        <v>83</v>
      </c>
      <c r="H1348" t="s">
        <v>160</v>
      </c>
      <c r="I1348" s="28" t="s">
        <v>85</v>
      </c>
      <c r="J1348" t="s">
        <v>86</v>
      </c>
      <c r="K1348" s="30" t="s">
        <v>166</v>
      </c>
      <c r="L1348" t="s">
        <v>88</v>
      </c>
      <c r="M1348" s="31" t="s">
        <v>138</v>
      </c>
      <c r="N1348" s="31" t="s">
        <v>139</v>
      </c>
      <c r="O1348" s="28" t="s">
        <v>90</v>
      </c>
      <c r="P1348" t="s">
        <v>91</v>
      </c>
      <c r="Q1348" s="30" t="s">
        <v>115</v>
      </c>
      <c r="R1348" s="28">
        <v>7</v>
      </c>
      <c r="S1348" s="28">
        <v>7</v>
      </c>
      <c r="T1348">
        <v>1968</v>
      </c>
      <c r="U1348">
        <v>2003</v>
      </c>
      <c r="V1348" s="14">
        <f t="shared" si="21"/>
        <v>1</v>
      </c>
      <c r="W1348" s="28" t="s">
        <v>152</v>
      </c>
      <c r="X1348" s="28" t="s">
        <v>94</v>
      </c>
      <c r="Y1348" s="30" t="s">
        <v>96</v>
      </c>
      <c r="Z1348" s="28" t="s">
        <v>140</v>
      </c>
      <c r="AA1348" t="s">
        <v>117</v>
      </c>
      <c r="AB1348" s="28">
        <v>0</v>
      </c>
      <c r="AC1348" s="28" t="s">
        <v>98</v>
      </c>
      <c r="AD1348" s="28" t="s">
        <v>98</v>
      </c>
      <c r="AE1348" s="30" t="s">
        <v>118</v>
      </c>
      <c r="AF1348" t="s">
        <v>98</v>
      </c>
      <c r="AG1348" t="s">
        <v>98</v>
      </c>
      <c r="AH1348" t="s">
        <v>100</v>
      </c>
      <c r="AI1348" t="s">
        <v>141</v>
      </c>
      <c r="AJ1348">
        <v>297</v>
      </c>
      <c r="AK1348" t="s">
        <v>153</v>
      </c>
      <c r="AL1348">
        <v>68</v>
      </c>
      <c r="AM1348">
        <v>1203</v>
      </c>
      <c r="AN1348">
        <v>1568</v>
      </c>
      <c r="AO1348" s="28" t="s">
        <v>103</v>
      </c>
      <c r="AP1348" s="28" t="s">
        <v>98</v>
      </c>
      <c r="AQ1348" t="s">
        <v>105</v>
      </c>
      <c r="AR1348" t="s">
        <v>106</v>
      </c>
      <c r="AS1348">
        <v>2156</v>
      </c>
      <c r="AT1348">
        <v>0</v>
      </c>
      <c r="AU1348">
        <v>0</v>
      </c>
      <c r="AV1348">
        <v>2156</v>
      </c>
      <c r="AW1348" s="30">
        <v>0</v>
      </c>
      <c r="AX1348">
        <v>0</v>
      </c>
      <c r="AY1348" s="30">
        <v>2</v>
      </c>
      <c r="AZ1348" s="30">
        <v>0</v>
      </c>
      <c r="BA1348">
        <v>3</v>
      </c>
      <c r="BB1348" s="14">
        <f>IF(Table1[[#This Row],[FullBath]]+Table1[[#This Row],[HalfBath]]=Table1[[#This Row],[BedroomAbvGr]],1,0)</f>
        <v>0</v>
      </c>
      <c r="BC1348">
        <v>1</v>
      </c>
      <c r="BD1348" s="30" t="s">
        <v>98</v>
      </c>
      <c r="BE1348">
        <v>9</v>
      </c>
      <c r="BF1348" t="s">
        <v>107</v>
      </c>
      <c r="BG1348">
        <v>1</v>
      </c>
      <c r="BH1348" t="s">
        <v>97</v>
      </c>
      <c r="BI1348" t="s">
        <v>108</v>
      </c>
      <c r="BJ1348">
        <v>1968</v>
      </c>
      <c r="BK1348" t="s">
        <v>109</v>
      </c>
      <c r="BL1348">
        <v>2</v>
      </c>
      <c r="BM1348">
        <v>508</v>
      </c>
      <c r="BN1348" t="s">
        <v>97</v>
      </c>
      <c r="BO1348" t="s">
        <v>98</v>
      </c>
      <c r="BP1348" t="s">
        <v>105</v>
      </c>
      <c r="BQ1348" s="30">
        <v>0</v>
      </c>
      <c r="BR1348" s="14">
        <f>IF(Table1[[#This Row],[WoodDeckSF]]&gt;0,1,0)</f>
        <v>0</v>
      </c>
      <c r="BS1348">
        <v>80</v>
      </c>
      <c r="BT1348">
        <v>0</v>
      </c>
      <c r="BU1348">
        <v>290</v>
      </c>
      <c r="BV1348">
        <v>0</v>
      </c>
      <c r="BW1348">
        <v>0</v>
      </c>
      <c r="BX1348" s="28" t="s">
        <v>83</v>
      </c>
      <c r="BY1348" s="14">
        <f>IF(Table1[[#This Row],[PoolQC]]="NA", 0, 1)</f>
        <v>0</v>
      </c>
      <c r="BZ1348" s="30" t="s">
        <v>83</v>
      </c>
      <c r="CA1348" s="14">
        <f>IF(Table1[[#This Row],[Fence]]="NA",0,1)</f>
        <v>0</v>
      </c>
      <c r="CB1348" t="s">
        <v>83</v>
      </c>
      <c r="CC1348">
        <v>0</v>
      </c>
      <c r="CD1348" s="30">
        <v>6</v>
      </c>
      <c r="CE1348">
        <v>2006</v>
      </c>
      <c r="CF1348" t="s">
        <v>110</v>
      </c>
      <c r="CG1348" t="s">
        <v>111</v>
      </c>
      <c r="CH1348" s="14">
        <f>IF(Table1[[#This Row],[SaleCondition]]="Normal",1,0)</f>
        <v>1</v>
      </c>
      <c r="CI1348" s="1">
        <v>262500</v>
      </c>
    </row>
    <row r="1349" spans="1:87" x14ac:dyDescent="0.2">
      <c r="A1349">
        <v>1348</v>
      </c>
      <c r="B1349">
        <v>20</v>
      </c>
      <c r="C1349" s="28" t="s">
        <v>81</v>
      </c>
      <c r="D1349">
        <v>93</v>
      </c>
      <c r="E1349">
        <v>15306</v>
      </c>
      <c r="F1349" s="28" t="s">
        <v>82</v>
      </c>
      <c r="G1349" t="s">
        <v>83</v>
      </c>
      <c r="H1349" t="s">
        <v>120</v>
      </c>
      <c r="I1349" s="28" t="s">
        <v>199</v>
      </c>
      <c r="J1349" t="s">
        <v>86</v>
      </c>
      <c r="K1349" s="30" t="s">
        <v>122</v>
      </c>
      <c r="L1349" t="s">
        <v>88</v>
      </c>
      <c r="M1349" s="31" t="s">
        <v>189</v>
      </c>
      <c r="N1349" s="31" t="s">
        <v>90</v>
      </c>
      <c r="O1349" s="28" t="s">
        <v>90</v>
      </c>
      <c r="P1349" t="s">
        <v>91</v>
      </c>
      <c r="Q1349" s="30" t="s">
        <v>115</v>
      </c>
      <c r="R1349" s="28">
        <v>8</v>
      </c>
      <c r="S1349" s="28">
        <v>5</v>
      </c>
      <c r="T1349">
        <v>2006</v>
      </c>
      <c r="U1349">
        <v>2007</v>
      </c>
      <c r="V1349" s="14">
        <f t="shared" si="21"/>
        <v>1</v>
      </c>
      <c r="W1349" s="28" t="s">
        <v>93</v>
      </c>
      <c r="X1349" s="28" t="s">
        <v>94</v>
      </c>
      <c r="Y1349" s="30" t="s">
        <v>95</v>
      </c>
      <c r="Z1349" s="28" t="s">
        <v>95</v>
      </c>
      <c r="AA1349" t="s">
        <v>137</v>
      </c>
      <c r="AB1349" s="28">
        <v>100</v>
      </c>
      <c r="AC1349" s="28" t="s">
        <v>97</v>
      </c>
      <c r="AD1349" s="28" t="s">
        <v>98</v>
      </c>
      <c r="AE1349" s="30" t="s">
        <v>99</v>
      </c>
      <c r="AF1349" t="s">
        <v>104</v>
      </c>
      <c r="AG1349" t="s">
        <v>98</v>
      </c>
      <c r="AH1349" t="s">
        <v>97</v>
      </c>
      <c r="AI1349" t="s">
        <v>101</v>
      </c>
      <c r="AJ1349">
        <v>80</v>
      </c>
      <c r="AK1349" t="s">
        <v>102</v>
      </c>
      <c r="AL1349">
        <v>0</v>
      </c>
      <c r="AM1349">
        <v>1652</v>
      </c>
      <c r="AN1349">
        <v>1732</v>
      </c>
      <c r="AO1349" s="28" t="s">
        <v>103</v>
      </c>
      <c r="AP1349" s="28" t="s">
        <v>104</v>
      </c>
      <c r="AQ1349" t="s">
        <v>105</v>
      </c>
      <c r="AR1349" t="s">
        <v>106</v>
      </c>
      <c r="AS1349">
        <v>1776</v>
      </c>
      <c r="AT1349">
        <v>0</v>
      </c>
      <c r="AU1349">
        <v>0</v>
      </c>
      <c r="AV1349">
        <v>1776</v>
      </c>
      <c r="AW1349" s="30">
        <v>1</v>
      </c>
      <c r="AX1349">
        <v>0</v>
      </c>
      <c r="AY1349" s="30">
        <v>2</v>
      </c>
      <c r="AZ1349" s="30">
        <v>0</v>
      </c>
      <c r="BA1349">
        <v>3</v>
      </c>
      <c r="BB1349" s="14">
        <f>IF(Table1[[#This Row],[FullBath]]+Table1[[#This Row],[HalfBath]]=Table1[[#This Row],[BedroomAbvGr]],1,0)</f>
        <v>0</v>
      </c>
      <c r="BC1349">
        <v>1</v>
      </c>
      <c r="BD1349" s="30" t="s">
        <v>97</v>
      </c>
      <c r="BE1349">
        <v>7</v>
      </c>
      <c r="BF1349" t="s">
        <v>107</v>
      </c>
      <c r="BG1349">
        <v>1</v>
      </c>
      <c r="BH1349" t="s">
        <v>97</v>
      </c>
      <c r="BI1349" t="s">
        <v>108</v>
      </c>
      <c r="BJ1349">
        <v>2006</v>
      </c>
      <c r="BK1349" t="s">
        <v>157</v>
      </c>
      <c r="BL1349">
        <v>3</v>
      </c>
      <c r="BM1349">
        <v>712</v>
      </c>
      <c r="BN1349" t="s">
        <v>98</v>
      </c>
      <c r="BO1349" t="s">
        <v>98</v>
      </c>
      <c r="BP1349" t="s">
        <v>105</v>
      </c>
      <c r="BQ1349" s="30">
        <v>0</v>
      </c>
      <c r="BR1349" s="14">
        <f>IF(Table1[[#This Row],[WoodDeckSF]]&gt;0,1,0)</f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 s="28" t="s">
        <v>83</v>
      </c>
      <c r="BY1349" s="14">
        <f>IF(Table1[[#This Row],[PoolQC]]="NA", 0, 1)</f>
        <v>0</v>
      </c>
      <c r="BZ1349" s="30" t="s">
        <v>83</v>
      </c>
      <c r="CA1349" s="14">
        <f>IF(Table1[[#This Row],[Fence]]="NA",0,1)</f>
        <v>0</v>
      </c>
      <c r="CB1349" t="s">
        <v>83</v>
      </c>
      <c r="CC1349">
        <v>0</v>
      </c>
      <c r="CD1349" s="30">
        <v>5</v>
      </c>
      <c r="CE1349">
        <v>2007</v>
      </c>
      <c r="CF1349" t="s">
        <v>158</v>
      </c>
      <c r="CG1349" t="s">
        <v>159</v>
      </c>
      <c r="CH1349" s="14">
        <f>IF(Table1[[#This Row],[SaleCondition]]="Normal",1,0)</f>
        <v>0</v>
      </c>
      <c r="CI1349" s="1">
        <v>283463</v>
      </c>
    </row>
    <row r="1350" spans="1:87" x14ac:dyDescent="0.2">
      <c r="A1350">
        <v>1349</v>
      </c>
      <c r="B1350">
        <v>20</v>
      </c>
      <c r="C1350" s="28" t="s">
        <v>81</v>
      </c>
      <c r="D1350" t="s">
        <v>83</v>
      </c>
      <c r="E1350">
        <v>16196</v>
      </c>
      <c r="F1350" s="28" t="s">
        <v>82</v>
      </c>
      <c r="G1350" t="s">
        <v>83</v>
      </c>
      <c r="H1350" t="s">
        <v>231</v>
      </c>
      <c r="I1350" s="28" t="s">
        <v>195</v>
      </c>
      <c r="J1350" t="s">
        <v>86</v>
      </c>
      <c r="K1350" s="30" t="s">
        <v>87</v>
      </c>
      <c r="L1350" t="s">
        <v>88</v>
      </c>
      <c r="M1350" s="31" t="s">
        <v>170</v>
      </c>
      <c r="N1350" s="31" t="s">
        <v>90</v>
      </c>
      <c r="O1350" s="28" t="s">
        <v>90</v>
      </c>
      <c r="P1350" t="s">
        <v>91</v>
      </c>
      <c r="Q1350" s="30" t="s">
        <v>115</v>
      </c>
      <c r="R1350" s="28">
        <v>7</v>
      </c>
      <c r="S1350" s="28">
        <v>5</v>
      </c>
      <c r="T1350">
        <v>1998</v>
      </c>
      <c r="U1350">
        <v>1998</v>
      </c>
      <c r="V1350" s="14">
        <f t="shared" si="21"/>
        <v>0</v>
      </c>
      <c r="W1350" s="28" t="s">
        <v>93</v>
      </c>
      <c r="X1350" s="28" t="s">
        <v>94</v>
      </c>
      <c r="Y1350" s="30" t="s">
        <v>95</v>
      </c>
      <c r="Z1350" s="28" t="s">
        <v>95</v>
      </c>
      <c r="AA1350" t="s">
        <v>117</v>
      </c>
      <c r="AB1350" s="28">
        <v>0</v>
      </c>
      <c r="AC1350" s="28" t="s">
        <v>97</v>
      </c>
      <c r="AD1350" s="28" t="s">
        <v>98</v>
      </c>
      <c r="AE1350" s="30" t="s">
        <v>99</v>
      </c>
      <c r="AF1350" t="s">
        <v>97</v>
      </c>
      <c r="AG1350" t="s">
        <v>98</v>
      </c>
      <c r="AH1350" t="s">
        <v>97</v>
      </c>
      <c r="AI1350" t="s">
        <v>101</v>
      </c>
      <c r="AJ1350">
        <v>1443</v>
      </c>
      <c r="AK1350" t="s">
        <v>102</v>
      </c>
      <c r="AL1350">
        <v>0</v>
      </c>
      <c r="AM1350">
        <v>39</v>
      </c>
      <c r="AN1350">
        <v>1482</v>
      </c>
      <c r="AO1350" s="28" t="s">
        <v>103</v>
      </c>
      <c r="AP1350" s="28" t="s">
        <v>104</v>
      </c>
      <c r="AQ1350" t="s">
        <v>105</v>
      </c>
      <c r="AR1350" t="s">
        <v>106</v>
      </c>
      <c r="AS1350">
        <v>1494</v>
      </c>
      <c r="AT1350">
        <v>0</v>
      </c>
      <c r="AU1350">
        <v>0</v>
      </c>
      <c r="AV1350">
        <v>1494</v>
      </c>
      <c r="AW1350" s="30">
        <v>1</v>
      </c>
      <c r="AX1350">
        <v>0</v>
      </c>
      <c r="AY1350" s="30">
        <v>2</v>
      </c>
      <c r="AZ1350" s="30">
        <v>0</v>
      </c>
      <c r="BA1350">
        <v>3</v>
      </c>
      <c r="BB1350" s="14">
        <f>IF(Table1[[#This Row],[FullBath]]+Table1[[#This Row],[HalfBath]]=Table1[[#This Row],[BedroomAbvGr]],1,0)</f>
        <v>0</v>
      </c>
      <c r="BC1350">
        <v>1</v>
      </c>
      <c r="BD1350" s="30" t="s">
        <v>97</v>
      </c>
      <c r="BE1350">
        <v>5</v>
      </c>
      <c r="BF1350" t="s">
        <v>107</v>
      </c>
      <c r="BG1350">
        <v>1</v>
      </c>
      <c r="BH1350" t="s">
        <v>147</v>
      </c>
      <c r="BI1350" t="s">
        <v>108</v>
      </c>
      <c r="BJ1350">
        <v>1998</v>
      </c>
      <c r="BK1350" t="s">
        <v>109</v>
      </c>
      <c r="BL1350">
        <v>2</v>
      </c>
      <c r="BM1350">
        <v>514</v>
      </c>
      <c r="BN1350" t="s">
        <v>98</v>
      </c>
      <c r="BO1350" t="s">
        <v>98</v>
      </c>
      <c r="BP1350" t="s">
        <v>105</v>
      </c>
      <c r="BQ1350" s="30">
        <v>402</v>
      </c>
      <c r="BR1350" s="14">
        <f>IF(Table1[[#This Row],[WoodDeckSF]]&gt;0,1,0)</f>
        <v>1</v>
      </c>
      <c r="BS1350">
        <v>25</v>
      </c>
      <c r="BT1350">
        <v>0</v>
      </c>
      <c r="BU1350">
        <v>0</v>
      </c>
      <c r="BV1350">
        <v>0</v>
      </c>
      <c r="BW1350">
        <v>0</v>
      </c>
      <c r="BX1350" s="28" t="s">
        <v>83</v>
      </c>
      <c r="BY1350" s="14">
        <f>IF(Table1[[#This Row],[PoolQC]]="NA", 0, 1)</f>
        <v>0</v>
      </c>
      <c r="BZ1350" s="30" t="s">
        <v>83</v>
      </c>
      <c r="CA1350" s="14">
        <f>IF(Table1[[#This Row],[Fence]]="NA",0,1)</f>
        <v>0</v>
      </c>
      <c r="CB1350" t="s">
        <v>83</v>
      </c>
      <c r="CC1350">
        <v>0</v>
      </c>
      <c r="CD1350" s="30">
        <v>8</v>
      </c>
      <c r="CE1350">
        <v>2007</v>
      </c>
      <c r="CF1350" t="s">
        <v>110</v>
      </c>
      <c r="CG1350" t="s">
        <v>111</v>
      </c>
      <c r="CH1350" s="14">
        <f>IF(Table1[[#This Row],[SaleCondition]]="Normal",1,0)</f>
        <v>1</v>
      </c>
      <c r="CI1350" s="1">
        <v>215000</v>
      </c>
    </row>
    <row r="1351" spans="1:87" x14ac:dyDescent="0.2">
      <c r="A1351">
        <v>1350</v>
      </c>
      <c r="B1351">
        <v>70</v>
      </c>
      <c r="C1351" s="28" t="s">
        <v>142</v>
      </c>
      <c r="D1351">
        <v>50</v>
      </c>
      <c r="E1351">
        <v>5250</v>
      </c>
      <c r="F1351" s="28" t="s">
        <v>82</v>
      </c>
      <c r="G1351" t="s">
        <v>82</v>
      </c>
      <c r="H1351" t="s">
        <v>84</v>
      </c>
      <c r="I1351" s="28" t="s">
        <v>85</v>
      </c>
      <c r="J1351" t="s">
        <v>86</v>
      </c>
      <c r="K1351" s="30" t="s">
        <v>87</v>
      </c>
      <c r="L1351" t="s">
        <v>88</v>
      </c>
      <c r="M1351" s="31" t="s">
        <v>143</v>
      </c>
      <c r="N1351" s="31" t="s">
        <v>90</v>
      </c>
      <c r="O1351" s="28" t="s">
        <v>90</v>
      </c>
      <c r="P1351" t="s">
        <v>91</v>
      </c>
      <c r="Q1351" s="30" t="s">
        <v>92</v>
      </c>
      <c r="R1351" s="28">
        <v>8</v>
      </c>
      <c r="S1351" s="28">
        <v>5</v>
      </c>
      <c r="T1351">
        <v>1872</v>
      </c>
      <c r="U1351">
        <v>1987</v>
      </c>
      <c r="V1351" s="14">
        <f t="shared" si="21"/>
        <v>1</v>
      </c>
      <c r="W1351" s="28" t="s">
        <v>93</v>
      </c>
      <c r="X1351" s="28" t="s">
        <v>94</v>
      </c>
      <c r="Y1351" s="30" t="s">
        <v>116</v>
      </c>
      <c r="Z1351" s="28" t="s">
        <v>116</v>
      </c>
      <c r="AA1351" t="s">
        <v>117</v>
      </c>
      <c r="AB1351" s="28">
        <v>0</v>
      </c>
      <c r="AC1351" s="28" t="s">
        <v>98</v>
      </c>
      <c r="AD1351" s="28" t="s">
        <v>97</v>
      </c>
      <c r="AE1351" s="30" t="s">
        <v>126</v>
      </c>
      <c r="AF1351" t="s">
        <v>98</v>
      </c>
      <c r="AG1351" t="s">
        <v>147</v>
      </c>
      <c r="AH1351" t="s">
        <v>100</v>
      </c>
      <c r="AI1351" t="s">
        <v>172</v>
      </c>
      <c r="AJ1351">
        <v>259</v>
      </c>
      <c r="AK1351" t="s">
        <v>102</v>
      </c>
      <c r="AL1351">
        <v>0</v>
      </c>
      <c r="AM1351">
        <v>425</v>
      </c>
      <c r="AN1351">
        <v>684</v>
      </c>
      <c r="AO1351" s="28" t="s">
        <v>251</v>
      </c>
      <c r="AP1351" s="28" t="s">
        <v>147</v>
      </c>
      <c r="AQ1351" t="s">
        <v>177</v>
      </c>
      <c r="AR1351" t="s">
        <v>106</v>
      </c>
      <c r="AS1351">
        <v>938</v>
      </c>
      <c r="AT1351">
        <v>1215</v>
      </c>
      <c r="AU1351">
        <v>205</v>
      </c>
      <c r="AV1351">
        <v>2358</v>
      </c>
      <c r="AW1351" s="30">
        <v>0</v>
      </c>
      <c r="AX1351">
        <v>0</v>
      </c>
      <c r="AY1351" s="30">
        <v>2</v>
      </c>
      <c r="AZ1351" s="30">
        <v>0</v>
      </c>
      <c r="BA1351">
        <v>4</v>
      </c>
      <c r="BB1351" s="14">
        <f>IF(Table1[[#This Row],[FullBath]]+Table1[[#This Row],[HalfBath]]=Table1[[#This Row],[BedroomAbvGr]],1,0)</f>
        <v>0</v>
      </c>
      <c r="BC1351">
        <v>1</v>
      </c>
      <c r="BD1351" s="30" t="s">
        <v>98</v>
      </c>
      <c r="BE1351">
        <v>8</v>
      </c>
      <c r="BF1351" t="s">
        <v>107</v>
      </c>
      <c r="BG1351">
        <v>0</v>
      </c>
      <c r="BH1351" t="s">
        <v>83</v>
      </c>
      <c r="BI1351" t="s">
        <v>83</v>
      </c>
      <c r="BJ1351" t="s">
        <v>83</v>
      </c>
      <c r="BK1351" t="s">
        <v>83</v>
      </c>
      <c r="BL1351">
        <v>0</v>
      </c>
      <c r="BM1351">
        <v>0</v>
      </c>
      <c r="BN1351" t="s">
        <v>83</v>
      </c>
      <c r="BO1351" t="s">
        <v>83</v>
      </c>
      <c r="BP1351" t="s">
        <v>105</v>
      </c>
      <c r="BQ1351" s="30">
        <v>0</v>
      </c>
      <c r="BR1351" s="14">
        <f>IF(Table1[[#This Row],[WoodDeckSF]]&gt;0,1,0)</f>
        <v>0</v>
      </c>
      <c r="BS1351">
        <v>54</v>
      </c>
      <c r="BT1351">
        <v>20</v>
      </c>
      <c r="BU1351">
        <v>0</v>
      </c>
      <c r="BV1351">
        <v>0</v>
      </c>
      <c r="BW1351">
        <v>0</v>
      </c>
      <c r="BX1351" s="28" t="s">
        <v>83</v>
      </c>
      <c r="BY1351" s="14">
        <f>IF(Table1[[#This Row],[PoolQC]]="NA", 0, 1)</f>
        <v>0</v>
      </c>
      <c r="BZ1351" s="30" t="s">
        <v>83</v>
      </c>
      <c r="CA1351" s="14">
        <f>IF(Table1[[#This Row],[Fence]]="NA",0,1)</f>
        <v>0</v>
      </c>
      <c r="CB1351" t="s">
        <v>83</v>
      </c>
      <c r="CC1351">
        <v>0</v>
      </c>
      <c r="CD1351" s="30">
        <v>12</v>
      </c>
      <c r="CE1351">
        <v>2008</v>
      </c>
      <c r="CF1351" t="s">
        <v>110</v>
      </c>
      <c r="CG1351" t="s">
        <v>111</v>
      </c>
      <c r="CH1351" s="14">
        <f>IF(Table1[[#This Row],[SaleCondition]]="Normal",1,0)</f>
        <v>1</v>
      </c>
      <c r="CI1351" s="1">
        <v>122000</v>
      </c>
    </row>
    <row r="1352" spans="1:87" x14ac:dyDescent="0.2">
      <c r="A1352">
        <v>1351</v>
      </c>
      <c r="B1352">
        <v>90</v>
      </c>
      <c r="C1352" s="28" t="s">
        <v>81</v>
      </c>
      <c r="D1352">
        <v>91</v>
      </c>
      <c r="E1352">
        <v>11643</v>
      </c>
      <c r="F1352" s="28" t="s">
        <v>82</v>
      </c>
      <c r="G1352" t="s">
        <v>83</v>
      </c>
      <c r="H1352" t="s">
        <v>84</v>
      </c>
      <c r="I1352" s="28" t="s">
        <v>85</v>
      </c>
      <c r="J1352" t="s">
        <v>86</v>
      </c>
      <c r="K1352" s="30" t="s">
        <v>87</v>
      </c>
      <c r="L1352" t="s">
        <v>88</v>
      </c>
      <c r="M1352" s="31" t="s">
        <v>162</v>
      </c>
      <c r="N1352" s="31" t="s">
        <v>144</v>
      </c>
      <c r="O1352" s="28" t="s">
        <v>90</v>
      </c>
      <c r="P1352" t="s">
        <v>167</v>
      </c>
      <c r="Q1352" s="30" t="s">
        <v>92</v>
      </c>
      <c r="R1352" s="28">
        <v>5</v>
      </c>
      <c r="S1352" s="28">
        <v>5</v>
      </c>
      <c r="T1352">
        <v>1969</v>
      </c>
      <c r="U1352">
        <v>1969</v>
      </c>
      <c r="V1352" s="14">
        <f t="shared" si="21"/>
        <v>0</v>
      </c>
      <c r="W1352" s="28" t="s">
        <v>93</v>
      </c>
      <c r="X1352" s="28" t="s">
        <v>94</v>
      </c>
      <c r="Y1352" s="30" t="s">
        <v>116</v>
      </c>
      <c r="Z1352" s="28" t="s">
        <v>116</v>
      </c>
      <c r="AA1352" t="s">
        <v>96</v>
      </c>
      <c r="AB1352" s="28">
        <v>368</v>
      </c>
      <c r="AC1352" s="28" t="s">
        <v>98</v>
      </c>
      <c r="AD1352" s="28" t="s">
        <v>98</v>
      </c>
      <c r="AE1352" s="30" t="s">
        <v>118</v>
      </c>
      <c r="AF1352" t="s">
        <v>98</v>
      </c>
      <c r="AG1352" t="s">
        <v>98</v>
      </c>
      <c r="AH1352" t="s">
        <v>100</v>
      </c>
      <c r="AI1352" t="s">
        <v>172</v>
      </c>
      <c r="AJ1352">
        <v>500</v>
      </c>
      <c r="AK1352" t="s">
        <v>102</v>
      </c>
      <c r="AL1352">
        <v>0</v>
      </c>
      <c r="AM1352">
        <v>748</v>
      </c>
      <c r="AN1352">
        <v>1248</v>
      </c>
      <c r="AO1352" s="28" t="s">
        <v>103</v>
      </c>
      <c r="AP1352" s="28" t="s">
        <v>98</v>
      </c>
      <c r="AQ1352" t="s">
        <v>105</v>
      </c>
      <c r="AR1352" t="s">
        <v>106</v>
      </c>
      <c r="AS1352">
        <v>1338</v>
      </c>
      <c r="AT1352">
        <v>1296</v>
      </c>
      <c r="AU1352">
        <v>0</v>
      </c>
      <c r="AV1352">
        <v>2634</v>
      </c>
      <c r="AW1352" s="30">
        <v>1</v>
      </c>
      <c r="AX1352">
        <v>1</v>
      </c>
      <c r="AY1352" s="30">
        <v>2</v>
      </c>
      <c r="AZ1352" s="30">
        <v>2</v>
      </c>
      <c r="BA1352">
        <v>6</v>
      </c>
      <c r="BB1352" s="14">
        <f>IF(Table1[[#This Row],[FullBath]]+Table1[[#This Row],[HalfBath]]=Table1[[#This Row],[BedroomAbvGr]],1,0)</f>
        <v>0</v>
      </c>
      <c r="BC1352">
        <v>2</v>
      </c>
      <c r="BD1352" s="30" t="s">
        <v>98</v>
      </c>
      <c r="BE1352">
        <v>12</v>
      </c>
      <c r="BF1352" t="s">
        <v>107</v>
      </c>
      <c r="BG1352">
        <v>0</v>
      </c>
      <c r="BH1352" t="s">
        <v>83</v>
      </c>
      <c r="BI1352" t="s">
        <v>127</v>
      </c>
      <c r="BJ1352">
        <v>1969</v>
      </c>
      <c r="BK1352" t="s">
        <v>102</v>
      </c>
      <c r="BL1352">
        <v>4</v>
      </c>
      <c r="BM1352">
        <v>968</v>
      </c>
      <c r="BN1352" t="s">
        <v>98</v>
      </c>
      <c r="BO1352" t="s">
        <v>98</v>
      </c>
      <c r="BP1352" t="s">
        <v>105</v>
      </c>
      <c r="BQ1352" s="30">
        <v>0</v>
      </c>
      <c r="BR1352" s="14">
        <f>IF(Table1[[#This Row],[WoodDeckSF]]&gt;0,1,0)</f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s="28" t="s">
        <v>83</v>
      </c>
      <c r="BY1352" s="14">
        <f>IF(Table1[[#This Row],[PoolQC]]="NA", 0, 1)</f>
        <v>0</v>
      </c>
      <c r="BZ1352" s="30" t="s">
        <v>83</v>
      </c>
      <c r="CA1352" s="14">
        <f>IF(Table1[[#This Row],[Fence]]="NA",0,1)</f>
        <v>0</v>
      </c>
      <c r="CB1352" t="s">
        <v>83</v>
      </c>
      <c r="CC1352">
        <v>0</v>
      </c>
      <c r="CD1352" s="30">
        <v>8</v>
      </c>
      <c r="CE1352">
        <v>2009</v>
      </c>
      <c r="CF1352" t="s">
        <v>110</v>
      </c>
      <c r="CG1352" t="s">
        <v>111</v>
      </c>
      <c r="CH1352" s="14">
        <f>IF(Table1[[#This Row],[SaleCondition]]="Normal",1,0)</f>
        <v>1</v>
      </c>
      <c r="CI1352" s="1">
        <v>200000</v>
      </c>
    </row>
    <row r="1353" spans="1:87" x14ac:dyDescent="0.2">
      <c r="A1353">
        <v>1352</v>
      </c>
      <c r="B1353">
        <v>60</v>
      </c>
      <c r="C1353" s="28" t="s">
        <v>81</v>
      </c>
      <c r="D1353">
        <v>70</v>
      </c>
      <c r="E1353">
        <v>9247</v>
      </c>
      <c r="F1353" s="28" t="s">
        <v>82</v>
      </c>
      <c r="G1353" t="s">
        <v>83</v>
      </c>
      <c r="H1353" t="s">
        <v>120</v>
      </c>
      <c r="I1353" s="28" t="s">
        <v>85</v>
      </c>
      <c r="J1353" t="s">
        <v>86</v>
      </c>
      <c r="K1353" s="30" t="s">
        <v>87</v>
      </c>
      <c r="L1353" t="s">
        <v>88</v>
      </c>
      <c r="M1353" s="31" t="s">
        <v>162</v>
      </c>
      <c r="N1353" s="31" t="s">
        <v>90</v>
      </c>
      <c r="O1353" s="28" t="s">
        <v>90</v>
      </c>
      <c r="P1353" t="s">
        <v>91</v>
      </c>
      <c r="Q1353" s="30" t="s">
        <v>92</v>
      </c>
      <c r="R1353" s="28">
        <v>6</v>
      </c>
      <c r="S1353" s="28">
        <v>6</v>
      </c>
      <c r="T1353">
        <v>1962</v>
      </c>
      <c r="U1353">
        <v>1962</v>
      </c>
      <c r="V1353" s="14">
        <f t="shared" si="21"/>
        <v>0</v>
      </c>
      <c r="W1353" s="28" t="s">
        <v>93</v>
      </c>
      <c r="X1353" s="28" t="s">
        <v>94</v>
      </c>
      <c r="Y1353" s="30" t="s">
        <v>140</v>
      </c>
      <c r="Z1353" s="28" t="s">
        <v>140</v>
      </c>
      <c r="AA1353" t="s">
        <v>96</v>
      </c>
      <c r="AB1353" s="28">
        <v>318</v>
      </c>
      <c r="AC1353" s="28" t="s">
        <v>98</v>
      </c>
      <c r="AD1353" s="28" t="s">
        <v>98</v>
      </c>
      <c r="AE1353" s="30" t="s">
        <v>118</v>
      </c>
      <c r="AF1353" t="s">
        <v>98</v>
      </c>
      <c r="AG1353" t="s">
        <v>98</v>
      </c>
      <c r="AH1353" t="s">
        <v>100</v>
      </c>
      <c r="AI1353" t="s">
        <v>153</v>
      </c>
      <c r="AJ1353">
        <v>319</v>
      </c>
      <c r="AK1353" t="s">
        <v>102</v>
      </c>
      <c r="AL1353">
        <v>0</v>
      </c>
      <c r="AM1353">
        <v>539</v>
      </c>
      <c r="AN1353">
        <v>858</v>
      </c>
      <c r="AO1353" s="28" t="s">
        <v>103</v>
      </c>
      <c r="AP1353" s="28" t="s">
        <v>104</v>
      </c>
      <c r="AQ1353" t="s">
        <v>105</v>
      </c>
      <c r="AR1353" t="s">
        <v>106</v>
      </c>
      <c r="AS1353">
        <v>858</v>
      </c>
      <c r="AT1353">
        <v>858</v>
      </c>
      <c r="AU1353">
        <v>0</v>
      </c>
      <c r="AV1353">
        <v>1716</v>
      </c>
      <c r="AW1353" s="30">
        <v>0</v>
      </c>
      <c r="AX1353">
        <v>0</v>
      </c>
      <c r="AY1353" s="30">
        <v>1</v>
      </c>
      <c r="AZ1353" s="30">
        <v>1</v>
      </c>
      <c r="BA1353">
        <v>4</v>
      </c>
      <c r="BB1353" s="14">
        <f>IF(Table1[[#This Row],[FullBath]]+Table1[[#This Row],[HalfBath]]=Table1[[#This Row],[BedroomAbvGr]],1,0)</f>
        <v>0</v>
      </c>
      <c r="BC1353">
        <v>1</v>
      </c>
      <c r="BD1353" s="30" t="s">
        <v>98</v>
      </c>
      <c r="BE1353">
        <v>8</v>
      </c>
      <c r="BF1353" t="s">
        <v>107</v>
      </c>
      <c r="BG1353">
        <v>1</v>
      </c>
      <c r="BH1353" t="s">
        <v>97</v>
      </c>
      <c r="BI1353" t="s">
        <v>108</v>
      </c>
      <c r="BJ1353">
        <v>1962</v>
      </c>
      <c r="BK1353" t="s">
        <v>157</v>
      </c>
      <c r="BL1353">
        <v>2</v>
      </c>
      <c r="BM1353">
        <v>490</v>
      </c>
      <c r="BN1353" t="s">
        <v>98</v>
      </c>
      <c r="BO1353" t="s">
        <v>98</v>
      </c>
      <c r="BP1353" t="s">
        <v>105</v>
      </c>
      <c r="BQ1353" s="30">
        <v>0</v>
      </c>
      <c r="BR1353" s="14">
        <f>IF(Table1[[#This Row],[WoodDeckSF]]&gt;0,1,0)</f>
        <v>0</v>
      </c>
      <c r="BS1353">
        <v>84</v>
      </c>
      <c r="BT1353">
        <v>0</v>
      </c>
      <c r="BU1353">
        <v>0</v>
      </c>
      <c r="BV1353">
        <v>120</v>
      </c>
      <c r="BW1353">
        <v>0</v>
      </c>
      <c r="BX1353" s="28" t="s">
        <v>83</v>
      </c>
      <c r="BY1353" s="14">
        <f>IF(Table1[[#This Row],[PoolQC]]="NA", 0, 1)</f>
        <v>0</v>
      </c>
      <c r="BZ1353" s="30" t="s">
        <v>83</v>
      </c>
      <c r="CA1353" s="14">
        <f>IF(Table1[[#This Row],[Fence]]="NA",0,1)</f>
        <v>0</v>
      </c>
      <c r="CB1353" t="s">
        <v>83</v>
      </c>
      <c r="CC1353">
        <v>0</v>
      </c>
      <c r="CD1353" s="30">
        <v>3</v>
      </c>
      <c r="CE1353">
        <v>2008</v>
      </c>
      <c r="CF1353" t="s">
        <v>110</v>
      </c>
      <c r="CG1353" t="s">
        <v>111</v>
      </c>
      <c r="CH1353" s="14">
        <f>IF(Table1[[#This Row],[SaleCondition]]="Normal",1,0)</f>
        <v>1</v>
      </c>
      <c r="CI1353" s="1">
        <v>171000</v>
      </c>
    </row>
    <row r="1354" spans="1:87" x14ac:dyDescent="0.2">
      <c r="A1354">
        <v>1353</v>
      </c>
      <c r="B1354">
        <v>50</v>
      </c>
      <c r="C1354" s="28" t="s">
        <v>142</v>
      </c>
      <c r="D1354">
        <v>50</v>
      </c>
      <c r="E1354">
        <v>6000</v>
      </c>
      <c r="F1354" s="28" t="s">
        <v>82</v>
      </c>
      <c r="G1354" t="s">
        <v>83</v>
      </c>
      <c r="H1354" t="s">
        <v>84</v>
      </c>
      <c r="I1354" s="28" t="s">
        <v>85</v>
      </c>
      <c r="J1354" t="s">
        <v>86</v>
      </c>
      <c r="K1354" s="30" t="s">
        <v>87</v>
      </c>
      <c r="L1354" t="s">
        <v>88</v>
      </c>
      <c r="M1354" s="31" t="s">
        <v>148</v>
      </c>
      <c r="N1354" s="31" t="s">
        <v>90</v>
      </c>
      <c r="O1354" s="28" t="s">
        <v>90</v>
      </c>
      <c r="P1354" t="s">
        <v>91</v>
      </c>
      <c r="Q1354" s="30" t="s">
        <v>132</v>
      </c>
      <c r="R1354" s="28">
        <v>6</v>
      </c>
      <c r="S1354" s="28">
        <v>9</v>
      </c>
      <c r="T1354">
        <v>1937</v>
      </c>
      <c r="U1354">
        <v>2000</v>
      </c>
      <c r="V1354" s="14">
        <f t="shared" si="21"/>
        <v>1</v>
      </c>
      <c r="W1354" s="28" t="s">
        <v>93</v>
      </c>
      <c r="X1354" s="28" t="s">
        <v>94</v>
      </c>
      <c r="Y1354" s="30" t="s">
        <v>116</v>
      </c>
      <c r="Z1354" s="28" t="s">
        <v>116</v>
      </c>
      <c r="AA1354" t="s">
        <v>117</v>
      </c>
      <c r="AB1354" s="28">
        <v>0</v>
      </c>
      <c r="AC1354" s="28" t="s">
        <v>97</v>
      </c>
      <c r="AD1354" s="28" t="s">
        <v>98</v>
      </c>
      <c r="AE1354" s="30" t="s">
        <v>126</v>
      </c>
      <c r="AF1354" t="s">
        <v>98</v>
      </c>
      <c r="AG1354" t="s">
        <v>98</v>
      </c>
      <c r="AH1354" t="s">
        <v>100</v>
      </c>
      <c r="AI1354" t="s">
        <v>102</v>
      </c>
      <c r="AJ1354">
        <v>0</v>
      </c>
      <c r="AK1354" t="s">
        <v>102</v>
      </c>
      <c r="AL1354">
        <v>0</v>
      </c>
      <c r="AM1354">
        <v>698</v>
      </c>
      <c r="AN1354">
        <v>698</v>
      </c>
      <c r="AO1354" s="28" t="s">
        <v>103</v>
      </c>
      <c r="AP1354" s="28" t="s">
        <v>98</v>
      </c>
      <c r="AQ1354" t="s">
        <v>105</v>
      </c>
      <c r="AR1354" t="s">
        <v>106</v>
      </c>
      <c r="AS1354">
        <v>786</v>
      </c>
      <c r="AT1354">
        <v>390</v>
      </c>
      <c r="AU1354">
        <v>0</v>
      </c>
      <c r="AV1354">
        <v>1176</v>
      </c>
      <c r="AW1354" s="30">
        <v>0</v>
      </c>
      <c r="AX1354">
        <v>0</v>
      </c>
      <c r="AY1354" s="30">
        <v>1</v>
      </c>
      <c r="AZ1354" s="30">
        <v>0</v>
      </c>
      <c r="BA1354">
        <v>2</v>
      </c>
      <c r="BB1354" s="14">
        <f>IF(Table1[[#This Row],[FullBath]]+Table1[[#This Row],[HalfBath]]=Table1[[#This Row],[BedroomAbvGr]],1,0)</f>
        <v>0</v>
      </c>
      <c r="BC1354">
        <v>1</v>
      </c>
      <c r="BD1354" s="30" t="s">
        <v>98</v>
      </c>
      <c r="BE1354">
        <v>4</v>
      </c>
      <c r="BF1354" t="s">
        <v>107</v>
      </c>
      <c r="BG1354">
        <v>0</v>
      </c>
      <c r="BH1354" t="s">
        <v>83</v>
      </c>
      <c r="BI1354" t="s">
        <v>127</v>
      </c>
      <c r="BJ1354">
        <v>1999</v>
      </c>
      <c r="BK1354" t="s">
        <v>102</v>
      </c>
      <c r="BL1354">
        <v>2</v>
      </c>
      <c r="BM1354">
        <v>624</v>
      </c>
      <c r="BN1354" t="s">
        <v>98</v>
      </c>
      <c r="BO1354" t="s">
        <v>98</v>
      </c>
      <c r="BP1354" t="s">
        <v>177</v>
      </c>
      <c r="BQ1354" s="30">
        <v>210</v>
      </c>
      <c r="BR1354" s="14">
        <f>IF(Table1[[#This Row],[WoodDeckSF]]&gt;0,1,0)</f>
        <v>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 s="28" t="s">
        <v>83</v>
      </c>
      <c r="BY1354" s="14">
        <f>IF(Table1[[#This Row],[PoolQC]]="NA", 0, 1)</f>
        <v>0</v>
      </c>
      <c r="BZ1354" s="30" t="s">
        <v>83</v>
      </c>
      <c r="CA1354" s="14">
        <f>IF(Table1[[#This Row],[Fence]]="NA",0,1)</f>
        <v>0</v>
      </c>
      <c r="CB1354" t="s">
        <v>83</v>
      </c>
      <c r="CC1354">
        <v>0</v>
      </c>
      <c r="CD1354" s="30">
        <v>7</v>
      </c>
      <c r="CE1354">
        <v>2009</v>
      </c>
      <c r="CF1354" t="s">
        <v>110</v>
      </c>
      <c r="CG1354" t="s">
        <v>111</v>
      </c>
      <c r="CH1354" s="14">
        <f>IF(Table1[[#This Row],[SaleCondition]]="Normal",1,0)</f>
        <v>1</v>
      </c>
      <c r="CI1354" s="1">
        <v>134900</v>
      </c>
    </row>
    <row r="1355" spans="1:87" x14ac:dyDescent="0.2">
      <c r="A1355">
        <v>1354</v>
      </c>
      <c r="B1355">
        <v>50</v>
      </c>
      <c r="C1355" s="28" t="s">
        <v>81</v>
      </c>
      <c r="D1355">
        <v>56</v>
      </c>
      <c r="E1355">
        <v>14720</v>
      </c>
      <c r="F1355" s="28" t="s">
        <v>82</v>
      </c>
      <c r="G1355" t="s">
        <v>83</v>
      </c>
      <c r="H1355" t="s">
        <v>120</v>
      </c>
      <c r="I1355" s="28" t="s">
        <v>85</v>
      </c>
      <c r="J1355" t="s">
        <v>86</v>
      </c>
      <c r="K1355" s="30" t="s">
        <v>166</v>
      </c>
      <c r="L1355" t="s">
        <v>88</v>
      </c>
      <c r="M1355" s="31" t="s">
        <v>129</v>
      </c>
      <c r="N1355" s="31" t="s">
        <v>90</v>
      </c>
      <c r="O1355" s="28" t="s">
        <v>90</v>
      </c>
      <c r="P1355" t="s">
        <v>91</v>
      </c>
      <c r="Q1355" s="30" t="s">
        <v>132</v>
      </c>
      <c r="R1355" s="28">
        <v>8</v>
      </c>
      <c r="S1355" s="28">
        <v>5</v>
      </c>
      <c r="T1355">
        <v>1995</v>
      </c>
      <c r="U1355">
        <v>1996</v>
      </c>
      <c r="V1355" s="14">
        <f t="shared" si="21"/>
        <v>1</v>
      </c>
      <c r="W1355" s="28" t="s">
        <v>152</v>
      </c>
      <c r="X1355" s="28" t="s">
        <v>94</v>
      </c>
      <c r="Y1355" s="30" t="s">
        <v>95</v>
      </c>
      <c r="Z1355" s="28" t="s">
        <v>95</v>
      </c>
      <c r="AA1355" t="s">
        <v>96</v>
      </c>
      <c r="AB1355" s="28">
        <v>579</v>
      </c>
      <c r="AC1355" s="28" t="s">
        <v>97</v>
      </c>
      <c r="AD1355" s="28" t="s">
        <v>98</v>
      </c>
      <c r="AE1355" s="30" t="s">
        <v>99</v>
      </c>
      <c r="AF1355" t="s">
        <v>97</v>
      </c>
      <c r="AG1355" t="s">
        <v>98</v>
      </c>
      <c r="AH1355" t="s">
        <v>130</v>
      </c>
      <c r="AI1355" t="s">
        <v>101</v>
      </c>
      <c r="AJ1355">
        <v>816</v>
      </c>
      <c r="AK1355" t="s">
        <v>102</v>
      </c>
      <c r="AL1355">
        <v>0</v>
      </c>
      <c r="AM1355">
        <v>1217</v>
      </c>
      <c r="AN1355">
        <v>2033</v>
      </c>
      <c r="AO1355" s="28" t="s">
        <v>103</v>
      </c>
      <c r="AP1355" s="28" t="s">
        <v>104</v>
      </c>
      <c r="AQ1355" t="s">
        <v>105</v>
      </c>
      <c r="AR1355" t="s">
        <v>106</v>
      </c>
      <c r="AS1355">
        <v>2053</v>
      </c>
      <c r="AT1355">
        <v>1185</v>
      </c>
      <c r="AU1355">
        <v>0</v>
      </c>
      <c r="AV1355">
        <v>3238</v>
      </c>
      <c r="AW1355" s="30">
        <v>1</v>
      </c>
      <c r="AX1355">
        <v>0</v>
      </c>
      <c r="AY1355" s="30">
        <v>2</v>
      </c>
      <c r="AZ1355" s="30">
        <v>1</v>
      </c>
      <c r="BA1355">
        <v>4</v>
      </c>
      <c r="BB1355" s="14">
        <f>IF(Table1[[#This Row],[FullBath]]+Table1[[#This Row],[HalfBath]]=Table1[[#This Row],[BedroomAbvGr]],1,0)</f>
        <v>0</v>
      </c>
      <c r="BC1355">
        <v>1</v>
      </c>
      <c r="BD1355" s="30" t="s">
        <v>97</v>
      </c>
      <c r="BE1355">
        <v>9</v>
      </c>
      <c r="BF1355" t="s">
        <v>107</v>
      </c>
      <c r="BG1355">
        <v>1</v>
      </c>
      <c r="BH1355" t="s">
        <v>104</v>
      </c>
      <c r="BI1355" t="s">
        <v>108</v>
      </c>
      <c r="BJ1355">
        <v>1996</v>
      </c>
      <c r="BK1355" t="s">
        <v>157</v>
      </c>
      <c r="BL1355">
        <v>3</v>
      </c>
      <c r="BM1355">
        <v>666</v>
      </c>
      <c r="BN1355" t="s">
        <v>98</v>
      </c>
      <c r="BO1355" t="s">
        <v>98</v>
      </c>
      <c r="BP1355" t="s">
        <v>105</v>
      </c>
      <c r="BQ1355" s="30">
        <v>283</v>
      </c>
      <c r="BR1355" s="14">
        <f>IF(Table1[[#This Row],[WoodDeckSF]]&gt;0,1,0)</f>
        <v>1</v>
      </c>
      <c r="BS1355">
        <v>86</v>
      </c>
      <c r="BT1355">
        <v>0</v>
      </c>
      <c r="BU1355">
        <v>0</v>
      </c>
      <c r="BV1355">
        <v>0</v>
      </c>
      <c r="BW1355">
        <v>0</v>
      </c>
      <c r="BX1355" s="28" t="s">
        <v>83</v>
      </c>
      <c r="BY1355" s="14">
        <f>IF(Table1[[#This Row],[PoolQC]]="NA", 0, 1)</f>
        <v>0</v>
      </c>
      <c r="BZ1355" s="30" t="s">
        <v>83</v>
      </c>
      <c r="CA1355" s="14">
        <f>IF(Table1[[#This Row],[Fence]]="NA",0,1)</f>
        <v>0</v>
      </c>
      <c r="CB1355" t="s">
        <v>83</v>
      </c>
      <c r="CC1355">
        <v>0</v>
      </c>
      <c r="CD1355" s="30">
        <v>3</v>
      </c>
      <c r="CE1355">
        <v>2010</v>
      </c>
      <c r="CF1355" t="s">
        <v>110</v>
      </c>
      <c r="CG1355" t="s">
        <v>111</v>
      </c>
      <c r="CH1355" s="14">
        <f>IF(Table1[[#This Row],[SaleCondition]]="Normal",1,0)</f>
        <v>1</v>
      </c>
      <c r="CI1355" s="1">
        <v>410000</v>
      </c>
    </row>
    <row r="1356" spans="1:87" x14ac:dyDescent="0.2">
      <c r="A1356">
        <v>1355</v>
      </c>
      <c r="B1356">
        <v>60</v>
      </c>
      <c r="C1356" s="28" t="s">
        <v>81</v>
      </c>
      <c r="D1356" t="s">
        <v>83</v>
      </c>
      <c r="E1356">
        <v>10316</v>
      </c>
      <c r="F1356" s="28" t="s">
        <v>82</v>
      </c>
      <c r="G1356" t="s">
        <v>83</v>
      </c>
      <c r="H1356" t="s">
        <v>120</v>
      </c>
      <c r="I1356" s="28" t="s">
        <v>85</v>
      </c>
      <c r="J1356" t="s">
        <v>86</v>
      </c>
      <c r="K1356" s="30" t="s">
        <v>87</v>
      </c>
      <c r="L1356" t="s">
        <v>88</v>
      </c>
      <c r="M1356" s="31" t="s">
        <v>89</v>
      </c>
      <c r="N1356" s="31" t="s">
        <v>90</v>
      </c>
      <c r="O1356" s="28" t="s">
        <v>90</v>
      </c>
      <c r="P1356" t="s">
        <v>91</v>
      </c>
      <c r="Q1356" s="30" t="s">
        <v>92</v>
      </c>
      <c r="R1356" s="28">
        <v>7</v>
      </c>
      <c r="S1356" s="28">
        <v>5</v>
      </c>
      <c r="T1356">
        <v>2000</v>
      </c>
      <c r="U1356">
        <v>2000</v>
      </c>
      <c r="V1356" s="14">
        <f t="shared" si="21"/>
        <v>0</v>
      </c>
      <c r="W1356" s="28" t="s">
        <v>93</v>
      </c>
      <c r="X1356" s="28" t="s">
        <v>94</v>
      </c>
      <c r="Y1356" s="30" t="s">
        <v>95</v>
      </c>
      <c r="Z1356" s="28" t="s">
        <v>95</v>
      </c>
      <c r="AA1356" t="s">
        <v>117</v>
      </c>
      <c r="AB1356" s="28">
        <v>0</v>
      </c>
      <c r="AC1356" s="28" t="s">
        <v>97</v>
      </c>
      <c r="AD1356" s="28" t="s">
        <v>98</v>
      </c>
      <c r="AE1356" s="30" t="s">
        <v>99</v>
      </c>
      <c r="AF1356" t="s">
        <v>97</v>
      </c>
      <c r="AG1356" t="s">
        <v>98</v>
      </c>
      <c r="AH1356" t="s">
        <v>100</v>
      </c>
      <c r="AI1356" t="s">
        <v>101</v>
      </c>
      <c r="AJ1356">
        <v>735</v>
      </c>
      <c r="AK1356" t="s">
        <v>102</v>
      </c>
      <c r="AL1356">
        <v>0</v>
      </c>
      <c r="AM1356">
        <v>257</v>
      </c>
      <c r="AN1356">
        <v>992</v>
      </c>
      <c r="AO1356" s="28" t="s">
        <v>103</v>
      </c>
      <c r="AP1356" s="28" t="s">
        <v>104</v>
      </c>
      <c r="AQ1356" t="s">
        <v>105</v>
      </c>
      <c r="AR1356" t="s">
        <v>106</v>
      </c>
      <c r="AS1356">
        <v>992</v>
      </c>
      <c r="AT1356">
        <v>873</v>
      </c>
      <c r="AU1356">
        <v>0</v>
      </c>
      <c r="AV1356">
        <v>1865</v>
      </c>
      <c r="AW1356" s="30">
        <v>1</v>
      </c>
      <c r="AX1356">
        <v>0</v>
      </c>
      <c r="AY1356" s="30">
        <v>2</v>
      </c>
      <c r="AZ1356" s="30">
        <v>1</v>
      </c>
      <c r="BA1356">
        <v>3</v>
      </c>
      <c r="BB1356" s="14">
        <f>IF(Table1[[#This Row],[FullBath]]+Table1[[#This Row],[HalfBath]]=Table1[[#This Row],[BedroomAbvGr]],1,0)</f>
        <v>1</v>
      </c>
      <c r="BC1356">
        <v>1</v>
      </c>
      <c r="BD1356" s="30" t="s">
        <v>97</v>
      </c>
      <c r="BE1356">
        <v>7</v>
      </c>
      <c r="BF1356" t="s">
        <v>107</v>
      </c>
      <c r="BG1356">
        <v>1</v>
      </c>
      <c r="BH1356" t="s">
        <v>98</v>
      </c>
      <c r="BI1356" t="s">
        <v>108</v>
      </c>
      <c r="BJ1356">
        <v>2000</v>
      </c>
      <c r="BK1356" t="s">
        <v>109</v>
      </c>
      <c r="BL1356">
        <v>3</v>
      </c>
      <c r="BM1356">
        <v>839</v>
      </c>
      <c r="BN1356" t="s">
        <v>98</v>
      </c>
      <c r="BO1356" t="s">
        <v>98</v>
      </c>
      <c r="BP1356" t="s">
        <v>105</v>
      </c>
      <c r="BQ1356" s="30">
        <v>0</v>
      </c>
      <c r="BR1356" s="14">
        <f>IF(Table1[[#This Row],[WoodDeckSF]]&gt;0,1,0)</f>
        <v>0</v>
      </c>
      <c r="BS1356">
        <v>184</v>
      </c>
      <c r="BT1356">
        <v>0</v>
      </c>
      <c r="BU1356">
        <v>0</v>
      </c>
      <c r="BV1356">
        <v>0</v>
      </c>
      <c r="BW1356">
        <v>0</v>
      </c>
      <c r="BX1356" s="28" t="s">
        <v>83</v>
      </c>
      <c r="BY1356" s="14">
        <f>IF(Table1[[#This Row],[PoolQC]]="NA", 0, 1)</f>
        <v>0</v>
      </c>
      <c r="BZ1356" s="30" t="s">
        <v>83</v>
      </c>
      <c r="CA1356" s="14">
        <f>IF(Table1[[#This Row],[Fence]]="NA",0,1)</f>
        <v>0</v>
      </c>
      <c r="CB1356" t="s">
        <v>83</v>
      </c>
      <c r="CC1356">
        <v>0</v>
      </c>
      <c r="CD1356" s="30">
        <v>6</v>
      </c>
      <c r="CE1356">
        <v>2008</v>
      </c>
      <c r="CF1356" t="s">
        <v>110</v>
      </c>
      <c r="CG1356" t="s">
        <v>111</v>
      </c>
      <c r="CH1356" s="14">
        <f>IF(Table1[[#This Row],[SaleCondition]]="Normal",1,0)</f>
        <v>1</v>
      </c>
      <c r="CI1356" s="1">
        <v>235000</v>
      </c>
    </row>
    <row r="1357" spans="1:87" x14ac:dyDescent="0.2">
      <c r="A1357">
        <v>1356</v>
      </c>
      <c r="B1357">
        <v>80</v>
      </c>
      <c r="C1357" s="28" t="s">
        <v>81</v>
      </c>
      <c r="D1357">
        <v>102</v>
      </c>
      <c r="E1357">
        <v>10192</v>
      </c>
      <c r="F1357" s="28" t="s">
        <v>82</v>
      </c>
      <c r="G1357" t="s">
        <v>83</v>
      </c>
      <c r="H1357" t="s">
        <v>120</v>
      </c>
      <c r="I1357" s="28" t="s">
        <v>85</v>
      </c>
      <c r="J1357" t="s">
        <v>86</v>
      </c>
      <c r="K1357" s="30" t="s">
        <v>87</v>
      </c>
      <c r="L1357" t="s">
        <v>88</v>
      </c>
      <c r="M1357" s="31" t="s">
        <v>138</v>
      </c>
      <c r="N1357" s="31" t="s">
        <v>90</v>
      </c>
      <c r="O1357" s="28" t="s">
        <v>90</v>
      </c>
      <c r="P1357" t="s">
        <v>91</v>
      </c>
      <c r="Q1357" s="30" t="s">
        <v>197</v>
      </c>
      <c r="R1357" s="28">
        <v>7</v>
      </c>
      <c r="S1357" s="28">
        <v>6</v>
      </c>
      <c r="T1357">
        <v>1968</v>
      </c>
      <c r="U1357">
        <v>1992</v>
      </c>
      <c r="V1357" s="14">
        <f t="shared" si="21"/>
        <v>1</v>
      </c>
      <c r="W1357" s="28" t="s">
        <v>93</v>
      </c>
      <c r="X1357" s="28" t="s">
        <v>94</v>
      </c>
      <c r="Y1357" s="30" t="s">
        <v>116</v>
      </c>
      <c r="Z1357" s="28" t="s">
        <v>116</v>
      </c>
      <c r="AA1357" t="s">
        <v>96</v>
      </c>
      <c r="AB1357" s="28">
        <v>143</v>
      </c>
      <c r="AC1357" s="28" t="s">
        <v>98</v>
      </c>
      <c r="AD1357" s="28" t="s">
        <v>98</v>
      </c>
      <c r="AE1357" s="30" t="s">
        <v>118</v>
      </c>
      <c r="AF1357" t="s">
        <v>98</v>
      </c>
      <c r="AG1357" t="s">
        <v>98</v>
      </c>
      <c r="AH1357" t="s">
        <v>100</v>
      </c>
      <c r="AI1357" t="s">
        <v>102</v>
      </c>
      <c r="AJ1357">
        <v>0</v>
      </c>
      <c r="AK1357" t="s">
        <v>102</v>
      </c>
      <c r="AL1357">
        <v>0</v>
      </c>
      <c r="AM1357">
        <v>570</v>
      </c>
      <c r="AN1357">
        <v>570</v>
      </c>
      <c r="AO1357" s="28" t="s">
        <v>103</v>
      </c>
      <c r="AP1357" s="28" t="s">
        <v>97</v>
      </c>
      <c r="AQ1357" t="s">
        <v>105</v>
      </c>
      <c r="AR1357" t="s">
        <v>106</v>
      </c>
      <c r="AS1357">
        <v>1222</v>
      </c>
      <c r="AT1357">
        <v>698</v>
      </c>
      <c r="AU1357">
        <v>0</v>
      </c>
      <c r="AV1357">
        <v>1920</v>
      </c>
      <c r="AW1357" s="30">
        <v>0</v>
      </c>
      <c r="AX1357">
        <v>0</v>
      </c>
      <c r="AY1357" s="30">
        <v>3</v>
      </c>
      <c r="AZ1357" s="30">
        <v>0</v>
      </c>
      <c r="BA1357">
        <v>4</v>
      </c>
      <c r="BB1357" s="14">
        <f>IF(Table1[[#This Row],[FullBath]]+Table1[[#This Row],[HalfBath]]=Table1[[#This Row],[BedroomAbvGr]],1,0)</f>
        <v>0</v>
      </c>
      <c r="BC1357">
        <v>1</v>
      </c>
      <c r="BD1357" s="30" t="s">
        <v>97</v>
      </c>
      <c r="BE1357">
        <v>8</v>
      </c>
      <c r="BF1357" t="s">
        <v>107</v>
      </c>
      <c r="BG1357">
        <v>1</v>
      </c>
      <c r="BH1357" t="s">
        <v>98</v>
      </c>
      <c r="BI1357" t="s">
        <v>108</v>
      </c>
      <c r="BJ1357">
        <v>1968</v>
      </c>
      <c r="BK1357" t="s">
        <v>109</v>
      </c>
      <c r="BL1357">
        <v>2</v>
      </c>
      <c r="BM1357">
        <v>487</v>
      </c>
      <c r="BN1357" t="s">
        <v>98</v>
      </c>
      <c r="BO1357" t="s">
        <v>98</v>
      </c>
      <c r="BP1357" t="s">
        <v>105</v>
      </c>
      <c r="BQ1357" s="30">
        <v>0</v>
      </c>
      <c r="BR1357" s="14">
        <f>IF(Table1[[#This Row],[WoodDeckSF]]&gt;0,1,0)</f>
        <v>0</v>
      </c>
      <c r="BS1357">
        <v>98</v>
      </c>
      <c r="BT1357">
        <v>0</v>
      </c>
      <c r="BU1357">
        <v>0</v>
      </c>
      <c r="BV1357">
        <v>0</v>
      </c>
      <c r="BW1357">
        <v>0</v>
      </c>
      <c r="BX1357" s="28" t="s">
        <v>83</v>
      </c>
      <c r="BY1357" s="14">
        <f>IF(Table1[[#This Row],[PoolQC]]="NA", 0, 1)</f>
        <v>0</v>
      </c>
      <c r="BZ1357" s="30" t="s">
        <v>165</v>
      </c>
      <c r="CA1357" s="14">
        <f>IF(Table1[[#This Row],[Fence]]="NA",0,1)</f>
        <v>1</v>
      </c>
      <c r="CB1357" t="s">
        <v>83</v>
      </c>
      <c r="CC1357">
        <v>0</v>
      </c>
      <c r="CD1357" s="30">
        <v>9</v>
      </c>
      <c r="CE1357">
        <v>2006</v>
      </c>
      <c r="CF1357" t="s">
        <v>110</v>
      </c>
      <c r="CG1357" t="s">
        <v>111</v>
      </c>
      <c r="CH1357" s="14">
        <f>IF(Table1[[#This Row],[SaleCondition]]="Normal",1,0)</f>
        <v>1</v>
      </c>
      <c r="CI1357" s="1">
        <v>170000</v>
      </c>
    </row>
    <row r="1358" spans="1:87" x14ac:dyDescent="0.2">
      <c r="A1358">
        <v>1357</v>
      </c>
      <c r="B1358">
        <v>20</v>
      </c>
      <c r="C1358" s="28" t="s">
        <v>81</v>
      </c>
      <c r="D1358" t="s">
        <v>83</v>
      </c>
      <c r="E1358">
        <v>9477</v>
      </c>
      <c r="F1358" s="28" t="s">
        <v>82</v>
      </c>
      <c r="G1358" t="s">
        <v>83</v>
      </c>
      <c r="H1358" t="s">
        <v>84</v>
      </c>
      <c r="I1358" s="28" t="s">
        <v>85</v>
      </c>
      <c r="J1358" t="s">
        <v>86</v>
      </c>
      <c r="K1358" s="30" t="s">
        <v>122</v>
      </c>
      <c r="L1358" t="s">
        <v>88</v>
      </c>
      <c r="M1358" s="31" t="s">
        <v>162</v>
      </c>
      <c r="N1358" s="31" t="s">
        <v>90</v>
      </c>
      <c r="O1358" s="28" t="s">
        <v>90</v>
      </c>
      <c r="P1358" t="s">
        <v>91</v>
      </c>
      <c r="Q1358" s="30" t="s">
        <v>115</v>
      </c>
      <c r="R1358" s="28">
        <v>5</v>
      </c>
      <c r="S1358" s="28">
        <v>5</v>
      </c>
      <c r="T1358">
        <v>1966</v>
      </c>
      <c r="U1358">
        <v>1966</v>
      </c>
      <c r="V1358" s="14">
        <f t="shared" si="21"/>
        <v>0</v>
      </c>
      <c r="W1358" s="28" t="s">
        <v>93</v>
      </c>
      <c r="X1358" s="28" t="s">
        <v>94</v>
      </c>
      <c r="Y1358" s="30" t="s">
        <v>140</v>
      </c>
      <c r="Z1358" s="28" t="s">
        <v>140</v>
      </c>
      <c r="AA1358" t="s">
        <v>96</v>
      </c>
      <c r="AB1358" s="28">
        <v>65</v>
      </c>
      <c r="AC1358" s="28" t="s">
        <v>98</v>
      </c>
      <c r="AD1358" s="28" t="s">
        <v>98</v>
      </c>
      <c r="AE1358" s="30" t="s">
        <v>118</v>
      </c>
      <c r="AF1358" t="s">
        <v>98</v>
      </c>
      <c r="AG1358" t="s">
        <v>98</v>
      </c>
      <c r="AH1358" t="s">
        <v>100</v>
      </c>
      <c r="AI1358" t="s">
        <v>153</v>
      </c>
      <c r="AJ1358">
        <v>340</v>
      </c>
      <c r="AK1358" t="s">
        <v>102</v>
      </c>
      <c r="AL1358">
        <v>0</v>
      </c>
      <c r="AM1358">
        <v>524</v>
      </c>
      <c r="AN1358">
        <v>864</v>
      </c>
      <c r="AO1358" s="28" t="s">
        <v>103</v>
      </c>
      <c r="AP1358" s="28" t="s">
        <v>98</v>
      </c>
      <c r="AQ1358" t="s">
        <v>105</v>
      </c>
      <c r="AR1358" t="s">
        <v>106</v>
      </c>
      <c r="AS1358">
        <v>892</v>
      </c>
      <c r="AT1358">
        <v>0</v>
      </c>
      <c r="AU1358">
        <v>0</v>
      </c>
      <c r="AV1358">
        <v>892</v>
      </c>
      <c r="AW1358" s="30">
        <v>0</v>
      </c>
      <c r="AX1358">
        <v>0</v>
      </c>
      <c r="AY1358" s="30">
        <v>1</v>
      </c>
      <c r="AZ1358" s="30">
        <v>0</v>
      </c>
      <c r="BA1358">
        <v>3</v>
      </c>
      <c r="BB1358" s="14">
        <f>IF(Table1[[#This Row],[FullBath]]+Table1[[#This Row],[HalfBath]]=Table1[[#This Row],[BedroomAbvGr]],1,0)</f>
        <v>0</v>
      </c>
      <c r="BC1358">
        <v>1</v>
      </c>
      <c r="BD1358" s="30" t="s">
        <v>98</v>
      </c>
      <c r="BE1358">
        <v>5</v>
      </c>
      <c r="BF1358" t="s">
        <v>107</v>
      </c>
      <c r="BG1358">
        <v>0</v>
      </c>
      <c r="BH1358" t="s">
        <v>83</v>
      </c>
      <c r="BI1358" t="s">
        <v>108</v>
      </c>
      <c r="BJ1358">
        <v>1966</v>
      </c>
      <c r="BK1358" t="s">
        <v>109</v>
      </c>
      <c r="BL1358">
        <v>1</v>
      </c>
      <c r="BM1358">
        <v>264</v>
      </c>
      <c r="BN1358" t="s">
        <v>98</v>
      </c>
      <c r="BO1358" t="s">
        <v>98</v>
      </c>
      <c r="BP1358" t="s">
        <v>105</v>
      </c>
      <c r="BQ1358" s="30">
        <v>0</v>
      </c>
      <c r="BR1358" s="14">
        <f>IF(Table1[[#This Row],[WoodDeckSF]]&gt;0,1,0)</f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 s="28" t="s">
        <v>83</v>
      </c>
      <c r="BY1358" s="14">
        <f>IF(Table1[[#This Row],[PoolQC]]="NA", 0, 1)</f>
        <v>0</v>
      </c>
      <c r="BZ1358" s="30" t="s">
        <v>163</v>
      </c>
      <c r="CA1358" s="14">
        <f>IF(Table1[[#This Row],[Fence]]="NA",0,1)</f>
        <v>1</v>
      </c>
      <c r="CB1358" t="s">
        <v>83</v>
      </c>
      <c r="CC1358">
        <v>0</v>
      </c>
      <c r="CD1358" s="30">
        <v>10</v>
      </c>
      <c r="CE1358">
        <v>2008</v>
      </c>
      <c r="CF1358" t="s">
        <v>110</v>
      </c>
      <c r="CG1358" t="s">
        <v>111</v>
      </c>
      <c r="CH1358" s="14">
        <f>IF(Table1[[#This Row],[SaleCondition]]="Normal",1,0)</f>
        <v>1</v>
      </c>
      <c r="CI1358" s="1">
        <v>110000</v>
      </c>
    </row>
    <row r="1359" spans="1:87" x14ac:dyDescent="0.2">
      <c r="A1359">
        <v>1358</v>
      </c>
      <c r="B1359">
        <v>20</v>
      </c>
      <c r="C1359" s="28" t="s">
        <v>81</v>
      </c>
      <c r="D1359" t="s">
        <v>83</v>
      </c>
      <c r="E1359">
        <v>12537</v>
      </c>
      <c r="F1359" s="28" t="s">
        <v>82</v>
      </c>
      <c r="G1359" t="s">
        <v>83</v>
      </c>
      <c r="H1359" t="s">
        <v>120</v>
      </c>
      <c r="I1359" s="28" t="s">
        <v>85</v>
      </c>
      <c r="J1359" t="s">
        <v>86</v>
      </c>
      <c r="K1359" s="30" t="s">
        <v>166</v>
      </c>
      <c r="L1359" t="s">
        <v>88</v>
      </c>
      <c r="M1359" s="31" t="s">
        <v>162</v>
      </c>
      <c r="N1359" s="31" t="s">
        <v>90</v>
      </c>
      <c r="O1359" s="28" t="s">
        <v>90</v>
      </c>
      <c r="P1359" t="s">
        <v>91</v>
      </c>
      <c r="Q1359" s="30" t="s">
        <v>115</v>
      </c>
      <c r="R1359" s="28">
        <v>5</v>
      </c>
      <c r="S1359" s="28">
        <v>6</v>
      </c>
      <c r="T1359">
        <v>1971</v>
      </c>
      <c r="U1359">
        <v>2008</v>
      </c>
      <c r="V1359" s="14">
        <f t="shared" si="21"/>
        <v>1</v>
      </c>
      <c r="W1359" s="28" t="s">
        <v>93</v>
      </c>
      <c r="X1359" s="28" t="s">
        <v>94</v>
      </c>
      <c r="Y1359" s="30" t="s">
        <v>95</v>
      </c>
      <c r="Z1359" s="28" t="s">
        <v>95</v>
      </c>
      <c r="AA1359" t="s">
        <v>117</v>
      </c>
      <c r="AB1359" s="28">
        <v>0</v>
      </c>
      <c r="AC1359" s="28" t="s">
        <v>98</v>
      </c>
      <c r="AD1359" s="28" t="s">
        <v>98</v>
      </c>
      <c r="AE1359" s="30" t="s">
        <v>118</v>
      </c>
      <c r="AF1359" t="s">
        <v>98</v>
      </c>
      <c r="AG1359" t="s">
        <v>98</v>
      </c>
      <c r="AH1359" t="s">
        <v>100</v>
      </c>
      <c r="AI1359" t="s">
        <v>101</v>
      </c>
      <c r="AJ1359">
        <v>734</v>
      </c>
      <c r="AK1359" t="s">
        <v>102</v>
      </c>
      <c r="AL1359">
        <v>0</v>
      </c>
      <c r="AM1359">
        <v>344</v>
      </c>
      <c r="AN1359">
        <v>1078</v>
      </c>
      <c r="AO1359" s="28" t="s">
        <v>103</v>
      </c>
      <c r="AP1359" s="28" t="s">
        <v>104</v>
      </c>
      <c r="AQ1359" t="s">
        <v>105</v>
      </c>
      <c r="AR1359" t="s">
        <v>106</v>
      </c>
      <c r="AS1359">
        <v>1078</v>
      </c>
      <c r="AT1359">
        <v>0</v>
      </c>
      <c r="AU1359">
        <v>0</v>
      </c>
      <c r="AV1359">
        <v>1078</v>
      </c>
      <c r="AW1359" s="30">
        <v>1</v>
      </c>
      <c r="AX1359">
        <v>0</v>
      </c>
      <c r="AY1359" s="30">
        <v>1</v>
      </c>
      <c r="AZ1359" s="30">
        <v>1</v>
      </c>
      <c r="BA1359">
        <v>3</v>
      </c>
      <c r="BB1359" s="14">
        <f>IF(Table1[[#This Row],[FullBath]]+Table1[[#This Row],[HalfBath]]=Table1[[#This Row],[BedroomAbvGr]],1,0)</f>
        <v>0</v>
      </c>
      <c r="BC1359">
        <v>1</v>
      </c>
      <c r="BD1359" s="30" t="s">
        <v>98</v>
      </c>
      <c r="BE1359">
        <v>6</v>
      </c>
      <c r="BF1359" t="s">
        <v>107</v>
      </c>
      <c r="BG1359">
        <v>1</v>
      </c>
      <c r="BH1359" t="s">
        <v>147</v>
      </c>
      <c r="BI1359" t="s">
        <v>108</v>
      </c>
      <c r="BJ1359">
        <v>1971</v>
      </c>
      <c r="BK1359" t="s">
        <v>157</v>
      </c>
      <c r="BL1359">
        <v>2</v>
      </c>
      <c r="BM1359">
        <v>500</v>
      </c>
      <c r="BN1359" t="s">
        <v>98</v>
      </c>
      <c r="BO1359" t="s">
        <v>98</v>
      </c>
      <c r="BP1359" t="s">
        <v>105</v>
      </c>
      <c r="BQ1359" s="30">
        <v>0</v>
      </c>
      <c r="BR1359" s="14">
        <f>IF(Table1[[#This Row],[WoodDeckSF]]&gt;0,1,0)</f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 s="28" t="s">
        <v>83</v>
      </c>
      <c r="BY1359" s="14">
        <f>IF(Table1[[#This Row],[PoolQC]]="NA", 0, 1)</f>
        <v>0</v>
      </c>
      <c r="BZ1359" s="30" t="s">
        <v>83</v>
      </c>
      <c r="CA1359" s="14">
        <f>IF(Table1[[#This Row],[Fence]]="NA",0,1)</f>
        <v>0</v>
      </c>
      <c r="CB1359" t="s">
        <v>83</v>
      </c>
      <c r="CC1359">
        <v>0</v>
      </c>
      <c r="CD1359" s="30">
        <v>4</v>
      </c>
      <c r="CE1359">
        <v>2010</v>
      </c>
      <c r="CF1359" t="s">
        <v>110</v>
      </c>
      <c r="CG1359" t="s">
        <v>111</v>
      </c>
      <c r="CH1359" s="14">
        <f>IF(Table1[[#This Row],[SaleCondition]]="Normal",1,0)</f>
        <v>1</v>
      </c>
      <c r="CI1359" s="1">
        <v>149900</v>
      </c>
    </row>
    <row r="1360" spans="1:87" x14ac:dyDescent="0.2">
      <c r="A1360">
        <v>1359</v>
      </c>
      <c r="B1360">
        <v>160</v>
      </c>
      <c r="C1360" s="28" t="s">
        <v>192</v>
      </c>
      <c r="D1360" t="s">
        <v>83</v>
      </c>
      <c r="E1360">
        <v>2117</v>
      </c>
      <c r="F1360" s="28" t="s">
        <v>82</v>
      </c>
      <c r="G1360" t="s">
        <v>83</v>
      </c>
      <c r="H1360" t="s">
        <v>84</v>
      </c>
      <c r="I1360" s="28" t="s">
        <v>85</v>
      </c>
      <c r="J1360" t="s">
        <v>86</v>
      </c>
      <c r="K1360" s="30" t="s">
        <v>87</v>
      </c>
      <c r="L1360" t="s">
        <v>88</v>
      </c>
      <c r="M1360" s="31" t="s">
        <v>136</v>
      </c>
      <c r="N1360" s="31" t="s">
        <v>90</v>
      </c>
      <c r="O1360" s="28" t="s">
        <v>90</v>
      </c>
      <c r="P1360" t="s">
        <v>198</v>
      </c>
      <c r="Q1360" s="30" t="s">
        <v>92</v>
      </c>
      <c r="R1360" s="28">
        <v>6</v>
      </c>
      <c r="S1360" s="28">
        <v>5</v>
      </c>
      <c r="T1360">
        <v>2000</v>
      </c>
      <c r="U1360">
        <v>2000</v>
      </c>
      <c r="V1360" s="14">
        <f t="shared" si="21"/>
        <v>0</v>
      </c>
      <c r="W1360" s="28" t="s">
        <v>93</v>
      </c>
      <c r="X1360" s="28" t="s">
        <v>94</v>
      </c>
      <c r="Y1360" s="30" t="s">
        <v>116</v>
      </c>
      <c r="Z1360" s="28" t="s">
        <v>116</v>
      </c>
      <c r="AA1360" t="s">
        <v>96</v>
      </c>
      <c r="AB1360" s="28">
        <v>216</v>
      </c>
      <c r="AC1360" s="28" t="s">
        <v>97</v>
      </c>
      <c r="AD1360" s="28" t="s">
        <v>98</v>
      </c>
      <c r="AE1360" s="30" t="s">
        <v>99</v>
      </c>
      <c r="AF1360" t="s">
        <v>97</v>
      </c>
      <c r="AG1360" t="s">
        <v>98</v>
      </c>
      <c r="AH1360" t="s">
        <v>100</v>
      </c>
      <c r="AI1360" t="s">
        <v>101</v>
      </c>
      <c r="AJ1360">
        <v>378</v>
      </c>
      <c r="AK1360" t="s">
        <v>102</v>
      </c>
      <c r="AL1360">
        <v>0</v>
      </c>
      <c r="AM1360">
        <v>378</v>
      </c>
      <c r="AN1360">
        <v>756</v>
      </c>
      <c r="AO1360" s="28" t="s">
        <v>103</v>
      </c>
      <c r="AP1360" s="28" t="s">
        <v>104</v>
      </c>
      <c r="AQ1360" t="s">
        <v>105</v>
      </c>
      <c r="AR1360" t="s">
        <v>106</v>
      </c>
      <c r="AS1360">
        <v>769</v>
      </c>
      <c r="AT1360">
        <v>804</v>
      </c>
      <c r="AU1360">
        <v>0</v>
      </c>
      <c r="AV1360">
        <v>1573</v>
      </c>
      <c r="AW1360" s="30">
        <v>0</v>
      </c>
      <c r="AX1360">
        <v>0</v>
      </c>
      <c r="AY1360" s="30">
        <v>2</v>
      </c>
      <c r="AZ1360" s="30">
        <v>1</v>
      </c>
      <c r="BA1360">
        <v>3</v>
      </c>
      <c r="BB1360" s="14">
        <f>IF(Table1[[#This Row],[FullBath]]+Table1[[#This Row],[HalfBath]]=Table1[[#This Row],[BedroomAbvGr]],1,0)</f>
        <v>1</v>
      </c>
      <c r="BC1360">
        <v>1</v>
      </c>
      <c r="BD1360" s="30" t="s">
        <v>97</v>
      </c>
      <c r="BE1360">
        <v>5</v>
      </c>
      <c r="BF1360" t="s">
        <v>107</v>
      </c>
      <c r="BG1360">
        <v>0</v>
      </c>
      <c r="BH1360" t="s">
        <v>83</v>
      </c>
      <c r="BI1360" t="s">
        <v>127</v>
      </c>
      <c r="BJ1360">
        <v>2000</v>
      </c>
      <c r="BK1360" t="s">
        <v>102</v>
      </c>
      <c r="BL1360">
        <v>2</v>
      </c>
      <c r="BM1360">
        <v>440</v>
      </c>
      <c r="BN1360" t="s">
        <v>98</v>
      </c>
      <c r="BO1360" t="s">
        <v>98</v>
      </c>
      <c r="BP1360" t="s">
        <v>105</v>
      </c>
      <c r="BQ1360" s="30">
        <v>0</v>
      </c>
      <c r="BR1360" s="14">
        <f>IF(Table1[[#This Row],[WoodDeckSF]]&gt;0,1,0)</f>
        <v>0</v>
      </c>
      <c r="BS1360">
        <v>32</v>
      </c>
      <c r="BT1360">
        <v>0</v>
      </c>
      <c r="BU1360">
        <v>0</v>
      </c>
      <c r="BV1360">
        <v>0</v>
      </c>
      <c r="BW1360">
        <v>0</v>
      </c>
      <c r="BX1360" s="28" t="s">
        <v>83</v>
      </c>
      <c r="BY1360" s="14">
        <f>IF(Table1[[#This Row],[PoolQC]]="NA", 0, 1)</f>
        <v>0</v>
      </c>
      <c r="BZ1360" s="30" t="s">
        <v>83</v>
      </c>
      <c r="CA1360" s="14">
        <f>IF(Table1[[#This Row],[Fence]]="NA",0,1)</f>
        <v>0</v>
      </c>
      <c r="CB1360" t="s">
        <v>83</v>
      </c>
      <c r="CC1360">
        <v>0</v>
      </c>
      <c r="CD1360" s="30">
        <v>6</v>
      </c>
      <c r="CE1360">
        <v>2010</v>
      </c>
      <c r="CF1360" t="s">
        <v>110</v>
      </c>
      <c r="CG1360" t="s">
        <v>111</v>
      </c>
      <c r="CH1360" s="14">
        <f>IF(Table1[[#This Row],[SaleCondition]]="Normal",1,0)</f>
        <v>1</v>
      </c>
      <c r="CI1360" s="1">
        <v>177500</v>
      </c>
    </row>
    <row r="1361" spans="1:87" x14ac:dyDescent="0.2">
      <c r="A1361">
        <v>1360</v>
      </c>
      <c r="B1361">
        <v>20</v>
      </c>
      <c r="C1361" s="28" t="s">
        <v>81</v>
      </c>
      <c r="D1361">
        <v>129</v>
      </c>
      <c r="E1361">
        <v>16737</v>
      </c>
      <c r="F1361" s="28" t="s">
        <v>82</v>
      </c>
      <c r="G1361" t="s">
        <v>83</v>
      </c>
      <c r="H1361" t="s">
        <v>84</v>
      </c>
      <c r="I1361" s="28" t="s">
        <v>85</v>
      </c>
      <c r="J1361" t="s">
        <v>86</v>
      </c>
      <c r="K1361" s="30" t="s">
        <v>238</v>
      </c>
      <c r="L1361" t="s">
        <v>88</v>
      </c>
      <c r="M1361" s="31" t="s">
        <v>154</v>
      </c>
      <c r="N1361" s="31" t="s">
        <v>90</v>
      </c>
      <c r="O1361" s="28" t="s">
        <v>90</v>
      </c>
      <c r="P1361" t="s">
        <v>91</v>
      </c>
      <c r="Q1361" s="30" t="s">
        <v>115</v>
      </c>
      <c r="R1361" s="28">
        <v>9</v>
      </c>
      <c r="S1361" s="28">
        <v>5</v>
      </c>
      <c r="T1361">
        <v>2004</v>
      </c>
      <c r="U1361">
        <v>2005</v>
      </c>
      <c r="V1361" s="14">
        <f t="shared" si="21"/>
        <v>1</v>
      </c>
      <c r="W1361" s="28" t="s">
        <v>152</v>
      </c>
      <c r="X1361" s="28" t="s">
        <v>94</v>
      </c>
      <c r="Y1361" s="30" t="s">
        <v>95</v>
      </c>
      <c r="Z1361" s="28" t="s">
        <v>95</v>
      </c>
      <c r="AA1361" t="s">
        <v>96</v>
      </c>
      <c r="AB1361" s="28">
        <v>66</v>
      </c>
      <c r="AC1361" s="28" t="s">
        <v>97</v>
      </c>
      <c r="AD1361" s="28" t="s">
        <v>98</v>
      </c>
      <c r="AE1361" s="30" t="s">
        <v>99</v>
      </c>
      <c r="AF1361" t="s">
        <v>104</v>
      </c>
      <c r="AG1361" t="s">
        <v>98</v>
      </c>
      <c r="AH1361" t="s">
        <v>130</v>
      </c>
      <c r="AI1361" t="s">
        <v>101</v>
      </c>
      <c r="AJ1361">
        <v>1447</v>
      </c>
      <c r="AK1361" t="s">
        <v>102</v>
      </c>
      <c r="AL1361">
        <v>0</v>
      </c>
      <c r="AM1361">
        <v>533</v>
      </c>
      <c r="AN1361">
        <v>1980</v>
      </c>
      <c r="AO1361" s="28" t="s">
        <v>103</v>
      </c>
      <c r="AP1361" s="28" t="s">
        <v>104</v>
      </c>
      <c r="AQ1361" t="s">
        <v>105</v>
      </c>
      <c r="AR1361" t="s">
        <v>106</v>
      </c>
      <c r="AS1361">
        <v>1980</v>
      </c>
      <c r="AT1361">
        <v>0</v>
      </c>
      <c r="AU1361">
        <v>0</v>
      </c>
      <c r="AV1361">
        <v>1980</v>
      </c>
      <c r="AW1361" s="30">
        <v>1</v>
      </c>
      <c r="AX1361">
        <v>0</v>
      </c>
      <c r="AY1361" s="30">
        <v>2</v>
      </c>
      <c r="AZ1361" s="30">
        <v>0</v>
      </c>
      <c r="BA1361">
        <v>3</v>
      </c>
      <c r="BB1361" s="14">
        <f>IF(Table1[[#This Row],[FullBath]]+Table1[[#This Row],[HalfBath]]=Table1[[#This Row],[BedroomAbvGr]],1,0)</f>
        <v>0</v>
      </c>
      <c r="BC1361">
        <v>1</v>
      </c>
      <c r="BD1361" s="30" t="s">
        <v>104</v>
      </c>
      <c r="BE1361">
        <v>8</v>
      </c>
      <c r="BF1361" t="s">
        <v>107</v>
      </c>
      <c r="BG1361">
        <v>1</v>
      </c>
      <c r="BH1361" t="s">
        <v>97</v>
      </c>
      <c r="BI1361" t="s">
        <v>108</v>
      </c>
      <c r="BJ1361">
        <v>2004</v>
      </c>
      <c r="BK1361" t="s">
        <v>157</v>
      </c>
      <c r="BL1361">
        <v>3</v>
      </c>
      <c r="BM1361">
        <v>770</v>
      </c>
      <c r="BN1361" t="s">
        <v>98</v>
      </c>
      <c r="BO1361" t="s">
        <v>98</v>
      </c>
      <c r="BP1361" t="s">
        <v>105</v>
      </c>
      <c r="BQ1361" s="30">
        <v>194</v>
      </c>
      <c r="BR1361" s="14">
        <f>IF(Table1[[#This Row],[WoodDeckSF]]&gt;0,1,0)</f>
        <v>1</v>
      </c>
      <c r="BS1361">
        <v>45</v>
      </c>
      <c r="BT1361">
        <v>0</v>
      </c>
      <c r="BU1361">
        <v>0</v>
      </c>
      <c r="BV1361">
        <v>0</v>
      </c>
      <c r="BW1361">
        <v>0</v>
      </c>
      <c r="BX1361" s="28" t="s">
        <v>83</v>
      </c>
      <c r="BY1361" s="14">
        <f>IF(Table1[[#This Row],[PoolQC]]="NA", 0, 1)</f>
        <v>0</v>
      </c>
      <c r="BZ1361" s="30" t="s">
        <v>83</v>
      </c>
      <c r="CA1361" s="14">
        <f>IF(Table1[[#This Row],[Fence]]="NA",0,1)</f>
        <v>0</v>
      </c>
      <c r="CB1361" t="s">
        <v>83</v>
      </c>
      <c r="CC1361">
        <v>0</v>
      </c>
      <c r="CD1361" s="30">
        <v>9</v>
      </c>
      <c r="CE1361">
        <v>2006</v>
      </c>
      <c r="CF1361" t="s">
        <v>110</v>
      </c>
      <c r="CG1361" t="s">
        <v>111</v>
      </c>
      <c r="CH1361" s="14">
        <f>IF(Table1[[#This Row],[SaleCondition]]="Normal",1,0)</f>
        <v>1</v>
      </c>
      <c r="CI1361" s="1">
        <v>315000</v>
      </c>
    </row>
    <row r="1362" spans="1:87" x14ac:dyDescent="0.2">
      <c r="A1362">
        <v>1361</v>
      </c>
      <c r="B1362">
        <v>70</v>
      </c>
      <c r="C1362" s="28" t="s">
        <v>81</v>
      </c>
      <c r="D1362">
        <v>51</v>
      </c>
      <c r="E1362">
        <v>9842</v>
      </c>
      <c r="F1362" s="28" t="s">
        <v>82</v>
      </c>
      <c r="G1362" t="s">
        <v>83</v>
      </c>
      <c r="H1362" t="s">
        <v>84</v>
      </c>
      <c r="I1362" s="28" t="s">
        <v>85</v>
      </c>
      <c r="J1362" t="s">
        <v>86</v>
      </c>
      <c r="K1362" s="30" t="s">
        <v>87</v>
      </c>
      <c r="L1362" t="s">
        <v>88</v>
      </c>
      <c r="M1362" s="31" t="s">
        <v>232</v>
      </c>
      <c r="N1362" s="31" t="s">
        <v>114</v>
      </c>
      <c r="O1362" s="28" t="s">
        <v>90</v>
      </c>
      <c r="P1362" t="s">
        <v>91</v>
      </c>
      <c r="Q1362" s="30" t="s">
        <v>92</v>
      </c>
      <c r="R1362" s="28">
        <v>5</v>
      </c>
      <c r="S1362" s="28">
        <v>6</v>
      </c>
      <c r="T1362">
        <v>1921</v>
      </c>
      <c r="U1362">
        <v>1998</v>
      </c>
      <c r="V1362" s="14">
        <f t="shared" si="21"/>
        <v>1</v>
      </c>
      <c r="W1362" s="28" t="s">
        <v>93</v>
      </c>
      <c r="X1362" s="28" t="s">
        <v>94</v>
      </c>
      <c r="Y1362" s="30" t="s">
        <v>116</v>
      </c>
      <c r="Z1362" s="28" t="s">
        <v>124</v>
      </c>
      <c r="AA1362" t="s">
        <v>117</v>
      </c>
      <c r="AB1362" s="28">
        <v>0</v>
      </c>
      <c r="AC1362" s="28" t="s">
        <v>98</v>
      </c>
      <c r="AD1362" s="28" t="s">
        <v>98</v>
      </c>
      <c r="AE1362" s="30" t="s">
        <v>126</v>
      </c>
      <c r="AF1362" t="s">
        <v>98</v>
      </c>
      <c r="AG1362" t="s">
        <v>147</v>
      </c>
      <c r="AH1362" t="s">
        <v>100</v>
      </c>
      <c r="AI1362" t="s">
        <v>102</v>
      </c>
      <c r="AJ1362">
        <v>0</v>
      </c>
      <c r="AK1362" t="s">
        <v>102</v>
      </c>
      <c r="AL1362">
        <v>0</v>
      </c>
      <c r="AM1362">
        <v>612</v>
      </c>
      <c r="AN1362">
        <v>612</v>
      </c>
      <c r="AO1362" s="28" t="s">
        <v>103</v>
      </c>
      <c r="AP1362" s="28" t="s">
        <v>104</v>
      </c>
      <c r="AQ1362" t="s">
        <v>105</v>
      </c>
      <c r="AR1362" t="s">
        <v>106</v>
      </c>
      <c r="AS1362">
        <v>990</v>
      </c>
      <c r="AT1362">
        <v>1611</v>
      </c>
      <c r="AU1362">
        <v>0</v>
      </c>
      <c r="AV1362">
        <v>2601</v>
      </c>
      <c r="AW1362" s="30">
        <v>0</v>
      </c>
      <c r="AX1362">
        <v>0</v>
      </c>
      <c r="AY1362" s="30">
        <v>3</v>
      </c>
      <c r="AZ1362" s="30">
        <v>1</v>
      </c>
      <c r="BA1362">
        <v>4</v>
      </c>
      <c r="BB1362" s="14">
        <f>IF(Table1[[#This Row],[FullBath]]+Table1[[#This Row],[HalfBath]]=Table1[[#This Row],[BedroomAbvGr]],1,0)</f>
        <v>1</v>
      </c>
      <c r="BC1362">
        <v>1</v>
      </c>
      <c r="BD1362" s="30" t="s">
        <v>98</v>
      </c>
      <c r="BE1362">
        <v>8</v>
      </c>
      <c r="BF1362" t="s">
        <v>107</v>
      </c>
      <c r="BG1362">
        <v>0</v>
      </c>
      <c r="BH1362" t="s">
        <v>83</v>
      </c>
      <c r="BI1362" t="s">
        <v>156</v>
      </c>
      <c r="BJ1362">
        <v>1998</v>
      </c>
      <c r="BK1362" t="s">
        <v>109</v>
      </c>
      <c r="BL1362">
        <v>2</v>
      </c>
      <c r="BM1362">
        <v>621</v>
      </c>
      <c r="BN1362" t="s">
        <v>98</v>
      </c>
      <c r="BO1362" t="s">
        <v>98</v>
      </c>
      <c r="BP1362" t="s">
        <v>105</v>
      </c>
      <c r="BQ1362" s="30">
        <v>183</v>
      </c>
      <c r="BR1362" s="14">
        <f>IF(Table1[[#This Row],[WoodDeckSF]]&gt;0,1,0)</f>
        <v>1</v>
      </c>
      <c r="BS1362">
        <v>0</v>
      </c>
      <c r="BT1362">
        <v>301</v>
      </c>
      <c r="BU1362">
        <v>0</v>
      </c>
      <c r="BV1362">
        <v>0</v>
      </c>
      <c r="BW1362">
        <v>0</v>
      </c>
      <c r="BX1362" s="28" t="s">
        <v>83</v>
      </c>
      <c r="BY1362" s="14">
        <f>IF(Table1[[#This Row],[PoolQC]]="NA", 0, 1)</f>
        <v>0</v>
      </c>
      <c r="BZ1362" s="30" t="s">
        <v>83</v>
      </c>
      <c r="CA1362" s="14">
        <f>IF(Table1[[#This Row],[Fence]]="NA",0,1)</f>
        <v>0</v>
      </c>
      <c r="CB1362" t="s">
        <v>83</v>
      </c>
      <c r="CC1362">
        <v>0</v>
      </c>
      <c r="CD1362" s="30">
        <v>5</v>
      </c>
      <c r="CE1362">
        <v>2008</v>
      </c>
      <c r="CF1362" t="s">
        <v>110</v>
      </c>
      <c r="CG1362" t="s">
        <v>111</v>
      </c>
      <c r="CH1362" s="14">
        <f>IF(Table1[[#This Row],[SaleCondition]]="Normal",1,0)</f>
        <v>1</v>
      </c>
      <c r="CI1362" s="1">
        <v>189000</v>
      </c>
    </row>
    <row r="1363" spans="1:87" x14ac:dyDescent="0.2">
      <c r="A1363">
        <v>1362</v>
      </c>
      <c r="B1363">
        <v>20</v>
      </c>
      <c r="C1363" s="28" t="s">
        <v>81</v>
      </c>
      <c r="D1363">
        <v>124</v>
      </c>
      <c r="E1363">
        <v>16158</v>
      </c>
      <c r="F1363" s="28" t="s">
        <v>82</v>
      </c>
      <c r="G1363" t="s">
        <v>83</v>
      </c>
      <c r="H1363" t="s">
        <v>120</v>
      </c>
      <c r="I1363" s="28" t="s">
        <v>195</v>
      </c>
      <c r="J1363" t="s">
        <v>86</v>
      </c>
      <c r="K1363" s="30" t="s">
        <v>87</v>
      </c>
      <c r="L1363" t="s">
        <v>194</v>
      </c>
      <c r="M1363" s="31" t="s">
        <v>200</v>
      </c>
      <c r="N1363" s="31" t="s">
        <v>90</v>
      </c>
      <c r="O1363" s="28" t="s">
        <v>90</v>
      </c>
      <c r="P1363" t="s">
        <v>91</v>
      </c>
      <c r="Q1363" s="30" t="s">
        <v>115</v>
      </c>
      <c r="R1363" s="28">
        <v>7</v>
      </c>
      <c r="S1363" s="28">
        <v>5</v>
      </c>
      <c r="T1363">
        <v>2005</v>
      </c>
      <c r="U1363">
        <v>2005</v>
      </c>
      <c r="V1363" s="14">
        <f t="shared" si="21"/>
        <v>0</v>
      </c>
      <c r="W1363" s="28" t="s">
        <v>152</v>
      </c>
      <c r="X1363" s="28" t="s">
        <v>94</v>
      </c>
      <c r="Y1363" s="30" t="s">
        <v>95</v>
      </c>
      <c r="Z1363" s="28" t="s">
        <v>95</v>
      </c>
      <c r="AA1363" t="s">
        <v>137</v>
      </c>
      <c r="AB1363" s="28">
        <v>16</v>
      </c>
      <c r="AC1363" s="28" t="s">
        <v>97</v>
      </c>
      <c r="AD1363" s="28" t="s">
        <v>98</v>
      </c>
      <c r="AE1363" s="30" t="s">
        <v>99</v>
      </c>
      <c r="AF1363" t="s">
        <v>104</v>
      </c>
      <c r="AG1363" t="s">
        <v>98</v>
      </c>
      <c r="AH1363" t="s">
        <v>130</v>
      </c>
      <c r="AI1363" t="s">
        <v>119</v>
      </c>
      <c r="AJ1363">
        <v>1274</v>
      </c>
      <c r="AK1363" t="s">
        <v>102</v>
      </c>
      <c r="AL1363">
        <v>0</v>
      </c>
      <c r="AM1363">
        <v>256</v>
      </c>
      <c r="AN1363">
        <v>1530</v>
      </c>
      <c r="AO1363" s="28" t="s">
        <v>103</v>
      </c>
      <c r="AP1363" s="28" t="s">
        <v>104</v>
      </c>
      <c r="AQ1363" t="s">
        <v>105</v>
      </c>
      <c r="AR1363" t="s">
        <v>106</v>
      </c>
      <c r="AS1363">
        <v>1530</v>
      </c>
      <c r="AT1363">
        <v>0</v>
      </c>
      <c r="AU1363">
        <v>0</v>
      </c>
      <c r="AV1363">
        <v>1530</v>
      </c>
      <c r="AW1363" s="30">
        <v>1</v>
      </c>
      <c r="AX1363">
        <v>0</v>
      </c>
      <c r="AY1363" s="30">
        <v>2</v>
      </c>
      <c r="AZ1363" s="30">
        <v>0</v>
      </c>
      <c r="BA1363">
        <v>3</v>
      </c>
      <c r="BB1363" s="14">
        <f>IF(Table1[[#This Row],[FullBath]]+Table1[[#This Row],[HalfBath]]=Table1[[#This Row],[BedroomAbvGr]],1,0)</f>
        <v>0</v>
      </c>
      <c r="BC1363">
        <v>1</v>
      </c>
      <c r="BD1363" s="30" t="s">
        <v>97</v>
      </c>
      <c r="BE1363">
        <v>7</v>
      </c>
      <c r="BF1363" t="s">
        <v>107</v>
      </c>
      <c r="BG1363">
        <v>1</v>
      </c>
      <c r="BH1363" t="s">
        <v>97</v>
      </c>
      <c r="BI1363" t="s">
        <v>108</v>
      </c>
      <c r="BJ1363">
        <v>2005</v>
      </c>
      <c r="BK1363" t="s">
        <v>157</v>
      </c>
      <c r="BL1363">
        <v>2</v>
      </c>
      <c r="BM1363">
        <v>430</v>
      </c>
      <c r="BN1363" t="s">
        <v>98</v>
      </c>
      <c r="BO1363" t="s">
        <v>98</v>
      </c>
      <c r="BP1363" t="s">
        <v>105</v>
      </c>
      <c r="BQ1363" s="30">
        <v>168</v>
      </c>
      <c r="BR1363" s="14">
        <f>IF(Table1[[#This Row],[WoodDeckSF]]&gt;0,1,0)</f>
        <v>1</v>
      </c>
      <c r="BS1363">
        <v>36</v>
      </c>
      <c r="BT1363">
        <v>0</v>
      </c>
      <c r="BU1363">
        <v>0</v>
      </c>
      <c r="BV1363">
        <v>0</v>
      </c>
      <c r="BW1363">
        <v>0</v>
      </c>
      <c r="BX1363" s="28" t="s">
        <v>83</v>
      </c>
      <c r="BY1363" s="14">
        <f>IF(Table1[[#This Row],[PoolQC]]="NA", 0, 1)</f>
        <v>0</v>
      </c>
      <c r="BZ1363" s="30" t="s">
        <v>83</v>
      </c>
      <c r="CA1363" s="14">
        <f>IF(Table1[[#This Row],[Fence]]="NA",0,1)</f>
        <v>0</v>
      </c>
      <c r="CB1363" t="s">
        <v>83</v>
      </c>
      <c r="CC1363">
        <v>0</v>
      </c>
      <c r="CD1363" s="30">
        <v>6</v>
      </c>
      <c r="CE1363">
        <v>2009</v>
      </c>
      <c r="CF1363" t="s">
        <v>110</v>
      </c>
      <c r="CG1363" t="s">
        <v>111</v>
      </c>
      <c r="CH1363" s="14">
        <f>IF(Table1[[#This Row],[SaleCondition]]="Normal",1,0)</f>
        <v>1</v>
      </c>
      <c r="CI1363" s="1">
        <v>260000</v>
      </c>
    </row>
    <row r="1364" spans="1:87" x14ac:dyDescent="0.2">
      <c r="A1364">
        <v>1363</v>
      </c>
      <c r="B1364">
        <v>50</v>
      </c>
      <c r="C1364" s="28" t="s">
        <v>81</v>
      </c>
      <c r="D1364" t="s">
        <v>83</v>
      </c>
      <c r="E1364">
        <v>12513</v>
      </c>
      <c r="F1364" s="28" t="s">
        <v>82</v>
      </c>
      <c r="G1364" t="s">
        <v>83</v>
      </c>
      <c r="H1364" t="s">
        <v>120</v>
      </c>
      <c r="I1364" s="28" t="s">
        <v>85</v>
      </c>
      <c r="J1364" t="s">
        <v>86</v>
      </c>
      <c r="K1364" s="30" t="s">
        <v>112</v>
      </c>
      <c r="L1364" t="s">
        <v>88</v>
      </c>
      <c r="M1364" s="31" t="s">
        <v>162</v>
      </c>
      <c r="N1364" s="31" t="s">
        <v>114</v>
      </c>
      <c r="O1364" s="28" t="s">
        <v>90</v>
      </c>
      <c r="P1364" t="s">
        <v>91</v>
      </c>
      <c r="Q1364" s="30" t="s">
        <v>132</v>
      </c>
      <c r="R1364" s="28">
        <v>4</v>
      </c>
      <c r="S1364" s="28">
        <v>4</v>
      </c>
      <c r="T1364">
        <v>1920</v>
      </c>
      <c r="U1364">
        <v>2007</v>
      </c>
      <c r="V1364" s="14">
        <f t="shared" si="21"/>
        <v>1</v>
      </c>
      <c r="W1364" s="28" t="s">
        <v>93</v>
      </c>
      <c r="X1364" s="28" t="s">
        <v>94</v>
      </c>
      <c r="Y1364" s="30" t="s">
        <v>95</v>
      </c>
      <c r="Z1364" s="28" t="s">
        <v>95</v>
      </c>
      <c r="AA1364" t="s">
        <v>117</v>
      </c>
      <c r="AB1364" s="28">
        <v>0</v>
      </c>
      <c r="AC1364" s="28" t="s">
        <v>98</v>
      </c>
      <c r="AD1364" s="28" t="s">
        <v>97</v>
      </c>
      <c r="AE1364" s="30" t="s">
        <v>126</v>
      </c>
      <c r="AF1364" t="s">
        <v>98</v>
      </c>
      <c r="AG1364" t="s">
        <v>147</v>
      </c>
      <c r="AH1364" t="s">
        <v>100</v>
      </c>
      <c r="AI1364" t="s">
        <v>102</v>
      </c>
      <c r="AJ1364">
        <v>0</v>
      </c>
      <c r="AK1364" t="s">
        <v>102</v>
      </c>
      <c r="AL1364">
        <v>0</v>
      </c>
      <c r="AM1364">
        <v>715</v>
      </c>
      <c r="AN1364">
        <v>715</v>
      </c>
      <c r="AO1364" s="28" t="s">
        <v>103</v>
      </c>
      <c r="AP1364" s="28" t="s">
        <v>97</v>
      </c>
      <c r="AQ1364" t="s">
        <v>105</v>
      </c>
      <c r="AR1364" t="s">
        <v>106</v>
      </c>
      <c r="AS1364">
        <v>1281</v>
      </c>
      <c r="AT1364">
        <v>457</v>
      </c>
      <c r="AU1364">
        <v>0</v>
      </c>
      <c r="AV1364">
        <v>1738</v>
      </c>
      <c r="AW1364" s="30">
        <v>0</v>
      </c>
      <c r="AX1364">
        <v>0</v>
      </c>
      <c r="AY1364" s="30">
        <v>2</v>
      </c>
      <c r="AZ1364" s="30">
        <v>0</v>
      </c>
      <c r="BA1364">
        <v>4</v>
      </c>
      <c r="BB1364" s="14">
        <f>IF(Table1[[#This Row],[FullBath]]+Table1[[#This Row],[HalfBath]]=Table1[[#This Row],[BedroomAbvGr]],1,0)</f>
        <v>0</v>
      </c>
      <c r="BC1364">
        <v>1</v>
      </c>
      <c r="BD1364" s="30" t="s">
        <v>98</v>
      </c>
      <c r="BE1364">
        <v>7</v>
      </c>
      <c r="BF1364" t="s">
        <v>107</v>
      </c>
      <c r="BG1364">
        <v>1</v>
      </c>
      <c r="BH1364" t="s">
        <v>97</v>
      </c>
      <c r="BI1364" t="s">
        <v>108</v>
      </c>
      <c r="BJ1364">
        <v>1920</v>
      </c>
      <c r="BK1364" t="s">
        <v>102</v>
      </c>
      <c r="BL1364">
        <v>1</v>
      </c>
      <c r="BM1364">
        <v>368</v>
      </c>
      <c r="BN1364" t="s">
        <v>98</v>
      </c>
      <c r="BO1364" t="s">
        <v>98</v>
      </c>
      <c r="BP1364" t="s">
        <v>105</v>
      </c>
      <c r="BQ1364" s="30">
        <v>55</v>
      </c>
      <c r="BR1364" s="14">
        <f>IF(Table1[[#This Row],[WoodDeckSF]]&gt;0,1,0)</f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 s="28" t="s">
        <v>83</v>
      </c>
      <c r="BY1364" s="14">
        <f>IF(Table1[[#This Row],[PoolQC]]="NA", 0, 1)</f>
        <v>0</v>
      </c>
      <c r="BZ1364" s="30" t="s">
        <v>83</v>
      </c>
      <c r="CA1364" s="14">
        <f>IF(Table1[[#This Row],[Fence]]="NA",0,1)</f>
        <v>0</v>
      </c>
      <c r="CB1364" t="s">
        <v>83</v>
      </c>
      <c r="CC1364">
        <v>0</v>
      </c>
      <c r="CD1364" s="30">
        <v>6</v>
      </c>
      <c r="CE1364">
        <v>2009</v>
      </c>
      <c r="CF1364" t="s">
        <v>110</v>
      </c>
      <c r="CG1364" t="s">
        <v>111</v>
      </c>
      <c r="CH1364" s="14">
        <f>IF(Table1[[#This Row],[SaleCondition]]="Normal",1,0)</f>
        <v>1</v>
      </c>
      <c r="CI1364" s="1">
        <v>104900</v>
      </c>
    </row>
    <row r="1365" spans="1:87" x14ac:dyDescent="0.2">
      <c r="A1365">
        <v>1364</v>
      </c>
      <c r="B1365">
        <v>60</v>
      </c>
      <c r="C1365" s="28" t="s">
        <v>81</v>
      </c>
      <c r="D1365">
        <v>73</v>
      </c>
      <c r="E1365">
        <v>8499</v>
      </c>
      <c r="F1365" s="28" t="s">
        <v>82</v>
      </c>
      <c r="G1365" t="s">
        <v>83</v>
      </c>
      <c r="H1365" t="s">
        <v>120</v>
      </c>
      <c r="I1365" s="28" t="s">
        <v>85</v>
      </c>
      <c r="J1365" t="s">
        <v>86</v>
      </c>
      <c r="K1365" s="30" t="s">
        <v>87</v>
      </c>
      <c r="L1365" t="s">
        <v>88</v>
      </c>
      <c r="M1365" s="31" t="s">
        <v>193</v>
      </c>
      <c r="N1365" s="31" t="s">
        <v>90</v>
      </c>
      <c r="O1365" s="28" t="s">
        <v>90</v>
      </c>
      <c r="P1365" t="s">
        <v>91</v>
      </c>
      <c r="Q1365" s="30" t="s">
        <v>92</v>
      </c>
      <c r="R1365" s="28">
        <v>6</v>
      </c>
      <c r="S1365" s="28">
        <v>5</v>
      </c>
      <c r="T1365">
        <v>2006</v>
      </c>
      <c r="U1365">
        <v>2007</v>
      </c>
      <c r="V1365" s="14">
        <f t="shared" si="21"/>
        <v>1</v>
      </c>
      <c r="W1365" s="28" t="s">
        <v>93</v>
      </c>
      <c r="X1365" s="28" t="s">
        <v>94</v>
      </c>
      <c r="Y1365" s="30" t="s">
        <v>95</v>
      </c>
      <c r="Z1365" s="28" t="s">
        <v>95</v>
      </c>
      <c r="AA1365" t="s">
        <v>117</v>
      </c>
      <c r="AB1365" s="28">
        <v>0</v>
      </c>
      <c r="AC1365" s="28" t="s">
        <v>98</v>
      </c>
      <c r="AD1365" s="28" t="s">
        <v>98</v>
      </c>
      <c r="AE1365" s="30" t="s">
        <v>99</v>
      </c>
      <c r="AF1365" t="s">
        <v>97</v>
      </c>
      <c r="AG1365" t="s">
        <v>98</v>
      </c>
      <c r="AH1365" t="s">
        <v>100</v>
      </c>
      <c r="AI1365" t="s">
        <v>102</v>
      </c>
      <c r="AJ1365">
        <v>0</v>
      </c>
      <c r="AK1365" t="s">
        <v>102</v>
      </c>
      <c r="AL1365">
        <v>0</v>
      </c>
      <c r="AM1365">
        <v>616</v>
      </c>
      <c r="AN1365">
        <v>616</v>
      </c>
      <c r="AO1365" s="28" t="s">
        <v>103</v>
      </c>
      <c r="AP1365" s="28" t="s">
        <v>104</v>
      </c>
      <c r="AQ1365" t="s">
        <v>105</v>
      </c>
      <c r="AR1365" t="s">
        <v>106</v>
      </c>
      <c r="AS1365">
        <v>616</v>
      </c>
      <c r="AT1365">
        <v>796</v>
      </c>
      <c r="AU1365">
        <v>0</v>
      </c>
      <c r="AV1365">
        <v>1412</v>
      </c>
      <c r="AW1365" s="30">
        <v>0</v>
      </c>
      <c r="AX1365">
        <v>0</v>
      </c>
      <c r="AY1365" s="30">
        <v>2</v>
      </c>
      <c r="AZ1365" s="30">
        <v>1</v>
      </c>
      <c r="BA1365">
        <v>3</v>
      </c>
      <c r="BB1365" s="14">
        <f>IF(Table1[[#This Row],[FullBath]]+Table1[[#This Row],[HalfBath]]=Table1[[#This Row],[BedroomAbvGr]],1,0)</f>
        <v>1</v>
      </c>
      <c r="BC1365">
        <v>1</v>
      </c>
      <c r="BD1365" s="30" t="s">
        <v>97</v>
      </c>
      <c r="BE1365">
        <v>6</v>
      </c>
      <c r="BF1365" t="s">
        <v>107</v>
      </c>
      <c r="BG1365">
        <v>1</v>
      </c>
      <c r="BH1365" t="s">
        <v>97</v>
      </c>
      <c r="BI1365" t="s">
        <v>156</v>
      </c>
      <c r="BJ1365">
        <v>2007</v>
      </c>
      <c r="BK1365" t="s">
        <v>157</v>
      </c>
      <c r="BL1365">
        <v>2</v>
      </c>
      <c r="BM1365">
        <v>432</v>
      </c>
      <c r="BN1365" t="s">
        <v>98</v>
      </c>
      <c r="BO1365" t="s">
        <v>98</v>
      </c>
      <c r="BP1365" t="s">
        <v>105</v>
      </c>
      <c r="BQ1365" s="30">
        <v>0</v>
      </c>
      <c r="BR1365" s="14">
        <f>IF(Table1[[#This Row],[WoodDeckSF]]&gt;0,1,0)</f>
        <v>0</v>
      </c>
      <c r="BS1365">
        <v>36</v>
      </c>
      <c r="BT1365">
        <v>0</v>
      </c>
      <c r="BU1365">
        <v>0</v>
      </c>
      <c r="BV1365">
        <v>0</v>
      </c>
      <c r="BW1365">
        <v>0</v>
      </c>
      <c r="BX1365" s="28" t="s">
        <v>83</v>
      </c>
      <c r="BY1365" s="14">
        <f>IF(Table1[[#This Row],[PoolQC]]="NA", 0, 1)</f>
        <v>0</v>
      </c>
      <c r="BZ1365" s="30" t="s">
        <v>83</v>
      </c>
      <c r="CA1365" s="14">
        <f>IF(Table1[[#This Row],[Fence]]="NA",0,1)</f>
        <v>0</v>
      </c>
      <c r="CB1365" t="s">
        <v>83</v>
      </c>
      <c r="CC1365">
        <v>0</v>
      </c>
      <c r="CD1365" s="30">
        <v>3</v>
      </c>
      <c r="CE1365">
        <v>2007</v>
      </c>
      <c r="CF1365" t="s">
        <v>158</v>
      </c>
      <c r="CG1365" t="s">
        <v>159</v>
      </c>
      <c r="CH1365" s="14">
        <f>IF(Table1[[#This Row],[SaleCondition]]="Normal",1,0)</f>
        <v>0</v>
      </c>
      <c r="CI1365" s="1">
        <v>156932</v>
      </c>
    </row>
    <row r="1366" spans="1:87" x14ac:dyDescent="0.2">
      <c r="A1366">
        <v>1365</v>
      </c>
      <c r="B1366">
        <v>160</v>
      </c>
      <c r="C1366" s="28" t="s">
        <v>192</v>
      </c>
      <c r="D1366">
        <v>30</v>
      </c>
      <c r="E1366">
        <v>3180</v>
      </c>
      <c r="F1366" s="28" t="s">
        <v>82</v>
      </c>
      <c r="G1366" t="s">
        <v>82</v>
      </c>
      <c r="H1366" t="s">
        <v>84</v>
      </c>
      <c r="I1366" s="28" t="s">
        <v>85</v>
      </c>
      <c r="J1366" t="s">
        <v>86</v>
      </c>
      <c r="K1366" s="30" t="s">
        <v>87</v>
      </c>
      <c r="L1366" t="s">
        <v>88</v>
      </c>
      <c r="M1366" s="31" t="s">
        <v>136</v>
      </c>
      <c r="N1366" s="31" t="s">
        <v>90</v>
      </c>
      <c r="O1366" s="28" t="s">
        <v>90</v>
      </c>
      <c r="P1366" t="s">
        <v>179</v>
      </c>
      <c r="Q1366" s="30" t="s">
        <v>92</v>
      </c>
      <c r="R1366" s="28">
        <v>7</v>
      </c>
      <c r="S1366" s="28">
        <v>5</v>
      </c>
      <c r="T1366">
        <v>2005</v>
      </c>
      <c r="U1366">
        <v>2005</v>
      </c>
      <c r="V1366" s="14">
        <f t="shared" si="21"/>
        <v>0</v>
      </c>
      <c r="W1366" s="28" t="s">
        <v>93</v>
      </c>
      <c r="X1366" s="28" t="s">
        <v>94</v>
      </c>
      <c r="Y1366" s="30" t="s">
        <v>116</v>
      </c>
      <c r="Z1366" s="28" t="s">
        <v>116</v>
      </c>
      <c r="AA1366" t="s">
        <v>117</v>
      </c>
      <c r="AB1366" s="28">
        <v>0</v>
      </c>
      <c r="AC1366" s="28" t="s">
        <v>97</v>
      </c>
      <c r="AD1366" s="28" t="s">
        <v>98</v>
      </c>
      <c r="AE1366" s="30" t="s">
        <v>99</v>
      </c>
      <c r="AF1366" t="s">
        <v>97</v>
      </c>
      <c r="AG1366" t="s">
        <v>98</v>
      </c>
      <c r="AH1366" t="s">
        <v>100</v>
      </c>
      <c r="AI1366" t="s">
        <v>102</v>
      </c>
      <c r="AJ1366">
        <v>0</v>
      </c>
      <c r="AK1366" t="s">
        <v>102</v>
      </c>
      <c r="AL1366">
        <v>0</v>
      </c>
      <c r="AM1366">
        <v>600</v>
      </c>
      <c r="AN1366">
        <v>600</v>
      </c>
      <c r="AO1366" s="28" t="s">
        <v>103</v>
      </c>
      <c r="AP1366" s="28" t="s">
        <v>104</v>
      </c>
      <c r="AQ1366" t="s">
        <v>105</v>
      </c>
      <c r="AR1366" t="s">
        <v>106</v>
      </c>
      <c r="AS1366">
        <v>520</v>
      </c>
      <c r="AT1366">
        <v>600</v>
      </c>
      <c r="AU1366">
        <v>80</v>
      </c>
      <c r="AV1366">
        <v>1200</v>
      </c>
      <c r="AW1366" s="30">
        <v>0</v>
      </c>
      <c r="AX1366">
        <v>0</v>
      </c>
      <c r="AY1366" s="30">
        <v>2</v>
      </c>
      <c r="AZ1366" s="30">
        <v>1</v>
      </c>
      <c r="BA1366">
        <v>2</v>
      </c>
      <c r="BB1366" s="14">
        <f>IF(Table1[[#This Row],[FullBath]]+Table1[[#This Row],[HalfBath]]=Table1[[#This Row],[BedroomAbvGr]],1,0)</f>
        <v>0</v>
      </c>
      <c r="BC1366">
        <v>1</v>
      </c>
      <c r="BD1366" s="30" t="s">
        <v>97</v>
      </c>
      <c r="BE1366">
        <v>4</v>
      </c>
      <c r="BF1366" t="s">
        <v>107</v>
      </c>
      <c r="BG1366">
        <v>0</v>
      </c>
      <c r="BH1366" t="s">
        <v>83</v>
      </c>
      <c r="BI1366" t="s">
        <v>127</v>
      </c>
      <c r="BJ1366">
        <v>2005</v>
      </c>
      <c r="BK1366" t="s">
        <v>109</v>
      </c>
      <c r="BL1366">
        <v>2</v>
      </c>
      <c r="BM1366">
        <v>480</v>
      </c>
      <c r="BN1366" t="s">
        <v>98</v>
      </c>
      <c r="BO1366" t="s">
        <v>98</v>
      </c>
      <c r="BP1366" t="s">
        <v>105</v>
      </c>
      <c r="BQ1366" s="30">
        <v>0</v>
      </c>
      <c r="BR1366" s="14">
        <f>IF(Table1[[#This Row],[WoodDeckSF]]&gt;0,1,0)</f>
        <v>0</v>
      </c>
      <c r="BS1366">
        <v>166</v>
      </c>
      <c r="BT1366">
        <v>0</v>
      </c>
      <c r="BU1366">
        <v>0</v>
      </c>
      <c r="BV1366">
        <v>0</v>
      </c>
      <c r="BW1366">
        <v>0</v>
      </c>
      <c r="BX1366" s="28" t="s">
        <v>83</v>
      </c>
      <c r="BY1366" s="14">
        <f>IF(Table1[[#This Row],[PoolQC]]="NA", 0, 1)</f>
        <v>0</v>
      </c>
      <c r="BZ1366" s="30" t="s">
        <v>83</v>
      </c>
      <c r="CA1366" s="14">
        <f>IF(Table1[[#This Row],[Fence]]="NA",0,1)</f>
        <v>0</v>
      </c>
      <c r="CB1366" t="s">
        <v>83</v>
      </c>
      <c r="CC1366">
        <v>0</v>
      </c>
      <c r="CD1366" s="30">
        <v>4</v>
      </c>
      <c r="CE1366">
        <v>2006</v>
      </c>
      <c r="CF1366" t="s">
        <v>110</v>
      </c>
      <c r="CG1366" t="s">
        <v>128</v>
      </c>
      <c r="CH1366" s="14">
        <f>IF(Table1[[#This Row],[SaleCondition]]="Normal",1,0)</f>
        <v>0</v>
      </c>
      <c r="CI1366" s="1">
        <v>144152</v>
      </c>
    </row>
    <row r="1367" spans="1:87" x14ac:dyDescent="0.2">
      <c r="A1367">
        <v>1366</v>
      </c>
      <c r="B1367">
        <v>60</v>
      </c>
      <c r="C1367" s="28" t="s">
        <v>192</v>
      </c>
      <c r="D1367" t="s">
        <v>83</v>
      </c>
      <c r="E1367">
        <v>7500</v>
      </c>
      <c r="F1367" s="28" t="s">
        <v>82</v>
      </c>
      <c r="G1367" t="s">
        <v>83</v>
      </c>
      <c r="H1367" t="s">
        <v>84</v>
      </c>
      <c r="I1367" s="28" t="s">
        <v>85</v>
      </c>
      <c r="J1367" t="s">
        <v>86</v>
      </c>
      <c r="K1367" s="30" t="s">
        <v>87</v>
      </c>
      <c r="L1367" t="s">
        <v>88</v>
      </c>
      <c r="M1367" s="31" t="s">
        <v>136</v>
      </c>
      <c r="N1367" s="31" t="s">
        <v>90</v>
      </c>
      <c r="O1367" s="28" t="s">
        <v>90</v>
      </c>
      <c r="P1367" t="s">
        <v>91</v>
      </c>
      <c r="Q1367" s="30" t="s">
        <v>92</v>
      </c>
      <c r="R1367" s="28">
        <v>7</v>
      </c>
      <c r="S1367" s="28">
        <v>5</v>
      </c>
      <c r="T1367">
        <v>2000</v>
      </c>
      <c r="U1367">
        <v>2000</v>
      </c>
      <c r="V1367" s="14">
        <f t="shared" si="21"/>
        <v>0</v>
      </c>
      <c r="W1367" s="28" t="s">
        <v>93</v>
      </c>
      <c r="X1367" s="28" t="s">
        <v>94</v>
      </c>
      <c r="Y1367" s="30" t="s">
        <v>95</v>
      </c>
      <c r="Z1367" s="28" t="s">
        <v>95</v>
      </c>
      <c r="AA1367" t="s">
        <v>117</v>
      </c>
      <c r="AB1367" s="28">
        <v>0</v>
      </c>
      <c r="AC1367" s="28" t="s">
        <v>97</v>
      </c>
      <c r="AD1367" s="28" t="s">
        <v>98</v>
      </c>
      <c r="AE1367" s="30" t="s">
        <v>99</v>
      </c>
      <c r="AF1367" t="s">
        <v>97</v>
      </c>
      <c r="AG1367" t="s">
        <v>98</v>
      </c>
      <c r="AH1367" t="s">
        <v>100</v>
      </c>
      <c r="AI1367" t="s">
        <v>101</v>
      </c>
      <c r="AJ1367">
        <v>533</v>
      </c>
      <c r="AK1367" t="s">
        <v>102</v>
      </c>
      <c r="AL1367">
        <v>0</v>
      </c>
      <c r="AM1367">
        <v>281</v>
      </c>
      <c r="AN1367">
        <v>814</v>
      </c>
      <c r="AO1367" s="28" t="s">
        <v>103</v>
      </c>
      <c r="AP1367" s="28" t="s">
        <v>104</v>
      </c>
      <c r="AQ1367" t="s">
        <v>105</v>
      </c>
      <c r="AR1367" t="s">
        <v>106</v>
      </c>
      <c r="AS1367">
        <v>814</v>
      </c>
      <c r="AT1367">
        <v>860</v>
      </c>
      <c r="AU1367">
        <v>0</v>
      </c>
      <c r="AV1367">
        <v>1674</v>
      </c>
      <c r="AW1367" s="30">
        <v>1</v>
      </c>
      <c r="AX1367">
        <v>0</v>
      </c>
      <c r="AY1367" s="30">
        <v>2</v>
      </c>
      <c r="AZ1367" s="30">
        <v>1</v>
      </c>
      <c r="BA1367">
        <v>3</v>
      </c>
      <c r="BB1367" s="14">
        <f>IF(Table1[[#This Row],[FullBath]]+Table1[[#This Row],[HalfBath]]=Table1[[#This Row],[BedroomAbvGr]],1,0)</f>
        <v>1</v>
      </c>
      <c r="BC1367">
        <v>1</v>
      </c>
      <c r="BD1367" s="30" t="s">
        <v>97</v>
      </c>
      <c r="BE1367">
        <v>7</v>
      </c>
      <c r="BF1367" t="s">
        <v>107</v>
      </c>
      <c r="BG1367">
        <v>0</v>
      </c>
      <c r="BH1367" t="s">
        <v>83</v>
      </c>
      <c r="BI1367" t="s">
        <v>108</v>
      </c>
      <c r="BJ1367">
        <v>2000</v>
      </c>
      <c r="BK1367" t="s">
        <v>109</v>
      </c>
      <c r="BL1367">
        <v>2</v>
      </c>
      <c r="BM1367">
        <v>663</v>
      </c>
      <c r="BN1367" t="s">
        <v>98</v>
      </c>
      <c r="BO1367" t="s">
        <v>98</v>
      </c>
      <c r="BP1367" t="s">
        <v>105</v>
      </c>
      <c r="BQ1367" s="30">
        <v>0</v>
      </c>
      <c r="BR1367" s="14">
        <f>IF(Table1[[#This Row],[WoodDeckSF]]&gt;0,1,0)</f>
        <v>0</v>
      </c>
      <c r="BS1367">
        <v>96</v>
      </c>
      <c r="BT1367">
        <v>0</v>
      </c>
      <c r="BU1367">
        <v>0</v>
      </c>
      <c r="BV1367">
        <v>0</v>
      </c>
      <c r="BW1367">
        <v>0</v>
      </c>
      <c r="BX1367" s="28" t="s">
        <v>83</v>
      </c>
      <c r="BY1367" s="14">
        <f>IF(Table1[[#This Row],[PoolQC]]="NA", 0, 1)</f>
        <v>0</v>
      </c>
      <c r="BZ1367" s="30" t="s">
        <v>83</v>
      </c>
      <c r="CA1367" s="14">
        <f>IF(Table1[[#This Row],[Fence]]="NA",0,1)</f>
        <v>0</v>
      </c>
      <c r="CB1367" t="s">
        <v>83</v>
      </c>
      <c r="CC1367">
        <v>0</v>
      </c>
      <c r="CD1367" s="30">
        <v>1</v>
      </c>
      <c r="CE1367">
        <v>2010</v>
      </c>
      <c r="CF1367" t="s">
        <v>110</v>
      </c>
      <c r="CG1367" t="s">
        <v>111</v>
      </c>
      <c r="CH1367" s="14">
        <f>IF(Table1[[#This Row],[SaleCondition]]="Normal",1,0)</f>
        <v>1</v>
      </c>
      <c r="CI1367" s="1">
        <v>216000</v>
      </c>
    </row>
    <row r="1368" spans="1:87" x14ac:dyDescent="0.2">
      <c r="A1368">
        <v>1367</v>
      </c>
      <c r="B1368">
        <v>60</v>
      </c>
      <c r="C1368" s="28" t="s">
        <v>81</v>
      </c>
      <c r="D1368">
        <v>68</v>
      </c>
      <c r="E1368">
        <v>9179</v>
      </c>
      <c r="F1368" s="28" t="s">
        <v>82</v>
      </c>
      <c r="G1368" t="s">
        <v>83</v>
      </c>
      <c r="H1368" t="s">
        <v>120</v>
      </c>
      <c r="I1368" s="28" t="s">
        <v>85</v>
      </c>
      <c r="J1368" t="s">
        <v>86</v>
      </c>
      <c r="K1368" s="30" t="s">
        <v>87</v>
      </c>
      <c r="L1368" t="s">
        <v>88</v>
      </c>
      <c r="M1368" s="31" t="s">
        <v>89</v>
      </c>
      <c r="N1368" s="31" t="s">
        <v>90</v>
      </c>
      <c r="O1368" s="28" t="s">
        <v>90</v>
      </c>
      <c r="P1368" t="s">
        <v>91</v>
      </c>
      <c r="Q1368" s="30" t="s">
        <v>92</v>
      </c>
      <c r="R1368" s="28">
        <v>7</v>
      </c>
      <c r="S1368" s="28">
        <v>5</v>
      </c>
      <c r="T1368">
        <v>1999</v>
      </c>
      <c r="U1368">
        <v>1999</v>
      </c>
      <c r="V1368" s="14">
        <f t="shared" si="21"/>
        <v>0</v>
      </c>
      <c r="W1368" s="28" t="s">
        <v>93</v>
      </c>
      <c r="X1368" s="28" t="s">
        <v>94</v>
      </c>
      <c r="Y1368" s="30" t="s">
        <v>95</v>
      </c>
      <c r="Z1368" s="28" t="s">
        <v>95</v>
      </c>
      <c r="AA1368" t="s">
        <v>96</v>
      </c>
      <c r="AB1368" s="28">
        <v>158</v>
      </c>
      <c r="AC1368" s="28" t="s">
        <v>97</v>
      </c>
      <c r="AD1368" s="28" t="s">
        <v>98</v>
      </c>
      <c r="AE1368" s="30" t="s">
        <v>99</v>
      </c>
      <c r="AF1368" t="s">
        <v>97</v>
      </c>
      <c r="AG1368" t="s">
        <v>98</v>
      </c>
      <c r="AH1368" t="s">
        <v>100</v>
      </c>
      <c r="AI1368" t="s">
        <v>101</v>
      </c>
      <c r="AJ1368">
        <v>633</v>
      </c>
      <c r="AK1368" t="s">
        <v>102</v>
      </c>
      <c r="AL1368">
        <v>0</v>
      </c>
      <c r="AM1368">
        <v>240</v>
      </c>
      <c r="AN1368">
        <v>873</v>
      </c>
      <c r="AO1368" s="28" t="s">
        <v>103</v>
      </c>
      <c r="AP1368" s="28" t="s">
        <v>104</v>
      </c>
      <c r="AQ1368" t="s">
        <v>105</v>
      </c>
      <c r="AR1368" t="s">
        <v>106</v>
      </c>
      <c r="AS1368">
        <v>882</v>
      </c>
      <c r="AT1368">
        <v>908</v>
      </c>
      <c r="AU1368">
        <v>0</v>
      </c>
      <c r="AV1368">
        <v>1790</v>
      </c>
      <c r="AW1368" s="30">
        <v>1</v>
      </c>
      <c r="AX1368">
        <v>0</v>
      </c>
      <c r="AY1368" s="30">
        <v>2</v>
      </c>
      <c r="AZ1368" s="30">
        <v>1</v>
      </c>
      <c r="BA1368">
        <v>3</v>
      </c>
      <c r="BB1368" s="14">
        <f>IF(Table1[[#This Row],[FullBath]]+Table1[[#This Row],[HalfBath]]=Table1[[#This Row],[BedroomAbvGr]],1,0)</f>
        <v>1</v>
      </c>
      <c r="BC1368">
        <v>1</v>
      </c>
      <c r="BD1368" s="30" t="s">
        <v>97</v>
      </c>
      <c r="BE1368">
        <v>7</v>
      </c>
      <c r="BF1368" t="s">
        <v>107</v>
      </c>
      <c r="BG1368">
        <v>0</v>
      </c>
      <c r="BH1368" t="s">
        <v>83</v>
      </c>
      <c r="BI1368" t="s">
        <v>108</v>
      </c>
      <c r="BJ1368">
        <v>1999</v>
      </c>
      <c r="BK1368" t="s">
        <v>109</v>
      </c>
      <c r="BL1368">
        <v>2</v>
      </c>
      <c r="BM1368">
        <v>588</v>
      </c>
      <c r="BN1368" t="s">
        <v>98</v>
      </c>
      <c r="BO1368" t="s">
        <v>98</v>
      </c>
      <c r="BP1368" t="s">
        <v>105</v>
      </c>
      <c r="BQ1368" s="30">
        <v>0</v>
      </c>
      <c r="BR1368" s="14">
        <f>IF(Table1[[#This Row],[WoodDeckSF]]&gt;0,1,0)</f>
        <v>0</v>
      </c>
      <c r="BS1368">
        <v>88</v>
      </c>
      <c r="BT1368">
        <v>0</v>
      </c>
      <c r="BU1368">
        <v>0</v>
      </c>
      <c r="BV1368">
        <v>0</v>
      </c>
      <c r="BW1368">
        <v>0</v>
      </c>
      <c r="BX1368" s="28" t="s">
        <v>83</v>
      </c>
      <c r="BY1368" s="14">
        <f>IF(Table1[[#This Row],[PoolQC]]="NA", 0, 1)</f>
        <v>0</v>
      </c>
      <c r="BZ1368" s="30" t="s">
        <v>83</v>
      </c>
      <c r="CA1368" s="14">
        <f>IF(Table1[[#This Row],[Fence]]="NA",0,1)</f>
        <v>0</v>
      </c>
      <c r="CB1368" t="s">
        <v>83</v>
      </c>
      <c r="CC1368">
        <v>0</v>
      </c>
      <c r="CD1368" s="30">
        <v>6</v>
      </c>
      <c r="CE1368">
        <v>2008</v>
      </c>
      <c r="CF1368" t="s">
        <v>110</v>
      </c>
      <c r="CG1368" t="s">
        <v>128</v>
      </c>
      <c r="CH1368" s="14">
        <f>IF(Table1[[#This Row],[SaleCondition]]="Normal",1,0)</f>
        <v>0</v>
      </c>
      <c r="CI1368" s="1">
        <v>193000</v>
      </c>
    </row>
    <row r="1369" spans="1:87" x14ac:dyDescent="0.2">
      <c r="A1369">
        <v>1368</v>
      </c>
      <c r="B1369">
        <v>160</v>
      </c>
      <c r="C1369" s="28" t="s">
        <v>142</v>
      </c>
      <c r="D1369">
        <v>41</v>
      </c>
      <c r="E1369">
        <v>2665</v>
      </c>
      <c r="F1369" s="28" t="s">
        <v>82</v>
      </c>
      <c r="G1369" t="s">
        <v>83</v>
      </c>
      <c r="H1369" t="s">
        <v>84</v>
      </c>
      <c r="I1369" s="28" t="s">
        <v>85</v>
      </c>
      <c r="J1369" t="s">
        <v>86</v>
      </c>
      <c r="K1369" s="30" t="s">
        <v>87</v>
      </c>
      <c r="L1369" t="s">
        <v>88</v>
      </c>
      <c r="M1369" s="31" t="s">
        <v>178</v>
      </c>
      <c r="N1369" s="31" t="s">
        <v>90</v>
      </c>
      <c r="O1369" s="28" t="s">
        <v>90</v>
      </c>
      <c r="P1369" t="s">
        <v>179</v>
      </c>
      <c r="Q1369" s="30" t="s">
        <v>92</v>
      </c>
      <c r="R1369" s="28">
        <v>5</v>
      </c>
      <c r="S1369" s="28">
        <v>6</v>
      </c>
      <c r="T1369">
        <v>1977</v>
      </c>
      <c r="U1369">
        <v>1977</v>
      </c>
      <c r="V1369" s="14">
        <f t="shared" si="21"/>
        <v>0</v>
      </c>
      <c r="W1369" s="28" t="s">
        <v>93</v>
      </c>
      <c r="X1369" s="28" t="s">
        <v>94</v>
      </c>
      <c r="Y1369" s="30" t="s">
        <v>180</v>
      </c>
      <c r="Z1369" s="28" t="s">
        <v>181</v>
      </c>
      <c r="AA1369" t="s">
        <v>117</v>
      </c>
      <c r="AB1369" s="28">
        <v>0</v>
      </c>
      <c r="AC1369" s="28" t="s">
        <v>98</v>
      </c>
      <c r="AD1369" s="28" t="s">
        <v>98</v>
      </c>
      <c r="AE1369" s="30" t="s">
        <v>99</v>
      </c>
      <c r="AF1369" t="s">
        <v>98</v>
      </c>
      <c r="AG1369" t="s">
        <v>98</v>
      </c>
      <c r="AH1369" t="s">
        <v>100</v>
      </c>
      <c r="AI1369" t="s">
        <v>119</v>
      </c>
      <c r="AJ1369">
        <v>548</v>
      </c>
      <c r="AK1369" t="s">
        <v>153</v>
      </c>
      <c r="AL1369">
        <v>173</v>
      </c>
      <c r="AM1369">
        <v>36</v>
      </c>
      <c r="AN1369">
        <v>757</v>
      </c>
      <c r="AO1369" s="28" t="s">
        <v>103</v>
      </c>
      <c r="AP1369" s="28" t="s">
        <v>104</v>
      </c>
      <c r="AQ1369" t="s">
        <v>105</v>
      </c>
      <c r="AR1369" t="s">
        <v>106</v>
      </c>
      <c r="AS1369">
        <v>925</v>
      </c>
      <c r="AT1369">
        <v>550</v>
      </c>
      <c r="AU1369">
        <v>0</v>
      </c>
      <c r="AV1369">
        <v>1475</v>
      </c>
      <c r="AW1369" s="30">
        <v>0</v>
      </c>
      <c r="AX1369">
        <v>0</v>
      </c>
      <c r="AY1369" s="30">
        <v>2</v>
      </c>
      <c r="AZ1369" s="30">
        <v>0</v>
      </c>
      <c r="BA1369">
        <v>4</v>
      </c>
      <c r="BB1369" s="14">
        <f>IF(Table1[[#This Row],[FullBath]]+Table1[[#This Row],[HalfBath]]=Table1[[#This Row],[BedroomAbvGr]],1,0)</f>
        <v>0</v>
      </c>
      <c r="BC1369">
        <v>1</v>
      </c>
      <c r="BD1369" s="30" t="s">
        <v>98</v>
      </c>
      <c r="BE1369">
        <v>6</v>
      </c>
      <c r="BF1369" t="s">
        <v>107</v>
      </c>
      <c r="BG1369">
        <v>1</v>
      </c>
      <c r="BH1369" t="s">
        <v>98</v>
      </c>
      <c r="BI1369" t="s">
        <v>108</v>
      </c>
      <c r="BJ1369">
        <v>1977</v>
      </c>
      <c r="BK1369" t="s">
        <v>109</v>
      </c>
      <c r="BL1369">
        <v>1</v>
      </c>
      <c r="BM1369">
        <v>336</v>
      </c>
      <c r="BN1369" t="s">
        <v>98</v>
      </c>
      <c r="BO1369" t="s">
        <v>98</v>
      </c>
      <c r="BP1369" t="s">
        <v>105</v>
      </c>
      <c r="BQ1369" s="30">
        <v>104</v>
      </c>
      <c r="BR1369" s="14">
        <f>IF(Table1[[#This Row],[WoodDeckSF]]&gt;0,1,0)</f>
        <v>1</v>
      </c>
      <c r="BS1369">
        <v>26</v>
      </c>
      <c r="BT1369">
        <v>0</v>
      </c>
      <c r="BU1369">
        <v>0</v>
      </c>
      <c r="BV1369">
        <v>0</v>
      </c>
      <c r="BW1369">
        <v>0</v>
      </c>
      <c r="BX1369" s="28" t="s">
        <v>83</v>
      </c>
      <c r="BY1369" s="14">
        <f>IF(Table1[[#This Row],[PoolQC]]="NA", 0, 1)</f>
        <v>0</v>
      </c>
      <c r="BZ1369" s="30" t="s">
        <v>83</v>
      </c>
      <c r="CA1369" s="14">
        <f>IF(Table1[[#This Row],[Fence]]="NA",0,1)</f>
        <v>0</v>
      </c>
      <c r="CB1369" t="s">
        <v>83</v>
      </c>
      <c r="CC1369">
        <v>0</v>
      </c>
      <c r="CD1369" s="30">
        <v>7</v>
      </c>
      <c r="CE1369">
        <v>2006</v>
      </c>
      <c r="CF1369" t="s">
        <v>110</v>
      </c>
      <c r="CG1369" t="s">
        <v>111</v>
      </c>
      <c r="CH1369" s="14">
        <f>IF(Table1[[#This Row],[SaleCondition]]="Normal",1,0)</f>
        <v>1</v>
      </c>
      <c r="CI1369" s="1">
        <v>127000</v>
      </c>
    </row>
    <row r="1370" spans="1:87" x14ac:dyDescent="0.2">
      <c r="A1370">
        <v>1369</v>
      </c>
      <c r="B1370">
        <v>120</v>
      </c>
      <c r="C1370" s="28" t="s">
        <v>142</v>
      </c>
      <c r="D1370" t="s">
        <v>83</v>
      </c>
      <c r="E1370">
        <v>4435</v>
      </c>
      <c r="F1370" s="28" t="s">
        <v>82</v>
      </c>
      <c r="G1370" t="s">
        <v>83</v>
      </c>
      <c r="H1370" t="s">
        <v>84</v>
      </c>
      <c r="I1370" s="28" t="s">
        <v>85</v>
      </c>
      <c r="J1370" t="s">
        <v>86</v>
      </c>
      <c r="K1370" s="30" t="s">
        <v>87</v>
      </c>
      <c r="L1370" t="s">
        <v>88</v>
      </c>
      <c r="M1370" s="31" t="s">
        <v>89</v>
      </c>
      <c r="N1370" s="31" t="s">
        <v>90</v>
      </c>
      <c r="O1370" s="28" t="s">
        <v>90</v>
      </c>
      <c r="P1370" t="s">
        <v>179</v>
      </c>
      <c r="Q1370" s="30" t="s">
        <v>115</v>
      </c>
      <c r="R1370" s="28">
        <v>6</v>
      </c>
      <c r="S1370" s="28">
        <v>5</v>
      </c>
      <c r="T1370">
        <v>2003</v>
      </c>
      <c r="U1370">
        <v>2004</v>
      </c>
      <c r="V1370" s="14">
        <f t="shared" si="21"/>
        <v>1</v>
      </c>
      <c r="W1370" s="28" t="s">
        <v>93</v>
      </c>
      <c r="X1370" s="28" t="s">
        <v>94</v>
      </c>
      <c r="Y1370" s="30" t="s">
        <v>95</v>
      </c>
      <c r="Z1370" s="28" t="s">
        <v>95</v>
      </c>
      <c r="AA1370" t="s">
        <v>96</v>
      </c>
      <c r="AB1370" s="28">
        <v>170</v>
      </c>
      <c r="AC1370" s="28" t="s">
        <v>97</v>
      </c>
      <c r="AD1370" s="28" t="s">
        <v>98</v>
      </c>
      <c r="AE1370" s="30" t="s">
        <v>99</v>
      </c>
      <c r="AF1370" t="s">
        <v>97</v>
      </c>
      <c r="AG1370" t="s">
        <v>98</v>
      </c>
      <c r="AH1370" t="s">
        <v>130</v>
      </c>
      <c r="AI1370" t="s">
        <v>101</v>
      </c>
      <c r="AJ1370">
        <v>685</v>
      </c>
      <c r="AK1370" t="s">
        <v>102</v>
      </c>
      <c r="AL1370">
        <v>0</v>
      </c>
      <c r="AM1370">
        <v>163</v>
      </c>
      <c r="AN1370">
        <v>848</v>
      </c>
      <c r="AO1370" s="28" t="s">
        <v>103</v>
      </c>
      <c r="AP1370" s="28" t="s">
        <v>104</v>
      </c>
      <c r="AQ1370" t="s">
        <v>105</v>
      </c>
      <c r="AR1370" t="s">
        <v>106</v>
      </c>
      <c r="AS1370">
        <v>848</v>
      </c>
      <c r="AT1370">
        <v>0</v>
      </c>
      <c r="AU1370">
        <v>0</v>
      </c>
      <c r="AV1370">
        <v>848</v>
      </c>
      <c r="AW1370" s="30">
        <v>1</v>
      </c>
      <c r="AX1370">
        <v>0</v>
      </c>
      <c r="AY1370" s="30">
        <v>1</v>
      </c>
      <c r="AZ1370" s="30">
        <v>0</v>
      </c>
      <c r="BA1370">
        <v>1</v>
      </c>
      <c r="BB1370" s="14">
        <f>IF(Table1[[#This Row],[FullBath]]+Table1[[#This Row],[HalfBath]]=Table1[[#This Row],[BedroomAbvGr]],1,0)</f>
        <v>1</v>
      </c>
      <c r="BC1370">
        <v>1</v>
      </c>
      <c r="BD1370" s="30" t="s">
        <v>97</v>
      </c>
      <c r="BE1370">
        <v>4</v>
      </c>
      <c r="BF1370" t="s">
        <v>107</v>
      </c>
      <c r="BG1370">
        <v>0</v>
      </c>
      <c r="BH1370" t="s">
        <v>83</v>
      </c>
      <c r="BI1370" t="s">
        <v>108</v>
      </c>
      <c r="BJ1370">
        <v>2003</v>
      </c>
      <c r="BK1370" t="s">
        <v>157</v>
      </c>
      <c r="BL1370">
        <v>2</v>
      </c>
      <c r="BM1370">
        <v>420</v>
      </c>
      <c r="BN1370" t="s">
        <v>98</v>
      </c>
      <c r="BO1370" t="s">
        <v>98</v>
      </c>
      <c r="BP1370" t="s">
        <v>105</v>
      </c>
      <c r="BQ1370" s="30">
        <v>140</v>
      </c>
      <c r="BR1370" s="14">
        <f>IF(Table1[[#This Row],[WoodDeckSF]]&gt;0,1,0)</f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s="28" t="s">
        <v>83</v>
      </c>
      <c r="BY1370" s="14">
        <f>IF(Table1[[#This Row],[PoolQC]]="NA", 0, 1)</f>
        <v>0</v>
      </c>
      <c r="BZ1370" s="30" t="s">
        <v>83</v>
      </c>
      <c r="CA1370" s="14">
        <f>IF(Table1[[#This Row],[Fence]]="NA",0,1)</f>
        <v>0</v>
      </c>
      <c r="CB1370" t="s">
        <v>83</v>
      </c>
      <c r="CC1370">
        <v>0</v>
      </c>
      <c r="CD1370" s="30">
        <v>6</v>
      </c>
      <c r="CE1370">
        <v>2009</v>
      </c>
      <c r="CF1370" t="s">
        <v>110</v>
      </c>
      <c r="CG1370" t="s">
        <v>111</v>
      </c>
      <c r="CH1370" s="14">
        <f>IF(Table1[[#This Row],[SaleCondition]]="Normal",1,0)</f>
        <v>1</v>
      </c>
      <c r="CI1370" s="1">
        <v>144000</v>
      </c>
    </row>
    <row r="1371" spans="1:87" x14ac:dyDescent="0.2">
      <c r="A1371">
        <v>1370</v>
      </c>
      <c r="B1371">
        <v>20</v>
      </c>
      <c r="C1371" s="28" t="s">
        <v>81</v>
      </c>
      <c r="D1371">
        <v>48</v>
      </c>
      <c r="E1371">
        <v>10635</v>
      </c>
      <c r="F1371" s="28" t="s">
        <v>82</v>
      </c>
      <c r="G1371" t="s">
        <v>83</v>
      </c>
      <c r="H1371" t="s">
        <v>160</v>
      </c>
      <c r="I1371" s="28" t="s">
        <v>85</v>
      </c>
      <c r="J1371" t="s">
        <v>86</v>
      </c>
      <c r="K1371" s="30" t="s">
        <v>112</v>
      </c>
      <c r="L1371" t="s">
        <v>88</v>
      </c>
      <c r="M1371" s="31" t="s">
        <v>89</v>
      </c>
      <c r="N1371" s="31" t="s">
        <v>90</v>
      </c>
      <c r="O1371" s="28" t="s">
        <v>90</v>
      </c>
      <c r="P1371" t="s">
        <v>91</v>
      </c>
      <c r="Q1371" s="30" t="s">
        <v>115</v>
      </c>
      <c r="R1371" s="28">
        <v>8</v>
      </c>
      <c r="S1371" s="28">
        <v>5</v>
      </c>
      <c r="T1371">
        <v>2003</v>
      </c>
      <c r="U1371">
        <v>2003</v>
      </c>
      <c r="V1371" s="14">
        <f t="shared" si="21"/>
        <v>0</v>
      </c>
      <c r="W1371" s="28" t="s">
        <v>152</v>
      </c>
      <c r="X1371" s="28" t="s">
        <v>94</v>
      </c>
      <c r="Y1371" s="30" t="s">
        <v>95</v>
      </c>
      <c r="Z1371" s="28" t="s">
        <v>95</v>
      </c>
      <c r="AA1371" t="s">
        <v>96</v>
      </c>
      <c r="AB1371" s="28">
        <v>171</v>
      </c>
      <c r="AC1371" s="28" t="s">
        <v>97</v>
      </c>
      <c r="AD1371" s="28" t="s">
        <v>98</v>
      </c>
      <c r="AE1371" s="30" t="s">
        <v>99</v>
      </c>
      <c r="AF1371" t="s">
        <v>97</v>
      </c>
      <c r="AG1371" t="s">
        <v>98</v>
      </c>
      <c r="AH1371" t="s">
        <v>130</v>
      </c>
      <c r="AI1371" t="s">
        <v>141</v>
      </c>
      <c r="AJ1371">
        <v>370</v>
      </c>
      <c r="AK1371" t="s">
        <v>101</v>
      </c>
      <c r="AL1371">
        <v>972</v>
      </c>
      <c r="AM1371">
        <v>315</v>
      </c>
      <c r="AN1371">
        <v>1657</v>
      </c>
      <c r="AO1371" s="28" t="s">
        <v>103</v>
      </c>
      <c r="AP1371" s="28" t="s">
        <v>104</v>
      </c>
      <c r="AQ1371" t="s">
        <v>105</v>
      </c>
      <c r="AR1371" t="s">
        <v>106</v>
      </c>
      <c r="AS1371">
        <v>1668</v>
      </c>
      <c r="AT1371">
        <v>0</v>
      </c>
      <c r="AU1371">
        <v>0</v>
      </c>
      <c r="AV1371">
        <v>1668</v>
      </c>
      <c r="AW1371" s="30">
        <v>1</v>
      </c>
      <c r="AX1371">
        <v>0</v>
      </c>
      <c r="AY1371" s="30">
        <v>2</v>
      </c>
      <c r="AZ1371" s="30">
        <v>0</v>
      </c>
      <c r="BA1371">
        <v>3</v>
      </c>
      <c r="BB1371" s="14">
        <f>IF(Table1[[#This Row],[FullBath]]+Table1[[#This Row],[HalfBath]]=Table1[[#This Row],[BedroomAbvGr]],1,0)</f>
        <v>0</v>
      </c>
      <c r="BC1371">
        <v>1</v>
      </c>
      <c r="BD1371" s="30" t="s">
        <v>97</v>
      </c>
      <c r="BE1371">
        <v>8</v>
      </c>
      <c r="BF1371" t="s">
        <v>107</v>
      </c>
      <c r="BG1371">
        <v>1</v>
      </c>
      <c r="BH1371" t="s">
        <v>98</v>
      </c>
      <c r="BI1371" t="s">
        <v>108</v>
      </c>
      <c r="BJ1371">
        <v>2003</v>
      </c>
      <c r="BK1371" t="s">
        <v>157</v>
      </c>
      <c r="BL1371">
        <v>2</v>
      </c>
      <c r="BM1371">
        <v>502</v>
      </c>
      <c r="BN1371" t="s">
        <v>98</v>
      </c>
      <c r="BO1371" t="s">
        <v>98</v>
      </c>
      <c r="BP1371" t="s">
        <v>105</v>
      </c>
      <c r="BQ1371" s="30">
        <v>0</v>
      </c>
      <c r="BR1371" s="14">
        <f>IF(Table1[[#This Row],[WoodDeckSF]]&gt;0,1,0)</f>
        <v>0</v>
      </c>
      <c r="BS1371">
        <v>262</v>
      </c>
      <c r="BT1371">
        <v>0</v>
      </c>
      <c r="BU1371">
        <v>0</v>
      </c>
      <c r="BV1371">
        <v>0</v>
      </c>
      <c r="BW1371">
        <v>0</v>
      </c>
      <c r="BX1371" s="28" t="s">
        <v>83</v>
      </c>
      <c r="BY1371" s="14">
        <f>IF(Table1[[#This Row],[PoolQC]]="NA", 0, 1)</f>
        <v>0</v>
      </c>
      <c r="BZ1371" s="30" t="s">
        <v>83</v>
      </c>
      <c r="CA1371" s="14">
        <f>IF(Table1[[#This Row],[Fence]]="NA",0,1)</f>
        <v>0</v>
      </c>
      <c r="CB1371" t="s">
        <v>83</v>
      </c>
      <c r="CC1371">
        <v>0</v>
      </c>
      <c r="CD1371" s="30">
        <v>5</v>
      </c>
      <c r="CE1371">
        <v>2010</v>
      </c>
      <c r="CF1371" t="s">
        <v>110</v>
      </c>
      <c r="CG1371" t="s">
        <v>111</v>
      </c>
      <c r="CH1371" s="14">
        <f>IF(Table1[[#This Row],[SaleCondition]]="Normal",1,0)</f>
        <v>1</v>
      </c>
      <c r="CI1371" s="1">
        <v>232000</v>
      </c>
    </row>
    <row r="1372" spans="1:87" x14ac:dyDescent="0.2">
      <c r="A1372">
        <v>1371</v>
      </c>
      <c r="B1372">
        <v>50</v>
      </c>
      <c r="C1372" s="28" t="s">
        <v>81</v>
      </c>
      <c r="D1372">
        <v>90</v>
      </c>
      <c r="E1372">
        <v>5400</v>
      </c>
      <c r="F1372" s="28" t="s">
        <v>82</v>
      </c>
      <c r="G1372" t="s">
        <v>83</v>
      </c>
      <c r="H1372" t="s">
        <v>84</v>
      </c>
      <c r="I1372" s="28" t="s">
        <v>85</v>
      </c>
      <c r="J1372" t="s">
        <v>86</v>
      </c>
      <c r="K1372" s="30" t="s">
        <v>122</v>
      </c>
      <c r="L1372" t="s">
        <v>88</v>
      </c>
      <c r="M1372" s="31" t="s">
        <v>143</v>
      </c>
      <c r="N1372" s="31" t="s">
        <v>144</v>
      </c>
      <c r="O1372" s="28" t="s">
        <v>90</v>
      </c>
      <c r="P1372" t="s">
        <v>91</v>
      </c>
      <c r="Q1372" s="30" t="s">
        <v>132</v>
      </c>
      <c r="R1372" s="28">
        <v>4</v>
      </c>
      <c r="S1372" s="28">
        <v>6</v>
      </c>
      <c r="T1372">
        <v>1920</v>
      </c>
      <c r="U1372">
        <v>1950</v>
      </c>
      <c r="V1372" s="14">
        <f t="shared" si="21"/>
        <v>1</v>
      </c>
      <c r="W1372" s="28" t="s">
        <v>93</v>
      </c>
      <c r="X1372" s="28" t="s">
        <v>94</v>
      </c>
      <c r="Y1372" s="30" t="s">
        <v>118</v>
      </c>
      <c r="Z1372" s="28" t="s">
        <v>118</v>
      </c>
      <c r="AA1372" t="s">
        <v>117</v>
      </c>
      <c r="AB1372" s="28">
        <v>0</v>
      </c>
      <c r="AC1372" s="28" t="s">
        <v>147</v>
      </c>
      <c r="AD1372" s="28" t="s">
        <v>98</v>
      </c>
      <c r="AE1372" s="30" t="s">
        <v>99</v>
      </c>
      <c r="AF1372" t="s">
        <v>98</v>
      </c>
      <c r="AG1372" t="s">
        <v>98</v>
      </c>
      <c r="AH1372" t="s">
        <v>100</v>
      </c>
      <c r="AI1372" t="s">
        <v>119</v>
      </c>
      <c r="AJ1372">
        <v>315</v>
      </c>
      <c r="AK1372" t="s">
        <v>153</v>
      </c>
      <c r="AL1372">
        <v>105</v>
      </c>
      <c r="AM1372">
        <v>420</v>
      </c>
      <c r="AN1372">
        <v>840</v>
      </c>
      <c r="AO1372" s="28" t="s">
        <v>103</v>
      </c>
      <c r="AP1372" s="28" t="s">
        <v>104</v>
      </c>
      <c r="AQ1372" t="s">
        <v>105</v>
      </c>
      <c r="AR1372" t="s">
        <v>106</v>
      </c>
      <c r="AS1372">
        <v>840</v>
      </c>
      <c r="AT1372">
        <v>534</v>
      </c>
      <c r="AU1372">
        <v>0</v>
      </c>
      <c r="AV1372">
        <v>1374</v>
      </c>
      <c r="AW1372" s="30">
        <v>0</v>
      </c>
      <c r="AX1372">
        <v>0</v>
      </c>
      <c r="AY1372" s="30">
        <v>1</v>
      </c>
      <c r="AZ1372" s="30">
        <v>0</v>
      </c>
      <c r="BA1372">
        <v>2</v>
      </c>
      <c r="BB1372" s="14">
        <f>IF(Table1[[#This Row],[FullBath]]+Table1[[#This Row],[HalfBath]]=Table1[[#This Row],[BedroomAbvGr]],1,0)</f>
        <v>0</v>
      </c>
      <c r="BC1372">
        <v>1</v>
      </c>
      <c r="BD1372" s="30" t="s">
        <v>98</v>
      </c>
      <c r="BE1372">
        <v>6</v>
      </c>
      <c r="BF1372" t="s">
        <v>107</v>
      </c>
      <c r="BG1372">
        <v>0</v>
      </c>
      <c r="BH1372" t="s">
        <v>83</v>
      </c>
      <c r="BI1372" t="s">
        <v>127</v>
      </c>
      <c r="BJ1372">
        <v>1967</v>
      </c>
      <c r="BK1372" t="s">
        <v>157</v>
      </c>
      <c r="BL1372">
        <v>1</v>
      </c>
      <c r="BM1372">
        <v>338</v>
      </c>
      <c r="BN1372" t="s">
        <v>98</v>
      </c>
      <c r="BO1372" t="s">
        <v>98</v>
      </c>
      <c r="BP1372" t="s">
        <v>105</v>
      </c>
      <c r="BQ1372" s="30">
        <v>0</v>
      </c>
      <c r="BR1372" s="14">
        <f>IF(Table1[[#This Row],[WoodDeckSF]]&gt;0,1,0)</f>
        <v>0</v>
      </c>
      <c r="BS1372">
        <v>0</v>
      </c>
      <c r="BT1372">
        <v>198</v>
      </c>
      <c r="BU1372">
        <v>0</v>
      </c>
      <c r="BV1372">
        <v>0</v>
      </c>
      <c r="BW1372">
        <v>0</v>
      </c>
      <c r="BX1372" s="28" t="s">
        <v>83</v>
      </c>
      <c r="BY1372" s="14">
        <f>IF(Table1[[#This Row],[PoolQC]]="NA", 0, 1)</f>
        <v>0</v>
      </c>
      <c r="BZ1372" s="30" t="s">
        <v>83</v>
      </c>
      <c r="CA1372" s="14">
        <f>IF(Table1[[#This Row],[Fence]]="NA",0,1)</f>
        <v>0</v>
      </c>
      <c r="CB1372" t="s">
        <v>83</v>
      </c>
      <c r="CC1372">
        <v>0</v>
      </c>
      <c r="CD1372" s="30">
        <v>10</v>
      </c>
      <c r="CE1372">
        <v>2009</v>
      </c>
      <c r="CF1372" t="s">
        <v>110</v>
      </c>
      <c r="CG1372" t="s">
        <v>111</v>
      </c>
      <c r="CH1372" s="14">
        <f>IF(Table1[[#This Row],[SaleCondition]]="Normal",1,0)</f>
        <v>1</v>
      </c>
      <c r="CI1372" s="1">
        <v>105000</v>
      </c>
    </row>
    <row r="1373" spans="1:87" x14ac:dyDescent="0.2">
      <c r="A1373">
        <v>1372</v>
      </c>
      <c r="B1373">
        <v>80</v>
      </c>
      <c r="C1373" s="28" t="s">
        <v>81</v>
      </c>
      <c r="D1373">
        <v>80</v>
      </c>
      <c r="E1373">
        <v>9600</v>
      </c>
      <c r="F1373" s="28" t="s">
        <v>82</v>
      </c>
      <c r="G1373" t="s">
        <v>83</v>
      </c>
      <c r="H1373" t="s">
        <v>84</v>
      </c>
      <c r="I1373" s="28" t="s">
        <v>85</v>
      </c>
      <c r="J1373" t="s">
        <v>86</v>
      </c>
      <c r="K1373" s="30" t="s">
        <v>87</v>
      </c>
      <c r="L1373" t="s">
        <v>88</v>
      </c>
      <c r="M1373" s="31" t="s">
        <v>162</v>
      </c>
      <c r="N1373" s="31" t="s">
        <v>90</v>
      </c>
      <c r="O1373" s="28" t="s">
        <v>90</v>
      </c>
      <c r="P1373" t="s">
        <v>91</v>
      </c>
      <c r="Q1373" s="30" t="s">
        <v>197</v>
      </c>
      <c r="R1373" s="28">
        <v>6</v>
      </c>
      <c r="S1373" s="28">
        <v>6</v>
      </c>
      <c r="T1373">
        <v>1955</v>
      </c>
      <c r="U1373">
        <v>1996</v>
      </c>
      <c r="V1373" s="14">
        <f t="shared" si="21"/>
        <v>1</v>
      </c>
      <c r="W1373" s="28" t="s">
        <v>152</v>
      </c>
      <c r="X1373" s="28" t="s">
        <v>94</v>
      </c>
      <c r="Y1373" s="30" t="s">
        <v>186</v>
      </c>
      <c r="Z1373" s="28" t="s">
        <v>186</v>
      </c>
      <c r="AA1373" t="s">
        <v>117</v>
      </c>
      <c r="AB1373" s="28">
        <v>0</v>
      </c>
      <c r="AC1373" s="28" t="s">
        <v>98</v>
      </c>
      <c r="AD1373" s="28" t="s">
        <v>98</v>
      </c>
      <c r="AE1373" s="30" t="s">
        <v>118</v>
      </c>
      <c r="AF1373" t="s">
        <v>98</v>
      </c>
      <c r="AG1373" t="s">
        <v>98</v>
      </c>
      <c r="AH1373" t="s">
        <v>130</v>
      </c>
      <c r="AI1373" t="s">
        <v>141</v>
      </c>
      <c r="AJ1373">
        <v>831</v>
      </c>
      <c r="AK1373" t="s">
        <v>102</v>
      </c>
      <c r="AL1373">
        <v>0</v>
      </c>
      <c r="AM1373">
        <v>161</v>
      </c>
      <c r="AN1373">
        <v>992</v>
      </c>
      <c r="AO1373" s="28" t="s">
        <v>103</v>
      </c>
      <c r="AP1373" s="28" t="s">
        <v>97</v>
      </c>
      <c r="AQ1373" t="s">
        <v>105</v>
      </c>
      <c r="AR1373" t="s">
        <v>106</v>
      </c>
      <c r="AS1373">
        <v>1661</v>
      </c>
      <c r="AT1373">
        <v>0</v>
      </c>
      <c r="AU1373">
        <v>0</v>
      </c>
      <c r="AV1373">
        <v>1661</v>
      </c>
      <c r="AW1373" s="30">
        <v>1</v>
      </c>
      <c r="AX1373">
        <v>0</v>
      </c>
      <c r="AY1373" s="30">
        <v>1</v>
      </c>
      <c r="AZ1373" s="30">
        <v>0</v>
      </c>
      <c r="BA1373">
        <v>3</v>
      </c>
      <c r="BB1373" s="14">
        <f>IF(Table1[[#This Row],[FullBath]]+Table1[[#This Row],[HalfBath]]=Table1[[#This Row],[BedroomAbvGr]],1,0)</f>
        <v>0</v>
      </c>
      <c r="BC1373">
        <v>1</v>
      </c>
      <c r="BD1373" s="30" t="s">
        <v>97</v>
      </c>
      <c r="BE1373">
        <v>8</v>
      </c>
      <c r="BF1373" t="s">
        <v>107</v>
      </c>
      <c r="BG1373">
        <v>1</v>
      </c>
      <c r="BH1373" t="s">
        <v>98</v>
      </c>
      <c r="BI1373" t="s">
        <v>156</v>
      </c>
      <c r="BJ1373">
        <v>1955</v>
      </c>
      <c r="BK1373" t="s">
        <v>109</v>
      </c>
      <c r="BL1373">
        <v>1</v>
      </c>
      <c r="BM1373">
        <v>377</v>
      </c>
      <c r="BN1373" t="s">
        <v>98</v>
      </c>
      <c r="BO1373" t="s">
        <v>98</v>
      </c>
      <c r="BP1373" t="s">
        <v>105</v>
      </c>
      <c r="BQ1373" s="30">
        <v>0</v>
      </c>
      <c r="BR1373" s="14">
        <f>IF(Table1[[#This Row],[WoodDeckSF]]&gt;0,1,0)</f>
        <v>0</v>
      </c>
      <c r="BS1373">
        <v>28</v>
      </c>
      <c r="BT1373">
        <v>0</v>
      </c>
      <c r="BU1373">
        <v>0</v>
      </c>
      <c r="BV1373">
        <v>178</v>
      </c>
      <c r="BW1373">
        <v>0</v>
      </c>
      <c r="BX1373" s="28" t="s">
        <v>83</v>
      </c>
      <c r="BY1373" s="14">
        <f>IF(Table1[[#This Row],[PoolQC]]="NA", 0, 1)</f>
        <v>0</v>
      </c>
      <c r="BZ1373" s="30" t="s">
        <v>134</v>
      </c>
      <c r="CA1373" s="14">
        <f>IF(Table1[[#This Row],[Fence]]="NA",0,1)</f>
        <v>1</v>
      </c>
      <c r="CB1373" t="s">
        <v>83</v>
      </c>
      <c r="CC1373">
        <v>0</v>
      </c>
      <c r="CD1373" s="30">
        <v>10</v>
      </c>
      <c r="CE1373">
        <v>2008</v>
      </c>
      <c r="CF1373" t="s">
        <v>110</v>
      </c>
      <c r="CG1373" t="s">
        <v>111</v>
      </c>
      <c r="CH1373" s="14">
        <f>IF(Table1[[#This Row],[SaleCondition]]="Normal",1,0)</f>
        <v>1</v>
      </c>
      <c r="CI1373" s="1">
        <v>165500</v>
      </c>
    </row>
    <row r="1374" spans="1:87" x14ac:dyDescent="0.2">
      <c r="A1374">
        <v>1373</v>
      </c>
      <c r="B1374">
        <v>60</v>
      </c>
      <c r="C1374" s="28" t="s">
        <v>81</v>
      </c>
      <c r="D1374">
        <v>75</v>
      </c>
      <c r="E1374">
        <v>9750</v>
      </c>
      <c r="F1374" s="28" t="s">
        <v>82</v>
      </c>
      <c r="G1374" t="s">
        <v>83</v>
      </c>
      <c r="H1374" t="s">
        <v>84</v>
      </c>
      <c r="I1374" s="28" t="s">
        <v>85</v>
      </c>
      <c r="J1374" t="s">
        <v>86</v>
      </c>
      <c r="K1374" s="30" t="s">
        <v>122</v>
      </c>
      <c r="L1374" t="s">
        <v>88</v>
      </c>
      <c r="M1374" s="31" t="s">
        <v>89</v>
      </c>
      <c r="N1374" s="31" t="s">
        <v>90</v>
      </c>
      <c r="O1374" s="28" t="s">
        <v>90</v>
      </c>
      <c r="P1374" t="s">
        <v>91</v>
      </c>
      <c r="Q1374" s="30" t="s">
        <v>92</v>
      </c>
      <c r="R1374" s="28">
        <v>7</v>
      </c>
      <c r="S1374" s="28">
        <v>6</v>
      </c>
      <c r="T1374">
        <v>1998</v>
      </c>
      <c r="U1374">
        <v>1998</v>
      </c>
      <c r="V1374" s="14">
        <f t="shared" si="21"/>
        <v>0</v>
      </c>
      <c r="W1374" s="28" t="s">
        <v>93</v>
      </c>
      <c r="X1374" s="28" t="s">
        <v>94</v>
      </c>
      <c r="Y1374" s="30" t="s">
        <v>95</v>
      </c>
      <c r="Z1374" s="28" t="s">
        <v>95</v>
      </c>
      <c r="AA1374" t="s">
        <v>117</v>
      </c>
      <c r="AB1374" s="28">
        <v>0</v>
      </c>
      <c r="AC1374" s="28" t="s">
        <v>98</v>
      </c>
      <c r="AD1374" s="28" t="s">
        <v>98</v>
      </c>
      <c r="AE1374" s="30" t="s">
        <v>99</v>
      </c>
      <c r="AF1374" t="s">
        <v>97</v>
      </c>
      <c r="AG1374" t="s">
        <v>98</v>
      </c>
      <c r="AH1374" t="s">
        <v>130</v>
      </c>
      <c r="AI1374" t="s">
        <v>101</v>
      </c>
      <c r="AJ1374">
        <v>975</v>
      </c>
      <c r="AK1374" t="s">
        <v>102</v>
      </c>
      <c r="AL1374">
        <v>0</v>
      </c>
      <c r="AM1374">
        <v>133</v>
      </c>
      <c r="AN1374">
        <v>1108</v>
      </c>
      <c r="AO1374" s="28" t="s">
        <v>103</v>
      </c>
      <c r="AP1374" s="28" t="s">
        <v>104</v>
      </c>
      <c r="AQ1374" t="s">
        <v>105</v>
      </c>
      <c r="AR1374" t="s">
        <v>106</v>
      </c>
      <c r="AS1374">
        <v>1108</v>
      </c>
      <c r="AT1374">
        <v>989</v>
      </c>
      <c r="AU1374">
        <v>0</v>
      </c>
      <c r="AV1374">
        <v>2097</v>
      </c>
      <c r="AW1374" s="30">
        <v>1</v>
      </c>
      <c r="AX1374">
        <v>0</v>
      </c>
      <c r="AY1374" s="30">
        <v>2</v>
      </c>
      <c r="AZ1374" s="30">
        <v>1</v>
      </c>
      <c r="BA1374">
        <v>3</v>
      </c>
      <c r="BB1374" s="14">
        <f>IF(Table1[[#This Row],[FullBath]]+Table1[[#This Row],[HalfBath]]=Table1[[#This Row],[BedroomAbvGr]],1,0)</f>
        <v>1</v>
      </c>
      <c r="BC1374">
        <v>1</v>
      </c>
      <c r="BD1374" s="30" t="s">
        <v>97</v>
      </c>
      <c r="BE1374">
        <v>8</v>
      </c>
      <c r="BF1374" t="s">
        <v>107</v>
      </c>
      <c r="BG1374">
        <v>1</v>
      </c>
      <c r="BH1374" t="s">
        <v>98</v>
      </c>
      <c r="BI1374" t="s">
        <v>127</v>
      </c>
      <c r="BJ1374">
        <v>1998</v>
      </c>
      <c r="BK1374" t="s">
        <v>109</v>
      </c>
      <c r="BL1374">
        <v>2</v>
      </c>
      <c r="BM1374">
        <v>583</v>
      </c>
      <c r="BN1374" t="s">
        <v>98</v>
      </c>
      <c r="BO1374" t="s">
        <v>98</v>
      </c>
      <c r="BP1374" t="s">
        <v>105</v>
      </c>
      <c r="BQ1374" s="30">
        <v>253</v>
      </c>
      <c r="BR1374" s="14">
        <f>IF(Table1[[#This Row],[WoodDeckSF]]&gt;0,1,0)</f>
        <v>1</v>
      </c>
      <c r="BS1374">
        <v>170</v>
      </c>
      <c r="BT1374">
        <v>0</v>
      </c>
      <c r="BU1374">
        <v>0</v>
      </c>
      <c r="BV1374">
        <v>0</v>
      </c>
      <c r="BW1374">
        <v>0</v>
      </c>
      <c r="BX1374" s="28" t="s">
        <v>83</v>
      </c>
      <c r="BY1374" s="14">
        <f>IF(Table1[[#This Row],[PoolQC]]="NA", 0, 1)</f>
        <v>0</v>
      </c>
      <c r="BZ1374" s="30" t="s">
        <v>83</v>
      </c>
      <c r="CA1374" s="14">
        <f>IF(Table1[[#This Row],[Fence]]="NA",0,1)</f>
        <v>0</v>
      </c>
      <c r="CB1374" t="s">
        <v>83</v>
      </c>
      <c r="CC1374">
        <v>0</v>
      </c>
      <c r="CD1374" s="30">
        <v>6</v>
      </c>
      <c r="CE1374">
        <v>2006</v>
      </c>
      <c r="CF1374" t="s">
        <v>110</v>
      </c>
      <c r="CG1374" t="s">
        <v>111</v>
      </c>
      <c r="CH1374" s="14">
        <f>IF(Table1[[#This Row],[SaleCondition]]="Normal",1,0)</f>
        <v>1</v>
      </c>
      <c r="CI1374" s="1">
        <v>274300</v>
      </c>
    </row>
    <row r="1375" spans="1:87" x14ac:dyDescent="0.2">
      <c r="A1375">
        <v>1374</v>
      </c>
      <c r="B1375">
        <v>20</v>
      </c>
      <c r="C1375" s="28" t="s">
        <v>81</v>
      </c>
      <c r="D1375" t="s">
        <v>83</v>
      </c>
      <c r="E1375">
        <v>11400</v>
      </c>
      <c r="F1375" s="28" t="s">
        <v>82</v>
      </c>
      <c r="G1375" t="s">
        <v>83</v>
      </c>
      <c r="H1375" t="s">
        <v>84</v>
      </c>
      <c r="I1375" s="28" t="s">
        <v>85</v>
      </c>
      <c r="J1375" t="s">
        <v>86</v>
      </c>
      <c r="K1375" s="30" t="s">
        <v>87</v>
      </c>
      <c r="L1375" t="s">
        <v>88</v>
      </c>
      <c r="M1375" s="31" t="s">
        <v>129</v>
      </c>
      <c r="N1375" s="31" t="s">
        <v>90</v>
      </c>
      <c r="O1375" s="28" t="s">
        <v>90</v>
      </c>
      <c r="P1375" t="s">
        <v>91</v>
      </c>
      <c r="Q1375" s="30" t="s">
        <v>115</v>
      </c>
      <c r="R1375" s="28">
        <v>10</v>
      </c>
      <c r="S1375" s="28">
        <v>5</v>
      </c>
      <c r="T1375">
        <v>2001</v>
      </c>
      <c r="U1375">
        <v>2002</v>
      </c>
      <c r="V1375" s="14">
        <f t="shared" si="21"/>
        <v>1</v>
      </c>
      <c r="W1375" s="28" t="s">
        <v>152</v>
      </c>
      <c r="X1375" s="28" t="s">
        <v>94</v>
      </c>
      <c r="Y1375" s="30" t="s">
        <v>95</v>
      </c>
      <c r="Z1375" s="28" t="s">
        <v>95</v>
      </c>
      <c r="AA1375" t="s">
        <v>96</v>
      </c>
      <c r="AB1375" s="28">
        <v>705</v>
      </c>
      <c r="AC1375" s="28" t="s">
        <v>104</v>
      </c>
      <c r="AD1375" s="28" t="s">
        <v>98</v>
      </c>
      <c r="AE1375" s="30" t="s">
        <v>99</v>
      </c>
      <c r="AF1375" t="s">
        <v>104</v>
      </c>
      <c r="AG1375" t="s">
        <v>98</v>
      </c>
      <c r="AH1375" t="s">
        <v>97</v>
      </c>
      <c r="AI1375" t="s">
        <v>101</v>
      </c>
      <c r="AJ1375">
        <v>1282</v>
      </c>
      <c r="AK1375" t="s">
        <v>102</v>
      </c>
      <c r="AL1375">
        <v>0</v>
      </c>
      <c r="AM1375">
        <v>1351</v>
      </c>
      <c r="AN1375">
        <v>2633</v>
      </c>
      <c r="AO1375" s="28" t="s">
        <v>103</v>
      </c>
      <c r="AP1375" s="28" t="s">
        <v>104</v>
      </c>
      <c r="AQ1375" t="s">
        <v>105</v>
      </c>
      <c r="AR1375" t="s">
        <v>106</v>
      </c>
      <c r="AS1375">
        <v>2633</v>
      </c>
      <c r="AT1375">
        <v>0</v>
      </c>
      <c r="AU1375">
        <v>0</v>
      </c>
      <c r="AV1375">
        <v>2633</v>
      </c>
      <c r="AW1375" s="30">
        <v>1</v>
      </c>
      <c r="AX1375">
        <v>0</v>
      </c>
      <c r="AY1375" s="30">
        <v>2</v>
      </c>
      <c r="AZ1375" s="30">
        <v>1</v>
      </c>
      <c r="BA1375">
        <v>2</v>
      </c>
      <c r="BB1375" s="14">
        <f>IF(Table1[[#This Row],[FullBath]]+Table1[[#This Row],[HalfBath]]=Table1[[#This Row],[BedroomAbvGr]],1,0)</f>
        <v>0</v>
      </c>
      <c r="BC1375">
        <v>1</v>
      </c>
      <c r="BD1375" s="30" t="s">
        <v>104</v>
      </c>
      <c r="BE1375">
        <v>8</v>
      </c>
      <c r="BF1375" t="s">
        <v>107</v>
      </c>
      <c r="BG1375">
        <v>2</v>
      </c>
      <c r="BH1375" t="s">
        <v>97</v>
      </c>
      <c r="BI1375" t="s">
        <v>108</v>
      </c>
      <c r="BJ1375">
        <v>2001</v>
      </c>
      <c r="BK1375" t="s">
        <v>109</v>
      </c>
      <c r="BL1375">
        <v>3</v>
      </c>
      <c r="BM1375">
        <v>804</v>
      </c>
      <c r="BN1375" t="s">
        <v>98</v>
      </c>
      <c r="BO1375" t="s">
        <v>98</v>
      </c>
      <c r="BP1375" t="s">
        <v>105</v>
      </c>
      <c r="BQ1375" s="30">
        <v>314</v>
      </c>
      <c r="BR1375" s="14">
        <f>IF(Table1[[#This Row],[WoodDeckSF]]&gt;0,1,0)</f>
        <v>1</v>
      </c>
      <c r="BS1375">
        <v>140</v>
      </c>
      <c r="BT1375">
        <v>0</v>
      </c>
      <c r="BU1375">
        <v>0</v>
      </c>
      <c r="BV1375">
        <v>0</v>
      </c>
      <c r="BW1375">
        <v>0</v>
      </c>
      <c r="BX1375" s="28" t="s">
        <v>83</v>
      </c>
      <c r="BY1375" s="14">
        <f>IF(Table1[[#This Row],[PoolQC]]="NA", 0, 1)</f>
        <v>0</v>
      </c>
      <c r="BZ1375" s="30" t="s">
        <v>83</v>
      </c>
      <c r="CA1375" s="14">
        <f>IF(Table1[[#This Row],[Fence]]="NA",0,1)</f>
        <v>0</v>
      </c>
      <c r="CB1375" t="s">
        <v>83</v>
      </c>
      <c r="CC1375">
        <v>0</v>
      </c>
      <c r="CD1375" s="30">
        <v>3</v>
      </c>
      <c r="CE1375">
        <v>2007</v>
      </c>
      <c r="CF1375" t="s">
        <v>110</v>
      </c>
      <c r="CG1375" t="s">
        <v>111</v>
      </c>
      <c r="CH1375" s="14">
        <f>IF(Table1[[#This Row],[SaleCondition]]="Normal",1,0)</f>
        <v>1</v>
      </c>
      <c r="CI1375" s="1">
        <v>466500</v>
      </c>
    </row>
    <row r="1376" spans="1:87" x14ac:dyDescent="0.2">
      <c r="A1376">
        <v>1375</v>
      </c>
      <c r="B1376">
        <v>60</v>
      </c>
      <c r="C1376" s="28" t="s">
        <v>192</v>
      </c>
      <c r="D1376">
        <v>85</v>
      </c>
      <c r="E1376">
        <v>10625</v>
      </c>
      <c r="F1376" s="28" t="s">
        <v>82</v>
      </c>
      <c r="G1376" t="s">
        <v>83</v>
      </c>
      <c r="H1376" t="s">
        <v>84</v>
      </c>
      <c r="I1376" s="28" t="s">
        <v>85</v>
      </c>
      <c r="J1376" t="s">
        <v>86</v>
      </c>
      <c r="K1376" s="30" t="s">
        <v>87</v>
      </c>
      <c r="L1376" t="s">
        <v>88</v>
      </c>
      <c r="M1376" s="31" t="s">
        <v>136</v>
      </c>
      <c r="N1376" s="31" t="s">
        <v>90</v>
      </c>
      <c r="O1376" s="28" t="s">
        <v>90</v>
      </c>
      <c r="P1376" t="s">
        <v>91</v>
      </c>
      <c r="Q1376" s="30" t="s">
        <v>92</v>
      </c>
      <c r="R1376" s="28">
        <v>7</v>
      </c>
      <c r="S1376" s="28">
        <v>5</v>
      </c>
      <c r="T1376">
        <v>2005</v>
      </c>
      <c r="U1376">
        <v>2005</v>
      </c>
      <c r="V1376" s="14">
        <f t="shared" si="21"/>
        <v>0</v>
      </c>
      <c r="W1376" s="28" t="s">
        <v>93</v>
      </c>
      <c r="X1376" s="28" t="s">
        <v>94</v>
      </c>
      <c r="Y1376" s="30" t="s">
        <v>180</v>
      </c>
      <c r="Z1376" s="28" t="s">
        <v>181</v>
      </c>
      <c r="AA1376" t="s">
        <v>117</v>
      </c>
      <c r="AB1376" s="28">
        <v>0</v>
      </c>
      <c r="AC1376" s="28" t="s">
        <v>97</v>
      </c>
      <c r="AD1376" s="28" t="s">
        <v>98</v>
      </c>
      <c r="AE1376" s="30" t="s">
        <v>99</v>
      </c>
      <c r="AF1376" t="s">
        <v>97</v>
      </c>
      <c r="AG1376" t="s">
        <v>98</v>
      </c>
      <c r="AH1376" t="s">
        <v>100</v>
      </c>
      <c r="AI1376" t="s">
        <v>102</v>
      </c>
      <c r="AJ1376">
        <v>0</v>
      </c>
      <c r="AK1376" t="s">
        <v>102</v>
      </c>
      <c r="AL1376">
        <v>0</v>
      </c>
      <c r="AM1376">
        <v>1026</v>
      </c>
      <c r="AN1376">
        <v>1026</v>
      </c>
      <c r="AO1376" s="28" t="s">
        <v>103</v>
      </c>
      <c r="AP1376" s="28" t="s">
        <v>104</v>
      </c>
      <c r="AQ1376" t="s">
        <v>105</v>
      </c>
      <c r="AR1376" t="s">
        <v>106</v>
      </c>
      <c r="AS1376">
        <v>1026</v>
      </c>
      <c r="AT1376">
        <v>932</v>
      </c>
      <c r="AU1376">
        <v>0</v>
      </c>
      <c r="AV1376">
        <v>1958</v>
      </c>
      <c r="AW1376" s="30">
        <v>0</v>
      </c>
      <c r="AX1376">
        <v>0</v>
      </c>
      <c r="AY1376" s="30">
        <v>2</v>
      </c>
      <c r="AZ1376" s="30">
        <v>1</v>
      </c>
      <c r="BA1376">
        <v>3</v>
      </c>
      <c r="BB1376" s="14">
        <f>IF(Table1[[#This Row],[FullBath]]+Table1[[#This Row],[HalfBath]]=Table1[[#This Row],[BedroomAbvGr]],1,0)</f>
        <v>1</v>
      </c>
      <c r="BC1376">
        <v>1</v>
      </c>
      <c r="BD1376" s="30" t="s">
        <v>97</v>
      </c>
      <c r="BE1376">
        <v>9</v>
      </c>
      <c r="BF1376" t="s">
        <v>107</v>
      </c>
      <c r="BG1376">
        <v>1</v>
      </c>
      <c r="BH1376" t="s">
        <v>97</v>
      </c>
      <c r="BI1376" t="s">
        <v>108</v>
      </c>
      <c r="BJ1376">
        <v>2005</v>
      </c>
      <c r="BK1376" t="s">
        <v>157</v>
      </c>
      <c r="BL1376">
        <v>3</v>
      </c>
      <c r="BM1376">
        <v>936</v>
      </c>
      <c r="BN1376" t="s">
        <v>98</v>
      </c>
      <c r="BO1376" t="s">
        <v>98</v>
      </c>
      <c r="BP1376" t="s">
        <v>105</v>
      </c>
      <c r="BQ1376" s="30">
        <v>154</v>
      </c>
      <c r="BR1376" s="14">
        <f>IF(Table1[[#This Row],[WoodDeckSF]]&gt;0,1,0)</f>
        <v>1</v>
      </c>
      <c r="BS1376">
        <v>210</v>
      </c>
      <c r="BT1376">
        <v>0</v>
      </c>
      <c r="BU1376">
        <v>0</v>
      </c>
      <c r="BV1376">
        <v>0</v>
      </c>
      <c r="BW1376">
        <v>0</v>
      </c>
      <c r="BX1376" s="28" t="s">
        <v>83</v>
      </c>
      <c r="BY1376" s="14">
        <f>IF(Table1[[#This Row],[PoolQC]]="NA", 0, 1)</f>
        <v>0</v>
      </c>
      <c r="BZ1376" s="30" t="s">
        <v>83</v>
      </c>
      <c r="CA1376" s="14">
        <f>IF(Table1[[#This Row],[Fence]]="NA",0,1)</f>
        <v>0</v>
      </c>
      <c r="CB1376" t="s">
        <v>83</v>
      </c>
      <c r="CC1376">
        <v>0</v>
      </c>
      <c r="CD1376" s="30">
        <v>7</v>
      </c>
      <c r="CE1376">
        <v>2008</v>
      </c>
      <c r="CF1376" t="s">
        <v>110</v>
      </c>
      <c r="CG1376" t="s">
        <v>111</v>
      </c>
      <c r="CH1376" s="14">
        <f>IF(Table1[[#This Row],[SaleCondition]]="Normal",1,0)</f>
        <v>1</v>
      </c>
      <c r="CI1376" s="1">
        <v>250000</v>
      </c>
    </row>
    <row r="1377" spans="1:87" x14ac:dyDescent="0.2">
      <c r="A1377">
        <v>1376</v>
      </c>
      <c r="B1377">
        <v>20</v>
      </c>
      <c r="C1377" s="28" t="s">
        <v>81</v>
      </c>
      <c r="D1377">
        <v>89</v>
      </c>
      <c r="E1377">
        <v>10991</v>
      </c>
      <c r="F1377" s="28" t="s">
        <v>82</v>
      </c>
      <c r="G1377" t="s">
        <v>83</v>
      </c>
      <c r="H1377" t="s">
        <v>120</v>
      </c>
      <c r="I1377" s="28" t="s">
        <v>199</v>
      </c>
      <c r="J1377" t="s">
        <v>86</v>
      </c>
      <c r="K1377" s="30" t="s">
        <v>87</v>
      </c>
      <c r="L1377" t="s">
        <v>88</v>
      </c>
      <c r="M1377" s="31" t="s">
        <v>189</v>
      </c>
      <c r="N1377" s="31" t="s">
        <v>90</v>
      </c>
      <c r="O1377" s="28" t="s">
        <v>90</v>
      </c>
      <c r="P1377" t="s">
        <v>91</v>
      </c>
      <c r="Q1377" s="30" t="s">
        <v>115</v>
      </c>
      <c r="R1377" s="28">
        <v>8</v>
      </c>
      <c r="S1377" s="28">
        <v>5</v>
      </c>
      <c r="T1377">
        <v>2007</v>
      </c>
      <c r="U1377">
        <v>2007</v>
      </c>
      <c r="V1377" s="14">
        <f t="shared" si="21"/>
        <v>0</v>
      </c>
      <c r="W1377" s="28" t="s">
        <v>93</v>
      </c>
      <c r="X1377" s="28" t="s">
        <v>94</v>
      </c>
      <c r="Y1377" s="30" t="s">
        <v>95</v>
      </c>
      <c r="Z1377" s="28" t="s">
        <v>95</v>
      </c>
      <c r="AA1377" t="s">
        <v>96</v>
      </c>
      <c r="AB1377" s="28">
        <v>80</v>
      </c>
      <c r="AC1377" s="28" t="s">
        <v>97</v>
      </c>
      <c r="AD1377" s="28" t="s">
        <v>98</v>
      </c>
      <c r="AE1377" s="30" t="s">
        <v>99</v>
      </c>
      <c r="AF1377" t="s">
        <v>97</v>
      </c>
      <c r="AG1377" t="s">
        <v>98</v>
      </c>
      <c r="AH1377" t="s">
        <v>97</v>
      </c>
      <c r="AI1377" t="s">
        <v>102</v>
      </c>
      <c r="AJ1377">
        <v>0</v>
      </c>
      <c r="AK1377" t="s">
        <v>102</v>
      </c>
      <c r="AL1377">
        <v>0</v>
      </c>
      <c r="AM1377">
        <v>1571</v>
      </c>
      <c r="AN1377">
        <v>1571</v>
      </c>
      <c r="AO1377" s="28" t="s">
        <v>103</v>
      </c>
      <c r="AP1377" s="28" t="s">
        <v>104</v>
      </c>
      <c r="AQ1377" t="s">
        <v>105</v>
      </c>
      <c r="AR1377" t="s">
        <v>106</v>
      </c>
      <c r="AS1377">
        <v>1571</v>
      </c>
      <c r="AT1377">
        <v>0</v>
      </c>
      <c r="AU1377">
        <v>0</v>
      </c>
      <c r="AV1377">
        <v>1571</v>
      </c>
      <c r="AW1377" s="30">
        <v>0</v>
      </c>
      <c r="AX1377">
        <v>0</v>
      </c>
      <c r="AY1377" s="30">
        <v>2</v>
      </c>
      <c r="AZ1377" s="30">
        <v>0</v>
      </c>
      <c r="BA1377">
        <v>3</v>
      </c>
      <c r="BB1377" s="14">
        <f>IF(Table1[[#This Row],[FullBath]]+Table1[[#This Row],[HalfBath]]=Table1[[#This Row],[BedroomAbvGr]],1,0)</f>
        <v>0</v>
      </c>
      <c r="BC1377">
        <v>1</v>
      </c>
      <c r="BD1377" s="30" t="s">
        <v>97</v>
      </c>
      <c r="BE1377">
        <v>7</v>
      </c>
      <c r="BF1377" t="s">
        <v>107</v>
      </c>
      <c r="BG1377">
        <v>1</v>
      </c>
      <c r="BH1377" t="s">
        <v>97</v>
      </c>
      <c r="BI1377" t="s">
        <v>108</v>
      </c>
      <c r="BJ1377">
        <v>2007</v>
      </c>
      <c r="BK1377" t="s">
        <v>157</v>
      </c>
      <c r="BL1377">
        <v>3</v>
      </c>
      <c r="BM1377">
        <v>722</v>
      </c>
      <c r="BN1377" t="s">
        <v>98</v>
      </c>
      <c r="BO1377" t="s">
        <v>98</v>
      </c>
      <c r="BP1377" t="s">
        <v>105</v>
      </c>
      <c r="BQ1377" s="30">
        <v>100</v>
      </c>
      <c r="BR1377" s="14">
        <f>IF(Table1[[#This Row],[WoodDeckSF]]&gt;0,1,0)</f>
        <v>1</v>
      </c>
      <c r="BS1377">
        <v>36</v>
      </c>
      <c r="BT1377">
        <v>0</v>
      </c>
      <c r="BU1377">
        <v>0</v>
      </c>
      <c r="BV1377">
        <v>0</v>
      </c>
      <c r="BW1377">
        <v>0</v>
      </c>
      <c r="BX1377" s="28" t="s">
        <v>83</v>
      </c>
      <c r="BY1377" s="14">
        <f>IF(Table1[[#This Row],[PoolQC]]="NA", 0, 1)</f>
        <v>0</v>
      </c>
      <c r="BZ1377" s="30" t="s">
        <v>83</v>
      </c>
      <c r="CA1377" s="14">
        <f>IF(Table1[[#This Row],[Fence]]="NA",0,1)</f>
        <v>0</v>
      </c>
      <c r="CB1377" t="s">
        <v>83</v>
      </c>
      <c r="CC1377">
        <v>0</v>
      </c>
      <c r="CD1377" s="30">
        <v>12</v>
      </c>
      <c r="CE1377">
        <v>2007</v>
      </c>
      <c r="CF1377" t="s">
        <v>158</v>
      </c>
      <c r="CG1377" t="s">
        <v>159</v>
      </c>
      <c r="CH1377" s="14">
        <f>IF(Table1[[#This Row],[SaleCondition]]="Normal",1,0)</f>
        <v>0</v>
      </c>
      <c r="CI1377" s="1">
        <v>239000</v>
      </c>
    </row>
    <row r="1378" spans="1:87" x14ac:dyDescent="0.2">
      <c r="A1378">
        <v>1377</v>
      </c>
      <c r="B1378">
        <v>30</v>
      </c>
      <c r="C1378" s="28" t="s">
        <v>81</v>
      </c>
      <c r="D1378">
        <v>52</v>
      </c>
      <c r="E1378">
        <v>6292</v>
      </c>
      <c r="F1378" s="28" t="s">
        <v>82</v>
      </c>
      <c r="G1378" t="s">
        <v>83</v>
      </c>
      <c r="H1378" t="s">
        <v>84</v>
      </c>
      <c r="I1378" s="28" t="s">
        <v>175</v>
      </c>
      <c r="J1378" t="s">
        <v>86</v>
      </c>
      <c r="K1378" s="30" t="s">
        <v>87</v>
      </c>
      <c r="L1378" t="s">
        <v>88</v>
      </c>
      <c r="M1378" s="31" t="s">
        <v>232</v>
      </c>
      <c r="N1378" s="31" t="s">
        <v>90</v>
      </c>
      <c r="O1378" s="28" t="s">
        <v>90</v>
      </c>
      <c r="P1378" t="s">
        <v>91</v>
      </c>
      <c r="Q1378" s="30" t="s">
        <v>115</v>
      </c>
      <c r="R1378" s="28">
        <v>6</v>
      </c>
      <c r="S1378" s="28">
        <v>5</v>
      </c>
      <c r="T1378">
        <v>1930</v>
      </c>
      <c r="U1378">
        <v>1950</v>
      </c>
      <c r="V1378" s="14">
        <f t="shared" si="21"/>
        <v>1</v>
      </c>
      <c r="W1378" s="28" t="s">
        <v>93</v>
      </c>
      <c r="X1378" s="28" t="s">
        <v>94</v>
      </c>
      <c r="Y1378" s="30" t="s">
        <v>124</v>
      </c>
      <c r="Z1378" s="28" t="s">
        <v>124</v>
      </c>
      <c r="AA1378" t="s">
        <v>117</v>
      </c>
      <c r="AB1378" s="28">
        <v>0</v>
      </c>
      <c r="AC1378" s="28" t="s">
        <v>98</v>
      </c>
      <c r="AD1378" s="28" t="s">
        <v>98</v>
      </c>
      <c r="AE1378" s="30" t="s">
        <v>126</v>
      </c>
      <c r="AF1378" t="s">
        <v>97</v>
      </c>
      <c r="AG1378" t="s">
        <v>98</v>
      </c>
      <c r="AH1378" t="s">
        <v>121</v>
      </c>
      <c r="AI1378" t="s">
        <v>153</v>
      </c>
      <c r="AJ1378">
        <v>384</v>
      </c>
      <c r="AK1378" t="s">
        <v>102</v>
      </c>
      <c r="AL1378">
        <v>0</v>
      </c>
      <c r="AM1378">
        <v>384</v>
      </c>
      <c r="AN1378">
        <v>768</v>
      </c>
      <c r="AO1378" s="28" t="s">
        <v>103</v>
      </c>
      <c r="AP1378" s="28" t="s">
        <v>98</v>
      </c>
      <c r="AQ1378" t="s">
        <v>177</v>
      </c>
      <c r="AR1378" t="s">
        <v>106</v>
      </c>
      <c r="AS1378">
        <v>790</v>
      </c>
      <c r="AT1378">
        <v>0</v>
      </c>
      <c r="AU1378">
        <v>0</v>
      </c>
      <c r="AV1378">
        <v>790</v>
      </c>
      <c r="AW1378" s="30">
        <v>0</v>
      </c>
      <c r="AX1378">
        <v>0</v>
      </c>
      <c r="AY1378" s="30">
        <v>1</v>
      </c>
      <c r="AZ1378" s="30">
        <v>0</v>
      </c>
      <c r="BA1378">
        <v>2</v>
      </c>
      <c r="BB1378" s="14">
        <f>IF(Table1[[#This Row],[FullBath]]+Table1[[#This Row],[HalfBath]]=Table1[[#This Row],[BedroomAbvGr]],1,0)</f>
        <v>0</v>
      </c>
      <c r="BC1378">
        <v>1</v>
      </c>
      <c r="BD1378" s="30" t="s">
        <v>98</v>
      </c>
      <c r="BE1378">
        <v>4</v>
      </c>
      <c r="BF1378" t="s">
        <v>107</v>
      </c>
      <c r="BG1378">
        <v>0</v>
      </c>
      <c r="BH1378" t="s">
        <v>83</v>
      </c>
      <c r="BI1378" t="s">
        <v>127</v>
      </c>
      <c r="BJ1378">
        <v>1925</v>
      </c>
      <c r="BK1378" t="s">
        <v>102</v>
      </c>
      <c r="BL1378">
        <v>1</v>
      </c>
      <c r="BM1378">
        <v>160</v>
      </c>
      <c r="BN1378" t="s">
        <v>147</v>
      </c>
      <c r="BO1378" t="s">
        <v>98</v>
      </c>
      <c r="BP1378" t="s">
        <v>105</v>
      </c>
      <c r="BQ1378" s="30">
        <v>0</v>
      </c>
      <c r="BR1378" s="14">
        <f>IF(Table1[[#This Row],[WoodDeckSF]]&gt;0,1,0)</f>
        <v>0</v>
      </c>
      <c r="BS1378">
        <v>141</v>
      </c>
      <c r="BT1378">
        <v>0</v>
      </c>
      <c r="BU1378">
        <v>0</v>
      </c>
      <c r="BV1378">
        <v>0</v>
      </c>
      <c r="BW1378">
        <v>0</v>
      </c>
      <c r="BX1378" s="28" t="s">
        <v>83</v>
      </c>
      <c r="BY1378" s="14">
        <f>IF(Table1[[#This Row],[PoolQC]]="NA", 0, 1)</f>
        <v>0</v>
      </c>
      <c r="BZ1378" s="30" t="s">
        <v>83</v>
      </c>
      <c r="CA1378" s="14">
        <f>IF(Table1[[#This Row],[Fence]]="NA",0,1)</f>
        <v>0</v>
      </c>
      <c r="CB1378" t="s">
        <v>83</v>
      </c>
      <c r="CC1378">
        <v>0</v>
      </c>
      <c r="CD1378" s="30">
        <v>4</v>
      </c>
      <c r="CE1378">
        <v>2008</v>
      </c>
      <c r="CF1378" t="s">
        <v>110</v>
      </c>
      <c r="CG1378" t="s">
        <v>111</v>
      </c>
      <c r="CH1378" s="14">
        <f>IF(Table1[[#This Row],[SaleCondition]]="Normal",1,0)</f>
        <v>1</v>
      </c>
      <c r="CI1378" s="1">
        <v>91000</v>
      </c>
    </row>
    <row r="1379" spans="1:87" x14ac:dyDescent="0.2">
      <c r="A1379">
        <v>1378</v>
      </c>
      <c r="B1379">
        <v>50</v>
      </c>
      <c r="C1379" s="28" t="s">
        <v>81</v>
      </c>
      <c r="D1379">
        <v>60</v>
      </c>
      <c r="E1379">
        <v>10998</v>
      </c>
      <c r="F1379" s="28" t="s">
        <v>82</v>
      </c>
      <c r="G1379" t="s">
        <v>174</v>
      </c>
      <c r="H1379" t="s">
        <v>84</v>
      </c>
      <c r="I1379" s="28" t="s">
        <v>85</v>
      </c>
      <c r="J1379" t="s">
        <v>86</v>
      </c>
      <c r="K1379" s="30" t="s">
        <v>87</v>
      </c>
      <c r="L1379" t="s">
        <v>88</v>
      </c>
      <c r="M1379" s="31" t="s">
        <v>185</v>
      </c>
      <c r="N1379" s="31" t="s">
        <v>90</v>
      </c>
      <c r="O1379" s="28" t="s">
        <v>90</v>
      </c>
      <c r="P1379" t="s">
        <v>91</v>
      </c>
      <c r="Q1379" s="30" t="s">
        <v>132</v>
      </c>
      <c r="R1379" s="28">
        <v>5</v>
      </c>
      <c r="S1379" s="28">
        <v>5</v>
      </c>
      <c r="T1379">
        <v>1941</v>
      </c>
      <c r="U1379">
        <v>1960</v>
      </c>
      <c r="V1379" s="14">
        <f t="shared" si="21"/>
        <v>1</v>
      </c>
      <c r="W1379" s="28" t="s">
        <v>93</v>
      </c>
      <c r="X1379" s="28" t="s">
        <v>94</v>
      </c>
      <c r="Y1379" s="30" t="s">
        <v>124</v>
      </c>
      <c r="Z1379" s="28" t="s">
        <v>124</v>
      </c>
      <c r="AA1379" t="s">
        <v>117</v>
      </c>
      <c r="AB1379" s="28">
        <v>0</v>
      </c>
      <c r="AC1379" s="28" t="s">
        <v>98</v>
      </c>
      <c r="AD1379" s="28" t="s">
        <v>98</v>
      </c>
      <c r="AE1379" s="30" t="s">
        <v>118</v>
      </c>
      <c r="AF1379" t="s">
        <v>98</v>
      </c>
      <c r="AG1379" t="s">
        <v>98</v>
      </c>
      <c r="AH1379" t="s">
        <v>100</v>
      </c>
      <c r="AI1379" t="s">
        <v>172</v>
      </c>
      <c r="AJ1379">
        <v>408</v>
      </c>
      <c r="AK1379" t="s">
        <v>141</v>
      </c>
      <c r="AL1379">
        <v>420</v>
      </c>
      <c r="AM1379">
        <v>156</v>
      </c>
      <c r="AN1379">
        <v>984</v>
      </c>
      <c r="AO1379" s="28" t="s">
        <v>103</v>
      </c>
      <c r="AP1379" s="28" t="s">
        <v>104</v>
      </c>
      <c r="AQ1379" t="s">
        <v>105</v>
      </c>
      <c r="AR1379" t="s">
        <v>106</v>
      </c>
      <c r="AS1379">
        <v>984</v>
      </c>
      <c r="AT1379">
        <v>620</v>
      </c>
      <c r="AU1379">
        <v>0</v>
      </c>
      <c r="AV1379">
        <v>1604</v>
      </c>
      <c r="AW1379" s="30">
        <v>0</v>
      </c>
      <c r="AX1379">
        <v>0</v>
      </c>
      <c r="AY1379" s="30">
        <v>2</v>
      </c>
      <c r="AZ1379" s="30">
        <v>0</v>
      </c>
      <c r="BA1379">
        <v>3</v>
      </c>
      <c r="BB1379" s="14">
        <f>IF(Table1[[#This Row],[FullBath]]+Table1[[#This Row],[HalfBath]]=Table1[[#This Row],[BedroomAbvGr]],1,0)</f>
        <v>0</v>
      </c>
      <c r="BC1379">
        <v>1</v>
      </c>
      <c r="BD1379" s="30" t="s">
        <v>98</v>
      </c>
      <c r="BE1379">
        <v>6</v>
      </c>
      <c r="BF1379" t="s">
        <v>224</v>
      </c>
      <c r="BG1379">
        <v>0</v>
      </c>
      <c r="BH1379" t="s">
        <v>83</v>
      </c>
      <c r="BI1379" t="s">
        <v>127</v>
      </c>
      <c r="BJ1379">
        <v>1977</v>
      </c>
      <c r="BK1379" t="s">
        <v>102</v>
      </c>
      <c r="BL1379">
        <v>2</v>
      </c>
      <c r="BM1379">
        <v>660</v>
      </c>
      <c r="BN1379" t="s">
        <v>98</v>
      </c>
      <c r="BO1379" t="s">
        <v>98</v>
      </c>
      <c r="BP1379" t="s">
        <v>105</v>
      </c>
      <c r="BQ1379" s="30">
        <v>0</v>
      </c>
      <c r="BR1379" s="14">
        <f>IF(Table1[[#This Row],[WoodDeckSF]]&gt;0,1,0)</f>
        <v>0</v>
      </c>
      <c r="BS1379">
        <v>68</v>
      </c>
      <c r="BT1379">
        <v>0</v>
      </c>
      <c r="BU1379">
        <v>0</v>
      </c>
      <c r="BV1379">
        <v>0</v>
      </c>
      <c r="BW1379">
        <v>0</v>
      </c>
      <c r="BX1379" s="28" t="s">
        <v>83</v>
      </c>
      <c r="BY1379" s="14">
        <f>IF(Table1[[#This Row],[PoolQC]]="NA", 0, 1)</f>
        <v>0</v>
      </c>
      <c r="BZ1379" s="30" t="s">
        <v>83</v>
      </c>
      <c r="CA1379" s="14">
        <f>IF(Table1[[#This Row],[Fence]]="NA",0,1)</f>
        <v>0</v>
      </c>
      <c r="CB1379" t="s">
        <v>83</v>
      </c>
      <c r="CC1379">
        <v>0</v>
      </c>
      <c r="CD1379" s="30">
        <v>7</v>
      </c>
      <c r="CE1379">
        <v>2009</v>
      </c>
      <c r="CF1379" t="s">
        <v>110</v>
      </c>
      <c r="CG1379" t="s">
        <v>111</v>
      </c>
      <c r="CH1379" s="14">
        <f>IF(Table1[[#This Row],[SaleCondition]]="Normal",1,0)</f>
        <v>1</v>
      </c>
      <c r="CI1379" s="1">
        <v>117000</v>
      </c>
    </row>
    <row r="1380" spans="1:87" x14ac:dyDescent="0.2">
      <c r="A1380">
        <v>1379</v>
      </c>
      <c r="B1380">
        <v>160</v>
      </c>
      <c r="C1380" s="28" t="s">
        <v>142</v>
      </c>
      <c r="D1380">
        <v>21</v>
      </c>
      <c r="E1380">
        <v>1953</v>
      </c>
      <c r="F1380" s="28" t="s">
        <v>82</v>
      </c>
      <c r="G1380" t="s">
        <v>83</v>
      </c>
      <c r="H1380" t="s">
        <v>84</v>
      </c>
      <c r="I1380" s="28" t="s">
        <v>85</v>
      </c>
      <c r="J1380" t="s">
        <v>86</v>
      </c>
      <c r="K1380" s="30" t="s">
        <v>87</v>
      </c>
      <c r="L1380" t="s">
        <v>88</v>
      </c>
      <c r="M1380" s="31" t="s">
        <v>228</v>
      </c>
      <c r="N1380" s="31" t="s">
        <v>90</v>
      </c>
      <c r="O1380" s="28" t="s">
        <v>90</v>
      </c>
      <c r="P1380" t="s">
        <v>198</v>
      </c>
      <c r="Q1380" s="30" t="s">
        <v>92</v>
      </c>
      <c r="R1380" s="28">
        <v>6</v>
      </c>
      <c r="S1380" s="28">
        <v>5</v>
      </c>
      <c r="T1380">
        <v>1973</v>
      </c>
      <c r="U1380">
        <v>1973</v>
      </c>
      <c r="V1380" s="14">
        <f t="shared" si="21"/>
        <v>0</v>
      </c>
      <c r="W1380" s="28" t="s">
        <v>93</v>
      </c>
      <c r="X1380" s="28" t="s">
        <v>94</v>
      </c>
      <c r="Y1380" s="30" t="s">
        <v>140</v>
      </c>
      <c r="Z1380" s="28" t="s">
        <v>140</v>
      </c>
      <c r="AA1380" t="s">
        <v>96</v>
      </c>
      <c r="AB1380" s="28">
        <v>408</v>
      </c>
      <c r="AC1380" s="28" t="s">
        <v>98</v>
      </c>
      <c r="AD1380" s="28" t="s">
        <v>98</v>
      </c>
      <c r="AE1380" s="30" t="s">
        <v>118</v>
      </c>
      <c r="AF1380" t="s">
        <v>98</v>
      </c>
      <c r="AG1380" t="s">
        <v>147</v>
      </c>
      <c r="AH1380" t="s">
        <v>100</v>
      </c>
      <c r="AI1380" t="s">
        <v>141</v>
      </c>
      <c r="AJ1380">
        <v>309</v>
      </c>
      <c r="AK1380" t="s">
        <v>102</v>
      </c>
      <c r="AL1380">
        <v>0</v>
      </c>
      <c r="AM1380">
        <v>174</v>
      </c>
      <c r="AN1380">
        <v>483</v>
      </c>
      <c r="AO1380" s="28" t="s">
        <v>103</v>
      </c>
      <c r="AP1380" s="28" t="s">
        <v>98</v>
      </c>
      <c r="AQ1380" t="s">
        <v>105</v>
      </c>
      <c r="AR1380" t="s">
        <v>106</v>
      </c>
      <c r="AS1380">
        <v>483</v>
      </c>
      <c r="AT1380">
        <v>504</v>
      </c>
      <c r="AU1380">
        <v>0</v>
      </c>
      <c r="AV1380">
        <v>987</v>
      </c>
      <c r="AW1380" s="30">
        <v>0</v>
      </c>
      <c r="AX1380">
        <v>0</v>
      </c>
      <c r="AY1380" s="30">
        <v>1</v>
      </c>
      <c r="AZ1380" s="30">
        <v>1</v>
      </c>
      <c r="BA1380">
        <v>2</v>
      </c>
      <c r="BB1380" s="14">
        <f>IF(Table1[[#This Row],[FullBath]]+Table1[[#This Row],[HalfBath]]=Table1[[#This Row],[BedroomAbvGr]],1,0)</f>
        <v>1</v>
      </c>
      <c r="BC1380">
        <v>1</v>
      </c>
      <c r="BD1380" s="30" t="s">
        <v>98</v>
      </c>
      <c r="BE1380">
        <v>5</v>
      </c>
      <c r="BF1380" t="s">
        <v>107</v>
      </c>
      <c r="BG1380">
        <v>0</v>
      </c>
      <c r="BH1380" t="s">
        <v>83</v>
      </c>
      <c r="BI1380" t="s">
        <v>127</v>
      </c>
      <c r="BJ1380">
        <v>1973</v>
      </c>
      <c r="BK1380" t="s">
        <v>102</v>
      </c>
      <c r="BL1380">
        <v>1</v>
      </c>
      <c r="BM1380">
        <v>264</v>
      </c>
      <c r="BN1380" t="s">
        <v>98</v>
      </c>
      <c r="BO1380" t="s">
        <v>98</v>
      </c>
      <c r="BP1380" t="s">
        <v>105</v>
      </c>
      <c r="BQ1380" s="30">
        <v>72</v>
      </c>
      <c r="BR1380" s="14">
        <f>IF(Table1[[#This Row],[WoodDeckSF]]&gt;0,1,0)</f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s="28" t="s">
        <v>83</v>
      </c>
      <c r="BY1380" s="14">
        <f>IF(Table1[[#This Row],[PoolQC]]="NA", 0, 1)</f>
        <v>0</v>
      </c>
      <c r="BZ1380" s="30" t="s">
        <v>83</v>
      </c>
      <c r="CA1380" s="14">
        <f>IF(Table1[[#This Row],[Fence]]="NA",0,1)</f>
        <v>0</v>
      </c>
      <c r="CB1380" t="s">
        <v>83</v>
      </c>
      <c r="CC1380">
        <v>0</v>
      </c>
      <c r="CD1380" s="30">
        <v>6</v>
      </c>
      <c r="CE1380">
        <v>2006</v>
      </c>
      <c r="CF1380" t="s">
        <v>110</v>
      </c>
      <c r="CG1380" t="s">
        <v>111</v>
      </c>
      <c r="CH1380" s="14">
        <f>IF(Table1[[#This Row],[SaleCondition]]="Normal",1,0)</f>
        <v>1</v>
      </c>
      <c r="CI1380" s="1">
        <v>83000</v>
      </c>
    </row>
    <row r="1381" spans="1:87" x14ac:dyDescent="0.2">
      <c r="A1381">
        <v>1380</v>
      </c>
      <c r="B1381">
        <v>80</v>
      </c>
      <c r="C1381" s="28" t="s">
        <v>81</v>
      </c>
      <c r="D1381">
        <v>73</v>
      </c>
      <c r="E1381">
        <v>9735</v>
      </c>
      <c r="F1381" s="28" t="s">
        <v>82</v>
      </c>
      <c r="G1381" t="s">
        <v>83</v>
      </c>
      <c r="H1381" t="s">
        <v>84</v>
      </c>
      <c r="I1381" s="28" t="s">
        <v>85</v>
      </c>
      <c r="J1381" t="s">
        <v>86</v>
      </c>
      <c r="K1381" s="30" t="s">
        <v>87</v>
      </c>
      <c r="L1381" t="s">
        <v>88</v>
      </c>
      <c r="M1381" s="31" t="s">
        <v>189</v>
      </c>
      <c r="N1381" s="31" t="s">
        <v>90</v>
      </c>
      <c r="O1381" s="28" t="s">
        <v>90</v>
      </c>
      <c r="P1381" t="s">
        <v>91</v>
      </c>
      <c r="Q1381" s="30" t="s">
        <v>197</v>
      </c>
      <c r="R1381" s="28">
        <v>5</v>
      </c>
      <c r="S1381" s="28">
        <v>5</v>
      </c>
      <c r="T1381">
        <v>2006</v>
      </c>
      <c r="U1381">
        <v>2007</v>
      </c>
      <c r="V1381" s="14">
        <f t="shared" si="21"/>
        <v>1</v>
      </c>
      <c r="W1381" s="28" t="s">
        <v>93</v>
      </c>
      <c r="X1381" s="28" t="s">
        <v>94</v>
      </c>
      <c r="Y1381" s="30" t="s">
        <v>95</v>
      </c>
      <c r="Z1381" s="28" t="s">
        <v>95</v>
      </c>
      <c r="AA1381" t="s">
        <v>117</v>
      </c>
      <c r="AB1381" s="28">
        <v>0</v>
      </c>
      <c r="AC1381" s="28" t="s">
        <v>98</v>
      </c>
      <c r="AD1381" s="28" t="s">
        <v>98</v>
      </c>
      <c r="AE1381" s="30" t="s">
        <v>99</v>
      </c>
      <c r="AF1381" t="s">
        <v>97</v>
      </c>
      <c r="AG1381" t="s">
        <v>98</v>
      </c>
      <c r="AH1381" t="s">
        <v>100</v>
      </c>
      <c r="AI1381" t="s">
        <v>102</v>
      </c>
      <c r="AJ1381">
        <v>0</v>
      </c>
      <c r="AK1381" t="s">
        <v>102</v>
      </c>
      <c r="AL1381">
        <v>0</v>
      </c>
      <c r="AM1381">
        <v>384</v>
      </c>
      <c r="AN1381">
        <v>384</v>
      </c>
      <c r="AO1381" s="28" t="s">
        <v>103</v>
      </c>
      <c r="AP1381" s="28" t="s">
        <v>97</v>
      </c>
      <c r="AQ1381" t="s">
        <v>105</v>
      </c>
      <c r="AR1381" t="s">
        <v>83</v>
      </c>
      <c r="AS1381">
        <v>754</v>
      </c>
      <c r="AT1381">
        <v>640</v>
      </c>
      <c r="AU1381">
        <v>0</v>
      </c>
      <c r="AV1381">
        <v>1394</v>
      </c>
      <c r="AW1381" s="30">
        <v>0</v>
      </c>
      <c r="AX1381">
        <v>0</v>
      </c>
      <c r="AY1381" s="30">
        <v>2</v>
      </c>
      <c r="AZ1381" s="30">
        <v>1</v>
      </c>
      <c r="BA1381">
        <v>3</v>
      </c>
      <c r="BB1381" s="14">
        <f>IF(Table1[[#This Row],[FullBath]]+Table1[[#This Row],[HalfBath]]=Table1[[#This Row],[BedroomAbvGr]],1,0)</f>
        <v>1</v>
      </c>
      <c r="BC1381">
        <v>1</v>
      </c>
      <c r="BD1381" s="30" t="s">
        <v>97</v>
      </c>
      <c r="BE1381">
        <v>7</v>
      </c>
      <c r="BF1381" t="s">
        <v>107</v>
      </c>
      <c r="BG1381">
        <v>0</v>
      </c>
      <c r="BH1381" t="s">
        <v>83</v>
      </c>
      <c r="BI1381" t="s">
        <v>156</v>
      </c>
      <c r="BJ1381">
        <v>2007</v>
      </c>
      <c r="BK1381" t="s">
        <v>157</v>
      </c>
      <c r="BL1381">
        <v>2</v>
      </c>
      <c r="BM1381">
        <v>400</v>
      </c>
      <c r="BN1381" t="s">
        <v>98</v>
      </c>
      <c r="BO1381" t="s">
        <v>98</v>
      </c>
      <c r="BP1381" t="s">
        <v>105</v>
      </c>
      <c r="BQ1381" s="30">
        <v>100</v>
      </c>
      <c r="BR1381" s="14">
        <f>IF(Table1[[#This Row],[WoodDeckSF]]&gt;0,1,0)</f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s="28" t="s">
        <v>83</v>
      </c>
      <c r="BY1381" s="14">
        <f>IF(Table1[[#This Row],[PoolQC]]="NA", 0, 1)</f>
        <v>0</v>
      </c>
      <c r="BZ1381" s="30" t="s">
        <v>83</v>
      </c>
      <c r="CA1381" s="14">
        <f>IF(Table1[[#This Row],[Fence]]="NA",0,1)</f>
        <v>0</v>
      </c>
      <c r="CB1381" t="s">
        <v>83</v>
      </c>
      <c r="CC1381">
        <v>0</v>
      </c>
      <c r="CD1381" s="30">
        <v>5</v>
      </c>
      <c r="CE1381">
        <v>2008</v>
      </c>
      <c r="CF1381" t="s">
        <v>110</v>
      </c>
      <c r="CG1381" t="s">
        <v>111</v>
      </c>
      <c r="CH1381" s="14">
        <f>IF(Table1[[#This Row],[SaleCondition]]="Normal",1,0)</f>
        <v>1</v>
      </c>
      <c r="CI1381" s="1">
        <v>167500</v>
      </c>
    </row>
    <row r="1382" spans="1:87" x14ac:dyDescent="0.2">
      <c r="A1382">
        <v>1381</v>
      </c>
      <c r="B1382">
        <v>30</v>
      </c>
      <c r="C1382" s="28" t="s">
        <v>81</v>
      </c>
      <c r="D1382">
        <v>45</v>
      </c>
      <c r="E1382">
        <v>8212</v>
      </c>
      <c r="F1382" s="28" t="s">
        <v>82</v>
      </c>
      <c r="G1382" t="s">
        <v>174</v>
      </c>
      <c r="H1382" t="s">
        <v>84</v>
      </c>
      <c r="I1382" s="28" t="s">
        <v>85</v>
      </c>
      <c r="J1382" t="s">
        <v>86</v>
      </c>
      <c r="K1382" s="30" t="s">
        <v>87</v>
      </c>
      <c r="L1382" t="s">
        <v>88</v>
      </c>
      <c r="M1382" s="31" t="s">
        <v>185</v>
      </c>
      <c r="N1382" s="31" t="s">
        <v>90</v>
      </c>
      <c r="O1382" s="28" t="s">
        <v>90</v>
      </c>
      <c r="P1382" t="s">
        <v>91</v>
      </c>
      <c r="Q1382" s="30" t="s">
        <v>115</v>
      </c>
      <c r="R1382" s="28">
        <v>3</v>
      </c>
      <c r="S1382" s="28">
        <v>3</v>
      </c>
      <c r="T1382">
        <v>1914</v>
      </c>
      <c r="U1382">
        <v>1950</v>
      </c>
      <c r="V1382" s="14">
        <f t="shared" si="21"/>
        <v>1</v>
      </c>
      <c r="W1382" s="28" t="s">
        <v>93</v>
      </c>
      <c r="X1382" s="28" t="s">
        <v>94</v>
      </c>
      <c r="Y1382" s="30" t="s">
        <v>203</v>
      </c>
      <c r="Z1382" s="28" t="s">
        <v>203</v>
      </c>
      <c r="AA1382" t="s">
        <v>117</v>
      </c>
      <c r="AB1382" s="28">
        <v>0</v>
      </c>
      <c r="AC1382" s="28" t="s">
        <v>98</v>
      </c>
      <c r="AD1382" s="28" t="s">
        <v>147</v>
      </c>
      <c r="AE1382" s="30" t="s">
        <v>126</v>
      </c>
      <c r="AF1382" t="s">
        <v>98</v>
      </c>
      <c r="AG1382" t="s">
        <v>147</v>
      </c>
      <c r="AH1382" t="s">
        <v>100</v>
      </c>
      <c r="AI1382" t="s">
        <v>153</v>
      </c>
      <c r="AJ1382">
        <v>203</v>
      </c>
      <c r="AK1382" t="s">
        <v>102</v>
      </c>
      <c r="AL1382">
        <v>0</v>
      </c>
      <c r="AM1382">
        <v>661</v>
      </c>
      <c r="AN1382">
        <v>864</v>
      </c>
      <c r="AO1382" s="28" t="s">
        <v>103</v>
      </c>
      <c r="AP1382" s="28" t="s">
        <v>98</v>
      </c>
      <c r="AQ1382" t="s">
        <v>177</v>
      </c>
      <c r="AR1382" t="s">
        <v>145</v>
      </c>
      <c r="AS1382">
        <v>864</v>
      </c>
      <c r="AT1382">
        <v>0</v>
      </c>
      <c r="AU1382">
        <v>0</v>
      </c>
      <c r="AV1382">
        <v>864</v>
      </c>
      <c r="AW1382" s="30">
        <v>1</v>
      </c>
      <c r="AX1382">
        <v>0</v>
      </c>
      <c r="AY1382" s="30">
        <v>1</v>
      </c>
      <c r="AZ1382" s="30">
        <v>0</v>
      </c>
      <c r="BA1382">
        <v>2</v>
      </c>
      <c r="BB1382" s="14">
        <f>IF(Table1[[#This Row],[FullBath]]+Table1[[#This Row],[HalfBath]]=Table1[[#This Row],[BedroomAbvGr]],1,0)</f>
        <v>0</v>
      </c>
      <c r="BC1382">
        <v>1</v>
      </c>
      <c r="BD1382" s="30" t="s">
        <v>98</v>
      </c>
      <c r="BE1382">
        <v>5</v>
      </c>
      <c r="BF1382" t="s">
        <v>107</v>
      </c>
      <c r="BG1382">
        <v>0</v>
      </c>
      <c r="BH1382" t="s">
        <v>83</v>
      </c>
      <c r="BI1382" t="s">
        <v>127</v>
      </c>
      <c r="BJ1382">
        <v>1938</v>
      </c>
      <c r="BK1382" t="s">
        <v>102</v>
      </c>
      <c r="BL1382">
        <v>1</v>
      </c>
      <c r="BM1382">
        <v>200</v>
      </c>
      <c r="BN1382" t="s">
        <v>98</v>
      </c>
      <c r="BO1382" t="s">
        <v>147</v>
      </c>
      <c r="BP1382" t="s">
        <v>105</v>
      </c>
      <c r="BQ1382" s="30">
        <v>0</v>
      </c>
      <c r="BR1382" s="14">
        <f>IF(Table1[[#This Row],[WoodDeckSF]]&gt;0,1,0)</f>
        <v>0</v>
      </c>
      <c r="BS1382">
        <v>0</v>
      </c>
      <c r="BT1382">
        <v>96</v>
      </c>
      <c r="BU1382">
        <v>0</v>
      </c>
      <c r="BV1382">
        <v>0</v>
      </c>
      <c r="BW1382">
        <v>0</v>
      </c>
      <c r="BX1382" s="28" t="s">
        <v>83</v>
      </c>
      <c r="BY1382" s="14">
        <f>IF(Table1[[#This Row],[PoolQC]]="NA", 0, 1)</f>
        <v>0</v>
      </c>
      <c r="BZ1382" s="30" t="s">
        <v>83</v>
      </c>
      <c r="CA1382" s="14">
        <f>IF(Table1[[#This Row],[Fence]]="NA",0,1)</f>
        <v>0</v>
      </c>
      <c r="CB1382" t="s">
        <v>83</v>
      </c>
      <c r="CC1382">
        <v>0</v>
      </c>
      <c r="CD1382" s="30">
        <v>6</v>
      </c>
      <c r="CE1382">
        <v>2010</v>
      </c>
      <c r="CF1382" t="s">
        <v>110</v>
      </c>
      <c r="CG1382" t="s">
        <v>111</v>
      </c>
      <c r="CH1382" s="14">
        <f>IF(Table1[[#This Row],[SaleCondition]]="Normal",1,0)</f>
        <v>1</v>
      </c>
      <c r="CI1382" s="1">
        <v>58500</v>
      </c>
    </row>
    <row r="1383" spans="1:87" x14ac:dyDescent="0.2">
      <c r="A1383">
        <v>1382</v>
      </c>
      <c r="B1383">
        <v>20</v>
      </c>
      <c r="C1383" s="28" t="s">
        <v>81</v>
      </c>
      <c r="D1383" t="s">
        <v>83</v>
      </c>
      <c r="E1383">
        <v>12925</v>
      </c>
      <c r="F1383" s="28" t="s">
        <v>82</v>
      </c>
      <c r="G1383" t="s">
        <v>83</v>
      </c>
      <c r="H1383" t="s">
        <v>120</v>
      </c>
      <c r="I1383" s="28" t="s">
        <v>85</v>
      </c>
      <c r="J1383" t="s">
        <v>86</v>
      </c>
      <c r="K1383" s="30" t="s">
        <v>122</v>
      </c>
      <c r="L1383" t="s">
        <v>88</v>
      </c>
      <c r="M1383" s="31" t="s">
        <v>162</v>
      </c>
      <c r="N1383" s="31" t="s">
        <v>90</v>
      </c>
      <c r="O1383" s="28" t="s">
        <v>90</v>
      </c>
      <c r="P1383" t="s">
        <v>91</v>
      </c>
      <c r="Q1383" s="30" t="s">
        <v>115</v>
      </c>
      <c r="R1383" s="28">
        <v>6</v>
      </c>
      <c r="S1383" s="28">
        <v>7</v>
      </c>
      <c r="T1383">
        <v>1970</v>
      </c>
      <c r="U1383">
        <v>1970</v>
      </c>
      <c r="V1383" s="14">
        <f t="shared" si="21"/>
        <v>0</v>
      </c>
      <c r="W1383" s="28" t="s">
        <v>93</v>
      </c>
      <c r="X1383" s="28" t="s">
        <v>94</v>
      </c>
      <c r="Y1383" s="30" t="s">
        <v>96</v>
      </c>
      <c r="Z1383" s="28" t="s">
        <v>161</v>
      </c>
      <c r="AA1383" t="s">
        <v>117</v>
      </c>
      <c r="AB1383" s="28">
        <v>0</v>
      </c>
      <c r="AC1383" s="28" t="s">
        <v>98</v>
      </c>
      <c r="AD1383" s="28" t="s">
        <v>98</v>
      </c>
      <c r="AE1383" s="30" t="s">
        <v>118</v>
      </c>
      <c r="AF1383" t="s">
        <v>98</v>
      </c>
      <c r="AG1383" t="s">
        <v>98</v>
      </c>
      <c r="AH1383" t="s">
        <v>121</v>
      </c>
      <c r="AI1383" t="s">
        <v>141</v>
      </c>
      <c r="AJ1383">
        <v>865</v>
      </c>
      <c r="AK1383" t="s">
        <v>102</v>
      </c>
      <c r="AL1383">
        <v>0</v>
      </c>
      <c r="AM1383">
        <v>340</v>
      </c>
      <c r="AN1383">
        <v>1205</v>
      </c>
      <c r="AO1383" s="28" t="s">
        <v>103</v>
      </c>
      <c r="AP1383" s="28" t="s">
        <v>104</v>
      </c>
      <c r="AQ1383" t="s">
        <v>105</v>
      </c>
      <c r="AR1383" t="s">
        <v>106</v>
      </c>
      <c r="AS1383">
        <v>2117</v>
      </c>
      <c r="AT1383">
        <v>0</v>
      </c>
      <c r="AU1383">
        <v>0</v>
      </c>
      <c r="AV1383">
        <v>2117</v>
      </c>
      <c r="AW1383" s="30">
        <v>0</v>
      </c>
      <c r="AX1383">
        <v>0</v>
      </c>
      <c r="AY1383" s="30">
        <v>2</v>
      </c>
      <c r="AZ1383" s="30">
        <v>1</v>
      </c>
      <c r="BA1383">
        <v>4</v>
      </c>
      <c r="BB1383" s="14">
        <f>IF(Table1[[#This Row],[FullBath]]+Table1[[#This Row],[HalfBath]]=Table1[[#This Row],[BedroomAbvGr]],1,0)</f>
        <v>0</v>
      </c>
      <c r="BC1383">
        <v>1</v>
      </c>
      <c r="BD1383" s="30" t="s">
        <v>98</v>
      </c>
      <c r="BE1383">
        <v>7</v>
      </c>
      <c r="BF1383" t="s">
        <v>107</v>
      </c>
      <c r="BG1383">
        <v>2</v>
      </c>
      <c r="BH1383" t="s">
        <v>97</v>
      </c>
      <c r="BI1383" t="s">
        <v>108</v>
      </c>
      <c r="BJ1383">
        <v>1970</v>
      </c>
      <c r="BK1383" t="s">
        <v>157</v>
      </c>
      <c r="BL1383">
        <v>2</v>
      </c>
      <c r="BM1383">
        <v>550</v>
      </c>
      <c r="BN1383" t="s">
        <v>98</v>
      </c>
      <c r="BO1383" t="s">
        <v>98</v>
      </c>
      <c r="BP1383" t="s">
        <v>105</v>
      </c>
      <c r="BQ1383" s="30">
        <v>0</v>
      </c>
      <c r="BR1383" s="14">
        <f>IF(Table1[[#This Row],[WoodDeckSF]]&gt;0,1,0)</f>
        <v>0</v>
      </c>
      <c r="BS1383">
        <v>42</v>
      </c>
      <c r="BT1383">
        <v>0</v>
      </c>
      <c r="BU1383">
        <v>0</v>
      </c>
      <c r="BV1383">
        <v>0</v>
      </c>
      <c r="BW1383">
        <v>0</v>
      </c>
      <c r="BX1383" s="28" t="s">
        <v>83</v>
      </c>
      <c r="BY1383" s="14">
        <f>IF(Table1[[#This Row],[PoolQC]]="NA", 0, 1)</f>
        <v>0</v>
      </c>
      <c r="BZ1383" s="30" t="s">
        <v>83</v>
      </c>
      <c r="CA1383" s="14">
        <f>IF(Table1[[#This Row],[Fence]]="NA",0,1)</f>
        <v>0</v>
      </c>
      <c r="CB1383" t="s">
        <v>83</v>
      </c>
      <c r="CC1383">
        <v>0</v>
      </c>
      <c r="CD1383" s="30">
        <v>5</v>
      </c>
      <c r="CE1383">
        <v>2008</v>
      </c>
      <c r="CF1383" t="s">
        <v>110</v>
      </c>
      <c r="CG1383" t="s">
        <v>111</v>
      </c>
      <c r="CH1383" s="14">
        <f>IF(Table1[[#This Row],[SaleCondition]]="Normal",1,0)</f>
        <v>1</v>
      </c>
      <c r="CI1383" s="1">
        <v>237500</v>
      </c>
    </row>
    <row r="1384" spans="1:87" x14ac:dyDescent="0.2">
      <c r="A1384">
        <v>1383</v>
      </c>
      <c r="B1384">
        <v>70</v>
      </c>
      <c r="C1384" s="28" t="s">
        <v>142</v>
      </c>
      <c r="D1384">
        <v>60</v>
      </c>
      <c r="E1384">
        <v>7200</v>
      </c>
      <c r="F1384" s="28" t="s">
        <v>82</v>
      </c>
      <c r="G1384" t="s">
        <v>83</v>
      </c>
      <c r="H1384" t="s">
        <v>84</v>
      </c>
      <c r="I1384" s="28" t="s">
        <v>85</v>
      </c>
      <c r="J1384" t="s">
        <v>86</v>
      </c>
      <c r="K1384" s="30" t="s">
        <v>122</v>
      </c>
      <c r="L1384" t="s">
        <v>88</v>
      </c>
      <c r="M1384" s="31" t="s">
        <v>143</v>
      </c>
      <c r="N1384" s="31" t="s">
        <v>90</v>
      </c>
      <c r="O1384" s="28" t="s">
        <v>90</v>
      </c>
      <c r="P1384" t="s">
        <v>91</v>
      </c>
      <c r="Q1384" s="30" t="s">
        <v>92</v>
      </c>
      <c r="R1384" s="28">
        <v>7</v>
      </c>
      <c r="S1384" s="28">
        <v>7</v>
      </c>
      <c r="T1384">
        <v>1920</v>
      </c>
      <c r="U1384">
        <v>1950</v>
      </c>
      <c r="V1384" s="14">
        <f t="shared" si="21"/>
        <v>1</v>
      </c>
      <c r="W1384" s="28" t="s">
        <v>152</v>
      </c>
      <c r="X1384" s="28" t="s">
        <v>94</v>
      </c>
      <c r="Y1384" s="30" t="s">
        <v>124</v>
      </c>
      <c r="Z1384" s="28" t="s">
        <v>124</v>
      </c>
      <c r="AA1384" t="s">
        <v>117</v>
      </c>
      <c r="AB1384" s="28">
        <v>0</v>
      </c>
      <c r="AC1384" s="28" t="s">
        <v>98</v>
      </c>
      <c r="AD1384" s="28" t="s">
        <v>98</v>
      </c>
      <c r="AE1384" s="30" t="s">
        <v>126</v>
      </c>
      <c r="AF1384" t="s">
        <v>147</v>
      </c>
      <c r="AG1384" t="s">
        <v>98</v>
      </c>
      <c r="AH1384" t="s">
        <v>100</v>
      </c>
      <c r="AI1384" t="s">
        <v>102</v>
      </c>
      <c r="AJ1384">
        <v>0</v>
      </c>
      <c r="AK1384" t="s">
        <v>102</v>
      </c>
      <c r="AL1384">
        <v>0</v>
      </c>
      <c r="AM1384">
        <v>596</v>
      </c>
      <c r="AN1384">
        <v>596</v>
      </c>
      <c r="AO1384" s="28" t="s">
        <v>103</v>
      </c>
      <c r="AP1384" s="28" t="s">
        <v>104</v>
      </c>
      <c r="AQ1384" t="s">
        <v>105</v>
      </c>
      <c r="AR1384" t="s">
        <v>106</v>
      </c>
      <c r="AS1384">
        <v>998</v>
      </c>
      <c r="AT1384">
        <v>764</v>
      </c>
      <c r="AU1384">
        <v>0</v>
      </c>
      <c r="AV1384">
        <v>1762</v>
      </c>
      <c r="AW1384" s="30">
        <v>1</v>
      </c>
      <c r="AX1384">
        <v>0</v>
      </c>
      <c r="AY1384" s="30">
        <v>1</v>
      </c>
      <c r="AZ1384" s="30">
        <v>1</v>
      </c>
      <c r="BA1384">
        <v>4</v>
      </c>
      <c r="BB1384" s="14">
        <f>IF(Table1[[#This Row],[FullBath]]+Table1[[#This Row],[HalfBath]]=Table1[[#This Row],[BedroomAbvGr]],1,0)</f>
        <v>0</v>
      </c>
      <c r="BC1384">
        <v>1</v>
      </c>
      <c r="BD1384" s="30" t="s">
        <v>97</v>
      </c>
      <c r="BE1384">
        <v>8</v>
      </c>
      <c r="BF1384" t="s">
        <v>107</v>
      </c>
      <c r="BG1384">
        <v>0</v>
      </c>
      <c r="BH1384" t="s">
        <v>83</v>
      </c>
      <c r="BI1384" t="s">
        <v>127</v>
      </c>
      <c r="BJ1384">
        <v>1989</v>
      </c>
      <c r="BK1384" t="s">
        <v>102</v>
      </c>
      <c r="BL1384">
        <v>2</v>
      </c>
      <c r="BM1384">
        <v>576</v>
      </c>
      <c r="BN1384" t="s">
        <v>98</v>
      </c>
      <c r="BO1384" t="s">
        <v>98</v>
      </c>
      <c r="BP1384" t="s">
        <v>177</v>
      </c>
      <c r="BQ1384" s="30">
        <v>36</v>
      </c>
      <c r="BR1384" s="14">
        <f>IF(Table1[[#This Row],[WoodDeckSF]]&gt;0,1,0)</f>
        <v>1</v>
      </c>
      <c r="BS1384">
        <v>0</v>
      </c>
      <c r="BT1384">
        <v>221</v>
      </c>
      <c r="BU1384">
        <v>0</v>
      </c>
      <c r="BV1384">
        <v>0</v>
      </c>
      <c r="BW1384">
        <v>0</v>
      </c>
      <c r="BX1384" s="28" t="s">
        <v>83</v>
      </c>
      <c r="BY1384" s="14">
        <f>IF(Table1[[#This Row],[PoolQC]]="NA", 0, 1)</f>
        <v>0</v>
      </c>
      <c r="BZ1384" s="30" t="s">
        <v>83</v>
      </c>
      <c r="CA1384" s="14">
        <f>IF(Table1[[#This Row],[Fence]]="NA",0,1)</f>
        <v>0</v>
      </c>
      <c r="CB1384" t="s">
        <v>83</v>
      </c>
      <c r="CC1384">
        <v>0</v>
      </c>
      <c r="CD1384" s="30">
        <v>10</v>
      </c>
      <c r="CE1384">
        <v>2006</v>
      </c>
      <c r="CF1384" t="s">
        <v>110</v>
      </c>
      <c r="CG1384" t="s">
        <v>111</v>
      </c>
      <c r="CH1384" s="14">
        <f>IF(Table1[[#This Row],[SaleCondition]]="Normal",1,0)</f>
        <v>1</v>
      </c>
      <c r="CI1384" s="1">
        <v>157000</v>
      </c>
    </row>
    <row r="1385" spans="1:87" x14ac:dyDescent="0.2">
      <c r="A1385">
        <v>1384</v>
      </c>
      <c r="B1385">
        <v>30</v>
      </c>
      <c r="C1385" s="28" t="s">
        <v>81</v>
      </c>
      <c r="D1385" t="s">
        <v>83</v>
      </c>
      <c r="E1385">
        <v>25339</v>
      </c>
      <c r="F1385" s="28" t="s">
        <v>82</v>
      </c>
      <c r="G1385" t="s">
        <v>83</v>
      </c>
      <c r="H1385" t="s">
        <v>84</v>
      </c>
      <c r="I1385" s="28" t="s">
        <v>85</v>
      </c>
      <c r="J1385" t="s">
        <v>86</v>
      </c>
      <c r="K1385" s="30" t="s">
        <v>87</v>
      </c>
      <c r="L1385" t="s">
        <v>88</v>
      </c>
      <c r="M1385" s="31" t="s">
        <v>151</v>
      </c>
      <c r="N1385" s="31" t="s">
        <v>90</v>
      </c>
      <c r="O1385" s="28" t="s">
        <v>90</v>
      </c>
      <c r="P1385" t="s">
        <v>91</v>
      </c>
      <c r="Q1385" s="30" t="s">
        <v>115</v>
      </c>
      <c r="R1385" s="28">
        <v>5</v>
      </c>
      <c r="S1385" s="28">
        <v>7</v>
      </c>
      <c r="T1385">
        <v>1918</v>
      </c>
      <c r="U1385">
        <v>2007</v>
      </c>
      <c r="V1385" s="14">
        <f t="shared" si="21"/>
        <v>1</v>
      </c>
      <c r="W1385" s="28" t="s">
        <v>93</v>
      </c>
      <c r="X1385" s="28" t="s">
        <v>94</v>
      </c>
      <c r="Y1385" s="30" t="s">
        <v>124</v>
      </c>
      <c r="Z1385" s="28" t="s">
        <v>124</v>
      </c>
      <c r="AA1385" t="s">
        <v>117</v>
      </c>
      <c r="AB1385" s="28">
        <v>0</v>
      </c>
      <c r="AC1385" s="28" t="s">
        <v>98</v>
      </c>
      <c r="AD1385" s="28" t="s">
        <v>97</v>
      </c>
      <c r="AE1385" s="30" t="s">
        <v>126</v>
      </c>
      <c r="AF1385" t="s">
        <v>98</v>
      </c>
      <c r="AG1385" t="s">
        <v>98</v>
      </c>
      <c r="AH1385" t="s">
        <v>100</v>
      </c>
      <c r="AI1385" t="s">
        <v>102</v>
      </c>
      <c r="AJ1385">
        <v>0</v>
      </c>
      <c r="AK1385" t="s">
        <v>102</v>
      </c>
      <c r="AL1385">
        <v>0</v>
      </c>
      <c r="AM1385">
        <v>816</v>
      </c>
      <c r="AN1385">
        <v>816</v>
      </c>
      <c r="AO1385" s="28" t="s">
        <v>103</v>
      </c>
      <c r="AP1385" s="28" t="s">
        <v>104</v>
      </c>
      <c r="AQ1385" t="s">
        <v>105</v>
      </c>
      <c r="AR1385" t="s">
        <v>106</v>
      </c>
      <c r="AS1385">
        <v>1416</v>
      </c>
      <c r="AT1385">
        <v>0</v>
      </c>
      <c r="AU1385">
        <v>0</v>
      </c>
      <c r="AV1385">
        <v>1416</v>
      </c>
      <c r="AW1385" s="30">
        <v>0</v>
      </c>
      <c r="AX1385">
        <v>0</v>
      </c>
      <c r="AY1385" s="30">
        <v>2</v>
      </c>
      <c r="AZ1385" s="30">
        <v>0</v>
      </c>
      <c r="BA1385">
        <v>3</v>
      </c>
      <c r="BB1385" s="14">
        <f>IF(Table1[[#This Row],[FullBath]]+Table1[[#This Row],[HalfBath]]=Table1[[#This Row],[BedroomAbvGr]],1,0)</f>
        <v>0</v>
      </c>
      <c r="BC1385">
        <v>1</v>
      </c>
      <c r="BD1385" s="30" t="s">
        <v>97</v>
      </c>
      <c r="BE1385">
        <v>7</v>
      </c>
      <c r="BF1385" t="s">
        <v>107</v>
      </c>
      <c r="BG1385">
        <v>0</v>
      </c>
      <c r="BH1385" t="s">
        <v>83</v>
      </c>
      <c r="BI1385" t="s">
        <v>108</v>
      </c>
      <c r="BJ1385">
        <v>2007</v>
      </c>
      <c r="BK1385" t="s">
        <v>102</v>
      </c>
      <c r="BL1385">
        <v>2</v>
      </c>
      <c r="BM1385">
        <v>576</v>
      </c>
      <c r="BN1385" t="s">
        <v>98</v>
      </c>
      <c r="BO1385" t="s">
        <v>98</v>
      </c>
      <c r="BP1385" t="s">
        <v>177</v>
      </c>
      <c r="BQ1385" s="30">
        <v>0</v>
      </c>
      <c r="BR1385" s="14">
        <f>IF(Table1[[#This Row],[WoodDeckSF]]&gt;0,1,0)</f>
        <v>0</v>
      </c>
      <c r="BS1385">
        <v>0</v>
      </c>
      <c r="BT1385">
        <v>112</v>
      </c>
      <c r="BU1385">
        <v>0</v>
      </c>
      <c r="BV1385">
        <v>0</v>
      </c>
      <c r="BW1385">
        <v>0</v>
      </c>
      <c r="BX1385" s="28" t="s">
        <v>83</v>
      </c>
      <c r="BY1385" s="14">
        <f>IF(Table1[[#This Row],[PoolQC]]="NA", 0, 1)</f>
        <v>0</v>
      </c>
      <c r="BZ1385" s="30" t="s">
        <v>83</v>
      </c>
      <c r="CA1385" s="14">
        <f>IF(Table1[[#This Row],[Fence]]="NA",0,1)</f>
        <v>0</v>
      </c>
      <c r="CB1385" t="s">
        <v>83</v>
      </c>
      <c r="CC1385">
        <v>0</v>
      </c>
      <c r="CD1385" s="30">
        <v>8</v>
      </c>
      <c r="CE1385">
        <v>2007</v>
      </c>
      <c r="CF1385" t="s">
        <v>110</v>
      </c>
      <c r="CG1385" t="s">
        <v>111</v>
      </c>
      <c r="CH1385" s="14">
        <f>IF(Table1[[#This Row],[SaleCondition]]="Normal",1,0)</f>
        <v>1</v>
      </c>
      <c r="CI1385" s="1">
        <v>112000</v>
      </c>
    </row>
    <row r="1386" spans="1:87" x14ac:dyDescent="0.2">
      <c r="A1386">
        <v>1385</v>
      </c>
      <c r="B1386">
        <v>50</v>
      </c>
      <c r="C1386" s="28" t="s">
        <v>81</v>
      </c>
      <c r="D1386">
        <v>60</v>
      </c>
      <c r="E1386">
        <v>9060</v>
      </c>
      <c r="F1386" s="28" t="s">
        <v>82</v>
      </c>
      <c r="G1386" t="s">
        <v>83</v>
      </c>
      <c r="H1386" t="s">
        <v>84</v>
      </c>
      <c r="I1386" s="28" t="s">
        <v>85</v>
      </c>
      <c r="J1386" t="s">
        <v>86</v>
      </c>
      <c r="K1386" s="30" t="s">
        <v>87</v>
      </c>
      <c r="L1386" t="s">
        <v>88</v>
      </c>
      <c r="M1386" s="31" t="s">
        <v>185</v>
      </c>
      <c r="N1386" s="31" t="s">
        <v>90</v>
      </c>
      <c r="O1386" s="28" t="s">
        <v>90</v>
      </c>
      <c r="P1386" t="s">
        <v>91</v>
      </c>
      <c r="Q1386" s="30" t="s">
        <v>132</v>
      </c>
      <c r="R1386" s="28">
        <v>6</v>
      </c>
      <c r="S1386" s="28">
        <v>5</v>
      </c>
      <c r="T1386">
        <v>1939</v>
      </c>
      <c r="U1386">
        <v>1950</v>
      </c>
      <c r="V1386" s="14">
        <f t="shared" si="21"/>
        <v>1</v>
      </c>
      <c r="W1386" s="28" t="s">
        <v>93</v>
      </c>
      <c r="X1386" s="28" t="s">
        <v>94</v>
      </c>
      <c r="Y1386" s="30" t="s">
        <v>155</v>
      </c>
      <c r="Z1386" s="28" t="s">
        <v>125</v>
      </c>
      <c r="AA1386" t="s">
        <v>117</v>
      </c>
      <c r="AB1386" s="28">
        <v>0</v>
      </c>
      <c r="AC1386" s="28" t="s">
        <v>98</v>
      </c>
      <c r="AD1386" s="28" t="s">
        <v>98</v>
      </c>
      <c r="AE1386" s="30" t="s">
        <v>126</v>
      </c>
      <c r="AF1386" t="s">
        <v>98</v>
      </c>
      <c r="AG1386" t="s">
        <v>98</v>
      </c>
      <c r="AH1386" t="s">
        <v>121</v>
      </c>
      <c r="AI1386" t="s">
        <v>153</v>
      </c>
      <c r="AJ1386">
        <v>204</v>
      </c>
      <c r="AK1386" t="s">
        <v>102</v>
      </c>
      <c r="AL1386">
        <v>0</v>
      </c>
      <c r="AM1386">
        <v>356</v>
      </c>
      <c r="AN1386">
        <v>560</v>
      </c>
      <c r="AO1386" s="28" t="s">
        <v>103</v>
      </c>
      <c r="AP1386" s="28" t="s">
        <v>98</v>
      </c>
      <c r="AQ1386" t="s">
        <v>105</v>
      </c>
      <c r="AR1386" t="s">
        <v>106</v>
      </c>
      <c r="AS1386">
        <v>698</v>
      </c>
      <c r="AT1386">
        <v>560</v>
      </c>
      <c r="AU1386">
        <v>0</v>
      </c>
      <c r="AV1386">
        <v>1258</v>
      </c>
      <c r="AW1386" s="30">
        <v>0</v>
      </c>
      <c r="AX1386">
        <v>0</v>
      </c>
      <c r="AY1386" s="30">
        <v>1</v>
      </c>
      <c r="AZ1386" s="30">
        <v>0</v>
      </c>
      <c r="BA1386">
        <v>2</v>
      </c>
      <c r="BB1386" s="14">
        <f>IF(Table1[[#This Row],[FullBath]]+Table1[[#This Row],[HalfBath]]=Table1[[#This Row],[BedroomAbvGr]],1,0)</f>
        <v>0</v>
      </c>
      <c r="BC1386">
        <v>1</v>
      </c>
      <c r="BD1386" s="30" t="s">
        <v>98</v>
      </c>
      <c r="BE1386">
        <v>6</v>
      </c>
      <c r="BF1386" t="s">
        <v>107</v>
      </c>
      <c r="BG1386">
        <v>0</v>
      </c>
      <c r="BH1386" t="s">
        <v>83</v>
      </c>
      <c r="BI1386" t="s">
        <v>127</v>
      </c>
      <c r="BJ1386">
        <v>1939</v>
      </c>
      <c r="BK1386" t="s">
        <v>102</v>
      </c>
      <c r="BL1386">
        <v>1</v>
      </c>
      <c r="BM1386">
        <v>280</v>
      </c>
      <c r="BN1386" t="s">
        <v>98</v>
      </c>
      <c r="BO1386" t="s">
        <v>98</v>
      </c>
      <c r="BP1386" t="s">
        <v>190</v>
      </c>
      <c r="BQ1386" s="30">
        <v>0</v>
      </c>
      <c r="BR1386" s="14">
        <f>IF(Table1[[#This Row],[WoodDeckSF]]&gt;0,1,0)</f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s="28" t="s">
        <v>83</v>
      </c>
      <c r="BY1386" s="14">
        <f>IF(Table1[[#This Row],[PoolQC]]="NA", 0, 1)</f>
        <v>0</v>
      </c>
      <c r="BZ1386" s="30" t="s">
        <v>134</v>
      </c>
      <c r="CA1386" s="14">
        <f>IF(Table1[[#This Row],[Fence]]="NA",0,1)</f>
        <v>1</v>
      </c>
      <c r="CB1386" t="s">
        <v>83</v>
      </c>
      <c r="CC1386">
        <v>0</v>
      </c>
      <c r="CD1386" s="30">
        <v>10</v>
      </c>
      <c r="CE1386">
        <v>2009</v>
      </c>
      <c r="CF1386" t="s">
        <v>110</v>
      </c>
      <c r="CG1386" t="s">
        <v>111</v>
      </c>
      <c r="CH1386" s="14">
        <f>IF(Table1[[#This Row],[SaleCondition]]="Normal",1,0)</f>
        <v>1</v>
      </c>
      <c r="CI1386" s="1">
        <v>105000</v>
      </c>
    </row>
    <row r="1387" spans="1:87" x14ac:dyDescent="0.2">
      <c r="A1387">
        <v>1386</v>
      </c>
      <c r="B1387">
        <v>50</v>
      </c>
      <c r="C1387" s="28" t="s">
        <v>142</v>
      </c>
      <c r="D1387">
        <v>40</v>
      </c>
      <c r="E1387">
        <v>5436</v>
      </c>
      <c r="F1387" s="28" t="s">
        <v>82</v>
      </c>
      <c r="G1387" t="s">
        <v>83</v>
      </c>
      <c r="H1387" t="s">
        <v>84</v>
      </c>
      <c r="I1387" s="28" t="s">
        <v>85</v>
      </c>
      <c r="J1387" t="s">
        <v>86</v>
      </c>
      <c r="K1387" s="30" t="s">
        <v>87</v>
      </c>
      <c r="L1387" t="s">
        <v>88</v>
      </c>
      <c r="M1387" s="31" t="s">
        <v>176</v>
      </c>
      <c r="N1387" s="31" t="s">
        <v>90</v>
      </c>
      <c r="O1387" s="28" t="s">
        <v>90</v>
      </c>
      <c r="P1387" t="s">
        <v>91</v>
      </c>
      <c r="Q1387" s="30" t="s">
        <v>132</v>
      </c>
      <c r="R1387" s="28">
        <v>4</v>
      </c>
      <c r="S1387" s="28">
        <v>8</v>
      </c>
      <c r="T1387">
        <v>1922</v>
      </c>
      <c r="U1387">
        <v>2007</v>
      </c>
      <c r="V1387" s="14">
        <f t="shared" si="21"/>
        <v>1</v>
      </c>
      <c r="W1387" s="28" t="s">
        <v>93</v>
      </c>
      <c r="X1387" s="28" t="s">
        <v>94</v>
      </c>
      <c r="Y1387" s="30" t="s">
        <v>95</v>
      </c>
      <c r="Z1387" s="28" t="s">
        <v>95</v>
      </c>
      <c r="AA1387" t="s">
        <v>117</v>
      </c>
      <c r="AB1387" s="28">
        <v>0</v>
      </c>
      <c r="AC1387" s="28" t="s">
        <v>98</v>
      </c>
      <c r="AD1387" s="28" t="s">
        <v>97</v>
      </c>
      <c r="AE1387" s="30" t="s">
        <v>126</v>
      </c>
      <c r="AF1387" t="s">
        <v>98</v>
      </c>
      <c r="AG1387" t="s">
        <v>98</v>
      </c>
      <c r="AH1387" t="s">
        <v>100</v>
      </c>
      <c r="AI1387" t="s">
        <v>141</v>
      </c>
      <c r="AJ1387">
        <v>735</v>
      </c>
      <c r="AK1387" t="s">
        <v>102</v>
      </c>
      <c r="AL1387">
        <v>0</v>
      </c>
      <c r="AM1387">
        <v>61</v>
      </c>
      <c r="AN1387">
        <v>796</v>
      </c>
      <c r="AO1387" s="28" t="s">
        <v>103</v>
      </c>
      <c r="AP1387" s="28" t="s">
        <v>97</v>
      </c>
      <c r="AQ1387" t="s">
        <v>105</v>
      </c>
      <c r="AR1387" t="s">
        <v>106</v>
      </c>
      <c r="AS1387">
        <v>796</v>
      </c>
      <c r="AT1387">
        <v>358</v>
      </c>
      <c r="AU1387">
        <v>0</v>
      </c>
      <c r="AV1387">
        <v>1154</v>
      </c>
      <c r="AW1387" s="30">
        <v>1</v>
      </c>
      <c r="AX1387">
        <v>0</v>
      </c>
      <c r="AY1387" s="30">
        <v>1</v>
      </c>
      <c r="AZ1387" s="30">
        <v>0</v>
      </c>
      <c r="BA1387">
        <v>3</v>
      </c>
      <c r="BB1387" s="14">
        <f>IF(Table1[[#This Row],[FullBath]]+Table1[[#This Row],[HalfBath]]=Table1[[#This Row],[BedroomAbvGr]],1,0)</f>
        <v>0</v>
      </c>
      <c r="BC1387">
        <v>1</v>
      </c>
      <c r="BD1387" s="30" t="s">
        <v>97</v>
      </c>
      <c r="BE1387">
        <v>7</v>
      </c>
      <c r="BF1387" t="s">
        <v>107</v>
      </c>
      <c r="BG1387">
        <v>0</v>
      </c>
      <c r="BH1387" t="s">
        <v>83</v>
      </c>
      <c r="BI1387" t="s">
        <v>127</v>
      </c>
      <c r="BJ1387">
        <v>1922</v>
      </c>
      <c r="BK1387" t="s">
        <v>102</v>
      </c>
      <c r="BL1387">
        <v>1</v>
      </c>
      <c r="BM1387">
        <v>240</v>
      </c>
      <c r="BN1387" t="s">
        <v>98</v>
      </c>
      <c r="BO1387" t="s">
        <v>98</v>
      </c>
      <c r="BP1387" t="s">
        <v>177</v>
      </c>
      <c r="BQ1387" s="30">
        <v>0</v>
      </c>
      <c r="BR1387" s="14">
        <f>IF(Table1[[#This Row],[WoodDeckSF]]&gt;0,1,0)</f>
        <v>0</v>
      </c>
      <c r="BS1387">
        <v>96</v>
      </c>
      <c r="BT1387">
        <v>0</v>
      </c>
      <c r="BU1387">
        <v>0</v>
      </c>
      <c r="BV1387">
        <v>0</v>
      </c>
      <c r="BW1387">
        <v>0</v>
      </c>
      <c r="BX1387" s="28" t="s">
        <v>83</v>
      </c>
      <c r="BY1387" s="14">
        <f>IF(Table1[[#This Row],[PoolQC]]="NA", 0, 1)</f>
        <v>0</v>
      </c>
      <c r="BZ1387" s="30" t="s">
        <v>134</v>
      </c>
      <c r="CA1387" s="14">
        <f>IF(Table1[[#This Row],[Fence]]="NA",0,1)</f>
        <v>1</v>
      </c>
      <c r="CB1387" t="s">
        <v>83</v>
      </c>
      <c r="CC1387">
        <v>0</v>
      </c>
      <c r="CD1387" s="30">
        <v>5</v>
      </c>
      <c r="CE1387">
        <v>2010</v>
      </c>
      <c r="CF1387" t="s">
        <v>110</v>
      </c>
      <c r="CG1387" t="s">
        <v>111</v>
      </c>
      <c r="CH1387" s="14">
        <f>IF(Table1[[#This Row],[SaleCondition]]="Normal",1,0)</f>
        <v>1</v>
      </c>
      <c r="CI1387" s="1">
        <v>125500</v>
      </c>
    </row>
    <row r="1388" spans="1:87" x14ac:dyDescent="0.2">
      <c r="A1388">
        <v>1387</v>
      </c>
      <c r="B1388">
        <v>60</v>
      </c>
      <c r="C1388" s="28" t="s">
        <v>81</v>
      </c>
      <c r="D1388">
        <v>80</v>
      </c>
      <c r="E1388">
        <v>16692</v>
      </c>
      <c r="F1388" s="28" t="s">
        <v>82</v>
      </c>
      <c r="G1388" t="s">
        <v>83</v>
      </c>
      <c r="H1388" t="s">
        <v>120</v>
      </c>
      <c r="I1388" s="28" t="s">
        <v>85</v>
      </c>
      <c r="J1388" t="s">
        <v>86</v>
      </c>
      <c r="K1388" s="30" t="s">
        <v>87</v>
      </c>
      <c r="L1388" t="s">
        <v>88</v>
      </c>
      <c r="M1388" s="31" t="s">
        <v>138</v>
      </c>
      <c r="N1388" s="31" t="s">
        <v>202</v>
      </c>
      <c r="O1388" s="28" t="s">
        <v>90</v>
      </c>
      <c r="P1388" t="s">
        <v>91</v>
      </c>
      <c r="Q1388" s="30" t="s">
        <v>92</v>
      </c>
      <c r="R1388" s="28">
        <v>7</v>
      </c>
      <c r="S1388" s="28">
        <v>5</v>
      </c>
      <c r="T1388">
        <v>1978</v>
      </c>
      <c r="U1388">
        <v>1978</v>
      </c>
      <c r="V1388" s="14">
        <f t="shared" si="21"/>
        <v>0</v>
      </c>
      <c r="W1388" s="28" t="s">
        <v>93</v>
      </c>
      <c r="X1388" s="28" t="s">
        <v>94</v>
      </c>
      <c r="Y1388" s="30" t="s">
        <v>161</v>
      </c>
      <c r="Z1388" s="28" t="s">
        <v>161</v>
      </c>
      <c r="AA1388" t="s">
        <v>96</v>
      </c>
      <c r="AB1388" s="28">
        <v>184</v>
      </c>
      <c r="AC1388" s="28" t="s">
        <v>98</v>
      </c>
      <c r="AD1388" s="28" t="s">
        <v>98</v>
      </c>
      <c r="AE1388" s="30" t="s">
        <v>118</v>
      </c>
      <c r="AF1388" t="s">
        <v>97</v>
      </c>
      <c r="AG1388" t="s">
        <v>98</v>
      </c>
      <c r="AH1388" t="s">
        <v>100</v>
      </c>
      <c r="AI1388" t="s">
        <v>141</v>
      </c>
      <c r="AJ1388">
        <v>790</v>
      </c>
      <c r="AK1388" t="s">
        <v>172</v>
      </c>
      <c r="AL1388">
        <v>469</v>
      </c>
      <c r="AM1388">
        <v>133</v>
      </c>
      <c r="AN1388">
        <v>1392</v>
      </c>
      <c r="AO1388" s="28" t="s">
        <v>103</v>
      </c>
      <c r="AP1388" s="28" t="s">
        <v>98</v>
      </c>
      <c r="AQ1388" t="s">
        <v>105</v>
      </c>
      <c r="AR1388" t="s">
        <v>106</v>
      </c>
      <c r="AS1388">
        <v>1392</v>
      </c>
      <c r="AT1388">
        <v>1392</v>
      </c>
      <c r="AU1388">
        <v>0</v>
      </c>
      <c r="AV1388">
        <v>2784</v>
      </c>
      <c r="AW1388" s="30">
        <v>1</v>
      </c>
      <c r="AX1388">
        <v>0</v>
      </c>
      <c r="AY1388" s="30">
        <v>3</v>
      </c>
      <c r="AZ1388" s="30">
        <v>1</v>
      </c>
      <c r="BA1388">
        <v>5</v>
      </c>
      <c r="BB1388" s="14">
        <f>IF(Table1[[#This Row],[FullBath]]+Table1[[#This Row],[HalfBath]]=Table1[[#This Row],[BedroomAbvGr]],1,0)</f>
        <v>0</v>
      </c>
      <c r="BC1388">
        <v>1</v>
      </c>
      <c r="BD1388" s="30" t="s">
        <v>97</v>
      </c>
      <c r="BE1388">
        <v>12</v>
      </c>
      <c r="BF1388" t="s">
        <v>107</v>
      </c>
      <c r="BG1388">
        <v>2</v>
      </c>
      <c r="BH1388" t="s">
        <v>98</v>
      </c>
      <c r="BI1388" t="s">
        <v>108</v>
      </c>
      <c r="BJ1388">
        <v>1978</v>
      </c>
      <c r="BK1388" t="s">
        <v>109</v>
      </c>
      <c r="BL1388">
        <v>2</v>
      </c>
      <c r="BM1388">
        <v>564</v>
      </c>
      <c r="BN1388" t="s">
        <v>98</v>
      </c>
      <c r="BO1388" t="s">
        <v>98</v>
      </c>
      <c r="BP1388" t="s">
        <v>105</v>
      </c>
      <c r="BQ1388" s="30">
        <v>0</v>
      </c>
      <c r="BR1388" s="14">
        <f>IF(Table1[[#This Row],[WoodDeckSF]]&gt;0,1,0)</f>
        <v>0</v>
      </c>
      <c r="BS1388">
        <v>112</v>
      </c>
      <c r="BT1388">
        <v>0</v>
      </c>
      <c r="BU1388">
        <v>0</v>
      </c>
      <c r="BV1388">
        <v>440</v>
      </c>
      <c r="BW1388">
        <v>519</v>
      </c>
      <c r="BX1388" s="28" t="s">
        <v>147</v>
      </c>
      <c r="BY1388" s="14">
        <f>IF(Table1[[#This Row],[PoolQC]]="NA", 0, 1)</f>
        <v>1</v>
      </c>
      <c r="BZ1388" s="30" t="s">
        <v>134</v>
      </c>
      <c r="CA1388" s="14">
        <f>IF(Table1[[#This Row],[Fence]]="NA",0,1)</f>
        <v>1</v>
      </c>
      <c r="CB1388" t="s">
        <v>255</v>
      </c>
      <c r="CC1388">
        <v>2000</v>
      </c>
      <c r="CD1388" s="30">
        <v>7</v>
      </c>
      <c r="CE1388">
        <v>2006</v>
      </c>
      <c r="CF1388" t="s">
        <v>110</v>
      </c>
      <c r="CG1388" t="s">
        <v>111</v>
      </c>
      <c r="CH1388" s="14">
        <f>IF(Table1[[#This Row],[SaleCondition]]="Normal",1,0)</f>
        <v>1</v>
      </c>
      <c r="CI1388" s="1">
        <v>250000</v>
      </c>
    </row>
    <row r="1389" spans="1:87" x14ac:dyDescent="0.2">
      <c r="A1389">
        <v>1388</v>
      </c>
      <c r="B1389">
        <v>50</v>
      </c>
      <c r="C1389" s="28" t="s">
        <v>142</v>
      </c>
      <c r="D1389">
        <v>60</v>
      </c>
      <c r="E1389">
        <v>8520</v>
      </c>
      <c r="F1389" s="28" t="s">
        <v>82</v>
      </c>
      <c r="G1389" t="s">
        <v>174</v>
      </c>
      <c r="H1389" t="s">
        <v>84</v>
      </c>
      <c r="I1389" s="28" t="s">
        <v>85</v>
      </c>
      <c r="J1389" t="s">
        <v>86</v>
      </c>
      <c r="K1389" s="30" t="s">
        <v>87</v>
      </c>
      <c r="L1389" t="s">
        <v>88</v>
      </c>
      <c r="M1389" s="31" t="s">
        <v>143</v>
      </c>
      <c r="N1389" s="31" t="s">
        <v>144</v>
      </c>
      <c r="O1389" s="28" t="s">
        <v>90</v>
      </c>
      <c r="P1389" t="s">
        <v>91</v>
      </c>
      <c r="Q1389" s="30" t="s">
        <v>132</v>
      </c>
      <c r="R1389" s="28">
        <v>6</v>
      </c>
      <c r="S1389" s="28">
        <v>7</v>
      </c>
      <c r="T1389">
        <v>1916</v>
      </c>
      <c r="U1389">
        <v>1950</v>
      </c>
      <c r="V1389" s="14">
        <f t="shared" si="21"/>
        <v>1</v>
      </c>
      <c r="W1389" s="28" t="s">
        <v>93</v>
      </c>
      <c r="X1389" s="28" t="s">
        <v>94</v>
      </c>
      <c r="Y1389" s="30" t="s">
        <v>203</v>
      </c>
      <c r="Z1389" s="28" t="s">
        <v>203</v>
      </c>
      <c r="AA1389" t="s">
        <v>117</v>
      </c>
      <c r="AB1389" s="28">
        <v>0</v>
      </c>
      <c r="AC1389" s="28" t="s">
        <v>98</v>
      </c>
      <c r="AD1389" s="28" t="s">
        <v>97</v>
      </c>
      <c r="AE1389" s="30" t="s">
        <v>126</v>
      </c>
      <c r="AF1389" t="s">
        <v>98</v>
      </c>
      <c r="AG1389" t="s">
        <v>98</v>
      </c>
      <c r="AH1389" t="s">
        <v>100</v>
      </c>
      <c r="AI1389" t="s">
        <v>153</v>
      </c>
      <c r="AJ1389">
        <v>168</v>
      </c>
      <c r="AK1389" t="s">
        <v>172</v>
      </c>
      <c r="AL1389">
        <v>546</v>
      </c>
      <c r="AM1389">
        <v>0</v>
      </c>
      <c r="AN1389">
        <v>714</v>
      </c>
      <c r="AO1389" s="28" t="s">
        <v>206</v>
      </c>
      <c r="AP1389" s="28" t="s">
        <v>98</v>
      </c>
      <c r="AQ1389" t="s">
        <v>177</v>
      </c>
      <c r="AR1389" t="s">
        <v>106</v>
      </c>
      <c r="AS1389">
        <v>1664</v>
      </c>
      <c r="AT1389">
        <v>862</v>
      </c>
      <c r="AU1389">
        <v>0</v>
      </c>
      <c r="AV1389">
        <v>2526</v>
      </c>
      <c r="AW1389" s="30">
        <v>0</v>
      </c>
      <c r="AX1389">
        <v>0</v>
      </c>
      <c r="AY1389" s="30">
        <v>2</v>
      </c>
      <c r="AZ1389" s="30">
        <v>0</v>
      </c>
      <c r="BA1389">
        <v>5</v>
      </c>
      <c r="BB1389" s="14">
        <f>IF(Table1[[#This Row],[FullBath]]+Table1[[#This Row],[HalfBath]]=Table1[[#This Row],[BedroomAbvGr]],1,0)</f>
        <v>0</v>
      </c>
      <c r="BC1389">
        <v>1</v>
      </c>
      <c r="BD1389" s="30" t="s">
        <v>97</v>
      </c>
      <c r="BE1389">
        <v>10</v>
      </c>
      <c r="BF1389" t="s">
        <v>107</v>
      </c>
      <c r="BG1389">
        <v>1</v>
      </c>
      <c r="BH1389" t="s">
        <v>97</v>
      </c>
      <c r="BI1389" t="s">
        <v>127</v>
      </c>
      <c r="BJ1389">
        <v>1916</v>
      </c>
      <c r="BK1389" t="s">
        <v>102</v>
      </c>
      <c r="BL1389">
        <v>1</v>
      </c>
      <c r="BM1389">
        <v>216</v>
      </c>
      <c r="BN1389" t="s">
        <v>98</v>
      </c>
      <c r="BO1389" t="s">
        <v>98</v>
      </c>
      <c r="BP1389" t="s">
        <v>105</v>
      </c>
      <c r="BQ1389" s="30">
        <v>88</v>
      </c>
      <c r="BR1389" s="14">
        <f>IF(Table1[[#This Row],[WoodDeckSF]]&gt;0,1,0)</f>
        <v>1</v>
      </c>
      <c r="BS1389">
        <v>15</v>
      </c>
      <c r="BT1389">
        <v>0</v>
      </c>
      <c r="BU1389">
        <v>0</v>
      </c>
      <c r="BV1389">
        <v>0</v>
      </c>
      <c r="BW1389">
        <v>0</v>
      </c>
      <c r="BX1389" s="28" t="s">
        <v>83</v>
      </c>
      <c r="BY1389" s="14">
        <f>IF(Table1[[#This Row],[PoolQC]]="NA", 0, 1)</f>
        <v>0</v>
      </c>
      <c r="BZ1389" s="30" t="s">
        <v>163</v>
      </c>
      <c r="CA1389" s="14">
        <f>IF(Table1[[#This Row],[Fence]]="NA",0,1)</f>
        <v>1</v>
      </c>
      <c r="CB1389" t="s">
        <v>83</v>
      </c>
      <c r="CC1389">
        <v>0</v>
      </c>
      <c r="CD1389" s="30">
        <v>8</v>
      </c>
      <c r="CE1389">
        <v>2007</v>
      </c>
      <c r="CF1389" t="s">
        <v>230</v>
      </c>
      <c r="CG1389" t="s">
        <v>219</v>
      </c>
      <c r="CH1389" s="14">
        <f>IF(Table1[[#This Row],[SaleCondition]]="Normal",1,0)</f>
        <v>0</v>
      </c>
      <c r="CI1389" s="1">
        <v>136000</v>
      </c>
    </row>
    <row r="1390" spans="1:87" x14ac:dyDescent="0.2">
      <c r="A1390">
        <v>1389</v>
      </c>
      <c r="B1390">
        <v>20</v>
      </c>
      <c r="C1390" s="28" t="s">
        <v>81</v>
      </c>
      <c r="D1390">
        <v>42</v>
      </c>
      <c r="E1390">
        <v>14892</v>
      </c>
      <c r="F1390" s="28" t="s">
        <v>82</v>
      </c>
      <c r="G1390" t="s">
        <v>83</v>
      </c>
      <c r="H1390" t="s">
        <v>120</v>
      </c>
      <c r="I1390" s="28" t="s">
        <v>199</v>
      </c>
      <c r="J1390" t="s">
        <v>86</v>
      </c>
      <c r="K1390" s="30" t="s">
        <v>166</v>
      </c>
      <c r="L1390" t="s">
        <v>88</v>
      </c>
      <c r="M1390" s="31" t="s">
        <v>193</v>
      </c>
      <c r="N1390" s="31" t="s">
        <v>90</v>
      </c>
      <c r="O1390" s="28" t="s">
        <v>90</v>
      </c>
      <c r="P1390" t="s">
        <v>91</v>
      </c>
      <c r="Q1390" s="30" t="s">
        <v>115</v>
      </c>
      <c r="R1390" s="28">
        <v>9</v>
      </c>
      <c r="S1390" s="28">
        <v>5</v>
      </c>
      <c r="T1390">
        <v>2006</v>
      </c>
      <c r="U1390">
        <v>2007</v>
      </c>
      <c r="V1390" s="14">
        <f t="shared" si="21"/>
        <v>1</v>
      </c>
      <c r="W1390" s="28" t="s">
        <v>93</v>
      </c>
      <c r="X1390" s="28" t="s">
        <v>94</v>
      </c>
      <c r="Y1390" s="30" t="s">
        <v>95</v>
      </c>
      <c r="Z1390" s="28" t="s">
        <v>95</v>
      </c>
      <c r="AA1390" t="s">
        <v>137</v>
      </c>
      <c r="AB1390" s="28">
        <v>160</v>
      </c>
      <c r="AC1390" s="28" t="s">
        <v>104</v>
      </c>
      <c r="AD1390" s="28" t="s">
        <v>98</v>
      </c>
      <c r="AE1390" s="30" t="s">
        <v>99</v>
      </c>
      <c r="AF1390" t="s">
        <v>104</v>
      </c>
      <c r="AG1390" t="s">
        <v>98</v>
      </c>
      <c r="AH1390" t="s">
        <v>97</v>
      </c>
      <c r="AI1390" t="s">
        <v>101</v>
      </c>
      <c r="AJ1390">
        <v>1320</v>
      </c>
      <c r="AK1390" t="s">
        <v>102</v>
      </c>
      <c r="AL1390">
        <v>0</v>
      </c>
      <c r="AM1390">
        <v>426</v>
      </c>
      <c r="AN1390">
        <v>1746</v>
      </c>
      <c r="AO1390" s="28" t="s">
        <v>103</v>
      </c>
      <c r="AP1390" s="28" t="s">
        <v>104</v>
      </c>
      <c r="AQ1390" t="s">
        <v>105</v>
      </c>
      <c r="AR1390" t="s">
        <v>106</v>
      </c>
      <c r="AS1390">
        <v>1746</v>
      </c>
      <c r="AT1390">
        <v>0</v>
      </c>
      <c r="AU1390">
        <v>0</v>
      </c>
      <c r="AV1390">
        <v>1746</v>
      </c>
      <c r="AW1390" s="30">
        <v>1</v>
      </c>
      <c r="AX1390">
        <v>0</v>
      </c>
      <c r="AY1390" s="30">
        <v>2</v>
      </c>
      <c r="AZ1390" s="30">
        <v>0</v>
      </c>
      <c r="BA1390">
        <v>3</v>
      </c>
      <c r="BB1390" s="14">
        <f>IF(Table1[[#This Row],[FullBath]]+Table1[[#This Row],[HalfBath]]=Table1[[#This Row],[BedroomAbvGr]],1,0)</f>
        <v>0</v>
      </c>
      <c r="BC1390">
        <v>1</v>
      </c>
      <c r="BD1390" s="30" t="s">
        <v>104</v>
      </c>
      <c r="BE1390">
        <v>7</v>
      </c>
      <c r="BF1390" t="s">
        <v>107</v>
      </c>
      <c r="BG1390">
        <v>2</v>
      </c>
      <c r="BH1390" t="s">
        <v>97</v>
      </c>
      <c r="BI1390" t="s">
        <v>108</v>
      </c>
      <c r="BJ1390">
        <v>2006</v>
      </c>
      <c r="BK1390" t="s">
        <v>157</v>
      </c>
      <c r="BL1390">
        <v>3</v>
      </c>
      <c r="BM1390">
        <v>758</v>
      </c>
      <c r="BN1390" t="s">
        <v>98</v>
      </c>
      <c r="BO1390" t="s">
        <v>98</v>
      </c>
      <c r="BP1390" t="s">
        <v>105</v>
      </c>
      <c r="BQ1390" s="30">
        <v>201</v>
      </c>
      <c r="BR1390" s="14">
        <f>IF(Table1[[#This Row],[WoodDeckSF]]&gt;0,1,0)</f>
        <v>1</v>
      </c>
      <c r="BS1390">
        <v>39</v>
      </c>
      <c r="BT1390">
        <v>0</v>
      </c>
      <c r="BU1390">
        <v>0</v>
      </c>
      <c r="BV1390">
        <v>0</v>
      </c>
      <c r="BW1390">
        <v>0</v>
      </c>
      <c r="BX1390" s="28" t="s">
        <v>83</v>
      </c>
      <c r="BY1390" s="14">
        <f>IF(Table1[[#This Row],[PoolQC]]="NA", 0, 1)</f>
        <v>0</v>
      </c>
      <c r="BZ1390" s="30" t="s">
        <v>83</v>
      </c>
      <c r="CA1390" s="14">
        <f>IF(Table1[[#This Row],[Fence]]="NA",0,1)</f>
        <v>0</v>
      </c>
      <c r="CB1390" t="s">
        <v>83</v>
      </c>
      <c r="CC1390">
        <v>0</v>
      </c>
      <c r="CD1390" s="30">
        <v>10</v>
      </c>
      <c r="CE1390">
        <v>2009</v>
      </c>
      <c r="CF1390" t="s">
        <v>110</v>
      </c>
      <c r="CG1390" t="s">
        <v>111</v>
      </c>
      <c r="CH1390" s="14">
        <f>IF(Table1[[#This Row],[SaleCondition]]="Normal",1,0)</f>
        <v>1</v>
      </c>
      <c r="CI1390" s="1">
        <v>377500</v>
      </c>
    </row>
    <row r="1391" spans="1:87" x14ac:dyDescent="0.2">
      <c r="A1391">
        <v>1390</v>
      </c>
      <c r="B1391">
        <v>50</v>
      </c>
      <c r="C1391" s="28" t="s">
        <v>142</v>
      </c>
      <c r="D1391">
        <v>60</v>
      </c>
      <c r="E1391">
        <v>6000</v>
      </c>
      <c r="F1391" s="28" t="s">
        <v>82</v>
      </c>
      <c r="G1391" t="s">
        <v>83</v>
      </c>
      <c r="H1391" t="s">
        <v>84</v>
      </c>
      <c r="I1391" s="28" t="s">
        <v>85</v>
      </c>
      <c r="J1391" t="s">
        <v>86</v>
      </c>
      <c r="K1391" s="30" t="s">
        <v>87</v>
      </c>
      <c r="L1391" t="s">
        <v>88</v>
      </c>
      <c r="M1391" s="31" t="s">
        <v>148</v>
      </c>
      <c r="N1391" s="31" t="s">
        <v>90</v>
      </c>
      <c r="O1391" s="28" t="s">
        <v>90</v>
      </c>
      <c r="P1391" t="s">
        <v>91</v>
      </c>
      <c r="Q1391" s="30" t="s">
        <v>132</v>
      </c>
      <c r="R1391" s="28">
        <v>6</v>
      </c>
      <c r="S1391" s="28">
        <v>6</v>
      </c>
      <c r="T1391">
        <v>1941</v>
      </c>
      <c r="U1391">
        <v>1950</v>
      </c>
      <c r="V1391" s="14">
        <f t="shared" si="21"/>
        <v>1</v>
      </c>
      <c r="W1391" s="28" t="s">
        <v>93</v>
      </c>
      <c r="X1391" s="28" t="s">
        <v>94</v>
      </c>
      <c r="Y1391" s="30" t="s">
        <v>124</v>
      </c>
      <c r="Z1391" s="28" t="s">
        <v>124</v>
      </c>
      <c r="AA1391" t="s">
        <v>117</v>
      </c>
      <c r="AB1391" s="28">
        <v>0</v>
      </c>
      <c r="AC1391" s="28" t="s">
        <v>98</v>
      </c>
      <c r="AD1391" s="28" t="s">
        <v>97</v>
      </c>
      <c r="AE1391" s="30" t="s">
        <v>126</v>
      </c>
      <c r="AF1391" t="s">
        <v>98</v>
      </c>
      <c r="AG1391" t="s">
        <v>97</v>
      </c>
      <c r="AH1391" t="s">
        <v>100</v>
      </c>
      <c r="AI1391" t="s">
        <v>119</v>
      </c>
      <c r="AJ1391">
        <v>375</v>
      </c>
      <c r="AK1391" t="s">
        <v>102</v>
      </c>
      <c r="AL1391">
        <v>0</v>
      </c>
      <c r="AM1391">
        <v>360</v>
      </c>
      <c r="AN1391">
        <v>735</v>
      </c>
      <c r="AO1391" s="28" t="s">
        <v>103</v>
      </c>
      <c r="AP1391" s="28" t="s">
        <v>104</v>
      </c>
      <c r="AQ1391" t="s">
        <v>105</v>
      </c>
      <c r="AR1391" t="s">
        <v>106</v>
      </c>
      <c r="AS1391">
        <v>869</v>
      </c>
      <c r="AT1391">
        <v>349</v>
      </c>
      <c r="AU1391">
        <v>0</v>
      </c>
      <c r="AV1391">
        <v>1218</v>
      </c>
      <c r="AW1391" s="30">
        <v>0</v>
      </c>
      <c r="AX1391">
        <v>1</v>
      </c>
      <c r="AY1391" s="30">
        <v>1</v>
      </c>
      <c r="AZ1391" s="30">
        <v>0</v>
      </c>
      <c r="BA1391">
        <v>3</v>
      </c>
      <c r="BB1391" s="14">
        <f>IF(Table1[[#This Row],[FullBath]]+Table1[[#This Row],[HalfBath]]=Table1[[#This Row],[BedroomAbvGr]],1,0)</f>
        <v>0</v>
      </c>
      <c r="BC1391">
        <v>1</v>
      </c>
      <c r="BD1391" s="30" t="s">
        <v>98</v>
      </c>
      <c r="BE1391">
        <v>6</v>
      </c>
      <c r="BF1391" t="s">
        <v>107</v>
      </c>
      <c r="BG1391">
        <v>1</v>
      </c>
      <c r="BH1391" t="s">
        <v>97</v>
      </c>
      <c r="BI1391" t="s">
        <v>127</v>
      </c>
      <c r="BJ1391">
        <v>2003</v>
      </c>
      <c r="BK1391" t="s">
        <v>102</v>
      </c>
      <c r="BL1391">
        <v>2</v>
      </c>
      <c r="BM1391">
        <v>440</v>
      </c>
      <c r="BN1391" t="s">
        <v>98</v>
      </c>
      <c r="BO1391" t="s">
        <v>98</v>
      </c>
      <c r="BP1391" t="s">
        <v>105</v>
      </c>
      <c r="BQ1391" s="30">
        <v>0</v>
      </c>
      <c r="BR1391" s="14">
        <f>IF(Table1[[#This Row],[WoodDeckSF]]&gt;0,1,0)</f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s="28" t="s">
        <v>83</v>
      </c>
      <c r="BY1391" s="14">
        <f>IF(Table1[[#This Row],[PoolQC]]="NA", 0, 1)</f>
        <v>0</v>
      </c>
      <c r="BZ1391" s="30" t="s">
        <v>83</v>
      </c>
      <c r="CA1391" s="14">
        <f>IF(Table1[[#This Row],[Fence]]="NA",0,1)</f>
        <v>0</v>
      </c>
      <c r="CB1391" t="s">
        <v>83</v>
      </c>
      <c r="CC1391">
        <v>0</v>
      </c>
      <c r="CD1391" s="30">
        <v>3</v>
      </c>
      <c r="CE1391">
        <v>2007</v>
      </c>
      <c r="CF1391" t="s">
        <v>110</v>
      </c>
      <c r="CG1391" t="s">
        <v>111</v>
      </c>
      <c r="CH1391" s="14">
        <f>IF(Table1[[#This Row],[SaleCondition]]="Normal",1,0)</f>
        <v>1</v>
      </c>
      <c r="CI1391" s="1">
        <v>131000</v>
      </c>
    </row>
    <row r="1392" spans="1:87" x14ac:dyDescent="0.2">
      <c r="A1392">
        <v>1391</v>
      </c>
      <c r="B1392">
        <v>20</v>
      </c>
      <c r="C1392" s="28" t="s">
        <v>81</v>
      </c>
      <c r="D1392">
        <v>70</v>
      </c>
      <c r="E1392">
        <v>9100</v>
      </c>
      <c r="F1392" s="28" t="s">
        <v>82</v>
      </c>
      <c r="G1392" t="s">
        <v>83</v>
      </c>
      <c r="H1392" t="s">
        <v>84</v>
      </c>
      <c r="I1392" s="28" t="s">
        <v>85</v>
      </c>
      <c r="J1392" t="s">
        <v>86</v>
      </c>
      <c r="K1392" s="30" t="s">
        <v>87</v>
      </c>
      <c r="L1392" t="s">
        <v>88</v>
      </c>
      <c r="M1392" s="31" t="s">
        <v>89</v>
      </c>
      <c r="N1392" s="31" t="s">
        <v>90</v>
      </c>
      <c r="O1392" s="28" t="s">
        <v>90</v>
      </c>
      <c r="P1392" t="s">
        <v>91</v>
      </c>
      <c r="Q1392" s="30" t="s">
        <v>115</v>
      </c>
      <c r="R1392" s="28">
        <v>7</v>
      </c>
      <c r="S1392" s="28">
        <v>5</v>
      </c>
      <c r="T1392">
        <v>2000</v>
      </c>
      <c r="U1392">
        <v>2000</v>
      </c>
      <c r="V1392" s="14">
        <f t="shared" si="21"/>
        <v>0</v>
      </c>
      <c r="W1392" s="28" t="s">
        <v>93</v>
      </c>
      <c r="X1392" s="28" t="s">
        <v>94</v>
      </c>
      <c r="Y1392" s="30" t="s">
        <v>95</v>
      </c>
      <c r="Z1392" s="28" t="s">
        <v>95</v>
      </c>
      <c r="AA1392" t="s">
        <v>96</v>
      </c>
      <c r="AB1392" s="28">
        <v>244</v>
      </c>
      <c r="AC1392" s="28" t="s">
        <v>97</v>
      </c>
      <c r="AD1392" s="28" t="s">
        <v>98</v>
      </c>
      <c r="AE1392" s="30" t="s">
        <v>99</v>
      </c>
      <c r="AF1392" t="s">
        <v>97</v>
      </c>
      <c r="AG1392" t="s">
        <v>98</v>
      </c>
      <c r="AH1392" t="s">
        <v>130</v>
      </c>
      <c r="AI1392" t="s">
        <v>101</v>
      </c>
      <c r="AJ1392">
        <v>1400</v>
      </c>
      <c r="AK1392" t="s">
        <v>102</v>
      </c>
      <c r="AL1392">
        <v>0</v>
      </c>
      <c r="AM1392">
        <v>125</v>
      </c>
      <c r="AN1392">
        <v>1525</v>
      </c>
      <c r="AO1392" s="28" t="s">
        <v>103</v>
      </c>
      <c r="AP1392" s="28" t="s">
        <v>104</v>
      </c>
      <c r="AQ1392" t="s">
        <v>105</v>
      </c>
      <c r="AR1392" t="s">
        <v>106</v>
      </c>
      <c r="AS1392">
        <v>1525</v>
      </c>
      <c r="AT1392">
        <v>0</v>
      </c>
      <c r="AU1392">
        <v>0</v>
      </c>
      <c r="AV1392">
        <v>1525</v>
      </c>
      <c r="AW1392" s="30">
        <v>1</v>
      </c>
      <c r="AX1392">
        <v>0</v>
      </c>
      <c r="AY1392" s="30">
        <v>2</v>
      </c>
      <c r="AZ1392" s="30">
        <v>0</v>
      </c>
      <c r="BA1392">
        <v>3</v>
      </c>
      <c r="BB1392" s="14">
        <f>IF(Table1[[#This Row],[FullBath]]+Table1[[#This Row],[HalfBath]]=Table1[[#This Row],[BedroomAbvGr]],1,0)</f>
        <v>0</v>
      </c>
      <c r="BC1392">
        <v>1</v>
      </c>
      <c r="BD1392" s="30" t="s">
        <v>97</v>
      </c>
      <c r="BE1392">
        <v>6</v>
      </c>
      <c r="BF1392" t="s">
        <v>107</v>
      </c>
      <c r="BG1392">
        <v>0</v>
      </c>
      <c r="BH1392" t="s">
        <v>83</v>
      </c>
      <c r="BI1392" t="s">
        <v>108</v>
      </c>
      <c r="BJ1392">
        <v>2000</v>
      </c>
      <c r="BK1392" t="s">
        <v>109</v>
      </c>
      <c r="BL1392">
        <v>2</v>
      </c>
      <c r="BM1392">
        <v>541</v>
      </c>
      <c r="BN1392" t="s">
        <v>98</v>
      </c>
      <c r="BO1392" t="s">
        <v>98</v>
      </c>
      <c r="BP1392" t="s">
        <v>105</v>
      </c>
      <c r="BQ1392" s="30">
        <v>219</v>
      </c>
      <c r="BR1392" s="14">
        <f>IF(Table1[[#This Row],[WoodDeckSF]]&gt;0,1,0)</f>
        <v>1</v>
      </c>
      <c r="BS1392">
        <v>36</v>
      </c>
      <c r="BT1392">
        <v>0</v>
      </c>
      <c r="BU1392">
        <v>0</v>
      </c>
      <c r="BV1392">
        <v>0</v>
      </c>
      <c r="BW1392">
        <v>0</v>
      </c>
      <c r="BX1392" s="28" t="s">
        <v>83</v>
      </c>
      <c r="BY1392" s="14">
        <f>IF(Table1[[#This Row],[PoolQC]]="NA", 0, 1)</f>
        <v>0</v>
      </c>
      <c r="BZ1392" s="30" t="s">
        <v>83</v>
      </c>
      <c r="CA1392" s="14">
        <f>IF(Table1[[#This Row],[Fence]]="NA",0,1)</f>
        <v>0</v>
      </c>
      <c r="CB1392" t="s">
        <v>83</v>
      </c>
      <c r="CC1392">
        <v>0</v>
      </c>
      <c r="CD1392" s="30">
        <v>9</v>
      </c>
      <c r="CE1392">
        <v>2006</v>
      </c>
      <c r="CF1392" t="s">
        <v>110</v>
      </c>
      <c r="CG1392" t="s">
        <v>111</v>
      </c>
      <c r="CH1392" s="14">
        <f>IF(Table1[[#This Row],[SaleCondition]]="Normal",1,0)</f>
        <v>1</v>
      </c>
      <c r="CI1392" s="1">
        <v>235000</v>
      </c>
    </row>
    <row r="1393" spans="1:87" x14ac:dyDescent="0.2">
      <c r="A1393">
        <v>1392</v>
      </c>
      <c r="B1393">
        <v>90</v>
      </c>
      <c r="C1393" s="28" t="s">
        <v>81</v>
      </c>
      <c r="D1393">
        <v>65</v>
      </c>
      <c r="E1393">
        <v>8944</v>
      </c>
      <c r="F1393" s="28" t="s">
        <v>82</v>
      </c>
      <c r="G1393" t="s">
        <v>83</v>
      </c>
      <c r="H1393" t="s">
        <v>84</v>
      </c>
      <c r="I1393" s="28" t="s">
        <v>85</v>
      </c>
      <c r="J1393" t="s">
        <v>86</v>
      </c>
      <c r="K1393" s="30" t="s">
        <v>87</v>
      </c>
      <c r="L1393" t="s">
        <v>88</v>
      </c>
      <c r="M1393" s="31" t="s">
        <v>162</v>
      </c>
      <c r="N1393" s="31" t="s">
        <v>90</v>
      </c>
      <c r="O1393" s="28" t="s">
        <v>90</v>
      </c>
      <c r="P1393" t="s">
        <v>167</v>
      </c>
      <c r="Q1393" s="30" t="s">
        <v>115</v>
      </c>
      <c r="R1393" s="28">
        <v>5</v>
      </c>
      <c r="S1393" s="28">
        <v>5</v>
      </c>
      <c r="T1393">
        <v>1967</v>
      </c>
      <c r="U1393">
        <v>1967</v>
      </c>
      <c r="V1393" s="14">
        <f t="shared" si="21"/>
        <v>0</v>
      </c>
      <c r="W1393" s="28" t="s">
        <v>93</v>
      </c>
      <c r="X1393" s="28" t="s">
        <v>94</v>
      </c>
      <c r="Y1393" s="30" t="s">
        <v>161</v>
      </c>
      <c r="Z1393" s="28" t="s">
        <v>161</v>
      </c>
      <c r="AA1393" t="s">
        <v>117</v>
      </c>
      <c r="AB1393" s="28">
        <v>0</v>
      </c>
      <c r="AC1393" s="28" t="s">
        <v>98</v>
      </c>
      <c r="AD1393" s="28" t="s">
        <v>98</v>
      </c>
      <c r="AE1393" s="30" t="s">
        <v>118</v>
      </c>
      <c r="AF1393" t="s">
        <v>98</v>
      </c>
      <c r="AG1393" t="s">
        <v>98</v>
      </c>
      <c r="AH1393" t="s">
        <v>100</v>
      </c>
      <c r="AI1393" t="s">
        <v>102</v>
      </c>
      <c r="AJ1393">
        <v>0</v>
      </c>
      <c r="AK1393" t="s">
        <v>102</v>
      </c>
      <c r="AL1393">
        <v>0</v>
      </c>
      <c r="AM1393">
        <v>1584</v>
      </c>
      <c r="AN1393">
        <v>1584</v>
      </c>
      <c r="AO1393" s="28" t="s">
        <v>103</v>
      </c>
      <c r="AP1393" s="28" t="s">
        <v>98</v>
      </c>
      <c r="AQ1393" t="s">
        <v>105</v>
      </c>
      <c r="AR1393" t="s">
        <v>106</v>
      </c>
      <c r="AS1393">
        <v>1584</v>
      </c>
      <c r="AT1393">
        <v>0</v>
      </c>
      <c r="AU1393">
        <v>0</v>
      </c>
      <c r="AV1393">
        <v>1584</v>
      </c>
      <c r="AW1393" s="30">
        <v>0</v>
      </c>
      <c r="AX1393">
        <v>0</v>
      </c>
      <c r="AY1393" s="30">
        <v>2</v>
      </c>
      <c r="AZ1393" s="30">
        <v>0</v>
      </c>
      <c r="BA1393">
        <v>4</v>
      </c>
      <c r="BB1393" s="14">
        <f>IF(Table1[[#This Row],[FullBath]]+Table1[[#This Row],[HalfBath]]=Table1[[#This Row],[BedroomAbvGr]],1,0)</f>
        <v>0</v>
      </c>
      <c r="BC1393">
        <v>2</v>
      </c>
      <c r="BD1393" s="30" t="s">
        <v>98</v>
      </c>
      <c r="BE1393">
        <v>8</v>
      </c>
      <c r="BF1393" t="s">
        <v>194</v>
      </c>
      <c r="BG1393">
        <v>0</v>
      </c>
      <c r="BH1393" t="s">
        <v>83</v>
      </c>
      <c r="BI1393" t="s">
        <v>127</v>
      </c>
      <c r="BJ1393">
        <v>1967</v>
      </c>
      <c r="BK1393" t="s">
        <v>102</v>
      </c>
      <c r="BL1393">
        <v>3</v>
      </c>
      <c r="BM1393">
        <v>792</v>
      </c>
      <c r="BN1393" t="s">
        <v>98</v>
      </c>
      <c r="BO1393" t="s">
        <v>98</v>
      </c>
      <c r="BP1393" t="s">
        <v>105</v>
      </c>
      <c r="BQ1393" s="30">
        <v>0</v>
      </c>
      <c r="BR1393" s="14">
        <f>IF(Table1[[#This Row],[WoodDeckSF]]&gt;0,1,0)</f>
        <v>0</v>
      </c>
      <c r="BS1393">
        <v>152</v>
      </c>
      <c r="BT1393">
        <v>0</v>
      </c>
      <c r="BU1393">
        <v>0</v>
      </c>
      <c r="BV1393">
        <v>0</v>
      </c>
      <c r="BW1393">
        <v>0</v>
      </c>
      <c r="BX1393" s="28" t="s">
        <v>83</v>
      </c>
      <c r="BY1393" s="14">
        <f>IF(Table1[[#This Row],[PoolQC]]="NA", 0, 1)</f>
        <v>0</v>
      </c>
      <c r="BZ1393" s="30" t="s">
        <v>83</v>
      </c>
      <c r="CA1393" s="14">
        <f>IF(Table1[[#This Row],[Fence]]="NA",0,1)</f>
        <v>0</v>
      </c>
      <c r="CB1393" t="s">
        <v>83</v>
      </c>
      <c r="CC1393">
        <v>0</v>
      </c>
      <c r="CD1393" s="30">
        <v>4</v>
      </c>
      <c r="CE1393">
        <v>2009</v>
      </c>
      <c r="CF1393" t="s">
        <v>110</v>
      </c>
      <c r="CG1393" t="s">
        <v>111</v>
      </c>
      <c r="CH1393" s="14">
        <f>IF(Table1[[#This Row],[SaleCondition]]="Normal",1,0)</f>
        <v>1</v>
      </c>
      <c r="CI1393" s="1">
        <v>124000</v>
      </c>
    </row>
    <row r="1394" spans="1:87" x14ac:dyDescent="0.2">
      <c r="A1394">
        <v>1393</v>
      </c>
      <c r="B1394">
        <v>85</v>
      </c>
      <c r="C1394" s="28" t="s">
        <v>81</v>
      </c>
      <c r="D1394">
        <v>68</v>
      </c>
      <c r="E1394">
        <v>7838</v>
      </c>
      <c r="F1394" s="28" t="s">
        <v>82</v>
      </c>
      <c r="G1394" t="s">
        <v>83</v>
      </c>
      <c r="H1394" t="s">
        <v>84</v>
      </c>
      <c r="I1394" s="28" t="s">
        <v>85</v>
      </c>
      <c r="J1394" t="s">
        <v>86</v>
      </c>
      <c r="K1394" s="30" t="s">
        <v>87</v>
      </c>
      <c r="L1394" t="s">
        <v>88</v>
      </c>
      <c r="M1394" s="31" t="s">
        <v>162</v>
      </c>
      <c r="N1394" s="31" t="s">
        <v>90</v>
      </c>
      <c r="O1394" s="28" t="s">
        <v>90</v>
      </c>
      <c r="P1394" t="s">
        <v>91</v>
      </c>
      <c r="Q1394" s="30" t="s">
        <v>191</v>
      </c>
      <c r="R1394" s="28">
        <v>5</v>
      </c>
      <c r="S1394" s="28">
        <v>5</v>
      </c>
      <c r="T1394">
        <v>1967</v>
      </c>
      <c r="U1394">
        <v>1967</v>
      </c>
      <c r="V1394" s="14">
        <f t="shared" si="21"/>
        <v>0</v>
      </c>
      <c r="W1394" s="28" t="s">
        <v>93</v>
      </c>
      <c r="X1394" s="28" t="s">
        <v>94</v>
      </c>
      <c r="Y1394" s="30" t="s">
        <v>140</v>
      </c>
      <c r="Z1394" s="28" t="s">
        <v>140</v>
      </c>
      <c r="AA1394" t="s">
        <v>117</v>
      </c>
      <c r="AB1394" s="28">
        <v>0</v>
      </c>
      <c r="AC1394" s="28" t="s">
        <v>98</v>
      </c>
      <c r="AD1394" s="28" t="s">
        <v>98</v>
      </c>
      <c r="AE1394" s="30" t="s">
        <v>118</v>
      </c>
      <c r="AF1394" t="s">
        <v>98</v>
      </c>
      <c r="AG1394" t="s">
        <v>98</v>
      </c>
      <c r="AH1394" t="s">
        <v>130</v>
      </c>
      <c r="AI1394" t="s">
        <v>119</v>
      </c>
      <c r="AJ1394">
        <v>769</v>
      </c>
      <c r="AK1394" t="s">
        <v>102</v>
      </c>
      <c r="AL1394">
        <v>0</v>
      </c>
      <c r="AM1394">
        <v>95</v>
      </c>
      <c r="AN1394">
        <v>864</v>
      </c>
      <c r="AO1394" s="28" t="s">
        <v>103</v>
      </c>
      <c r="AP1394" s="28" t="s">
        <v>98</v>
      </c>
      <c r="AQ1394" t="s">
        <v>105</v>
      </c>
      <c r="AR1394" t="s">
        <v>106</v>
      </c>
      <c r="AS1394">
        <v>900</v>
      </c>
      <c r="AT1394">
        <v>0</v>
      </c>
      <c r="AU1394">
        <v>0</v>
      </c>
      <c r="AV1394">
        <v>900</v>
      </c>
      <c r="AW1394" s="30">
        <v>1</v>
      </c>
      <c r="AX1394">
        <v>0</v>
      </c>
      <c r="AY1394" s="30">
        <v>1</v>
      </c>
      <c r="AZ1394" s="30">
        <v>0</v>
      </c>
      <c r="BA1394">
        <v>3</v>
      </c>
      <c r="BB1394" s="14">
        <f>IF(Table1[[#This Row],[FullBath]]+Table1[[#This Row],[HalfBath]]=Table1[[#This Row],[BedroomAbvGr]],1,0)</f>
        <v>0</v>
      </c>
      <c r="BC1394">
        <v>1</v>
      </c>
      <c r="BD1394" s="30" t="s">
        <v>98</v>
      </c>
      <c r="BE1394">
        <v>6</v>
      </c>
      <c r="BF1394" t="s">
        <v>107</v>
      </c>
      <c r="BG1394">
        <v>1</v>
      </c>
      <c r="BH1394" t="s">
        <v>212</v>
      </c>
      <c r="BI1394" t="s">
        <v>108</v>
      </c>
      <c r="BJ1394">
        <v>1967</v>
      </c>
      <c r="BK1394" t="s">
        <v>109</v>
      </c>
      <c r="BL1394">
        <v>1</v>
      </c>
      <c r="BM1394">
        <v>288</v>
      </c>
      <c r="BN1394" t="s">
        <v>98</v>
      </c>
      <c r="BO1394" t="s">
        <v>98</v>
      </c>
      <c r="BP1394" t="s">
        <v>105</v>
      </c>
      <c r="BQ1394" s="30">
        <v>175</v>
      </c>
      <c r="BR1394" s="14">
        <f>IF(Table1[[#This Row],[WoodDeckSF]]&gt;0,1,0)</f>
        <v>1</v>
      </c>
      <c r="BS1394">
        <v>144</v>
      </c>
      <c r="BT1394">
        <v>0</v>
      </c>
      <c r="BU1394">
        <v>0</v>
      </c>
      <c r="BV1394">
        <v>0</v>
      </c>
      <c r="BW1394">
        <v>0</v>
      </c>
      <c r="BX1394" s="28" t="s">
        <v>83</v>
      </c>
      <c r="BY1394" s="14">
        <f>IF(Table1[[#This Row],[PoolQC]]="NA", 0, 1)</f>
        <v>0</v>
      </c>
      <c r="BZ1394" s="30" t="s">
        <v>218</v>
      </c>
      <c r="CA1394" s="14">
        <f>IF(Table1[[#This Row],[Fence]]="NA",0,1)</f>
        <v>1</v>
      </c>
      <c r="CB1394" t="s">
        <v>83</v>
      </c>
      <c r="CC1394">
        <v>0</v>
      </c>
      <c r="CD1394" s="30">
        <v>12</v>
      </c>
      <c r="CE1394">
        <v>2006</v>
      </c>
      <c r="CF1394" t="s">
        <v>110</v>
      </c>
      <c r="CG1394" t="s">
        <v>111</v>
      </c>
      <c r="CH1394" s="14">
        <f>IF(Table1[[#This Row],[SaleCondition]]="Normal",1,0)</f>
        <v>1</v>
      </c>
      <c r="CI1394" s="1">
        <v>123000</v>
      </c>
    </row>
    <row r="1395" spans="1:87" x14ac:dyDescent="0.2">
      <c r="A1395">
        <v>1394</v>
      </c>
      <c r="B1395">
        <v>190</v>
      </c>
      <c r="C1395" s="28" t="s">
        <v>142</v>
      </c>
      <c r="D1395">
        <v>60</v>
      </c>
      <c r="E1395">
        <v>10800</v>
      </c>
      <c r="F1395" s="28" t="s">
        <v>82</v>
      </c>
      <c r="G1395" t="s">
        <v>82</v>
      </c>
      <c r="H1395" t="s">
        <v>84</v>
      </c>
      <c r="I1395" s="28" t="s">
        <v>85</v>
      </c>
      <c r="J1395" t="s">
        <v>86</v>
      </c>
      <c r="K1395" s="30" t="s">
        <v>87</v>
      </c>
      <c r="L1395" t="s">
        <v>88</v>
      </c>
      <c r="M1395" s="31" t="s">
        <v>143</v>
      </c>
      <c r="N1395" s="31" t="s">
        <v>90</v>
      </c>
      <c r="O1395" s="28" t="s">
        <v>90</v>
      </c>
      <c r="P1395" t="s">
        <v>149</v>
      </c>
      <c r="Q1395" s="30" t="s">
        <v>132</v>
      </c>
      <c r="R1395" s="28">
        <v>6</v>
      </c>
      <c r="S1395" s="28">
        <v>7</v>
      </c>
      <c r="T1395">
        <v>1905</v>
      </c>
      <c r="U1395">
        <v>2000</v>
      </c>
      <c r="V1395" s="14">
        <f t="shared" si="21"/>
        <v>1</v>
      </c>
      <c r="W1395" s="28" t="s">
        <v>93</v>
      </c>
      <c r="X1395" s="28" t="s">
        <v>94</v>
      </c>
      <c r="Y1395" s="30" t="s">
        <v>124</v>
      </c>
      <c r="Z1395" s="28" t="s">
        <v>124</v>
      </c>
      <c r="AA1395" t="s">
        <v>117</v>
      </c>
      <c r="AB1395" s="28">
        <v>0</v>
      </c>
      <c r="AC1395" s="28" t="s">
        <v>98</v>
      </c>
      <c r="AD1395" s="28" t="s">
        <v>98</v>
      </c>
      <c r="AE1395" s="30" t="s">
        <v>126</v>
      </c>
      <c r="AF1395" t="s">
        <v>147</v>
      </c>
      <c r="AG1395" t="s">
        <v>98</v>
      </c>
      <c r="AH1395" t="s">
        <v>100</v>
      </c>
      <c r="AI1395" t="s">
        <v>102</v>
      </c>
      <c r="AJ1395">
        <v>0</v>
      </c>
      <c r="AK1395" t="s">
        <v>102</v>
      </c>
      <c r="AL1395">
        <v>0</v>
      </c>
      <c r="AM1395">
        <v>482</v>
      </c>
      <c r="AN1395">
        <v>482</v>
      </c>
      <c r="AO1395" s="28" t="s">
        <v>103</v>
      </c>
      <c r="AP1395" s="28" t="s">
        <v>104</v>
      </c>
      <c r="AQ1395" t="s">
        <v>177</v>
      </c>
      <c r="AR1395" t="s">
        <v>106</v>
      </c>
      <c r="AS1395">
        <v>1221</v>
      </c>
      <c r="AT1395">
        <v>691</v>
      </c>
      <c r="AU1395">
        <v>0</v>
      </c>
      <c r="AV1395">
        <v>1912</v>
      </c>
      <c r="AW1395" s="30">
        <v>0</v>
      </c>
      <c r="AX1395">
        <v>0</v>
      </c>
      <c r="AY1395" s="30">
        <v>2</v>
      </c>
      <c r="AZ1395" s="30">
        <v>0</v>
      </c>
      <c r="BA1395">
        <v>3</v>
      </c>
      <c r="BB1395" s="14">
        <f>IF(Table1[[#This Row],[FullBath]]+Table1[[#This Row],[HalfBath]]=Table1[[#This Row],[BedroomAbvGr]],1,0)</f>
        <v>0</v>
      </c>
      <c r="BC1395">
        <v>2</v>
      </c>
      <c r="BD1395" s="30" t="s">
        <v>98</v>
      </c>
      <c r="BE1395">
        <v>7</v>
      </c>
      <c r="BF1395" t="s">
        <v>107</v>
      </c>
      <c r="BG1395">
        <v>1</v>
      </c>
      <c r="BH1395" t="s">
        <v>98</v>
      </c>
      <c r="BI1395" t="s">
        <v>127</v>
      </c>
      <c r="BJ1395">
        <v>2003</v>
      </c>
      <c r="BK1395" t="s">
        <v>102</v>
      </c>
      <c r="BL1395">
        <v>2</v>
      </c>
      <c r="BM1395">
        <v>672</v>
      </c>
      <c r="BN1395" t="s">
        <v>97</v>
      </c>
      <c r="BO1395" t="s">
        <v>98</v>
      </c>
      <c r="BP1395" t="s">
        <v>105</v>
      </c>
      <c r="BQ1395" s="30">
        <v>0</v>
      </c>
      <c r="BR1395" s="14">
        <f>IF(Table1[[#This Row],[WoodDeckSF]]&gt;0,1,0)</f>
        <v>0</v>
      </c>
      <c r="BS1395">
        <v>25</v>
      </c>
      <c r="BT1395">
        <v>212</v>
      </c>
      <c r="BU1395">
        <v>0</v>
      </c>
      <c r="BV1395">
        <v>0</v>
      </c>
      <c r="BW1395">
        <v>0</v>
      </c>
      <c r="BX1395" s="28" t="s">
        <v>83</v>
      </c>
      <c r="BY1395" s="14">
        <f>IF(Table1[[#This Row],[PoolQC]]="NA", 0, 1)</f>
        <v>0</v>
      </c>
      <c r="BZ1395" s="30" t="s">
        <v>83</v>
      </c>
      <c r="CA1395" s="14">
        <f>IF(Table1[[#This Row],[Fence]]="NA",0,1)</f>
        <v>0</v>
      </c>
      <c r="CB1395" t="s">
        <v>83</v>
      </c>
      <c r="CC1395">
        <v>0</v>
      </c>
      <c r="CD1395" s="30">
        <v>4</v>
      </c>
      <c r="CE1395">
        <v>2008</v>
      </c>
      <c r="CF1395" t="s">
        <v>110</v>
      </c>
      <c r="CG1395" t="s">
        <v>111</v>
      </c>
      <c r="CH1395" s="14">
        <f>IF(Table1[[#This Row],[SaleCondition]]="Normal",1,0)</f>
        <v>1</v>
      </c>
      <c r="CI1395" s="1">
        <v>163000</v>
      </c>
    </row>
    <row r="1396" spans="1:87" x14ac:dyDescent="0.2">
      <c r="A1396">
        <v>1395</v>
      </c>
      <c r="B1396">
        <v>120</v>
      </c>
      <c r="C1396" s="28" t="s">
        <v>81</v>
      </c>
      <c r="D1396">
        <v>53</v>
      </c>
      <c r="E1396">
        <v>4045</v>
      </c>
      <c r="F1396" s="28" t="s">
        <v>82</v>
      </c>
      <c r="G1396" t="s">
        <v>83</v>
      </c>
      <c r="H1396" t="s">
        <v>84</v>
      </c>
      <c r="I1396" s="28" t="s">
        <v>85</v>
      </c>
      <c r="J1396" t="s">
        <v>86</v>
      </c>
      <c r="K1396" s="30" t="s">
        <v>87</v>
      </c>
      <c r="L1396" t="s">
        <v>88</v>
      </c>
      <c r="M1396" s="31" t="s">
        <v>227</v>
      </c>
      <c r="N1396" s="31" t="s">
        <v>90</v>
      </c>
      <c r="O1396" s="28" t="s">
        <v>90</v>
      </c>
      <c r="P1396" t="s">
        <v>179</v>
      </c>
      <c r="Q1396" s="30" t="s">
        <v>115</v>
      </c>
      <c r="R1396" s="28">
        <v>7</v>
      </c>
      <c r="S1396" s="28">
        <v>5</v>
      </c>
      <c r="T1396">
        <v>2006</v>
      </c>
      <c r="U1396">
        <v>2006</v>
      </c>
      <c r="V1396" s="14">
        <f t="shared" si="21"/>
        <v>0</v>
      </c>
      <c r="W1396" s="28" t="s">
        <v>152</v>
      </c>
      <c r="X1396" s="28" t="s">
        <v>94</v>
      </c>
      <c r="Y1396" s="30" t="s">
        <v>95</v>
      </c>
      <c r="Z1396" s="28" t="s">
        <v>95</v>
      </c>
      <c r="AA1396" t="s">
        <v>96</v>
      </c>
      <c r="AB1396" s="28">
        <v>45</v>
      </c>
      <c r="AC1396" s="28" t="s">
        <v>97</v>
      </c>
      <c r="AD1396" s="28" t="s">
        <v>98</v>
      </c>
      <c r="AE1396" s="30" t="s">
        <v>99</v>
      </c>
      <c r="AF1396" t="s">
        <v>97</v>
      </c>
      <c r="AG1396" t="s">
        <v>98</v>
      </c>
      <c r="AH1396" t="s">
        <v>130</v>
      </c>
      <c r="AI1396" t="s">
        <v>101</v>
      </c>
      <c r="AJ1396">
        <v>1070</v>
      </c>
      <c r="AK1396" t="s">
        <v>102</v>
      </c>
      <c r="AL1396">
        <v>0</v>
      </c>
      <c r="AM1396">
        <v>286</v>
      </c>
      <c r="AN1396">
        <v>1356</v>
      </c>
      <c r="AO1396" s="28" t="s">
        <v>103</v>
      </c>
      <c r="AP1396" s="28" t="s">
        <v>104</v>
      </c>
      <c r="AQ1396" t="s">
        <v>105</v>
      </c>
      <c r="AR1396" t="s">
        <v>106</v>
      </c>
      <c r="AS1396">
        <v>1500</v>
      </c>
      <c r="AT1396">
        <v>0</v>
      </c>
      <c r="AU1396">
        <v>0</v>
      </c>
      <c r="AV1396">
        <v>1500</v>
      </c>
      <c r="AW1396" s="30">
        <v>1</v>
      </c>
      <c r="AX1396">
        <v>0</v>
      </c>
      <c r="AY1396" s="30">
        <v>2</v>
      </c>
      <c r="AZ1396" s="30">
        <v>0</v>
      </c>
      <c r="BA1396">
        <v>2</v>
      </c>
      <c r="BB1396" s="14">
        <f>IF(Table1[[#This Row],[FullBath]]+Table1[[#This Row],[HalfBath]]=Table1[[#This Row],[BedroomAbvGr]],1,0)</f>
        <v>1</v>
      </c>
      <c r="BC1396">
        <v>1</v>
      </c>
      <c r="BD1396" s="30" t="s">
        <v>97</v>
      </c>
      <c r="BE1396">
        <v>6</v>
      </c>
      <c r="BF1396" t="s">
        <v>107</v>
      </c>
      <c r="BG1396">
        <v>1</v>
      </c>
      <c r="BH1396" t="s">
        <v>97</v>
      </c>
      <c r="BI1396" t="s">
        <v>108</v>
      </c>
      <c r="BJ1396">
        <v>2006</v>
      </c>
      <c r="BK1396" t="s">
        <v>157</v>
      </c>
      <c r="BL1396">
        <v>3</v>
      </c>
      <c r="BM1396">
        <v>648</v>
      </c>
      <c r="BN1396" t="s">
        <v>98</v>
      </c>
      <c r="BO1396" t="s">
        <v>98</v>
      </c>
      <c r="BP1396" t="s">
        <v>105</v>
      </c>
      <c r="BQ1396" s="30">
        <v>161</v>
      </c>
      <c r="BR1396" s="14">
        <f>IF(Table1[[#This Row],[WoodDeckSF]]&gt;0,1,0)</f>
        <v>1</v>
      </c>
      <c r="BS1396">
        <v>20</v>
      </c>
      <c r="BT1396">
        <v>0</v>
      </c>
      <c r="BU1396">
        <v>0</v>
      </c>
      <c r="BV1396">
        <v>0</v>
      </c>
      <c r="BW1396">
        <v>0</v>
      </c>
      <c r="BX1396" s="28" t="s">
        <v>83</v>
      </c>
      <c r="BY1396" s="14">
        <f>IF(Table1[[#This Row],[PoolQC]]="NA", 0, 1)</f>
        <v>0</v>
      </c>
      <c r="BZ1396" s="30" t="s">
        <v>83</v>
      </c>
      <c r="CA1396" s="14">
        <f>IF(Table1[[#This Row],[Fence]]="NA",0,1)</f>
        <v>0</v>
      </c>
      <c r="CB1396" t="s">
        <v>83</v>
      </c>
      <c r="CC1396">
        <v>0</v>
      </c>
      <c r="CD1396" s="30">
        <v>10</v>
      </c>
      <c r="CE1396">
        <v>2006</v>
      </c>
      <c r="CF1396" t="s">
        <v>158</v>
      </c>
      <c r="CG1396" t="s">
        <v>159</v>
      </c>
      <c r="CH1396" s="14">
        <f>IF(Table1[[#This Row],[SaleCondition]]="Normal",1,0)</f>
        <v>0</v>
      </c>
      <c r="CI1396" s="1">
        <v>246578</v>
      </c>
    </row>
    <row r="1397" spans="1:87" x14ac:dyDescent="0.2">
      <c r="A1397">
        <v>1396</v>
      </c>
      <c r="B1397">
        <v>60</v>
      </c>
      <c r="C1397" s="28" t="s">
        <v>81</v>
      </c>
      <c r="D1397">
        <v>88</v>
      </c>
      <c r="E1397">
        <v>12665</v>
      </c>
      <c r="F1397" s="28" t="s">
        <v>82</v>
      </c>
      <c r="G1397" t="s">
        <v>83</v>
      </c>
      <c r="H1397" t="s">
        <v>120</v>
      </c>
      <c r="I1397" s="28" t="s">
        <v>85</v>
      </c>
      <c r="J1397" t="s">
        <v>86</v>
      </c>
      <c r="K1397" s="30" t="s">
        <v>87</v>
      </c>
      <c r="L1397" t="s">
        <v>88</v>
      </c>
      <c r="M1397" s="31" t="s">
        <v>189</v>
      </c>
      <c r="N1397" s="31" t="s">
        <v>90</v>
      </c>
      <c r="O1397" s="28" t="s">
        <v>90</v>
      </c>
      <c r="P1397" t="s">
        <v>91</v>
      </c>
      <c r="Q1397" s="30" t="s">
        <v>92</v>
      </c>
      <c r="R1397" s="28">
        <v>8</v>
      </c>
      <c r="S1397" s="28">
        <v>5</v>
      </c>
      <c r="T1397">
        <v>2005</v>
      </c>
      <c r="U1397">
        <v>2006</v>
      </c>
      <c r="V1397" s="14">
        <f t="shared" si="21"/>
        <v>1</v>
      </c>
      <c r="W1397" s="28" t="s">
        <v>152</v>
      </c>
      <c r="X1397" s="28" t="s">
        <v>94</v>
      </c>
      <c r="Y1397" s="30" t="s">
        <v>95</v>
      </c>
      <c r="Z1397" s="28" t="s">
        <v>95</v>
      </c>
      <c r="AA1397" t="s">
        <v>96</v>
      </c>
      <c r="AB1397" s="28">
        <v>245</v>
      </c>
      <c r="AC1397" s="28" t="s">
        <v>97</v>
      </c>
      <c r="AD1397" s="28" t="s">
        <v>98</v>
      </c>
      <c r="AE1397" s="30" t="s">
        <v>99</v>
      </c>
      <c r="AF1397" t="s">
        <v>97</v>
      </c>
      <c r="AG1397" t="s">
        <v>97</v>
      </c>
      <c r="AH1397" t="s">
        <v>97</v>
      </c>
      <c r="AI1397" t="s">
        <v>102</v>
      </c>
      <c r="AJ1397">
        <v>0</v>
      </c>
      <c r="AK1397" t="s">
        <v>102</v>
      </c>
      <c r="AL1397">
        <v>0</v>
      </c>
      <c r="AM1397">
        <v>1094</v>
      </c>
      <c r="AN1397">
        <v>1094</v>
      </c>
      <c r="AO1397" s="28" t="s">
        <v>103</v>
      </c>
      <c r="AP1397" s="28" t="s">
        <v>104</v>
      </c>
      <c r="AQ1397" t="s">
        <v>105</v>
      </c>
      <c r="AR1397" t="s">
        <v>106</v>
      </c>
      <c r="AS1397">
        <v>1133</v>
      </c>
      <c r="AT1397">
        <v>1349</v>
      </c>
      <c r="AU1397">
        <v>0</v>
      </c>
      <c r="AV1397">
        <v>2482</v>
      </c>
      <c r="AW1397" s="30">
        <v>0</v>
      </c>
      <c r="AX1397">
        <v>0</v>
      </c>
      <c r="AY1397" s="30">
        <v>2</v>
      </c>
      <c r="AZ1397" s="30">
        <v>1</v>
      </c>
      <c r="BA1397">
        <v>4</v>
      </c>
      <c r="BB1397" s="14">
        <f>IF(Table1[[#This Row],[FullBath]]+Table1[[#This Row],[HalfBath]]=Table1[[#This Row],[BedroomAbvGr]],1,0)</f>
        <v>0</v>
      </c>
      <c r="BC1397">
        <v>1</v>
      </c>
      <c r="BD1397" s="30" t="s">
        <v>97</v>
      </c>
      <c r="BE1397">
        <v>9</v>
      </c>
      <c r="BF1397" t="s">
        <v>107</v>
      </c>
      <c r="BG1397">
        <v>1</v>
      </c>
      <c r="BH1397" t="s">
        <v>97</v>
      </c>
      <c r="BI1397" t="s">
        <v>156</v>
      </c>
      <c r="BJ1397">
        <v>2005</v>
      </c>
      <c r="BK1397" t="s">
        <v>157</v>
      </c>
      <c r="BL1397">
        <v>3</v>
      </c>
      <c r="BM1397">
        <v>642</v>
      </c>
      <c r="BN1397" t="s">
        <v>98</v>
      </c>
      <c r="BO1397" t="s">
        <v>98</v>
      </c>
      <c r="BP1397" t="s">
        <v>105</v>
      </c>
      <c r="BQ1397" s="30">
        <v>144</v>
      </c>
      <c r="BR1397" s="14">
        <f>IF(Table1[[#This Row],[WoodDeckSF]]&gt;0,1,0)</f>
        <v>1</v>
      </c>
      <c r="BS1397">
        <v>39</v>
      </c>
      <c r="BT1397">
        <v>0</v>
      </c>
      <c r="BU1397">
        <v>0</v>
      </c>
      <c r="BV1397">
        <v>0</v>
      </c>
      <c r="BW1397">
        <v>0</v>
      </c>
      <c r="BX1397" s="28" t="s">
        <v>83</v>
      </c>
      <c r="BY1397" s="14">
        <f>IF(Table1[[#This Row],[PoolQC]]="NA", 0, 1)</f>
        <v>0</v>
      </c>
      <c r="BZ1397" s="30" t="s">
        <v>83</v>
      </c>
      <c r="CA1397" s="14">
        <f>IF(Table1[[#This Row],[Fence]]="NA",0,1)</f>
        <v>0</v>
      </c>
      <c r="CB1397" t="s">
        <v>83</v>
      </c>
      <c r="CC1397">
        <v>0</v>
      </c>
      <c r="CD1397" s="30">
        <v>2</v>
      </c>
      <c r="CE1397">
        <v>2007</v>
      </c>
      <c r="CF1397" t="s">
        <v>110</v>
      </c>
      <c r="CG1397" t="s">
        <v>111</v>
      </c>
      <c r="CH1397" s="14">
        <f>IF(Table1[[#This Row],[SaleCondition]]="Normal",1,0)</f>
        <v>1</v>
      </c>
      <c r="CI1397" s="1">
        <v>281213</v>
      </c>
    </row>
    <row r="1398" spans="1:87" x14ac:dyDescent="0.2">
      <c r="A1398">
        <v>1397</v>
      </c>
      <c r="B1398">
        <v>20</v>
      </c>
      <c r="C1398" s="28" t="s">
        <v>81</v>
      </c>
      <c r="D1398" t="s">
        <v>83</v>
      </c>
      <c r="E1398">
        <v>57200</v>
      </c>
      <c r="F1398" s="28" t="s">
        <v>82</v>
      </c>
      <c r="G1398" t="s">
        <v>83</v>
      </c>
      <c r="H1398" t="s">
        <v>120</v>
      </c>
      <c r="I1398" s="28" t="s">
        <v>175</v>
      </c>
      <c r="J1398" t="s">
        <v>86</v>
      </c>
      <c r="K1398" s="30" t="s">
        <v>87</v>
      </c>
      <c r="L1398" t="s">
        <v>213</v>
      </c>
      <c r="M1398" s="31" t="s">
        <v>189</v>
      </c>
      <c r="N1398" s="31" t="s">
        <v>90</v>
      </c>
      <c r="O1398" s="28" t="s">
        <v>90</v>
      </c>
      <c r="P1398" t="s">
        <v>91</v>
      </c>
      <c r="Q1398" s="30" t="s">
        <v>115</v>
      </c>
      <c r="R1398" s="28">
        <v>5</v>
      </c>
      <c r="S1398" s="28">
        <v>5</v>
      </c>
      <c r="T1398">
        <v>1948</v>
      </c>
      <c r="U1398">
        <v>1950</v>
      </c>
      <c r="V1398" s="14">
        <f t="shared" si="21"/>
        <v>1</v>
      </c>
      <c r="W1398" s="28" t="s">
        <v>93</v>
      </c>
      <c r="X1398" s="28" t="s">
        <v>94</v>
      </c>
      <c r="Y1398" s="30" t="s">
        <v>124</v>
      </c>
      <c r="Z1398" s="28" t="s">
        <v>124</v>
      </c>
      <c r="AA1398" t="s">
        <v>117</v>
      </c>
      <c r="AB1398" s="28">
        <v>0</v>
      </c>
      <c r="AC1398" s="28" t="s">
        <v>98</v>
      </c>
      <c r="AD1398" s="28" t="s">
        <v>98</v>
      </c>
      <c r="AE1398" s="30" t="s">
        <v>118</v>
      </c>
      <c r="AF1398" t="s">
        <v>98</v>
      </c>
      <c r="AG1398" t="s">
        <v>98</v>
      </c>
      <c r="AH1398" t="s">
        <v>130</v>
      </c>
      <c r="AI1398" t="s">
        <v>141</v>
      </c>
      <c r="AJ1398">
        <v>353</v>
      </c>
      <c r="AK1398" t="s">
        <v>153</v>
      </c>
      <c r="AL1398">
        <v>334</v>
      </c>
      <c r="AM1398">
        <v>60</v>
      </c>
      <c r="AN1398">
        <v>747</v>
      </c>
      <c r="AO1398" s="28" t="s">
        <v>103</v>
      </c>
      <c r="AP1398" s="28" t="s">
        <v>98</v>
      </c>
      <c r="AQ1398" t="s">
        <v>105</v>
      </c>
      <c r="AR1398" t="s">
        <v>106</v>
      </c>
      <c r="AS1398">
        <v>1687</v>
      </c>
      <c r="AT1398">
        <v>0</v>
      </c>
      <c r="AU1398">
        <v>0</v>
      </c>
      <c r="AV1398">
        <v>1687</v>
      </c>
      <c r="AW1398" s="30">
        <v>1</v>
      </c>
      <c r="AX1398">
        <v>0</v>
      </c>
      <c r="AY1398" s="30">
        <v>1</v>
      </c>
      <c r="AZ1398" s="30">
        <v>0</v>
      </c>
      <c r="BA1398">
        <v>3</v>
      </c>
      <c r="BB1398" s="14">
        <f>IF(Table1[[#This Row],[FullBath]]+Table1[[#This Row],[HalfBath]]=Table1[[#This Row],[BedroomAbvGr]],1,0)</f>
        <v>0</v>
      </c>
      <c r="BC1398">
        <v>1</v>
      </c>
      <c r="BD1398" s="30" t="s">
        <v>98</v>
      </c>
      <c r="BE1398">
        <v>7</v>
      </c>
      <c r="BF1398" t="s">
        <v>146</v>
      </c>
      <c r="BG1398">
        <v>2</v>
      </c>
      <c r="BH1398" t="s">
        <v>98</v>
      </c>
      <c r="BI1398" t="s">
        <v>127</v>
      </c>
      <c r="BJ1398">
        <v>1966</v>
      </c>
      <c r="BK1398" t="s">
        <v>102</v>
      </c>
      <c r="BL1398">
        <v>2</v>
      </c>
      <c r="BM1398">
        <v>572</v>
      </c>
      <c r="BN1398" t="s">
        <v>98</v>
      </c>
      <c r="BO1398" t="s">
        <v>98</v>
      </c>
      <c r="BP1398" t="s">
        <v>177</v>
      </c>
      <c r="BQ1398" s="30">
        <v>0</v>
      </c>
      <c r="BR1398" s="14">
        <f>IF(Table1[[#This Row],[WoodDeckSF]]&gt;0,1,0)</f>
        <v>0</v>
      </c>
      <c r="BS1398">
        <v>0</v>
      </c>
      <c r="BT1398">
        <v>50</v>
      </c>
      <c r="BU1398">
        <v>0</v>
      </c>
      <c r="BV1398">
        <v>0</v>
      </c>
      <c r="BW1398">
        <v>0</v>
      </c>
      <c r="BX1398" s="28" t="s">
        <v>83</v>
      </c>
      <c r="BY1398" s="14">
        <f>IF(Table1[[#This Row],[PoolQC]]="NA", 0, 1)</f>
        <v>0</v>
      </c>
      <c r="BZ1398" s="30" t="s">
        <v>83</v>
      </c>
      <c r="CA1398" s="14">
        <f>IF(Table1[[#This Row],[Fence]]="NA",0,1)</f>
        <v>0</v>
      </c>
      <c r="CB1398" t="s">
        <v>83</v>
      </c>
      <c r="CC1398">
        <v>0</v>
      </c>
      <c r="CD1398" s="30">
        <v>6</v>
      </c>
      <c r="CE1398">
        <v>2010</v>
      </c>
      <c r="CF1398" t="s">
        <v>110</v>
      </c>
      <c r="CG1398" t="s">
        <v>111</v>
      </c>
      <c r="CH1398" s="14">
        <f>IF(Table1[[#This Row],[SaleCondition]]="Normal",1,0)</f>
        <v>1</v>
      </c>
      <c r="CI1398" s="1">
        <v>160000</v>
      </c>
    </row>
    <row r="1399" spans="1:87" x14ac:dyDescent="0.2">
      <c r="A1399">
        <v>1398</v>
      </c>
      <c r="B1399">
        <v>70</v>
      </c>
      <c r="C1399" s="28" t="s">
        <v>142</v>
      </c>
      <c r="D1399">
        <v>51</v>
      </c>
      <c r="E1399">
        <v>6120</v>
      </c>
      <c r="F1399" s="28" t="s">
        <v>82</v>
      </c>
      <c r="G1399" t="s">
        <v>83</v>
      </c>
      <c r="H1399" t="s">
        <v>84</v>
      </c>
      <c r="I1399" s="28" t="s">
        <v>85</v>
      </c>
      <c r="J1399" t="s">
        <v>86</v>
      </c>
      <c r="K1399" s="30" t="s">
        <v>87</v>
      </c>
      <c r="L1399" t="s">
        <v>88</v>
      </c>
      <c r="M1399" s="31" t="s">
        <v>148</v>
      </c>
      <c r="N1399" s="31" t="s">
        <v>90</v>
      </c>
      <c r="O1399" s="28" t="s">
        <v>90</v>
      </c>
      <c r="P1399" t="s">
        <v>91</v>
      </c>
      <c r="Q1399" s="30" t="s">
        <v>92</v>
      </c>
      <c r="R1399" s="28">
        <v>5</v>
      </c>
      <c r="S1399" s="28">
        <v>8</v>
      </c>
      <c r="T1399">
        <v>1920</v>
      </c>
      <c r="U1399">
        <v>2004</v>
      </c>
      <c r="V1399" s="14">
        <f t="shared" si="21"/>
        <v>1</v>
      </c>
      <c r="W1399" s="28" t="s">
        <v>93</v>
      </c>
      <c r="X1399" s="28" t="s">
        <v>94</v>
      </c>
      <c r="Y1399" s="30" t="s">
        <v>116</v>
      </c>
      <c r="Z1399" s="28" t="s">
        <v>116</v>
      </c>
      <c r="AA1399" t="s">
        <v>117</v>
      </c>
      <c r="AB1399" s="28">
        <v>0</v>
      </c>
      <c r="AC1399" s="28" t="s">
        <v>98</v>
      </c>
      <c r="AD1399" s="28" t="s">
        <v>98</v>
      </c>
      <c r="AE1399" s="30" t="s">
        <v>126</v>
      </c>
      <c r="AF1399" t="s">
        <v>98</v>
      </c>
      <c r="AG1399" t="s">
        <v>98</v>
      </c>
      <c r="AH1399" t="s">
        <v>121</v>
      </c>
      <c r="AI1399" t="s">
        <v>102</v>
      </c>
      <c r="AJ1399">
        <v>0</v>
      </c>
      <c r="AK1399" t="s">
        <v>102</v>
      </c>
      <c r="AL1399">
        <v>0</v>
      </c>
      <c r="AM1399">
        <v>939</v>
      </c>
      <c r="AN1399">
        <v>939</v>
      </c>
      <c r="AO1399" s="28" t="s">
        <v>103</v>
      </c>
      <c r="AP1399" s="28" t="s">
        <v>104</v>
      </c>
      <c r="AQ1399" t="s">
        <v>105</v>
      </c>
      <c r="AR1399" t="s">
        <v>106</v>
      </c>
      <c r="AS1399">
        <v>939</v>
      </c>
      <c r="AT1399">
        <v>574</v>
      </c>
      <c r="AU1399">
        <v>0</v>
      </c>
      <c r="AV1399">
        <v>1513</v>
      </c>
      <c r="AW1399" s="30">
        <v>0</v>
      </c>
      <c r="AX1399">
        <v>0</v>
      </c>
      <c r="AY1399" s="30">
        <v>1</v>
      </c>
      <c r="AZ1399" s="30">
        <v>1</v>
      </c>
      <c r="BA1399">
        <v>4</v>
      </c>
      <c r="BB1399" s="14">
        <f>IF(Table1[[#This Row],[FullBath]]+Table1[[#This Row],[HalfBath]]=Table1[[#This Row],[BedroomAbvGr]],1,0)</f>
        <v>0</v>
      </c>
      <c r="BC1399">
        <v>1</v>
      </c>
      <c r="BD1399" s="30" t="s">
        <v>98</v>
      </c>
      <c r="BE1399">
        <v>8</v>
      </c>
      <c r="BF1399" t="s">
        <v>107</v>
      </c>
      <c r="BG1399">
        <v>0</v>
      </c>
      <c r="BH1399" t="s">
        <v>83</v>
      </c>
      <c r="BI1399" t="s">
        <v>127</v>
      </c>
      <c r="BJ1399">
        <v>1933</v>
      </c>
      <c r="BK1399" t="s">
        <v>102</v>
      </c>
      <c r="BL1399">
        <v>1</v>
      </c>
      <c r="BM1399">
        <v>180</v>
      </c>
      <c r="BN1399" t="s">
        <v>147</v>
      </c>
      <c r="BO1399" t="s">
        <v>147</v>
      </c>
      <c r="BP1399" t="s">
        <v>177</v>
      </c>
      <c r="BQ1399" s="30">
        <v>24</v>
      </c>
      <c r="BR1399" s="14">
        <f>IF(Table1[[#This Row],[WoodDeckSF]]&gt;0,1,0)</f>
        <v>1</v>
      </c>
      <c r="BS1399">
        <v>0</v>
      </c>
      <c r="BT1399">
        <v>150</v>
      </c>
      <c r="BU1399">
        <v>0</v>
      </c>
      <c r="BV1399">
        <v>0</v>
      </c>
      <c r="BW1399">
        <v>0</v>
      </c>
      <c r="BX1399" s="28" t="s">
        <v>83</v>
      </c>
      <c r="BY1399" s="14">
        <f>IF(Table1[[#This Row],[PoolQC]]="NA", 0, 1)</f>
        <v>0</v>
      </c>
      <c r="BZ1399" s="30" t="s">
        <v>83</v>
      </c>
      <c r="CA1399" s="14">
        <f>IF(Table1[[#This Row],[Fence]]="NA",0,1)</f>
        <v>0</v>
      </c>
      <c r="CB1399" t="s">
        <v>83</v>
      </c>
      <c r="CC1399">
        <v>0</v>
      </c>
      <c r="CD1399" s="30">
        <v>5</v>
      </c>
      <c r="CE1399">
        <v>2007</v>
      </c>
      <c r="CF1399" t="s">
        <v>110</v>
      </c>
      <c r="CG1399" t="s">
        <v>111</v>
      </c>
      <c r="CH1399" s="14">
        <f>IF(Table1[[#This Row],[SaleCondition]]="Normal",1,0)</f>
        <v>1</v>
      </c>
      <c r="CI1399" s="1">
        <v>137500</v>
      </c>
    </row>
    <row r="1400" spans="1:87" x14ac:dyDescent="0.2">
      <c r="A1400">
        <v>1399</v>
      </c>
      <c r="B1400">
        <v>50</v>
      </c>
      <c r="C1400" s="28" t="s">
        <v>81</v>
      </c>
      <c r="D1400">
        <v>60</v>
      </c>
      <c r="E1400">
        <v>7200</v>
      </c>
      <c r="F1400" s="28" t="s">
        <v>82</v>
      </c>
      <c r="G1400" t="s">
        <v>83</v>
      </c>
      <c r="H1400" t="s">
        <v>84</v>
      </c>
      <c r="I1400" s="28" t="s">
        <v>85</v>
      </c>
      <c r="J1400" t="s">
        <v>86</v>
      </c>
      <c r="K1400" s="30" t="s">
        <v>87</v>
      </c>
      <c r="L1400" t="s">
        <v>88</v>
      </c>
      <c r="M1400" s="31" t="s">
        <v>162</v>
      </c>
      <c r="N1400" s="31" t="s">
        <v>90</v>
      </c>
      <c r="O1400" s="28" t="s">
        <v>90</v>
      </c>
      <c r="P1400" t="s">
        <v>91</v>
      </c>
      <c r="Q1400" s="30" t="s">
        <v>132</v>
      </c>
      <c r="R1400" s="28">
        <v>5</v>
      </c>
      <c r="S1400" s="28">
        <v>4</v>
      </c>
      <c r="T1400">
        <v>1950</v>
      </c>
      <c r="U1400">
        <v>1982</v>
      </c>
      <c r="V1400" s="14">
        <f t="shared" si="21"/>
        <v>1</v>
      </c>
      <c r="W1400" s="28" t="s">
        <v>93</v>
      </c>
      <c r="X1400" s="28" t="s">
        <v>94</v>
      </c>
      <c r="Y1400" s="30" t="s">
        <v>95</v>
      </c>
      <c r="Z1400" s="28" t="s">
        <v>124</v>
      </c>
      <c r="AA1400" t="s">
        <v>117</v>
      </c>
      <c r="AB1400" s="28">
        <v>0</v>
      </c>
      <c r="AC1400" s="28" t="s">
        <v>98</v>
      </c>
      <c r="AD1400" s="28" t="s">
        <v>98</v>
      </c>
      <c r="AE1400" s="30" t="s">
        <v>118</v>
      </c>
      <c r="AF1400" t="s">
        <v>98</v>
      </c>
      <c r="AG1400" t="s">
        <v>98</v>
      </c>
      <c r="AH1400" t="s">
        <v>100</v>
      </c>
      <c r="AI1400" t="s">
        <v>153</v>
      </c>
      <c r="AJ1400">
        <v>180</v>
      </c>
      <c r="AK1400" t="s">
        <v>141</v>
      </c>
      <c r="AL1400">
        <v>352</v>
      </c>
      <c r="AM1400">
        <v>676</v>
      </c>
      <c r="AN1400">
        <v>1208</v>
      </c>
      <c r="AO1400" s="28" t="s">
        <v>103</v>
      </c>
      <c r="AP1400" s="28" t="s">
        <v>97</v>
      </c>
      <c r="AQ1400" t="s">
        <v>105</v>
      </c>
      <c r="AR1400" t="s">
        <v>164</v>
      </c>
      <c r="AS1400">
        <v>1136</v>
      </c>
      <c r="AT1400">
        <v>768</v>
      </c>
      <c r="AU1400">
        <v>0</v>
      </c>
      <c r="AV1400">
        <v>1904</v>
      </c>
      <c r="AW1400" s="30">
        <v>1</v>
      </c>
      <c r="AX1400">
        <v>0</v>
      </c>
      <c r="AY1400" s="30">
        <v>1</v>
      </c>
      <c r="AZ1400" s="30">
        <v>1</v>
      </c>
      <c r="BA1400">
        <v>3</v>
      </c>
      <c r="BB1400" s="14">
        <f>IF(Table1[[#This Row],[FullBath]]+Table1[[#This Row],[HalfBath]]=Table1[[#This Row],[BedroomAbvGr]],1,0)</f>
        <v>0</v>
      </c>
      <c r="BC1400">
        <v>1</v>
      </c>
      <c r="BD1400" s="30" t="s">
        <v>98</v>
      </c>
      <c r="BE1400">
        <v>7</v>
      </c>
      <c r="BF1400" t="s">
        <v>146</v>
      </c>
      <c r="BG1400">
        <v>0</v>
      </c>
      <c r="BH1400" t="s">
        <v>83</v>
      </c>
      <c r="BI1400" t="s">
        <v>108</v>
      </c>
      <c r="BJ1400">
        <v>1950</v>
      </c>
      <c r="BK1400" t="s">
        <v>102</v>
      </c>
      <c r="BL1400">
        <v>1</v>
      </c>
      <c r="BM1400">
        <v>240</v>
      </c>
      <c r="BN1400" t="s">
        <v>98</v>
      </c>
      <c r="BO1400" t="s">
        <v>98</v>
      </c>
      <c r="BP1400" t="s">
        <v>105</v>
      </c>
      <c r="BQ1400" s="30">
        <v>0</v>
      </c>
      <c r="BR1400" s="14">
        <f>IF(Table1[[#This Row],[WoodDeckSF]]&gt;0,1,0)</f>
        <v>0</v>
      </c>
      <c r="BS1400">
        <v>0</v>
      </c>
      <c r="BT1400">
        <v>168</v>
      </c>
      <c r="BU1400">
        <v>0</v>
      </c>
      <c r="BV1400">
        <v>0</v>
      </c>
      <c r="BW1400">
        <v>0</v>
      </c>
      <c r="BX1400" s="28" t="s">
        <v>83</v>
      </c>
      <c r="BY1400" s="14">
        <f>IF(Table1[[#This Row],[PoolQC]]="NA", 0, 1)</f>
        <v>0</v>
      </c>
      <c r="BZ1400" s="30" t="s">
        <v>165</v>
      </c>
      <c r="CA1400" s="14">
        <f>IF(Table1[[#This Row],[Fence]]="NA",0,1)</f>
        <v>1</v>
      </c>
      <c r="CB1400" t="s">
        <v>83</v>
      </c>
      <c r="CC1400">
        <v>0</v>
      </c>
      <c r="CD1400" s="30">
        <v>5</v>
      </c>
      <c r="CE1400">
        <v>2009</v>
      </c>
      <c r="CF1400" t="s">
        <v>110</v>
      </c>
      <c r="CG1400" t="s">
        <v>111</v>
      </c>
      <c r="CH1400" s="14">
        <f>IF(Table1[[#This Row],[SaleCondition]]="Normal",1,0)</f>
        <v>1</v>
      </c>
      <c r="CI1400" s="1">
        <v>138000</v>
      </c>
    </row>
    <row r="1401" spans="1:87" x14ac:dyDescent="0.2">
      <c r="A1401">
        <v>1400</v>
      </c>
      <c r="B1401">
        <v>50</v>
      </c>
      <c r="C1401" s="28" t="s">
        <v>81</v>
      </c>
      <c r="D1401">
        <v>51</v>
      </c>
      <c r="E1401">
        <v>6171</v>
      </c>
      <c r="F1401" s="28" t="s">
        <v>82</v>
      </c>
      <c r="G1401" t="s">
        <v>83</v>
      </c>
      <c r="H1401" t="s">
        <v>84</v>
      </c>
      <c r="I1401" s="28" t="s">
        <v>85</v>
      </c>
      <c r="J1401" t="s">
        <v>86</v>
      </c>
      <c r="K1401" s="30" t="s">
        <v>87</v>
      </c>
      <c r="L1401" t="s">
        <v>88</v>
      </c>
      <c r="M1401" s="31" t="s">
        <v>232</v>
      </c>
      <c r="N1401" s="31" t="s">
        <v>90</v>
      </c>
      <c r="O1401" s="28" t="s">
        <v>90</v>
      </c>
      <c r="P1401" t="s">
        <v>91</v>
      </c>
      <c r="Q1401" s="30" t="s">
        <v>132</v>
      </c>
      <c r="R1401" s="28">
        <v>6</v>
      </c>
      <c r="S1401" s="28">
        <v>6</v>
      </c>
      <c r="T1401">
        <v>1925</v>
      </c>
      <c r="U1401">
        <v>1990</v>
      </c>
      <c r="V1401" s="14">
        <f t="shared" si="21"/>
        <v>1</v>
      </c>
      <c r="W1401" s="28" t="s">
        <v>93</v>
      </c>
      <c r="X1401" s="28" t="s">
        <v>94</v>
      </c>
      <c r="Y1401" s="30" t="s">
        <v>155</v>
      </c>
      <c r="Z1401" s="28" t="s">
        <v>125</v>
      </c>
      <c r="AA1401" t="s">
        <v>117</v>
      </c>
      <c r="AB1401" s="28">
        <v>0</v>
      </c>
      <c r="AC1401" s="28" t="s">
        <v>98</v>
      </c>
      <c r="AD1401" s="28" t="s">
        <v>98</v>
      </c>
      <c r="AE1401" s="30" t="s">
        <v>126</v>
      </c>
      <c r="AF1401" t="s">
        <v>98</v>
      </c>
      <c r="AG1401" t="s">
        <v>98</v>
      </c>
      <c r="AH1401" t="s">
        <v>100</v>
      </c>
      <c r="AI1401" t="s">
        <v>141</v>
      </c>
      <c r="AJ1401">
        <v>264</v>
      </c>
      <c r="AK1401" t="s">
        <v>102</v>
      </c>
      <c r="AL1401">
        <v>0</v>
      </c>
      <c r="AM1401">
        <v>712</v>
      </c>
      <c r="AN1401">
        <v>976</v>
      </c>
      <c r="AO1401" s="28" t="s">
        <v>103</v>
      </c>
      <c r="AP1401" s="28" t="s">
        <v>104</v>
      </c>
      <c r="AQ1401" t="s">
        <v>105</v>
      </c>
      <c r="AR1401" t="s">
        <v>106</v>
      </c>
      <c r="AS1401">
        <v>1160</v>
      </c>
      <c r="AT1401">
        <v>448</v>
      </c>
      <c r="AU1401">
        <v>0</v>
      </c>
      <c r="AV1401">
        <v>1608</v>
      </c>
      <c r="AW1401" s="30">
        <v>0</v>
      </c>
      <c r="AX1401">
        <v>0</v>
      </c>
      <c r="AY1401" s="30">
        <v>2</v>
      </c>
      <c r="AZ1401" s="30">
        <v>1</v>
      </c>
      <c r="BA1401">
        <v>3</v>
      </c>
      <c r="BB1401" s="14">
        <f>IF(Table1[[#This Row],[FullBath]]+Table1[[#This Row],[HalfBath]]=Table1[[#This Row],[BedroomAbvGr]],1,0)</f>
        <v>1</v>
      </c>
      <c r="BC1401">
        <v>1</v>
      </c>
      <c r="BD1401" s="30" t="s">
        <v>97</v>
      </c>
      <c r="BE1401">
        <v>7</v>
      </c>
      <c r="BF1401" t="s">
        <v>107</v>
      </c>
      <c r="BG1401">
        <v>1</v>
      </c>
      <c r="BH1401" t="s">
        <v>97</v>
      </c>
      <c r="BI1401" t="s">
        <v>127</v>
      </c>
      <c r="BJ1401">
        <v>1925</v>
      </c>
      <c r="BK1401" t="s">
        <v>102</v>
      </c>
      <c r="BL1401">
        <v>1</v>
      </c>
      <c r="BM1401">
        <v>216</v>
      </c>
      <c r="BN1401" t="s">
        <v>147</v>
      </c>
      <c r="BO1401" t="s">
        <v>98</v>
      </c>
      <c r="BP1401" t="s">
        <v>105</v>
      </c>
      <c r="BQ1401" s="30">
        <v>147</v>
      </c>
      <c r="BR1401" s="14">
        <f>IF(Table1[[#This Row],[WoodDeckSF]]&gt;0,1,0)</f>
        <v>1</v>
      </c>
      <c r="BS1401">
        <v>16</v>
      </c>
      <c r="BT1401">
        <v>0</v>
      </c>
      <c r="BU1401">
        <v>0</v>
      </c>
      <c r="BV1401">
        <v>0</v>
      </c>
      <c r="BW1401">
        <v>0</v>
      </c>
      <c r="BX1401" s="28" t="s">
        <v>83</v>
      </c>
      <c r="BY1401" s="14">
        <f>IF(Table1[[#This Row],[PoolQC]]="NA", 0, 1)</f>
        <v>0</v>
      </c>
      <c r="BZ1401" s="30" t="s">
        <v>134</v>
      </c>
      <c r="CA1401" s="14">
        <f>IF(Table1[[#This Row],[Fence]]="NA",0,1)</f>
        <v>1</v>
      </c>
      <c r="CB1401" t="s">
        <v>83</v>
      </c>
      <c r="CC1401">
        <v>0</v>
      </c>
      <c r="CD1401" s="30">
        <v>10</v>
      </c>
      <c r="CE1401">
        <v>2009</v>
      </c>
      <c r="CF1401" t="s">
        <v>110</v>
      </c>
      <c r="CG1401" t="s">
        <v>111</v>
      </c>
      <c r="CH1401" s="14">
        <f>IF(Table1[[#This Row],[SaleCondition]]="Normal",1,0)</f>
        <v>1</v>
      </c>
      <c r="CI1401" s="1">
        <v>137450</v>
      </c>
    </row>
    <row r="1402" spans="1:87" x14ac:dyDescent="0.2">
      <c r="A1402">
        <v>1401</v>
      </c>
      <c r="B1402">
        <v>50</v>
      </c>
      <c r="C1402" s="28" t="s">
        <v>142</v>
      </c>
      <c r="D1402">
        <v>50</v>
      </c>
      <c r="E1402">
        <v>6000</v>
      </c>
      <c r="F1402" s="28" t="s">
        <v>82</v>
      </c>
      <c r="G1402" t="s">
        <v>83</v>
      </c>
      <c r="H1402" t="s">
        <v>84</v>
      </c>
      <c r="I1402" s="28" t="s">
        <v>85</v>
      </c>
      <c r="J1402" t="s">
        <v>86</v>
      </c>
      <c r="K1402" s="30" t="s">
        <v>122</v>
      </c>
      <c r="L1402" t="s">
        <v>88</v>
      </c>
      <c r="M1402" s="31" t="s">
        <v>148</v>
      </c>
      <c r="N1402" s="31" t="s">
        <v>90</v>
      </c>
      <c r="O1402" s="28" t="s">
        <v>90</v>
      </c>
      <c r="P1402" t="s">
        <v>91</v>
      </c>
      <c r="Q1402" s="30" t="s">
        <v>132</v>
      </c>
      <c r="R1402" s="28">
        <v>6</v>
      </c>
      <c r="S1402" s="28">
        <v>7</v>
      </c>
      <c r="T1402">
        <v>1929</v>
      </c>
      <c r="U1402">
        <v>1950</v>
      </c>
      <c r="V1402" s="14">
        <f t="shared" si="21"/>
        <v>1</v>
      </c>
      <c r="W1402" s="28" t="s">
        <v>93</v>
      </c>
      <c r="X1402" s="28" t="s">
        <v>94</v>
      </c>
      <c r="Y1402" s="30" t="s">
        <v>155</v>
      </c>
      <c r="Z1402" s="28" t="s">
        <v>125</v>
      </c>
      <c r="AA1402" t="s">
        <v>117</v>
      </c>
      <c r="AB1402" s="28">
        <v>0</v>
      </c>
      <c r="AC1402" s="28" t="s">
        <v>98</v>
      </c>
      <c r="AD1402" s="28" t="s">
        <v>98</v>
      </c>
      <c r="AE1402" s="30" t="s">
        <v>126</v>
      </c>
      <c r="AF1402" t="s">
        <v>98</v>
      </c>
      <c r="AG1402" t="s">
        <v>98</v>
      </c>
      <c r="AH1402" t="s">
        <v>100</v>
      </c>
      <c r="AI1402" t="s">
        <v>102</v>
      </c>
      <c r="AJ1402">
        <v>0</v>
      </c>
      <c r="AK1402" t="s">
        <v>102</v>
      </c>
      <c r="AL1402">
        <v>0</v>
      </c>
      <c r="AM1402">
        <v>862</v>
      </c>
      <c r="AN1402">
        <v>862</v>
      </c>
      <c r="AO1402" s="28" t="s">
        <v>103</v>
      </c>
      <c r="AP1402" s="28" t="s">
        <v>98</v>
      </c>
      <c r="AQ1402" t="s">
        <v>105</v>
      </c>
      <c r="AR1402" t="s">
        <v>106</v>
      </c>
      <c r="AS1402">
        <v>950</v>
      </c>
      <c r="AT1402">
        <v>208</v>
      </c>
      <c r="AU1402">
        <v>0</v>
      </c>
      <c r="AV1402">
        <v>1158</v>
      </c>
      <c r="AW1402" s="30">
        <v>0</v>
      </c>
      <c r="AX1402">
        <v>0</v>
      </c>
      <c r="AY1402" s="30">
        <v>1</v>
      </c>
      <c r="AZ1402" s="30">
        <v>0</v>
      </c>
      <c r="BA1402">
        <v>3</v>
      </c>
      <c r="BB1402" s="14">
        <f>IF(Table1[[#This Row],[FullBath]]+Table1[[#This Row],[HalfBath]]=Table1[[#This Row],[BedroomAbvGr]],1,0)</f>
        <v>0</v>
      </c>
      <c r="BC1402">
        <v>1</v>
      </c>
      <c r="BD1402" s="30" t="s">
        <v>98</v>
      </c>
      <c r="BE1402">
        <v>5</v>
      </c>
      <c r="BF1402" t="s">
        <v>107</v>
      </c>
      <c r="BG1402">
        <v>1</v>
      </c>
      <c r="BH1402" t="s">
        <v>97</v>
      </c>
      <c r="BI1402" t="s">
        <v>156</v>
      </c>
      <c r="BJ1402">
        <v>1929</v>
      </c>
      <c r="BK1402" t="s">
        <v>109</v>
      </c>
      <c r="BL1402">
        <v>1</v>
      </c>
      <c r="BM1402">
        <v>208</v>
      </c>
      <c r="BN1402" t="s">
        <v>98</v>
      </c>
      <c r="BO1402" t="s">
        <v>98</v>
      </c>
      <c r="BP1402" t="s">
        <v>105</v>
      </c>
      <c r="BQ1402" s="30">
        <v>0</v>
      </c>
      <c r="BR1402" s="14">
        <f>IF(Table1[[#This Row],[WoodDeckSF]]&gt;0,1,0)</f>
        <v>0</v>
      </c>
      <c r="BS1402">
        <v>0</v>
      </c>
      <c r="BT1402">
        <v>112</v>
      </c>
      <c r="BU1402">
        <v>0</v>
      </c>
      <c r="BV1402">
        <v>0</v>
      </c>
      <c r="BW1402">
        <v>0</v>
      </c>
      <c r="BX1402" s="28" t="s">
        <v>83</v>
      </c>
      <c r="BY1402" s="14">
        <f>IF(Table1[[#This Row],[PoolQC]]="NA", 0, 1)</f>
        <v>0</v>
      </c>
      <c r="BZ1402" s="30" t="s">
        <v>83</v>
      </c>
      <c r="CA1402" s="14">
        <f>IF(Table1[[#This Row],[Fence]]="NA",0,1)</f>
        <v>0</v>
      </c>
      <c r="CB1402" t="s">
        <v>83</v>
      </c>
      <c r="CC1402">
        <v>0</v>
      </c>
      <c r="CD1402" s="30">
        <v>7</v>
      </c>
      <c r="CE1402">
        <v>2008</v>
      </c>
      <c r="CF1402" t="s">
        <v>110</v>
      </c>
      <c r="CG1402" t="s">
        <v>111</v>
      </c>
      <c r="CH1402" s="14">
        <f>IF(Table1[[#This Row],[SaleCondition]]="Normal",1,0)</f>
        <v>1</v>
      </c>
      <c r="CI1402" s="1">
        <v>120000</v>
      </c>
    </row>
    <row r="1403" spans="1:87" x14ac:dyDescent="0.2">
      <c r="A1403">
        <v>1402</v>
      </c>
      <c r="B1403">
        <v>60</v>
      </c>
      <c r="C1403" s="28" t="s">
        <v>81</v>
      </c>
      <c r="D1403">
        <v>62</v>
      </c>
      <c r="E1403">
        <v>7415</v>
      </c>
      <c r="F1403" s="28" t="s">
        <v>82</v>
      </c>
      <c r="G1403" t="s">
        <v>83</v>
      </c>
      <c r="H1403" t="s">
        <v>120</v>
      </c>
      <c r="I1403" s="28" t="s">
        <v>85</v>
      </c>
      <c r="J1403" t="s">
        <v>86</v>
      </c>
      <c r="K1403" s="30" t="s">
        <v>87</v>
      </c>
      <c r="L1403" t="s">
        <v>88</v>
      </c>
      <c r="M1403" s="31" t="s">
        <v>193</v>
      </c>
      <c r="N1403" s="31" t="s">
        <v>90</v>
      </c>
      <c r="O1403" s="28" t="s">
        <v>90</v>
      </c>
      <c r="P1403" t="s">
        <v>91</v>
      </c>
      <c r="Q1403" s="30" t="s">
        <v>92</v>
      </c>
      <c r="R1403" s="28">
        <v>6</v>
      </c>
      <c r="S1403" s="28">
        <v>5</v>
      </c>
      <c r="T1403">
        <v>2004</v>
      </c>
      <c r="U1403">
        <v>2004</v>
      </c>
      <c r="V1403" s="14">
        <f t="shared" si="21"/>
        <v>0</v>
      </c>
      <c r="W1403" s="28" t="s">
        <v>93</v>
      </c>
      <c r="X1403" s="28" t="s">
        <v>94</v>
      </c>
      <c r="Y1403" s="30" t="s">
        <v>95</v>
      </c>
      <c r="Z1403" s="28" t="s">
        <v>95</v>
      </c>
      <c r="AA1403" t="s">
        <v>117</v>
      </c>
      <c r="AB1403" s="28">
        <v>0</v>
      </c>
      <c r="AC1403" s="28" t="s">
        <v>98</v>
      </c>
      <c r="AD1403" s="28" t="s">
        <v>98</v>
      </c>
      <c r="AE1403" s="30" t="s">
        <v>99</v>
      </c>
      <c r="AF1403" t="s">
        <v>98</v>
      </c>
      <c r="AG1403" t="s">
        <v>98</v>
      </c>
      <c r="AH1403" t="s">
        <v>100</v>
      </c>
      <c r="AI1403" t="s">
        <v>101</v>
      </c>
      <c r="AJ1403">
        <v>759</v>
      </c>
      <c r="AK1403" t="s">
        <v>102</v>
      </c>
      <c r="AL1403">
        <v>0</v>
      </c>
      <c r="AM1403">
        <v>80</v>
      </c>
      <c r="AN1403">
        <v>839</v>
      </c>
      <c r="AO1403" s="28" t="s">
        <v>103</v>
      </c>
      <c r="AP1403" s="28" t="s">
        <v>104</v>
      </c>
      <c r="AQ1403" t="s">
        <v>105</v>
      </c>
      <c r="AR1403" t="s">
        <v>106</v>
      </c>
      <c r="AS1403">
        <v>864</v>
      </c>
      <c r="AT1403">
        <v>729</v>
      </c>
      <c r="AU1403">
        <v>0</v>
      </c>
      <c r="AV1403">
        <v>1593</v>
      </c>
      <c r="AW1403" s="30">
        <v>1</v>
      </c>
      <c r="AX1403">
        <v>0</v>
      </c>
      <c r="AY1403" s="30">
        <v>2</v>
      </c>
      <c r="AZ1403" s="30">
        <v>1</v>
      </c>
      <c r="BA1403">
        <v>3</v>
      </c>
      <c r="BB1403" s="14">
        <f>IF(Table1[[#This Row],[FullBath]]+Table1[[#This Row],[HalfBath]]=Table1[[#This Row],[BedroomAbvGr]],1,0)</f>
        <v>1</v>
      </c>
      <c r="BC1403">
        <v>1</v>
      </c>
      <c r="BD1403" s="30" t="s">
        <v>98</v>
      </c>
      <c r="BE1403">
        <v>8</v>
      </c>
      <c r="BF1403" t="s">
        <v>107</v>
      </c>
      <c r="BG1403">
        <v>1</v>
      </c>
      <c r="BH1403" t="s">
        <v>98</v>
      </c>
      <c r="BI1403" t="s">
        <v>108</v>
      </c>
      <c r="BJ1403">
        <v>2004</v>
      </c>
      <c r="BK1403" t="s">
        <v>157</v>
      </c>
      <c r="BL1403">
        <v>2</v>
      </c>
      <c r="BM1403">
        <v>398</v>
      </c>
      <c r="BN1403" t="s">
        <v>98</v>
      </c>
      <c r="BO1403" t="s">
        <v>98</v>
      </c>
      <c r="BP1403" t="s">
        <v>105</v>
      </c>
      <c r="BQ1403" s="30">
        <v>100</v>
      </c>
      <c r="BR1403" s="14">
        <f>IF(Table1[[#This Row],[WoodDeckSF]]&gt;0,1,0)</f>
        <v>1</v>
      </c>
      <c r="BS1403">
        <v>75</v>
      </c>
      <c r="BT1403">
        <v>0</v>
      </c>
      <c r="BU1403">
        <v>0</v>
      </c>
      <c r="BV1403">
        <v>0</v>
      </c>
      <c r="BW1403">
        <v>0</v>
      </c>
      <c r="BX1403" s="28" t="s">
        <v>83</v>
      </c>
      <c r="BY1403" s="14">
        <f>IF(Table1[[#This Row],[PoolQC]]="NA", 0, 1)</f>
        <v>0</v>
      </c>
      <c r="BZ1403" s="30" t="s">
        <v>83</v>
      </c>
      <c r="CA1403" s="14">
        <f>IF(Table1[[#This Row],[Fence]]="NA",0,1)</f>
        <v>0</v>
      </c>
      <c r="CB1403" t="s">
        <v>83</v>
      </c>
      <c r="CC1403">
        <v>0</v>
      </c>
      <c r="CD1403" s="30">
        <v>4</v>
      </c>
      <c r="CE1403">
        <v>2008</v>
      </c>
      <c r="CF1403" t="s">
        <v>110</v>
      </c>
      <c r="CG1403" t="s">
        <v>111</v>
      </c>
      <c r="CH1403" s="14">
        <f>IF(Table1[[#This Row],[SaleCondition]]="Normal",1,0)</f>
        <v>1</v>
      </c>
      <c r="CI1403" s="1">
        <v>193000</v>
      </c>
    </row>
    <row r="1404" spans="1:87" x14ac:dyDescent="0.2">
      <c r="A1404">
        <v>1403</v>
      </c>
      <c r="B1404">
        <v>20</v>
      </c>
      <c r="C1404" s="28" t="s">
        <v>81</v>
      </c>
      <c r="D1404">
        <v>64</v>
      </c>
      <c r="E1404">
        <v>6762</v>
      </c>
      <c r="F1404" s="28" t="s">
        <v>82</v>
      </c>
      <c r="G1404" t="s">
        <v>83</v>
      </c>
      <c r="H1404" t="s">
        <v>84</v>
      </c>
      <c r="I1404" s="28" t="s">
        <v>85</v>
      </c>
      <c r="J1404" t="s">
        <v>86</v>
      </c>
      <c r="K1404" s="30" t="s">
        <v>87</v>
      </c>
      <c r="L1404" t="s">
        <v>88</v>
      </c>
      <c r="M1404" s="31" t="s">
        <v>89</v>
      </c>
      <c r="N1404" s="31" t="s">
        <v>90</v>
      </c>
      <c r="O1404" s="28" t="s">
        <v>90</v>
      </c>
      <c r="P1404" t="s">
        <v>91</v>
      </c>
      <c r="Q1404" s="30" t="s">
        <v>115</v>
      </c>
      <c r="R1404" s="28">
        <v>7</v>
      </c>
      <c r="S1404" s="28">
        <v>5</v>
      </c>
      <c r="T1404">
        <v>2006</v>
      </c>
      <c r="U1404">
        <v>2006</v>
      </c>
      <c r="V1404" s="14">
        <f t="shared" si="21"/>
        <v>0</v>
      </c>
      <c r="W1404" s="28" t="s">
        <v>93</v>
      </c>
      <c r="X1404" s="28" t="s">
        <v>94</v>
      </c>
      <c r="Y1404" s="30" t="s">
        <v>95</v>
      </c>
      <c r="Z1404" s="28" t="s">
        <v>95</v>
      </c>
      <c r="AA1404" t="s">
        <v>117</v>
      </c>
      <c r="AB1404" s="28">
        <v>0</v>
      </c>
      <c r="AC1404" s="28" t="s">
        <v>97</v>
      </c>
      <c r="AD1404" s="28" t="s">
        <v>98</v>
      </c>
      <c r="AE1404" s="30" t="s">
        <v>99</v>
      </c>
      <c r="AF1404" t="s">
        <v>97</v>
      </c>
      <c r="AG1404" t="s">
        <v>97</v>
      </c>
      <c r="AH1404" t="s">
        <v>130</v>
      </c>
      <c r="AI1404" t="s">
        <v>102</v>
      </c>
      <c r="AJ1404">
        <v>0</v>
      </c>
      <c r="AK1404" t="s">
        <v>102</v>
      </c>
      <c r="AL1404">
        <v>0</v>
      </c>
      <c r="AM1404">
        <v>1286</v>
      </c>
      <c r="AN1404">
        <v>1286</v>
      </c>
      <c r="AO1404" s="28" t="s">
        <v>103</v>
      </c>
      <c r="AP1404" s="28" t="s">
        <v>104</v>
      </c>
      <c r="AQ1404" t="s">
        <v>105</v>
      </c>
      <c r="AR1404" t="s">
        <v>106</v>
      </c>
      <c r="AS1404">
        <v>1294</v>
      </c>
      <c r="AT1404">
        <v>0</v>
      </c>
      <c r="AU1404">
        <v>0</v>
      </c>
      <c r="AV1404">
        <v>1294</v>
      </c>
      <c r="AW1404" s="30">
        <v>0</v>
      </c>
      <c r="AX1404">
        <v>0</v>
      </c>
      <c r="AY1404" s="30">
        <v>2</v>
      </c>
      <c r="AZ1404" s="30">
        <v>0</v>
      </c>
      <c r="BA1404">
        <v>2</v>
      </c>
      <c r="BB1404" s="14">
        <f>IF(Table1[[#This Row],[FullBath]]+Table1[[#This Row],[HalfBath]]=Table1[[#This Row],[BedroomAbvGr]],1,0)</f>
        <v>1</v>
      </c>
      <c r="BC1404">
        <v>1</v>
      </c>
      <c r="BD1404" s="30" t="s">
        <v>97</v>
      </c>
      <c r="BE1404">
        <v>6</v>
      </c>
      <c r="BF1404" t="s">
        <v>107</v>
      </c>
      <c r="BG1404">
        <v>1</v>
      </c>
      <c r="BH1404" t="s">
        <v>97</v>
      </c>
      <c r="BI1404" t="s">
        <v>108</v>
      </c>
      <c r="BJ1404">
        <v>2006</v>
      </c>
      <c r="BK1404" t="s">
        <v>109</v>
      </c>
      <c r="BL1404">
        <v>2</v>
      </c>
      <c r="BM1404">
        <v>662</v>
      </c>
      <c r="BN1404" t="s">
        <v>98</v>
      </c>
      <c r="BO1404" t="s">
        <v>98</v>
      </c>
      <c r="BP1404" t="s">
        <v>105</v>
      </c>
      <c r="BQ1404" s="30">
        <v>168</v>
      </c>
      <c r="BR1404" s="14">
        <f>IF(Table1[[#This Row],[WoodDeckSF]]&gt;0,1,0)</f>
        <v>1</v>
      </c>
      <c r="BS1404">
        <v>55</v>
      </c>
      <c r="BT1404">
        <v>0</v>
      </c>
      <c r="BU1404">
        <v>0</v>
      </c>
      <c r="BV1404">
        <v>0</v>
      </c>
      <c r="BW1404">
        <v>0</v>
      </c>
      <c r="BX1404" s="28" t="s">
        <v>83</v>
      </c>
      <c r="BY1404" s="14">
        <f>IF(Table1[[#This Row],[PoolQC]]="NA", 0, 1)</f>
        <v>0</v>
      </c>
      <c r="BZ1404" s="30" t="s">
        <v>83</v>
      </c>
      <c r="CA1404" s="14">
        <f>IF(Table1[[#This Row],[Fence]]="NA",0,1)</f>
        <v>0</v>
      </c>
      <c r="CB1404" t="s">
        <v>83</v>
      </c>
      <c r="CC1404">
        <v>0</v>
      </c>
      <c r="CD1404" s="30">
        <v>7</v>
      </c>
      <c r="CE1404">
        <v>2006</v>
      </c>
      <c r="CF1404" t="s">
        <v>158</v>
      </c>
      <c r="CG1404" t="s">
        <v>159</v>
      </c>
      <c r="CH1404" s="14">
        <f>IF(Table1[[#This Row],[SaleCondition]]="Normal",1,0)</f>
        <v>0</v>
      </c>
      <c r="CI1404" s="1">
        <v>193879</v>
      </c>
    </row>
    <row r="1405" spans="1:87" x14ac:dyDescent="0.2">
      <c r="A1405">
        <v>1404</v>
      </c>
      <c r="B1405">
        <v>20</v>
      </c>
      <c r="C1405" s="28" t="s">
        <v>81</v>
      </c>
      <c r="D1405">
        <v>49</v>
      </c>
      <c r="E1405">
        <v>15256</v>
      </c>
      <c r="F1405" s="28" t="s">
        <v>82</v>
      </c>
      <c r="G1405" t="s">
        <v>83</v>
      </c>
      <c r="H1405" t="s">
        <v>120</v>
      </c>
      <c r="I1405" s="28" t="s">
        <v>85</v>
      </c>
      <c r="J1405" t="s">
        <v>86</v>
      </c>
      <c r="K1405" s="30" t="s">
        <v>166</v>
      </c>
      <c r="L1405" t="s">
        <v>88</v>
      </c>
      <c r="M1405" s="31" t="s">
        <v>136</v>
      </c>
      <c r="N1405" s="31" t="s">
        <v>202</v>
      </c>
      <c r="O1405" s="28" t="s">
        <v>90</v>
      </c>
      <c r="P1405" t="s">
        <v>91</v>
      </c>
      <c r="Q1405" s="30" t="s">
        <v>115</v>
      </c>
      <c r="R1405" s="28">
        <v>8</v>
      </c>
      <c r="S1405" s="28">
        <v>5</v>
      </c>
      <c r="T1405">
        <v>2007</v>
      </c>
      <c r="U1405">
        <v>2007</v>
      </c>
      <c r="V1405" s="14">
        <f t="shared" si="21"/>
        <v>0</v>
      </c>
      <c r="W1405" s="28" t="s">
        <v>93</v>
      </c>
      <c r="X1405" s="28" t="s">
        <v>94</v>
      </c>
      <c r="Y1405" s="30" t="s">
        <v>95</v>
      </c>
      <c r="Z1405" s="28" t="s">
        <v>95</v>
      </c>
      <c r="AA1405" t="s">
        <v>137</v>
      </c>
      <c r="AB1405" s="28">
        <v>84</v>
      </c>
      <c r="AC1405" s="28" t="s">
        <v>97</v>
      </c>
      <c r="AD1405" s="28" t="s">
        <v>98</v>
      </c>
      <c r="AE1405" s="30" t="s">
        <v>99</v>
      </c>
      <c r="AF1405" t="s">
        <v>97</v>
      </c>
      <c r="AG1405" t="s">
        <v>98</v>
      </c>
      <c r="AH1405" t="s">
        <v>97</v>
      </c>
      <c r="AI1405" t="s">
        <v>101</v>
      </c>
      <c r="AJ1405">
        <v>929</v>
      </c>
      <c r="AK1405" t="s">
        <v>102</v>
      </c>
      <c r="AL1405">
        <v>0</v>
      </c>
      <c r="AM1405">
        <v>556</v>
      </c>
      <c r="AN1405">
        <v>1485</v>
      </c>
      <c r="AO1405" s="28" t="s">
        <v>103</v>
      </c>
      <c r="AP1405" s="28" t="s">
        <v>104</v>
      </c>
      <c r="AQ1405" t="s">
        <v>105</v>
      </c>
      <c r="AR1405" t="s">
        <v>106</v>
      </c>
      <c r="AS1405">
        <v>1464</v>
      </c>
      <c r="AT1405">
        <v>0</v>
      </c>
      <c r="AU1405">
        <v>0</v>
      </c>
      <c r="AV1405">
        <v>1464</v>
      </c>
      <c r="AW1405" s="30">
        <v>1</v>
      </c>
      <c r="AX1405">
        <v>0</v>
      </c>
      <c r="AY1405" s="30">
        <v>2</v>
      </c>
      <c r="AZ1405" s="30">
        <v>0</v>
      </c>
      <c r="BA1405">
        <v>3</v>
      </c>
      <c r="BB1405" s="14">
        <f>IF(Table1[[#This Row],[FullBath]]+Table1[[#This Row],[HalfBath]]=Table1[[#This Row],[BedroomAbvGr]],1,0)</f>
        <v>0</v>
      </c>
      <c r="BC1405">
        <v>1</v>
      </c>
      <c r="BD1405" s="30" t="s">
        <v>97</v>
      </c>
      <c r="BE1405">
        <v>6</v>
      </c>
      <c r="BF1405" t="s">
        <v>107</v>
      </c>
      <c r="BG1405">
        <v>0</v>
      </c>
      <c r="BH1405" t="s">
        <v>83</v>
      </c>
      <c r="BI1405" t="s">
        <v>108</v>
      </c>
      <c r="BJ1405">
        <v>2007</v>
      </c>
      <c r="BK1405" t="s">
        <v>102</v>
      </c>
      <c r="BL1405">
        <v>3</v>
      </c>
      <c r="BM1405">
        <v>754</v>
      </c>
      <c r="BN1405" t="s">
        <v>98</v>
      </c>
      <c r="BO1405" t="s">
        <v>98</v>
      </c>
      <c r="BP1405" t="s">
        <v>105</v>
      </c>
      <c r="BQ1405" s="30">
        <v>168</v>
      </c>
      <c r="BR1405" s="14">
        <f>IF(Table1[[#This Row],[WoodDeckSF]]&gt;0,1,0)</f>
        <v>1</v>
      </c>
      <c r="BS1405">
        <v>160</v>
      </c>
      <c r="BT1405">
        <v>0</v>
      </c>
      <c r="BU1405">
        <v>0</v>
      </c>
      <c r="BV1405">
        <v>0</v>
      </c>
      <c r="BW1405">
        <v>0</v>
      </c>
      <c r="BX1405" s="28" t="s">
        <v>83</v>
      </c>
      <c r="BY1405" s="14">
        <f>IF(Table1[[#This Row],[PoolQC]]="NA", 0, 1)</f>
        <v>0</v>
      </c>
      <c r="BZ1405" s="30" t="s">
        <v>83</v>
      </c>
      <c r="CA1405" s="14">
        <f>IF(Table1[[#This Row],[Fence]]="NA",0,1)</f>
        <v>0</v>
      </c>
      <c r="CB1405" t="s">
        <v>83</v>
      </c>
      <c r="CC1405">
        <v>0</v>
      </c>
      <c r="CD1405" s="30">
        <v>8</v>
      </c>
      <c r="CE1405">
        <v>2007</v>
      </c>
      <c r="CF1405" t="s">
        <v>110</v>
      </c>
      <c r="CG1405" t="s">
        <v>111</v>
      </c>
      <c r="CH1405" s="14">
        <f>IF(Table1[[#This Row],[SaleCondition]]="Normal",1,0)</f>
        <v>1</v>
      </c>
      <c r="CI1405" s="1">
        <v>282922</v>
      </c>
    </row>
    <row r="1406" spans="1:87" x14ac:dyDescent="0.2">
      <c r="A1406">
        <v>1405</v>
      </c>
      <c r="B1406">
        <v>50</v>
      </c>
      <c r="C1406" s="28" t="s">
        <v>81</v>
      </c>
      <c r="D1406">
        <v>60</v>
      </c>
      <c r="E1406">
        <v>10410</v>
      </c>
      <c r="F1406" s="28" t="s">
        <v>82</v>
      </c>
      <c r="G1406" t="s">
        <v>174</v>
      </c>
      <c r="H1406" t="s">
        <v>84</v>
      </c>
      <c r="I1406" s="28" t="s">
        <v>85</v>
      </c>
      <c r="J1406" t="s">
        <v>86</v>
      </c>
      <c r="K1406" s="30" t="s">
        <v>122</v>
      </c>
      <c r="L1406" t="s">
        <v>88</v>
      </c>
      <c r="M1406" s="31" t="s">
        <v>143</v>
      </c>
      <c r="N1406" s="31" t="s">
        <v>144</v>
      </c>
      <c r="O1406" s="28" t="s">
        <v>90</v>
      </c>
      <c r="P1406" t="s">
        <v>91</v>
      </c>
      <c r="Q1406" s="30" t="s">
        <v>132</v>
      </c>
      <c r="R1406" s="28">
        <v>3</v>
      </c>
      <c r="S1406" s="28">
        <v>4</v>
      </c>
      <c r="T1406">
        <v>1915</v>
      </c>
      <c r="U1406">
        <v>1950</v>
      </c>
      <c r="V1406" s="14">
        <f t="shared" si="21"/>
        <v>1</v>
      </c>
      <c r="W1406" s="28" t="s">
        <v>93</v>
      </c>
      <c r="X1406" s="28" t="s">
        <v>94</v>
      </c>
      <c r="Y1406" s="30" t="s">
        <v>124</v>
      </c>
      <c r="Z1406" s="28" t="s">
        <v>124</v>
      </c>
      <c r="AA1406" t="s">
        <v>117</v>
      </c>
      <c r="AB1406" s="28">
        <v>0</v>
      </c>
      <c r="AC1406" s="28" t="s">
        <v>98</v>
      </c>
      <c r="AD1406" s="28" t="s">
        <v>98</v>
      </c>
      <c r="AE1406" s="30" t="s">
        <v>99</v>
      </c>
      <c r="AF1406" t="s">
        <v>98</v>
      </c>
      <c r="AG1406" t="s">
        <v>98</v>
      </c>
      <c r="AH1406" t="s">
        <v>100</v>
      </c>
      <c r="AI1406" t="s">
        <v>102</v>
      </c>
      <c r="AJ1406">
        <v>0</v>
      </c>
      <c r="AK1406" t="s">
        <v>102</v>
      </c>
      <c r="AL1406">
        <v>0</v>
      </c>
      <c r="AM1406">
        <v>672</v>
      </c>
      <c r="AN1406">
        <v>672</v>
      </c>
      <c r="AO1406" s="28" t="s">
        <v>103</v>
      </c>
      <c r="AP1406" s="28" t="s">
        <v>98</v>
      </c>
      <c r="AQ1406" t="s">
        <v>105</v>
      </c>
      <c r="AR1406" t="s">
        <v>106</v>
      </c>
      <c r="AS1406">
        <v>694</v>
      </c>
      <c r="AT1406">
        <v>520</v>
      </c>
      <c r="AU1406">
        <v>0</v>
      </c>
      <c r="AV1406">
        <v>1214</v>
      </c>
      <c r="AW1406" s="30">
        <v>0</v>
      </c>
      <c r="AX1406">
        <v>0</v>
      </c>
      <c r="AY1406" s="30">
        <v>1</v>
      </c>
      <c r="AZ1406" s="30">
        <v>0</v>
      </c>
      <c r="BA1406">
        <v>3</v>
      </c>
      <c r="BB1406" s="14">
        <f>IF(Table1[[#This Row],[FullBath]]+Table1[[#This Row],[HalfBath]]=Table1[[#This Row],[BedroomAbvGr]],1,0)</f>
        <v>0</v>
      </c>
      <c r="BC1406">
        <v>1</v>
      </c>
      <c r="BD1406" s="30" t="s">
        <v>98</v>
      </c>
      <c r="BE1406">
        <v>6</v>
      </c>
      <c r="BF1406" t="s">
        <v>107</v>
      </c>
      <c r="BG1406">
        <v>0</v>
      </c>
      <c r="BH1406" t="s">
        <v>83</v>
      </c>
      <c r="BI1406" t="s">
        <v>127</v>
      </c>
      <c r="BJ1406">
        <v>1998</v>
      </c>
      <c r="BK1406" t="s">
        <v>102</v>
      </c>
      <c r="BL1406">
        <v>3</v>
      </c>
      <c r="BM1406">
        <v>936</v>
      </c>
      <c r="BN1406" t="s">
        <v>98</v>
      </c>
      <c r="BO1406" t="s">
        <v>98</v>
      </c>
      <c r="BP1406" t="s">
        <v>105</v>
      </c>
      <c r="BQ1406" s="30">
        <v>216</v>
      </c>
      <c r="BR1406" s="14">
        <f>IF(Table1[[#This Row],[WoodDeckSF]]&gt;0,1,0)</f>
        <v>1</v>
      </c>
      <c r="BS1406">
        <v>0</v>
      </c>
      <c r="BT1406">
        <v>160</v>
      </c>
      <c r="BU1406">
        <v>0</v>
      </c>
      <c r="BV1406">
        <v>0</v>
      </c>
      <c r="BW1406">
        <v>0</v>
      </c>
      <c r="BX1406" s="28" t="s">
        <v>83</v>
      </c>
      <c r="BY1406" s="14">
        <f>IF(Table1[[#This Row],[PoolQC]]="NA", 0, 1)</f>
        <v>0</v>
      </c>
      <c r="BZ1406" s="30" t="s">
        <v>134</v>
      </c>
      <c r="CA1406" s="14">
        <f>IF(Table1[[#This Row],[Fence]]="NA",0,1)</f>
        <v>1</v>
      </c>
      <c r="CB1406" t="s">
        <v>83</v>
      </c>
      <c r="CC1406">
        <v>0</v>
      </c>
      <c r="CD1406" s="30">
        <v>1</v>
      </c>
      <c r="CE1406">
        <v>2006</v>
      </c>
      <c r="CF1406" t="s">
        <v>110</v>
      </c>
      <c r="CG1406" t="s">
        <v>219</v>
      </c>
      <c r="CH1406" s="14">
        <f>IF(Table1[[#This Row],[SaleCondition]]="Normal",1,0)</f>
        <v>0</v>
      </c>
      <c r="CI1406" s="1">
        <v>105000</v>
      </c>
    </row>
    <row r="1407" spans="1:87" x14ac:dyDescent="0.2">
      <c r="A1407">
        <v>1406</v>
      </c>
      <c r="B1407">
        <v>120</v>
      </c>
      <c r="C1407" s="28" t="s">
        <v>142</v>
      </c>
      <c r="D1407">
        <v>44</v>
      </c>
      <c r="E1407">
        <v>3842</v>
      </c>
      <c r="F1407" s="28" t="s">
        <v>82</v>
      </c>
      <c r="G1407" t="s">
        <v>83</v>
      </c>
      <c r="H1407" t="s">
        <v>120</v>
      </c>
      <c r="I1407" s="28" t="s">
        <v>199</v>
      </c>
      <c r="J1407" t="s">
        <v>86</v>
      </c>
      <c r="K1407" s="30" t="s">
        <v>87</v>
      </c>
      <c r="L1407" t="s">
        <v>194</v>
      </c>
      <c r="M1407" s="31" t="s">
        <v>123</v>
      </c>
      <c r="N1407" s="31" t="s">
        <v>90</v>
      </c>
      <c r="O1407" s="28" t="s">
        <v>90</v>
      </c>
      <c r="P1407" t="s">
        <v>179</v>
      </c>
      <c r="Q1407" s="30" t="s">
        <v>115</v>
      </c>
      <c r="R1407" s="28">
        <v>8</v>
      </c>
      <c r="S1407" s="28">
        <v>5</v>
      </c>
      <c r="T1407">
        <v>2004</v>
      </c>
      <c r="U1407">
        <v>2005</v>
      </c>
      <c r="V1407" s="14">
        <f t="shared" si="21"/>
        <v>1</v>
      </c>
      <c r="W1407" s="28" t="s">
        <v>152</v>
      </c>
      <c r="X1407" s="28" t="s">
        <v>94</v>
      </c>
      <c r="Y1407" s="30" t="s">
        <v>180</v>
      </c>
      <c r="Z1407" s="28" t="s">
        <v>181</v>
      </c>
      <c r="AA1407" t="s">
        <v>137</v>
      </c>
      <c r="AB1407" s="28">
        <v>174</v>
      </c>
      <c r="AC1407" s="28" t="s">
        <v>97</v>
      </c>
      <c r="AD1407" s="28" t="s">
        <v>98</v>
      </c>
      <c r="AE1407" s="30" t="s">
        <v>99</v>
      </c>
      <c r="AF1407" t="s">
        <v>104</v>
      </c>
      <c r="AG1407" t="s">
        <v>98</v>
      </c>
      <c r="AH1407" t="s">
        <v>97</v>
      </c>
      <c r="AI1407" t="s">
        <v>101</v>
      </c>
      <c r="AJ1407">
        <v>1373</v>
      </c>
      <c r="AK1407" t="s">
        <v>102</v>
      </c>
      <c r="AL1407">
        <v>0</v>
      </c>
      <c r="AM1407">
        <v>221</v>
      </c>
      <c r="AN1407">
        <v>1594</v>
      </c>
      <c r="AO1407" s="28" t="s">
        <v>103</v>
      </c>
      <c r="AP1407" s="28" t="s">
        <v>104</v>
      </c>
      <c r="AQ1407" t="s">
        <v>105</v>
      </c>
      <c r="AR1407" t="s">
        <v>106</v>
      </c>
      <c r="AS1407">
        <v>1646</v>
      </c>
      <c r="AT1407">
        <v>0</v>
      </c>
      <c r="AU1407">
        <v>0</v>
      </c>
      <c r="AV1407">
        <v>1646</v>
      </c>
      <c r="AW1407" s="30">
        <v>1</v>
      </c>
      <c r="AX1407">
        <v>1</v>
      </c>
      <c r="AY1407" s="30">
        <v>2</v>
      </c>
      <c r="AZ1407" s="30">
        <v>0</v>
      </c>
      <c r="BA1407">
        <v>2</v>
      </c>
      <c r="BB1407" s="14">
        <f>IF(Table1[[#This Row],[FullBath]]+Table1[[#This Row],[HalfBath]]=Table1[[#This Row],[BedroomAbvGr]],1,0)</f>
        <v>1</v>
      </c>
      <c r="BC1407">
        <v>1</v>
      </c>
      <c r="BD1407" s="30" t="s">
        <v>97</v>
      </c>
      <c r="BE1407">
        <v>5</v>
      </c>
      <c r="BF1407" t="s">
        <v>107</v>
      </c>
      <c r="BG1407">
        <v>1</v>
      </c>
      <c r="BH1407" t="s">
        <v>97</v>
      </c>
      <c r="BI1407" t="s">
        <v>108</v>
      </c>
      <c r="BJ1407">
        <v>2004</v>
      </c>
      <c r="BK1407" t="s">
        <v>157</v>
      </c>
      <c r="BL1407">
        <v>2</v>
      </c>
      <c r="BM1407">
        <v>482</v>
      </c>
      <c r="BN1407" t="s">
        <v>98</v>
      </c>
      <c r="BO1407" t="s">
        <v>98</v>
      </c>
      <c r="BP1407" t="s">
        <v>105</v>
      </c>
      <c r="BQ1407" s="30">
        <v>128</v>
      </c>
      <c r="BR1407" s="14">
        <f>IF(Table1[[#This Row],[WoodDeckSF]]&gt;0,1,0)</f>
        <v>1</v>
      </c>
      <c r="BS1407">
        <v>53</v>
      </c>
      <c r="BT1407">
        <v>0</v>
      </c>
      <c r="BU1407">
        <v>0</v>
      </c>
      <c r="BV1407">
        <v>155</v>
      </c>
      <c r="BW1407">
        <v>0</v>
      </c>
      <c r="BX1407" s="28" t="s">
        <v>83</v>
      </c>
      <c r="BY1407" s="14">
        <f>IF(Table1[[#This Row],[PoolQC]]="NA", 0, 1)</f>
        <v>0</v>
      </c>
      <c r="BZ1407" s="30" t="s">
        <v>83</v>
      </c>
      <c r="CA1407" s="14">
        <f>IF(Table1[[#This Row],[Fence]]="NA",0,1)</f>
        <v>0</v>
      </c>
      <c r="CB1407" t="s">
        <v>83</v>
      </c>
      <c r="CC1407">
        <v>0</v>
      </c>
      <c r="CD1407" s="30">
        <v>1</v>
      </c>
      <c r="CE1407">
        <v>2008</v>
      </c>
      <c r="CF1407" t="s">
        <v>110</v>
      </c>
      <c r="CG1407" t="s">
        <v>111</v>
      </c>
      <c r="CH1407" s="14">
        <f>IF(Table1[[#This Row],[SaleCondition]]="Normal",1,0)</f>
        <v>1</v>
      </c>
      <c r="CI1407" s="1">
        <v>275000</v>
      </c>
    </row>
    <row r="1408" spans="1:87" x14ac:dyDescent="0.2">
      <c r="A1408">
        <v>1407</v>
      </c>
      <c r="B1408">
        <v>85</v>
      </c>
      <c r="C1408" s="28" t="s">
        <v>81</v>
      </c>
      <c r="D1408">
        <v>70</v>
      </c>
      <c r="E1408">
        <v>8445</v>
      </c>
      <c r="F1408" s="28" t="s">
        <v>82</v>
      </c>
      <c r="G1408" t="s">
        <v>83</v>
      </c>
      <c r="H1408" t="s">
        <v>84</v>
      </c>
      <c r="I1408" s="28" t="s">
        <v>85</v>
      </c>
      <c r="J1408" t="s">
        <v>86</v>
      </c>
      <c r="K1408" s="30" t="s">
        <v>122</v>
      </c>
      <c r="L1408" t="s">
        <v>88</v>
      </c>
      <c r="M1408" s="31" t="s">
        <v>89</v>
      </c>
      <c r="N1408" s="31" t="s">
        <v>90</v>
      </c>
      <c r="O1408" s="28" t="s">
        <v>90</v>
      </c>
      <c r="P1408" t="s">
        <v>91</v>
      </c>
      <c r="Q1408" s="30" t="s">
        <v>191</v>
      </c>
      <c r="R1408" s="28">
        <v>5</v>
      </c>
      <c r="S1408" s="28">
        <v>7</v>
      </c>
      <c r="T1408">
        <v>1972</v>
      </c>
      <c r="U1408">
        <v>2007</v>
      </c>
      <c r="V1408" s="14">
        <f t="shared" si="21"/>
        <v>1</v>
      </c>
      <c r="W1408" s="28" t="s">
        <v>93</v>
      </c>
      <c r="X1408" s="28" t="s">
        <v>94</v>
      </c>
      <c r="Y1408" s="30" t="s">
        <v>140</v>
      </c>
      <c r="Z1408" s="28" t="s">
        <v>125</v>
      </c>
      <c r="AA1408" t="s">
        <v>117</v>
      </c>
      <c r="AB1408" s="28">
        <v>0</v>
      </c>
      <c r="AC1408" s="28" t="s">
        <v>98</v>
      </c>
      <c r="AD1408" s="28" t="s">
        <v>98</v>
      </c>
      <c r="AE1408" s="30" t="s">
        <v>118</v>
      </c>
      <c r="AF1408" t="s">
        <v>97</v>
      </c>
      <c r="AG1408" t="s">
        <v>98</v>
      </c>
      <c r="AH1408" t="s">
        <v>130</v>
      </c>
      <c r="AI1408" t="s">
        <v>101</v>
      </c>
      <c r="AJ1408">
        <v>656</v>
      </c>
      <c r="AK1408" t="s">
        <v>102</v>
      </c>
      <c r="AL1408">
        <v>0</v>
      </c>
      <c r="AM1408">
        <v>112</v>
      </c>
      <c r="AN1408">
        <v>768</v>
      </c>
      <c r="AO1408" s="28" t="s">
        <v>103</v>
      </c>
      <c r="AP1408" s="28" t="s">
        <v>98</v>
      </c>
      <c r="AQ1408" t="s">
        <v>105</v>
      </c>
      <c r="AR1408" t="s">
        <v>106</v>
      </c>
      <c r="AS1408">
        <v>768</v>
      </c>
      <c r="AT1408">
        <v>0</v>
      </c>
      <c r="AU1408">
        <v>0</v>
      </c>
      <c r="AV1408">
        <v>768</v>
      </c>
      <c r="AW1408" s="30">
        <v>1</v>
      </c>
      <c r="AX1408">
        <v>0</v>
      </c>
      <c r="AY1408" s="30">
        <v>1</v>
      </c>
      <c r="AZ1408" s="30">
        <v>0</v>
      </c>
      <c r="BA1408">
        <v>2</v>
      </c>
      <c r="BB1408" s="14">
        <f>IF(Table1[[#This Row],[FullBath]]+Table1[[#This Row],[HalfBath]]=Table1[[#This Row],[BedroomAbvGr]],1,0)</f>
        <v>0</v>
      </c>
      <c r="BC1408">
        <v>1</v>
      </c>
      <c r="BD1408" s="30" t="s">
        <v>98</v>
      </c>
      <c r="BE1408">
        <v>5</v>
      </c>
      <c r="BF1408" t="s">
        <v>107</v>
      </c>
      <c r="BG1408">
        <v>0</v>
      </c>
      <c r="BH1408" t="s">
        <v>83</v>
      </c>
      <c r="BI1408" t="s">
        <v>127</v>
      </c>
      <c r="BJ1408">
        <v>1988</v>
      </c>
      <c r="BK1408" t="s">
        <v>102</v>
      </c>
      <c r="BL1408">
        <v>2</v>
      </c>
      <c r="BM1408">
        <v>396</v>
      </c>
      <c r="BN1408" t="s">
        <v>98</v>
      </c>
      <c r="BO1408" t="s">
        <v>98</v>
      </c>
      <c r="BP1408" t="s">
        <v>105</v>
      </c>
      <c r="BQ1408" s="30">
        <v>58</v>
      </c>
      <c r="BR1408" s="14">
        <f>IF(Table1[[#This Row],[WoodDeckSF]]&gt;0,1,0)</f>
        <v>1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s="28" t="s">
        <v>83</v>
      </c>
      <c r="BY1408" s="14">
        <f>IF(Table1[[#This Row],[PoolQC]]="NA", 0, 1)</f>
        <v>0</v>
      </c>
      <c r="BZ1408" s="30" t="s">
        <v>134</v>
      </c>
      <c r="CA1408" s="14">
        <f>IF(Table1[[#This Row],[Fence]]="NA",0,1)</f>
        <v>1</v>
      </c>
      <c r="CB1408" t="s">
        <v>83</v>
      </c>
      <c r="CC1408">
        <v>0</v>
      </c>
      <c r="CD1408" s="30">
        <v>3</v>
      </c>
      <c r="CE1408">
        <v>2009</v>
      </c>
      <c r="CF1408" t="s">
        <v>110</v>
      </c>
      <c r="CG1408" t="s">
        <v>111</v>
      </c>
      <c r="CH1408" s="14">
        <f>IF(Table1[[#This Row],[SaleCondition]]="Normal",1,0)</f>
        <v>1</v>
      </c>
      <c r="CI1408" s="1">
        <v>133000</v>
      </c>
    </row>
    <row r="1409" spans="1:87" x14ac:dyDescent="0.2">
      <c r="A1409">
        <v>1408</v>
      </c>
      <c r="B1409">
        <v>20</v>
      </c>
      <c r="C1409" s="28" t="s">
        <v>81</v>
      </c>
      <c r="D1409" t="s">
        <v>83</v>
      </c>
      <c r="E1409">
        <v>8780</v>
      </c>
      <c r="F1409" s="28" t="s">
        <v>82</v>
      </c>
      <c r="G1409" t="s">
        <v>83</v>
      </c>
      <c r="H1409" t="s">
        <v>120</v>
      </c>
      <c r="I1409" s="28" t="s">
        <v>85</v>
      </c>
      <c r="J1409" t="s">
        <v>86</v>
      </c>
      <c r="K1409" s="30" t="s">
        <v>122</v>
      </c>
      <c r="L1409" t="s">
        <v>88</v>
      </c>
      <c r="M1409" s="31" t="s">
        <v>131</v>
      </c>
      <c r="N1409" s="31" t="s">
        <v>90</v>
      </c>
      <c r="O1409" s="28" t="s">
        <v>90</v>
      </c>
      <c r="P1409" t="s">
        <v>91</v>
      </c>
      <c r="Q1409" s="30" t="s">
        <v>115</v>
      </c>
      <c r="R1409" s="28">
        <v>5</v>
      </c>
      <c r="S1409" s="28">
        <v>5</v>
      </c>
      <c r="T1409">
        <v>1985</v>
      </c>
      <c r="U1409">
        <v>1985</v>
      </c>
      <c r="V1409" s="14">
        <f t="shared" si="21"/>
        <v>0</v>
      </c>
      <c r="W1409" s="28" t="s">
        <v>93</v>
      </c>
      <c r="X1409" s="28" t="s">
        <v>94</v>
      </c>
      <c r="Y1409" s="30" t="s">
        <v>140</v>
      </c>
      <c r="Z1409" s="28" t="s">
        <v>161</v>
      </c>
      <c r="AA1409" t="s">
        <v>117</v>
      </c>
      <c r="AB1409" s="28">
        <v>0</v>
      </c>
      <c r="AC1409" s="28" t="s">
        <v>98</v>
      </c>
      <c r="AD1409" s="28" t="s">
        <v>98</v>
      </c>
      <c r="AE1409" s="30" t="s">
        <v>118</v>
      </c>
      <c r="AF1409" t="s">
        <v>98</v>
      </c>
      <c r="AG1409" t="s">
        <v>98</v>
      </c>
      <c r="AH1409" t="s">
        <v>100</v>
      </c>
      <c r="AI1409" t="s">
        <v>119</v>
      </c>
      <c r="AJ1409">
        <v>625</v>
      </c>
      <c r="AK1409" t="s">
        <v>102</v>
      </c>
      <c r="AL1409">
        <v>0</v>
      </c>
      <c r="AM1409">
        <v>208</v>
      </c>
      <c r="AN1409">
        <v>833</v>
      </c>
      <c r="AO1409" s="28" t="s">
        <v>103</v>
      </c>
      <c r="AP1409" s="28" t="s">
        <v>104</v>
      </c>
      <c r="AQ1409" t="s">
        <v>105</v>
      </c>
      <c r="AR1409" t="s">
        <v>106</v>
      </c>
      <c r="AS1409">
        <v>833</v>
      </c>
      <c r="AT1409">
        <v>0</v>
      </c>
      <c r="AU1409">
        <v>0</v>
      </c>
      <c r="AV1409">
        <v>833</v>
      </c>
      <c r="AW1409" s="30">
        <v>1</v>
      </c>
      <c r="AX1409">
        <v>0</v>
      </c>
      <c r="AY1409" s="30">
        <v>1</v>
      </c>
      <c r="AZ1409" s="30">
        <v>0</v>
      </c>
      <c r="BA1409">
        <v>3</v>
      </c>
      <c r="BB1409" s="14">
        <f>IF(Table1[[#This Row],[FullBath]]+Table1[[#This Row],[HalfBath]]=Table1[[#This Row],[BedroomAbvGr]],1,0)</f>
        <v>0</v>
      </c>
      <c r="BC1409">
        <v>1</v>
      </c>
      <c r="BD1409" s="30" t="s">
        <v>98</v>
      </c>
      <c r="BE1409">
        <v>5</v>
      </c>
      <c r="BF1409" t="s">
        <v>107</v>
      </c>
      <c r="BG1409">
        <v>0</v>
      </c>
      <c r="BH1409" t="s">
        <v>83</v>
      </c>
      <c r="BI1409" t="s">
        <v>83</v>
      </c>
      <c r="BJ1409" t="s">
        <v>83</v>
      </c>
      <c r="BK1409" t="s">
        <v>83</v>
      </c>
      <c r="BL1409">
        <v>0</v>
      </c>
      <c r="BM1409">
        <v>0</v>
      </c>
      <c r="BN1409" t="s">
        <v>83</v>
      </c>
      <c r="BO1409" t="s">
        <v>83</v>
      </c>
      <c r="BP1409" t="s">
        <v>105</v>
      </c>
      <c r="BQ1409" s="30">
        <v>0</v>
      </c>
      <c r="BR1409" s="14">
        <f>IF(Table1[[#This Row],[WoodDeckSF]]&gt;0,1,0)</f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 s="28" t="s">
        <v>83</v>
      </c>
      <c r="BY1409" s="14">
        <f>IF(Table1[[#This Row],[PoolQC]]="NA", 0, 1)</f>
        <v>0</v>
      </c>
      <c r="BZ1409" s="30" t="s">
        <v>134</v>
      </c>
      <c r="CA1409" s="14">
        <f>IF(Table1[[#This Row],[Fence]]="NA",0,1)</f>
        <v>1</v>
      </c>
      <c r="CB1409" t="s">
        <v>83</v>
      </c>
      <c r="CC1409">
        <v>0</v>
      </c>
      <c r="CD1409" s="30">
        <v>3</v>
      </c>
      <c r="CE1409">
        <v>2009</v>
      </c>
      <c r="CF1409" t="s">
        <v>110</v>
      </c>
      <c r="CG1409" t="s">
        <v>111</v>
      </c>
      <c r="CH1409" s="14">
        <f>IF(Table1[[#This Row],[SaleCondition]]="Normal",1,0)</f>
        <v>1</v>
      </c>
      <c r="CI1409" s="1">
        <v>112000</v>
      </c>
    </row>
    <row r="1410" spans="1:87" x14ac:dyDescent="0.2">
      <c r="A1410">
        <v>1409</v>
      </c>
      <c r="B1410">
        <v>70</v>
      </c>
      <c r="C1410" s="28" t="s">
        <v>142</v>
      </c>
      <c r="D1410">
        <v>60</v>
      </c>
      <c r="E1410">
        <v>7740</v>
      </c>
      <c r="F1410" s="28" t="s">
        <v>82</v>
      </c>
      <c r="G1410" t="s">
        <v>83</v>
      </c>
      <c r="H1410" t="s">
        <v>84</v>
      </c>
      <c r="I1410" s="28" t="s">
        <v>85</v>
      </c>
      <c r="J1410" t="s">
        <v>86</v>
      </c>
      <c r="K1410" s="30" t="s">
        <v>87</v>
      </c>
      <c r="L1410" t="s">
        <v>88</v>
      </c>
      <c r="M1410" s="31" t="s">
        <v>143</v>
      </c>
      <c r="N1410" s="31" t="s">
        <v>90</v>
      </c>
      <c r="O1410" s="28" t="s">
        <v>90</v>
      </c>
      <c r="P1410" t="s">
        <v>91</v>
      </c>
      <c r="Q1410" s="30" t="s">
        <v>92</v>
      </c>
      <c r="R1410" s="28">
        <v>4</v>
      </c>
      <c r="S1410" s="28">
        <v>7</v>
      </c>
      <c r="T1410">
        <v>1910</v>
      </c>
      <c r="U1410">
        <v>1950</v>
      </c>
      <c r="V1410" s="14">
        <f t="shared" ref="V1410:V1461" si="22">IF(T1410=U1410, 0, 1)</f>
        <v>1</v>
      </c>
      <c r="W1410" s="28" t="s">
        <v>93</v>
      </c>
      <c r="X1410" s="28" t="s">
        <v>94</v>
      </c>
      <c r="Y1410" s="30" t="s">
        <v>95</v>
      </c>
      <c r="Z1410" s="28" t="s">
        <v>95</v>
      </c>
      <c r="AA1410" t="s">
        <v>117</v>
      </c>
      <c r="AB1410" s="28">
        <v>0</v>
      </c>
      <c r="AC1410" s="28" t="s">
        <v>98</v>
      </c>
      <c r="AD1410" s="28" t="s">
        <v>98</v>
      </c>
      <c r="AE1410" s="30" t="s">
        <v>118</v>
      </c>
      <c r="AF1410" t="s">
        <v>147</v>
      </c>
      <c r="AG1410" t="s">
        <v>98</v>
      </c>
      <c r="AH1410" t="s">
        <v>100</v>
      </c>
      <c r="AI1410" t="s">
        <v>102</v>
      </c>
      <c r="AJ1410">
        <v>0</v>
      </c>
      <c r="AK1410" t="s">
        <v>102</v>
      </c>
      <c r="AL1410">
        <v>0</v>
      </c>
      <c r="AM1410">
        <v>622</v>
      </c>
      <c r="AN1410">
        <v>622</v>
      </c>
      <c r="AO1410" s="28" t="s">
        <v>103</v>
      </c>
      <c r="AP1410" s="28" t="s">
        <v>97</v>
      </c>
      <c r="AQ1410" t="s">
        <v>105</v>
      </c>
      <c r="AR1410" t="s">
        <v>106</v>
      </c>
      <c r="AS1410">
        <v>741</v>
      </c>
      <c r="AT1410">
        <v>622</v>
      </c>
      <c r="AU1410">
        <v>0</v>
      </c>
      <c r="AV1410">
        <v>1363</v>
      </c>
      <c r="AW1410" s="30">
        <v>0</v>
      </c>
      <c r="AX1410">
        <v>0</v>
      </c>
      <c r="AY1410" s="30">
        <v>1</v>
      </c>
      <c r="AZ1410" s="30">
        <v>0</v>
      </c>
      <c r="BA1410">
        <v>3</v>
      </c>
      <c r="BB1410" s="14">
        <f>IF(Table1[[#This Row],[FullBath]]+Table1[[#This Row],[HalfBath]]=Table1[[#This Row],[BedroomAbvGr]],1,0)</f>
        <v>0</v>
      </c>
      <c r="BC1410">
        <v>1</v>
      </c>
      <c r="BD1410" s="30" t="s">
        <v>98</v>
      </c>
      <c r="BE1410">
        <v>6</v>
      </c>
      <c r="BF1410" t="s">
        <v>107</v>
      </c>
      <c r="BG1410">
        <v>0</v>
      </c>
      <c r="BH1410" t="s">
        <v>83</v>
      </c>
      <c r="BI1410" t="s">
        <v>127</v>
      </c>
      <c r="BJ1410">
        <v>1966</v>
      </c>
      <c r="BK1410" t="s">
        <v>102</v>
      </c>
      <c r="BL1410">
        <v>2</v>
      </c>
      <c r="BM1410">
        <v>528</v>
      </c>
      <c r="BN1410" t="s">
        <v>98</v>
      </c>
      <c r="BO1410" t="s">
        <v>98</v>
      </c>
      <c r="BP1410" t="s">
        <v>105</v>
      </c>
      <c r="BQ1410" s="30">
        <v>0</v>
      </c>
      <c r="BR1410" s="14">
        <f>IF(Table1[[#This Row],[WoodDeckSF]]&gt;0,1,0)</f>
        <v>0</v>
      </c>
      <c r="BS1410">
        <v>0</v>
      </c>
      <c r="BT1410">
        <v>0</v>
      </c>
      <c r="BU1410">
        <v>0</v>
      </c>
      <c r="BV1410">
        <v>168</v>
      </c>
      <c r="BW1410">
        <v>0</v>
      </c>
      <c r="BX1410" s="28" t="s">
        <v>83</v>
      </c>
      <c r="BY1410" s="14">
        <f>IF(Table1[[#This Row],[PoolQC]]="NA", 0, 1)</f>
        <v>0</v>
      </c>
      <c r="BZ1410" s="30" t="s">
        <v>83</v>
      </c>
      <c r="CA1410" s="14">
        <f>IF(Table1[[#This Row],[Fence]]="NA",0,1)</f>
        <v>0</v>
      </c>
      <c r="CB1410" t="s">
        <v>83</v>
      </c>
      <c r="CC1410">
        <v>0</v>
      </c>
      <c r="CD1410" s="30">
        <v>6</v>
      </c>
      <c r="CE1410">
        <v>2010</v>
      </c>
      <c r="CF1410" t="s">
        <v>110</v>
      </c>
      <c r="CG1410" t="s">
        <v>111</v>
      </c>
      <c r="CH1410" s="14">
        <f>IF(Table1[[#This Row],[SaleCondition]]="Normal",1,0)</f>
        <v>1</v>
      </c>
      <c r="CI1410" s="1">
        <v>125500</v>
      </c>
    </row>
    <row r="1411" spans="1:87" x14ac:dyDescent="0.2">
      <c r="A1411">
        <v>1410</v>
      </c>
      <c r="B1411">
        <v>60</v>
      </c>
      <c r="C1411" s="28" t="s">
        <v>81</v>
      </c>
      <c r="D1411">
        <v>46</v>
      </c>
      <c r="E1411">
        <v>20544</v>
      </c>
      <c r="F1411" s="28" t="s">
        <v>82</v>
      </c>
      <c r="G1411" t="s">
        <v>83</v>
      </c>
      <c r="H1411" t="s">
        <v>120</v>
      </c>
      <c r="I1411" s="28" t="s">
        <v>85</v>
      </c>
      <c r="J1411" t="s">
        <v>86</v>
      </c>
      <c r="K1411" s="30" t="s">
        <v>166</v>
      </c>
      <c r="L1411" t="s">
        <v>88</v>
      </c>
      <c r="M1411" s="31" t="s">
        <v>138</v>
      </c>
      <c r="N1411" s="31" t="s">
        <v>90</v>
      </c>
      <c r="O1411" s="28" t="s">
        <v>90</v>
      </c>
      <c r="P1411" t="s">
        <v>91</v>
      </c>
      <c r="Q1411" s="30" t="s">
        <v>92</v>
      </c>
      <c r="R1411" s="28">
        <v>7</v>
      </c>
      <c r="S1411" s="28">
        <v>6</v>
      </c>
      <c r="T1411">
        <v>1986</v>
      </c>
      <c r="U1411">
        <v>1991</v>
      </c>
      <c r="V1411" s="14">
        <f t="shared" si="22"/>
        <v>1</v>
      </c>
      <c r="W1411" s="28" t="s">
        <v>93</v>
      </c>
      <c r="X1411" s="28" t="s">
        <v>94</v>
      </c>
      <c r="Y1411" s="30" t="s">
        <v>161</v>
      </c>
      <c r="Z1411" s="28" t="s">
        <v>161</v>
      </c>
      <c r="AA1411" t="s">
        <v>96</v>
      </c>
      <c r="AB1411" s="28">
        <v>123</v>
      </c>
      <c r="AC1411" s="28" t="s">
        <v>98</v>
      </c>
      <c r="AD1411" s="28" t="s">
        <v>97</v>
      </c>
      <c r="AE1411" s="30" t="s">
        <v>118</v>
      </c>
      <c r="AF1411" t="s">
        <v>97</v>
      </c>
      <c r="AG1411" t="s">
        <v>98</v>
      </c>
      <c r="AH1411" t="s">
        <v>100</v>
      </c>
      <c r="AI1411" t="s">
        <v>102</v>
      </c>
      <c r="AJ1411">
        <v>0</v>
      </c>
      <c r="AK1411" t="s">
        <v>102</v>
      </c>
      <c r="AL1411">
        <v>0</v>
      </c>
      <c r="AM1411">
        <v>791</v>
      </c>
      <c r="AN1411">
        <v>791</v>
      </c>
      <c r="AO1411" s="28" t="s">
        <v>103</v>
      </c>
      <c r="AP1411" s="28" t="s">
        <v>97</v>
      </c>
      <c r="AQ1411" t="s">
        <v>105</v>
      </c>
      <c r="AR1411" t="s">
        <v>106</v>
      </c>
      <c r="AS1411">
        <v>1236</v>
      </c>
      <c r="AT1411">
        <v>857</v>
      </c>
      <c r="AU1411">
        <v>0</v>
      </c>
      <c r="AV1411">
        <v>2093</v>
      </c>
      <c r="AW1411" s="30">
        <v>0</v>
      </c>
      <c r="AX1411">
        <v>0</v>
      </c>
      <c r="AY1411" s="30">
        <v>2</v>
      </c>
      <c r="AZ1411" s="30">
        <v>1</v>
      </c>
      <c r="BA1411">
        <v>3</v>
      </c>
      <c r="BB1411" s="14">
        <f>IF(Table1[[#This Row],[FullBath]]+Table1[[#This Row],[HalfBath]]=Table1[[#This Row],[BedroomAbvGr]],1,0)</f>
        <v>1</v>
      </c>
      <c r="BC1411">
        <v>1</v>
      </c>
      <c r="BD1411" s="30" t="s">
        <v>98</v>
      </c>
      <c r="BE1411">
        <v>7</v>
      </c>
      <c r="BF1411" t="s">
        <v>107</v>
      </c>
      <c r="BG1411">
        <v>1</v>
      </c>
      <c r="BH1411" t="s">
        <v>98</v>
      </c>
      <c r="BI1411" t="s">
        <v>108</v>
      </c>
      <c r="BJ1411">
        <v>1986</v>
      </c>
      <c r="BK1411" t="s">
        <v>157</v>
      </c>
      <c r="BL1411">
        <v>2</v>
      </c>
      <c r="BM1411">
        <v>542</v>
      </c>
      <c r="BN1411" t="s">
        <v>98</v>
      </c>
      <c r="BO1411" t="s">
        <v>98</v>
      </c>
      <c r="BP1411" t="s">
        <v>105</v>
      </c>
      <c r="BQ1411" s="30">
        <v>364</v>
      </c>
      <c r="BR1411" s="14">
        <f>IF(Table1[[#This Row],[WoodDeckSF]]&gt;0,1,0)</f>
        <v>1</v>
      </c>
      <c r="BS1411">
        <v>63</v>
      </c>
      <c r="BT1411">
        <v>0</v>
      </c>
      <c r="BU1411">
        <v>0</v>
      </c>
      <c r="BV1411">
        <v>0</v>
      </c>
      <c r="BW1411">
        <v>0</v>
      </c>
      <c r="BX1411" s="28" t="s">
        <v>83</v>
      </c>
      <c r="BY1411" s="14">
        <f>IF(Table1[[#This Row],[PoolQC]]="NA", 0, 1)</f>
        <v>0</v>
      </c>
      <c r="BZ1411" s="30" t="s">
        <v>134</v>
      </c>
      <c r="CA1411" s="14">
        <f>IF(Table1[[#This Row],[Fence]]="NA",0,1)</f>
        <v>1</v>
      </c>
      <c r="CB1411" t="s">
        <v>83</v>
      </c>
      <c r="CC1411">
        <v>0</v>
      </c>
      <c r="CD1411" s="30">
        <v>11</v>
      </c>
      <c r="CE1411">
        <v>2008</v>
      </c>
      <c r="CF1411" t="s">
        <v>110</v>
      </c>
      <c r="CG1411" t="s">
        <v>111</v>
      </c>
      <c r="CH1411" s="14">
        <f>IF(Table1[[#This Row],[SaleCondition]]="Normal",1,0)</f>
        <v>1</v>
      </c>
      <c r="CI1411" s="1">
        <v>215000</v>
      </c>
    </row>
    <row r="1412" spans="1:87" x14ac:dyDescent="0.2">
      <c r="A1412">
        <v>1411</v>
      </c>
      <c r="B1412">
        <v>60</v>
      </c>
      <c r="C1412" s="28" t="s">
        <v>81</v>
      </c>
      <c r="D1412">
        <v>79</v>
      </c>
      <c r="E1412">
        <v>12420</v>
      </c>
      <c r="F1412" s="28" t="s">
        <v>82</v>
      </c>
      <c r="G1412" t="s">
        <v>83</v>
      </c>
      <c r="H1412" t="s">
        <v>84</v>
      </c>
      <c r="I1412" s="28" t="s">
        <v>85</v>
      </c>
      <c r="J1412" t="s">
        <v>86</v>
      </c>
      <c r="K1412" s="30" t="s">
        <v>87</v>
      </c>
      <c r="L1412" t="s">
        <v>88</v>
      </c>
      <c r="M1412" s="31" t="s">
        <v>89</v>
      </c>
      <c r="N1412" s="31" t="s">
        <v>90</v>
      </c>
      <c r="O1412" s="28" t="s">
        <v>90</v>
      </c>
      <c r="P1412" t="s">
        <v>91</v>
      </c>
      <c r="Q1412" s="30" t="s">
        <v>92</v>
      </c>
      <c r="R1412" s="28">
        <v>7</v>
      </c>
      <c r="S1412" s="28">
        <v>5</v>
      </c>
      <c r="T1412">
        <v>2001</v>
      </c>
      <c r="U1412">
        <v>2001</v>
      </c>
      <c r="V1412" s="14">
        <f t="shared" si="22"/>
        <v>0</v>
      </c>
      <c r="W1412" s="28" t="s">
        <v>93</v>
      </c>
      <c r="X1412" s="28" t="s">
        <v>94</v>
      </c>
      <c r="Y1412" s="30" t="s">
        <v>95</v>
      </c>
      <c r="Z1412" s="28" t="s">
        <v>95</v>
      </c>
      <c r="AA1412" t="s">
        <v>117</v>
      </c>
      <c r="AB1412" s="28">
        <v>0</v>
      </c>
      <c r="AC1412" s="28" t="s">
        <v>97</v>
      </c>
      <c r="AD1412" s="28" t="s">
        <v>98</v>
      </c>
      <c r="AE1412" s="30" t="s">
        <v>99</v>
      </c>
      <c r="AF1412" t="s">
        <v>97</v>
      </c>
      <c r="AG1412" t="s">
        <v>98</v>
      </c>
      <c r="AH1412" t="s">
        <v>100</v>
      </c>
      <c r="AI1412" t="s">
        <v>101</v>
      </c>
      <c r="AJ1412">
        <v>666</v>
      </c>
      <c r="AK1412" t="s">
        <v>102</v>
      </c>
      <c r="AL1412">
        <v>0</v>
      </c>
      <c r="AM1412">
        <v>278</v>
      </c>
      <c r="AN1412">
        <v>944</v>
      </c>
      <c r="AO1412" s="28" t="s">
        <v>103</v>
      </c>
      <c r="AP1412" s="28" t="s">
        <v>104</v>
      </c>
      <c r="AQ1412" t="s">
        <v>105</v>
      </c>
      <c r="AR1412" t="s">
        <v>106</v>
      </c>
      <c r="AS1412">
        <v>944</v>
      </c>
      <c r="AT1412">
        <v>896</v>
      </c>
      <c r="AU1412">
        <v>0</v>
      </c>
      <c r="AV1412">
        <v>1840</v>
      </c>
      <c r="AW1412" s="30">
        <v>1</v>
      </c>
      <c r="AX1412">
        <v>0</v>
      </c>
      <c r="AY1412" s="30">
        <v>2</v>
      </c>
      <c r="AZ1412" s="30">
        <v>1</v>
      </c>
      <c r="BA1412">
        <v>3</v>
      </c>
      <c r="BB1412" s="14">
        <f>IF(Table1[[#This Row],[FullBath]]+Table1[[#This Row],[HalfBath]]=Table1[[#This Row],[BedroomAbvGr]],1,0)</f>
        <v>1</v>
      </c>
      <c r="BC1412">
        <v>1</v>
      </c>
      <c r="BD1412" s="30" t="s">
        <v>97</v>
      </c>
      <c r="BE1412">
        <v>6</v>
      </c>
      <c r="BF1412" t="s">
        <v>107</v>
      </c>
      <c r="BG1412">
        <v>0</v>
      </c>
      <c r="BH1412" t="s">
        <v>83</v>
      </c>
      <c r="BI1412" t="s">
        <v>108</v>
      </c>
      <c r="BJ1412">
        <v>2001</v>
      </c>
      <c r="BK1412" t="s">
        <v>109</v>
      </c>
      <c r="BL1412">
        <v>2</v>
      </c>
      <c r="BM1412">
        <v>622</v>
      </c>
      <c r="BN1412" t="s">
        <v>98</v>
      </c>
      <c r="BO1412" t="s">
        <v>98</v>
      </c>
      <c r="BP1412" t="s">
        <v>105</v>
      </c>
      <c r="BQ1412" s="30">
        <v>0</v>
      </c>
      <c r="BR1412" s="14">
        <f>IF(Table1[[#This Row],[WoodDeckSF]]&gt;0,1,0)</f>
        <v>0</v>
      </c>
      <c r="BS1412">
        <v>45</v>
      </c>
      <c r="BT1412">
        <v>0</v>
      </c>
      <c r="BU1412">
        <v>0</v>
      </c>
      <c r="BV1412">
        <v>0</v>
      </c>
      <c r="BW1412">
        <v>0</v>
      </c>
      <c r="BX1412" s="28" t="s">
        <v>83</v>
      </c>
      <c r="BY1412" s="14">
        <f>IF(Table1[[#This Row],[PoolQC]]="NA", 0, 1)</f>
        <v>0</v>
      </c>
      <c r="BZ1412" s="30" t="s">
        <v>83</v>
      </c>
      <c r="CA1412" s="14">
        <f>IF(Table1[[#This Row],[Fence]]="NA",0,1)</f>
        <v>0</v>
      </c>
      <c r="CB1412" t="s">
        <v>83</v>
      </c>
      <c r="CC1412">
        <v>0</v>
      </c>
      <c r="CD1412" s="30">
        <v>6</v>
      </c>
      <c r="CE1412">
        <v>2009</v>
      </c>
      <c r="CF1412" t="s">
        <v>110</v>
      </c>
      <c r="CG1412" t="s">
        <v>111</v>
      </c>
      <c r="CH1412" s="14">
        <f>IF(Table1[[#This Row],[SaleCondition]]="Normal",1,0)</f>
        <v>1</v>
      </c>
      <c r="CI1412" s="1">
        <v>230000</v>
      </c>
    </row>
    <row r="1413" spans="1:87" x14ac:dyDescent="0.2">
      <c r="A1413">
        <v>1412</v>
      </c>
      <c r="B1413">
        <v>50</v>
      </c>
      <c r="C1413" s="28" t="s">
        <v>81</v>
      </c>
      <c r="D1413">
        <v>80</v>
      </c>
      <c r="E1413">
        <v>9600</v>
      </c>
      <c r="F1413" s="28" t="s">
        <v>82</v>
      </c>
      <c r="G1413" t="s">
        <v>83</v>
      </c>
      <c r="H1413" t="s">
        <v>84</v>
      </c>
      <c r="I1413" s="28" t="s">
        <v>85</v>
      </c>
      <c r="J1413" t="s">
        <v>86</v>
      </c>
      <c r="K1413" s="30" t="s">
        <v>87</v>
      </c>
      <c r="L1413" t="s">
        <v>88</v>
      </c>
      <c r="M1413" s="31" t="s">
        <v>162</v>
      </c>
      <c r="N1413" s="31" t="s">
        <v>90</v>
      </c>
      <c r="O1413" s="28" t="s">
        <v>90</v>
      </c>
      <c r="P1413" t="s">
        <v>91</v>
      </c>
      <c r="Q1413" s="30" t="s">
        <v>132</v>
      </c>
      <c r="R1413" s="28">
        <v>6</v>
      </c>
      <c r="S1413" s="28">
        <v>8</v>
      </c>
      <c r="T1413">
        <v>1950</v>
      </c>
      <c r="U1413">
        <v>2005</v>
      </c>
      <c r="V1413" s="14">
        <f t="shared" si="22"/>
        <v>1</v>
      </c>
      <c r="W1413" s="28" t="s">
        <v>93</v>
      </c>
      <c r="X1413" s="28" t="s">
        <v>94</v>
      </c>
      <c r="Y1413" s="30" t="s">
        <v>95</v>
      </c>
      <c r="Z1413" s="28" t="s">
        <v>95</v>
      </c>
      <c r="AA1413" t="s">
        <v>117</v>
      </c>
      <c r="AB1413" s="28">
        <v>0</v>
      </c>
      <c r="AC1413" s="28" t="s">
        <v>98</v>
      </c>
      <c r="AD1413" s="28" t="s">
        <v>97</v>
      </c>
      <c r="AE1413" s="30" t="s">
        <v>118</v>
      </c>
      <c r="AF1413" t="s">
        <v>98</v>
      </c>
      <c r="AG1413" t="s">
        <v>98</v>
      </c>
      <c r="AH1413" t="s">
        <v>100</v>
      </c>
      <c r="AI1413" t="s">
        <v>141</v>
      </c>
      <c r="AJ1413">
        <v>120</v>
      </c>
      <c r="AK1413" t="s">
        <v>102</v>
      </c>
      <c r="AL1413">
        <v>0</v>
      </c>
      <c r="AM1413">
        <v>736</v>
      </c>
      <c r="AN1413">
        <v>856</v>
      </c>
      <c r="AO1413" s="28" t="s">
        <v>103</v>
      </c>
      <c r="AP1413" s="28" t="s">
        <v>104</v>
      </c>
      <c r="AQ1413" t="s">
        <v>105</v>
      </c>
      <c r="AR1413" t="s">
        <v>106</v>
      </c>
      <c r="AS1413">
        <v>1112</v>
      </c>
      <c r="AT1413">
        <v>556</v>
      </c>
      <c r="AU1413">
        <v>0</v>
      </c>
      <c r="AV1413">
        <v>1668</v>
      </c>
      <c r="AW1413" s="30">
        <v>0</v>
      </c>
      <c r="AX1413">
        <v>0</v>
      </c>
      <c r="AY1413" s="30">
        <v>1</v>
      </c>
      <c r="AZ1413" s="30">
        <v>1</v>
      </c>
      <c r="BA1413">
        <v>3</v>
      </c>
      <c r="BB1413" s="14">
        <f>IF(Table1[[#This Row],[FullBath]]+Table1[[#This Row],[HalfBath]]=Table1[[#This Row],[BedroomAbvGr]],1,0)</f>
        <v>0</v>
      </c>
      <c r="BC1413">
        <v>1</v>
      </c>
      <c r="BD1413" s="30" t="s">
        <v>98</v>
      </c>
      <c r="BE1413">
        <v>6</v>
      </c>
      <c r="BF1413" t="s">
        <v>224</v>
      </c>
      <c r="BG1413">
        <v>0</v>
      </c>
      <c r="BH1413" t="s">
        <v>83</v>
      </c>
      <c r="BI1413" t="s">
        <v>108</v>
      </c>
      <c r="BJ1413">
        <v>1950</v>
      </c>
      <c r="BK1413" t="s">
        <v>102</v>
      </c>
      <c r="BL1413">
        <v>1</v>
      </c>
      <c r="BM1413">
        <v>271</v>
      </c>
      <c r="BN1413" t="s">
        <v>98</v>
      </c>
      <c r="BO1413" t="s">
        <v>98</v>
      </c>
      <c r="BP1413" t="s">
        <v>105</v>
      </c>
      <c r="BQ1413" s="30">
        <v>0</v>
      </c>
      <c r="BR1413" s="14">
        <f>IF(Table1[[#This Row],[WoodDeckSF]]&gt;0,1,0)</f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s="28" t="s">
        <v>83</v>
      </c>
      <c r="BY1413" s="14">
        <f>IF(Table1[[#This Row],[PoolQC]]="NA", 0, 1)</f>
        <v>0</v>
      </c>
      <c r="BZ1413" s="30" t="s">
        <v>134</v>
      </c>
      <c r="CA1413" s="14">
        <f>IF(Table1[[#This Row],[Fence]]="NA",0,1)</f>
        <v>1</v>
      </c>
      <c r="CB1413" t="s">
        <v>83</v>
      </c>
      <c r="CC1413">
        <v>0</v>
      </c>
      <c r="CD1413" s="30">
        <v>9</v>
      </c>
      <c r="CE1413">
        <v>2009</v>
      </c>
      <c r="CF1413" t="s">
        <v>110</v>
      </c>
      <c r="CG1413" t="s">
        <v>111</v>
      </c>
      <c r="CH1413" s="14">
        <f>IF(Table1[[#This Row],[SaleCondition]]="Normal",1,0)</f>
        <v>1</v>
      </c>
      <c r="CI1413" s="1">
        <v>140000</v>
      </c>
    </row>
    <row r="1414" spans="1:87" x14ac:dyDescent="0.2">
      <c r="A1414">
        <v>1413</v>
      </c>
      <c r="B1414">
        <v>90</v>
      </c>
      <c r="C1414" s="28" t="s">
        <v>81</v>
      </c>
      <c r="D1414">
        <v>60</v>
      </c>
      <c r="E1414">
        <v>7200</v>
      </c>
      <c r="F1414" s="28" t="s">
        <v>82</v>
      </c>
      <c r="G1414" t="s">
        <v>83</v>
      </c>
      <c r="H1414" t="s">
        <v>84</v>
      </c>
      <c r="I1414" s="28" t="s">
        <v>85</v>
      </c>
      <c r="J1414" t="s">
        <v>86</v>
      </c>
      <c r="K1414" s="30" t="s">
        <v>87</v>
      </c>
      <c r="L1414" t="s">
        <v>88</v>
      </c>
      <c r="M1414" s="31" t="s">
        <v>162</v>
      </c>
      <c r="N1414" s="31" t="s">
        <v>90</v>
      </c>
      <c r="O1414" s="28" t="s">
        <v>90</v>
      </c>
      <c r="P1414" t="s">
        <v>167</v>
      </c>
      <c r="Q1414" s="30" t="s">
        <v>115</v>
      </c>
      <c r="R1414" s="28">
        <v>4</v>
      </c>
      <c r="S1414" s="28">
        <v>5</v>
      </c>
      <c r="T1414">
        <v>1949</v>
      </c>
      <c r="U1414">
        <v>1950</v>
      </c>
      <c r="V1414" s="14">
        <f t="shared" si="22"/>
        <v>1</v>
      </c>
      <c r="W1414" s="28" t="s">
        <v>93</v>
      </c>
      <c r="X1414" s="28" t="s">
        <v>94</v>
      </c>
      <c r="Y1414" s="30" t="s">
        <v>96</v>
      </c>
      <c r="Z1414" s="28" t="s">
        <v>137</v>
      </c>
      <c r="AA1414" t="s">
        <v>117</v>
      </c>
      <c r="AB1414" s="28">
        <v>0</v>
      </c>
      <c r="AC1414" s="28" t="s">
        <v>98</v>
      </c>
      <c r="AD1414" s="28" t="s">
        <v>98</v>
      </c>
      <c r="AE1414" s="30" t="s">
        <v>168</v>
      </c>
      <c r="AF1414" t="s">
        <v>83</v>
      </c>
      <c r="AG1414" t="s">
        <v>83</v>
      </c>
      <c r="AH1414" t="s">
        <v>83</v>
      </c>
      <c r="AI1414" t="s">
        <v>83</v>
      </c>
      <c r="AJ1414">
        <v>0</v>
      </c>
      <c r="AK1414" t="s">
        <v>83</v>
      </c>
      <c r="AL1414">
        <v>0</v>
      </c>
      <c r="AM1414">
        <v>0</v>
      </c>
      <c r="AN1414">
        <v>0</v>
      </c>
      <c r="AO1414" s="28" t="s">
        <v>240</v>
      </c>
      <c r="AP1414" s="28" t="s">
        <v>147</v>
      </c>
      <c r="AQ1414" t="s">
        <v>177</v>
      </c>
      <c r="AR1414" t="s">
        <v>145</v>
      </c>
      <c r="AS1414">
        <v>1040</v>
      </c>
      <c r="AT1414">
        <v>0</v>
      </c>
      <c r="AU1414">
        <v>0</v>
      </c>
      <c r="AV1414">
        <v>1040</v>
      </c>
      <c r="AW1414" s="30">
        <v>0</v>
      </c>
      <c r="AX1414">
        <v>0</v>
      </c>
      <c r="AY1414" s="30">
        <v>2</v>
      </c>
      <c r="AZ1414" s="30">
        <v>0</v>
      </c>
      <c r="BA1414">
        <v>2</v>
      </c>
      <c r="BB1414" s="14">
        <f>IF(Table1[[#This Row],[FullBath]]+Table1[[#This Row],[HalfBath]]=Table1[[#This Row],[BedroomAbvGr]],1,0)</f>
        <v>1</v>
      </c>
      <c r="BC1414">
        <v>2</v>
      </c>
      <c r="BD1414" s="30" t="s">
        <v>98</v>
      </c>
      <c r="BE1414">
        <v>6</v>
      </c>
      <c r="BF1414" t="s">
        <v>107</v>
      </c>
      <c r="BG1414">
        <v>0</v>
      </c>
      <c r="BH1414" t="s">
        <v>83</v>
      </c>
      <c r="BI1414" t="s">
        <v>127</v>
      </c>
      <c r="BJ1414">
        <v>1956</v>
      </c>
      <c r="BK1414" t="s">
        <v>102</v>
      </c>
      <c r="BL1414">
        <v>2</v>
      </c>
      <c r="BM1414">
        <v>420</v>
      </c>
      <c r="BN1414" t="s">
        <v>98</v>
      </c>
      <c r="BO1414" t="s">
        <v>98</v>
      </c>
      <c r="BP1414" t="s">
        <v>105</v>
      </c>
      <c r="BQ1414" s="30">
        <v>0</v>
      </c>
      <c r="BR1414" s="14">
        <f>IF(Table1[[#This Row],[WoodDeckSF]]&gt;0,1,0)</f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 s="28" t="s">
        <v>83</v>
      </c>
      <c r="BY1414" s="14">
        <f>IF(Table1[[#This Row],[PoolQC]]="NA", 0, 1)</f>
        <v>0</v>
      </c>
      <c r="BZ1414" s="30" t="s">
        <v>83</v>
      </c>
      <c r="CA1414" s="14">
        <f>IF(Table1[[#This Row],[Fence]]="NA",0,1)</f>
        <v>0</v>
      </c>
      <c r="CB1414" t="s">
        <v>83</v>
      </c>
      <c r="CC1414">
        <v>0</v>
      </c>
      <c r="CD1414" s="30">
        <v>6</v>
      </c>
      <c r="CE1414">
        <v>2009</v>
      </c>
      <c r="CF1414" t="s">
        <v>110</v>
      </c>
      <c r="CG1414" t="s">
        <v>111</v>
      </c>
      <c r="CH1414" s="14">
        <f>IF(Table1[[#This Row],[SaleCondition]]="Normal",1,0)</f>
        <v>1</v>
      </c>
      <c r="CI1414" s="1">
        <v>90000</v>
      </c>
    </row>
    <row r="1415" spans="1:87" x14ac:dyDescent="0.2">
      <c r="A1415">
        <v>1414</v>
      </c>
      <c r="B1415">
        <v>20</v>
      </c>
      <c r="C1415" s="28" t="s">
        <v>81</v>
      </c>
      <c r="D1415">
        <v>88</v>
      </c>
      <c r="E1415">
        <v>10994</v>
      </c>
      <c r="F1415" s="28" t="s">
        <v>82</v>
      </c>
      <c r="G1415" t="s">
        <v>83</v>
      </c>
      <c r="H1415" t="s">
        <v>120</v>
      </c>
      <c r="I1415" s="28" t="s">
        <v>85</v>
      </c>
      <c r="J1415" t="s">
        <v>86</v>
      </c>
      <c r="K1415" s="30" t="s">
        <v>122</v>
      </c>
      <c r="L1415" t="s">
        <v>88</v>
      </c>
      <c r="M1415" s="31" t="s">
        <v>170</v>
      </c>
      <c r="N1415" s="31" t="s">
        <v>90</v>
      </c>
      <c r="O1415" s="28" t="s">
        <v>90</v>
      </c>
      <c r="P1415" t="s">
        <v>91</v>
      </c>
      <c r="Q1415" s="30" t="s">
        <v>115</v>
      </c>
      <c r="R1415" s="28">
        <v>8</v>
      </c>
      <c r="S1415" s="28">
        <v>5</v>
      </c>
      <c r="T1415">
        <v>2005</v>
      </c>
      <c r="U1415">
        <v>2006</v>
      </c>
      <c r="V1415" s="14">
        <f t="shared" si="22"/>
        <v>1</v>
      </c>
      <c r="W1415" s="28" t="s">
        <v>93</v>
      </c>
      <c r="X1415" s="28" t="s">
        <v>94</v>
      </c>
      <c r="Y1415" s="30" t="s">
        <v>95</v>
      </c>
      <c r="Z1415" s="28" t="s">
        <v>95</v>
      </c>
      <c r="AA1415" t="s">
        <v>137</v>
      </c>
      <c r="AB1415" s="28">
        <v>366</v>
      </c>
      <c r="AC1415" s="28" t="s">
        <v>97</v>
      </c>
      <c r="AD1415" s="28" t="s">
        <v>98</v>
      </c>
      <c r="AE1415" s="30" t="s">
        <v>99</v>
      </c>
      <c r="AF1415" t="s">
        <v>97</v>
      </c>
      <c r="AG1415" t="s">
        <v>97</v>
      </c>
      <c r="AH1415" t="s">
        <v>100</v>
      </c>
      <c r="AI1415" t="s">
        <v>101</v>
      </c>
      <c r="AJ1415">
        <v>976</v>
      </c>
      <c r="AK1415" t="s">
        <v>102</v>
      </c>
      <c r="AL1415">
        <v>0</v>
      </c>
      <c r="AM1415">
        <v>868</v>
      </c>
      <c r="AN1415">
        <v>1844</v>
      </c>
      <c r="AO1415" s="28" t="s">
        <v>103</v>
      </c>
      <c r="AP1415" s="28" t="s">
        <v>104</v>
      </c>
      <c r="AQ1415" t="s">
        <v>105</v>
      </c>
      <c r="AR1415" t="s">
        <v>106</v>
      </c>
      <c r="AS1415">
        <v>1844</v>
      </c>
      <c r="AT1415">
        <v>0</v>
      </c>
      <c r="AU1415">
        <v>0</v>
      </c>
      <c r="AV1415">
        <v>1844</v>
      </c>
      <c r="AW1415" s="30">
        <v>1</v>
      </c>
      <c r="AX1415">
        <v>0</v>
      </c>
      <c r="AY1415" s="30">
        <v>2</v>
      </c>
      <c r="AZ1415" s="30">
        <v>0</v>
      </c>
      <c r="BA1415">
        <v>2</v>
      </c>
      <c r="BB1415" s="14">
        <f>IF(Table1[[#This Row],[FullBath]]+Table1[[#This Row],[HalfBath]]=Table1[[#This Row],[BedroomAbvGr]],1,0)</f>
        <v>1</v>
      </c>
      <c r="BC1415">
        <v>1</v>
      </c>
      <c r="BD1415" s="30" t="s">
        <v>97</v>
      </c>
      <c r="BE1415">
        <v>7</v>
      </c>
      <c r="BF1415" t="s">
        <v>107</v>
      </c>
      <c r="BG1415">
        <v>1</v>
      </c>
      <c r="BH1415" t="s">
        <v>97</v>
      </c>
      <c r="BI1415" t="s">
        <v>108</v>
      </c>
      <c r="BJ1415">
        <v>2005</v>
      </c>
      <c r="BK1415" t="s">
        <v>157</v>
      </c>
      <c r="BL1415">
        <v>2</v>
      </c>
      <c r="BM1415">
        <v>620</v>
      </c>
      <c r="BN1415" t="s">
        <v>98</v>
      </c>
      <c r="BO1415" t="s">
        <v>98</v>
      </c>
      <c r="BP1415" t="s">
        <v>105</v>
      </c>
      <c r="BQ1415" s="30">
        <v>165</v>
      </c>
      <c r="BR1415" s="14">
        <f>IF(Table1[[#This Row],[WoodDeckSF]]&gt;0,1,0)</f>
        <v>1</v>
      </c>
      <c r="BS1415">
        <v>44</v>
      </c>
      <c r="BT1415">
        <v>0</v>
      </c>
      <c r="BU1415">
        <v>0</v>
      </c>
      <c r="BV1415">
        <v>0</v>
      </c>
      <c r="BW1415">
        <v>0</v>
      </c>
      <c r="BX1415" s="28" t="s">
        <v>83</v>
      </c>
      <c r="BY1415" s="14">
        <f>IF(Table1[[#This Row],[PoolQC]]="NA", 0, 1)</f>
        <v>0</v>
      </c>
      <c r="BZ1415" s="30" t="s">
        <v>83</v>
      </c>
      <c r="CA1415" s="14">
        <f>IF(Table1[[#This Row],[Fence]]="NA",0,1)</f>
        <v>0</v>
      </c>
      <c r="CB1415" t="s">
        <v>83</v>
      </c>
      <c r="CC1415">
        <v>0</v>
      </c>
      <c r="CD1415" s="30">
        <v>9</v>
      </c>
      <c r="CE1415">
        <v>2009</v>
      </c>
      <c r="CF1415" t="s">
        <v>173</v>
      </c>
      <c r="CG1415" t="s">
        <v>128</v>
      </c>
      <c r="CH1415" s="14">
        <f>IF(Table1[[#This Row],[SaleCondition]]="Normal",1,0)</f>
        <v>0</v>
      </c>
      <c r="CI1415" s="1">
        <v>257000</v>
      </c>
    </row>
    <row r="1416" spans="1:87" x14ac:dyDescent="0.2">
      <c r="A1416">
        <v>1415</v>
      </c>
      <c r="B1416">
        <v>50</v>
      </c>
      <c r="C1416" s="28" t="s">
        <v>81</v>
      </c>
      <c r="D1416">
        <v>64</v>
      </c>
      <c r="E1416">
        <v>13053</v>
      </c>
      <c r="F1416" s="28" t="s">
        <v>82</v>
      </c>
      <c r="G1416" t="s">
        <v>82</v>
      </c>
      <c r="H1416" t="s">
        <v>84</v>
      </c>
      <c r="I1416" s="28" t="s">
        <v>175</v>
      </c>
      <c r="J1416" t="s">
        <v>86</v>
      </c>
      <c r="K1416" s="30" t="s">
        <v>87</v>
      </c>
      <c r="L1416" t="s">
        <v>88</v>
      </c>
      <c r="M1416" s="31" t="s">
        <v>148</v>
      </c>
      <c r="N1416" s="31" t="s">
        <v>90</v>
      </c>
      <c r="O1416" s="28" t="s">
        <v>90</v>
      </c>
      <c r="P1416" t="s">
        <v>91</v>
      </c>
      <c r="Q1416" s="30" t="s">
        <v>132</v>
      </c>
      <c r="R1416" s="28">
        <v>6</v>
      </c>
      <c r="S1416" s="28">
        <v>7</v>
      </c>
      <c r="T1416">
        <v>1923</v>
      </c>
      <c r="U1416">
        <v>2000</v>
      </c>
      <c r="V1416" s="14">
        <f t="shared" si="22"/>
        <v>1</v>
      </c>
      <c r="W1416" s="28" t="s">
        <v>184</v>
      </c>
      <c r="X1416" s="28" t="s">
        <v>94</v>
      </c>
      <c r="Y1416" s="30" t="s">
        <v>124</v>
      </c>
      <c r="Z1416" s="28" t="s">
        <v>124</v>
      </c>
      <c r="AA1416" t="s">
        <v>117</v>
      </c>
      <c r="AB1416" s="28">
        <v>0</v>
      </c>
      <c r="AC1416" s="28" t="s">
        <v>98</v>
      </c>
      <c r="AD1416" s="28" t="s">
        <v>98</v>
      </c>
      <c r="AE1416" s="30" t="s">
        <v>126</v>
      </c>
      <c r="AF1416" t="s">
        <v>98</v>
      </c>
      <c r="AG1416" t="s">
        <v>98</v>
      </c>
      <c r="AH1416" t="s">
        <v>100</v>
      </c>
      <c r="AI1416" t="s">
        <v>102</v>
      </c>
      <c r="AJ1416">
        <v>0</v>
      </c>
      <c r="AK1416" t="s">
        <v>102</v>
      </c>
      <c r="AL1416">
        <v>0</v>
      </c>
      <c r="AM1416">
        <v>833</v>
      </c>
      <c r="AN1416">
        <v>833</v>
      </c>
      <c r="AO1416" s="28" t="s">
        <v>103</v>
      </c>
      <c r="AP1416" s="28" t="s">
        <v>97</v>
      </c>
      <c r="AQ1416" t="s">
        <v>105</v>
      </c>
      <c r="AR1416" t="s">
        <v>106</v>
      </c>
      <c r="AS1416">
        <v>1053</v>
      </c>
      <c r="AT1416">
        <v>795</v>
      </c>
      <c r="AU1416">
        <v>0</v>
      </c>
      <c r="AV1416">
        <v>1848</v>
      </c>
      <c r="AW1416" s="30">
        <v>0</v>
      </c>
      <c r="AX1416">
        <v>0</v>
      </c>
      <c r="AY1416" s="30">
        <v>1</v>
      </c>
      <c r="AZ1416" s="30">
        <v>1</v>
      </c>
      <c r="BA1416">
        <v>4</v>
      </c>
      <c r="BB1416" s="14">
        <f>IF(Table1[[#This Row],[FullBath]]+Table1[[#This Row],[HalfBath]]=Table1[[#This Row],[BedroomAbvGr]],1,0)</f>
        <v>0</v>
      </c>
      <c r="BC1416">
        <v>1</v>
      </c>
      <c r="BD1416" s="30" t="s">
        <v>97</v>
      </c>
      <c r="BE1416">
        <v>8</v>
      </c>
      <c r="BF1416" t="s">
        <v>107</v>
      </c>
      <c r="BG1416">
        <v>1</v>
      </c>
      <c r="BH1416" t="s">
        <v>97</v>
      </c>
      <c r="BI1416" t="s">
        <v>127</v>
      </c>
      <c r="BJ1416">
        <v>1922</v>
      </c>
      <c r="BK1416" t="s">
        <v>102</v>
      </c>
      <c r="BL1416">
        <v>2</v>
      </c>
      <c r="BM1416">
        <v>370</v>
      </c>
      <c r="BN1416" t="s">
        <v>98</v>
      </c>
      <c r="BO1416" t="s">
        <v>98</v>
      </c>
      <c r="BP1416" t="s">
        <v>177</v>
      </c>
      <c r="BQ1416" s="30">
        <v>0</v>
      </c>
      <c r="BR1416" s="14">
        <f>IF(Table1[[#This Row],[WoodDeckSF]]&gt;0,1,0)</f>
        <v>0</v>
      </c>
      <c r="BS1416">
        <v>0</v>
      </c>
      <c r="BT1416">
        <v>0</v>
      </c>
      <c r="BU1416">
        <v>0</v>
      </c>
      <c r="BV1416">
        <v>220</v>
      </c>
      <c r="BW1416">
        <v>0</v>
      </c>
      <c r="BX1416" s="28" t="s">
        <v>83</v>
      </c>
      <c r="BY1416" s="14">
        <f>IF(Table1[[#This Row],[PoolQC]]="NA", 0, 1)</f>
        <v>0</v>
      </c>
      <c r="BZ1416" s="30" t="s">
        <v>83</v>
      </c>
      <c r="CA1416" s="14">
        <f>IF(Table1[[#This Row],[Fence]]="NA",0,1)</f>
        <v>0</v>
      </c>
      <c r="CB1416" t="s">
        <v>83</v>
      </c>
      <c r="CC1416">
        <v>0</v>
      </c>
      <c r="CD1416" s="30">
        <v>6</v>
      </c>
      <c r="CE1416">
        <v>2008</v>
      </c>
      <c r="CF1416" t="s">
        <v>110</v>
      </c>
      <c r="CG1416" t="s">
        <v>111</v>
      </c>
      <c r="CH1416" s="14">
        <f>IF(Table1[[#This Row],[SaleCondition]]="Normal",1,0)</f>
        <v>1</v>
      </c>
      <c r="CI1416" s="1">
        <v>207000</v>
      </c>
    </row>
    <row r="1417" spans="1:87" x14ac:dyDescent="0.2">
      <c r="A1417">
        <v>1416</v>
      </c>
      <c r="B1417">
        <v>120</v>
      </c>
      <c r="C1417" s="28" t="s">
        <v>81</v>
      </c>
      <c r="D1417">
        <v>51</v>
      </c>
      <c r="E1417">
        <v>3635</v>
      </c>
      <c r="F1417" s="28" t="s">
        <v>82</v>
      </c>
      <c r="G1417" t="s">
        <v>83</v>
      </c>
      <c r="H1417" t="s">
        <v>84</v>
      </c>
      <c r="I1417" s="28" t="s">
        <v>85</v>
      </c>
      <c r="J1417" t="s">
        <v>86</v>
      </c>
      <c r="K1417" s="30" t="s">
        <v>87</v>
      </c>
      <c r="L1417" t="s">
        <v>88</v>
      </c>
      <c r="M1417" s="31" t="s">
        <v>227</v>
      </c>
      <c r="N1417" s="31" t="s">
        <v>90</v>
      </c>
      <c r="O1417" s="28" t="s">
        <v>90</v>
      </c>
      <c r="P1417" t="s">
        <v>179</v>
      </c>
      <c r="Q1417" s="30" t="s">
        <v>115</v>
      </c>
      <c r="R1417" s="28">
        <v>7</v>
      </c>
      <c r="S1417" s="28">
        <v>5</v>
      </c>
      <c r="T1417">
        <v>2007</v>
      </c>
      <c r="U1417">
        <v>2007</v>
      </c>
      <c r="V1417" s="14">
        <f t="shared" si="22"/>
        <v>0</v>
      </c>
      <c r="W1417" s="28" t="s">
        <v>152</v>
      </c>
      <c r="X1417" s="28" t="s">
        <v>94</v>
      </c>
      <c r="Y1417" s="30" t="s">
        <v>95</v>
      </c>
      <c r="Z1417" s="28" t="s">
        <v>95</v>
      </c>
      <c r="AA1417" t="s">
        <v>96</v>
      </c>
      <c r="AB1417" s="28">
        <v>130</v>
      </c>
      <c r="AC1417" s="28" t="s">
        <v>97</v>
      </c>
      <c r="AD1417" s="28" t="s">
        <v>98</v>
      </c>
      <c r="AE1417" s="30" t="s">
        <v>99</v>
      </c>
      <c r="AF1417" t="s">
        <v>97</v>
      </c>
      <c r="AG1417" t="s">
        <v>98</v>
      </c>
      <c r="AH1417" t="s">
        <v>100</v>
      </c>
      <c r="AI1417" t="s">
        <v>119</v>
      </c>
      <c r="AJ1417">
        <v>988</v>
      </c>
      <c r="AK1417" t="s">
        <v>102</v>
      </c>
      <c r="AL1417">
        <v>0</v>
      </c>
      <c r="AM1417">
        <v>398</v>
      </c>
      <c r="AN1417">
        <v>1386</v>
      </c>
      <c r="AO1417" s="28" t="s">
        <v>103</v>
      </c>
      <c r="AP1417" s="28" t="s">
        <v>104</v>
      </c>
      <c r="AQ1417" t="s">
        <v>105</v>
      </c>
      <c r="AR1417" t="s">
        <v>106</v>
      </c>
      <c r="AS1417">
        <v>1569</v>
      </c>
      <c r="AT1417">
        <v>0</v>
      </c>
      <c r="AU1417">
        <v>0</v>
      </c>
      <c r="AV1417">
        <v>1569</v>
      </c>
      <c r="AW1417" s="30">
        <v>0</v>
      </c>
      <c r="AX1417">
        <v>1</v>
      </c>
      <c r="AY1417" s="30">
        <v>2</v>
      </c>
      <c r="AZ1417" s="30">
        <v>0</v>
      </c>
      <c r="BA1417">
        <v>1</v>
      </c>
      <c r="BB1417" s="14">
        <f>IF(Table1[[#This Row],[FullBath]]+Table1[[#This Row],[HalfBath]]=Table1[[#This Row],[BedroomAbvGr]],1,0)</f>
        <v>0</v>
      </c>
      <c r="BC1417">
        <v>1</v>
      </c>
      <c r="BD1417" s="30" t="s">
        <v>97</v>
      </c>
      <c r="BE1417">
        <v>7</v>
      </c>
      <c r="BF1417" t="s">
        <v>107</v>
      </c>
      <c r="BG1417">
        <v>1</v>
      </c>
      <c r="BH1417" t="s">
        <v>98</v>
      </c>
      <c r="BI1417" t="s">
        <v>108</v>
      </c>
      <c r="BJ1417">
        <v>2007</v>
      </c>
      <c r="BK1417" t="s">
        <v>109</v>
      </c>
      <c r="BL1417">
        <v>3</v>
      </c>
      <c r="BM1417">
        <v>660</v>
      </c>
      <c r="BN1417" t="s">
        <v>98</v>
      </c>
      <c r="BO1417" t="s">
        <v>98</v>
      </c>
      <c r="BP1417" t="s">
        <v>105</v>
      </c>
      <c r="BQ1417" s="30">
        <v>143</v>
      </c>
      <c r="BR1417" s="14">
        <f>IF(Table1[[#This Row],[WoodDeckSF]]&gt;0,1,0)</f>
        <v>1</v>
      </c>
      <c r="BS1417">
        <v>20</v>
      </c>
      <c r="BT1417">
        <v>0</v>
      </c>
      <c r="BU1417">
        <v>0</v>
      </c>
      <c r="BV1417">
        <v>0</v>
      </c>
      <c r="BW1417">
        <v>0</v>
      </c>
      <c r="BX1417" s="28" t="s">
        <v>83</v>
      </c>
      <c r="BY1417" s="14">
        <f>IF(Table1[[#This Row],[PoolQC]]="NA", 0, 1)</f>
        <v>0</v>
      </c>
      <c r="BZ1417" s="30" t="s">
        <v>83</v>
      </c>
      <c r="CA1417" s="14">
        <f>IF(Table1[[#This Row],[Fence]]="NA",0,1)</f>
        <v>0</v>
      </c>
      <c r="CB1417" t="s">
        <v>83</v>
      </c>
      <c r="CC1417">
        <v>0</v>
      </c>
      <c r="CD1417" s="30">
        <v>5</v>
      </c>
      <c r="CE1417">
        <v>2009</v>
      </c>
      <c r="CF1417" t="s">
        <v>110</v>
      </c>
      <c r="CG1417" t="s">
        <v>111</v>
      </c>
      <c r="CH1417" s="14">
        <f>IF(Table1[[#This Row],[SaleCondition]]="Normal",1,0)</f>
        <v>1</v>
      </c>
      <c r="CI1417" s="1">
        <v>175900</v>
      </c>
    </row>
    <row r="1418" spans="1:87" x14ac:dyDescent="0.2">
      <c r="A1418">
        <v>1417</v>
      </c>
      <c r="B1418">
        <v>190</v>
      </c>
      <c r="C1418" s="28" t="s">
        <v>142</v>
      </c>
      <c r="D1418">
        <v>60</v>
      </c>
      <c r="E1418">
        <v>11340</v>
      </c>
      <c r="F1418" s="28" t="s">
        <v>82</v>
      </c>
      <c r="G1418" t="s">
        <v>83</v>
      </c>
      <c r="H1418" t="s">
        <v>84</v>
      </c>
      <c r="I1418" s="28" t="s">
        <v>85</v>
      </c>
      <c r="J1418" t="s">
        <v>86</v>
      </c>
      <c r="K1418" s="30" t="s">
        <v>87</v>
      </c>
      <c r="L1418" t="s">
        <v>88</v>
      </c>
      <c r="M1418" s="31" t="s">
        <v>143</v>
      </c>
      <c r="N1418" s="31" t="s">
        <v>90</v>
      </c>
      <c r="O1418" s="28" t="s">
        <v>90</v>
      </c>
      <c r="P1418" t="s">
        <v>149</v>
      </c>
      <c r="Q1418" s="30" t="s">
        <v>92</v>
      </c>
      <c r="R1418" s="28">
        <v>4</v>
      </c>
      <c r="S1418" s="28">
        <v>6</v>
      </c>
      <c r="T1418">
        <v>1885</v>
      </c>
      <c r="U1418">
        <v>1950</v>
      </c>
      <c r="V1418" s="14">
        <f t="shared" si="22"/>
        <v>1</v>
      </c>
      <c r="W1418" s="28" t="s">
        <v>93</v>
      </c>
      <c r="X1418" s="28" t="s">
        <v>94</v>
      </c>
      <c r="Y1418" s="30" t="s">
        <v>95</v>
      </c>
      <c r="Z1418" s="28" t="s">
        <v>186</v>
      </c>
      <c r="AA1418" t="s">
        <v>117</v>
      </c>
      <c r="AB1418" s="28">
        <v>0</v>
      </c>
      <c r="AC1418" s="28" t="s">
        <v>98</v>
      </c>
      <c r="AD1418" s="28" t="s">
        <v>98</v>
      </c>
      <c r="AE1418" s="30" t="s">
        <v>99</v>
      </c>
      <c r="AF1418" t="s">
        <v>98</v>
      </c>
      <c r="AG1418" t="s">
        <v>98</v>
      </c>
      <c r="AH1418" t="s">
        <v>100</v>
      </c>
      <c r="AI1418" t="s">
        <v>102</v>
      </c>
      <c r="AJ1418">
        <v>0</v>
      </c>
      <c r="AK1418" t="s">
        <v>102</v>
      </c>
      <c r="AL1418">
        <v>0</v>
      </c>
      <c r="AM1418">
        <v>777</v>
      </c>
      <c r="AN1418">
        <v>777</v>
      </c>
      <c r="AO1418" s="28" t="s">
        <v>103</v>
      </c>
      <c r="AP1418" s="28" t="s">
        <v>97</v>
      </c>
      <c r="AQ1418" t="s">
        <v>105</v>
      </c>
      <c r="AR1418" t="s">
        <v>106</v>
      </c>
      <c r="AS1418">
        <v>1246</v>
      </c>
      <c r="AT1418">
        <v>1044</v>
      </c>
      <c r="AU1418">
        <v>0</v>
      </c>
      <c r="AV1418">
        <v>2290</v>
      </c>
      <c r="AW1418" s="30">
        <v>0</v>
      </c>
      <c r="AX1418">
        <v>0</v>
      </c>
      <c r="AY1418" s="30">
        <v>2</v>
      </c>
      <c r="AZ1418" s="30">
        <v>0</v>
      </c>
      <c r="BA1418">
        <v>4</v>
      </c>
      <c r="BB1418" s="14">
        <f>IF(Table1[[#This Row],[FullBath]]+Table1[[#This Row],[HalfBath]]=Table1[[#This Row],[BedroomAbvGr]],1,0)</f>
        <v>0</v>
      </c>
      <c r="BC1418">
        <v>2</v>
      </c>
      <c r="BD1418" s="30" t="s">
        <v>98</v>
      </c>
      <c r="BE1418">
        <v>11</v>
      </c>
      <c r="BF1418" t="s">
        <v>107</v>
      </c>
      <c r="BG1418">
        <v>0</v>
      </c>
      <c r="BH1418" t="s">
        <v>83</v>
      </c>
      <c r="BI1418" t="s">
        <v>127</v>
      </c>
      <c r="BJ1418">
        <v>1971</v>
      </c>
      <c r="BK1418" t="s">
        <v>102</v>
      </c>
      <c r="BL1418">
        <v>2</v>
      </c>
      <c r="BM1418">
        <v>560</v>
      </c>
      <c r="BN1418" t="s">
        <v>98</v>
      </c>
      <c r="BO1418" t="s">
        <v>98</v>
      </c>
      <c r="BP1418" t="s">
        <v>177</v>
      </c>
      <c r="BQ1418" s="30">
        <v>0</v>
      </c>
      <c r="BR1418" s="14">
        <f>IF(Table1[[#This Row],[WoodDeckSF]]&gt;0,1,0)</f>
        <v>0</v>
      </c>
      <c r="BS1418">
        <v>0</v>
      </c>
      <c r="BT1418">
        <v>114</v>
      </c>
      <c r="BU1418">
        <v>0</v>
      </c>
      <c r="BV1418">
        <v>0</v>
      </c>
      <c r="BW1418">
        <v>0</v>
      </c>
      <c r="BX1418" s="28" t="s">
        <v>83</v>
      </c>
      <c r="BY1418" s="14">
        <f>IF(Table1[[#This Row],[PoolQC]]="NA", 0, 1)</f>
        <v>0</v>
      </c>
      <c r="BZ1418" s="30" t="s">
        <v>83</v>
      </c>
      <c r="CA1418" s="14">
        <f>IF(Table1[[#This Row],[Fence]]="NA",0,1)</f>
        <v>0</v>
      </c>
      <c r="CB1418" t="s">
        <v>83</v>
      </c>
      <c r="CC1418">
        <v>0</v>
      </c>
      <c r="CD1418" s="30">
        <v>4</v>
      </c>
      <c r="CE1418">
        <v>2010</v>
      </c>
      <c r="CF1418" t="s">
        <v>110</v>
      </c>
      <c r="CG1418" t="s">
        <v>111</v>
      </c>
      <c r="CH1418" s="14">
        <f>IF(Table1[[#This Row],[SaleCondition]]="Normal",1,0)</f>
        <v>1</v>
      </c>
      <c r="CI1418" s="1">
        <v>122500</v>
      </c>
    </row>
    <row r="1419" spans="1:87" x14ac:dyDescent="0.2">
      <c r="A1419">
        <v>1418</v>
      </c>
      <c r="B1419">
        <v>60</v>
      </c>
      <c r="C1419" s="28" t="s">
        <v>81</v>
      </c>
      <c r="D1419" t="s">
        <v>83</v>
      </c>
      <c r="E1419">
        <v>16545</v>
      </c>
      <c r="F1419" s="28" t="s">
        <v>82</v>
      </c>
      <c r="G1419" t="s">
        <v>83</v>
      </c>
      <c r="H1419" t="s">
        <v>120</v>
      </c>
      <c r="I1419" s="28" t="s">
        <v>85</v>
      </c>
      <c r="J1419" t="s">
        <v>86</v>
      </c>
      <c r="K1419" s="30" t="s">
        <v>87</v>
      </c>
      <c r="L1419" t="s">
        <v>88</v>
      </c>
      <c r="M1419" s="31" t="s">
        <v>129</v>
      </c>
      <c r="N1419" s="31" t="s">
        <v>90</v>
      </c>
      <c r="O1419" s="28" t="s">
        <v>90</v>
      </c>
      <c r="P1419" t="s">
        <v>91</v>
      </c>
      <c r="Q1419" s="30" t="s">
        <v>92</v>
      </c>
      <c r="R1419" s="28">
        <v>8</v>
      </c>
      <c r="S1419" s="28">
        <v>5</v>
      </c>
      <c r="T1419">
        <v>1998</v>
      </c>
      <c r="U1419">
        <v>1998</v>
      </c>
      <c r="V1419" s="14">
        <f t="shared" si="22"/>
        <v>0</v>
      </c>
      <c r="W1419" s="28" t="s">
        <v>93</v>
      </c>
      <c r="X1419" s="28" t="s">
        <v>94</v>
      </c>
      <c r="Y1419" s="30" t="s">
        <v>95</v>
      </c>
      <c r="Z1419" s="28" t="s">
        <v>95</v>
      </c>
      <c r="AA1419" t="s">
        <v>96</v>
      </c>
      <c r="AB1419" s="28">
        <v>731</v>
      </c>
      <c r="AC1419" s="28" t="s">
        <v>97</v>
      </c>
      <c r="AD1419" s="28" t="s">
        <v>98</v>
      </c>
      <c r="AE1419" s="30" t="s">
        <v>99</v>
      </c>
      <c r="AF1419" t="s">
        <v>97</v>
      </c>
      <c r="AG1419" t="s">
        <v>98</v>
      </c>
      <c r="AH1419" t="s">
        <v>121</v>
      </c>
      <c r="AI1419" t="s">
        <v>101</v>
      </c>
      <c r="AJ1419">
        <v>781</v>
      </c>
      <c r="AK1419" t="s">
        <v>102</v>
      </c>
      <c r="AL1419">
        <v>0</v>
      </c>
      <c r="AM1419">
        <v>503</v>
      </c>
      <c r="AN1419">
        <v>1284</v>
      </c>
      <c r="AO1419" s="28" t="s">
        <v>103</v>
      </c>
      <c r="AP1419" s="28" t="s">
        <v>104</v>
      </c>
      <c r="AQ1419" t="s">
        <v>105</v>
      </c>
      <c r="AR1419" t="s">
        <v>106</v>
      </c>
      <c r="AS1419">
        <v>1310</v>
      </c>
      <c r="AT1419">
        <v>1140</v>
      </c>
      <c r="AU1419">
        <v>0</v>
      </c>
      <c r="AV1419">
        <v>2450</v>
      </c>
      <c r="AW1419" s="30">
        <v>1</v>
      </c>
      <c r="AX1419">
        <v>0</v>
      </c>
      <c r="AY1419" s="30">
        <v>2</v>
      </c>
      <c r="AZ1419" s="30">
        <v>1</v>
      </c>
      <c r="BA1419">
        <v>3</v>
      </c>
      <c r="BB1419" s="14">
        <f>IF(Table1[[#This Row],[FullBath]]+Table1[[#This Row],[HalfBath]]=Table1[[#This Row],[BedroomAbvGr]],1,0)</f>
        <v>1</v>
      </c>
      <c r="BC1419">
        <v>1</v>
      </c>
      <c r="BD1419" s="30" t="s">
        <v>97</v>
      </c>
      <c r="BE1419">
        <v>7</v>
      </c>
      <c r="BF1419" t="s">
        <v>107</v>
      </c>
      <c r="BG1419">
        <v>1</v>
      </c>
      <c r="BH1419" t="s">
        <v>98</v>
      </c>
      <c r="BI1419" t="s">
        <v>108</v>
      </c>
      <c r="BJ1419">
        <v>1998</v>
      </c>
      <c r="BK1419" t="s">
        <v>157</v>
      </c>
      <c r="BL1419">
        <v>3</v>
      </c>
      <c r="BM1419">
        <v>1069</v>
      </c>
      <c r="BN1419" t="s">
        <v>98</v>
      </c>
      <c r="BO1419" t="s">
        <v>98</v>
      </c>
      <c r="BP1419" t="s">
        <v>105</v>
      </c>
      <c r="BQ1419" s="30">
        <v>0</v>
      </c>
      <c r="BR1419" s="14">
        <f>IF(Table1[[#This Row],[WoodDeckSF]]&gt;0,1,0)</f>
        <v>0</v>
      </c>
      <c r="BS1419">
        <v>126</v>
      </c>
      <c r="BT1419">
        <v>0</v>
      </c>
      <c r="BU1419">
        <v>0</v>
      </c>
      <c r="BV1419">
        <v>0</v>
      </c>
      <c r="BW1419">
        <v>0</v>
      </c>
      <c r="BX1419" s="28" t="s">
        <v>83</v>
      </c>
      <c r="BY1419" s="14">
        <f>IF(Table1[[#This Row],[PoolQC]]="NA", 0, 1)</f>
        <v>0</v>
      </c>
      <c r="BZ1419" s="30" t="s">
        <v>83</v>
      </c>
      <c r="CA1419" s="14">
        <f>IF(Table1[[#This Row],[Fence]]="NA",0,1)</f>
        <v>0</v>
      </c>
      <c r="CB1419" t="s">
        <v>83</v>
      </c>
      <c r="CC1419">
        <v>0</v>
      </c>
      <c r="CD1419" s="30">
        <v>5</v>
      </c>
      <c r="CE1419">
        <v>2009</v>
      </c>
      <c r="CF1419" t="s">
        <v>110</v>
      </c>
      <c r="CG1419" t="s">
        <v>111</v>
      </c>
      <c r="CH1419" s="14">
        <f>IF(Table1[[#This Row],[SaleCondition]]="Normal",1,0)</f>
        <v>1</v>
      </c>
      <c r="CI1419" s="1">
        <v>340000</v>
      </c>
    </row>
    <row r="1420" spans="1:87" x14ac:dyDescent="0.2">
      <c r="A1420">
        <v>1419</v>
      </c>
      <c r="B1420">
        <v>20</v>
      </c>
      <c r="C1420" s="28" t="s">
        <v>81</v>
      </c>
      <c r="D1420">
        <v>71</v>
      </c>
      <c r="E1420">
        <v>9204</v>
      </c>
      <c r="F1420" s="28" t="s">
        <v>82</v>
      </c>
      <c r="G1420" t="s">
        <v>83</v>
      </c>
      <c r="H1420" t="s">
        <v>84</v>
      </c>
      <c r="I1420" s="28" t="s">
        <v>85</v>
      </c>
      <c r="J1420" t="s">
        <v>86</v>
      </c>
      <c r="K1420" s="30" t="s">
        <v>87</v>
      </c>
      <c r="L1420" t="s">
        <v>88</v>
      </c>
      <c r="M1420" s="31" t="s">
        <v>162</v>
      </c>
      <c r="N1420" s="31" t="s">
        <v>90</v>
      </c>
      <c r="O1420" s="28" t="s">
        <v>90</v>
      </c>
      <c r="P1420" t="s">
        <v>91</v>
      </c>
      <c r="Q1420" s="30" t="s">
        <v>115</v>
      </c>
      <c r="R1420" s="28">
        <v>5</v>
      </c>
      <c r="S1420" s="28">
        <v>5</v>
      </c>
      <c r="T1420">
        <v>1963</v>
      </c>
      <c r="U1420">
        <v>1963</v>
      </c>
      <c r="V1420" s="14">
        <f t="shared" si="22"/>
        <v>0</v>
      </c>
      <c r="W1420" s="28" t="s">
        <v>93</v>
      </c>
      <c r="X1420" s="28" t="s">
        <v>94</v>
      </c>
      <c r="Y1420" s="30" t="s">
        <v>140</v>
      </c>
      <c r="Z1420" s="28" t="s">
        <v>140</v>
      </c>
      <c r="AA1420" t="s">
        <v>117</v>
      </c>
      <c r="AB1420" s="28">
        <v>0</v>
      </c>
      <c r="AC1420" s="28" t="s">
        <v>98</v>
      </c>
      <c r="AD1420" s="28" t="s">
        <v>98</v>
      </c>
      <c r="AE1420" s="30" t="s">
        <v>118</v>
      </c>
      <c r="AF1420" t="s">
        <v>98</v>
      </c>
      <c r="AG1420" t="s">
        <v>98</v>
      </c>
      <c r="AH1420" t="s">
        <v>100</v>
      </c>
      <c r="AI1420" t="s">
        <v>141</v>
      </c>
      <c r="AJ1420">
        <v>25</v>
      </c>
      <c r="AK1420" t="s">
        <v>153</v>
      </c>
      <c r="AL1420">
        <v>872</v>
      </c>
      <c r="AM1420">
        <v>247</v>
      </c>
      <c r="AN1420">
        <v>1144</v>
      </c>
      <c r="AO1420" s="28" t="s">
        <v>103</v>
      </c>
      <c r="AP1420" s="28" t="s">
        <v>98</v>
      </c>
      <c r="AQ1420" t="s">
        <v>105</v>
      </c>
      <c r="AR1420" t="s">
        <v>106</v>
      </c>
      <c r="AS1420">
        <v>1144</v>
      </c>
      <c r="AT1420">
        <v>0</v>
      </c>
      <c r="AU1420">
        <v>0</v>
      </c>
      <c r="AV1420">
        <v>1144</v>
      </c>
      <c r="AW1420" s="30">
        <v>1</v>
      </c>
      <c r="AX1420">
        <v>0</v>
      </c>
      <c r="AY1420" s="30">
        <v>1</v>
      </c>
      <c r="AZ1420" s="30">
        <v>1</v>
      </c>
      <c r="BA1420">
        <v>3</v>
      </c>
      <c r="BB1420" s="14">
        <f>IF(Table1[[#This Row],[FullBath]]+Table1[[#This Row],[HalfBath]]=Table1[[#This Row],[BedroomAbvGr]],1,0)</f>
        <v>0</v>
      </c>
      <c r="BC1420">
        <v>1</v>
      </c>
      <c r="BD1420" s="30" t="s">
        <v>98</v>
      </c>
      <c r="BE1420">
        <v>6</v>
      </c>
      <c r="BF1420" t="s">
        <v>107</v>
      </c>
      <c r="BG1420">
        <v>0</v>
      </c>
      <c r="BH1420" t="s">
        <v>83</v>
      </c>
      <c r="BI1420" t="s">
        <v>127</v>
      </c>
      <c r="BJ1420">
        <v>1962</v>
      </c>
      <c r="BK1420" t="s">
        <v>102</v>
      </c>
      <c r="BL1420">
        <v>1</v>
      </c>
      <c r="BM1420">
        <v>336</v>
      </c>
      <c r="BN1420" t="s">
        <v>98</v>
      </c>
      <c r="BO1420" t="s">
        <v>98</v>
      </c>
      <c r="BP1420" t="s">
        <v>105</v>
      </c>
      <c r="BQ1420" s="30">
        <v>0</v>
      </c>
      <c r="BR1420" s="14">
        <f>IF(Table1[[#This Row],[WoodDeckSF]]&gt;0,1,0)</f>
        <v>0</v>
      </c>
      <c r="BS1420">
        <v>88</v>
      </c>
      <c r="BT1420">
        <v>0</v>
      </c>
      <c r="BU1420">
        <v>0</v>
      </c>
      <c r="BV1420">
        <v>0</v>
      </c>
      <c r="BW1420">
        <v>0</v>
      </c>
      <c r="BX1420" s="28" t="s">
        <v>83</v>
      </c>
      <c r="BY1420" s="14">
        <f>IF(Table1[[#This Row],[PoolQC]]="NA", 0, 1)</f>
        <v>0</v>
      </c>
      <c r="BZ1420" s="30" t="s">
        <v>83</v>
      </c>
      <c r="CA1420" s="14">
        <f>IF(Table1[[#This Row],[Fence]]="NA",0,1)</f>
        <v>0</v>
      </c>
      <c r="CB1420" t="s">
        <v>83</v>
      </c>
      <c r="CC1420">
        <v>0</v>
      </c>
      <c r="CD1420" s="30">
        <v>8</v>
      </c>
      <c r="CE1420">
        <v>2008</v>
      </c>
      <c r="CF1420" t="s">
        <v>173</v>
      </c>
      <c r="CG1420" t="s">
        <v>111</v>
      </c>
      <c r="CH1420" s="14">
        <f>IF(Table1[[#This Row],[SaleCondition]]="Normal",1,0)</f>
        <v>1</v>
      </c>
      <c r="CI1420" s="1">
        <v>124000</v>
      </c>
    </row>
    <row r="1421" spans="1:87" x14ac:dyDescent="0.2">
      <c r="A1421">
        <v>1420</v>
      </c>
      <c r="B1421">
        <v>20</v>
      </c>
      <c r="C1421" s="28" t="s">
        <v>81</v>
      </c>
      <c r="D1421" t="s">
        <v>83</v>
      </c>
      <c r="E1421">
        <v>16381</v>
      </c>
      <c r="F1421" s="28" t="s">
        <v>82</v>
      </c>
      <c r="G1421" t="s">
        <v>83</v>
      </c>
      <c r="H1421" t="s">
        <v>120</v>
      </c>
      <c r="I1421" s="28" t="s">
        <v>85</v>
      </c>
      <c r="J1421" t="s">
        <v>86</v>
      </c>
      <c r="K1421" s="30" t="s">
        <v>87</v>
      </c>
      <c r="L1421" t="s">
        <v>88</v>
      </c>
      <c r="M1421" s="31" t="s">
        <v>123</v>
      </c>
      <c r="N1421" s="31" t="s">
        <v>90</v>
      </c>
      <c r="O1421" s="28" t="s">
        <v>90</v>
      </c>
      <c r="P1421" t="s">
        <v>91</v>
      </c>
      <c r="Q1421" s="30" t="s">
        <v>115</v>
      </c>
      <c r="R1421" s="28">
        <v>6</v>
      </c>
      <c r="S1421" s="28">
        <v>5</v>
      </c>
      <c r="T1421">
        <v>1969</v>
      </c>
      <c r="U1421">
        <v>1969</v>
      </c>
      <c r="V1421" s="14">
        <f t="shared" si="22"/>
        <v>0</v>
      </c>
      <c r="W1421" s="28" t="s">
        <v>93</v>
      </c>
      <c r="X1421" s="28" t="s">
        <v>94</v>
      </c>
      <c r="Y1421" s="30" t="s">
        <v>161</v>
      </c>
      <c r="Z1421" s="28" t="s">
        <v>161</v>
      </c>
      <c r="AA1421" t="s">
        <v>96</v>
      </c>
      <c r="AB1421" s="28">
        <v>312</v>
      </c>
      <c r="AC1421" s="28" t="s">
        <v>97</v>
      </c>
      <c r="AD1421" s="28" t="s">
        <v>97</v>
      </c>
      <c r="AE1421" s="30" t="s">
        <v>118</v>
      </c>
      <c r="AF1421" t="s">
        <v>98</v>
      </c>
      <c r="AG1421" t="s">
        <v>98</v>
      </c>
      <c r="AH1421" t="s">
        <v>130</v>
      </c>
      <c r="AI1421" t="s">
        <v>153</v>
      </c>
      <c r="AJ1421">
        <v>1110</v>
      </c>
      <c r="AK1421" t="s">
        <v>102</v>
      </c>
      <c r="AL1421">
        <v>0</v>
      </c>
      <c r="AM1421">
        <v>734</v>
      </c>
      <c r="AN1421">
        <v>1844</v>
      </c>
      <c r="AO1421" s="28" t="s">
        <v>103</v>
      </c>
      <c r="AP1421" s="28" t="s">
        <v>97</v>
      </c>
      <c r="AQ1421" t="s">
        <v>105</v>
      </c>
      <c r="AR1421" t="s">
        <v>106</v>
      </c>
      <c r="AS1421">
        <v>1844</v>
      </c>
      <c r="AT1421">
        <v>0</v>
      </c>
      <c r="AU1421">
        <v>0</v>
      </c>
      <c r="AV1421">
        <v>1844</v>
      </c>
      <c r="AW1421" s="30">
        <v>1</v>
      </c>
      <c r="AX1421">
        <v>0</v>
      </c>
      <c r="AY1421" s="30">
        <v>2</v>
      </c>
      <c r="AZ1421" s="30">
        <v>0</v>
      </c>
      <c r="BA1421">
        <v>3</v>
      </c>
      <c r="BB1421" s="14">
        <f>IF(Table1[[#This Row],[FullBath]]+Table1[[#This Row],[HalfBath]]=Table1[[#This Row],[BedroomAbvGr]],1,0)</f>
        <v>0</v>
      </c>
      <c r="BC1421">
        <v>1</v>
      </c>
      <c r="BD1421" s="30" t="s">
        <v>97</v>
      </c>
      <c r="BE1421">
        <v>7</v>
      </c>
      <c r="BF1421" t="s">
        <v>107</v>
      </c>
      <c r="BG1421">
        <v>1</v>
      </c>
      <c r="BH1421" t="s">
        <v>98</v>
      </c>
      <c r="BI1421" t="s">
        <v>108</v>
      </c>
      <c r="BJ1421">
        <v>1969</v>
      </c>
      <c r="BK1421" t="s">
        <v>109</v>
      </c>
      <c r="BL1421">
        <v>2</v>
      </c>
      <c r="BM1421">
        <v>540</v>
      </c>
      <c r="BN1421" t="s">
        <v>98</v>
      </c>
      <c r="BO1421" t="s">
        <v>98</v>
      </c>
      <c r="BP1421" t="s">
        <v>105</v>
      </c>
      <c r="BQ1421" s="30">
        <v>0</v>
      </c>
      <c r="BR1421" s="14">
        <f>IF(Table1[[#This Row],[WoodDeckSF]]&gt;0,1,0)</f>
        <v>0</v>
      </c>
      <c r="BS1421">
        <v>73</v>
      </c>
      <c r="BT1421">
        <v>216</v>
      </c>
      <c r="BU1421">
        <v>0</v>
      </c>
      <c r="BV1421">
        <v>0</v>
      </c>
      <c r="BW1421">
        <v>0</v>
      </c>
      <c r="BX1421" s="28" t="s">
        <v>83</v>
      </c>
      <c r="BY1421" s="14">
        <f>IF(Table1[[#This Row],[PoolQC]]="NA", 0, 1)</f>
        <v>0</v>
      </c>
      <c r="BZ1421" s="30" t="s">
        <v>83</v>
      </c>
      <c r="CA1421" s="14">
        <f>IF(Table1[[#This Row],[Fence]]="NA",0,1)</f>
        <v>0</v>
      </c>
      <c r="CB1421" t="s">
        <v>83</v>
      </c>
      <c r="CC1421">
        <v>0</v>
      </c>
      <c r="CD1421" s="30">
        <v>12</v>
      </c>
      <c r="CE1421">
        <v>2006</v>
      </c>
      <c r="CF1421" t="s">
        <v>110</v>
      </c>
      <c r="CG1421" t="s">
        <v>111</v>
      </c>
      <c r="CH1421" s="14">
        <f>IF(Table1[[#This Row],[SaleCondition]]="Normal",1,0)</f>
        <v>1</v>
      </c>
      <c r="CI1421" s="1">
        <v>223000</v>
      </c>
    </row>
    <row r="1422" spans="1:87" x14ac:dyDescent="0.2">
      <c r="A1422">
        <v>1421</v>
      </c>
      <c r="B1422">
        <v>60</v>
      </c>
      <c r="C1422" s="28" t="s">
        <v>81</v>
      </c>
      <c r="D1422">
        <v>90</v>
      </c>
      <c r="E1422">
        <v>11700</v>
      </c>
      <c r="F1422" s="28" t="s">
        <v>82</v>
      </c>
      <c r="G1422" t="s">
        <v>83</v>
      </c>
      <c r="H1422" t="s">
        <v>84</v>
      </c>
      <c r="I1422" s="28" t="s">
        <v>85</v>
      </c>
      <c r="J1422" t="s">
        <v>86</v>
      </c>
      <c r="K1422" s="30" t="s">
        <v>122</v>
      </c>
      <c r="L1422" t="s">
        <v>88</v>
      </c>
      <c r="M1422" s="31" t="s">
        <v>138</v>
      </c>
      <c r="N1422" s="31" t="s">
        <v>90</v>
      </c>
      <c r="O1422" s="28" t="s">
        <v>90</v>
      </c>
      <c r="P1422" t="s">
        <v>91</v>
      </c>
      <c r="Q1422" s="30" t="s">
        <v>92</v>
      </c>
      <c r="R1422" s="28">
        <v>6</v>
      </c>
      <c r="S1422" s="28">
        <v>6</v>
      </c>
      <c r="T1422">
        <v>1968</v>
      </c>
      <c r="U1422">
        <v>1968</v>
      </c>
      <c r="V1422" s="14">
        <f t="shared" si="22"/>
        <v>0</v>
      </c>
      <c r="W1422" s="28" t="s">
        <v>93</v>
      </c>
      <c r="X1422" s="28" t="s">
        <v>94</v>
      </c>
      <c r="Y1422" s="30" t="s">
        <v>140</v>
      </c>
      <c r="Z1422" s="28" t="s">
        <v>140</v>
      </c>
      <c r="AA1422" t="s">
        <v>96</v>
      </c>
      <c r="AB1422" s="28">
        <v>420</v>
      </c>
      <c r="AC1422" s="28" t="s">
        <v>98</v>
      </c>
      <c r="AD1422" s="28" t="s">
        <v>98</v>
      </c>
      <c r="AE1422" s="30" t="s">
        <v>118</v>
      </c>
      <c r="AF1422" t="s">
        <v>98</v>
      </c>
      <c r="AG1422" t="s">
        <v>98</v>
      </c>
      <c r="AH1422" t="s">
        <v>100</v>
      </c>
      <c r="AI1422" t="s">
        <v>119</v>
      </c>
      <c r="AJ1422">
        <v>404</v>
      </c>
      <c r="AK1422" t="s">
        <v>102</v>
      </c>
      <c r="AL1422">
        <v>0</v>
      </c>
      <c r="AM1422">
        <v>304</v>
      </c>
      <c r="AN1422">
        <v>708</v>
      </c>
      <c r="AO1422" s="28" t="s">
        <v>103</v>
      </c>
      <c r="AP1422" s="28" t="s">
        <v>97</v>
      </c>
      <c r="AQ1422" t="s">
        <v>105</v>
      </c>
      <c r="AR1422" t="s">
        <v>106</v>
      </c>
      <c r="AS1422">
        <v>708</v>
      </c>
      <c r="AT1422">
        <v>708</v>
      </c>
      <c r="AU1422">
        <v>0</v>
      </c>
      <c r="AV1422">
        <v>1416</v>
      </c>
      <c r="AW1422" s="30">
        <v>0</v>
      </c>
      <c r="AX1422">
        <v>0</v>
      </c>
      <c r="AY1422" s="30">
        <v>2</v>
      </c>
      <c r="AZ1422" s="30">
        <v>1</v>
      </c>
      <c r="BA1422">
        <v>3</v>
      </c>
      <c r="BB1422" s="14">
        <f>IF(Table1[[#This Row],[FullBath]]+Table1[[#This Row],[HalfBath]]=Table1[[#This Row],[BedroomAbvGr]],1,0)</f>
        <v>1</v>
      </c>
      <c r="BC1422">
        <v>1</v>
      </c>
      <c r="BD1422" s="30" t="s">
        <v>98</v>
      </c>
      <c r="BE1422">
        <v>7</v>
      </c>
      <c r="BF1422" t="s">
        <v>107</v>
      </c>
      <c r="BG1422">
        <v>1</v>
      </c>
      <c r="BH1422" t="s">
        <v>98</v>
      </c>
      <c r="BI1422" t="s">
        <v>108</v>
      </c>
      <c r="BJ1422">
        <v>1968</v>
      </c>
      <c r="BK1422" t="s">
        <v>109</v>
      </c>
      <c r="BL1422">
        <v>2</v>
      </c>
      <c r="BM1422">
        <v>776</v>
      </c>
      <c r="BN1422" t="s">
        <v>98</v>
      </c>
      <c r="BO1422" t="s">
        <v>98</v>
      </c>
      <c r="BP1422" t="s">
        <v>105</v>
      </c>
      <c r="BQ1422" s="30">
        <v>0</v>
      </c>
      <c r="BR1422" s="14">
        <f>IF(Table1[[#This Row],[WoodDeckSF]]&gt;0,1,0)</f>
        <v>0</v>
      </c>
      <c r="BS1422">
        <v>169</v>
      </c>
      <c r="BT1422">
        <v>0</v>
      </c>
      <c r="BU1422">
        <v>0</v>
      </c>
      <c r="BV1422">
        <v>119</v>
      </c>
      <c r="BW1422">
        <v>0</v>
      </c>
      <c r="BX1422" s="28" t="s">
        <v>83</v>
      </c>
      <c r="BY1422" s="14">
        <f>IF(Table1[[#This Row],[PoolQC]]="NA", 0, 1)</f>
        <v>0</v>
      </c>
      <c r="BZ1422" s="30" t="s">
        <v>83</v>
      </c>
      <c r="CA1422" s="14">
        <f>IF(Table1[[#This Row],[Fence]]="NA",0,1)</f>
        <v>0</v>
      </c>
      <c r="CB1422" t="s">
        <v>83</v>
      </c>
      <c r="CC1422">
        <v>0</v>
      </c>
      <c r="CD1422" s="30">
        <v>5</v>
      </c>
      <c r="CE1422">
        <v>2006</v>
      </c>
      <c r="CF1422" t="s">
        <v>110</v>
      </c>
      <c r="CG1422" t="s">
        <v>111</v>
      </c>
      <c r="CH1422" s="14">
        <f>IF(Table1[[#This Row],[SaleCondition]]="Normal",1,0)</f>
        <v>1</v>
      </c>
      <c r="CI1422" s="1">
        <v>179900</v>
      </c>
    </row>
    <row r="1423" spans="1:87" x14ac:dyDescent="0.2">
      <c r="A1423">
        <v>1422</v>
      </c>
      <c r="B1423">
        <v>120</v>
      </c>
      <c r="C1423" s="28" t="s">
        <v>81</v>
      </c>
      <c r="D1423">
        <v>53</v>
      </c>
      <c r="E1423">
        <v>4043</v>
      </c>
      <c r="F1423" s="28" t="s">
        <v>82</v>
      </c>
      <c r="G1423" t="s">
        <v>83</v>
      </c>
      <c r="H1423" t="s">
        <v>84</v>
      </c>
      <c r="I1423" s="28" t="s">
        <v>85</v>
      </c>
      <c r="J1423" t="s">
        <v>86</v>
      </c>
      <c r="K1423" s="30" t="s">
        <v>87</v>
      </c>
      <c r="L1423" t="s">
        <v>88</v>
      </c>
      <c r="M1423" s="31" t="s">
        <v>216</v>
      </c>
      <c r="N1423" s="31" t="s">
        <v>90</v>
      </c>
      <c r="O1423" s="28" t="s">
        <v>90</v>
      </c>
      <c r="P1423" t="s">
        <v>179</v>
      </c>
      <c r="Q1423" s="30" t="s">
        <v>115</v>
      </c>
      <c r="R1423" s="28">
        <v>6</v>
      </c>
      <c r="S1423" s="28">
        <v>5</v>
      </c>
      <c r="T1423">
        <v>1977</v>
      </c>
      <c r="U1423">
        <v>1977</v>
      </c>
      <c r="V1423" s="14">
        <f t="shared" si="22"/>
        <v>0</v>
      </c>
      <c r="W1423" s="28" t="s">
        <v>93</v>
      </c>
      <c r="X1423" s="28" t="s">
        <v>94</v>
      </c>
      <c r="Y1423" s="30" t="s">
        <v>161</v>
      </c>
      <c r="Z1423" s="28" t="s">
        <v>161</v>
      </c>
      <c r="AA1423" t="s">
        <v>117</v>
      </c>
      <c r="AB1423" s="28">
        <v>0</v>
      </c>
      <c r="AC1423" s="28" t="s">
        <v>98</v>
      </c>
      <c r="AD1423" s="28" t="s">
        <v>98</v>
      </c>
      <c r="AE1423" s="30" t="s">
        <v>118</v>
      </c>
      <c r="AF1423" t="s">
        <v>97</v>
      </c>
      <c r="AG1423" t="s">
        <v>98</v>
      </c>
      <c r="AH1423" t="s">
        <v>100</v>
      </c>
      <c r="AI1423" t="s">
        <v>119</v>
      </c>
      <c r="AJ1423">
        <v>360</v>
      </c>
      <c r="AK1423" t="s">
        <v>102</v>
      </c>
      <c r="AL1423">
        <v>0</v>
      </c>
      <c r="AM1423">
        <v>709</v>
      </c>
      <c r="AN1423">
        <v>1069</v>
      </c>
      <c r="AO1423" s="28" t="s">
        <v>103</v>
      </c>
      <c r="AP1423" s="28" t="s">
        <v>98</v>
      </c>
      <c r="AQ1423" t="s">
        <v>105</v>
      </c>
      <c r="AR1423" t="s">
        <v>106</v>
      </c>
      <c r="AS1423">
        <v>1069</v>
      </c>
      <c r="AT1423">
        <v>0</v>
      </c>
      <c r="AU1423">
        <v>0</v>
      </c>
      <c r="AV1423">
        <v>1069</v>
      </c>
      <c r="AW1423" s="30">
        <v>0</v>
      </c>
      <c r="AX1423">
        <v>0</v>
      </c>
      <c r="AY1423" s="30">
        <v>2</v>
      </c>
      <c r="AZ1423" s="30">
        <v>0</v>
      </c>
      <c r="BA1423">
        <v>2</v>
      </c>
      <c r="BB1423" s="14">
        <f>IF(Table1[[#This Row],[FullBath]]+Table1[[#This Row],[HalfBath]]=Table1[[#This Row],[BedroomAbvGr]],1,0)</f>
        <v>1</v>
      </c>
      <c r="BC1423">
        <v>1</v>
      </c>
      <c r="BD1423" s="30" t="s">
        <v>98</v>
      </c>
      <c r="BE1423">
        <v>4</v>
      </c>
      <c r="BF1423" t="s">
        <v>107</v>
      </c>
      <c r="BG1423">
        <v>1</v>
      </c>
      <c r="BH1423" t="s">
        <v>147</v>
      </c>
      <c r="BI1423" t="s">
        <v>108</v>
      </c>
      <c r="BJ1423">
        <v>1977</v>
      </c>
      <c r="BK1423" t="s">
        <v>109</v>
      </c>
      <c r="BL1423">
        <v>2</v>
      </c>
      <c r="BM1423">
        <v>440</v>
      </c>
      <c r="BN1423" t="s">
        <v>98</v>
      </c>
      <c r="BO1423" t="s">
        <v>98</v>
      </c>
      <c r="BP1423" t="s">
        <v>105</v>
      </c>
      <c r="BQ1423" s="30">
        <v>0</v>
      </c>
      <c r="BR1423" s="14">
        <f>IF(Table1[[#This Row],[WoodDeckSF]]&gt;0,1,0)</f>
        <v>0</v>
      </c>
      <c r="BS1423">
        <v>55</v>
      </c>
      <c r="BT1423">
        <v>0</v>
      </c>
      <c r="BU1423">
        <v>0</v>
      </c>
      <c r="BV1423">
        <v>165</v>
      </c>
      <c r="BW1423">
        <v>0</v>
      </c>
      <c r="BX1423" s="28" t="s">
        <v>83</v>
      </c>
      <c r="BY1423" s="14">
        <f>IF(Table1[[#This Row],[PoolQC]]="NA", 0, 1)</f>
        <v>0</v>
      </c>
      <c r="BZ1423" s="30" t="s">
        <v>83</v>
      </c>
      <c r="CA1423" s="14">
        <f>IF(Table1[[#This Row],[Fence]]="NA",0,1)</f>
        <v>0</v>
      </c>
      <c r="CB1423" t="s">
        <v>83</v>
      </c>
      <c r="CC1423">
        <v>0</v>
      </c>
      <c r="CD1423" s="30">
        <v>7</v>
      </c>
      <c r="CE1423">
        <v>2010</v>
      </c>
      <c r="CF1423" t="s">
        <v>110</v>
      </c>
      <c r="CG1423" t="s">
        <v>111</v>
      </c>
      <c r="CH1423" s="14">
        <f>IF(Table1[[#This Row],[SaleCondition]]="Normal",1,0)</f>
        <v>1</v>
      </c>
      <c r="CI1423" s="1">
        <v>127500</v>
      </c>
    </row>
    <row r="1424" spans="1:87" x14ac:dyDescent="0.2">
      <c r="A1424">
        <v>1423</v>
      </c>
      <c r="B1424">
        <v>120</v>
      </c>
      <c r="C1424" s="28" t="s">
        <v>142</v>
      </c>
      <c r="D1424">
        <v>37</v>
      </c>
      <c r="E1424">
        <v>4435</v>
      </c>
      <c r="F1424" s="28" t="s">
        <v>82</v>
      </c>
      <c r="G1424" t="s">
        <v>83</v>
      </c>
      <c r="H1424" t="s">
        <v>84</v>
      </c>
      <c r="I1424" s="28" t="s">
        <v>85</v>
      </c>
      <c r="J1424" t="s">
        <v>86</v>
      </c>
      <c r="K1424" s="30" t="s">
        <v>87</v>
      </c>
      <c r="L1424" t="s">
        <v>88</v>
      </c>
      <c r="M1424" s="31" t="s">
        <v>89</v>
      </c>
      <c r="N1424" s="31" t="s">
        <v>90</v>
      </c>
      <c r="O1424" s="28" t="s">
        <v>90</v>
      </c>
      <c r="P1424" t="s">
        <v>179</v>
      </c>
      <c r="Q1424" s="30" t="s">
        <v>115</v>
      </c>
      <c r="R1424" s="28">
        <v>6</v>
      </c>
      <c r="S1424" s="28">
        <v>5</v>
      </c>
      <c r="T1424">
        <v>2003</v>
      </c>
      <c r="U1424">
        <v>2003</v>
      </c>
      <c r="V1424" s="14">
        <f t="shared" si="22"/>
        <v>0</v>
      </c>
      <c r="W1424" s="28" t="s">
        <v>93</v>
      </c>
      <c r="X1424" s="28" t="s">
        <v>94</v>
      </c>
      <c r="Y1424" s="30" t="s">
        <v>95</v>
      </c>
      <c r="Z1424" s="28" t="s">
        <v>95</v>
      </c>
      <c r="AA1424" t="s">
        <v>96</v>
      </c>
      <c r="AB1424" s="28">
        <v>170</v>
      </c>
      <c r="AC1424" s="28" t="s">
        <v>97</v>
      </c>
      <c r="AD1424" s="28" t="s">
        <v>98</v>
      </c>
      <c r="AE1424" s="30" t="s">
        <v>99</v>
      </c>
      <c r="AF1424" t="s">
        <v>97</v>
      </c>
      <c r="AG1424" t="s">
        <v>98</v>
      </c>
      <c r="AH1424" t="s">
        <v>130</v>
      </c>
      <c r="AI1424" t="s">
        <v>101</v>
      </c>
      <c r="AJ1424">
        <v>686</v>
      </c>
      <c r="AK1424" t="s">
        <v>102</v>
      </c>
      <c r="AL1424">
        <v>0</v>
      </c>
      <c r="AM1424">
        <v>162</v>
      </c>
      <c r="AN1424">
        <v>848</v>
      </c>
      <c r="AO1424" s="28" t="s">
        <v>103</v>
      </c>
      <c r="AP1424" s="28" t="s">
        <v>104</v>
      </c>
      <c r="AQ1424" t="s">
        <v>105</v>
      </c>
      <c r="AR1424" t="s">
        <v>106</v>
      </c>
      <c r="AS1424">
        <v>848</v>
      </c>
      <c r="AT1424">
        <v>0</v>
      </c>
      <c r="AU1424">
        <v>0</v>
      </c>
      <c r="AV1424">
        <v>848</v>
      </c>
      <c r="AW1424" s="30">
        <v>1</v>
      </c>
      <c r="AX1424">
        <v>0</v>
      </c>
      <c r="AY1424" s="30">
        <v>1</v>
      </c>
      <c r="AZ1424" s="30">
        <v>0</v>
      </c>
      <c r="BA1424">
        <v>1</v>
      </c>
      <c r="BB1424" s="14">
        <f>IF(Table1[[#This Row],[FullBath]]+Table1[[#This Row],[HalfBath]]=Table1[[#This Row],[BedroomAbvGr]],1,0)</f>
        <v>1</v>
      </c>
      <c r="BC1424">
        <v>1</v>
      </c>
      <c r="BD1424" s="30" t="s">
        <v>97</v>
      </c>
      <c r="BE1424">
        <v>3</v>
      </c>
      <c r="BF1424" t="s">
        <v>107</v>
      </c>
      <c r="BG1424">
        <v>0</v>
      </c>
      <c r="BH1424" t="s">
        <v>83</v>
      </c>
      <c r="BI1424" t="s">
        <v>108</v>
      </c>
      <c r="BJ1424">
        <v>2003</v>
      </c>
      <c r="BK1424" t="s">
        <v>157</v>
      </c>
      <c r="BL1424">
        <v>2</v>
      </c>
      <c r="BM1424">
        <v>420</v>
      </c>
      <c r="BN1424" t="s">
        <v>98</v>
      </c>
      <c r="BO1424" t="s">
        <v>98</v>
      </c>
      <c r="BP1424" t="s">
        <v>105</v>
      </c>
      <c r="BQ1424" s="30">
        <v>140</v>
      </c>
      <c r="BR1424" s="14">
        <f>IF(Table1[[#This Row],[WoodDeckSF]]&gt;0,1,0)</f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 s="28" t="s">
        <v>83</v>
      </c>
      <c r="BY1424" s="14">
        <f>IF(Table1[[#This Row],[PoolQC]]="NA", 0, 1)</f>
        <v>0</v>
      </c>
      <c r="BZ1424" s="30" t="s">
        <v>83</v>
      </c>
      <c r="CA1424" s="14">
        <f>IF(Table1[[#This Row],[Fence]]="NA",0,1)</f>
        <v>0</v>
      </c>
      <c r="CB1424" t="s">
        <v>83</v>
      </c>
      <c r="CC1424">
        <v>0</v>
      </c>
      <c r="CD1424" s="30">
        <v>3</v>
      </c>
      <c r="CE1424">
        <v>2008</v>
      </c>
      <c r="CF1424" t="s">
        <v>110</v>
      </c>
      <c r="CG1424" t="s">
        <v>111</v>
      </c>
      <c r="CH1424" s="14">
        <f>IF(Table1[[#This Row],[SaleCondition]]="Normal",1,0)</f>
        <v>1</v>
      </c>
      <c r="CI1424" s="1">
        <v>136500</v>
      </c>
    </row>
    <row r="1425" spans="1:87" x14ac:dyDescent="0.2">
      <c r="A1425">
        <v>1424</v>
      </c>
      <c r="B1425">
        <v>80</v>
      </c>
      <c r="C1425" s="28" t="s">
        <v>81</v>
      </c>
      <c r="D1425" t="s">
        <v>83</v>
      </c>
      <c r="E1425">
        <v>19690</v>
      </c>
      <c r="F1425" s="28" t="s">
        <v>82</v>
      </c>
      <c r="G1425" t="s">
        <v>83</v>
      </c>
      <c r="H1425" t="s">
        <v>120</v>
      </c>
      <c r="I1425" s="28" t="s">
        <v>85</v>
      </c>
      <c r="J1425" t="s">
        <v>86</v>
      </c>
      <c r="K1425" s="30" t="s">
        <v>166</v>
      </c>
      <c r="L1425" t="s">
        <v>88</v>
      </c>
      <c r="M1425" s="31" t="s">
        <v>185</v>
      </c>
      <c r="N1425" s="31" t="s">
        <v>90</v>
      </c>
      <c r="O1425" s="28" t="s">
        <v>90</v>
      </c>
      <c r="P1425" t="s">
        <v>91</v>
      </c>
      <c r="Q1425" s="30" t="s">
        <v>197</v>
      </c>
      <c r="R1425" s="28">
        <v>6</v>
      </c>
      <c r="S1425" s="28">
        <v>7</v>
      </c>
      <c r="T1425">
        <v>1966</v>
      </c>
      <c r="U1425">
        <v>1966</v>
      </c>
      <c r="V1425" s="14">
        <f t="shared" si="22"/>
        <v>0</v>
      </c>
      <c r="W1425" s="28" t="s">
        <v>214</v>
      </c>
      <c r="X1425" s="28" t="s">
        <v>242</v>
      </c>
      <c r="Y1425" s="30" t="s">
        <v>161</v>
      </c>
      <c r="Z1425" s="28" t="s">
        <v>161</v>
      </c>
      <c r="AA1425" t="s">
        <v>117</v>
      </c>
      <c r="AB1425" s="28">
        <v>0</v>
      </c>
      <c r="AC1425" s="28" t="s">
        <v>97</v>
      </c>
      <c r="AD1425" s="28" t="s">
        <v>97</v>
      </c>
      <c r="AE1425" s="30" t="s">
        <v>118</v>
      </c>
      <c r="AF1425" t="s">
        <v>97</v>
      </c>
      <c r="AG1425" t="s">
        <v>98</v>
      </c>
      <c r="AH1425" t="s">
        <v>130</v>
      </c>
      <c r="AI1425" t="s">
        <v>102</v>
      </c>
      <c r="AJ1425">
        <v>0</v>
      </c>
      <c r="AK1425" t="s">
        <v>102</v>
      </c>
      <c r="AL1425">
        <v>0</v>
      </c>
      <c r="AM1425">
        <v>697</v>
      </c>
      <c r="AN1425">
        <v>697</v>
      </c>
      <c r="AO1425" s="28" t="s">
        <v>103</v>
      </c>
      <c r="AP1425" s="28" t="s">
        <v>98</v>
      </c>
      <c r="AQ1425" t="s">
        <v>105</v>
      </c>
      <c r="AR1425" t="s">
        <v>106</v>
      </c>
      <c r="AS1425">
        <v>1575</v>
      </c>
      <c r="AT1425">
        <v>626</v>
      </c>
      <c r="AU1425">
        <v>0</v>
      </c>
      <c r="AV1425">
        <v>2201</v>
      </c>
      <c r="AW1425" s="30">
        <v>0</v>
      </c>
      <c r="AX1425">
        <v>0</v>
      </c>
      <c r="AY1425" s="30">
        <v>2</v>
      </c>
      <c r="AZ1425" s="30">
        <v>0</v>
      </c>
      <c r="BA1425">
        <v>4</v>
      </c>
      <c r="BB1425" s="14">
        <f>IF(Table1[[#This Row],[FullBath]]+Table1[[#This Row],[HalfBath]]=Table1[[#This Row],[BedroomAbvGr]],1,0)</f>
        <v>0</v>
      </c>
      <c r="BC1425">
        <v>1</v>
      </c>
      <c r="BD1425" s="30" t="s">
        <v>97</v>
      </c>
      <c r="BE1425">
        <v>8</v>
      </c>
      <c r="BF1425" t="s">
        <v>107</v>
      </c>
      <c r="BG1425">
        <v>1</v>
      </c>
      <c r="BH1425" t="s">
        <v>97</v>
      </c>
      <c r="BI1425" t="s">
        <v>108</v>
      </c>
      <c r="BJ1425">
        <v>1966</v>
      </c>
      <c r="BK1425" t="s">
        <v>102</v>
      </c>
      <c r="BL1425">
        <v>2</v>
      </c>
      <c r="BM1425">
        <v>432</v>
      </c>
      <c r="BN1425" t="s">
        <v>97</v>
      </c>
      <c r="BO1425" t="s">
        <v>97</v>
      </c>
      <c r="BP1425" t="s">
        <v>105</v>
      </c>
      <c r="BQ1425" s="30">
        <v>586</v>
      </c>
      <c r="BR1425" s="14">
        <f>IF(Table1[[#This Row],[WoodDeckSF]]&gt;0,1,0)</f>
        <v>1</v>
      </c>
      <c r="BS1425">
        <v>236</v>
      </c>
      <c r="BT1425">
        <v>0</v>
      </c>
      <c r="BU1425">
        <v>0</v>
      </c>
      <c r="BV1425">
        <v>0</v>
      </c>
      <c r="BW1425">
        <v>738</v>
      </c>
      <c r="BX1425" s="28" t="s">
        <v>97</v>
      </c>
      <c r="BY1425" s="14">
        <f>IF(Table1[[#This Row],[PoolQC]]="NA", 0, 1)</f>
        <v>1</v>
      </c>
      <c r="BZ1425" s="30" t="s">
        <v>165</v>
      </c>
      <c r="CA1425" s="14">
        <f>IF(Table1[[#This Row],[Fence]]="NA",0,1)</f>
        <v>1</v>
      </c>
      <c r="CB1425" t="s">
        <v>83</v>
      </c>
      <c r="CC1425">
        <v>0</v>
      </c>
      <c r="CD1425" s="30">
        <v>8</v>
      </c>
      <c r="CE1425">
        <v>2006</v>
      </c>
      <c r="CF1425" t="s">
        <v>110</v>
      </c>
      <c r="CG1425" t="s">
        <v>210</v>
      </c>
      <c r="CH1425" s="14">
        <f>IF(Table1[[#This Row],[SaleCondition]]="Normal",1,0)</f>
        <v>0</v>
      </c>
      <c r="CI1425" s="1">
        <v>274970</v>
      </c>
    </row>
    <row r="1426" spans="1:87" x14ac:dyDescent="0.2">
      <c r="A1426">
        <v>1425</v>
      </c>
      <c r="B1426">
        <v>20</v>
      </c>
      <c r="C1426" s="28" t="s">
        <v>81</v>
      </c>
      <c r="D1426" t="s">
        <v>83</v>
      </c>
      <c r="E1426">
        <v>9503</v>
      </c>
      <c r="F1426" s="28" t="s">
        <v>82</v>
      </c>
      <c r="G1426" t="s">
        <v>83</v>
      </c>
      <c r="H1426" t="s">
        <v>84</v>
      </c>
      <c r="I1426" s="28" t="s">
        <v>85</v>
      </c>
      <c r="J1426" t="s">
        <v>86</v>
      </c>
      <c r="K1426" s="30" t="s">
        <v>87</v>
      </c>
      <c r="L1426" t="s">
        <v>88</v>
      </c>
      <c r="M1426" s="31" t="s">
        <v>162</v>
      </c>
      <c r="N1426" s="31" t="s">
        <v>90</v>
      </c>
      <c r="O1426" s="28" t="s">
        <v>90</v>
      </c>
      <c r="P1426" t="s">
        <v>91</v>
      </c>
      <c r="Q1426" s="30" t="s">
        <v>115</v>
      </c>
      <c r="R1426" s="28">
        <v>5</v>
      </c>
      <c r="S1426" s="28">
        <v>5</v>
      </c>
      <c r="T1426">
        <v>1958</v>
      </c>
      <c r="U1426">
        <v>1983</v>
      </c>
      <c r="V1426" s="14">
        <f t="shared" si="22"/>
        <v>1</v>
      </c>
      <c r="W1426" s="28" t="s">
        <v>152</v>
      </c>
      <c r="X1426" s="28" t="s">
        <v>94</v>
      </c>
      <c r="Y1426" s="30" t="s">
        <v>140</v>
      </c>
      <c r="Z1426" s="28" t="s">
        <v>140</v>
      </c>
      <c r="AA1426" t="s">
        <v>117</v>
      </c>
      <c r="AB1426" s="28">
        <v>0</v>
      </c>
      <c r="AC1426" s="28" t="s">
        <v>98</v>
      </c>
      <c r="AD1426" s="28" t="s">
        <v>98</v>
      </c>
      <c r="AE1426" s="30" t="s">
        <v>118</v>
      </c>
      <c r="AF1426" t="s">
        <v>98</v>
      </c>
      <c r="AG1426" t="s">
        <v>98</v>
      </c>
      <c r="AH1426" t="s">
        <v>100</v>
      </c>
      <c r="AI1426" t="s">
        <v>119</v>
      </c>
      <c r="AJ1426">
        <v>457</v>
      </c>
      <c r="AK1426" t="s">
        <v>153</v>
      </c>
      <c r="AL1426">
        <v>374</v>
      </c>
      <c r="AM1426">
        <v>193</v>
      </c>
      <c r="AN1426">
        <v>1024</v>
      </c>
      <c r="AO1426" s="28" t="s">
        <v>103</v>
      </c>
      <c r="AP1426" s="28" t="s">
        <v>98</v>
      </c>
      <c r="AQ1426" t="s">
        <v>105</v>
      </c>
      <c r="AR1426" t="s">
        <v>106</v>
      </c>
      <c r="AS1426">
        <v>1344</v>
      </c>
      <c r="AT1426">
        <v>0</v>
      </c>
      <c r="AU1426">
        <v>0</v>
      </c>
      <c r="AV1426">
        <v>1344</v>
      </c>
      <c r="AW1426" s="30">
        <v>1</v>
      </c>
      <c r="AX1426">
        <v>0</v>
      </c>
      <c r="AY1426" s="30">
        <v>1</v>
      </c>
      <c r="AZ1426" s="30">
        <v>0</v>
      </c>
      <c r="BA1426">
        <v>2</v>
      </c>
      <c r="BB1426" s="14">
        <f>IF(Table1[[#This Row],[FullBath]]+Table1[[#This Row],[HalfBath]]=Table1[[#This Row],[BedroomAbvGr]],1,0)</f>
        <v>0</v>
      </c>
      <c r="BC1426">
        <v>1</v>
      </c>
      <c r="BD1426" s="30" t="s">
        <v>98</v>
      </c>
      <c r="BE1426">
        <v>6</v>
      </c>
      <c r="BF1426" t="s">
        <v>146</v>
      </c>
      <c r="BG1426">
        <v>1</v>
      </c>
      <c r="BH1426" t="s">
        <v>98</v>
      </c>
      <c r="BI1426" t="s">
        <v>127</v>
      </c>
      <c r="BJ1426">
        <v>1970</v>
      </c>
      <c r="BK1426" t="s">
        <v>102</v>
      </c>
      <c r="BL1426">
        <v>1</v>
      </c>
      <c r="BM1426">
        <v>484</v>
      </c>
      <c r="BN1426" t="s">
        <v>98</v>
      </c>
      <c r="BO1426" t="s">
        <v>98</v>
      </c>
      <c r="BP1426" t="s">
        <v>105</v>
      </c>
      <c r="BQ1426" s="30">
        <v>316</v>
      </c>
      <c r="BR1426" s="14">
        <f>IF(Table1[[#This Row],[WoodDeckSF]]&gt;0,1,0)</f>
        <v>1</v>
      </c>
      <c r="BS1426">
        <v>28</v>
      </c>
      <c r="BT1426">
        <v>0</v>
      </c>
      <c r="BU1426">
        <v>0</v>
      </c>
      <c r="BV1426">
        <v>0</v>
      </c>
      <c r="BW1426">
        <v>0</v>
      </c>
      <c r="BX1426" s="28" t="s">
        <v>83</v>
      </c>
      <c r="BY1426" s="14">
        <f>IF(Table1[[#This Row],[PoolQC]]="NA", 0, 1)</f>
        <v>0</v>
      </c>
      <c r="BZ1426" s="30" t="s">
        <v>163</v>
      </c>
      <c r="CA1426" s="14">
        <f>IF(Table1[[#This Row],[Fence]]="NA",0,1)</f>
        <v>1</v>
      </c>
      <c r="CB1426" t="s">
        <v>83</v>
      </c>
      <c r="CC1426">
        <v>0</v>
      </c>
      <c r="CD1426" s="30">
        <v>6</v>
      </c>
      <c r="CE1426">
        <v>2007</v>
      </c>
      <c r="CF1426" t="s">
        <v>110</v>
      </c>
      <c r="CG1426" t="s">
        <v>111</v>
      </c>
      <c r="CH1426" s="14">
        <f>IF(Table1[[#This Row],[SaleCondition]]="Normal",1,0)</f>
        <v>1</v>
      </c>
      <c r="CI1426" s="1">
        <v>144000</v>
      </c>
    </row>
    <row r="1427" spans="1:87" x14ac:dyDescent="0.2">
      <c r="A1427">
        <v>1426</v>
      </c>
      <c r="B1427">
        <v>20</v>
      </c>
      <c r="C1427" s="28" t="s">
        <v>81</v>
      </c>
      <c r="D1427">
        <v>80</v>
      </c>
      <c r="E1427">
        <v>10721</v>
      </c>
      <c r="F1427" s="28" t="s">
        <v>82</v>
      </c>
      <c r="G1427" t="s">
        <v>83</v>
      </c>
      <c r="H1427" t="s">
        <v>120</v>
      </c>
      <c r="I1427" s="28" t="s">
        <v>85</v>
      </c>
      <c r="J1427" t="s">
        <v>86</v>
      </c>
      <c r="K1427" s="30" t="s">
        <v>87</v>
      </c>
      <c r="L1427" t="s">
        <v>88</v>
      </c>
      <c r="M1427" s="31" t="s">
        <v>162</v>
      </c>
      <c r="N1427" s="31" t="s">
        <v>90</v>
      </c>
      <c r="O1427" s="28" t="s">
        <v>90</v>
      </c>
      <c r="P1427" t="s">
        <v>91</v>
      </c>
      <c r="Q1427" s="30" t="s">
        <v>115</v>
      </c>
      <c r="R1427" s="28">
        <v>6</v>
      </c>
      <c r="S1427" s="28">
        <v>6</v>
      </c>
      <c r="T1427">
        <v>1959</v>
      </c>
      <c r="U1427">
        <v>1959</v>
      </c>
      <c r="V1427" s="14">
        <f t="shared" si="22"/>
        <v>0</v>
      </c>
      <c r="W1427" s="28" t="s">
        <v>152</v>
      </c>
      <c r="X1427" s="28" t="s">
        <v>94</v>
      </c>
      <c r="Y1427" s="30" t="s">
        <v>140</v>
      </c>
      <c r="Z1427" s="28" t="s">
        <v>140</v>
      </c>
      <c r="AA1427" t="s">
        <v>137</v>
      </c>
      <c r="AB1427" s="28">
        <v>243</v>
      </c>
      <c r="AC1427" s="28" t="s">
        <v>97</v>
      </c>
      <c r="AD1427" s="28" t="s">
        <v>98</v>
      </c>
      <c r="AE1427" s="30" t="s">
        <v>118</v>
      </c>
      <c r="AF1427" t="s">
        <v>98</v>
      </c>
      <c r="AG1427" t="s">
        <v>98</v>
      </c>
      <c r="AH1427" t="s">
        <v>100</v>
      </c>
      <c r="AI1427" t="s">
        <v>102</v>
      </c>
      <c r="AJ1427">
        <v>0</v>
      </c>
      <c r="AK1427" t="s">
        <v>102</v>
      </c>
      <c r="AL1427">
        <v>0</v>
      </c>
      <c r="AM1427">
        <v>1252</v>
      </c>
      <c r="AN1427">
        <v>1252</v>
      </c>
      <c r="AO1427" s="28" t="s">
        <v>103</v>
      </c>
      <c r="AP1427" s="28" t="s">
        <v>104</v>
      </c>
      <c r="AQ1427" t="s">
        <v>105</v>
      </c>
      <c r="AR1427" t="s">
        <v>106</v>
      </c>
      <c r="AS1427">
        <v>1252</v>
      </c>
      <c r="AT1427">
        <v>0</v>
      </c>
      <c r="AU1427">
        <v>0</v>
      </c>
      <c r="AV1427">
        <v>1252</v>
      </c>
      <c r="AW1427" s="30">
        <v>0</v>
      </c>
      <c r="AX1427">
        <v>0</v>
      </c>
      <c r="AY1427" s="30">
        <v>1</v>
      </c>
      <c r="AZ1427" s="30">
        <v>0</v>
      </c>
      <c r="BA1427">
        <v>3</v>
      </c>
      <c r="BB1427" s="14">
        <f>IF(Table1[[#This Row],[FullBath]]+Table1[[#This Row],[HalfBath]]=Table1[[#This Row],[BedroomAbvGr]],1,0)</f>
        <v>0</v>
      </c>
      <c r="BC1427">
        <v>1</v>
      </c>
      <c r="BD1427" s="30" t="s">
        <v>97</v>
      </c>
      <c r="BE1427">
        <v>7</v>
      </c>
      <c r="BF1427" t="s">
        <v>107</v>
      </c>
      <c r="BG1427">
        <v>0</v>
      </c>
      <c r="BH1427" t="s">
        <v>83</v>
      </c>
      <c r="BI1427" t="s">
        <v>127</v>
      </c>
      <c r="BJ1427">
        <v>1960</v>
      </c>
      <c r="BK1427" t="s">
        <v>102</v>
      </c>
      <c r="BL1427">
        <v>2</v>
      </c>
      <c r="BM1427">
        <v>528</v>
      </c>
      <c r="BN1427" t="s">
        <v>98</v>
      </c>
      <c r="BO1427" t="s">
        <v>98</v>
      </c>
      <c r="BP1427" t="s">
        <v>105</v>
      </c>
      <c r="BQ1427" s="30">
        <v>0</v>
      </c>
      <c r="BR1427" s="14">
        <f>IF(Table1[[#This Row],[WoodDeckSF]]&gt;0,1,0)</f>
        <v>0</v>
      </c>
      <c r="BS1427">
        <v>39</v>
      </c>
      <c r="BT1427">
        <v>0</v>
      </c>
      <c r="BU1427">
        <v>0</v>
      </c>
      <c r="BV1427">
        <v>0</v>
      </c>
      <c r="BW1427">
        <v>0</v>
      </c>
      <c r="BX1427" s="28" t="s">
        <v>83</v>
      </c>
      <c r="BY1427" s="14">
        <f>IF(Table1[[#This Row],[PoolQC]]="NA", 0, 1)</f>
        <v>0</v>
      </c>
      <c r="BZ1427" s="30" t="s">
        <v>83</v>
      </c>
      <c r="CA1427" s="14">
        <f>IF(Table1[[#This Row],[Fence]]="NA",0,1)</f>
        <v>0</v>
      </c>
      <c r="CB1427" t="s">
        <v>83</v>
      </c>
      <c r="CC1427">
        <v>0</v>
      </c>
      <c r="CD1427" s="30">
        <v>10</v>
      </c>
      <c r="CE1427">
        <v>2008</v>
      </c>
      <c r="CF1427" t="s">
        <v>110</v>
      </c>
      <c r="CG1427" t="s">
        <v>111</v>
      </c>
      <c r="CH1427" s="14">
        <f>IF(Table1[[#This Row],[SaleCondition]]="Normal",1,0)</f>
        <v>1</v>
      </c>
      <c r="CI1427" s="1">
        <v>142000</v>
      </c>
    </row>
    <row r="1428" spans="1:87" x14ac:dyDescent="0.2">
      <c r="A1428">
        <v>1427</v>
      </c>
      <c r="B1428">
        <v>60</v>
      </c>
      <c r="C1428" s="28" t="s">
        <v>81</v>
      </c>
      <c r="D1428">
        <v>81</v>
      </c>
      <c r="E1428">
        <v>10944</v>
      </c>
      <c r="F1428" s="28" t="s">
        <v>82</v>
      </c>
      <c r="G1428" t="s">
        <v>83</v>
      </c>
      <c r="H1428" t="s">
        <v>120</v>
      </c>
      <c r="I1428" s="28" t="s">
        <v>85</v>
      </c>
      <c r="J1428" t="s">
        <v>86</v>
      </c>
      <c r="K1428" s="30" t="s">
        <v>87</v>
      </c>
      <c r="L1428" t="s">
        <v>88</v>
      </c>
      <c r="M1428" s="31" t="s">
        <v>129</v>
      </c>
      <c r="N1428" s="31" t="s">
        <v>90</v>
      </c>
      <c r="O1428" s="28" t="s">
        <v>90</v>
      </c>
      <c r="P1428" t="s">
        <v>91</v>
      </c>
      <c r="Q1428" s="30" t="s">
        <v>92</v>
      </c>
      <c r="R1428" s="28">
        <v>7</v>
      </c>
      <c r="S1428" s="28">
        <v>5</v>
      </c>
      <c r="T1428">
        <v>1994</v>
      </c>
      <c r="U1428">
        <v>1994</v>
      </c>
      <c r="V1428" s="14">
        <f t="shared" si="22"/>
        <v>0</v>
      </c>
      <c r="W1428" s="28" t="s">
        <v>93</v>
      </c>
      <c r="X1428" s="28" t="s">
        <v>94</v>
      </c>
      <c r="Y1428" s="30" t="s">
        <v>95</v>
      </c>
      <c r="Z1428" s="28" t="s">
        <v>95</v>
      </c>
      <c r="AA1428" t="s">
        <v>96</v>
      </c>
      <c r="AB1428" s="28">
        <v>448</v>
      </c>
      <c r="AC1428" s="28" t="s">
        <v>97</v>
      </c>
      <c r="AD1428" s="28" t="s">
        <v>98</v>
      </c>
      <c r="AE1428" s="30" t="s">
        <v>99</v>
      </c>
      <c r="AF1428" t="s">
        <v>97</v>
      </c>
      <c r="AG1428" t="s">
        <v>98</v>
      </c>
      <c r="AH1428" t="s">
        <v>100</v>
      </c>
      <c r="AI1428" t="s">
        <v>101</v>
      </c>
      <c r="AJ1428">
        <v>1000</v>
      </c>
      <c r="AK1428" t="s">
        <v>102</v>
      </c>
      <c r="AL1428">
        <v>0</v>
      </c>
      <c r="AM1428">
        <v>223</v>
      </c>
      <c r="AN1428">
        <v>1223</v>
      </c>
      <c r="AO1428" s="28" t="s">
        <v>103</v>
      </c>
      <c r="AP1428" s="28" t="s">
        <v>104</v>
      </c>
      <c r="AQ1428" t="s">
        <v>105</v>
      </c>
      <c r="AR1428" t="s">
        <v>106</v>
      </c>
      <c r="AS1428">
        <v>1223</v>
      </c>
      <c r="AT1428">
        <v>904</v>
      </c>
      <c r="AU1428">
        <v>0</v>
      </c>
      <c r="AV1428">
        <v>2127</v>
      </c>
      <c r="AW1428" s="30">
        <v>1</v>
      </c>
      <c r="AX1428">
        <v>0</v>
      </c>
      <c r="AY1428" s="30">
        <v>2</v>
      </c>
      <c r="AZ1428" s="30">
        <v>1</v>
      </c>
      <c r="BA1428">
        <v>3</v>
      </c>
      <c r="BB1428" s="14">
        <f>IF(Table1[[#This Row],[FullBath]]+Table1[[#This Row],[HalfBath]]=Table1[[#This Row],[BedroomAbvGr]],1,0)</f>
        <v>1</v>
      </c>
      <c r="BC1428">
        <v>1</v>
      </c>
      <c r="BD1428" s="30" t="s">
        <v>97</v>
      </c>
      <c r="BE1428">
        <v>5</v>
      </c>
      <c r="BF1428" t="s">
        <v>107</v>
      </c>
      <c r="BG1428">
        <v>2</v>
      </c>
      <c r="BH1428" t="s">
        <v>98</v>
      </c>
      <c r="BI1428" t="s">
        <v>108</v>
      </c>
      <c r="BJ1428">
        <v>1994</v>
      </c>
      <c r="BK1428" t="s">
        <v>109</v>
      </c>
      <c r="BL1428">
        <v>2</v>
      </c>
      <c r="BM1428">
        <v>525</v>
      </c>
      <c r="BN1428" t="s">
        <v>98</v>
      </c>
      <c r="BO1428" t="s">
        <v>98</v>
      </c>
      <c r="BP1428" t="s">
        <v>105</v>
      </c>
      <c r="BQ1428" s="30">
        <v>171</v>
      </c>
      <c r="BR1428" s="14">
        <f>IF(Table1[[#This Row],[WoodDeckSF]]&gt;0,1,0)</f>
        <v>1</v>
      </c>
      <c r="BS1428">
        <v>132</v>
      </c>
      <c r="BT1428">
        <v>0</v>
      </c>
      <c r="BU1428">
        <v>0</v>
      </c>
      <c r="BV1428">
        <v>0</v>
      </c>
      <c r="BW1428">
        <v>0</v>
      </c>
      <c r="BX1428" s="28" t="s">
        <v>83</v>
      </c>
      <c r="BY1428" s="14">
        <f>IF(Table1[[#This Row],[PoolQC]]="NA", 0, 1)</f>
        <v>0</v>
      </c>
      <c r="BZ1428" s="30" t="s">
        <v>83</v>
      </c>
      <c r="CA1428" s="14">
        <f>IF(Table1[[#This Row],[Fence]]="NA",0,1)</f>
        <v>0</v>
      </c>
      <c r="CB1428" t="s">
        <v>83</v>
      </c>
      <c r="CC1428">
        <v>0</v>
      </c>
      <c r="CD1428" s="30">
        <v>8</v>
      </c>
      <c r="CE1428">
        <v>2008</v>
      </c>
      <c r="CF1428" t="s">
        <v>110</v>
      </c>
      <c r="CG1428" t="s">
        <v>111</v>
      </c>
      <c r="CH1428" s="14">
        <f>IF(Table1[[#This Row],[SaleCondition]]="Normal",1,0)</f>
        <v>1</v>
      </c>
      <c r="CI1428" s="1">
        <v>271000</v>
      </c>
    </row>
    <row r="1429" spans="1:87" x14ac:dyDescent="0.2">
      <c r="A1429">
        <v>1428</v>
      </c>
      <c r="B1429">
        <v>50</v>
      </c>
      <c r="C1429" s="28" t="s">
        <v>81</v>
      </c>
      <c r="D1429">
        <v>60</v>
      </c>
      <c r="E1429">
        <v>10930</v>
      </c>
      <c r="F1429" s="28" t="s">
        <v>82</v>
      </c>
      <c r="G1429" t="s">
        <v>174</v>
      </c>
      <c r="H1429" t="s">
        <v>84</v>
      </c>
      <c r="I1429" s="28" t="s">
        <v>175</v>
      </c>
      <c r="J1429" t="s">
        <v>86</v>
      </c>
      <c r="K1429" s="30" t="s">
        <v>87</v>
      </c>
      <c r="L1429" t="s">
        <v>88</v>
      </c>
      <c r="M1429" s="31" t="s">
        <v>162</v>
      </c>
      <c r="N1429" s="31" t="s">
        <v>144</v>
      </c>
      <c r="O1429" s="28" t="s">
        <v>90</v>
      </c>
      <c r="P1429" t="s">
        <v>91</v>
      </c>
      <c r="Q1429" s="30" t="s">
        <v>132</v>
      </c>
      <c r="R1429" s="28">
        <v>5</v>
      </c>
      <c r="S1429" s="28">
        <v>6</v>
      </c>
      <c r="T1429">
        <v>1945</v>
      </c>
      <c r="U1429">
        <v>1950</v>
      </c>
      <c r="V1429" s="14">
        <f t="shared" si="22"/>
        <v>1</v>
      </c>
      <c r="W1429" s="28" t="s">
        <v>93</v>
      </c>
      <c r="X1429" s="28" t="s">
        <v>94</v>
      </c>
      <c r="Y1429" s="30" t="s">
        <v>116</v>
      </c>
      <c r="Z1429" s="28" t="s">
        <v>116</v>
      </c>
      <c r="AA1429" t="s">
        <v>117</v>
      </c>
      <c r="AB1429" s="28">
        <v>0</v>
      </c>
      <c r="AC1429" s="28" t="s">
        <v>98</v>
      </c>
      <c r="AD1429" s="28" t="s">
        <v>98</v>
      </c>
      <c r="AE1429" s="30" t="s">
        <v>118</v>
      </c>
      <c r="AF1429" t="s">
        <v>98</v>
      </c>
      <c r="AG1429" t="s">
        <v>98</v>
      </c>
      <c r="AH1429" t="s">
        <v>100</v>
      </c>
      <c r="AI1429" t="s">
        <v>141</v>
      </c>
      <c r="AJ1429">
        <v>580</v>
      </c>
      <c r="AK1429" t="s">
        <v>102</v>
      </c>
      <c r="AL1429">
        <v>0</v>
      </c>
      <c r="AM1429">
        <v>333</v>
      </c>
      <c r="AN1429">
        <v>913</v>
      </c>
      <c r="AO1429" s="28" t="s">
        <v>103</v>
      </c>
      <c r="AP1429" s="28" t="s">
        <v>98</v>
      </c>
      <c r="AQ1429" t="s">
        <v>105</v>
      </c>
      <c r="AR1429" t="s">
        <v>164</v>
      </c>
      <c r="AS1429">
        <v>1048</v>
      </c>
      <c r="AT1429">
        <v>510</v>
      </c>
      <c r="AU1429">
        <v>0</v>
      </c>
      <c r="AV1429">
        <v>1558</v>
      </c>
      <c r="AW1429" s="30">
        <v>1</v>
      </c>
      <c r="AX1429">
        <v>0</v>
      </c>
      <c r="AY1429" s="30">
        <v>1</v>
      </c>
      <c r="AZ1429" s="30">
        <v>1</v>
      </c>
      <c r="BA1429">
        <v>3</v>
      </c>
      <c r="BB1429" s="14">
        <f>IF(Table1[[#This Row],[FullBath]]+Table1[[#This Row],[HalfBath]]=Table1[[#This Row],[BedroomAbvGr]],1,0)</f>
        <v>0</v>
      </c>
      <c r="BC1429">
        <v>1</v>
      </c>
      <c r="BD1429" s="30" t="s">
        <v>98</v>
      </c>
      <c r="BE1429">
        <v>6</v>
      </c>
      <c r="BF1429" t="s">
        <v>107</v>
      </c>
      <c r="BG1429">
        <v>1</v>
      </c>
      <c r="BH1429" t="s">
        <v>98</v>
      </c>
      <c r="BI1429" t="s">
        <v>108</v>
      </c>
      <c r="BJ1429">
        <v>1962</v>
      </c>
      <c r="BK1429" t="s">
        <v>102</v>
      </c>
      <c r="BL1429">
        <v>1</v>
      </c>
      <c r="BM1429">
        <v>288</v>
      </c>
      <c r="BN1429" t="s">
        <v>98</v>
      </c>
      <c r="BO1429" t="s">
        <v>98</v>
      </c>
      <c r="BP1429" t="s">
        <v>105</v>
      </c>
      <c r="BQ1429" s="30">
        <v>0</v>
      </c>
      <c r="BR1429" s="14">
        <f>IF(Table1[[#This Row],[WoodDeckSF]]&gt;0,1,0)</f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s="28" t="s">
        <v>83</v>
      </c>
      <c r="BY1429" s="14">
        <f>IF(Table1[[#This Row],[PoolQC]]="NA", 0, 1)</f>
        <v>0</v>
      </c>
      <c r="BZ1429" s="30" t="s">
        <v>83</v>
      </c>
      <c r="CA1429" s="14">
        <f>IF(Table1[[#This Row],[Fence]]="NA",0,1)</f>
        <v>0</v>
      </c>
      <c r="CB1429" t="s">
        <v>83</v>
      </c>
      <c r="CC1429">
        <v>0</v>
      </c>
      <c r="CD1429" s="30">
        <v>4</v>
      </c>
      <c r="CE1429">
        <v>2008</v>
      </c>
      <c r="CF1429" t="s">
        <v>110</v>
      </c>
      <c r="CG1429" t="s">
        <v>111</v>
      </c>
      <c r="CH1429" s="14">
        <f>IF(Table1[[#This Row],[SaleCondition]]="Normal",1,0)</f>
        <v>1</v>
      </c>
      <c r="CI1429" s="1">
        <v>140000</v>
      </c>
    </row>
    <row r="1430" spans="1:87" x14ac:dyDescent="0.2">
      <c r="A1430">
        <v>1429</v>
      </c>
      <c r="B1430">
        <v>30</v>
      </c>
      <c r="C1430" s="28" t="s">
        <v>142</v>
      </c>
      <c r="D1430">
        <v>60</v>
      </c>
      <c r="E1430">
        <v>7200</v>
      </c>
      <c r="F1430" s="28" t="s">
        <v>82</v>
      </c>
      <c r="G1430" t="s">
        <v>83</v>
      </c>
      <c r="H1430" t="s">
        <v>84</v>
      </c>
      <c r="I1430" s="28" t="s">
        <v>85</v>
      </c>
      <c r="J1430" t="s">
        <v>86</v>
      </c>
      <c r="K1430" s="30" t="s">
        <v>122</v>
      </c>
      <c r="L1430" t="s">
        <v>88</v>
      </c>
      <c r="M1430" s="31" t="s">
        <v>143</v>
      </c>
      <c r="N1430" s="31" t="s">
        <v>90</v>
      </c>
      <c r="O1430" s="28" t="s">
        <v>90</v>
      </c>
      <c r="P1430" t="s">
        <v>91</v>
      </c>
      <c r="Q1430" s="30" t="s">
        <v>115</v>
      </c>
      <c r="R1430" s="28">
        <v>5</v>
      </c>
      <c r="S1430" s="28">
        <v>7</v>
      </c>
      <c r="T1430">
        <v>1940</v>
      </c>
      <c r="U1430">
        <v>1992</v>
      </c>
      <c r="V1430" s="14">
        <f t="shared" si="22"/>
        <v>1</v>
      </c>
      <c r="W1430" s="28" t="s">
        <v>93</v>
      </c>
      <c r="X1430" s="28" t="s">
        <v>94</v>
      </c>
      <c r="Y1430" s="30" t="s">
        <v>116</v>
      </c>
      <c r="Z1430" s="28" t="s">
        <v>116</v>
      </c>
      <c r="AA1430" t="s">
        <v>137</v>
      </c>
      <c r="AB1430" s="28">
        <v>294</v>
      </c>
      <c r="AC1430" s="28" t="s">
        <v>98</v>
      </c>
      <c r="AD1430" s="28" t="s">
        <v>97</v>
      </c>
      <c r="AE1430" s="30" t="s">
        <v>118</v>
      </c>
      <c r="AF1430" t="s">
        <v>98</v>
      </c>
      <c r="AG1430" t="s">
        <v>98</v>
      </c>
      <c r="AH1430" t="s">
        <v>100</v>
      </c>
      <c r="AI1430" t="s">
        <v>141</v>
      </c>
      <c r="AJ1430">
        <v>510</v>
      </c>
      <c r="AK1430" t="s">
        <v>102</v>
      </c>
      <c r="AL1430">
        <v>0</v>
      </c>
      <c r="AM1430">
        <v>278</v>
      </c>
      <c r="AN1430">
        <v>788</v>
      </c>
      <c r="AO1430" s="28" t="s">
        <v>103</v>
      </c>
      <c r="AP1430" s="28" t="s">
        <v>98</v>
      </c>
      <c r="AQ1430" t="s">
        <v>105</v>
      </c>
      <c r="AR1430" t="s">
        <v>106</v>
      </c>
      <c r="AS1430">
        <v>804</v>
      </c>
      <c r="AT1430">
        <v>0</v>
      </c>
      <c r="AU1430">
        <v>0</v>
      </c>
      <c r="AV1430">
        <v>804</v>
      </c>
      <c r="AW1430" s="30">
        <v>1</v>
      </c>
      <c r="AX1430">
        <v>0</v>
      </c>
      <c r="AY1430" s="30">
        <v>1</v>
      </c>
      <c r="AZ1430" s="30">
        <v>0</v>
      </c>
      <c r="BA1430">
        <v>2</v>
      </c>
      <c r="BB1430" s="14">
        <f>IF(Table1[[#This Row],[FullBath]]+Table1[[#This Row],[HalfBath]]=Table1[[#This Row],[BedroomAbvGr]],1,0)</f>
        <v>0</v>
      </c>
      <c r="BC1430">
        <v>1</v>
      </c>
      <c r="BD1430" s="30" t="s">
        <v>97</v>
      </c>
      <c r="BE1430">
        <v>4</v>
      </c>
      <c r="BF1430" t="s">
        <v>107</v>
      </c>
      <c r="BG1430">
        <v>2</v>
      </c>
      <c r="BH1430" t="s">
        <v>97</v>
      </c>
      <c r="BI1430" t="s">
        <v>108</v>
      </c>
      <c r="BJ1430">
        <v>1940</v>
      </c>
      <c r="BK1430" t="s">
        <v>102</v>
      </c>
      <c r="BL1430">
        <v>1</v>
      </c>
      <c r="BM1430">
        <v>240</v>
      </c>
      <c r="BN1430" t="s">
        <v>98</v>
      </c>
      <c r="BO1430" t="s">
        <v>98</v>
      </c>
      <c r="BP1430" t="s">
        <v>105</v>
      </c>
      <c r="BQ1430" s="30">
        <v>0</v>
      </c>
      <c r="BR1430" s="14">
        <f>IF(Table1[[#This Row],[WoodDeckSF]]&gt;0,1,0)</f>
        <v>0</v>
      </c>
      <c r="BS1430">
        <v>0</v>
      </c>
      <c r="BT1430">
        <v>154</v>
      </c>
      <c r="BU1430">
        <v>0</v>
      </c>
      <c r="BV1430">
        <v>0</v>
      </c>
      <c r="BW1430">
        <v>0</v>
      </c>
      <c r="BX1430" s="28" t="s">
        <v>83</v>
      </c>
      <c r="BY1430" s="14">
        <f>IF(Table1[[#This Row],[PoolQC]]="NA", 0, 1)</f>
        <v>0</v>
      </c>
      <c r="BZ1430" s="30" t="s">
        <v>134</v>
      </c>
      <c r="CA1430" s="14">
        <f>IF(Table1[[#This Row],[Fence]]="NA",0,1)</f>
        <v>1</v>
      </c>
      <c r="CB1430" t="s">
        <v>83</v>
      </c>
      <c r="CC1430">
        <v>0</v>
      </c>
      <c r="CD1430" s="30">
        <v>2</v>
      </c>
      <c r="CE1430">
        <v>2010</v>
      </c>
      <c r="CF1430" t="s">
        <v>110</v>
      </c>
      <c r="CG1430" t="s">
        <v>128</v>
      </c>
      <c r="CH1430" s="14">
        <f>IF(Table1[[#This Row],[SaleCondition]]="Normal",1,0)</f>
        <v>0</v>
      </c>
      <c r="CI1430" s="1">
        <v>119000</v>
      </c>
    </row>
    <row r="1431" spans="1:87" x14ac:dyDescent="0.2">
      <c r="A1431">
        <v>1430</v>
      </c>
      <c r="B1431">
        <v>20</v>
      </c>
      <c r="C1431" s="28" t="s">
        <v>81</v>
      </c>
      <c r="D1431" t="s">
        <v>83</v>
      </c>
      <c r="E1431">
        <v>12546</v>
      </c>
      <c r="F1431" s="28" t="s">
        <v>82</v>
      </c>
      <c r="G1431" t="s">
        <v>83</v>
      </c>
      <c r="H1431" t="s">
        <v>120</v>
      </c>
      <c r="I1431" s="28" t="s">
        <v>85</v>
      </c>
      <c r="J1431" t="s">
        <v>86</v>
      </c>
      <c r="K1431" s="30" t="s">
        <v>122</v>
      </c>
      <c r="L1431" t="s">
        <v>88</v>
      </c>
      <c r="M1431" s="31" t="s">
        <v>138</v>
      </c>
      <c r="N1431" s="31" t="s">
        <v>90</v>
      </c>
      <c r="O1431" s="28" t="s">
        <v>90</v>
      </c>
      <c r="P1431" t="s">
        <v>91</v>
      </c>
      <c r="Q1431" s="30" t="s">
        <v>115</v>
      </c>
      <c r="R1431" s="28">
        <v>6</v>
      </c>
      <c r="S1431" s="28">
        <v>7</v>
      </c>
      <c r="T1431">
        <v>1981</v>
      </c>
      <c r="U1431">
        <v>1981</v>
      </c>
      <c r="V1431" s="14">
        <f t="shared" si="22"/>
        <v>0</v>
      </c>
      <c r="W1431" s="28" t="s">
        <v>93</v>
      </c>
      <c r="X1431" s="28" t="s">
        <v>94</v>
      </c>
      <c r="Y1431" s="30" t="s">
        <v>116</v>
      </c>
      <c r="Z1431" s="28" t="s">
        <v>116</v>
      </c>
      <c r="AA1431" t="s">
        <v>96</v>
      </c>
      <c r="AB1431" s="28">
        <v>310</v>
      </c>
      <c r="AC1431" s="28" t="s">
        <v>97</v>
      </c>
      <c r="AD1431" s="28" t="s">
        <v>97</v>
      </c>
      <c r="AE1431" s="30" t="s">
        <v>118</v>
      </c>
      <c r="AF1431" t="s">
        <v>97</v>
      </c>
      <c r="AG1431" t="s">
        <v>98</v>
      </c>
      <c r="AH1431" t="s">
        <v>100</v>
      </c>
      <c r="AI1431" t="s">
        <v>141</v>
      </c>
      <c r="AJ1431">
        <v>678</v>
      </c>
      <c r="AK1431" t="s">
        <v>102</v>
      </c>
      <c r="AL1431">
        <v>0</v>
      </c>
      <c r="AM1431">
        <v>762</v>
      </c>
      <c r="AN1431">
        <v>1440</v>
      </c>
      <c r="AO1431" s="28" t="s">
        <v>103</v>
      </c>
      <c r="AP1431" s="28" t="s">
        <v>104</v>
      </c>
      <c r="AQ1431" t="s">
        <v>105</v>
      </c>
      <c r="AR1431" t="s">
        <v>106</v>
      </c>
      <c r="AS1431">
        <v>1440</v>
      </c>
      <c r="AT1431">
        <v>0</v>
      </c>
      <c r="AU1431">
        <v>0</v>
      </c>
      <c r="AV1431">
        <v>1440</v>
      </c>
      <c r="AW1431" s="30">
        <v>0</v>
      </c>
      <c r="AX1431">
        <v>0</v>
      </c>
      <c r="AY1431" s="30">
        <v>2</v>
      </c>
      <c r="AZ1431" s="30">
        <v>0</v>
      </c>
      <c r="BA1431">
        <v>3</v>
      </c>
      <c r="BB1431" s="14">
        <f>IF(Table1[[#This Row],[FullBath]]+Table1[[#This Row],[HalfBath]]=Table1[[#This Row],[BedroomAbvGr]],1,0)</f>
        <v>0</v>
      </c>
      <c r="BC1431">
        <v>1</v>
      </c>
      <c r="BD1431" s="30" t="s">
        <v>97</v>
      </c>
      <c r="BE1431">
        <v>7</v>
      </c>
      <c r="BF1431" t="s">
        <v>107</v>
      </c>
      <c r="BG1431">
        <v>1</v>
      </c>
      <c r="BH1431" t="s">
        <v>98</v>
      </c>
      <c r="BI1431" t="s">
        <v>108</v>
      </c>
      <c r="BJ1431">
        <v>1981</v>
      </c>
      <c r="BK1431" t="s">
        <v>157</v>
      </c>
      <c r="BL1431">
        <v>2</v>
      </c>
      <c r="BM1431">
        <v>467</v>
      </c>
      <c r="BN1431" t="s">
        <v>98</v>
      </c>
      <c r="BO1431" t="s">
        <v>98</v>
      </c>
      <c r="BP1431" t="s">
        <v>105</v>
      </c>
      <c r="BQ1431" s="30">
        <v>0</v>
      </c>
      <c r="BR1431" s="14">
        <f>IF(Table1[[#This Row],[WoodDeckSF]]&gt;0,1,0)</f>
        <v>0</v>
      </c>
      <c r="BS1431">
        <v>0</v>
      </c>
      <c r="BT1431">
        <v>99</v>
      </c>
      <c r="BU1431">
        <v>0</v>
      </c>
      <c r="BV1431">
        <v>0</v>
      </c>
      <c r="BW1431">
        <v>0</v>
      </c>
      <c r="BX1431" s="28" t="s">
        <v>83</v>
      </c>
      <c r="BY1431" s="14">
        <f>IF(Table1[[#This Row],[PoolQC]]="NA", 0, 1)</f>
        <v>0</v>
      </c>
      <c r="BZ1431" s="30" t="s">
        <v>83</v>
      </c>
      <c r="CA1431" s="14">
        <f>IF(Table1[[#This Row],[Fence]]="NA",0,1)</f>
        <v>0</v>
      </c>
      <c r="CB1431" t="s">
        <v>83</v>
      </c>
      <c r="CC1431">
        <v>0</v>
      </c>
      <c r="CD1431" s="30">
        <v>4</v>
      </c>
      <c r="CE1431">
        <v>2007</v>
      </c>
      <c r="CF1431" t="s">
        <v>110</v>
      </c>
      <c r="CG1431" t="s">
        <v>111</v>
      </c>
      <c r="CH1431" s="14">
        <f>IF(Table1[[#This Row],[SaleCondition]]="Normal",1,0)</f>
        <v>1</v>
      </c>
      <c r="CI1431" s="1">
        <v>182900</v>
      </c>
    </row>
    <row r="1432" spans="1:87" x14ac:dyDescent="0.2">
      <c r="A1432">
        <v>1431</v>
      </c>
      <c r="B1432">
        <v>60</v>
      </c>
      <c r="C1432" s="28" t="s">
        <v>81</v>
      </c>
      <c r="D1432">
        <v>60</v>
      </c>
      <c r="E1432">
        <v>21930</v>
      </c>
      <c r="F1432" s="28" t="s">
        <v>82</v>
      </c>
      <c r="G1432" t="s">
        <v>83</v>
      </c>
      <c r="H1432" t="s">
        <v>231</v>
      </c>
      <c r="I1432" s="28" t="s">
        <v>85</v>
      </c>
      <c r="J1432" t="s">
        <v>86</v>
      </c>
      <c r="K1432" s="30" t="s">
        <v>87</v>
      </c>
      <c r="L1432" t="s">
        <v>88</v>
      </c>
      <c r="M1432" s="31" t="s">
        <v>193</v>
      </c>
      <c r="N1432" s="31" t="s">
        <v>202</v>
      </c>
      <c r="O1432" s="28" t="s">
        <v>90</v>
      </c>
      <c r="P1432" t="s">
        <v>91</v>
      </c>
      <c r="Q1432" s="30" t="s">
        <v>92</v>
      </c>
      <c r="R1432" s="28">
        <v>5</v>
      </c>
      <c r="S1432" s="28">
        <v>5</v>
      </c>
      <c r="T1432">
        <v>2005</v>
      </c>
      <c r="U1432">
        <v>2005</v>
      </c>
      <c r="V1432" s="14">
        <f t="shared" si="22"/>
        <v>0</v>
      </c>
      <c r="W1432" s="28" t="s">
        <v>93</v>
      </c>
      <c r="X1432" s="28" t="s">
        <v>94</v>
      </c>
      <c r="Y1432" s="30" t="s">
        <v>95</v>
      </c>
      <c r="Z1432" s="28" t="s">
        <v>95</v>
      </c>
      <c r="AA1432" t="s">
        <v>117</v>
      </c>
      <c r="AB1432" s="28">
        <v>0</v>
      </c>
      <c r="AC1432" s="28" t="s">
        <v>97</v>
      </c>
      <c r="AD1432" s="28" t="s">
        <v>98</v>
      </c>
      <c r="AE1432" s="30" t="s">
        <v>99</v>
      </c>
      <c r="AF1432" t="s">
        <v>97</v>
      </c>
      <c r="AG1432" t="s">
        <v>97</v>
      </c>
      <c r="AH1432" t="s">
        <v>130</v>
      </c>
      <c r="AI1432" t="s">
        <v>102</v>
      </c>
      <c r="AJ1432">
        <v>0</v>
      </c>
      <c r="AK1432" t="s">
        <v>102</v>
      </c>
      <c r="AL1432">
        <v>0</v>
      </c>
      <c r="AM1432">
        <v>732</v>
      </c>
      <c r="AN1432">
        <v>732</v>
      </c>
      <c r="AO1432" s="28" t="s">
        <v>103</v>
      </c>
      <c r="AP1432" s="28" t="s">
        <v>104</v>
      </c>
      <c r="AQ1432" t="s">
        <v>105</v>
      </c>
      <c r="AR1432" t="s">
        <v>106</v>
      </c>
      <c r="AS1432">
        <v>734</v>
      </c>
      <c r="AT1432">
        <v>1104</v>
      </c>
      <c r="AU1432">
        <v>0</v>
      </c>
      <c r="AV1432">
        <v>1838</v>
      </c>
      <c r="AW1432" s="30">
        <v>0</v>
      </c>
      <c r="AX1432">
        <v>0</v>
      </c>
      <c r="AY1432" s="30">
        <v>2</v>
      </c>
      <c r="AZ1432" s="30">
        <v>1</v>
      </c>
      <c r="BA1432">
        <v>4</v>
      </c>
      <c r="BB1432" s="14">
        <f>IF(Table1[[#This Row],[FullBath]]+Table1[[#This Row],[HalfBath]]=Table1[[#This Row],[BedroomAbvGr]],1,0)</f>
        <v>0</v>
      </c>
      <c r="BC1432">
        <v>1</v>
      </c>
      <c r="BD1432" s="30" t="s">
        <v>98</v>
      </c>
      <c r="BE1432">
        <v>7</v>
      </c>
      <c r="BF1432" t="s">
        <v>107</v>
      </c>
      <c r="BG1432">
        <v>1</v>
      </c>
      <c r="BH1432" t="s">
        <v>97</v>
      </c>
      <c r="BI1432" t="s">
        <v>156</v>
      </c>
      <c r="BJ1432">
        <v>2005</v>
      </c>
      <c r="BK1432" t="s">
        <v>157</v>
      </c>
      <c r="BL1432">
        <v>2</v>
      </c>
      <c r="BM1432">
        <v>372</v>
      </c>
      <c r="BN1432" t="s">
        <v>98</v>
      </c>
      <c r="BO1432" t="s">
        <v>98</v>
      </c>
      <c r="BP1432" t="s">
        <v>105</v>
      </c>
      <c r="BQ1432" s="30">
        <v>100</v>
      </c>
      <c r="BR1432" s="14">
        <f>IF(Table1[[#This Row],[WoodDeckSF]]&gt;0,1,0)</f>
        <v>1</v>
      </c>
      <c r="BS1432">
        <v>40</v>
      </c>
      <c r="BT1432">
        <v>0</v>
      </c>
      <c r="BU1432">
        <v>0</v>
      </c>
      <c r="BV1432">
        <v>0</v>
      </c>
      <c r="BW1432">
        <v>0</v>
      </c>
      <c r="BX1432" s="28" t="s">
        <v>83</v>
      </c>
      <c r="BY1432" s="14">
        <f>IF(Table1[[#This Row],[PoolQC]]="NA", 0, 1)</f>
        <v>0</v>
      </c>
      <c r="BZ1432" s="30" t="s">
        <v>83</v>
      </c>
      <c r="CA1432" s="14">
        <f>IF(Table1[[#This Row],[Fence]]="NA",0,1)</f>
        <v>0</v>
      </c>
      <c r="CB1432" t="s">
        <v>83</v>
      </c>
      <c r="CC1432">
        <v>0</v>
      </c>
      <c r="CD1432" s="30">
        <v>7</v>
      </c>
      <c r="CE1432">
        <v>2006</v>
      </c>
      <c r="CF1432" t="s">
        <v>110</v>
      </c>
      <c r="CG1432" t="s">
        <v>111</v>
      </c>
      <c r="CH1432" s="14">
        <f>IF(Table1[[#This Row],[SaleCondition]]="Normal",1,0)</f>
        <v>1</v>
      </c>
      <c r="CI1432" s="1">
        <v>192140</v>
      </c>
    </row>
    <row r="1433" spans="1:87" x14ac:dyDescent="0.2">
      <c r="A1433">
        <v>1432</v>
      </c>
      <c r="B1433">
        <v>120</v>
      </c>
      <c r="C1433" s="28" t="s">
        <v>81</v>
      </c>
      <c r="D1433" t="s">
        <v>83</v>
      </c>
      <c r="E1433">
        <v>4928</v>
      </c>
      <c r="F1433" s="28" t="s">
        <v>82</v>
      </c>
      <c r="G1433" t="s">
        <v>83</v>
      </c>
      <c r="H1433" t="s">
        <v>120</v>
      </c>
      <c r="I1433" s="28" t="s">
        <v>85</v>
      </c>
      <c r="J1433" t="s">
        <v>86</v>
      </c>
      <c r="K1433" s="30" t="s">
        <v>87</v>
      </c>
      <c r="L1433" t="s">
        <v>88</v>
      </c>
      <c r="M1433" s="31" t="s">
        <v>216</v>
      </c>
      <c r="N1433" s="31" t="s">
        <v>90</v>
      </c>
      <c r="O1433" s="28" t="s">
        <v>90</v>
      </c>
      <c r="P1433" t="s">
        <v>179</v>
      </c>
      <c r="Q1433" s="30" t="s">
        <v>115</v>
      </c>
      <c r="R1433" s="28">
        <v>6</v>
      </c>
      <c r="S1433" s="28">
        <v>6</v>
      </c>
      <c r="T1433">
        <v>1976</v>
      </c>
      <c r="U1433">
        <v>1976</v>
      </c>
      <c r="V1433" s="14">
        <f t="shared" si="22"/>
        <v>0</v>
      </c>
      <c r="W1433" s="28" t="s">
        <v>93</v>
      </c>
      <c r="X1433" s="28" t="s">
        <v>94</v>
      </c>
      <c r="Y1433" s="30" t="s">
        <v>161</v>
      </c>
      <c r="Z1433" s="28" t="s">
        <v>161</v>
      </c>
      <c r="AA1433" t="s">
        <v>117</v>
      </c>
      <c r="AB1433" s="28">
        <v>0</v>
      </c>
      <c r="AC1433" s="28" t="s">
        <v>98</v>
      </c>
      <c r="AD1433" s="28" t="s">
        <v>98</v>
      </c>
      <c r="AE1433" s="30" t="s">
        <v>118</v>
      </c>
      <c r="AF1433" t="s">
        <v>97</v>
      </c>
      <c r="AG1433" t="s">
        <v>98</v>
      </c>
      <c r="AH1433" t="s">
        <v>100</v>
      </c>
      <c r="AI1433" t="s">
        <v>172</v>
      </c>
      <c r="AJ1433">
        <v>958</v>
      </c>
      <c r="AK1433" t="s">
        <v>102</v>
      </c>
      <c r="AL1433">
        <v>0</v>
      </c>
      <c r="AM1433">
        <v>0</v>
      </c>
      <c r="AN1433">
        <v>958</v>
      </c>
      <c r="AO1433" s="28" t="s">
        <v>103</v>
      </c>
      <c r="AP1433" s="28" t="s">
        <v>98</v>
      </c>
      <c r="AQ1433" t="s">
        <v>105</v>
      </c>
      <c r="AR1433" t="s">
        <v>106</v>
      </c>
      <c r="AS1433">
        <v>958</v>
      </c>
      <c r="AT1433">
        <v>0</v>
      </c>
      <c r="AU1433">
        <v>0</v>
      </c>
      <c r="AV1433">
        <v>958</v>
      </c>
      <c r="AW1433" s="30">
        <v>0</v>
      </c>
      <c r="AX1433">
        <v>0</v>
      </c>
      <c r="AY1433" s="30">
        <v>2</v>
      </c>
      <c r="AZ1433" s="30">
        <v>0</v>
      </c>
      <c r="BA1433">
        <v>2</v>
      </c>
      <c r="BB1433" s="14">
        <f>IF(Table1[[#This Row],[FullBath]]+Table1[[#This Row],[HalfBath]]=Table1[[#This Row],[BedroomAbvGr]],1,0)</f>
        <v>1</v>
      </c>
      <c r="BC1433">
        <v>1</v>
      </c>
      <c r="BD1433" s="30" t="s">
        <v>98</v>
      </c>
      <c r="BE1433">
        <v>5</v>
      </c>
      <c r="BF1433" t="s">
        <v>107</v>
      </c>
      <c r="BG1433">
        <v>0</v>
      </c>
      <c r="BH1433" t="s">
        <v>83</v>
      </c>
      <c r="BI1433" t="s">
        <v>108</v>
      </c>
      <c r="BJ1433">
        <v>1976</v>
      </c>
      <c r="BK1433" t="s">
        <v>109</v>
      </c>
      <c r="BL1433">
        <v>2</v>
      </c>
      <c r="BM1433">
        <v>440</v>
      </c>
      <c r="BN1433" t="s">
        <v>98</v>
      </c>
      <c r="BO1433" t="s">
        <v>98</v>
      </c>
      <c r="BP1433" t="s">
        <v>105</v>
      </c>
      <c r="BQ1433" s="30">
        <v>0</v>
      </c>
      <c r="BR1433" s="14">
        <f>IF(Table1[[#This Row],[WoodDeckSF]]&gt;0,1,0)</f>
        <v>0</v>
      </c>
      <c r="BS1433">
        <v>60</v>
      </c>
      <c r="BT1433">
        <v>0</v>
      </c>
      <c r="BU1433">
        <v>0</v>
      </c>
      <c r="BV1433">
        <v>0</v>
      </c>
      <c r="BW1433">
        <v>0</v>
      </c>
      <c r="BX1433" s="28" t="s">
        <v>83</v>
      </c>
      <c r="BY1433" s="14">
        <f>IF(Table1[[#This Row],[PoolQC]]="NA", 0, 1)</f>
        <v>0</v>
      </c>
      <c r="BZ1433" s="30" t="s">
        <v>83</v>
      </c>
      <c r="CA1433" s="14">
        <f>IF(Table1[[#This Row],[Fence]]="NA",0,1)</f>
        <v>0</v>
      </c>
      <c r="CB1433" t="s">
        <v>83</v>
      </c>
      <c r="CC1433">
        <v>0</v>
      </c>
      <c r="CD1433" s="30">
        <v>10</v>
      </c>
      <c r="CE1433">
        <v>2009</v>
      </c>
      <c r="CF1433" t="s">
        <v>110</v>
      </c>
      <c r="CG1433" t="s">
        <v>111</v>
      </c>
      <c r="CH1433" s="14">
        <f>IF(Table1[[#This Row],[SaleCondition]]="Normal",1,0)</f>
        <v>1</v>
      </c>
      <c r="CI1433" s="1">
        <v>143750</v>
      </c>
    </row>
    <row r="1434" spans="1:87" x14ac:dyDescent="0.2">
      <c r="A1434">
        <v>1433</v>
      </c>
      <c r="B1434">
        <v>30</v>
      </c>
      <c r="C1434" s="28" t="s">
        <v>81</v>
      </c>
      <c r="D1434">
        <v>60</v>
      </c>
      <c r="E1434">
        <v>10800</v>
      </c>
      <c r="F1434" s="28" t="s">
        <v>82</v>
      </c>
      <c r="G1434" t="s">
        <v>174</v>
      </c>
      <c r="H1434" t="s">
        <v>84</v>
      </c>
      <c r="I1434" s="28" t="s">
        <v>85</v>
      </c>
      <c r="J1434" t="s">
        <v>86</v>
      </c>
      <c r="K1434" s="30" t="s">
        <v>87</v>
      </c>
      <c r="L1434" t="s">
        <v>88</v>
      </c>
      <c r="M1434" s="31" t="s">
        <v>143</v>
      </c>
      <c r="N1434" s="31" t="s">
        <v>90</v>
      </c>
      <c r="O1434" s="28" t="s">
        <v>90</v>
      </c>
      <c r="P1434" t="s">
        <v>91</v>
      </c>
      <c r="Q1434" s="30" t="s">
        <v>115</v>
      </c>
      <c r="R1434" s="28">
        <v>4</v>
      </c>
      <c r="S1434" s="28">
        <v>6</v>
      </c>
      <c r="T1434">
        <v>1927</v>
      </c>
      <c r="U1434">
        <v>2007</v>
      </c>
      <c r="V1434" s="14">
        <f t="shared" si="22"/>
        <v>1</v>
      </c>
      <c r="W1434" s="28" t="s">
        <v>93</v>
      </c>
      <c r="X1434" s="28" t="s">
        <v>94</v>
      </c>
      <c r="Y1434" s="30" t="s">
        <v>124</v>
      </c>
      <c r="Z1434" s="28" t="s">
        <v>124</v>
      </c>
      <c r="AA1434" t="s">
        <v>117</v>
      </c>
      <c r="AB1434" s="28">
        <v>0</v>
      </c>
      <c r="AC1434" s="28" t="s">
        <v>98</v>
      </c>
      <c r="AD1434" s="28" t="s">
        <v>98</v>
      </c>
      <c r="AE1434" s="30" t="s">
        <v>126</v>
      </c>
      <c r="AF1434" t="s">
        <v>98</v>
      </c>
      <c r="AG1434" t="s">
        <v>98</v>
      </c>
      <c r="AH1434" t="s">
        <v>100</v>
      </c>
      <c r="AI1434" t="s">
        <v>102</v>
      </c>
      <c r="AJ1434">
        <v>0</v>
      </c>
      <c r="AK1434" t="s">
        <v>102</v>
      </c>
      <c r="AL1434">
        <v>0</v>
      </c>
      <c r="AM1434">
        <v>656</v>
      </c>
      <c r="AN1434">
        <v>656</v>
      </c>
      <c r="AO1434" s="28" t="s">
        <v>103</v>
      </c>
      <c r="AP1434" s="28" t="s">
        <v>98</v>
      </c>
      <c r="AQ1434" t="s">
        <v>105</v>
      </c>
      <c r="AR1434" t="s">
        <v>106</v>
      </c>
      <c r="AS1434">
        <v>968</v>
      </c>
      <c r="AT1434">
        <v>0</v>
      </c>
      <c r="AU1434">
        <v>0</v>
      </c>
      <c r="AV1434">
        <v>968</v>
      </c>
      <c r="AW1434" s="30">
        <v>0</v>
      </c>
      <c r="AX1434">
        <v>0</v>
      </c>
      <c r="AY1434" s="30">
        <v>2</v>
      </c>
      <c r="AZ1434" s="30">
        <v>0</v>
      </c>
      <c r="BA1434">
        <v>4</v>
      </c>
      <c r="BB1434" s="14">
        <f>IF(Table1[[#This Row],[FullBath]]+Table1[[#This Row],[HalfBath]]=Table1[[#This Row],[BedroomAbvGr]],1,0)</f>
        <v>0</v>
      </c>
      <c r="BC1434">
        <v>1</v>
      </c>
      <c r="BD1434" s="30" t="s">
        <v>98</v>
      </c>
      <c r="BE1434">
        <v>5</v>
      </c>
      <c r="BF1434" t="s">
        <v>107</v>
      </c>
      <c r="BG1434">
        <v>0</v>
      </c>
      <c r="BH1434" t="s">
        <v>83</v>
      </c>
      <c r="BI1434" t="s">
        <v>127</v>
      </c>
      <c r="BJ1434">
        <v>1928</v>
      </c>
      <c r="BK1434" t="s">
        <v>102</v>
      </c>
      <c r="BL1434">
        <v>1</v>
      </c>
      <c r="BM1434">
        <v>216</v>
      </c>
      <c r="BN1434" t="s">
        <v>147</v>
      </c>
      <c r="BO1434" t="s">
        <v>147</v>
      </c>
      <c r="BP1434" t="s">
        <v>105</v>
      </c>
      <c r="BQ1434" s="30">
        <v>0</v>
      </c>
      <c r="BR1434" s="14">
        <f>IF(Table1[[#This Row],[WoodDeckSF]]&gt;0,1,0)</f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s="28" t="s">
        <v>83</v>
      </c>
      <c r="BY1434" s="14">
        <f>IF(Table1[[#This Row],[PoolQC]]="NA", 0, 1)</f>
        <v>0</v>
      </c>
      <c r="BZ1434" s="30" t="s">
        <v>83</v>
      </c>
      <c r="CA1434" s="14">
        <f>IF(Table1[[#This Row],[Fence]]="NA",0,1)</f>
        <v>0</v>
      </c>
      <c r="CB1434" t="s">
        <v>83</v>
      </c>
      <c r="CC1434">
        <v>0</v>
      </c>
      <c r="CD1434" s="30">
        <v>8</v>
      </c>
      <c r="CE1434">
        <v>2007</v>
      </c>
      <c r="CF1434" t="s">
        <v>110</v>
      </c>
      <c r="CG1434" t="s">
        <v>111</v>
      </c>
      <c r="CH1434" s="14">
        <f>IF(Table1[[#This Row],[SaleCondition]]="Normal",1,0)</f>
        <v>1</v>
      </c>
      <c r="CI1434" s="1">
        <v>64500</v>
      </c>
    </row>
    <row r="1435" spans="1:87" x14ac:dyDescent="0.2">
      <c r="A1435">
        <v>1434</v>
      </c>
      <c r="B1435">
        <v>60</v>
      </c>
      <c r="C1435" s="28" t="s">
        <v>81</v>
      </c>
      <c r="D1435">
        <v>93</v>
      </c>
      <c r="E1435">
        <v>10261</v>
      </c>
      <c r="F1435" s="28" t="s">
        <v>82</v>
      </c>
      <c r="G1435" t="s">
        <v>83</v>
      </c>
      <c r="H1435" t="s">
        <v>120</v>
      </c>
      <c r="I1435" s="28" t="s">
        <v>85</v>
      </c>
      <c r="J1435" t="s">
        <v>86</v>
      </c>
      <c r="K1435" s="30" t="s">
        <v>87</v>
      </c>
      <c r="L1435" t="s">
        <v>88</v>
      </c>
      <c r="M1435" s="31" t="s">
        <v>193</v>
      </c>
      <c r="N1435" s="31" t="s">
        <v>90</v>
      </c>
      <c r="O1435" s="28" t="s">
        <v>90</v>
      </c>
      <c r="P1435" t="s">
        <v>91</v>
      </c>
      <c r="Q1435" s="30" t="s">
        <v>92</v>
      </c>
      <c r="R1435" s="28">
        <v>6</v>
      </c>
      <c r="S1435" s="28">
        <v>5</v>
      </c>
      <c r="T1435">
        <v>2000</v>
      </c>
      <c r="U1435">
        <v>2000</v>
      </c>
      <c r="V1435" s="14">
        <f t="shared" si="22"/>
        <v>0</v>
      </c>
      <c r="W1435" s="28" t="s">
        <v>93</v>
      </c>
      <c r="X1435" s="28" t="s">
        <v>94</v>
      </c>
      <c r="Y1435" s="30" t="s">
        <v>95</v>
      </c>
      <c r="Z1435" s="28" t="s">
        <v>95</v>
      </c>
      <c r="AA1435" t="s">
        <v>96</v>
      </c>
      <c r="AB1435" s="28">
        <v>318</v>
      </c>
      <c r="AC1435" s="28" t="s">
        <v>98</v>
      </c>
      <c r="AD1435" s="28" t="s">
        <v>98</v>
      </c>
      <c r="AE1435" s="30" t="s">
        <v>99</v>
      </c>
      <c r="AF1435" t="s">
        <v>97</v>
      </c>
      <c r="AG1435" t="s">
        <v>98</v>
      </c>
      <c r="AH1435" t="s">
        <v>100</v>
      </c>
      <c r="AI1435" t="s">
        <v>102</v>
      </c>
      <c r="AJ1435">
        <v>0</v>
      </c>
      <c r="AK1435" t="s">
        <v>102</v>
      </c>
      <c r="AL1435">
        <v>0</v>
      </c>
      <c r="AM1435">
        <v>936</v>
      </c>
      <c r="AN1435">
        <v>936</v>
      </c>
      <c r="AO1435" s="28" t="s">
        <v>103</v>
      </c>
      <c r="AP1435" s="28" t="s">
        <v>104</v>
      </c>
      <c r="AQ1435" t="s">
        <v>105</v>
      </c>
      <c r="AR1435" t="s">
        <v>106</v>
      </c>
      <c r="AS1435">
        <v>962</v>
      </c>
      <c r="AT1435">
        <v>830</v>
      </c>
      <c r="AU1435">
        <v>0</v>
      </c>
      <c r="AV1435">
        <v>1792</v>
      </c>
      <c r="AW1435" s="30">
        <v>1</v>
      </c>
      <c r="AX1435">
        <v>0</v>
      </c>
      <c r="AY1435" s="30">
        <v>2</v>
      </c>
      <c r="AZ1435" s="30">
        <v>1</v>
      </c>
      <c r="BA1435">
        <v>3</v>
      </c>
      <c r="BB1435" s="14">
        <f>IF(Table1[[#This Row],[FullBath]]+Table1[[#This Row],[HalfBath]]=Table1[[#This Row],[BedroomAbvGr]],1,0)</f>
        <v>1</v>
      </c>
      <c r="BC1435">
        <v>1</v>
      </c>
      <c r="BD1435" s="30" t="s">
        <v>98</v>
      </c>
      <c r="BE1435">
        <v>8</v>
      </c>
      <c r="BF1435" t="s">
        <v>107</v>
      </c>
      <c r="BG1435">
        <v>1</v>
      </c>
      <c r="BH1435" t="s">
        <v>98</v>
      </c>
      <c r="BI1435" t="s">
        <v>108</v>
      </c>
      <c r="BJ1435">
        <v>2000</v>
      </c>
      <c r="BK1435" t="s">
        <v>157</v>
      </c>
      <c r="BL1435">
        <v>2</v>
      </c>
      <c r="BM1435">
        <v>451</v>
      </c>
      <c r="BN1435" t="s">
        <v>98</v>
      </c>
      <c r="BO1435" t="s">
        <v>98</v>
      </c>
      <c r="BP1435" t="s">
        <v>105</v>
      </c>
      <c r="BQ1435" s="30">
        <v>0</v>
      </c>
      <c r="BR1435" s="14">
        <f>IF(Table1[[#This Row],[WoodDeckSF]]&gt;0,1,0)</f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s="28" t="s">
        <v>83</v>
      </c>
      <c r="BY1435" s="14">
        <f>IF(Table1[[#This Row],[PoolQC]]="NA", 0, 1)</f>
        <v>0</v>
      </c>
      <c r="BZ1435" s="30" t="s">
        <v>83</v>
      </c>
      <c r="CA1435" s="14">
        <f>IF(Table1[[#This Row],[Fence]]="NA",0,1)</f>
        <v>0</v>
      </c>
      <c r="CB1435" t="s">
        <v>83</v>
      </c>
      <c r="CC1435">
        <v>0</v>
      </c>
      <c r="CD1435" s="30">
        <v>5</v>
      </c>
      <c r="CE1435">
        <v>2008</v>
      </c>
      <c r="CF1435" t="s">
        <v>110</v>
      </c>
      <c r="CG1435" t="s">
        <v>111</v>
      </c>
      <c r="CH1435" s="14">
        <f>IF(Table1[[#This Row],[SaleCondition]]="Normal",1,0)</f>
        <v>1</v>
      </c>
      <c r="CI1435" s="1">
        <v>186500</v>
      </c>
    </row>
    <row r="1436" spans="1:87" x14ac:dyDescent="0.2">
      <c r="A1436">
        <v>1435</v>
      </c>
      <c r="B1436">
        <v>20</v>
      </c>
      <c r="C1436" s="28" t="s">
        <v>81</v>
      </c>
      <c r="D1436">
        <v>80</v>
      </c>
      <c r="E1436">
        <v>17400</v>
      </c>
      <c r="F1436" s="28" t="s">
        <v>82</v>
      </c>
      <c r="G1436" t="s">
        <v>83</v>
      </c>
      <c r="H1436" t="s">
        <v>84</v>
      </c>
      <c r="I1436" s="28" t="s">
        <v>195</v>
      </c>
      <c r="J1436" t="s">
        <v>86</v>
      </c>
      <c r="K1436" s="30" t="s">
        <v>87</v>
      </c>
      <c r="L1436" t="s">
        <v>194</v>
      </c>
      <c r="M1436" s="31" t="s">
        <v>131</v>
      </c>
      <c r="N1436" s="31" t="s">
        <v>90</v>
      </c>
      <c r="O1436" s="28" t="s">
        <v>90</v>
      </c>
      <c r="P1436" t="s">
        <v>91</v>
      </c>
      <c r="Q1436" s="30" t="s">
        <v>115</v>
      </c>
      <c r="R1436" s="28">
        <v>5</v>
      </c>
      <c r="S1436" s="28">
        <v>5</v>
      </c>
      <c r="T1436">
        <v>1977</v>
      </c>
      <c r="U1436">
        <v>1977</v>
      </c>
      <c r="V1436" s="14">
        <f t="shared" si="22"/>
        <v>0</v>
      </c>
      <c r="W1436" s="28" t="s">
        <v>93</v>
      </c>
      <c r="X1436" s="28" t="s">
        <v>94</v>
      </c>
      <c r="Y1436" s="30" t="s">
        <v>96</v>
      </c>
      <c r="Z1436" s="28" t="s">
        <v>96</v>
      </c>
      <c r="AA1436" t="s">
        <v>117</v>
      </c>
      <c r="AB1436" s="28">
        <v>0</v>
      </c>
      <c r="AC1436" s="28" t="s">
        <v>98</v>
      </c>
      <c r="AD1436" s="28" t="s">
        <v>98</v>
      </c>
      <c r="AE1436" s="30" t="s">
        <v>118</v>
      </c>
      <c r="AF1436" t="s">
        <v>98</v>
      </c>
      <c r="AG1436" t="s">
        <v>98</v>
      </c>
      <c r="AH1436" t="s">
        <v>100</v>
      </c>
      <c r="AI1436" t="s">
        <v>119</v>
      </c>
      <c r="AJ1436">
        <v>936</v>
      </c>
      <c r="AK1436" t="s">
        <v>102</v>
      </c>
      <c r="AL1436">
        <v>0</v>
      </c>
      <c r="AM1436">
        <v>190</v>
      </c>
      <c r="AN1436">
        <v>1126</v>
      </c>
      <c r="AO1436" s="28" t="s">
        <v>103</v>
      </c>
      <c r="AP1436" s="28" t="s">
        <v>147</v>
      </c>
      <c r="AQ1436" t="s">
        <v>105</v>
      </c>
      <c r="AR1436" t="s">
        <v>106</v>
      </c>
      <c r="AS1436">
        <v>1126</v>
      </c>
      <c r="AT1436">
        <v>0</v>
      </c>
      <c r="AU1436">
        <v>0</v>
      </c>
      <c r="AV1436">
        <v>1126</v>
      </c>
      <c r="AW1436" s="30">
        <v>1</v>
      </c>
      <c r="AX1436">
        <v>0</v>
      </c>
      <c r="AY1436" s="30">
        <v>2</v>
      </c>
      <c r="AZ1436" s="30">
        <v>0</v>
      </c>
      <c r="BA1436">
        <v>3</v>
      </c>
      <c r="BB1436" s="14">
        <f>IF(Table1[[#This Row],[FullBath]]+Table1[[#This Row],[HalfBath]]=Table1[[#This Row],[BedroomAbvGr]],1,0)</f>
        <v>0</v>
      </c>
      <c r="BC1436">
        <v>1</v>
      </c>
      <c r="BD1436" s="30" t="s">
        <v>98</v>
      </c>
      <c r="BE1436">
        <v>5</v>
      </c>
      <c r="BF1436" t="s">
        <v>107</v>
      </c>
      <c r="BG1436">
        <v>1</v>
      </c>
      <c r="BH1436" t="s">
        <v>97</v>
      </c>
      <c r="BI1436" t="s">
        <v>108</v>
      </c>
      <c r="BJ1436">
        <v>1977</v>
      </c>
      <c r="BK1436" t="s">
        <v>109</v>
      </c>
      <c r="BL1436">
        <v>2</v>
      </c>
      <c r="BM1436">
        <v>484</v>
      </c>
      <c r="BN1436" t="s">
        <v>98</v>
      </c>
      <c r="BO1436" t="s">
        <v>98</v>
      </c>
      <c r="BP1436" t="s">
        <v>190</v>
      </c>
      <c r="BQ1436" s="30">
        <v>295</v>
      </c>
      <c r="BR1436" s="14">
        <f>IF(Table1[[#This Row],[WoodDeckSF]]&gt;0,1,0)</f>
        <v>1</v>
      </c>
      <c r="BS1436">
        <v>41</v>
      </c>
      <c r="BT1436">
        <v>0</v>
      </c>
      <c r="BU1436">
        <v>0</v>
      </c>
      <c r="BV1436">
        <v>0</v>
      </c>
      <c r="BW1436">
        <v>0</v>
      </c>
      <c r="BX1436" s="28" t="s">
        <v>83</v>
      </c>
      <c r="BY1436" s="14">
        <f>IF(Table1[[#This Row],[PoolQC]]="NA", 0, 1)</f>
        <v>0</v>
      </c>
      <c r="BZ1436" s="30" t="s">
        <v>83</v>
      </c>
      <c r="CA1436" s="14">
        <f>IF(Table1[[#This Row],[Fence]]="NA",0,1)</f>
        <v>0</v>
      </c>
      <c r="CB1436" t="s">
        <v>83</v>
      </c>
      <c r="CC1436">
        <v>0</v>
      </c>
      <c r="CD1436" s="30">
        <v>5</v>
      </c>
      <c r="CE1436">
        <v>2006</v>
      </c>
      <c r="CF1436" t="s">
        <v>110</v>
      </c>
      <c r="CG1436" t="s">
        <v>111</v>
      </c>
      <c r="CH1436" s="14">
        <f>IF(Table1[[#This Row],[SaleCondition]]="Normal",1,0)</f>
        <v>1</v>
      </c>
      <c r="CI1436" s="1">
        <v>160000</v>
      </c>
    </row>
    <row r="1437" spans="1:87" x14ac:dyDescent="0.2">
      <c r="A1437">
        <v>1436</v>
      </c>
      <c r="B1437">
        <v>20</v>
      </c>
      <c r="C1437" s="28" t="s">
        <v>81</v>
      </c>
      <c r="D1437">
        <v>80</v>
      </c>
      <c r="E1437">
        <v>8400</v>
      </c>
      <c r="F1437" s="28" t="s">
        <v>82</v>
      </c>
      <c r="G1437" t="s">
        <v>83</v>
      </c>
      <c r="H1437" t="s">
        <v>84</v>
      </c>
      <c r="I1437" s="28" t="s">
        <v>85</v>
      </c>
      <c r="J1437" t="s">
        <v>86</v>
      </c>
      <c r="K1437" s="30" t="s">
        <v>87</v>
      </c>
      <c r="L1437" t="s">
        <v>88</v>
      </c>
      <c r="M1437" s="31" t="s">
        <v>162</v>
      </c>
      <c r="N1437" s="31" t="s">
        <v>90</v>
      </c>
      <c r="O1437" s="28" t="s">
        <v>90</v>
      </c>
      <c r="P1437" t="s">
        <v>91</v>
      </c>
      <c r="Q1437" s="30" t="s">
        <v>115</v>
      </c>
      <c r="R1437" s="28">
        <v>6</v>
      </c>
      <c r="S1437" s="28">
        <v>9</v>
      </c>
      <c r="T1437">
        <v>1962</v>
      </c>
      <c r="U1437">
        <v>2005</v>
      </c>
      <c r="V1437" s="14">
        <f t="shared" si="22"/>
        <v>1</v>
      </c>
      <c r="W1437" s="28" t="s">
        <v>93</v>
      </c>
      <c r="X1437" s="28" t="s">
        <v>94</v>
      </c>
      <c r="Y1437" s="30" t="s">
        <v>124</v>
      </c>
      <c r="Z1437" s="28" t="s">
        <v>124</v>
      </c>
      <c r="AA1437" t="s">
        <v>96</v>
      </c>
      <c r="AB1437" s="28">
        <v>237</v>
      </c>
      <c r="AC1437" s="28" t="s">
        <v>97</v>
      </c>
      <c r="AD1437" s="28" t="s">
        <v>97</v>
      </c>
      <c r="AE1437" s="30" t="s">
        <v>118</v>
      </c>
      <c r="AF1437" t="s">
        <v>98</v>
      </c>
      <c r="AG1437" t="s">
        <v>98</v>
      </c>
      <c r="AH1437" t="s">
        <v>100</v>
      </c>
      <c r="AI1437" t="s">
        <v>102</v>
      </c>
      <c r="AJ1437">
        <v>0</v>
      </c>
      <c r="AK1437" t="s">
        <v>102</v>
      </c>
      <c r="AL1437">
        <v>0</v>
      </c>
      <c r="AM1437">
        <v>1319</v>
      </c>
      <c r="AN1437">
        <v>1319</v>
      </c>
      <c r="AO1437" s="28" t="s">
        <v>103</v>
      </c>
      <c r="AP1437" s="28" t="s">
        <v>98</v>
      </c>
      <c r="AQ1437" t="s">
        <v>105</v>
      </c>
      <c r="AR1437" t="s">
        <v>106</v>
      </c>
      <c r="AS1437">
        <v>1537</v>
      </c>
      <c r="AT1437">
        <v>0</v>
      </c>
      <c r="AU1437">
        <v>0</v>
      </c>
      <c r="AV1437">
        <v>1537</v>
      </c>
      <c r="AW1437" s="30">
        <v>1</v>
      </c>
      <c r="AX1437">
        <v>0</v>
      </c>
      <c r="AY1437" s="30">
        <v>1</v>
      </c>
      <c r="AZ1437" s="30">
        <v>1</v>
      </c>
      <c r="BA1437">
        <v>3</v>
      </c>
      <c r="BB1437" s="14">
        <f>IF(Table1[[#This Row],[FullBath]]+Table1[[#This Row],[HalfBath]]=Table1[[#This Row],[BedroomAbvGr]],1,0)</f>
        <v>0</v>
      </c>
      <c r="BC1437">
        <v>1</v>
      </c>
      <c r="BD1437" s="30" t="s">
        <v>97</v>
      </c>
      <c r="BE1437">
        <v>7</v>
      </c>
      <c r="BF1437" t="s">
        <v>107</v>
      </c>
      <c r="BG1437">
        <v>1</v>
      </c>
      <c r="BH1437" t="s">
        <v>97</v>
      </c>
      <c r="BI1437" t="s">
        <v>108</v>
      </c>
      <c r="BJ1437">
        <v>1962</v>
      </c>
      <c r="BK1437" t="s">
        <v>109</v>
      </c>
      <c r="BL1437">
        <v>2</v>
      </c>
      <c r="BM1437">
        <v>462</v>
      </c>
      <c r="BN1437" t="s">
        <v>98</v>
      </c>
      <c r="BO1437" t="s">
        <v>98</v>
      </c>
      <c r="BP1437" t="s">
        <v>105</v>
      </c>
      <c r="BQ1437" s="30">
        <v>0</v>
      </c>
      <c r="BR1437" s="14">
        <f>IF(Table1[[#This Row],[WoodDeckSF]]&gt;0,1,0)</f>
        <v>0</v>
      </c>
      <c r="BS1437">
        <v>36</v>
      </c>
      <c r="BT1437">
        <v>0</v>
      </c>
      <c r="BU1437">
        <v>0</v>
      </c>
      <c r="BV1437">
        <v>0</v>
      </c>
      <c r="BW1437">
        <v>0</v>
      </c>
      <c r="BX1437" s="28" t="s">
        <v>83</v>
      </c>
      <c r="BY1437" s="14">
        <f>IF(Table1[[#This Row],[PoolQC]]="NA", 0, 1)</f>
        <v>0</v>
      </c>
      <c r="BZ1437" s="30" t="s">
        <v>165</v>
      </c>
      <c r="CA1437" s="14">
        <f>IF(Table1[[#This Row],[Fence]]="NA",0,1)</f>
        <v>1</v>
      </c>
      <c r="CB1437" t="s">
        <v>83</v>
      </c>
      <c r="CC1437">
        <v>0</v>
      </c>
      <c r="CD1437" s="30">
        <v>7</v>
      </c>
      <c r="CE1437">
        <v>2008</v>
      </c>
      <c r="CF1437" t="s">
        <v>173</v>
      </c>
      <c r="CG1437" t="s">
        <v>128</v>
      </c>
      <c r="CH1437" s="14">
        <f>IF(Table1[[#This Row],[SaleCondition]]="Normal",1,0)</f>
        <v>0</v>
      </c>
      <c r="CI1437" s="1">
        <v>174000</v>
      </c>
    </row>
    <row r="1438" spans="1:87" x14ac:dyDescent="0.2">
      <c r="A1438">
        <v>1437</v>
      </c>
      <c r="B1438">
        <v>20</v>
      </c>
      <c r="C1438" s="28" t="s">
        <v>81</v>
      </c>
      <c r="D1438">
        <v>60</v>
      </c>
      <c r="E1438">
        <v>9000</v>
      </c>
      <c r="F1438" s="28" t="s">
        <v>82</v>
      </c>
      <c r="G1438" t="s">
        <v>83</v>
      </c>
      <c r="H1438" t="s">
        <v>84</v>
      </c>
      <c r="I1438" s="28" t="s">
        <v>85</v>
      </c>
      <c r="J1438" t="s">
        <v>86</v>
      </c>
      <c r="K1438" s="30" t="s">
        <v>112</v>
      </c>
      <c r="L1438" t="s">
        <v>88</v>
      </c>
      <c r="M1438" s="31" t="s">
        <v>162</v>
      </c>
      <c r="N1438" s="31" t="s">
        <v>90</v>
      </c>
      <c r="O1438" s="28" t="s">
        <v>90</v>
      </c>
      <c r="P1438" t="s">
        <v>91</v>
      </c>
      <c r="Q1438" s="30" t="s">
        <v>115</v>
      </c>
      <c r="R1438" s="28">
        <v>4</v>
      </c>
      <c r="S1438" s="28">
        <v>6</v>
      </c>
      <c r="T1438">
        <v>1971</v>
      </c>
      <c r="U1438">
        <v>1971</v>
      </c>
      <c r="V1438" s="14">
        <f t="shared" si="22"/>
        <v>0</v>
      </c>
      <c r="W1438" s="28" t="s">
        <v>93</v>
      </c>
      <c r="X1438" s="28" t="s">
        <v>94</v>
      </c>
      <c r="Y1438" s="30" t="s">
        <v>140</v>
      </c>
      <c r="Z1438" s="28" t="s">
        <v>140</v>
      </c>
      <c r="AA1438" t="s">
        <v>117</v>
      </c>
      <c r="AB1438" s="28">
        <v>0</v>
      </c>
      <c r="AC1438" s="28" t="s">
        <v>98</v>
      </c>
      <c r="AD1438" s="28" t="s">
        <v>98</v>
      </c>
      <c r="AE1438" s="30" t="s">
        <v>99</v>
      </c>
      <c r="AF1438" t="s">
        <v>98</v>
      </c>
      <c r="AG1438" t="s">
        <v>98</v>
      </c>
      <c r="AH1438" t="s">
        <v>100</v>
      </c>
      <c r="AI1438" t="s">
        <v>119</v>
      </c>
      <c r="AJ1438">
        <v>616</v>
      </c>
      <c r="AK1438" t="s">
        <v>102</v>
      </c>
      <c r="AL1438">
        <v>0</v>
      </c>
      <c r="AM1438">
        <v>248</v>
      </c>
      <c r="AN1438">
        <v>864</v>
      </c>
      <c r="AO1438" s="28" t="s">
        <v>103</v>
      </c>
      <c r="AP1438" s="28" t="s">
        <v>98</v>
      </c>
      <c r="AQ1438" t="s">
        <v>105</v>
      </c>
      <c r="AR1438" t="s">
        <v>106</v>
      </c>
      <c r="AS1438">
        <v>864</v>
      </c>
      <c r="AT1438">
        <v>0</v>
      </c>
      <c r="AU1438">
        <v>0</v>
      </c>
      <c r="AV1438">
        <v>864</v>
      </c>
      <c r="AW1438" s="30">
        <v>0</v>
      </c>
      <c r="AX1438">
        <v>0</v>
      </c>
      <c r="AY1438" s="30">
        <v>1</v>
      </c>
      <c r="AZ1438" s="30">
        <v>0</v>
      </c>
      <c r="BA1438">
        <v>3</v>
      </c>
      <c r="BB1438" s="14">
        <f>IF(Table1[[#This Row],[FullBath]]+Table1[[#This Row],[HalfBath]]=Table1[[#This Row],[BedroomAbvGr]],1,0)</f>
        <v>0</v>
      </c>
      <c r="BC1438">
        <v>1</v>
      </c>
      <c r="BD1438" s="30" t="s">
        <v>98</v>
      </c>
      <c r="BE1438">
        <v>5</v>
      </c>
      <c r="BF1438" t="s">
        <v>107</v>
      </c>
      <c r="BG1438">
        <v>0</v>
      </c>
      <c r="BH1438" t="s">
        <v>83</v>
      </c>
      <c r="BI1438" t="s">
        <v>127</v>
      </c>
      <c r="BJ1438">
        <v>1974</v>
      </c>
      <c r="BK1438" t="s">
        <v>102</v>
      </c>
      <c r="BL1438">
        <v>2</v>
      </c>
      <c r="BM1438">
        <v>528</v>
      </c>
      <c r="BN1438" t="s">
        <v>98</v>
      </c>
      <c r="BO1438" t="s">
        <v>98</v>
      </c>
      <c r="BP1438" t="s">
        <v>105</v>
      </c>
      <c r="BQ1438" s="30">
        <v>0</v>
      </c>
      <c r="BR1438" s="14">
        <f>IF(Table1[[#This Row],[WoodDeckSF]]&gt;0,1,0)</f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 s="28" t="s">
        <v>83</v>
      </c>
      <c r="BY1438" s="14">
        <f>IF(Table1[[#This Row],[PoolQC]]="NA", 0, 1)</f>
        <v>0</v>
      </c>
      <c r="BZ1438" s="30" t="s">
        <v>163</v>
      </c>
      <c r="CA1438" s="14">
        <f>IF(Table1[[#This Row],[Fence]]="NA",0,1)</f>
        <v>1</v>
      </c>
      <c r="CB1438" t="s">
        <v>83</v>
      </c>
      <c r="CC1438">
        <v>0</v>
      </c>
      <c r="CD1438" s="30">
        <v>5</v>
      </c>
      <c r="CE1438">
        <v>2007</v>
      </c>
      <c r="CF1438" t="s">
        <v>110</v>
      </c>
      <c r="CG1438" t="s">
        <v>111</v>
      </c>
      <c r="CH1438" s="14">
        <f>IF(Table1[[#This Row],[SaleCondition]]="Normal",1,0)</f>
        <v>1</v>
      </c>
      <c r="CI1438" s="1">
        <v>120500</v>
      </c>
    </row>
    <row r="1439" spans="1:87" x14ac:dyDescent="0.2">
      <c r="A1439">
        <v>1438</v>
      </c>
      <c r="B1439">
        <v>20</v>
      </c>
      <c r="C1439" s="28" t="s">
        <v>81</v>
      </c>
      <c r="D1439">
        <v>96</v>
      </c>
      <c r="E1439">
        <v>12444</v>
      </c>
      <c r="F1439" s="28" t="s">
        <v>82</v>
      </c>
      <c r="G1439" t="s">
        <v>83</v>
      </c>
      <c r="H1439" t="s">
        <v>84</v>
      </c>
      <c r="I1439" s="28" t="s">
        <v>85</v>
      </c>
      <c r="J1439" t="s">
        <v>86</v>
      </c>
      <c r="K1439" s="30" t="s">
        <v>112</v>
      </c>
      <c r="L1439" t="s">
        <v>88</v>
      </c>
      <c r="M1439" s="31" t="s">
        <v>154</v>
      </c>
      <c r="N1439" s="31" t="s">
        <v>90</v>
      </c>
      <c r="O1439" s="28" t="s">
        <v>90</v>
      </c>
      <c r="P1439" t="s">
        <v>91</v>
      </c>
      <c r="Q1439" s="30" t="s">
        <v>115</v>
      </c>
      <c r="R1439" s="28">
        <v>8</v>
      </c>
      <c r="S1439" s="28">
        <v>5</v>
      </c>
      <c r="T1439">
        <v>2008</v>
      </c>
      <c r="U1439">
        <v>2008</v>
      </c>
      <c r="V1439" s="14">
        <f t="shared" si="22"/>
        <v>0</v>
      </c>
      <c r="W1439" s="28" t="s">
        <v>152</v>
      </c>
      <c r="X1439" s="28" t="s">
        <v>94</v>
      </c>
      <c r="Y1439" s="30" t="s">
        <v>95</v>
      </c>
      <c r="Z1439" s="28" t="s">
        <v>95</v>
      </c>
      <c r="AA1439" t="s">
        <v>137</v>
      </c>
      <c r="AB1439" s="28">
        <v>426</v>
      </c>
      <c r="AC1439" s="28" t="s">
        <v>104</v>
      </c>
      <c r="AD1439" s="28" t="s">
        <v>98</v>
      </c>
      <c r="AE1439" s="30" t="s">
        <v>99</v>
      </c>
      <c r="AF1439" t="s">
        <v>104</v>
      </c>
      <c r="AG1439" t="s">
        <v>98</v>
      </c>
      <c r="AH1439" t="s">
        <v>130</v>
      </c>
      <c r="AI1439" t="s">
        <v>101</v>
      </c>
      <c r="AJ1439">
        <v>1336</v>
      </c>
      <c r="AK1439" t="s">
        <v>102</v>
      </c>
      <c r="AL1439">
        <v>0</v>
      </c>
      <c r="AM1439">
        <v>596</v>
      </c>
      <c r="AN1439">
        <v>1932</v>
      </c>
      <c r="AO1439" s="28" t="s">
        <v>103</v>
      </c>
      <c r="AP1439" s="28" t="s">
        <v>104</v>
      </c>
      <c r="AQ1439" t="s">
        <v>105</v>
      </c>
      <c r="AR1439" t="s">
        <v>106</v>
      </c>
      <c r="AS1439">
        <v>1932</v>
      </c>
      <c r="AT1439">
        <v>0</v>
      </c>
      <c r="AU1439">
        <v>0</v>
      </c>
      <c r="AV1439">
        <v>1932</v>
      </c>
      <c r="AW1439" s="30">
        <v>1</v>
      </c>
      <c r="AX1439">
        <v>0</v>
      </c>
      <c r="AY1439" s="30">
        <v>2</v>
      </c>
      <c r="AZ1439" s="30">
        <v>0</v>
      </c>
      <c r="BA1439">
        <v>2</v>
      </c>
      <c r="BB1439" s="14">
        <f>IF(Table1[[#This Row],[FullBath]]+Table1[[#This Row],[HalfBath]]=Table1[[#This Row],[BedroomAbvGr]],1,0)</f>
        <v>1</v>
      </c>
      <c r="BC1439">
        <v>1</v>
      </c>
      <c r="BD1439" s="30" t="s">
        <v>104</v>
      </c>
      <c r="BE1439">
        <v>7</v>
      </c>
      <c r="BF1439" t="s">
        <v>107</v>
      </c>
      <c r="BG1439">
        <v>1</v>
      </c>
      <c r="BH1439" t="s">
        <v>97</v>
      </c>
      <c r="BI1439" t="s">
        <v>108</v>
      </c>
      <c r="BJ1439">
        <v>2008</v>
      </c>
      <c r="BK1439" t="s">
        <v>157</v>
      </c>
      <c r="BL1439">
        <v>3</v>
      </c>
      <c r="BM1439">
        <v>774</v>
      </c>
      <c r="BN1439" t="s">
        <v>98</v>
      </c>
      <c r="BO1439" t="s">
        <v>98</v>
      </c>
      <c r="BP1439" t="s">
        <v>105</v>
      </c>
      <c r="BQ1439" s="30">
        <v>0</v>
      </c>
      <c r="BR1439" s="14">
        <f>IF(Table1[[#This Row],[WoodDeckSF]]&gt;0,1,0)</f>
        <v>0</v>
      </c>
      <c r="BS1439">
        <v>66</v>
      </c>
      <c r="BT1439">
        <v>0</v>
      </c>
      <c r="BU1439">
        <v>304</v>
      </c>
      <c r="BV1439">
        <v>0</v>
      </c>
      <c r="BW1439">
        <v>0</v>
      </c>
      <c r="BX1439" s="28" t="s">
        <v>83</v>
      </c>
      <c r="BY1439" s="14">
        <f>IF(Table1[[#This Row],[PoolQC]]="NA", 0, 1)</f>
        <v>0</v>
      </c>
      <c r="BZ1439" s="30" t="s">
        <v>83</v>
      </c>
      <c r="CA1439" s="14">
        <f>IF(Table1[[#This Row],[Fence]]="NA",0,1)</f>
        <v>0</v>
      </c>
      <c r="CB1439" t="s">
        <v>83</v>
      </c>
      <c r="CC1439">
        <v>0</v>
      </c>
      <c r="CD1439" s="30">
        <v>11</v>
      </c>
      <c r="CE1439">
        <v>2008</v>
      </c>
      <c r="CF1439" t="s">
        <v>158</v>
      </c>
      <c r="CG1439" t="s">
        <v>159</v>
      </c>
      <c r="CH1439" s="14">
        <f>IF(Table1[[#This Row],[SaleCondition]]="Normal",1,0)</f>
        <v>0</v>
      </c>
      <c r="CI1439" s="1">
        <v>394617</v>
      </c>
    </row>
    <row r="1440" spans="1:87" x14ac:dyDescent="0.2">
      <c r="A1440">
        <v>1439</v>
      </c>
      <c r="B1440">
        <v>20</v>
      </c>
      <c r="C1440" s="28" t="s">
        <v>142</v>
      </c>
      <c r="D1440">
        <v>90</v>
      </c>
      <c r="E1440">
        <v>7407</v>
      </c>
      <c r="F1440" s="28" t="s">
        <v>82</v>
      </c>
      <c r="G1440" t="s">
        <v>83</v>
      </c>
      <c r="H1440" t="s">
        <v>84</v>
      </c>
      <c r="I1440" s="28" t="s">
        <v>85</v>
      </c>
      <c r="J1440" t="s">
        <v>86</v>
      </c>
      <c r="K1440" s="30" t="s">
        <v>87</v>
      </c>
      <c r="L1440" t="s">
        <v>88</v>
      </c>
      <c r="M1440" s="31" t="s">
        <v>143</v>
      </c>
      <c r="N1440" s="31" t="s">
        <v>144</v>
      </c>
      <c r="O1440" s="28" t="s">
        <v>90</v>
      </c>
      <c r="P1440" t="s">
        <v>91</v>
      </c>
      <c r="Q1440" s="30" t="s">
        <v>115</v>
      </c>
      <c r="R1440" s="28">
        <v>6</v>
      </c>
      <c r="S1440" s="28">
        <v>7</v>
      </c>
      <c r="T1440">
        <v>1957</v>
      </c>
      <c r="U1440">
        <v>1996</v>
      </c>
      <c r="V1440" s="14">
        <f t="shared" si="22"/>
        <v>1</v>
      </c>
      <c r="W1440" s="28" t="s">
        <v>93</v>
      </c>
      <c r="X1440" s="28" t="s">
        <v>94</v>
      </c>
      <c r="Y1440" s="30" t="s">
        <v>116</v>
      </c>
      <c r="Z1440" s="28" t="s">
        <v>116</v>
      </c>
      <c r="AA1440" t="s">
        <v>117</v>
      </c>
      <c r="AB1440" s="28">
        <v>0</v>
      </c>
      <c r="AC1440" s="28" t="s">
        <v>98</v>
      </c>
      <c r="AD1440" s="28" t="s">
        <v>98</v>
      </c>
      <c r="AE1440" s="30" t="s">
        <v>118</v>
      </c>
      <c r="AF1440" t="s">
        <v>98</v>
      </c>
      <c r="AG1440" t="s">
        <v>98</v>
      </c>
      <c r="AH1440" t="s">
        <v>100</v>
      </c>
      <c r="AI1440" t="s">
        <v>101</v>
      </c>
      <c r="AJ1440">
        <v>600</v>
      </c>
      <c r="AK1440" t="s">
        <v>102</v>
      </c>
      <c r="AL1440">
        <v>0</v>
      </c>
      <c r="AM1440">
        <v>312</v>
      </c>
      <c r="AN1440">
        <v>912</v>
      </c>
      <c r="AO1440" s="28" t="s">
        <v>103</v>
      </c>
      <c r="AP1440" s="28" t="s">
        <v>98</v>
      </c>
      <c r="AQ1440" t="s">
        <v>105</v>
      </c>
      <c r="AR1440" t="s">
        <v>164</v>
      </c>
      <c r="AS1440">
        <v>1236</v>
      </c>
      <c r="AT1440">
        <v>0</v>
      </c>
      <c r="AU1440">
        <v>0</v>
      </c>
      <c r="AV1440">
        <v>1236</v>
      </c>
      <c r="AW1440" s="30">
        <v>1</v>
      </c>
      <c r="AX1440">
        <v>0</v>
      </c>
      <c r="AY1440" s="30">
        <v>1</v>
      </c>
      <c r="AZ1440" s="30">
        <v>0</v>
      </c>
      <c r="BA1440">
        <v>2</v>
      </c>
      <c r="BB1440" s="14">
        <f>IF(Table1[[#This Row],[FullBath]]+Table1[[#This Row],[HalfBath]]=Table1[[#This Row],[BedroomAbvGr]],1,0)</f>
        <v>0</v>
      </c>
      <c r="BC1440">
        <v>1</v>
      </c>
      <c r="BD1440" s="30" t="s">
        <v>98</v>
      </c>
      <c r="BE1440">
        <v>6</v>
      </c>
      <c r="BF1440" t="s">
        <v>107</v>
      </c>
      <c r="BG1440">
        <v>0</v>
      </c>
      <c r="BH1440" t="s">
        <v>83</v>
      </c>
      <c r="BI1440" t="s">
        <v>108</v>
      </c>
      <c r="BJ1440">
        <v>1957</v>
      </c>
      <c r="BK1440" t="s">
        <v>102</v>
      </c>
      <c r="BL1440">
        <v>2</v>
      </c>
      <c r="BM1440">
        <v>923</v>
      </c>
      <c r="BN1440" t="s">
        <v>98</v>
      </c>
      <c r="BO1440" t="s">
        <v>98</v>
      </c>
      <c r="BP1440" t="s">
        <v>105</v>
      </c>
      <c r="BQ1440" s="30">
        <v>0</v>
      </c>
      <c r="BR1440" s="14">
        <f>IF(Table1[[#This Row],[WoodDeckSF]]&gt;0,1,0)</f>
        <v>0</v>
      </c>
      <c r="BS1440">
        <v>158</v>
      </c>
      <c r="BT1440">
        <v>158</v>
      </c>
      <c r="BU1440">
        <v>0</v>
      </c>
      <c r="BV1440">
        <v>0</v>
      </c>
      <c r="BW1440">
        <v>0</v>
      </c>
      <c r="BX1440" s="28" t="s">
        <v>83</v>
      </c>
      <c r="BY1440" s="14">
        <f>IF(Table1[[#This Row],[PoolQC]]="NA", 0, 1)</f>
        <v>0</v>
      </c>
      <c r="BZ1440" s="30" t="s">
        <v>134</v>
      </c>
      <c r="CA1440" s="14">
        <f>IF(Table1[[#This Row],[Fence]]="NA",0,1)</f>
        <v>1</v>
      </c>
      <c r="CB1440" t="s">
        <v>83</v>
      </c>
      <c r="CC1440">
        <v>0</v>
      </c>
      <c r="CD1440" s="30">
        <v>4</v>
      </c>
      <c r="CE1440">
        <v>2010</v>
      </c>
      <c r="CF1440" t="s">
        <v>110</v>
      </c>
      <c r="CG1440" t="s">
        <v>111</v>
      </c>
      <c r="CH1440" s="14">
        <f>IF(Table1[[#This Row],[SaleCondition]]="Normal",1,0)</f>
        <v>1</v>
      </c>
      <c r="CI1440" s="1">
        <v>149700</v>
      </c>
    </row>
    <row r="1441" spans="1:87" x14ac:dyDescent="0.2">
      <c r="A1441">
        <v>1440</v>
      </c>
      <c r="B1441">
        <v>60</v>
      </c>
      <c r="C1441" s="28" t="s">
        <v>81</v>
      </c>
      <c r="D1441">
        <v>80</v>
      </c>
      <c r="E1441">
        <v>11584</v>
      </c>
      <c r="F1441" s="28" t="s">
        <v>82</v>
      </c>
      <c r="G1441" t="s">
        <v>83</v>
      </c>
      <c r="H1441" t="s">
        <v>84</v>
      </c>
      <c r="I1441" s="28" t="s">
        <v>85</v>
      </c>
      <c r="J1441" t="s">
        <v>86</v>
      </c>
      <c r="K1441" s="30" t="s">
        <v>87</v>
      </c>
      <c r="L1441" t="s">
        <v>88</v>
      </c>
      <c r="M1441" s="31" t="s">
        <v>138</v>
      </c>
      <c r="N1441" s="31" t="s">
        <v>90</v>
      </c>
      <c r="O1441" s="28" t="s">
        <v>90</v>
      </c>
      <c r="P1441" t="s">
        <v>91</v>
      </c>
      <c r="Q1441" s="30" t="s">
        <v>197</v>
      </c>
      <c r="R1441" s="28">
        <v>7</v>
      </c>
      <c r="S1441" s="28">
        <v>6</v>
      </c>
      <c r="T1441">
        <v>1979</v>
      </c>
      <c r="U1441">
        <v>1979</v>
      </c>
      <c r="V1441" s="14">
        <f t="shared" si="22"/>
        <v>0</v>
      </c>
      <c r="W1441" s="28" t="s">
        <v>152</v>
      </c>
      <c r="X1441" s="28" t="s">
        <v>94</v>
      </c>
      <c r="Y1441" s="30" t="s">
        <v>140</v>
      </c>
      <c r="Z1441" s="28" t="s">
        <v>140</v>
      </c>
      <c r="AA1441" t="s">
        <v>96</v>
      </c>
      <c r="AB1441" s="28">
        <v>96</v>
      </c>
      <c r="AC1441" s="28" t="s">
        <v>98</v>
      </c>
      <c r="AD1441" s="28" t="s">
        <v>98</v>
      </c>
      <c r="AE1441" s="30" t="s">
        <v>118</v>
      </c>
      <c r="AF1441" t="s">
        <v>98</v>
      </c>
      <c r="AG1441" t="s">
        <v>98</v>
      </c>
      <c r="AH1441" t="s">
        <v>100</v>
      </c>
      <c r="AI1441" t="s">
        <v>101</v>
      </c>
      <c r="AJ1441">
        <v>315</v>
      </c>
      <c r="AK1441" t="s">
        <v>153</v>
      </c>
      <c r="AL1441">
        <v>110</v>
      </c>
      <c r="AM1441">
        <v>114</v>
      </c>
      <c r="AN1441">
        <v>539</v>
      </c>
      <c r="AO1441" s="28" t="s">
        <v>103</v>
      </c>
      <c r="AP1441" s="28" t="s">
        <v>98</v>
      </c>
      <c r="AQ1441" t="s">
        <v>105</v>
      </c>
      <c r="AR1441" t="s">
        <v>106</v>
      </c>
      <c r="AS1441">
        <v>1040</v>
      </c>
      <c r="AT1441">
        <v>685</v>
      </c>
      <c r="AU1441">
        <v>0</v>
      </c>
      <c r="AV1441">
        <v>1725</v>
      </c>
      <c r="AW1441" s="30">
        <v>0</v>
      </c>
      <c r="AX1441">
        <v>0</v>
      </c>
      <c r="AY1441" s="30">
        <v>2</v>
      </c>
      <c r="AZ1441" s="30">
        <v>1</v>
      </c>
      <c r="BA1441">
        <v>3</v>
      </c>
      <c r="BB1441" s="14">
        <f>IF(Table1[[#This Row],[FullBath]]+Table1[[#This Row],[HalfBath]]=Table1[[#This Row],[BedroomAbvGr]],1,0)</f>
        <v>1</v>
      </c>
      <c r="BC1441">
        <v>1</v>
      </c>
      <c r="BD1441" s="30" t="s">
        <v>98</v>
      </c>
      <c r="BE1441">
        <v>6</v>
      </c>
      <c r="BF1441" t="s">
        <v>107</v>
      </c>
      <c r="BG1441">
        <v>1</v>
      </c>
      <c r="BH1441" t="s">
        <v>98</v>
      </c>
      <c r="BI1441" t="s">
        <v>108</v>
      </c>
      <c r="BJ1441">
        <v>1979</v>
      </c>
      <c r="BK1441" t="s">
        <v>109</v>
      </c>
      <c r="BL1441">
        <v>2</v>
      </c>
      <c r="BM1441">
        <v>550</v>
      </c>
      <c r="BN1441" t="s">
        <v>98</v>
      </c>
      <c r="BO1441" t="s">
        <v>98</v>
      </c>
      <c r="BP1441" t="s">
        <v>105</v>
      </c>
      <c r="BQ1441" s="30">
        <v>0</v>
      </c>
      <c r="BR1441" s="14">
        <f>IF(Table1[[#This Row],[WoodDeckSF]]&gt;0,1,0)</f>
        <v>0</v>
      </c>
      <c r="BS1441">
        <v>88</v>
      </c>
      <c r="BT1441">
        <v>216</v>
      </c>
      <c r="BU1441">
        <v>0</v>
      </c>
      <c r="BV1441">
        <v>0</v>
      </c>
      <c r="BW1441">
        <v>0</v>
      </c>
      <c r="BX1441" s="28" t="s">
        <v>83</v>
      </c>
      <c r="BY1441" s="14">
        <f>IF(Table1[[#This Row],[PoolQC]]="NA", 0, 1)</f>
        <v>0</v>
      </c>
      <c r="BZ1441" s="30" t="s">
        <v>83</v>
      </c>
      <c r="CA1441" s="14">
        <f>IF(Table1[[#This Row],[Fence]]="NA",0,1)</f>
        <v>0</v>
      </c>
      <c r="CB1441" t="s">
        <v>83</v>
      </c>
      <c r="CC1441">
        <v>0</v>
      </c>
      <c r="CD1441" s="30">
        <v>11</v>
      </c>
      <c r="CE1441">
        <v>2007</v>
      </c>
      <c r="CF1441" t="s">
        <v>110</v>
      </c>
      <c r="CG1441" t="s">
        <v>111</v>
      </c>
      <c r="CH1441" s="14">
        <f>IF(Table1[[#This Row],[SaleCondition]]="Normal",1,0)</f>
        <v>1</v>
      </c>
      <c r="CI1441" s="1">
        <v>197000</v>
      </c>
    </row>
    <row r="1442" spans="1:87" x14ac:dyDescent="0.2">
      <c r="A1442">
        <v>1441</v>
      </c>
      <c r="B1442">
        <v>70</v>
      </c>
      <c r="C1442" s="28" t="s">
        <v>81</v>
      </c>
      <c r="D1442">
        <v>79</v>
      </c>
      <c r="E1442">
        <v>11526</v>
      </c>
      <c r="F1442" s="28" t="s">
        <v>82</v>
      </c>
      <c r="G1442" t="s">
        <v>83</v>
      </c>
      <c r="H1442" t="s">
        <v>120</v>
      </c>
      <c r="I1442" s="28" t="s">
        <v>175</v>
      </c>
      <c r="J1442" t="s">
        <v>86</v>
      </c>
      <c r="K1442" s="30" t="s">
        <v>87</v>
      </c>
      <c r="L1442" t="s">
        <v>194</v>
      </c>
      <c r="M1442" s="31" t="s">
        <v>123</v>
      </c>
      <c r="N1442" s="31" t="s">
        <v>90</v>
      </c>
      <c r="O1442" s="28" t="s">
        <v>90</v>
      </c>
      <c r="P1442" t="s">
        <v>91</v>
      </c>
      <c r="Q1442" s="30" t="s">
        <v>225</v>
      </c>
      <c r="R1442" s="28">
        <v>6</v>
      </c>
      <c r="S1442" s="28">
        <v>7</v>
      </c>
      <c r="T1442">
        <v>1922</v>
      </c>
      <c r="U1442">
        <v>1994</v>
      </c>
      <c r="V1442" s="14">
        <f t="shared" si="22"/>
        <v>1</v>
      </c>
      <c r="W1442" s="28" t="s">
        <v>93</v>
      </c>
      <c r="X1442" s="28" t="s">
        <v>94</v>
      </c>
      <c r="Y1442" s="30" t="s">
        <v>116</v>
      </c>
      <c r="Z1442" s="28" t="s">
        <v>116</v>
      </c>
      <c r="AA1442" t="s">
        <v>117</v>
      </c>
      <c r="AB1442" s="28">
        <v>0</v>
      </c>
      <c r="AC1442" s="28" t="s">
        <v>98</v>
      </c>
      <c r="AD1442" s="28" t="s">
        <v>98</v>
      </c>
      <c r="AE1442" s="30" t="s">
        <v>126</v>
      </c>
      <c r="AF1442" t="s">
        <v>104</v>
      </c>
      <c r="AG1442" t="s">
        <v>98</v>
      </c>
      <c r="AH1442" t="s">
        <v>100</v>
      </c>
      <c r="AI1442" t="s">
        <v>102</v>
      </c>
      <c r="AJ1442">
        <v>0</v>
      </c>
      <c r="AK1442" t="s">
        <v>102</v>
      </c>
      <c r="AL1442">
        <v>0</v>
      </c>
      <c r="AM1442">
        <v>588</v>
      </c>
      <c r="AN1442">
        <v>588</v>
      </c>
      <c r="AO1442" s="28" t="s">
        <v>103</v>
      </c>
      <c r="AP1442" s="28" t="s">
        <v>147</v>
      </c>
      <c r="AQ1442" t="s">
        <v>105</v>
      </c>
      <c r="AR1442" t="s">
        <v>106</v>
      </c>
      <c r="AS1442">
        <v>1423</v>
      </c>
      <c r="AT1442">
        <v>748</v>
      </c>
      <c r="AU1442">
        <v>384</v>
      </c>
      <c r="AV1442">
        <v>2555</v>
      </c>
      <c r="AW1442" s="30">
        <v>0</v>
      </c>
      <c r="AX1442">
        <v>0</v>
      </c>
      <c r="AY1442" s="30">
        <v>2</v>
      </c>
      <c r="AZ1442" s="30">
        <v>0</v>
      </c>
      <c r="BA1442">
        <v>3</v>
      </c>
      <c r="BB1442" s="14">
        <f>IF(Table1[[#This Row],[FullBath]]+Table1[[#This Row],[HalfBath]]=Table1[[#This Row],[BedroomAbvGr]],1,0)</f>
        <v>0</v>
      </c>
      <c r="BC1442">
        <v>1</v>
      </c>
      <c r="BD1442" s="30" t="s">
        <v>98</v>
      </c>
      <c r="BE1442">
        <v>11</v>
      </c>
      <c r="BF1442" t="s">
        <v>146</v>
      </c>
      <c r="BG1442">
        <v>1</v>
      </c>
      <c r="BH1442" t="s">
        <v>97</v>
      </c>
      <c r="BI1442" t="s">
        <v>127</v>
      </c>
      <c r="BJ1442">
        <v>1993</v>
      </c>
      <c r="BK1442" t="s">
        <v>157</v>
      </c>
      <c r="BL1442">
        <v>2</v>
      </c>
      <c r="BM1442">
        <v>672</v>
      </c>
      <c r="BN1442" t="s">
        <v>98</v>
      </c>
      <c r="BO1442" t="s">
        <v>98</v>
      </c>
      <c r="BP1442" t="s">
        <v>105</v>
      </c>
      <c r="BQ1442" s="30">
        <v>431</v>
      </c>
      <c r="BR1442" s="14">
        <f>IF(Table1[[#This Row],[WoodDeckSF]]&gt;0,1,0)</f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 s="28" t="s">
        <v>83</v>
      </c>
      <c r="BY1442" s="14">
        <f>IF(Table1[[#This Row],[PoolQC]]="NA", 0, 1)</f>
        <v>0</v>
      </c>
      <c r="BZ1442" s="30" t="s">
        <v>83</v>
      </c>
      <c r="CA1442" s="14">
        <f>IF(Table1[[#This Row],[Fence]]="NA",0,1)</f>
        <v>0</v>
      </c>
      <c r="CB1442" t="s">
        <v>83</v>
      </c>
      <c r="CC1442">
        <v>0</v>
      </c>
      <c r="CD1442" s="30">
        <v>9</v>
      </c>
      <c r="CE1442">
        <v>2008</v>
      </c>
      <c r="CF1442" t="s">
        <v>110</v>
      </c>
      <c r="CG1442" t="s">
        <v>111</v>
      </c>
      <c r="CH1442" s="14">
        <f>IF(Table1[[#This Row],[SaleCondition]]="Normal",1,0)</f>
        <v>1</v>
      </c>
      <c r="CI1442" s="1">
        <v>191000</v>
      </c>
    </row>
    <row r="1443" spans="1:87" x14ac:dyDescent="0.2">
      <c r="A1443">
        <v>1442</v>
      </c>
      <c r="B1443">
        <v>120</v>
      </c>
      <c r="C1443" s="28" t="s">
        <v>142</v>
      </c>
      <c r="D1443" t="s">
        <v>83</v>
      </c>
      <c r="E1443">
        <v>4426</v>
      </c>
      <c r="F1443" s="28" t="s">
        <v>82</v>
      </c>
      <c r="G1443" t="s">
        <v>83</v>
      </c>
      <c r="H1443" t="s">
        <v>84</v>
      </c>
      <c r="I1443" s="28" t="s">
        <v>85</v>
      </c>
      <c r="J1443" t="s">
        <v>86</v>
      </c>
      <c r="K1443" s="30" t="s">
        <v>87</v>
      </c>
      <c r="L1443" t="s">
        <v>88</v>
      </c>
      <c r="M1443" s="31" t="s">
        <v>89</v>
      </c>
      <c r="N1443" s="31" t="s">
        <v>90</v>
      </c>
      <c r="O1443" s="28" t="s">
        <v>90</v>
      </c>
      <c r="P1443" t="s">
        <v>179</v>
      </c>
      <c r="Q1443" s="30" t="s">
        <v>115</v>
      </c>
      <c r="R1443" s="28">
        <v>6</v>
      </c>
      <c r="S1443" s="28">
        <v>5</v>
      </c>
      <c r="T1443">
        <v>2004</v>
      </c>
      <c r="U1443">
        <v>2004</v>
      </c>
      <c r="V1443" s="14">
        <f t="shared" si="22"/>
        <v>0</v>
      </c>
      <c r="W1443" s="28" t="s">
        <v>93</v>
      </c>
      <c r="X1443" s="28" t="s">
        <v>94</v>
      </c>
      <c r="Y1443" s="30" t="s">
        <v>95</v>
      </c>
      <c r="Z1443" s="28" t="s">
        <v>95</v>
      </c>
      <c r="AA1443" t="s">
        <v>96</v>
      </c>
      <c r="AB1443" s="28">
        <v>147</v>
      </c>
      <c r="AC1443" s="28" t="s">
        <v>97</v>
      </c>
      <c r="AD1443" s="28" t="s">
        <v>98</v>
      </c>
      <c r="AE1443" s="30" t="s">
        <v>99</v>
      </c>
      <c r="AF1443" t="s">
        <v>97</v>
      </c>
      <c r="AG1443" t="s">
        <v>98</v>
      </c>
      <c r="AH1443" t="s">
        <v>130</v>
      </c>
      <c r="AI1443" t="s">
        <v>101</v>
      </c>
      <c r="AJ1443">
        <v>697</v>
      </c>
      <c r="AK1443" t="s">
        <v>102</v>
      </c>
      <c r="AL1443">
        <v>0</v>
      </c>
      <c r="AM1443">
        <v>151</v>
      </c>
      <c r="AN1443">
        <v>848</v>
      </c>
      <c r="AO1443" s="28" t="s">
        <v>103</v>
      </c>
      <c r="AP1443" s="28" t="s">
        <v>104</v>
      </c>
      <c r="AQ1443" t="s">
        <v>105</v>
      </c>
      <c r="AR1443" t="s">
        <v>106</v>
      </c>
      <c r="AS1443">
        <v>848</v>
      </c>
      <c r="AT1443">
        <v>0</v>
      </c>
      <c r="AU1443">
        <v>0</v>
      </c>
      <c r="AV1443">
        <v>848</v>
      </c>
      <c r="AW1443" s="30">
        <v>1</v>
      </c>
      <c r="AX1443">
        <v>0</v>
      </c>
      <c r="AY1443" s="30">
        <v>1</v>
      </c>
      <c r="AZ1443" s="30">
        <v>0</v>
      </c>
      <c r="BA1443">
        <v>1</v>
      </c>
      <c r="BB1443" s="14">
        <f>IF(Table1[[#This Row],[FullBath]]+Table1[[#This Row],[HalfBath]]=Table1[[#This Row],[BedroomAbvGr]],1,0)</f>
        <v>1</v>
      </c>
      <c r="BC1443">
        <v>1</v>
      </c>
      <c r="BD1443" s="30" t="s">
        <v>97</v>
      </c>
      <c r="BE1443">
        <v>3</v>
      </c>
      <c r="BF1443" t="s">
        <v>107</v>
      </c>
      <c r="BG1443">
        <v>1</v>
      </c>
      <c r="BH1443" t="s">
        <v>98</v>
      </c>
      <c r="BI1443" t="s">
        <v>108</v>
      </c>
      <c r="BJ1443">
        <v>2004</v>
      </c>
      <c r="BK1443" t="s">
        <v>109</v>
      </c>
      <c r="BL1443">
        <v>2</v>
      </c>
      <c r="BM1443">
        <v>420</v>
      </c>
      <c r="BN1443" t="s">
        <v>98</v>
      </c>
      <c r="BO1443" t="s">
        <v>98</v>
      </c>
      <c r="BP1443" t="s">
        <v>105</v>
      </c>
      <c r="BQ1443" s="30">
        <v>149</v>
      </c>
      <c r="BR1443" s="14">
        <f>IF(Table1[[#This Row],[WoodDeckSF]]&gt;0,1,0)</f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 s="28" t="s">
        <v>83</v>
      </c>
      <c r="BY1443" s="14">
        <f>IF(Table1[[#This Row],[PoolQC]]="NA", 0, 1)</f>
        <v>0</v>
      </c>
      <c r="BZ1443" s="30" t="s">
        <v>83</v>
      </c>
      <c r="CA1443" s="14">
        <f>IF(Table1[[#This Row],[Fence]]="NA",0,1)</f>
        <v>0</v>
      </c>
      <c r="CB1443" t="s">
        <v>83</v>
      </c>
      <c r="CC1443">
        <v>0</v>
      </c>
      <c r="CD1443" s="30">
        <v>5</v>
      </c>
      <c r="CE1443">
        <v>2008</v>
      </c>
      <c r="CF1443" t="s">
        <v>110</v>
      </c>
      <c r="CG1443" t="s">
        <v>111</v>
      </c>
      <c r="CH1443" s="14">
        <f>IF(Table1[[#This Row],[SaleCondition]]="Normal",1,0)</f>
        <v>1</v>
      </c>
      <c r="CI1443" s="1">
        <v>149300</v>
      </c>
    </row>
    <row r="1444" spans="1:87" x14ac:dyDescent="0.2">
      <c r="A1444">
        <v>1443</v>
      </c>
      <c r="B1444">
        <v>60</v>
      </c>
      <c r="C1444" s="28" t="s">
        <v>192</v>
      </c>
      <c r="D1444">
        <v>85</v>
      </c>
      <c r="E1444">
        <v>11003</v>
      </c>
      <c r="F1444" s="28" t="s">
        <v>82</v>
      </c>
      <c r="G1444" t="s">
        <v>83</v>
      </c>
      <c r="H1444" t="s">
        <v>84</v>
      </c>
      <c r="I1444" s="28" t="s">
        <v>85</v>
      </c>
      <c r="J1444" t="s">
        <v>86</v>
      </c>
      <c r="K1444" s="30" t="s">
        <v>87</v>
      </c>
      <c r="L1444" t="s">
        <v>88</v>
      </c>
      <c r="M1444" s="31" t="s">
        <v>136</v>
      </c>
      <c r="N1444" s="31" t="s">
        <v>90</v>
      </c>
      <c r="O1444" s="28" t="s">
        <v>90</v>
      </c>
      <c r="P1444" t="s">
        <v>91</v>
      </c>
      <c r="Q1444" s="30" t="s">
        <v>92</v>
      </c>
      <c r="R1444" s="28">
        <v>10</v>
      </c>
      <c r="S1444" s="28">
        <v>5</v>
      </c>
      <c r="T1444">
        <v>2008</v>
      </c>
      <c r="U1444">
        <v>2008</v>
      </c>
      <c r="V1444" s="14">
        <f t="shared" si="22"/>
        <v>0</v>
      </c>
      <c r="W1444" s="28" t="s">
        <v>93</v>
      </c>
      <c r="X1444" s="28" t="s">
        <v>94</v>
      </c>
      <c r="Y1444" s="30" t="s">
        <v>95</v>
      </c>
      <c r="Z1444" s="28" t="s">
        <v>95</v>
      </c>
      <c r="AA1444" t="s">
        <v>137</v>
      </c>
      <c r="AB1444" s="28">
        <v>160</v>
      </c>
      <c r="AC1444" s="28" t="s">
        <v>104</v>
      </c>
      <c r="AD1444" s="28" t="s">
        <v>98</v>
      </c>
      <c r="AE1444" s="30" t="s">
        <v>99</v>
      </c>
      <c r="AF1444" t="s">
        <v>104</v>
      </c>
      <c r="AG1444" t="s">
        <v>98</v>
      </c>
      <c r="AH1444" t="s">
        <v>130</v>
      </c>
      <c r="AI1444" t="s">
        <v>101</v>
      </c>
      <c r="AJ1444">
        <v>765</v>
      </c>
      <c r="AK1444" t="s">
        <v>102</v>
      </c>
      <c r="AL1444">
        <v>0</v>
      </c>
      <c r="AM1444">
        <v>252</v>
      </c>
      <c r="AN1444">
        <v>1017</v>
      </c>
      <c r="AO1444" s="28" t="s">
        <v>103</v>
      </c>
      <c r="AP1444" s="28" t="s">
        <v>104</v>
      </c>
      <c r="AQ1444" t="s">
        <v>105</v>
      </c>
      <c r="AR1444" t="s">
        <v>106</v>
      </c>
      <c r="AS1444">
        <v>1026</v>
      </c>
      <c r="AT1444">
        <v>981</v>
      </c>
      <c r="AU1444">
        <v>0</v>
      </c>
      <c r="AV1444">
        <v>2007</v>
      </c>
      <c r="AW1444" s="30">
        <v>1</v>
      </c>
      <c r="AX1444">
        <v>0</v>
      </c>
      <c r="AY1444" s="30">
        <v>2</v>
      </c>
      <c r="AZ1444" s="30">
        <v>1</v>
      </c>
      <c r="BA1444">
        <v>3</v>
      </c>
      <c r="BB1444" s="14">
        <f>IF(Table1[[#This Row],[FullBath]]+Table1[[#This Row],[HalfBath]]=Table1[[#This Row],[BedroomAbvGr]],1,0)</f>
        <v>1</v>
      </c>
      <c r="BC1444">
        <v>1</v>
      </c>
      <c r="BD1444" s="30" t="s">
        <v>104</v>
      </c>
      <c r="BE1444">
        <v>10</v>
      </c>
      <c r="BF1444" t="s">
        <v>107</v>
      </c>
      <c r="BG1444">
        <v>1</v>
      </c>
      <c r="BH1444" t="s">
        <v>104</v>
      </c>
      <c r="BI1444" t="s">
        <v>108</v>
      </c>
      <c r="BJ1444">
        <v>2008</v>
      </c>
      <c r="BK1444" t="s">
        <v>157</v>
      </c>
      <c r="BL1444">
        <v>3</v>
      </c>
      <c r="BM1444">
        <v>812</v>
      </c>
      <c r="BN1444" t="s">
        <v>98</v>
      </c>
      <c r="BO1444" t="s">
        <v>98</v>
      </c>
      <c r="BP1444" t="s">
        <v>105</v>
      </c>
      <c r="BQ1444" s="30">
        <v>168</v>
      </c>
      <c r="BR1444" s="14">
        <f>IF(Table1[[#This Row],[WoodDeckSF]]&gt;0,1,0)</f>
        <v>1</v>
      </c>
      <c r="BS1444">
        <v>52</v>
      </c>
      <c r="BT1444">
        <v>0</v>
      </c>
      <c r="BU1444">
        <v>0</v>
      </c>
      <c r="BV1444">
        <v>0</v>
      </c>
      <c r="BW1444">
        <v>0</v>
      </c>
      <c r="BX1444" s="28" t="s">
        <v>83</v>
      </c>
      <c r="BY1444" s="14">
        <f>IF(Table1[[#This Row],[PoolQC]]="NA", 0, 1)</f>
        <v>0</v>
      </c>
      <c r="BZ1444" s="30" t="s">
        <v>83</v>
      </c>
      <c r="CA1444" s="14">
        <f>IF(Table1[[#This Row],[Fence]]="NA",0,1)</f>
        <v>0</v>
      </c>
      <c r="CB1444" t="s">
        <v>83</v>
      </c>
      <c r="CC1444">
        <v>0</v>
      </c>
      <c r="CD1444" s="30">
        <v>4</v>
      </c>
      <c r="CE1444">
        <v>2009</v>
      </c>
      <c r="CF1444" t="s">
        <v>110</v>
      </c>
      <c r="CG1444" t="s">
        <v>111</v>
      </c>
      <c r="CH1444" s="14">
        <f>IF(Table1[[#This Row],[SaleCondition]]="Normal",1,0)</f>
        <v>1</v>
      </c>
      <c r="CI1444" s="1">
        <v>310000</v>
      </c>
    </row>
    <row r="1445" spans="1:87" x14ac:dyDescent="0.2">
      <c r="A1445">
        <v>1444</v>
      </c>
      <c r="B1445">
        <v>30</v>
      </c>
      <c r="C1445" s="28" t="s">
        <v>81</v>
      </c>
      <c r="D1445" t="s">
        <v>83</v>
      </c>
      <c r="E1445">
        <v>8854</v>
      </c>
      <c r="F1445" s="28" t="s">
        <v>82</v>
      </c>
      <c r="G1445" t="s">
        <v>83</v>
      </c>
      <c r="H1445" t="s">
        <v>84</v>
      </c>
      <c r="I1445" s="28" t="s">
        <v>85</v>
      </c>
      <c r="J1445" t="s">
        <v>86</v>
      </c>
      <c r="K1445" s="30" t="s">
        <v>87</v>
      </c>
      <c r="L1445" t="s">
        <v>88</v>
      </c>
      <c r="M1445" s="31" t="s">
        <v>148</v>
      </c>
      <c r="N1445" s="31" t="s">
        <v>90</v>
      </c>
      <c r="O1445" s="28" t="s">
        <v>90</v>
      </c>
      <c r="P1445" t="s">
        <v>91</v>
      </c>
      <c r="Q1445" s="30" t="s">
        <v>150</v>
      </c>
      <c r="R1445" s="28">
        <v>6</v>
      </c>
      <c r="S1445" s="28">
        <v>6</v>
      </c>
      <c r="T1445">
        <v>1916</v>
      </c>
      <c r="U1445">
        <v>1950</v>
      </c>
      <c r="V1445" s="14">
        <f t="shared" si="22"/>
        <v>1</v>
      </c>
      <c r="W1445" s="28" t="s">
        <v>93</v>
      </c>
      <c r="X1445" s="28" t="s">
        <v>94</v>
      </c>
      <c r="Y1445" s="30" t="s">
        <v>124</v>
      </c>
      <c r="Z1445" s="28" t="s">
        <v>124</v>
      </c>
      <c r="AA1445" t="s">
        <v>117</v>
      </c>
      <c r="AB1445" s="28">
        <v>0</v>
      </c>
      <c r="AC1445" s="28" t="s">
        <v>98</v>
      </c>
      <c r="AD1445" s="28" t="s">
        <v>98</v>
      </c>
      <c r="AE1445" s="30" t="s">
        <v>126</v>
      </c>
      <c r="AF1445" t="s">
        <v>98</v>
      </c>
      <c r="AG1445" t="s">
        <v>98</v>
      </c>
      <c r="AH1445" t="s">
        <v>100</v>
      </c>
      <c r="AI1445" t="s">
        <v>102</v>
      </c>
      <c r="AJ1445">
        <v>0</v>
      </c>
      <c r="AK1445" t="s">
        <v>102</v>
      </c>
      <c r="AL1445">
        <v>0</v>
      </c>
      <c r="AM1445">
        <v>952</v>
      </c>
      <c r="AN1445">
        <v>952</v>
      </c>
      <c r="AO1445" s="28" t="s">
        <v>222</v>
      </c>
      <c r="AP1445" s="28" t="s">
        <v>147</v>
      </c>
      <c r="AQ1445" t="s">
        <v>177</v>
      </c>
      <c r="AR1445" t="s">
        <v>145</v>
      </c>
      <c r="AS1445">
        <v>952</v>
      </c>
      <c r="AT1445">
        <v>0</v>
      </c>
      <c r="AU1445">
        <v>0</v>
      </c>
      <c r="AV1445">
        <v>952</v>
      </c>
      <c r="AW1445" s="30">
        <v>0</v>
      </c>
      <c r="AX1445">
        <v>0</v>
      </c>
      <c r="AY1445" s="30">
        <v>1</v>
      </c>
      <c r="AZ1445" s="30">
        <v>0</v>
      </c>
      <c r="BA1445">
        <v>2</v>
      </c>
      <c r="BB1445" s="14">
        <f>IF(Table1[[#This Row],[FullBath]]+Table1[[#This Row],[HalfBath]]=Table1[[#This Row],[BedroomAbvGr]],1,0)</f>
        <v>0</v>
      </c>
      <c r="BC1445">
        <v>1</v>
      </c>
      <c r="BD1445" s="30" t="s">
        <v>147</v>
      </c>
      <c r="BE1445">
        <v>4</v>
      </c>
      <c r="BF1445" t="s">
        <v>107</v>
      </c>
      <c r="BG1445">
        <v>1</v>
      </c>
      <c r="BH1445" t="s">
        <v>97</v>
      </c>
      <c r="BI1445" t="s">
        <v>127</v>
      </c>
      <c r="BJ1445">
        <v>1916</v>
      </c>
      <c r="BK1445" t="s">
        <v>102</v>
      </c>
      <c r="BL1445">
        <v>1</v>
      </c>
      <c r="BM1445">
        <v>192</v>
      </c>
      <c r="BN1445" t="s">
        <v>147</v>
      </c>
      <c r="BO1445" t="s">
        <v>212</v>
      </c>
      <c r="BP1445" t="s">
        <v>190</v>
      </c>
      <c r="BQ1445" s="30">
        <v>0</v>
      </c>
      <c r="BR1445" s="14">
        <f>IF(Table1[[#This Row],[WoodDeckSF]]&gt;0,1,0)</f>
        <v>0</v>
      </c>
      <c r="BS1445">
        <v>98</v>
      </c>
      <c r="BT1445">
        <v>0</v>
      </c>
      <c r="BU1445">
        <v>0</v>
      </c>
      <c r="BV1445">
        <v>40</v>
      </c>
      <c r="BW1445">
        <v>0</v>
      </c>
      <c r="BX1445" s="28" t="s">
        <v>83</v>
      </c>
      <c r="BY1445" s="14">
        <f>IF(Table1[[#This Row],[PoolQC]]="NA", 0, 1)</f>
        <v>0</v>
      </c>
      <c r="BZ1445" s="30" t="s">
        <v>83</v>
      </c>
      <c r="CA1445" s="14">
        <f>IF(Table1[[#This Row],[Fence]]="NA",0,1)</f>
        <v>0</v>
      </c>
      <c r="CB1445" t="s">
        <v>83</v>
      </c>
      <c r="CC1445">
        <v>0</v>
      </c>
      <c r="CD1445" s="30">
        <v>5</v>
      </c>
      <c r="CE1445">
        <v>2009</v>
      </c>
      <c r="CF1445" t="s">
        <v>110</v>
      </c>
      <c r="CG1445" t="s">
        <v>111</v>
      </c>
      <c r="CH1445" s="14">
        <f>IF(Table1[[#This Row],[SaleCondition]]="Normal",1,0)</f>
        <v>1</v>
      </c>
      <c r="CI1445" s="1">
        <v>121000</v>
      </c>
    </row>
    <row r="1446" spans="1:87" x14ac:dyDescent="0.2">
      <c r="A1446">
        <v>1445</v>
      </c>
      <c r="B1446">
        <v>20</v>
      </c>
      <c r="C1446" s="28" t="s">
        <v>81</v>
      </c>
      <c r="D1446">
        <v>63</v>
      </c>
      <c r="E1446">
        <v>8500</v>
      </c>
      <c r="F1446" s="28" t="s">
        <v>82</v>
      </c>
      <c r="G1446" t="s">
        <v>83</v>
      </c>
      <c r="H1446" t="s">
        <v>84</v>
      </c>
      <c r="I1446" s="28" t="s">
        <v>85</v>
      </c>
      <c r="J1446" t="s">
        <v>86</v>
      </c>
      <c r="K1446" s="30" t="s">
        <v>112</v>
      </c>
      <c r="L1446" t="s">
        <v>88</v>
      </c>
      <c r="M1446" s="31" t="s">
        <v>89</v>
      </c>
      <c r="N1446" s="31" t="s">
        <v>90</v>
      </c>
      <c r="O1446" s="28" t="s">
        <v>90</v>
      </c>
      <c r="P1446" t="s">
        <v>91</v>
      </c>
      <c r="Q1446" s="30" t="s">
        <v>115</v>
      </c>
      <c r="R1446" s="28">
        <v>7</v>
      </c>
      <c r="S1446" s="28">
        <v>5</v>
      </c>
      <c r="T1446">
        <v>2004</v>
      </c>
      <c r="U1446">
        <v>2004</v>
      </c>
      <c r="V1446" s="14">
        <f t="shared" si="22"/>
        <v>0</v>
      </c>
      <c r="W1446" s="28" t="s">
        <v>93</v>
      </c>
      <c r="X1446" s="28" t="s">
        <v>94</v>
      </c>
      <c r="Y1446" s="30" t="s">
        <v>95</v>
      </c>
      <c r="Z1446" s="28" t="s">
        <v>95</v>
      </c>
      <c r="AA1446" t="s">
        <v>96</v>
      </c>
      <c r="AB1446" s="28">
        <v>106</v>
      </c>
      <c r="AC1446" s="28" t="s">
        <v>97</v>
      </c>
      <c r="AD1446" s="28" t="s">
        <v>98</v>
      </c>
      <c r="AE1446" s="30" t="s">
        <v>99</v>
      </c>
      <c r="AF1446" t="s">
        <v>97</v>
      </c>
      <c r="AG1446" t="s">
        <v>98</v>
      </c>
      <c r="AH1446" t="s">
        <v>130</v>
      </c>
      <c r="AI1446" t="s">
        <v>102</v>
      </c>
      <c r="AJ1446">
        <v>0</v>
      </c>
      <c r="AK1446" t="s">
        <v>102</v>
      </c>
      <c r="AL1446">
        <v>0</v>
      </c>
      <c r="AM1446">
        <v>1422</v>
      </c>
      <c r="AN1446">
        <v>1422</v>
      </c>
      <c r="AO1446" s="28" t="s">
        <v>103</v>
      </c>
      <c r="AP1446" s="28" t="s">
        <v>104</v>
      </c>
      <c r="AQ1446" t="s">
        <v>105</v>
      </c>
      <c r="AR1446" t="s">
        <v>106</v>
      </c>
      <c r="AS1446">
        <v>1422</v>
      </c>
      <c r="AT1446">
        <v>0</v>
      </c>
      <c r="AU1446">
        <v>0</v>
      </c>
      <c r="AV1446">
        <v>1422</v>
      </c>
      <c r="AW1446" s="30">
        <v>0</v>
      </c>
      <c r="AX1446">
        <v>0</v>
      </c>
      <c r="AY1446" s="30">
        <v>2</v>
      </c>
      <c r="AZ1446" s="30">
        <v>0</v>
      </c>
      <c r="BA1446">
        <v>3</v>
      </c>
      <c r="BB1446" s="14">
        <f>IF(Table1[[#This Row],[FullBath]]+Table1[[#This Row],[HalfBath]]=Table1[[#This Row],[BedroomAbvGr]],1,0)</f>
        <v>0</v>
      </c>
      <c r="BC1446">
        <v>1</v>
      </c>
      <c r="BD1446" s="30" t="s">
        <v>97</v>
      </c>
      <c r="BE1446">
        <v>7</v>
      </c>
      <c r="BF1446" t="s">
        <v>107</v>
      </c>
      <c r="BG1446">
        <v>0</v>
      </c>
      <c r="BH1446" t="s">
        <v>83</v>
      </c>
      <c r="BI1446" t="s">
        <v>108</v>
      </c>
      <c r="BJ1446">
        <v>2004</v>
      </c>
      <c r="BK1446" t="s">
        <v>109</v>
      </c>
      <c r="BL1446">
        <v>2</v>
      </c>
      <c r="BM1446">
        <v>626</v>
      </c>
      <c r="BN1446" t="s">
        <v>98</v>
      </c>
      <c r="BO1446" t="s">
        <v>98</v>
      </c>
      <c r="BP1446" t="s">
        <v>105</v>
      </c>
      <c r="BQ1446" s="30">
        <v>192</v>
      </c>
      <c r="BR1446" s="14">
        <f>IF(Table1[[#This Row],[WoodDeckSF]]&gt;0,1,0)</f>
        <v>1</v>
      </c>
      <c r="BS1446">
        <v>60</v>
      </c>
      <c r="BT1446">
        <v>0</v>
      </c>
      <c r="BU1446">
        <v>0</v>
      </c>
      <c r="BV1446">
        <v>0</v>
      </c>
      <c r="BW1446">
        <v>0</v>
      </c>
      <c r="BX1446" s="28" t="s">
        <v>83</v>
      </c>
      <c r="BY1446" s="14">
        <f>IF(Table1[[#This Row],[PoolQC]]="NA", 0, 1)</f>
        <v>0</v>
      </c>
      <c r="BZ1446" s="30" t="s">
        <v>83</v>
      </c>
      <c r="CA1446" s="14">
        <f>IF(Table1[[#This Row],[Fence]]="NA",0,1)</f>
        <v>0</v>
      </c>
      <c r="CB1446" t="s">
        <v>83</v>
      </c>
      <c r="CC1446">
        <v>0</v>
      </c>
      <c r="CD1446" s="30">
        <v>11</v>
      </c>
      <c r="CE1446">
        <v>2007</v>
      </c>
      <c r="CF1446" t="s">
        <v>110</v>
      </c>
      <c r="CG1446" t="s">
        <v>111</v>
      </c>
      <c r="CH1446" s="14">
        <f>IF(Table1[[#This Row],[SaleCondition]]="Normal",1,0)</f>
        <v>1</v>
      </c>
      <c r="CI1446" s="1">
        <v>179600</v>
      </c>
    </row>
    <row r="1447" spans="1:87" x14ac:dyDescent="0.2">
      <c r="A1447">
        <v>1446</v>
      </c>
      <c r="B1447">
        <v>85</v>
      </c>
      <c r="C1447" s="28" t="s">
        <v>81</v>
      </c>
      <c r="D1447">
        <v>70</v>
      </c>
      <c r="E1447">
        <v>8400</v>
      </c>
      <c r="F1447" s="28" t="s">
        <v>82</v>
      </c>
      <c r="G1447" t="s">
        <v>83</v>
      </c>
      <c r="H1447" t="s">
        <v>84</v>
      </c>
      <c r="I1447" s="28" t="s">
        <v>85</v>
      </c>
      <c r="J1447" t="s">
        <v>86</v>
      </c>
      <c r="K1447" s="30" t="s">
        <v>87</v>
      </c>
      <c r="L1447" t="s">
        <v>88</v>
      </c>
      <c r="M1447" s="31" t="s">
        <v>151</v>
      </c>
      <c r="N1447" s="31" t="s">
        <v>90</v>
      </c>
      <c r="O1447" s="28" t="s">
        <v>90</v>
      </c>
      <c r="P1447" t="s">
        <v>91</v>
      </c>
      <c r="Q1447" s="30" t="s">
        <v>191</v>
      </c>
      <c r="R1447" s="28">
        <v>6</v>
      </c>
      <c r="S1447" s="28">
        <v>5</v>
      </c>
      <c r="T1447">
        <v>1966</v>
      </c>
      <c r="U1447">
        <v>1966</v>
      </c>
      <c r="V1447" s="14">
        <f t="shared" si="22"/>
        <v>0</v>
      </c>
      <c r="W1447" s="28" t="s">
        <v>93</v>
      </c>
      <c r="X1447" s="28" t="s">
        <v>94</v>
      </c>
      <c r="Y1447" s="30" t="s">
        <v>95</v>
      </c>
      <c r="Z1447" s="28" t="s">
        <v>95</v>
      </c>
      <c r="AA1447" t="s">
        <v>117</v>
      </c>
      <c r="AB1447" s="28">
        <v>0</v>
      </c>
      <c r="AC1447" s="28" t="s">
        <v>98</v>
      </c>
      <c r="AD1447" s="28" t="s">
        <v>98</v>
      </c>
      <c r="AE1447" s="30" t="s">
        <v>118</v>
      </c>
      <c r="AF1447" t="s">
        <v>98</v>
      </c>
      <c r="AG1447" t="s">
        <v>98</v>
      </c>
      <c r="AH1447" t="s">
        <v>97</v>
      </c>
      <c r="AI1447" t="s">
        <v>172</v>
      </c>
      <c r="AJ1447">
        <v>187</v>
      </c>
      <c r="AK1447" t="s">
        <v>153</v>
      </c>
      <c r="AL1447">
        <v>627</v>
      </c>
      <c r="AM1447">
        <v>0</v>
      </c>
      <c r="AN1447">
        <v>814</v>
      </c>
      <c r="AO1447" s="28" t="s">
        <v>103</v>
      </c>
      <c r="AP1447" s="28" t="s">
        <v>97</v>
      </c>
      <c r="AQ1447" t="s">
        <v>105</v>
      </c>
      <c r="AR1447" t="s">
        <v>106</v>
      </c>
      <c r="AS1447">
        <v>913</v>
      </c>
      <c r="AT1447">
        <v>0</v>
      </c>
      <c r="AU1447">
        <v>0</v>
      </c>
      <c r="AV1447">
        <v>913</v>
      </c>
      <c r="AW1447" s="30">
        <v>1</v>
      </c>
      <c r="AX1447">
        <v>0</v>
      </c>
      <c r="AY1447" s="30">
        <v>1</v>
      </c>
      <c r="AZ1447" s="30">
        <v>0</v>
      </c>
      <c r="BA1447">
        <v>3</v>
      </c>
      <c r="BB1447" s="14">
        <f>IF(Table1[[#This Row],[FullBath]]+Table1[[#This Row],[HalfBath]]=Table1[[#This Row],[BedroomAbvGr]],1,0)</f>
        <v>0</v>
      </c>
      <c r="BC1447">
        <v>1</v>
      </c>
      <c r="BD1447" s="30" t="s">
        <v>98</v>
      </c>
      <c r="BE1447">
        <v>6</v>
      </c>
      <c r="BF1447" t="s">
        <v>107</v>
      </c>
      <c r="BG1447">
        <v>0</v>
      </c>
      <c r="BH1447" t="s">
        <v>83</v>
      </c>
      <c r="BI1447" t="s">
        <v>127</v>
      </c>
      <c r="BJ1447">
        <v>1990</v>
      </c>
      <c r="BK1447" t="s">
        <v>102</v>
      </c>
      <c r="BL1447">
        <v>1</v>
      </c>
      <c r="BM1447">
        <v>240</v>
      </c>
      <c r="BN1447" t="s">
        <v>98</v>
      </c>
      <c r="BO1447" t="s">
        <v>98</v>
      </c>
      <c r="BP1447" t="s">
        <v>105</v>
      </c>
      <c r="BQ1447" s="30">
        <v>0</v>
      </c>
      <c r="BR1447" s="14">
        <f>IF(Table1[[#This Row],[WoodDeckSF]]&gt;0,1,0)</f>
        <v>0</v>
      </c>
      <c r="BS1447">
        <v>0</v>
      </c>
      <c r="BT1447">
        <v>252</v>
      </c>
      <c r="BU1447">
        <v>0</v>
      </c>
      <c r="BV1447">
        <v>0</v>
      </c>
      <c r="BW1447">
        <v>0</v>
      </c>
      <c r="BX1447" s="28" t="s">
        <v>83</v>
      </c>
      <c r="BY1447" s="14">
        <f>IF(Table1[[#This Row],[PoolQC]]="NA", 0, 1)</f>
        <v>0</v>
      </c>
      <c r="BZ1447" s="30" t="s">
        <v>83</v>
      </c>
      <c r="CA1447" s="14">
        <f>IF(Table1[[#This Row],[Fence]]="NA",0,1)</f>
        <v>0</v>
      </c>
      <c r="CB1447" t="s">
        <v>83</v>
      </c>
      <c r="CC1447">
        <v>0</v>
      </c>
      <c r="CD1447" s="30">
        <v>5</v>
      </c>
      <c r="CE1447">
        <v>2007</v>
      </c>
      <c r="CF1447" t="s">
        <v>110</v>
      </c>
      <c r="CG1447" t="s">
        <v>111</v>
      </c>
      <c r="CH1447" s="14">
        <f>IF(Table1[[#This Row],[SaleCondition]]="Normal",1,0)</f>
        <v>1</v>
      </c>
      <c r="CI1447" s="1">
        <v>129000</v>
      </c>
    </row>
    <row r="1448" spans="1:87" x14ac:dyDescent="0.2">
      <c r="A1448">
        <v>1447</v>
      </c>
      <c r="B1448">
        <v>20</v>
      </c>
      <c r="C1448" s="28" t="s">
        <v>81</v>
      </c>
      <c r="D1448" t="s">
        <v>83</v>
      </c>
      <c r="E1448">
        <v>26142</v>
      </c>
      <c r="F1448" s="28" t="s">
        <v>82</v>
      </c>
      <c r="G1448" t="s">
        <v>83</v>
      </c>
      <c r="H1448" t="s">
        <v>120</v>
      </c>
      <c r="I1448" s="28" t="s">
        <v>85</v>
      </c>
      <c r="J1448" t="s">
        <v>86</v>
      </c>
      <c r="K1448" s="30" t="s">
        <v>166</v>
      </c>
      <c r="L1448" t="s">
        <v>88</v>
      </c>
      <c r="M1448" s="31" t="s">
        <v>131</v>
      </c>
      <c r="N1448" s="31" t="s">
        <v>90</v>
      </c>
      <c r="O1448" s="28" t="s">
        <v>90</v>
      </c>
      <c r="P1448" t="s">
        <v>91</v>
      </c>
      <c r="Q1448" s="30" t="s">
        <v>115</v>
      </c>
      <c r="R1448" s="28">
        <v>5</v>
      </c>
      <c r="S1448" s="28">
        <v>7</v>
      </c>
      <c r="T1448">
        <v>1962</v>
      </c>
      <c r="U1448">
        <v>1962</v>
      </c>
      <c r="V1448" s="14">
        <f t="shared" si="22"/>
        <v>0</v>
      </c>
      <c r="W1448" s="28" t="s">
        <v>93</v>
      </c>
      <c r="X1448" s="28" t="s">
        <v>94</v>
      </c>
      <c r="Y1448" s="30" t="s">
        <v>140</v>
      </c>
      <c r="Z1448" s="28" t="s">
        <v>140</v>
      </c>
      <c r="AA1448" t="s">
        <v>96</v>
      </c>
      <c r="AB1448" s="28">
        <v>189</v>
      </c>
      <c r="AC1448" s="28" t="s">
        <v>98</v>
      </c>
      <c r="AD1448" s="28" t="s">
        <v>98</v>
      </c>
      <c r="AE1448" s="30" t="s">
        <v>118</v>
      </c>
      <c r="AF1448" t="s">
        <v>98</v>
      </c>
      <c r="AG1448" t="s">
        <v>98</v>
      </c>
      <c r="AH1448" t="s">
        <v>100</v>
      </c>
      <c r="AI1448" t="s">
        <v>153</v>
      </c>
      <c r="AJ1448">
        <v>593</v>
      </c>
      <c r="AK1448" t="s">
        <v>102</v>
      </c>
      <c r="AL1448">
        <v>0</v>
      </c>
      <c r="AM1448">
        <v>595</v>
      </c>
      <c r="AN1448">
        <v>1188</v>
      </c>
      <c r="AO1448" s="28" t="s">
        <v>103</v>
      </c>
      <c r="AP1448" s="28" t="s">
        <v>98</v>
      </c>
      <c r="AQ1448" t="s">
        <v>105</v>
      </c>
      <c r="AR1448" t="s">
        <v>106</v>
      </c>
      <c r="AS1448">
        <v>1188</v>
      </c>
      <c r="AT1448">
        <v>0</v>
      </c>
      <c r="AU1448">
        <v>0</v>
      </c>
      <c r="AV1448">
        <v>1188</v>
      </c>
      <c r="AW1448" s="30">
        <v>0</v>
      </c>
      <c r="AX1448">
        <v>0</v>
      </c>
      <c r="AY1448" s="30">
        <v>1</v>
      </c>
      <c r="AZ1448" s="30">
        <v>0</v>
      </c>
      <c r="BA1448">
        <v>3</v>
      </c>
      <c r="BB1448" s="14">
        <f>IF(Table1[[#This Row],[FullBath]]+Table1[[#This Row],[HalfBath]]=Table1[[#This Row],[BedroomAbvGr]],1,0)</f>
        <v>0</v>
      </c>
      <c r="BC1448">
        <v>1</v>
      </c>
      <c r="BD1448" s="30" t="s">
        <v>98</v>
      </c>
      <c r="BE1448">
        <v>6</v>
      </c>
      <c r="BF1448" t="s">
        <v>107</v>
      </c>
      <c r="BG1448">
        <v>0</v>
      </c>
      <c r="BH1448" t="s">
        <v>83</v>
      </c>
      <c r="BI1448" t="s">
        <v>108</v>
      </c>
      <c r="BJ1448">
        <v>1962</v>
      </c>
      <c r="BK1448" t="s">
        <v>102</v>
      </c>
      <c r="BL1448">
        <v>1</v>
      </c>
      <c r="BM1448">
        <v>312</v>
      </c>
      <c r="BN1448" t="s">
        <v>98</v>
      </c>
      <c r="BO1448" t="s">
        <v>98</v>
      </c>
      <c r="BP1448" t="s">
        <v>190</v>
      </c>
      <c r="BQ1448" s="30">
        <v>261</v>
      </c>
      <c r="BR1448" s="14">
        <f>IF(Table1[[#This Row],[WoodDeckSF]]&gt;0,1,0)</f>
        <v>1</v>
      </c>
      <c r="BS1448">
        <v>39</v>
      </c>
      <c r="BT1448">
        <v>0</v>
      </c>
      <c r="BU1448">
        <v>0</v>
      </c>
      <c r="BV1448">
        <v>0</v>
      </c>
      <c r="BW1448">
        <v>0</v>
      </c>
      <c r="BX1448" s="28" t="s">
        <v>83</v>
      </c>
      <c r="BY1448" s="14">
        <f>IF(Table1[[#This Row],[PoolQC]]="NA", 0, 1)</f>
        <v>0</v>
      </c>
      <c r="BZ1448" s="30" t="s">
        <v>83</v>
      </c>
      <c r="CA1448" s="14">
        <f>IF(Table1[[#This Row],[Fence]]="NA",0,1)</f>
        <v>0</v>
      </c>
      <c r="CB1448" t="s">
        <v>83</v>
      </c>
      <c r="CC1448">
        <v>0</v>
      </c>
      <c r="CD1448" s="30">
        <v>4</v>
      </c>
      <c r="CE1448">
        <v>2010</v>
      </c>
      <c r="CF1448" t="s">
        <v>110</v>
      </c>
      <c r="CG1448" t="s">
        <v>111</v>
      </c>
      <c r="CH1448" s="14">
        <f>IF(Table1[[#This Row],[SaleCondition]]="Normal",1,0)</f>
        <v>1</v>
      </c>
      <c r="CI1448" s="1">
        <v>157900</v>
      </c>
    </row>
    <row r="1449" spans="1:87" x14ac:dyDescent="0.2">
      <c r="A1449">
        <v>1448</v>
      </c>
      <c r="B1449">
        <v>60</v>
      </c>
      <c r="C1449" s="28" t="s">
        <v>81</v>
      </c>
      <c r="D1449">
        <v>80</v>
      </c>
      <c r="E1449">
        <v>10000</v>
      </c>
      <c r="F1449" s="28" t="s">
        <v>82</v>
      </c>
      <c r="G1449" t="s">
        <v>83</v>
      </c>
      <c r="H1449" t="s">
        <v>84</v>
      </c>
      <c r="I1449" s="28" t="s">
        <v>85</v>
      </c>
      <c r="J1449" t="s">
        <v>86</v>
      </c>
      <c r="K1449" s="30" t="s">
        <v>87</v>
      </c>
      <c r="L1449" t="s">
        <v>88</v>
      </c>
      <c r="M1449" s="31" t="s">
        <v>89</v>
      </c>
      <c r="N1449" s="31" t="s">
        <v>90</v>
      </c>
      <c r="O1449" s="28" t="s">
        <v>90</v>
      </c>
      <c r="P1449" t="s">
        <v>91</v>
      </c>
      <c r="Q1449" s="30" t="s">
        <v>92</v>
      </c>
      <c r="R1449" s="28">
        <v>8</v>
      </c>
      <c r="S1449" s="28">
        <v>5</v>
      </c>
      <c r="T1449">
        <v>1995</v>
      </c>
      <c r="U1449">
        <v>1996</v>
      </c>
      <c r="V1449" s="14">
        <f t="shared" si="22"/>
        <v>1</v>
      </c>
      <c r="W1449" s="28" t="s">
        <v>93</v>
      </c>
      <c r="X1449" s="28" t="s">
        <v>94</v>
      </c>
      <c r="Y1449" s="30" t="s">
        <v>95</v>
      </c>
      <c r="Z1449" s="28" t="s">
        <v>95</v>
      </c>
      <c r="AA1449" t="s">
        <v>96</v>
      </c>
      <c r="AB1449" s="28">
        <v>438</v>
      </c>
      <c r="AC1449" s="28" t="s">
        <v>97</v>
      </c>
      <c r="AD1449" s="28" t="s">
        <v>98</v>
      </c>
      <c r="AE1449" s="30" t="s">
        <v>99</v>
      </c>
      <c r="AF1449" t="s">
        <v>97</v>
      </c>
      <c r="AG1449" t="s">
        <v>98</v>
      </c>
      <c r="AH1449" t="s">
        <v>100</v>
      </c>
      <c r="AI1449" t="s">
        <v>101</v>
      </c>
      <c r="AJ1449">
        <v>1079</v>
      </c>
      <c r="AK1449" t="s">
        <v>102</v>
      </c>
      <c r="AL1449">
        <v>0</v>
      </c>
      <c r="AM1449">
        <v>141</v>
      </c>
      <c r="AN1449">
        <v>1220</v>
      </c>
      <c r="AO1449" s="28" t="s">
        <v>103</v>
      </c>
      <c r="AP1449" s="28" t="s">
        <v>104</v>
      </c>
      <c r="AQ1449" t="s">
        <v>105</v>
      </c>
      <c r="AR1449" t="s">
        <v>106</v>
      </c>
      <c r="AS1449">
        <v>1220</v>
      </c>
      <c r="AT1449">
        <v>870</v>
      </c>
      <c r="AU1449">
        <v>0</v>
      </c>
      <c r="AV1449">
        <v>2090</v>
      </c>
      <c r="AW1449" s="30">
        <v>1</v>
      </c>
      <c r="AX1449">
        <v>0</v>
      </c>
      <c r="AY1449" s="30">
        <v>2</v>
      </c>
      <c r="AZ1449" s="30">
        <v>1</v>
      </c>
      <c r="BA1449">
        <v>3</v>
      </c>
      <c r="BB1449" s="14">
        <f>IF(Table1[[#This Row],[FullBath]]+Table1[[#This Row],[HalfBath]]=Table1[[#This Row],[BedroomAbvGr]],1,0)</f>
        <v>1</v>
      </c>
      <c r="BC1449">
        <v>1</v>
      </c>
      <c r="BD1449" s="30" t="s">
        <v>97</v>
      </c>
      <c r="BE1449">
        <v>8</v>
      </c>
      <c r="BF1449" t="s">
        <v>107</v>
      </c>
      <c r="BG1449">
        <v>1</v>
      </c>
      <c r="BH1449" t="s">
        <v>98</v>
      </c>
      <c r="BI1449" t="s">
        <v>108</v>
      </c>
      <c r="BJ1449">
        <v>1995</v>
      </c>
      <c r="BK1449" t="s">
        <v>109</v>
      </c>
      <c r="BL1449">
        <v>2</v>
      </c>
      <c r="BM1449">
        <v>556</v>
      </c>
      <c r="BN1449" t="s">
        <v>98</v>
      </c>
      <c r="BO1449" t="s">
        <v>98</v>
      </c>
      <c r="BP1449" t="s">
        <v>105</v>
      </c>
      <c r="BQ1449" s="30">
        <v>0</v>
      </c>
      <c r="BR1449" s="14">
        <f>IF(Table1[[#This Row],[WoodDeckSF]]&gt;0,1,0)</f>
        <v>0</v>
      </c>
      <c r="BS1449">
        <v>65</v>
      </c>
      <c r="BT1449">
        <v>0</v>
      </c>
      <c r="BU1449">
        <v>0</v>
      </c>
      <c r="BV1449">
        <v>0</v>
      </c>
      <c r="BW1449">
        <v>0</v>
      </c>
      <c r="BX1449" s="28" t="s">
        <v>83</v>
      </c>
      <c r="BY1449" s="14">
        <f>IF(Table1[[#This Row],[PoolQC]]="NA", 0, 1)</f>
        <v>0</v>
      </c>
      <c r="BZ1449" s="30" t="s">
        <v>83</v>
      </c>
      <c r="CA1449" s="14">
        <f>IF(Table1[[#This Row],[Fence]]="NA",0,1)</f>
        <v>0</v>
      </c>
      <c r="CB1449" t="s">
        <v>83</v>
      </c>
      <c r="CC1449">
        <v>0</v>
      </c>
      <c r="CD1449" s="30">
        <v>12</v>
      </c>
      <c r="CE1449">
        <v>2007</v>
      </c>
      <c r="CF1449" t="s">
        <v>110</v>
      </c>
      <c r="CG1449" t="s">
        <v>111</v>
      </c>
      <c r="CH1449" s="14">
        <f>IF(Table1[[#This Row],[SaleCondition]]="Normal",1,0)</f>
        <v>1</v>
      </c>
      <c r="CI1449" s="1">
        <v>240000</v>
      </c>
    </row>
    <row r="1450" spans="1:87" x14ac:dyDescent="0.2">
      <c r="A1450">
        <v>1449</v>
      </c>
      <c r="B1450">
        <v>50</v>
      </c>
      <c r="C1450" s="28" t="s">
        <v>81</v>
      </c>
      <c r="D1450">
        <v>70</v>
      </c>
      <c r="E1450">
        <v>11767</v>
      </c>
      <c r="F1450" s="28" t="s">
        <v>82</v>
      </c>
      <c r="G1450" t="s">
        <v>83</v>
      </c>
      <c r="H1450" t="s">
        <v>84</v>
      </c>
      <c r="I1450" s="28" t="s">
        <v>85</v>
      </c>
      <c r="J1450" t="s">
        <v>86</v>
      </c>
      <c r="K1450" s="30" t="s">
        <v>87</v>
      </c>
      <c r="L1450" t="s">
        <v>88</v>
      </c>
      <c r="M1450" s="31" t="s">
        <v>185</v>
      </c>
      <c r="N1450" s="31" t="s">
        <v>90</v>
      </c>
      <c r="O1450" s="28" t="s">
        <v>90</v>
      </c>
      <c r="P1450" t="s">
        <v>91</v>
      </c>
      <c r="Q1450" s="30" t="s">
        <v>92</v>
      </c>
      <c r="R1450" s="28">
        <v>4</v>
      </c>
      <c r="S1450" s="28">
        <v>7</v>
      </c>
      <c r="T1450">
        <v>1910</v>
      </c>
      <c r="U1450">
        <v>2000</v>
      </c>
      <c r="V1450" s="14">
        <f t="shared" si="22"/>
        <v>1</v>
      </c>
      <c r="W1450" s="28" t="s">
        <v>93</v>
      </c>
      <c r="X1450" s="28" t="s">
        <v>94</v>
      </c>
      <c r="Y1450" s="30" t="s">
        <v>116</v>
      </c>
      <c r="Z1450" s="28" t="s">
        <v>140</v>
      </c>
      <c r="AA1450" t="s">
        <v>117</v>
      </c>
      <c r="AB1450" s="28">
        <v>0</v>
      </c>
      <c r="AC1450" s="28" t="s">
        <v>98</v>
      </c>
      <c r="AD1450" s="28" t="s">
        <v>98</v>
      </c>
      <c r="AE1450" s="30" t="s">
        <v>118</v>
      </c>
      <c r="AF1450" t="s">
        <v>147</v>
      </c>
      <c r="AG1450" t="s">
        <v>98</v>
      </c>
      <c r="AH1450" t="s">
        <v>100</v>
      </c>
      <c r="AI1450" t="s">
        <v>102</v>
      </c>
      <c r="AJ1450">
        <v>0</v>
      </c>
      <c r="AK1450" t="s">
        <v>102</v>
      </c>
      <c r="AL1450">
        <v>0</v>
      </c>
      <c r="AM1450">
        <v>560</v>
      </c>
      <c r="AN1450">
        <v>560</v>
      </c>
      <c r="AO1450" s="28" t="s">
        <v>103</v>
      </c>
      <c r="AP1450" s="28" t="s">
        <v>97</v>
      </c>
      <c r="AQ1450" t="s">
        <v>177</v>
      </c>
      <c r="AR1450" t="s">
        <v>106</v>
      </c>
      <c r="AS1450">
        <v>796</v>
      </c>
      <c r="AT1450">
        <v>550</v>
      </c>
      <c r="AU1450">
        <v>0</v>
      </c>
      <c r="AV1450">
        <v>1346</v>
      </c>
      <c r="AW1450" s="30">
        <v>0</v>
      </c>
      <c r="AX1450">
        <v>0</v>
      </c>
      <c r="AY1450" s="30">
        <v>1</v>
      </c>
      <c r="AZ1450" s="30">
        <v>1</v>
      </c>
      <c r="BA1450">
        <v>2</v>
      </c>
      <c r="BB1450" s="14">
        <f>IF(Table1[[#This Row],[FullBath]]+Table1[[#This Row],[HalfBath]]=Table1[[#This Row],[BedroomAbvGr]],1,0)</f>
        <v>1</v>
      </c>
      <c r="BC1450">
        <v>1</v>
      </c>
      <c r="BD1450" s="30" t="s">
        <v>98</v>
      </c>
      <c r="BE1450">
        <v>6</v>
      </c>
      <c r="BF1450" t="s">
        <v>224</v>
      </c>
      <c r="BG1450">
        <v>0</v>
      </c>
      <c r="BH1450" t="s">
        <v>83</v>
      </c>
      <c r="BI1450" t="s">
        <v>127</v>
      </c>
      <c r="BJ1450">
        <v>1950</v>
      </c>
      <c r="BK1450" t="s">
        <v>102</v>
      </c>
      <c r="BL1450">
        <v>1</v>
      </c>
      <c r="BM1450">
        <v>384</v>
      </c>
      <c r="BN1450" t="s">
        <v>147</v>
      </c>
      <c r="BO1450" t="s">
        <v>98</v>
      </c>
      <c r="BP1450" t="s">
        <v>105</v>
      </c>
      <c r="BQ1450" s="30">
        <v>168</v>
      </c>
      <c r="BR1450" s="14">
        <f>IF(Table1[[#This Row],[WoodDeckSF]]&gt;0,1,0)</f>
        <v>1</v>
      </c>
      <c r="BS1450">
        <v>24</v>
      </c>
      <c r="BT1450">
        <v>0</v>
      </c>
      <c r="BU1450">
        <v>0</v>
      </c>
      <c r="BV1450">
        <v>0</v>
      </c>
      <c r="BW1450">
        <v>0</v>
      </c>
      <c r="BX1450" s="28" t="s">
        <v>83</v>
      </c>
      <c r="BY1450" s="14">
        <f>IF(Table1[[#This Row],[PoolQC]]="NA", 0, 1)</f>
        <v>0</v>
      </c>
      <c r="BZ1450" s="30" t="s">
        <v>163</v>
      </c>
      <c r="CA1450" s="14">
        <f>IF(Table1[[#This Row],[Fence]]="NA",0,1)</f>
        <v>1</v>
      </c>
      <c r="CB1450" t="s">
        <v>83</v>
      </c>
      <c r="CC1450">
        <v>0</v>
      </c>
      <c r="CD1450" s="30">
        <v>5</v>
      </c>
      <c r="CE1450">
        <v>2007</v>
      </c>
      <c r="CF1450" t="s">
        <v>110</v>
      </c>
      <c r="CG1450" t="s">
        <v>111</v>
      </c>
      <c r="CH1450" s="14">
        <f>IF(Table1[[#This Row],[SaleCondition]]="Normal",1,0)</f>
        <v>1</v>
      </c>
      <c r="CI1450" s="1">
        <v>112000</v>
      </c>
    </row>
    <row r="1451" spans="1:87" x14ac:dyDescent="0.2">
      <c r="A1451">
        <v>1450</v>
      </c>
      <c r="B1451">
        <v>180</v>
      </c>
      <c r="C1451" s="28" t="s">
        <v>142</v>
      </c>
      <c r="D1451">
        <v>21</v>
      </c>
      <c r="E1451">
        <v>1533</v>
      </c>
      <c r="F1451" s="28" t="s">
        <v>82</v>
      </c>
      <c r="G1451" t="s">
        <v>83</v>
      </c>
      <c r="H1451" t="s">
        <v>84</v>
      </c>
      <c r="I1451" s="28" t="s">
        <v>85</v>
      </c>
      <c r="J1451" t="s">
        <v>86</v>
      </c>
      <c r="K1451" s="30" t="s">
        <v>87</v>
      </c>
      <c r="L1451" t="s">
        <v>88</v>
      </c>
      <c r="M1451" s="31" t="s">
        <v>178</v>
      </c>
      <c r="N1451" s="31" t="s">
        <v>90</v>
      </c>
      <c r="O1451" s="28" t="s">
        <v>90</v>
      </c>
      <c r="P1451" t="s">
        <v>198</v>
      </c>
      <c r="Q1451" s="30" t="s">
        <v>191</v>
      </c>
      <c r="R1451" s="28">
        <v>5</v>
      </c>
      <c r="S1451" s="28">
        <v>7</v>
      </c>
      <c r="T1451">
        <v>1970</v>
      </c>
      <c r="U1451">
        <v>1970</v>
      </c>
      <c r="V1451" s="14">
        <f t="shared" si="22"/>
        <v>0</v>
      </c>
      <c r="W1451" s="28" t="s">
        <v>93</v>
      </c>
      <c r="X1451" s="28" t="s">
        <v>94</v>
      </c>
      <c r="Y1451" s="30" t="s">
        <v>180</v>
      </c>
      <c r="Z1451" s="28" t="s">
        <v>181</v>
      </c>
      <c r="AA1451" t="s">
        <v>117</v>
      </c>
      <c r="AB1451" s="28">
        <v>0</v>
      </c>
      <c r="AC1451" s="28" t="s">
        <v>98</v>
      </c>
      <c r="AD1451" s="28" t="s">
        <v>98</v>
      </c>
      <c r="AE1451" s="30" t="s">
        <v>118</v>
      </c>
      <c r="AF1451" t="s">
        <v>97</v>
      </c>
      <c r="AG1451" t="s">
        <v>98</v>
      </c>
      <c r="AH1451" t="s">
        <v>130</v>
      </c>
      <c r="AI1451" t="s">
        <v>101</v>
      </c>
      <c r="AJ1451">
        <v>553</v>
      </c>
      <c r="AK1451" t="s">
        <v>102</v>
      </c>
      <c r="AL1451">
        <v>0</v>
      </c>
      <c r="AM1451">
        <v>77</v>
      </c>
      <c r="AN1451">
        <v>630</v>
      </c>
      <c r="AO1451" s="28" t="s">
        <v>103</v>
      </c>
      <c r="AP1451" s="28" t="s">
        <v>104</v>
      </c>
      <c r="AQ1451" t="s">
        <v>105</v>
      </c>
      <c r="AR1451" t="s">
        <v>106</v>
      </c>
      <c r="AS1451">
        <v>630</v>
      </c>
      <c r="AT1451">
        <v>0</v>
      </c>
      <c r="AU1451">
        <v>0</v>
      </c>
      <c r="AV1451">
        <v>630</v>
      </c>
      <c r="AW1451" s="30">
        <v>1</v>
      </c>
      <c r="AX1451">
        <v>0</v>
      </c>
      <c r="AY1451" s="30">
        <v>1</v>
      </c>
      <c r="AZ1451" s="30">
        <v>0</v>
      </c>
      <c r="BA1451">
        <v>1</v>
      </c>
      <c r="BB1451" s="14">
        <f>IF(Table1[[#This Row],[FullBath]]+Table1[[#This Row],[HalfBath]]=Table1[[#This Row],[BedroomAbvGr]],1,0)</f>
        <v>1</v>
      </c>
      <c r="BC1451">
        <v>1</v>
      </c>
      <c r="BD1451" s="30" t="s">
        <v>104</v>
      </c>
      <c r="BE1451">
        <v>3</v>
      </c>
      <c r="BF1451" t="s">
        <v>107</v>
      </c>
      <c r="BG1451">
        <v>0</v>
      </c>
      <c r="BH1451" t="s">
        <v>83</v>
      </c>
      <c r="BI1451" t="s">
        <v>83</v>
      </c>
      <c r="BJ1451" t="s">
        <v>83</v>
      </c>
      <c r="BK1451" t="s">
        <v>83</v>
      </c>
      <c r="BL1451">
        <v>0</v>
      </c>
      <c r="BM1451">
        <v>0</v>
      </c>
      <c r="BN1451" t="s">
        <v>83</v>
      </c>
      <c r="BO1451" t="s">
        <v>83</v>
      </c>
      <c r="BP1451" t="s">
        <v>105</v>
      </c>
      <c r="BQ1451" s="30">
        <v>0</v>
      </c>
      <c r="BR1451" s="14">
        <f>IF(Table1[[#This Row],[WoodDeckSF]]&gt;0,1,0)</f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s="28" t="s">
        <v>83</v>
      </c>
      <c r="BY1451" s="14">
        <f>IF(Table1[[#This Row],[PoolQC]]="NA", 0, 1)</f>
        <v>0</v>
      </c>
      <c r="BZ1451" s="30" t="s">
        <v>83</v>
      </c>
      <c r="CA1451" s="14">
        <f>IF(Table1[[#This Row],[Fence]]="NA",0,1)</f>
        <v>0</v>
      </c>
      <c r="CB1451" t="s">
        <v>83</v>
      </c>
      <c r="CC1451">
        <v>0</v>
      </c>
      <c r="CD1451" s="30">
        <v>8</v>
      </c>
      <c r="CE1451">
        <v>2006</v>
      </c>
      <c r="CF1451" t="s">
        <v>110</v>
      </c>
      <c r="CG1451" t="s">
        <v>128</v>
      </c>
      <c r="CH1451" s="14">
        <f>IF(Table1[[#This Row],[SaleCondition]]="Normal",1,0)</f>
        <v>0</v>
      </c>
      <c r="CI1451" s="1">
        <v>92000</v>
      </c>
    </row>
    <row r="1452" spans="1:87" x14ac:dyDescent="0.2">
      <c r="A1452">
        <v>1451</v>
      </c>
      <c r="B1452">
        <v>90</v>
      </c>
      <c r="C1452" s="28" t="s">
        <v>81</v>
      </c>
      <c r="D1452">
        <v>60</v>
      </c>
      <c r="E1452">
        <v>9000</v>
      </c>
      <c r="F1452" s="28" t="s">
        <v>82</v>
      </c>
      <c r="G1452" t="s">
        <v>83</v>
      </c>
      <c r="H1452" t="s">
        <v>84</v>
      </c>
      <c r="I1452" s="28" t="s">
        <v>85</v>
      </c>
      <c r="J1452" t="s">
        <v>86</v>
      </c>
      <c r="K1452" s="30" t="s">
        <v>112</v>
      </c>
      <c r="L1452" t="s">
        <v>88</v>
      </c>
      <c r="M1452" s="31" t="s">
        <v>162</v>
      </c>
      <c r="N1452" s="31" t="s">
        <v>90</v>
      </c>
      <c r="O1452" s="28" t="s">
        <v>90</v>
      </c>
      <c r="P1452" t="s">
        <v>167</v>
      </c>
      <c r="Q1452" s="30" t="s">
        <v>92</v>
      </c>
      <c r="R1452" s="28">
        <v>5</v>
      </c>
      <c r="S1452" s="28">
        <v>5</v>
      </c>
      <c r="T1452">
        <v>1974</v>
      </c>
      <c r="U1452">
        <v>1974</v>
      </c>
      <c r="V1452" s="14">
        <f t="shared" si="22"/>
        <v>0</v>
      </c>
      <c r="W1452" s="28" t="s">
        <v>93</v>
      </c>
      <c r="X1452" s="28" t="s">
        <v>94</v>
      </c>
      <c r="Y1452" s="30" t="s">
        <v>95</v>
      </c>
      <c r="Z1452" s="28" t="s">
        <v>95</v>
      </c>
      <c r="AA1452" t="s">
        <v>117</v>
      </c>
      <c r="AB1452" s="28">
        <v>0</v>
      </c>
      <c r="AC1452" s="28" t="s">
        <v>98</v>
      </c>
      <c r="AD1452" s="28" t="s">
        <v>98</v>
      </c>
      <c r="AE1452" s="30" t="s">
        <v>118</v>
      </c>
      <c r="AF1452" t="s">
        <v>97</v>
      </c>
      <c r="AG1452" t="s">
        <v>98</v>
      </c>
      <c r="AH1452" t="s">
        <v>100</v>
      </c>
      <c r="AI1452" t="s">
        <v>102</v>
      </c>
      <c r="AJ1452">
        <v>0</v>
      </c>
      <c r="AK1452" t="s">
        <v>102</v>
      </c>
      <c r="AL1452">
        <v>0</v>
      </c>
      <c r="AM1452">
        <v>896</v>
      </c>
      <c r="AN1452">
        <v>896</v>
      </c>
      <c r="AO1452" s="28" t="s">
        <v>103</v>
      </c>
      <c r="AP1452" s="28" t="s">
        <v>98</v>
      </c>
      <c r="AQ1452" t="s">
        <v>105</v>
      </c>
      <c r="AR1452" t="s">
        <v>106</v>
      </c>
      <c r="AS1452">
        <v>896</v>
      </c>
      <c r="AT1452">
        <v>896</v>
      </c>
      <c r="AU1452">
        <v>0</v>
      </c>
      <c r="AV1452">
        <v>1792</v>
      </c>
      <c r="AW1452" s="30">
        <v>0</v>
      </c>
      <c r="AX1452">
        <v>0</v>
      </c>
      <c r="AY1452" s="30">
        <v>2</v>
      </c>
      <c r="AZ1452" s="30">
        <v>2</v>
      </c>
      <c r="BA1452">
        <v>4</v>
      </c>
      <c r="BB1452" s="14">
        <f>IF(Table1[[#This Row],[FullBath]]+Table1[[#This Row],[HalfBath]]=Table1[[#This Row],[BedroomAbvGr]],1,0)</f>
        <v>1</v>
      </c>
      <c r="BC1452">
        <v>2</v>
      </c>
      <c r="BD1452" s="30" t="s">
        <v>98</v>
      </c>
      <c r="BE1452">
        <v>8</v>
      </c>
      <c r="BF1452" t="s">
        <v>107</v>
      </c>
      <c r="BG1452">
        <v>0</v>
      </c>
      <c r="BH1452" t="s">
        <v>83</v>
      </c>
      <c r="BI1452" t="s">
        <v>83</v>
      </c>
      <c r="BJ1452" t="s">
        <v>83</v>
      </c>
      <c r="BK1452" t="s">
        <v>83</v>
      </c>
      <c r="BL1452">
        <v>0</v>
      </c>
      <c r="BM1452">
        <v>0</v>
      </c>
      <c r="BN1452" t="s">
        <v>83</v>
      </c>
      <c r="BO1452" t="s">
        <v>83</v>
      </c>
      <c r="BP1452" t="s">
        <v>105</v>
      </c>
      <c r="BQ1452" s="30">
        <v>32</v>
      </c>
      <c r="BR1452" s="14">
        <f>IF(Table1[[#This Row],[WoodDeckSF]]&gt;0,1,0)</f>
        <v>1</v>
      </c>
      <c r="BS1452">
        <v>45</v>
      </c>
      <c r="BT1452">
        <v>0</v>
      </c>
      <c r="BU1452">
        <v>0</v>
      </c>
      <c r="BV1452">
        <v>0</v>
      </c>
      <c r="BW1452">
        <v>0</v>
      </c>
      <c r="BX1452" s="28" t="s">
        <v>83</v>
      </c>
      <c r="BY1452" s="14">
        <f>IF(Table1[[#This Row],[PoolQC]]="NA", 0, 1)</f>
        <v>0</v>
      </c>
      <c r="BZ1452" s="30" t="s">
        <v>83</v>
      </c>
      <c r="CA1452" s="14">
        <f>IF(Table1[[#This Row],[Fence]]="NA",0,1)</f>
        <v>0</v>
      </c>
      <c r="CB1452" t="s">
        <v>83</v>
      </c>
      <c r="CC1452">
        <v>0</v>
      </c>
      <c r="CD1452" s="30">
        <v>9</v>
      </c>
      <c r="CE1452">
        <v>2009</v>
      </c>
      <c r="CF1452" t="s">
        <v>110</v>
      </c>
      <c r="CG1452" t="s">
        <v>111</v>
      </c>
      <c r="CH1452" s="14">
        <f>IF(Table1[[#This Row],[SaleCondition]]="Normal",1,0)</f>
        <v>1</v>
      </c>
      <c r="CI1452" s="1">
        <v>136000</v>
      </c>
    </row>
    <row r="1453" spans="1:87" x14ac:dyDescent="0.2">
      <c r="A1453">
        <v>1452</v>
      </c>
      <c r="B1453">
        <v>20</v>
      </c>
      <c r="C1453" s="28" t="s">
        <v>81</v>
      </c>
      <c r="D1453">
        <v>78</v>
      </c>
      <c r="E1453">
        <v>9262</v>
      </c>
      <c r="F1453" s="28" t="s">
        <v>82</v>
      </c>
      <c r="G1453" t="s">
        <v>83</v>
      </c>
      <c r="H1453" t="s">
        <v>84</v>
      </c>
      <c r="I1453" s="28" t="s">
        <v>85</v>
      </c>
      <c r="J1453" t="s">
        <v>86</v>
      </c>
      <c r="K1453" s="30" t="s">
        <v>87</v>
      </c>
      <c r="L1453" t="s">
        <v>88</v>
      </c>
      <c r="M1453" s="31" t="s">
        <v>136</v>
      </c>
      <c r="N1453" s="31" t="s">
        <v>90</v>
      </c>
      <c r="O1453" s="28" t="s">
        <v>90</v>
      </c>
      <c r="P1453" t="s">
        <v>91</v>
      </c>
      <c r="Q1453" s="30" t="s">
        <v>115</v>
      </c>
      <c r="R1453" s="28">
        <v>8</v>
      </c>
      <c r="S1453" s="28">
        <v>5</v>
      </c>
      <c r="T1453">
        <v>2008</v>
      </c>
      <c r="U1453">
        <v>2009</v>
      </c>
      <c r="V1453" s="14">
        <f t="shared" si="22"/>
        <v>1</v>
      </c>
      <c r="W1453" s="28" t="s">
        <v>93</v>
      </c>
      <c r="X1453" s="28" t="s">
        <v>94</v>
      </c>
      <c r="Y1453" s="30" t="s">
        <v>180</v>
      </c>
      <c r="Z1453" s="28" t="s">
        <v>181</v>
      </c>
      <c r="AA1453" t="s">
        <v>137</v>
      </c>
      <c r="AB1453" s="28">
        <v>194</v>
      </c>
      <c r="AC1453" s="28" t="s">
        <v>97</v>
      </c>
      <c r="AD1453" s="28" t="s">
        <v>98</v>
      </c>
      <c r="AE1453" s="30" t="s">
        <v>99</v>
      </c>
      <c r="AF1453" t="s">
        <v>97</v>
      </c>
      <c r="AG1453" t="s">
        <v>98</v>
      </c>
      <c r="AH1453" t="s">
        <v>100</v>
      </c>
      <c r="AI1453" t="s">
        <v>102</v>
      </c>
      <c r="AJ1453">
        <v>0</v>
      </c>
      <c r="AK1453" t="s">
        <v>102</v>
      </c>
      <c r="AL1453">
        <v>0</v>
      </c>
      <c r="AM1453">
        <v>1573</v>
      </c>
      <c r="AN1453">
        <v>1573</v>
      </c>
      <c r="AO1453" s="28" t="s">
        <v>103</v>
      </c>
      <c r="AP1453" s="28" t="s">
        <v>104</v>
      </c>
      <c r="AQ1453" t="s">
        <v>105</v>
      </c>
      <c r="AR1453" t="s">
        <v>106</v>
      </c>
      <c r="AS1453">
        <v>1578</v>
      </c>
      <c r="AT1453">
        <v>0</v>
      </c>
      <c r="AU1453">
        <v>0</v>
      </c>
      <c r="AV1453">
        <v>1578</v>
      </c>
      <c r="AW1453" s="30">
        <v>0</v>
      </c>
      <c r="AX1453">
        <v>0</v>
      </c>
      <c r="AY1453" s="30">
        <v>2</v>
      </c>
      <c r="AZ1453" s="30">
        <v>0</v>
      </c>
      <c r="BA1453">
        <v>3</v>
      </c>
      <c r="BB1453" s="14">
        <f>IF(Table1[[#This Row],[FullBath]]+Table1[[#This Row],[HalfBath]]=Table1[[#This Row],[BedroomAbvGr]],1,0)</f>
        <v>0</v>
      </c>
      <c r="BC1453">
        <v>1</v>
      </c>
      <c r="BD1453" s="30" t="s">
        <v>104</v>
      </c>
      <c r="BE1453">
        <v>7</v>
      </c>
      <c r="BF1453" t="s">
        <v>107</v>
      </c>
      <c r="BG1453">
        <v>1</v>
      </c>
      <c r="BH1453" t="s">
        <v>97</v>
      </c>
      <c r="BI1453" t="s">
        <v>108</v>
      </c>
      <c r="BJ1453">
        <v>2008</v>
      </c>
      <c r="BK1453" t="s">
        <v>157</v>
      </c>
      <c r="BL1453">
        <v>3</v>
      </c>
      <c r="BM1453">
        <v>840</v>
      </c>
      <c r="BN1453" t="s">
        <v>98</v>
      </c>
      <c r="BO1453" t="s">
        <v>98</v>
      </c>
      <c r="BP1453" t="s">
        <v>105</v>
      </c>
      <c r="BQ1453" s="30">
        <v>0</v>
      </c>
      <c r="BR1453" s="14">
        <f>IF(Table1[[#This Row],[WoodDeckSF]]&gt;0,1,0)</f>
        <v>0</v>
      </c>
      <c r="BS1453">
        <v>36</v>
      </c>
      <c r="BT1453">
        <v>0</v>
      </c>
      <c r="BU1453">
        <v>0</v>
      </c>
      <c r="BV1453">
        <v>0</v>
      </c>
      <c r="BW1453">
        <v>0</v>
      </c>
      <c r="BX1453" s="28" t="s">
        <v>83</v>
      </c>
      <c r="BY1453" s="14">
        <f>IF(Table1[[#This Row],[PoolQC]]="NA", 0, 1)</f>
        <v>0</v>
      </c>
      <c r="BZ1453" s="30" t="s">
        <v>83</v>
      </c>
      <c r="CA1453" s="14">
        <f>IF(Table1[[#This Row],[Fence]]="NA",0,1)</f>
        <v>0</v>
      </c>
      <c r="CB1453" t="s">
        <v>83</v>
      </c>
      <c r="CC1453">
        <v>0</v>
      </c>
      <c r="CD1453" s="30">
        <v>5</v>
      </c>
      <c r="CE1453">
        <v>2009</v>
      </c>
      <c r="CF1453" t="s">
        <v>158</v>
      </c>
      <c r="CG1453" t="s">
        <v>159</v>
      </c>
      <c r="CH1453" s="14">
        <f>IF(Table1[[#This Row],[SaleCondition]]="Normal",1,0)</f>
        <v>0</v>
      </c>
      <c r="CI1453" s="1">
        <v>287090</v>
      </c>
    </row>
    <row r="1454" spans="1:87" x14ac:dyDescent="0.2">
      <c r="A1454">
        <v>1453</v>
      </c>
      <c r="B1454">
        <v>180</v>
      </c>
      <c r="C1454" s="28" t="s">
        <v>142</v>
      </c>
      <c r="D1454">
        <v>35</v>
      </c>
      <c r="E1454">
        <v>3675</v>
      </c>
      <c r="F1454" s="28" t="s">
        <v>82</v>
      </c>
      <c r="G1454" t="s">
        <v>83</v>
      </c>
      <c r="H1454" t="s">
        <v>84</v>
      </c>
      <c r="I1454" s="28" t="s">
        <v>85</v>
      </c>
      <c r="J1454" t="s">
        <v>86</v>
      </c>
      <c r="K1454" s="30" t="s">
        <v>87</v>
      </c>
      <c r="L1454" t="s">
        <v>88</v>
      </c>
      <c r="M1454" s="31" t="s">
        <v>185</v>
      </c>
      <c r="N1454" s="31" t="s">
        <v>90</v>
      </c>
      <c r="O1454" s="28" t="s">
        <v>90</v>
      </c>
      <c r="P1454" t="s">
        <v>179</v>
      </c>
      <c r="Q1454" s="30" t="s">
        <v>197</v>
      </c>
      <c r="R1454" s="28">
        <v>5</v>
      </c>
      <c r="S1454" s="28">
        <v>5</v>
      </c>
      <c r="T1454">
        <v>2005</v>
      </c>
      <c r="U1454">
        <v>2005</v>
      </c>
      <c r="V1454" s="14">
        <f t="shared" si="22"/>
        <v>0</v>
      </c>
      <c r="W1454" s="28" t="s">
        <v>93</v>
      </c>
      <c r="X1454" s="28" t="s">
        <v>94</v>
      </c>
      <c r="Y1454" s="30" t="s">
        <v>95</v>
      </c>
      <c r="Z1454" s="28" t="s">
        <v>95</v>
      </c>
      <c r="AA1454" t="s">
        <v>96</v>
      </c>
      <c r="AB1454" s="28">
        <v>80</v>
      </c>
      <c r="AC1454" s="28" t="s">
        <v>98</v>
      </c>
      <c r="AD1454" s="28" t="s">
        <v>98</v>
      </c>
      <c r="AE1454" s="30" t="s">
        <v>99</v>
      </c>
      <c r="AF1454" t="s">
        <v>97</v>
      </c>
      <c r="AG1454" t="s">
        <v>98</v>
      </c>
      <c r="AH1454" t="s">
        <v>97</v>
      </c>
      <c r="AI1454" t="s">
        <v>101</v>
      </c>
      <c r="AJ1454">
        <v>547</v>
      </c>
      <c r="AK1454" t="s">
        <v>102</v>
      </c>
      <c r="AL1454">
        <v>0</v>
      </c>
      <c r="AM1454">
        <v>0</v>
      </c>
      <c r="AN1454">
        <v>547</v>
      </c>
      <c r="AO1454" s="28" t="s">
        <v>103</v>
      </c>
      <c r="AP1454" s="28" t="s">
        <v>97</v>
      </c>
      <c r="AQ1454" t="s">
        <v>105</v>
      </c>
      <c r="AR1454" t="s">
        <v>106</v>
      </c>
      <c r="AS1454">
        <v>1072</v>
      </c>
      <c r="AT1454">
        <v>0</v>
      </c>
      <c r="AU1454">
        <v>0</v>
      </c>
      <c r="AV1454">
        <v>1072</v>
      </c>
      <c r="AW1454" s="30">
        <v>1</v>
      </c>
      <c r="AX1454">
        <v>0</v>
      </c>
      <c r="AY1454" s="30">
        <v>1</v>
      </c>
      <c r="AZ1454" s="30">
        <v>0</v>
      </c>
      <c r="BA1454">
        <v>2</v>
      </c>
      <c r="BB1454" s="14">
        <f>IF(Table1[[#This Row],[FullBath]]+Table1[[#This Row],[HalfBath]]=Table1[[#This Row],[BedroomAbvGr]],1,0)</f>
        <v>0</v>
      </c>
      <c r="BC1454">
        <v>1</v>
      </c>
      <c r="BD1454" s="30" t="s">
        <v>98</v>
      </c>
      <c r="BE1454">
        <v>5</v>
      </c>
      <c r="BF1454" t="s">
        <v>107</v>
      </c>
      <c r="BG1454">
        <v>0</v>
      </c>
      <c r="BH1454" t="s">
        <v>83</v>
      </c>
      <c r="BI1454" t="s">
        <v>209</v>
      </c>
      <c r="BJ1454">
        <v>2005</v>
      </c>
      <c r="BK1454" t="s">
        <v>157</v>
      </c>
      <c r="BL1454">
        <v>2</v>
      </c>
      <c r="BM1454">
        <v>525</v>
      </c>
      <c r="BN1454" t="s">
        <v>98</v>
      </c>
      <c r="BO1454" t="s">
        <v>98</v>
      </c>
      <c r="BP1454" t="s">
        <v>105</v>
      </c>
      <c r="BQ1454" s="30">
        <v>0</v>
      </c>
      <c r="BR1454" s="14">
        <f>IF(Table1[[#This Row],[WoodDeckSF]]&gt;0,1,0)</f>
        <v>0</v>
      </c>
      <c r="BS1454">
        <v>28</v>
      </c>
      <c r="BT1454">
        <v>0</v>
      </c>
      <c r="BU1454">
        <v>0</v>
      </c>
      <c r="BV1454">
        <v>0</v>
      </c>
      <c r="BW1454">
        <v>0</v>
      </c>
      <c r="BX1454" s="28" t="s">
        <v>83</v>
      </c>
      <c r="BY1454" s="14">
        <f>IF(Table1[[#This Row],[PoolQC]]="NA", 0, 1)</f>
        <v>0</v>
      </c>
      <c r="BZ1454" s="30" t="s">
        <v>83</v>
      </c>
      <c r="CA1454" s="14">
        <f>IF(Table1[[#This Row],[Fence]]="NA",0,1)</f>
        <v>0</v>
      </c>
      <c r="CB1454" t="s">
        <v>83</v>
      </c>
      <c r="CC1454">
        <v>0</v>
      </c>
      <c r="CD1454" s="30">
        <v>5</v>
      </c>
      <c r="CE1454">
        <v>2006</v>
      </c>
      <c r="CF1454" t="s">
        <v>110</v>
      </c>
      <c r="CG1454" t="s">
        <v>111</v>
      </c>
      <c r="CH1454" s="14">
        <f>IF(Table1[[#This Row],[SaleCondition]]="Normal",1,0)</f>
        <v>1</v>
      </c>
      <c r="CI1454" s="1">
        <v>145000</v>
      </c>
    </row>
    <row r="1455" spans="1:87" x14ac:dyDescent="0.2">
      <c r="A1455">
        <v>1454</v>
      </c>
      <c r="B1455">
        <v>20</v>
      </c>
      <c r="C1455" s="28" t="s">
        <v>81</v>
      </c>
      <c r="D1455">
        <v>90</v>
      </c>
      <c r="E1455">
        <v>17217</v>
      </c>
      <c r="F1455" s="28" t="s">
        <v>82</v>
      </c>
      <c r="G1455" t="s">
        <v>83</v>
      </c>
      <c r="H1455" t="s">
        <v>84</v>
      </c>
      <c r="I1455" s="28" t="s">
        <v>85</v>
      </c>
      <c r="J1455" t="s">
        <v>86</v>
      </c>
      <c r="K1455" s="30" t="s">
        <v>87</v>
      </c>
      <c r="L1455" t="s">
        <v>88</v>
      </c>
      <c r="M1455" s="31" t="s">
        <v>131</v>
      </c>
      <c r="N1455" s="31" t="s">
        <v>90</v>
      </c>
      <c r="O1455" s="28" t="s">
        <v>90</v>
      </c>
      <c r="P1455" t="s">
        <v>91</v>
      </c>
      <c r="Q1455" s="30" t="s">
        <v>115</v>
      </c>
      <c r="R1455" s="28">
        <v>5</v>
      </c>
      <c r="S1455" s="28">
        <v>5</v>
      </c>
      <c r="T1455">
        <v>2006</v>
      </c>
      <c r="U1455">
        <v>2006</v>
      </c>
      <c r="V1455" s="14">
        <f t="shared" si="22"/>
        <v>0</v>
      </c>
      <c r="W1455" s="28" t="s">
        <v>93</v>
      </c>
      <c r="X1455" s="28" t="s">
        <v>94</v>
      </c>
      <c r="Y1455" s="30" t="s">
        <v>95</v>
      </c>
      <c r="Z1455" s="28" t="s">
        <v>95</v>
      </c>
      <c r="AA1455" t="s">
        <v>117</v>
      </c>
      <c r="AB1455" s="28">
        <v>0</v>
      </c>
      <c r="AC1455" s="28" t="s">
        <v>98</v>
      </c>
      <c r="AD1455" s="28" t="s">
        <v>98</v>
      </c>
      <c r="AE1455" s="30" t="s">
        <v>99</v>
      </c>
      <c r="AF1455" t="s">
        <v>97</v>
      </c>
      <c r="AG1455" t="s">
        <v>98</v>
      </c>
      <c r="AH1455" t="s">
        <v>100</v>
      </c>
      <c r="AI1455" t="s">
        <v>102</v>
      </c>
      <c r="AJ1455">
        <v>0</v>
      </c>
      <c r="AK1455" t="s">
        <v>102</v>
      </c>
      <c r="AL1455">
        <v>0</v>
      </c>
      <c r="AM1455">
        <v>1140</v>
      </c>
      <c r="AN1455">
        <v>1140</v>
      </c>
      <c r="AO1455" s="28" t="s">
        <v>103</v>
      </c>
      <c r="AP1455" s="28" t="s">
        <v>104</v>
      </c>
      <c r="AQ1455" t="s">
        <v>105</v>
      </c>
      <c r="AR1455" t="s">
        <v>106</v>
      </c>
      <c r="AS1455">
        <v>1140</v>
      </c>
      <c r="AT1455">
        <v>0</v>
      </c>
      <c r="AU1455">
        <v>0</v>
      </c>
      <c r="AV1455">
        <v>1140</v>
      </c>
      <c r="AW1455" s="30">
        <v>0</v>
      </c>
      <c r="AX1455">
        <v>0</v>
      </c>
      <c r="AY1455" s="30">
        <v>1</v>
      </c>
      <c r="AZ1455" s="30">
        <v>0</v>
      </c>
      <c r="BA1455">
        <v>3</v>
      </c>
      <c r="BB1455" s="14">
        <f>IF(Table1[[#This Row],[FullBath]]+Table1[[#This Row],[HalfBath]]=Table1[[#This Row],[BedroomAbvGr]],1,0)</f>
        <v>0</v>
      </c>
      <c r="BC1455">
        <v>1</v>
      </c>
      <c r="BD1455" s="30" t="s">
        <v>98</v>
      </c>
      <c r="BE1455">
        <v>6</v>
      </c>
      <c r="BF1455" t="s">
        <v>107</v>
      </c>
      <c r="BG1455">
        <v>0</v>
      </c>
      <c r="BH1455" t="s">
        <v>83</v>
      </c>
      <c r="BI1455" t="s">
        <v>83</v>
      </c>
      <c r="BJ1455" t="s">
        <v>83</v>
      </c>
      <c r="BK1455" t="s">
        <v>83</v>
      </c>
      <c r="BL1455">
        <v>0</v>
      </c>
      <c r="BM1455">
        <v>0</v>
      </c>
      <c r="BN1455" t="s">
        <v>83</v>
      </c>
      <c r="BO1455" t="s">
        <v>83</v>
      </c>
      <c r="BP1455" t="s">
        <v>105</v>
      </c>
      <c r="BQ1455" s="30">
        <v>36</v>
      </c>
      <c r="BR1455" s="14">
        <f>IF(Table1[[#This Row],[WoodDeckSF]]&gt;0,1,0)</f>
        <v>1</v>
      </c>
      <c r="BS1455">
        <v>56</v>
      </c>
      <c r="BT1455">
        <v>0</v>
      </c>
      <c r="BU1455">
        <v>0</v>
      </c>
      <c r="BV1455">
        <v>0</v>
      </c>
      <c r="BW1455">
        <v>0</v>
      </c>
      <c r="BX1455" s="28" t="s">
        <v>83</v>
      </c>
      <c r="BY1455" s="14">
        <f>IF(Table1[[#This Row],[PoolQC]]="NA", 0, 1)</f>
        <v>0</v>
      </c>
      <c r="BZ1455" s="30" t="s">
        <v>83</v>
      </c>
      <c r="CA1455" s="14">
        <f>IF(Table1[[#This Row],[Fence]]="NA",0,1)</f>
        <v>0</v>
      </c>
      <c r="CB1455" t="s">
        <v>83</v>
      </c>
      <c r="CC1455">
        <v>0</v>
      </c>
      <c r="CD1455" s="30">
        <v>7</v>
      </c>
      <c r="CE1455">
        <v>2006</v>
      </c>
      <c r="CF1455" t="s">
        <v>110</v>
      </c>
      <c r="CG1455" t="s">
        <v>128</v>
      </c>
      <c r="CH1455" s="14">
        <f>IF(Table1[[#This Row],[SaleCondition]]="Normal",1,0)</f>
        <v>0</v>
      </c>
      <c r="CI1455" s="1">
        <v>84500</v>
      </c>
    </row>
    <row r="1456" spans="1:87" x14ac:dyDescent="0.2">
      <c r="A1456">
        <v>1455</v>
      </c>
      <c r="B1456">
        <v>20</v>
      </c>
      <c r="C1456" s="28" t="s">
        <v>192</v>
      </c>
      <c r="D1456">
        <v>62</v>
      </c>
      <c r="E1456">
        <v>7500</v>
      </c>
      <c r="F1456" s="28" t="s">
        <v>82</v>
      </c>
      <c r="G1456" t="s">
        <v>82</v>
      </c>
      <c r="H1456" t="s">
        <v>84</v>
      </c>
      <c r="I1456" s="28" t="s">
        <v>85</v>
      </c>
      <c r="J1456" t="s">
        <v>86</v>
      </c>
      <c r="K1456" s="30" t="s">
        <v>87</v>
      </c>
      <c r="L1456" t="s">
        <v>88</v>
      </c>
      <c r="M1456" s="31" t="s">
        <v>136</v>
      </c>
      <c r="N1456" s="31" t="s">
        <v>90</v>
      </c>
      <c r="O1456" s="28" t="s">
        <v>90</v>
      </c>
      <c r="P1456" t="s">
        <v>91</v>
      </c>
      <c r="Q1456" s="30" t="s">
        <v>115</v>
      </c>
      <c r="R1456" s="28">
        <v>7</v>
      </c>
      <c r="S1456" s="28">
        <v>5</v>
      </c>
      <c r="T1456">
        <v>2004</v>
      </c>
      <c r="U1456">
        <v>2005</v>
      </c>
      <c r="V1456" s="14">
        <f t="shared" si="22"/>
        <v>1</v>
      </c>
      <c r="W1456" s="28" t="s">
        <v>93</v>
      </c>
      <c r="X1456" s="28" t="s">
        <v>94</v>
      </c>
      <c r="Y1456" s="30" t="s">
        <v>95</v>
      </c>
      <c r="Z1456" s="28" t="s">
        <v>95</v>
      </c>
      <c r="AA1456" t="s">
        <v>117</v>
      </c>
      <c r="AB1456" s="28">
        <v>0</v>
      </c>
      <c r="AC1456" s="28" t="s">
        <v>97</v>
      </c>
      <c r="AD1456" s="28" t="s">
        <v>98</v>
      </c>
      <c r="AE1456" s="30" t="s">
        <v>99</v>
      </c>
      <c r="AF1456" t="s">
        <v>97</v>
      </c>
      <c r="AG1456" t="s">
        <v>98</v>
      </c>
      <c r="AH1456" t="s">
        <v>100</v>
      </c>
      <c r="AI1456" t="s">
        <v>101</v>
      </c>
      <c r="AJ1456">
        <v>410</v>
      </c>
      <c r="AK1456" t="s">
        <v>102</v>
      </c>
      <c r="AL1456">
        <v>0</v>
      </c>
      <c r="AM1456">
        <v>811</v>
      </c>
      <c r="AN1456">
        <v>1221</v>
      </c>
      <c r="AO1456" s="28" t="s">
        <v>103</v>
      </c>
      <c r="AP1456" s="28" t="s">
        <v>104</v>
      </c>
      <c r="AQ1456" t="s">
        <v>105</v>
      </c>
      <c r="AR1456" t="s">
        <v>106</v>
      </c>
      <c r="AS1456">
        <v>1221</v>
      </c>
      <c r="AT1456">
        <v>0</v>
      </c>
      <c r="AU1456">
        <v>0</v>
      </c>
      <c r="AV1456">
        <v>1221</v>
      </c>
      <c r="AW1456" s="30">
        <v>1</v>
      </c>
      <c r="AX1456">
        <v>0</v>
      </c>
      <c r="AY1456" s="30">
        <v>2</v>
      </c>
      <c r="AZ1456" s="30">
        <v>0</v>
      </c>
      <c r="BA1456">
        <v>2</v>
      </c>
      <c r="BB1456" s="14">
        <f>IF(Table1[[#This Row],[FullBath]]+Table1[[#This Row],[HalfBath]]=Table1[[#This Row],[BedroomAbvGr]],1,0)</f>
        <v>1</v>
      </c>
      <c r="BC1456">
        <v>1</v>
      </c>
      <c r="BD1456" s="30" t="s">
        <v>97</v>
      </c>
      <c r="BE1456">
        <v>6</v>
      </c>
      <c r="BF1456" t="s">
        <v>107</v>
      </c>
      <c r="BG1456">
        <v>0</v>
      </c>
      <c r="BH1456" t="s">
        <v>83</v>
      </c>
      <c r="BI1456" t="s">
        <v>108</v>
      </c>
      <c r="BJ1456">
        <v>2004</v>
      </c>
      <c r="BK1456" t="s">
        <v>109</v>
      </c>
      <c r="BL1456">
        <v>2</v>
      </c>
      <c r="BM1456">
        <v>400</v>
      </c>
      <c r="BN1456" t="s">
        <v>98</v>
      </c>
      <c r="BO1456" t="s">
        <v>98</v>
      </c>
      <c r="BP1456" t="s">
        <v>105</v>
      </c>
      <c r="BQ1456" s="30">
        <v>0</v>
      </c>
      <c r="BR1456" s="14">
        <f>IF(Table1[[#This Row],[WoodDeckSF]]&gt;0,1,0)</f>
        <v>0</v>
      </c>
      <c r="BS1456">
        <v>113</v>
      </c>
      <c r="BT1456">
        <v>0</v>
      </c>
      <c r="BU1456">
        <v>0</v>
      </c>
      <c r="BV1456">
        <v>0</v>
      </c>
      <c r="BW1456">
        <v>0</v>
      </c>
      <c r="BX1456" s="28" t="s">
        <v>83</v>
      </c>
      <c r="BY1456" s="14">
        <f>IF(Table1[[#This Row],[PoolQC]]="NA", 0, 1)</f>
        <v>0</v>
      </c>
      <c r="BZ1456" s="30" t="s">
        <v>83</v>
      </c>
      <c r="CA1456" s="14">
        <f>IF(Table1[[#This Row],[Fence]]="NA",0,1)</f>
        <v>0</v>
      </c>
      <c r="CB1456" t="s">
        <v>83</v>
      </c>
      <c r="CC1456">
        <v>0</v>
      </c>
      <c r="CD1456" s="30">
        <v>10</v>
      </c>
      <c r="CE1456">
        <v>2009</v>
      </c>
      <c r="CF1456" t="s">
        <v>110</v>
      </c>
      <c r="CG1456" t="s">
        <v>111</v>
      </c>
      <c r="CH1456" s="14">
        <f>IF(Table1[[#This Row],[SaleCondition]]="Normal",1,0)</f>
        <v>1</v>
      </c>
      <c r="CI1456" s="1">
        <v>185000</v>
      </c>
    </row>
    <row r="1457" spans="1:87" x14ac:dyDescent="0.2">
      <c r="A1457">
        <v>1456</v>
      </c>
      <c r="B1457">
        <v>60</v>
      </c>
      <c r="C1457" s="28" t="s">
        <v>81</v>
      </c>
      <c r="D1457">
        <v>62</v>
      </c>
      <c r="E1457">
        <v>7917</v>
      </c>
      <c r="F1457" s="28" t="s">
        <v>82</v>
      </c>
      <c r="G1457" t="s">
        <v>83</v>
      </c>
      <c r="H1457" t="s">
        <v>84</v>
      </c>
      <c r="I1457" s="28" t="s">
        <v>85</v>
      </c>
      <c r="J1457" t="s">
        <v>86</v>
      </c>
      <c r="K1457" s="30" t="s">
        <v>87</v>
      </c>
      <c r="L1457" t="s">
        <v>88</v>
      </c>
      <c r="M1457" s="31" t="s">
        <v>193</v>
      </c>
      <c r="N1457" s="31" t="s">
        <v>90</v>
      </c>
      <c r="O1457" s="28" t="s">
        <v>90</v>
      </c>
      <c r="P1457" t="s">
        <v>91</v>
      </c>
      <c r="Q1457" s="30" t="s">
        <v>92</v>
      </c>
      <c r="R1457" s="28">
        <v>6</v>
      </c>
      <c r="S1457" s="28">
        <v>5</v>
      </c>
      <c r="T1457">
        <v>1999</v>
      </c>
      <c r="U1457">
        <v>2000</v>
      </c>
      <c r="V1457" s="14">
        <f t="shared" si="22"/>
        <v>1</v>
      </c>
      <c r="W1457" s="28" t="s">
        <v>93</v>
      </c>
      <c r="X1457" s="28" t="s">
        <v>94</v>
      </c>
      <c r="Y1457" s="30" t="s">
        <v>95</v>
      </c>
      <c r="Z1457" s="28" t="s">
        <v>95</v>
      </c>
      <c r="AA1457" t="s">
        <v>117</v>
      </c>
      <c r="AB1457" s="28">
        <v>0</v>
      </c>
      <c r="AC1457" s="28" t="s">
        <v>98</v>
      </c>
      <c r="AD1457" s="28" t="s">
        <v>98</v>
      </c>
      <c r="AE1457" s="30" t="s">
        <v>99</v>
      </c>
      <c r="AF1457" t="s">
        <v>97</v>
      </c>
      <c r="AG1457" t="s">
        <v>98</v>
      </c>
      <c r="AH1457" t="s">
        <v>100</v>
      </c>
      <c r="AI1457" t="s">
        <v>102</v>
      </c>
      <c r="AJ1457">
        <v>0</v>
      </c>
      <c r="AK1457" t="s">
        <v>102</v>
      </c>
      <c r="AL1457">
        <v>0</v>
      </c>
      <c r="AM1457">
        <v>953</v>
      </c>
      <c r="AN1457">
        <v>953</v>
      </c>
      <c r="AO1457" s="28" t="s">
        <v>103</v>
      </c>
      <c r="AP1457" s="28" t="s">
        <v>104</v>
      </c>
      <c r="AQ1457" t="s">
        <v>105</v>
      </c>
      <c r="AR1457" t="s">
        <v>106</v>
      </c>
      <c r="AS1457">
        <v>953</v>
      </c>
      <c r="AT1457">
        <v>694</v>
      </c>
      <c r="AU1457">
        <v>0</v>
      </c>
      <c r="AV1457">
        <v>1647</v>
      </c>
      <c r="AW1457" s="30">
        <v>0</v>
      </c>
      <c r="AX1457">
        <v>0</v>
      </c>
      <c r="AY1457" s="30">
        <v>2</v>
      </c>
      <c r="AZ1457" s="30">
        <v>1</v>
      </c>
      <c r="BA1457">
        <v>3</v>
      </c>
      <c r="BB1457" s="14">
        <f>IF(Table1[[#This Row],[FullBath]]+Table1[[#This Row],[HalfBath]]=Table1[[#This Row],[BedroomAbvGr]],1,0)</f>
        <v>1</v>
      </c>
      <c r="BC1457">
        <v>1</v>
      </c>
      <c r="BD1457" s="30" t="s">
        <v>98</v>
      </c>
      <c r="BE1457">
        <v>7</v>
      </c>
      <c r="BF1457" t="s">
        <v>107</v>
      </c>
      <c r="BG1457">
        <v>1</v>
      </c>
      <c r="BH1457" t="s">
        <v>98</v>
      </c>
      <c r="BI1457" t="s">
        <v>108</v>
      </c>
      <c r="BJ1457">
        <v>1999</v>
      </c>
      <c r="BK1457" t="s">
        <v>109</v>
      </c>
      <c r="BL1457">
        <v>2</v>
      </c>
      <c r="BM1457">
        <v>460</v>
      </c>
      <c r="BN1457" t="s">
        <v>98</v>
      </c>
      <c r="BO1457" t="s">
        <v>98</v>
      </c>
      <c r="BP1457" t="s">
        <v>105</v>
      </c>
      <c r="BQ1457" s="30">
        <v>0</v>
      </c>
      <c r="BR1457" s="14">
        <f>IF(Table1[[#This Row],[WoodDeckSF]]&gt;0,1,0)</f>
        <v>0</v>
      </c>
      <c r="BS1457">
        <v>40</v>
      </c>
      <c r="BT1457">
        <v>0</v>
      </c>
      <c r="BU1457">
        <v>0</v>
      </c>
      <c r="BV1457">
        <v>0</v>
      </c>
      <c r="BW1457">
        <v>0</v>
      </c>
      <c r="BX1457" s="28" t="s">
        <v>83</v>
      </c>
      <c r="BY1457" s="14">
        <f>IF(Table1[[#This Row],[PoolQC]]="NA", 0, 1)</f>
        <v>0</v>
      </c>
      <c r="BZ1457" s="30" t="s">
        <v>83</v>
      </c>
      <c r="CA1457" s="14">
        <f>IF(Table1[[#This Row],[Fence]]="NA",0,1)</f>
        <v>0</v>
      </c>
      <c r="CB1457" t="s">
        <v>83</v>
      </c>
      <c r="CC1457">
        <v>0</v>
      </c>
      <c r="CD1457" s="30">
        <v>8</v>
      </c>
      <c r="CE1457">
        <v>2007</v>
      </c>
      <c r="CF1457" t="s">
        <v>110</v>
      </c>
      <c r="CG1457" t="s">
        <v>111</v>
      </c>
      <c r="CH1457" s="14">
        <f>IF(Table1[[#This Row],[SaleCondition]]="Normal",1,0)</f>
        <v>1</v>
      </c>
      <c r="CI1457" s="1">
        <v>175000</v>
      </c>
    </row>
    <row r="1458" spans="1:87" x14ac:dyDescent="0.2">
      <c r="A1458">
        <v>1457</v>
      </c>
      <c r="B1458">
        <v>20</v>
      </c>
      <c r="C1458" s="28" t="s">
        <v>81</v>
      </c>
      <c r="D1458">
        <v>85</v>
      </c>
      <c r="E1458">
        <v>13175</v>
      </c>
      <c r="F1458" s="28" t="s">
        <v>82</v>
      </c>
      <c r="G1458" t="s">
        <v>83</v>
      </c>
      <c r="H1458" t="s">
        <v>84</v>
      </c>
      <c r="I1458" s="28" t="s">
        <v>85</v>
      </c>
      <c r="J1458" t="s">
        <v>86</v>
      </c>
      <c r="K1458" s="30" t="s">
        <v>87</v>
      </c>
      <c r="L1458" t="s">
        <v>88</v>
      </c>
      <c r="M1458" s="31" t="s">
        <v>138</v>
      </c>
      <c r="N1458" s="31" t="s">
        <v>90</v>
      </c>
      <c r="O1458" s="28" t="s">
        <v>90</v>
      </c>
      <c r="P1458" t="s">
        <v>91</v>
      </c>
      <c r="Q1458" s="30" t="s">
        <v>115</v>
      </c>
      <c r="R1458" s="28">
        <v>6</v>
      </c>
      <c r="S1458" s="28">
        <v>6</v>
      </c>
      <c r="T1458">
        <v>1978</v>
      </c>
      <c r="U1458">
        <v>1988</v>
      </c>
      <c r="V1458" s="14">
        <f t="shared" si="22"/>
        <v>1</v>
      </c>
      <c r="W1458" s="28" t="s">
        <v>93</v>
      </c>
      <c r="X1458" s="28" t="s">
        <v>94</v>
      </c>
      <c r="Y1458" s="30" t="s">
        <v>161</v>
      </c>
      <c r="Z1458" s="28" t="s">
        <v>161</v>
      </c>
      <c r="AA1458" t="s">
        <v>137</v>
      </c>
      <c r="AB1458" s="28">
        <v>119</v>
      </c>
      <c r="AC1458" s="28" t="s">
        <v>98</v>
      </c>
      <c r="AD1458" s="28" t="s">
        <v>98</v>
      </c>
      <c r="AE1458" s="30" t="s">
        <v>118</v>
      </c>
      <c r="AF1458" t="s">
        <v>97</v>
      </c>
      <c r="AG1458" t="s">
        <v>98</v>
      </c>
      <c r="AH1458" t="s">
        <v>100</v>
      </c>
      <c r="AI1458" t="s">
        <v>119</v>
      </c>
      <c r="AJ1458">
        <v>790</v>
      </c>
      <c r="AK1458" t="s">
        <v>153</v>
      </c>
      <c r="AL1458">
        <v>163</v>
      </c>
      <c r="AM1458">
        <v>589</v>
      </c>
      <c r="AN1458">
        <v>1542</v>
      </c>
      <c r="AO1458" s="28" t="s">
        <v>103</v>
      </c>
      <c r="AP1458" s="28" t="s">
        <v>98</v>
      </c>
      <c r="AQ1458" t="s">
        <v>105</v>
      </c>
      <c r="AR1458" t="s">
        <v>106</v>
      </c>
      <c r="AS1458">
        <v>2073</v>
      </c>
      <c r="AT1458">
        <v>0</v>
      </c>
      <c r="AU1458">
        <v>0</v>
      </c>
      <c r="AV1458">
        <v>2073</v>
      </c>
      <c r="AW1458" s="30">
        <v>1</v>
      </c>
      <c r="AX1458">
        <v>0</v>
      </c>
      <c r="AY1458" s="30">
        <v>2</v>
      </c>
      <c r="AZ1458" s="30">
        <v>0</v>
      </c>
      <c r="BA1458">
        <v>3</v>
      </c>
      <c r="BB1458" s="14">
        <f>IF(Table1[[#This Row],[FullBath]]+Table1[[#This Row],[HalfBath]]=Table1[[#This Row],[BedroomAbvGr]],1,0)</f>
        <v>0</v>
      </c>
      <c r="BC1458">
        <v>1</v>
      </c>
      <c r="BD1458" s="30" t="s">
        <v>98</v>
      </c>
      <c r="BE1458">
        <v>7</v>
      </c>
      <c r="BF1458" t="s">
        <v>146</v>
      </c>
      <c r="BG1458">
        <v>2</v>
      </c>
      <c r="BH1458" t="s">
        <v>98</v>
      </c>
      <c r="BI1458" t="s">
        <v>108</v>
      </c>
      <c r="BJ1458">
        <v>1978</v>
      </c>
      <c r="BK1458" t="s">
        <v>102</v>
      </c>
      <c r="BL1458">
        <v>2</v>
      </c>
      <c r="BM1458">
        <v>500</v>
      </c>
      <c r="BN1458" t="s">
        <v>98</v>
      </c>
      <c r="BO1458" t="s">
        <v>98</v>
      </c>
      <c r="BP1458" t="s">
        <v>105</v>
      </c>
      <c r="BQ1458" s="30">
        <v>349</v>
      </c>
      <c r="BR1458" s="14">
        <f>IF(Table1[[#This Row],[WoodDeckSF]]&gt;0,1,0)</f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 s="28" t="s">
        <v>83</v>
      </c>
      <c r="BY1458" s="14">
        <f>IF(Table1[[#This Row],[PoolQC]]="NA", 0, 1)</f>
        <v>0</v>
      </c>
      <c r="BZ1458" s="30" t="s">
        <v>134</v>
      </c>
      <c r="CA1458" s="14">
        <f>IF(Table1[[#This Row],[Fence]]="NA",0,1)</f>
        <v>1</v>
      </c>
      <c r="CB1458" t="s">
        <v>83</v>
      </c>
      <c r="CC1458">
        <v>0</v>
      </c>
      <c r="CD1458" s="30">
        <v>2</v>
      </c>
      <c r="CE1458">
        <v>2010</v>
      </c>
      <c r="CF1458" t="s">
        <v>110</v>
      </c>
      <c r="CG1458" t="s">
        <v>111</v>
      </c>
      <c r="CH1458" s="14">
        <f>IF(Table1[[#This Row],[SaleCondition]]="Normal",1,0)</f>
        <v>1</v>
      </c>
      <c r="CI1458" s="1">
        <v>210000</v>
      </c>
    </row>
    <row r="1459" spans="1:87" x14ac:dyDescent="0.2">
      <c r="A1459">
        <v>1458</v>
      </c>
      <c r="B1459">
        <v>70</v>
      </c>
      <c r="C1459" s="28" t="s">
        <v>81</v>
      </c>
      <c r="D1459">
        <v>66</v>
      </c>
      <c r="E1459">
        <v>9042</v>
      </c>
      <c r="F1459" s="28" t="s">
        <v>82</v>
      </c>
      <c r="G1459" t="s">
        <v>83</v>
      </c>
      <c r="H1459" t="s">
        <v>84</v>
      </c>
      <c r="I1459" s="28" t="s">
        <v>85</v>
      </c>
      <c r="J1459" t="s">
        <v>86</v>
      </c>
      <c r="K1459" s="30" t="s">
        <v>87</v>
      </c>
      <c r="L1459" t="s">
        <v>88</v>
      </c>
      <c r="M1459" s="31" t="s">
        <v>123</v>
      </c>
      <c r="N1459" s="31" t="s">
        <v>90</v>
      </c>
      <c r="O1459" s="28" t="s">
        <v>90</v>
      </c>
      <c r="P1459" t="s">
        <v>91</v>
      </c>
      <c r="Q1459" s="30" t="s">
        <v>92</v>
      </c>
      <c r="R1459" s="28">
        <v>7</v>
      </c>
      <c r="S1459" s="28">
        <v>9</v>
      </c>
      <c r="T1459">
        <v>1941</v>
      </c>
      <c r="U1459">
        <v>2006</v>
      </c>
      <c r="V1459" s="14">
        <f t="shared" si="22"/>
        <v>1</v>
      </c>
      <c r="W1459" s="28" t="s">
        <v>93</v>
      </c>
      <c r="X1459" s="28" t="s">
        <v>94</v>
      </c>
      <c r="Y1459" s="30" t="s">
        <v>180</v>
      </c>
      <c r="Z1459" s="28" t="s">
        <v>181</v>
      </c>
      <c r="AA1459" t="s">
        <v>117</v>
      </c>
      <c r="AB1459" s="28">
        <v>0</v>
      </c>
      <c r="AC1459" s="28" t="s">
        <v>104</v>
      </c>
      <c r="AD1459" s="28" t="s">
        <v>97</v>
      </c>
      <c r="AE1459" s="30" t="s">
        <v>137</v>
      </c>
      <c r="AF1459" t="s">
        <v>98</v>
      </c>
      <c r="AG1459" t="s">
        <v>97</v>
      </c>
      <c r="AH1459" t="s">
        <v>100</v>
      </c>
      <c r="AI1459" t="s">
        <v>101</v>
      </c>
      <c r="AJ1459">
        <v>275</v>
      </c>
      <c r="AK1459" t="s">
        <v>102</v>
      </c>
      <c r="AL1459">
        <v>0</v>
      </c>
      <c r="AM1459">
        <v>877</v>
      </c>
      <c r="AN1459">
        <v>1152</v>
      </c>
      <c r="AO1459" s="28" t="s">
        <v>103</v>
      </c>
      <c r="AP1459" s="28" t="s">
        <v>104</v>
      </c>
      <c r="AQ1459" t="s">
        <v>105</v>
      </c>
      <c r="AR1459" t="s">
        <v>106</v>
      </c>
      <c r="AS1459">
        <v>1188</v>
      </c>
      <c r="AT1459">
        <v>1152</v>
      </c>
      <c r="AU1459">
        <v>0</v>
      </c>
      <c r="AV1459">
        <v>2340</v>
      </c>
      <c r="AW1459" s="30">
        <v>0</v>
      </c>
      <c r="AX1459">
        <v>0</v>
      </c>
      <c r="AY1459" s="30">
        <v>2</v>
      </c>
      <c r="AZ1459" s="30">
        <v>0</v>
      </c>
      <c r="BA1459">
        <v>4</v>
      </c>
      <c r="BB1459" s="14">
        <f>IF(Table1[[#This Row],[FullBath]]+Table1[[#This Row],[HalfBath]]=Table1[[#This Row],[BedroomAbvGr]],1,0)</f>
        <v>0</v>
      </c>
      <c r="BC1459">
        <v>1</v>
      </c>
      <c r="BD1459" s="30" t="s">
        <v>97</v>
      </c>
      <c r="BE1459">
        <v>9</v>
      </c>
      <c r="BF1459" t="s">
        <v>107</v>
      </c>
      <c r="BG1459">
        <v>2</v>
      </c>
      <c r="BH1459" t="s">
        <v>97</v>
      </c>
      <c r="BI1459" t="s">
        <v>108</v>
      </c>
      <c r="BJ1459">
        <v>1941</v>
      </c>
      <c r="BK1459" t="s">
        <v>109</v>
      </c>
      <c r="BL1459">
        <v>1</v>
      </c>
      <c r="BM1459">
        <v>252</v>
      </c>
      <c r="BN1459" t="s">
        <v>98</v>
      </c>
      <c r="BO1459" t="s">
        <v>98</v>
      </c>
      <c r="BP1459" t="s">
        <v>105</v>
      </c>
      <c r="BQ1459" s="30">
        <v>0</v>
      </c>
      <c r="BR1459" s="14">
        <f>IF(Table1[[#This Row],[WoodDeckSF]]&gt;0,1,0)</f>
        <v>0</v>
      </c>
      <c r="BS1459">
        <v>60</v>
      </c>
      <c r="BT1459">
        <v>0</v>
      </c>
      <c r="BU1459">
        <v>0</v>
      </c>
      <c r="BV1459">
        <v>0</v>
      </c>
      <c r="BW1459">
        <v>0</v>
      </c>
      <c r="BX1459" s="28" t="s">
        <v>83</v>
      </c>
      <c r="BY1459" s="14">
        <f>IF(Table1[[#This Row],[PoolQC]]="NA", 0, 1)</f>
        <v>0</v>
      </c>
      <c r="BZ1459" s="30" t="s">
        <v>165</v>
      </c>
      <c r="CA1459" s="14">
        <f>IF(Table1[[#This Row],[Fence]]="NA",0,1)</f>
        <v>1</v>
      </c>
      <c r="CB1459" t="s">
        <v>135</v>
      </c>
      <c r="CC1459">
        <v>2500</v>
      </c>
      <c r="CD1459" s="30">
        <v>5</v>
      </c>
      <c r="CE1459">
        <v>2010</v>
      </c>
      <c r="CF1459" t="s">
        <v>110</v>
      </c>
      <c r="CG1459" t="s">
        <v>111</v>
      </c>
      <c r="CH1459" s="14">
        <f>IF(Table1[[#This Row],[SaleCondition]]="Normal",1,0)</f>
        <v>1</v>
      </c>
      <c r="CI1459" s="1">
        <v>266500</v>
      </c>
    </row>
    <row r="1460" spans="1:87" x14ac:dyDescent="0.2">
      <c r="A1460">
        <v>1459</v>
      </c>
      <c r="B1460">
        <v>20</v>
      </c>
      <c r="C1460" s="28" t="s">
        <v>81</v>
      </c>
      <c r="D1460">
        <v>68</v>
      </c>
      <c r="E1460">
        <v>9717</v>
      </c>
      <c r="F1460" s="28" t="s">
        <v>82</v>
      </c>
      <c r="G1460" t="s">
        <v>83</v>
      </c>
      <c r="H1460" t="s">
        <v>84</v>
      </c>
      <c r="I1460" s="28" t="s">
        <v>85</v>
      </c>
      <c r="J1460" t="s">
        <v>86</v>
      </c>
      <c r="K1460" s="30" t="s">
        <v>87</v>
      </c>
      <c r="L1460" t="s">
        <v>88</v>
      </c>
      <c r="M1460" s="31" t="s">
        <v>162</v>
      </c>
      <c r="N1460" s="31" t="s">
        <v>90</v>
      </c>
      <c r="O1460" s="28" t="s">
        <v>90</v>
      </c>
      <c r="P1460" t="s">
        <v>91</v>
      </c>
      <c r="Q1460" s="30" t="s">
        <v>115</v>
      </c>
      <c r="R1460" s="28">
        <v>5</v>
      </c>
      <c r="S1460" s="28">
        <v>6</v>
      </c>
      <c r="T1460">
        <v>1950</v>
      </c>
      <c r="U1460">
        <v>1996</v>
      </c>
      <c r="V1460" s="14">
        <f t="shared" si="22"/>
        <v>1</v>
      </c>
      <c r="W1460" s="28" t="s">
        <v>152</v>
      </c>
      <c r="X1460" s="28" t="s">
        <v>94</v>
      </c>
      <c r="Y1460" s="30" t="s">
        <v>116</v>
      </c>
      <c r="Z1460" s="28" t="s">
        <v>116</v>
      </c>
      <c r="AA1460" t="s">
        <v>117</v>
      </c>
      <c r="AB1460" s="28">
        <v>0</v>
      </c>
      <c r="AC1460" s="28" t="s">
        <v>98</v>
      </c>
      <c r="AD1460" s="28" t="s">
        <v>98</v>
      </c>
      <c r="AE1460" s="30" t="s">
        <v>118</v>
      </c>
      <c r="AF1460" t="s">
        <v>98</v>
      </c>
      <c r="AG1460" t="s">
        <v>98</v>
      </c>
      <c r="AH1460" t="s">
        <v>121</v>
      </c>
      <c r="AI1460" t="s">
        <v>101</v>
      </c>
      <c r="AJ1460">
        <v>49</v>
      </c>
      <c r="AK1460" t="s">
        <v>153</v>
      </c>
      <c r="AL1460">
        <v>1029</v>
      </c>
      <c r="AM1460">
        <v>0</v>
      </c>
      <c r="AN1460">
        <v>1078</v>
      </c>
      <c r="AO1460" s="28" t="s">
        <v>103</v>
      </c>
      <c r="AP1460" s="28" t="s">
        <v>97</v>
      </c>
      <c r="AQ1460" t="s">
        <v>105</v>
      </c>
      <c r="AR1460" t="s">
        <v>164</v>
      </c>
      <c r="AS1460">
        <v>1078</v>
      </c>
      <c r="AT1460">
        <v>0</v>
      </c>
      <c r="AU1460">
        <v>0</v>
      </c>
      <c r="AV1460">
        <v>1078</v>
      </c>
      <c r="AW1460" s="30">
        <v>1</v>
      </c>
      <c r="AX1460">
        <v>0</v>
      </c>
      <c r="AY1460" s="30">
        <v>1</v>
      </c>
      <c r="AZ1460" s="30">
        <v>0</v>
      </c>
      <c r="BA1460">
        <v>2</v>
      </c>
      <c r="BB1460" s="14">
        <f>IF(Table1[[#This Row],[FullBath]]+Table1[[#This Row],[HalfBath]]=Table1[[#This Row],[BedroomAbvGr]],1,0)</f>
        <v>0</v>
      </c>
      <c r="BC1460">
        <v>1</v>
      </c>
      <c r="BD1460" s="30" t="s">
        <v>97</v>
      </c>
      <c r="BE1460">
        <v>5</v>
      </c>
      <c r="BF1460" t="s">
        <v>107</v>
      </c>
      <c r="BG1460">
        <v>0</v>
      </c>
      <c r="BH1460" t="s">
        <v>83</v>
      </c>
      <c r="BI1460" t="s">
        <v>108</v>
      </c>
      <c r="BJ1460">
        <v>1950</v>
      </c>
      <c r="BK1460" t="s">
        <v>102</v>
      </c>
      <c r="BL1460">
        <v>1</v>
      </c>
      <c r="BM1460">
        <v>240</v>
      </c>
      <c r="BN1460" t="s">
        <v>98</v>
      </c>
      <c r="BO1460" t="s">
        <v>98</v>
      </c>
      <c r="BP1460" t="s">
        <v>105</v>
      </c>
      <c r="BQ1460" s="30">
        <v>366</v>
      </c>
      <c r="BR1460" s="14">
        <f>IF(Table1[[#This Row],[WoodDeckSF]]&gt;0,1,0)</f>
        <v>1</v>
      </c>
      <c r="BS1460">
        <v>0</v>
      </c>
      <c r="BT1460">
        <v>112</v>
      </c>
      <c r="BU1460">
        <v>0</v>
      </c>
      <c r="BV1460">
        <v>0</v>
      </c>
      <c r="BW1460">
        <v>0</v>
      </c>
      <c r="BX1460" s="28" t="s">
        <v>83</v>
      </c>
      <c r="BY1460" s="14">
        <f>IF(Table1[[#This Row],[PoolQC]]="NA", 0, 1)</f>
        <v>0</v>
      </c>
      <c r="BZ1460" s="30" t="s">
        <v>83</v>
      </c>
      <c r="CA1460" s="14">
        <f>IF(Table1[[#This Row],[Fence]]="NA",0,1)</f>
        <v>0</v>
      </c>
      <c r="CB1460" t="s">
        <v>83</v>
      </c>
      <c r="CC1460">
        <v>0</v>
      </c>
      <c r="CD1460" s="30">
        <v>4</v>
      </c>
      <c r="CE1460">
        <v>2010</v>
      </c>
      <c r="CF1460" t="s">
        <v>110</v>
      </c>
      <c r="CG1460" t="s">
        <v>111</v>
      </c>
      <c r="CH1460" s="14">
        <f>IF(Table1[[#This Row],[SaleCondition]]="Normal",1,0)</f>
        <v>1</v>
      </c>
      <c r="CI1460" s="1">
        <v>142125</v>
      </c>
    </row>
    <row r="1461" spans="1:87" x14ac:dyDescent="0.2">
      <c r="A1461">
        <v>1460</v>
      </c>
      <c r="B1461">
        <v>20</v>
      </c>
      <c r="C1461" s="28" t="s">
        <v>81</v>
      </c>
      <c r="D1461">
        <v>75</v>
      </c>
      <c r="E1461">
        <v>9937</v>
      </c>
      <c r="F1461" s="28" t="s">
        <v>82</v>
      </c>
      <c r="G1461" t="s">
        <v>83</v>
      </c>
      <c r="H1461" t="s">
        <v>84</v>
      </c>
      <c r="I1461" s="28" t="s">
        <v>85</v>
      </c>
      <c r="J1461" t="s">
        <v>86</v>
      </c>
      <c r="K1461" s="30" t="s">
        <v>87</v>
      </c>
      <c r="L1461" t="s">
        <v>88</v>
      </c>
      <c r="M1461" s="31" t="s">
        <v>185</v>
      </c>
      <c r="N1461" s="31" t="s">
        <v>90</v>
      </c>
      <c r="O1461" s="28" t="s">
        <v>90</v>
      </c>
      <c r="P1461" t="s">
        <v>91</v>
      </c>
      <c r="Q1461" s="30" t="s">
        <v>115</v>
      </c>
      <c r="R1461" s="28">
        <v>5</v>
      </c>
      <c r="S1461" s="28">
        <v>6</v>
      </c>
      <c r="T1461">
        <v>1965</v>
      </c>
      <c r="U1461">
        <v>1965</v>
      </c>
      <c r="V1461" s="14">
        <f t="shared" si="22"/>
        <v>0</v>
      </c>
      <c r="W1461" s="28" t="s">
        <v>93</v>
      </c>
      <c r="X1461" s="28" t="s">
        <v>94</v>
      </c>
      <c r="Y1461" s="30" t="s">
        <v>140</v>
      </c>
      <c r="Z1461" s="28" t="s">
        <v>140</v>
      </c>
      <c r="AA1461" t="s">
        <v>117</v>
      </c>
      <c r="AB1461" s="28">
        <v>0</v>
      </c>
      <c r="AC1461" s="28" t="s">
        <v>97</v>
      </c>
      <c r="AD1461" s="28" t="s">
        <v>98</v>
      </c>
      <c r="AE1461" s="30" t="s">
        <v>118</v>
      </c>
      <c r="AF1461" t="s">
        <v>98</v>
      </c>
      <c r="AG1461" t="s">
        <v>98</v>
      </c>
      <c r="AH1461" t="s">
        <v>100</v>
      </c>
      <c r="AI1461" t="s">
        <v>141</v>
      </c>
      <c r="AJ1461">
        <v>830</v>
      </c>
      <c r="AK1461" t="s">
        <v>172</v>
      </c>
      <c r="AL1461">
        <v>290</v>
      </c>
      <c r="AM1461">
        <v>136</v>
      </c>
      <c r="AN1461">
        <v>1256</v>
      </c>
      <c r="AO1461" s="28" t="s">
        <v>103</v>
      </c>
      <c r="AP1461" s="28" t="s">
        <v>97</v>
      </c>
      <c r="AQ1461" t="s">
        <v>105</v>
      </c>
      <c r="AR1461" t="s">
        <v>106</v>
      </c>
      <c r="AS1461">
        <v>1256</v>
      </c>
      <c r="AT1461">
        <v>0</v>
      </c>
      <c r="AU1461">
        <v>0</v>
      </c>
      <c r="AV1461">
        <v>1256</v>
      </c>
      <c r="AW1461" s="30">
        <v>1</v>
      </c>
      <c r="AX1461">
        <v>0</v>
      </c>
      <c r="AY1461" s="30">
        <v>1</v>
      </c>
      <c r="AZ1461" s="30">
        <v>1</v>
      </c>
      <c r="BA1461">
        <v>3</v>
      </c>
      <c r="BB1461" s="14">
        <f>IF(Table1[[#This Row],[FullBath]]+Table1[[#This Row],[HalfBath]]=Table1[[#This Row],[BedroomAbvGr]],1,0)</f>
        <v>0</v>
      </c>
      <c r="BC1461">
        <v>1</v>
      </c>
      <c r="BD1461" s="30" t="s">
        <v>98</v>
      </c>
      <c r="BE1461">
        <v>6</v>
      </c>
      <c r="BF1461" t="s">
        <v>107</v>
      </c>
      <c r="BG1461">
        <v>0</v>
      </c>
      <c r="BH1461" t="s">
        <v>83</v>
      </c>
      <c r="BI1461" t="s">
        <v>108</v>
      </c>
      <c r="BJ1461">
        <v>1965</v>
      </c>
      <c r="BK1461" t="s">
        <v>157</v>
      </c>
      <c r="BL1461">
        <v>1</v>
      </c>
      <c r="BM1461">
        <v>276</v>
      </c>
      <c r="BN1461" t="s">
        <v>98</v>
      </c>
      <c r="BO1461" t="s">
        <v>98</v>
      </c>
      <c r="BP1461" t="s">
        <v>105</v>
      </c>
      <c r="BQ1461" s="30">
        <v>736</v>
      </c>
      <c r="BR1461" s="14">
        <f>IF(Table1[[#This Row],[WoodDeckSF]]&gt;0,1,0)</f>
        <v>1</v>
      </c>
      <c r="BS1461">
        <v>68</v>
      </c>
      <c r="BT1461">
        <v>0</v>
      </c>
      <c r="BU1461">
        <v>0</v>
      </c>
      <c r="BV1461">
        <v>0</v>
      </c>
      <c r="BW1461">
        <v>0</v>
      </c>
      <c r="BX1461" s="28" t="s">
        <v>83</v>
      </c>
      <c r="BY1461" s="14">
        <f>IF(Table1[[#This Row],[PoolQC]]="NA", 0, 1)</f>
        <v>0</v>
      </c>
      <c r="BZ1461" s="30" t="s">
        <v>83</v>
      </c>
      <c r="CA1461" s="14">
        <f>IF(Table1[[#This Row],[Fence]]="NA",0,1)</f>
        <v>0</v>
      </c>
      <c r="CB1461" t="s">
        <v>83</v>
      </c>
      <c r="CC1461">
        <v>0</v>
      </c>
      <c r="CD1461" s="30">
        <v>6</v>
      </c>
      <c r="CE1461">
        <v>2008</v>
      </c>
      <c r="CF1461" t="s">
        <v>110</v>
      </c>
      <c r="CG1461" t="s">
        <v>111</v>
      </c>
      <c r="CH1461" s="14">
        <f>IF(Table1[[#This Row],[SaleCondition]]="Normal",1,0)</f>
        <v>1</v>
      </c>
      <c r="CI1461" s="1">
        <v>147500</v>
      </c>
    </row>
  </sheetData>
  <sheetProtection sheet="1" objects="1" scenarios="1"/>
  <phoneticPr fontId="1" type="noConversion"/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8EC-2885-F342-A101-3792F6C2F946}">
  <dimension ref="B1:AF228"/>
  <sheetViews>
    <sheetView workbookViewId="0">
      <selection sqref="A1:XFD1048576"/>
    </sheetView>
  </sheetViews>
  <sheetFormatPr baseColWidth="10" defaultRowHeight="16" x14ac:dyDescent="0.2"/>
  <cols>
    <col min="2" max="2" width="18" bestFit="1" customWidth="1"/>
    <col min="3" max="3" width="12" customWidth="1"/>
    <col min="4" max="4" width="18.33203125" bestFit="1" customWidth="1"/>
    <col min="5" max="5" width="13.5" bestFit="1" customWidth="1"/>
    <col min="6" max="6" width="13" bestFit="1" customWidth="1"/>
    <col min="7" max="7" width="15" bestFit="1" customWidth="1"/>
  </cols>
  <sheetData>
    <row r="1" spans="2:32" x14ac:dyDescent="0.2">
      <c r="F1" s="3" t="s">
        <v>12</v>
      </c>
      <c r="G1" t="s">
        <v>113</v>
      </c>
    </row>
    <row r="2" spans="2:32" x14ac:dyDescent="0.2">
      <c r="B2" s="3" t="s">
        <v>262</v>
      </c>
      <c r="C2" t="s">
        <v>285</v>
      </c>
      <c r="D2" t="s">
        <v>519</v>
      </c>
      <c r="J2" t="s">
        <v>227</v>
      </c>
      <c r="K2" t="s">
        <v>228</v>
      </c>
      <c r="L2" t="s">
        <v>148</v>
      </c>
      <c r="M2" t="s">
        <v>205</v>
      </c>
      <c r="N2" t="s">
        <v>89</v>
      </c>
      <c r="O2" t="s">
        <v>123</v>
      </c>
      <c r="P2" t="s">
        <v>185</v>
      </c>
      <c r="Q2" t="s">
        <v>193</v>
      </c>
      <c r="R2" t="s">
        <v>176</v>
      </c>
      <c r="S2" t="s">
        <v>178</v>
      </c>
      <c r="T2" t="s">
        <v>131</v>
      </c>
      <c r="U2" t="s">
        <v>162</v>
      </c>
      <c r="V2" t="s">
        <v>129</v>
      </c>
      <c r="W2" t="s">
        <v>154</v>
      </c>
      <c r="X2" t="s">
        <v>138</v>
      </c>
      <c r="Y2" t="s">
        <v>143</v>
      </c>
      <c r="Z2" t="s">
        <v>151</v>
      </c>
      <c r="AA2" t="s">
        <v>170</v>
      </c>
      <c r="AB2" t="s">
        <v>136</v>
      </c>
      <c r="AC2" t="s">
        <v>200</v>
      </c>
      <c r="AD2" t="s">
        <v>232</v>
      </c>
      <c r="AE2" t="s">
        <v>189</v>
      </c>
      <c r="AF2" t="s">
        <v>113</v>
      </c>
    </row>
    <row r="3" spans="2:32" x14ac:dyDescent="0.2">
      <c r="B3" s="4" t="s">
        <v>227</v>
      </c>
      <c r="C3" s="2">
        <v>17</v>
      </c>
      <c r="D3" s="7">
        <v>194870.88235294117</v>
      </c>
      <c r="F3" s="3" t="s">
        <v>262</v>
      </c>
      <c r="G3" t="s">
        <v>261</v>
      </c>
      <c r="J3" s="7">
        <v>167240</v>
      </c>
      <c r="K3" s="7">
        <v>112000</v>
      </c>
      <c r="L3" s="7">
        <v>118000</v>
      </c>
      <c r="M3" s="7">
        <v>225000</v>
      </c>
      <c r="N3" s="7">
        <v>208500</v>
      </c>
      <c r="O3" s="7">
        <v>140000</v>
      </c>
      <c r="P3" s="7">
        <v>82000</v>
      </c>
      <c r="Q3" s="7">
        <v>177000</v>
      </c>
      <c r="R3" s="7">
        <v>139400</v>
      </c>
      <c r="S3" s="7">
        <v>129900</v>
      </c>
      <c r="T3" s="7">
        <v>143000</v>
      </c>
      <c r="U3" s="7">
        <v>157000</v>
      </c>
      <c r="V3" s="7">
        <v>250000</v>
      </c>
      <c r="W3" s="7">
        <v>345000</v>
      </c>
      <c r="X3" s="7">
        <v>200000</v>
      </c>
      <c r="Y3" s="7">
        <v>129900</v>
      </c>
      <c r="Z3" s="7">
        <v>129500</v>
      </c>
      <c r="AA3" s="7">
        <v>159000</v>
      </c>
      <c r="AB3" s="7">
        <v>307000</v>
      </c>
      <c r="AC3" s="7">
        <v>438780</v>
      </c>
      <c r="AD3" s="7">
        <v>179500</v>
      </c>
      <c r="AE3" s="7">
        <v>170000</v>
      </c>
      <c r="AF3" s="7">
        <v>181500</v>
      </c>
    </row>
    <row r="4" spans="2:32" x14ac:dyDescent="0.2">
      <c r="B4" s="4" t="s">
        <v>247</v>
      </c>
      <c r="C4" s="2">
        <v>2</v>
      </c>
      <c r="D4" s="7">
        <v>137500</v>
      </c>
      <c r="F4" s="4">
        <v>2</v>
      </c>
      <c r="G4" s="7">
        <v>181500</v>
      </c>
      <c r="J4" s="7">
        <v>192500</v>
      </c>
      <c r="K4" s="7">
        <v>106000</v>
      </c>
      <c r="L4" s="7">
        <v>132000</v>
      </c>
      <c r="M4" s="7">
        <v>180000</v>
      </c>
      <c r="N4" s="7">
        <v>223500</v>
      </c>
      <c r="O4" s="7">
        <v>163500</v>
      </c>
      <c r="P4" s="7">
        <v>94750</v>
      </c>
      <c r="Q4" s="7">
        <v>185000</v>
      </c>
      <c r="R4" s="7">
        <v>40000</v>
      </c>
      <c r="S4" s="7">
        <v>91000</v>
      </c>
      <c r="T4" s="7">
        <v>239686</v>
      </c>
      <c r="U4" s="7">
        <v>149000</v>
      </c>
      <c r="V4" s="7">
        <v>260000</v>
      </c>
      <c r="W4" s="7">
        <v>325300</v>
      </c>
      <c r="X4" s="7">
        <v>205000</v>
      </c>
      <c r="Y4" s="7">
        <v>113000</v>
      </c>
      <c r="Z4" s="7">
        <v>144000</v>
      </c>
      <c r="AA4" s="7">
        <v>144000</v>
      </c>
      <c r="AB4" s="7">
        <v>249700</v>
      </c>
      <c r="AC4" s="7">
        <v>239000</v>
      </c>
      <c r="AD4" s="7">
        <v>135900</v>
      </c>
      <c r="AE4" s="7">
        <v>220000</v>
      </c>
      <c r="AF4" s="7">
        <v>385000</v>
      </c>
    </row>
    <row r="5" spans="2:32" x14ac:dyDescent="0.2">
      <c r="B5" s="4" t="s">
        <v>228</v>
      </c>
      <c r="C5" s="2">
        <v>16</v>
      </c>
      <c r="D5" s="7">
        <v>104493.75</v>
      </c>
      <c r="F5" s="4">
        <v>54</v>
      </c>
      <c r="G5" s="7">
        <v>385000</v>
      </c>
      <c r="J5" s="7">
        <v>192000</v>
      </c>
      <c r="K5" s="7">
        <v>94500</v>
      </c>
      <c r="L5" s="7">
        <v>68500</v>
      </c>
      <c r="M5" s="7">
        <v>235000</v>
      </c>
      <c r="N5" s="7">
        <v>279500</v>
      </c>
      <c r="O5" s="7">
        <v>217000</v>
      </c>
      <c r="P5" s="7">
        <v>83000</v>
      </c>
      <c r="Q5" s="7">
        <v>168500</v>
      </c>
      <c r="R5" s="7">
        <v>110000</v>
      </c>
      <c r="S5" s="7">
        <v>85000</v>
      </c>
      <c r="T5" s="7">
        <v>129500</v>
      </c>
      <c r="U5" s="7">
        <v>139000</v>
      </c>
      <c r="V5" s="7">
        <v>290000</v>
      </c>
      <c r="W5" s="7">
        <v>256300</v>
      </c>
      <c r="X5" s="7">
        <v>190000</v>
      </c>
      <c r="Y5" s="7">
        <v>140000</v>
      </c>
      <c r="Z5" s="7">
        <v>90000</v>
      </c>
      <c r="AA5" s="7">
        <v>158000</v>
      </c>
      <c r="AB5" s="7">
        <v>172500</v>
      </c>
      <c r="AC5" s="7">
        <v>501837</v>
      </c>
      <c r="AD5" s="7">
        <v>140000</v>
      </c>
      <c r="AE5" s="7">
        <v>269500</v>
      </c>
      <c r="AF5" s="7">
        <v>162500</v>
      </c>
    </row>
    <row r="6" spans="2:32" x14ac:dyDescent="0.2">
      <c r="B6" s="4" t="s">
        <v>148</v>
      </c>
      <c r="C6" s="2">
        <v>58</v>
      </c>
      <c r="D6" s="7">
        <v>124834.05172413793</v>
      </c>
      <c r="F6" s="4">
        <v>161</v>
      </c>
      <c r="G6" s="7">
        <v>162500</v>
      </c>
      <c r="J6" s="7">
        <v>172500</v>
      </c>
      <c r="K6" s="7">
        <v>89500</v>
      </c>
      <c r="L6" s="7">
        <v>114500</v>
      </c>
      <c r="M6" s="7">
        <v>190000</v>
      </c>
      <c r="N6" s="7">
        <v>230000</v>
      </c>
      <c r="O6" s="7">
        <v>259500</v>
      </c>
      <c r="P6" s="7">
        <v>136900</v>
      </c>
      <c r="Q6" s="7">
        <v>174000</v>
      </c>
      <c r="R6" s="7">
        <v>101000</v>
      </c>
      <c r="S6" s="7">
        <v>134000</v>
      </c>
      <c r="T6" s="7">
        <v>153500</v>
      </c>
      <c r="U6" s="7">
        <v>134800</v>
      </c>
      <c r="V6" s="7">
        <v>403000</v>
      </c>
      <c r="W6" s="7">
        <v>306000</v>
      </c>
      <c r="X6" s="7">
        <v>181000</v>
      </c>
      <c r="Y6" s="7">
        <v>80000</v>
      </c>
      <c r="Z6" s="7">
        <v>154000</v>
      </c>
      <c r="AA6" s="7">
        <v>178000</v>
      </c>
      <c r="AB6" s="7">
        <v>245000</v>
      </c>
      <c r="AC6" s="7">
        <v>286000</v>
      </c>
      <c r="AD6" s="7">
        <v>127000</v>
      </c>
      <c r="AE6" s="7">
        <v>228000</v>
      </c>
      <c r="AF6" s="7">
        <v>324000</v>
      </c>
    </row>
    <row r="7" spans="2:32" x14ac:dyDescent="0.2">
      <c r="B7" s="4" t="s">
        <v>205</v>
      </c>
      <c r="C7" s="2">
        <v>28</v>
      </c>
      <c r="D7" s="7">
        <v>212565.42857142858</v>
      </c>
      <c r="F7" s="4">
        <v>327</v>
      </c>
      <c r="G7" s="7">
        <v>324000</v>
      </c>
      <c r="J7" s="7">
        <v>178740</v>
      </c>
      <c r="K7" s="7">
        <v>118000</v>
      </c>
      <c r="L7" s="7">
        <v>127000</v>
      </c>
      <c r="M7" s="7">
        <v>211000</v>
      </c>
      <c r="N7" s="7">
        <v>179900</v>
      </c>
      <c r="O7" s="7">
        <v>200100</v>
      </c>
      <c r="P7" s="7">
        <v>155000</v>
      </c>
      <c r="Q7" s="7">
        <v>185000</v>
      </c>
      <c r="R7" s="7">
        <v>85000</v>
      </c>
      <c r="S7" s="7">
        <v>81000</v>
      </c>
      <c r="T7" s="7">
        <v>171000</v>
      </c>
      <c r="U7" s="7">
        <v>207500</v>
      </c>
      <c r="V7" s="7">
        <v>290000</v>
      </c>
      <c r="W7" s="7">
        <v>277500</v>
      </c>
      <c r="X7" s="7">
        <v>174000</v>
      </c>
      <c r="Y7" s="7">
        <v>107400</v>
      </c>
      <c r="Z7" s="7">
        <v>149350</v>
      </c>
      <c r="AA7" s="7">
        <v>118964</v>
      </c>
      <c r="AB7" s="7">
        <v>164500</v>
      </c>
      <c r="AC7" s="7">
        <v>377426</v>
      </c>
      <c r="AD7" s="7">
        <v>115000</v>
      </c>
      <c r="AE7" s="7">
        <v>184000</v>
      </c>
      <c r="AF7" s="7">
        <v>245500</v>
      </c>
    </row>
    <row r="8" spans="2:32" x14ac:dyDescent="0.2">
      <c r="B8" s="4" t="s">
        <v>89</v>
      </c>
      <c r="C8" s="2">
        <v>150</v>
      </c>
      <c r="D8" s="7">
        <v>197965.77333333335</v>
      </c>
      <c r="F8" s="4">
        <v>401</v>
      </c>
      <c r="G8" s="7">
        <v>245500</v>
      </c>
      <c r="J8" s="7">
        <v>234000</v>
      </c>
      <c r="K8" s="7">
        <v>85400</v>
      </c>
      <c r="L8" s="7">
        <v>105000</v>
      </c>
      <c r="M8" s="7">
        <v>277000</v>
      </c>
      <c r="N8" s="7">
        <v>145000</v>
      </c>
      <c r="O8" s="7">
        <v>315000</v>
      </c>
      <c r="P8" s="7">
        <v>130000</v>
      </c>
      <c r="Q8" s="7">
        <v>180000</v>
      </c>
      <c r="R8" s="7">
        <v>169500</v>
      </c>
      <c r="S8" s="7">
        <v>86000</v>
      </c>
      <c r="T8" s="7">
        <v>173000</v>
      </c>
      <c r="U8" s="7">
        <v>165500</v>
      </c>
      <c r="V8" s="7">
        <v>260000</v>
      </c>
      <c r="W8" s="7">
        <v>309000</v>
      </c>
      <c r="X8" s="7">
        <v>190000</v>
      </c>
      <c r="Y8" s="7">
        <v>110000</v>
      </c>
      <c r="Z8" s="7">
        <v>127000</v>
      </c>
      <c r="AA8" s="7">
        <v>320000</v>
      </c>
      <c r="AB8" s="7">
        <v>250000</v>
      </c>
      <c r="AC8" s="7">
        <v>394432</v>
      </c>
      <c r="AD8" s="7">
        <v>155000</v>
      </c>
      <c r="AE8" s="7">
        <v>375000</v>
      </c>
      <c r="AF8" s="7">
        <v>165000</v>
      </c>
    </row>
    <row r="9" spans="2:32" x14ac:dyDescent="0.2">
      <c r="B9" s="4" t="s">
        <v>123</v>
      </c>
      <c r="C9" s="2">
        <v>51</v>
      </c>
      <c r="D9" s="7">
        <v>210624.72549019608</v>
      </c>
      <c r="F9" s="4">
        <v>673</v>
      </c>
      <c r="G9" s="7">
        <v>165000</v>
      </c>
      <c r="J9" s="7">
        <v>194201</v>
      </c>
      <c r="K9" s="7">
        <v>122500</v>
      </c>
      <c r="L9" s="7">
        <v>115000</v>
      </c>
      <c r="M9" s="7">
        <v>241500</v>
      </c>
      <c r="N9" s="7">
        <v>130250</v>
      </c>
      <c r="O9" s="7">
        <v>311500</v>
      </c>
      <c r="P9" s="7">
        <v>79000</v>
      </c>
      <c r="Q9" s="7">
        <v>244000</v>
      </c>
      <c r="R9" s="7">
        <v>115000</v>
      </c>
      <c r="S9" s="7">
        <v>115000</v>
      </c>
      <c r="T9" s="7">
        <v>171500</v>
      </c>
      <c r="U9" s="7">
        <v>153000</v>
      </c>
      <c r="V9" s="7">
        <v>280000</v>
      </c>
      <c r="W9" s="7">
        <v>319900</v>
      </c>
      <c r="X9" s="7">
        <v>179900</v>
      </c>
      <c r="Y9" s="7">
        <v>133900</v>
      </c>
      <c r="Z9" s="7">
        <v>136500</v>
      </c>
      <c r="AA9" s="7">
        <v>153900</v>
      </c>
      <c r="AB9" s="7">
        <v>176000</v>
      </c>
      <c r="AC9" s="7">
        <v>212000</v>
      </c>
      <c r="AD9" s="7">
        <v>128000</v>
      </c>
      <c r="AE9" s="7">
        <v>228950</v>
      </c>
      <c r="AF9" s="7">
        <v>270000</v>
      </c>
    </row>
    <row r="10" spans="2:32" x14ac:dyDescent="0.2">
      <c r="B10" s="4" t="s">
        <v>185</v>
      </c>
      <c r="C10" s="2">
        <v>100</v>
      </c>
      <c r="D10" s="7">
        <v>128219.7</v>
      </c>
      <c r="F10" s="4">
        <v>765</v>
      </c>
      <c r="G10" s="7">
        <v>270000</v>
      </c>
      <c r="J10" s="7">
        <v>264561</v>
      </c>
      <c r="K10" s="7">
        <v>113000</v>
      </c>
      <c r="L10" s="7">
        <v>127000</v>
      </c>
      <c r="M10" s="7">
        <v>192000</v>
      </c>
      <c r="N10" s="7">
        <v>196500</v>
      </c>
      <c r="O10" s="7">
        <v>235000</v>
      </c>
      <c r="P10" s="7">
        <v>127500</v>
      </c>
      <c r="Q10" s="7">
        <v>222500</v>
      </c>
      <c r="R10" s="7">
        <v>100000</v>
      </c>
      <c r="S10" s="7">
        <v>75500</v>
      </c>
      <c r="T10" s="7">
        <v>124500</v>
      </c>
      <c r="U10" s="7">
        <v>109000</v>
      </c>
      <c r="V10" s="7">
        <v>258000</v>
      </c>
      <c r="W10" s="7">
        <v>202500</v>
      </c>
      <c r="X10" s="7">
        <v>241500</v>
      </c>
      <c r="Y10" s="7">
        <v>100000</v>
      </c>
      <c r="Z10" s="7">
        <v>139000</v>
      </c>
      <c r="AA10" s="7">
        <v>141000</v>
      </c>
      <c r="AB10" s="7">
        <v>254900</v>
      </c>
      <c r="AC10" s="7">
        <v>251000</v>
      </c>
      <c r="AD10" s="7">
        <v>145000</v>
      </c>
      <c r="AE10" s="7">
        <v>202900</v>
      </c>
      <c r="AF10" s="7">
        <v>187000</v>
      </c>
    </row>
    <row r="11" spans="2:32" x14ac:dyDescent="0.2">
      <c r="B11" s="4" t="s">
        <v>193</v>
      </c>
      <c r="C11" s="2">
        <v>79</v>
      </c>
      <c r="D11" s="7">
        <v>192854.50632911394</v>
      </c>
      <c r="F11" s="4">
        <v>850</v>
      </c>
      <c r="G11" s="7">
        <v>187000</v>
      </c>
      <c r="J11" s="7">
        <v>160200</v>
      </c>
      <c r="K11" s="7">
        <v>88000</v>
      </c>
      <c r="L11" s="7">
        <v>76500</v>
      </c>
      <c r="M11" s="7">
        <v>190000</v>
      </c>
      <c r="N11" s="7">
        <v>124900</v>
      </c>
      <c r="O11" s="7">
        <v>158500</v>
      </c>
      <c r="P11" s="7">
        <v>243000</v>
      </c>
      <c r="Q11" s="7">
        <v>320000</v>
      </c>
      <c r="R11" s="7">
        <v>84500</v>
      </c>
      <c r="S11" s="7">
        <v>84500</v>
      </c>
      <c r="T11" s="7">
        <v>201000</v>
      </c>
      <c r="U11" s="7">
        <v>160000</v>
      </c>
      <c r="V11" s="7">
        <v>315000</v>
      </c>
      <c r="W11" s="7">
        <v>317000</v>
      </c>
      <c r="X11" s="7">
        <v>175500</v>
      </c>
      <c r="Y11" s="7">
        <v>115000</v>
      </c>
      <c r="Z11" s="7">
        <v>180000</v>
      </c>
      <c r="AA11" s="7">
        <v>153337</v>
      </c>
      <c r="AB11" s="7">
        <v>177000</v>
      </c>
      <c r="AC11" s="7">
        <v>325000</v>
      </c>
      <c r="AD11" s="7">
        <v>200000</v>
      </c>
      <c r="AE11" s="7">
        <v>175000</v>
      </c>
      <c r="AF11" s="7">
        <v>218000</v>
      </c>
    </row>
    <row r="12" spans="2:32" x14ac:dyDescent="0.2">
      <c r="B12" s="4" t="s">
        <v>176</v>
      </c>
      <c r="C12" s="2">
        <v>37</v>
      </c>
      <c r="D12" s="7">
        <v>100123.78378378379</v>
      </c>
      <c r="F12" s="4">
        <v>1156</v>
      </c>
      <c r="G12" s="7">
        <v>218000</v>
      </c>
      <c r="J12" s="7">
        <v>215000</v>
      </c>
      <c r="K12" s="7">
        <v>100000</v>
      </c>
      <c r="L12" s="7">
        <v>205000</v>
      </c>
      <c r="M12" s="7">
        <v>130000</v>
      </c>
      <c r="N12" s="7">
        <v>219500</v>
      </c>
      <c r="O12" s="7">
        <v>157000</v>
      </c>
      <c r="P12" s="7">
        <v>120000</v>
      </c>
      <c r="Q12" s="7">
        <v>183500</v>
      </c>
      <c r="R12" s="7">
        <v>120500</v>
      </c>
      <c r="S12" s="7">
        <v>75000</v>
      </c>
      <c r="T12" s="7">
        <v>142500</v>
      </c>
      <c r="U12" s="7">
        <v>141000</v>
      </c>
      <c r="V12" s="7">
        <v>430000</v>
      </c>
      <c r="W12" s="7">
        <v>372402</v>
      </c>
      <c r="X12" s="7">
        <v>235000</v>
      </c>
      <c r="Y12" s="7">
        <v>87000</v>
      </c>
      <c r="Z12" s="7">
        <v>125000</v>
      </c>
      <c r="AA12" s="7">
        <v>277000</v>
      </c>
      <c r="AB12" s="7">
        <v>311872</v>
      </c>
      <c r="AC12" s="7">
        <v>319000</v>
      </c>
      <c r="AD12" s="7">
        <v>159434</v>
      </c>
      <c r="AE12" s="7">
        <v>204000</v>
      </c>
      <c r="AF12" s="7">
        <v>194000</v>
      </c>
    </row>
    <row r="13" spans="2:32" x14ac:dyDescent="0.2">
      <c r="B13" s="4" t="s">
        <v>178</v>
      </c>
      <c r="C13" s="2">
        <v>17</v>
      </c>
      <c r="D13" s="7">
        <v>98576.470588235301</v>
      </c>
      <c r="F13" s="4">
        <v>1165</v>
      </c>
      <c r="G13" s="7">
        <v>194000</v>
      </c>
      <c r="J13" s="7">
        <v>159895</v>
      </c>
      <c r="K13" s="7">
        <v>118000</v>
      </c>
      <c r="L13" s="7">
        <v>153575</v>
      </c>
      <c r="M13" s="7">
        <v>134432</v>
      </c>
      <c r="N13" s="7">
        <v>226000</v>
      </c>
      <c r="O13" s="7">
        <v>177000</v>
      </c>
      <c r="P13" s="7">
        <v>130000</v>
      </c>
      <c r="Q13" s="7">
        <v>180500</v>
      </c>
      <c r="R13" s="7">
        <v>152000</v>
      </c>
      <c r="S13" s="7">
        <v>88000</v>
      </c>
      <c r="T13" s="7">
        <v>156000</v>
      </c>
      <c r="U13" s="7">
        <v>130000</v>
      </c>
      <c r="V13" s="7">
        <v>265000</v>
      </c>
      <c r="W13" s="7">
        <v>412500</v>
      </c>
      <c r="X13" s="7">
        <v>175000</v>
      </c>
      <c r="Y13" s="7">
        <v>125000</v>
      </c>
      <c r="Z13" s="7">
        <v>172500</v>
      </c>
      <c r="AA13" s="7">
        <v>194500</v>
      </c>
      <c r="AB13" s="7">
        <v>252678</v>
      </c>
      <c r="AC13" s="7">
        <v>372500</v>
      </c>
      <c r="AD13" s="7">
        <v>175000</v>
      </c>
      <c r="AE13" s="7">
        <v>175000</v>
      </c>
      <c r="AF13" s="7">
        <v>294000</v>
      </c>
    </row>
    <row r="14" spans="2:32" x14ac:dyDescent="0.2">
      <c r="B14" s="4" t="s">
        <v>131</v>
      </c>
      <c r="C14" s="2">
        <v>49</v>
      </c>
      <c r="D14" s="7">
        <v>156270.12244897959</v>
      </c>
      <c r="F14" s="4">
        <v>1254</v>
      </c>
      <c r="G14" s="7">
        <v>294000</v>
      </c>
      <c r="J14" s="7">
        <v>181000</v>
      </c>
      <c r="K14" s="7">
        <v>106000</v>
      </c>
      <c r="L14" s="7">
        <v>214500</v>
      </c>
      <c r="M14" s="7">
        <v>240000</v>
      </c>
      <c r="N14" s="7">
        <v>123600</v>
      </c>
      <c r="O14" s="7">
        <v>239000</v>
      </c>
      <c r="P14" s="7">
        <v>140000</v>
      </c>
      <c r="Q14" s="7">
        <v>200000</v>
      </c>
      <c r="R14" s="7">
        <v>89500</v>
      </c>
      <c r="S14" s="7">
        <v>97000</v>
      </c>
      <c r="T14" s="7">
        <v>215000</v>
      </c>
      <c r="U14" s="7">
        <v>180500</v>
      </c>
      <c r="V14" s="7">
        <v>315750</v>
      </c>
      <c r="W14" s="7">
        <v>220000</v>
      </c>
      <c r="X14" s="7">
        <v>260000</v>
      </c>
      <c r="Y14" s="7">
        <v>103200</v>
      </c>
      <c r="Z14" s="7">
        <v>143900</v>
      </c>
      <c r="AA14" s="7">
        <v>120000</v>
      </c>
      <c r="AB14" s="7">
        <v>262500</v>
      </c>
      <c r="AC14" s="7">
        <v>207500</v>
      </c>
      <c r="AD14" s="7">
        <v>139500</v>
      </c>
      <c r="AE14" s="7">
        <v>315000</v>
      </c>
    </row>
    <row r="15" spans="2:32" x14ac:dyDescent="0.2">
      <c r="B15" s="4" t="s">
        <v>162</v>
      </c>
      <c r="C15" s="2">
        <v>225</v>
      </c>
      <c r="D15" s="7">
        <v>145847.07999999999</v>
      </c>
      <c r="J15" s="7">
        <v>213490</v>
      </c>
      <c r="K15" s="7">
        <v>91500</v>
      </c>
      <c r="L15" s="7">
        <v>140200</v>
      </c>
      <c r="M15" s="7">
        <v>280000</v>
      </c>
      <c r="N15" s="7">
        <v>204750</v>
      </c>
      <c r="O15" s="7">
        <v>90350</v>
      </c>
      <c r="P15" s="7">
        <v>98000</v>
      </c>
      <c r="Q15" s="7">
        <v>216500</v>
      </c>
      <c r="R15" s="7">
        <v>87000</v>
      </c>
      <c r="S15" s="7">
        <v>80000</v>
      </c>
      <c r="T15" s="7">
        <v>206300</v>
      </c>
      <c r="U15" s="7">
        <v>180000</v>
      </c>
      <c r="V15" s="7">
        <v>248000</v>
      </c>
      <c r="W15" s="7">
        <v>325624</v>
      </c>
      <c r="X15" s="7">
        <v>187500</v>
      </c>
      <c r="Y15" s="7">
        <v>152000</v>
      </c>
      <c r="Z15" s="7">
        <v>125000</v>
      </c>
      <c r="AA15" s="7">
        <v>205000</v>
      </c>
      <c r="AB15" s="7">
        <v>207500</v>
      </c>
      <c r="AC15" s="7">
        <v>392000</v>
      </c>
      <c r="AD15" s="7">
        <v>140000</v>
      </c>
      <c r="AE15" s="7">
        <v>224500</v>
      </c>
    </row>
    <row r="16" spans="2:32" x14ac:dyDescent="0.2">
      <c r="B16" s="4" t="s">
        <v>129</v>
      </c>
      <c r="C16" s="2">
        <v>41</v>
      </c>
      <c r="D16" s="7">
        <v>335295.31707317074</v>
      </c>
      <c r="J16" s="7">
        <v>191000</v>
      </c>
      <c r="K16" s="7">
        <v>119500</v>
      </c>
      <c r="L16" s="7">
        <v>145000</v>
      </c>
      <c r="M16" s="7">
        <v>256000</v>
      </c>
      <c r="N16" s="7">
        <v>214000</v>
      </c>
      <c r="O16" s="7">
        <v>188700</v>
      </c>
      <c r="P16" s="7">
        <v>186000</v>
      </c>
      <c r="Q16" s="7">
        <v>230000</v>
      </c>
      <c r="R16" s="7">
        <v>78000</v>
      </c>
      <c r="S16" s="7">
        <v>151400</v>
      </c>
      <c r="T16" s="7">
        <v>113000</v>
      </c>
      <c r="U16" s="7">
        <v>244000</v>
      </c>
      <c r="V16" s="7">
        <v>268000</v>
      </c>
      <c r="W16" s="7">
        <v>274900</v>
      </c>
      <c r="X16" s="7">
        <v>202500</v>
      </c>
      <c r="Y16" s="7">
        <v>128500</v>
      </c>
      <c r="Z16" s="7">
        <v>151000</v>
      </c>
      <c r="AA16" s="7">
        <v>173000</v>
      </c>
      <c r="AB16" s="7">
        <v>266000</v>
      </c>
      <c r="AC16" s="7">
        <v>361919</v>
      </c>
      <c r="AD16" s="7">
        <v>118500</v>
      </c>
      <c r="AE16" s="7">
        <v>369900</v>
      </c>
    </row>
    <row r="17" spans="2:31" x14ac:dyDescent="0.2">
      <c r="B17" s="4" t="s">
        <v>216</v>
      </c>
      <c r="C17" s="2">
        <v>9</v>
      </c>
      <c r="D17" s="7">
        <v>142694.44444444444</v>
      </c>
      <c r="J17" s="7">
        <v>174000</v>
      </c>
      <c r="K17" s="7">
        <v>125000</v>
      </c>
      <c r="L17" s="7">
        <v>100000</v>
      </c>
      <c r="M17" s="7">
        <v>143000</v>
      </c>
      <c r="N17" s="7">
        <v>198900</v>
      </c>
      <c r="O17" s="7">
        <v>289000</v>
      </c>
      <c r="P17" s="7">
        <v>113000</v>
      </c>
      <c r="Q17" s="7">
        <v>185000</v>
      </c>
      <c r="R17" s="7">
        <v>147000</v>
      </c>
      <c r="S17" s="7">
        <v>83500</v>
      </c>
      <c r="T17" s="7">
        <v>188000</v>
      </c>
      <c r="U17" s="7">
        <v>144900</v>
      </c>
      <c r="V17" s="7">
        <v>350000</v>
      </c>
      <c r="W17" s="7">
        <v>386250</v>
      </c>
      <c r="X17" s="7">
        <v>190000</v>
      </c>
      <c r="Y17" s="7">
        <v>100000</v>
      </c>
      <c r="Z17" s="7">
        <v>122000</v>
      </c>
      <c r="AA17" s="7">
        <v>228500</v>
      </c>
      <c r="AB17" s="7">
        <v>185000</v>
      </c>
      <c r="AC17" s="7">
        <v>189000</v>
      </c>
      <c r="AD17" s="7">
        <v>102000</v>
      </c>
      <c r="AE17" s="7">
        <v>305000</v>
      </c>
    </row>
    <row r="18" spans="2:31" x14ac:dyDescent="0.2">
      <c r="B18" s="4" t="s">
        <v>154</v>
      </c>
      <c r="C18" s="2">
        <v>77</v>
      </c>
      <c r="D18" s="7">
        <v>316270.62337662338</v>
      </c>
      <c r="J18" s="7">
        <v>246578</v>
      </c>
      <c r="K18" s="7">
        <v>83000</v>
      </c>
      <c r="L18" s="7">
        <v>119000</v>
      </c>
      <c r="M18" s="7">
        <v>173000</v>
      </c>
      <c r="N18" s="7">
        <v>383970</v>
      </c>
      <c r="O18" s="7">
        <v>96500</v>
      </c>
      <c r="P18" s="7">
        <v>148000</v>
      </c>
      <c r="Q18" s="7">
        <v>141000</v>
      </c>
      <c r="R18" s="7">
        <v>67000</v>
      </c>
      <c r="S18" s="7">
        <v>127000</v>
      </c>
      <c r="T18" s="7">
        <v>164000</v>
      </c>
      <c r="U18" s="7">
        <v>135750</v>
      </c>
      <c r="V18" s="7">
        <v>402000</v>
      </c>
      <c r="W18" s="7">
        <v>318000</v>
      </c>
      <c r="X18" s="7">
        <v>215000</v>
      </c>
      <c r="Y18" s="7">
        <v>200000</v>
      </c>
      <c r="Z18" s="7">
        <v>108000</v>
      </c>
      <c r="AA18" s="7">
        <v>179200</v>
      </c>
      <c r="AB18" s="7">
        <v>244600</v>
      </c>
      <c r="AC18" s="7">
        <v>275000</v>
      </c>
      <c r="AD18" s="7">
        <v>160000</v>
      </c>
      <c r="AE18" s="7">
        <v>335000</v>
      </c>
    </row>
    <row r="19" spans="2:31" x14ac:dyDescent="0.2">
      <c r="B19" s="4" t="s">
        <v>138</v>
      </c>
      <c r="C19" s="2">
        <v>73</v>
      </c>
      <c r="D19" s="7">
        <v>189050.0684931507</v>
      </c>
      <c r="J19" s="7">
        <v>175900</v>
      </c>
      <c r="K19" s="7"/>
      <c r="L19" s="7">
        <v>162900</v>
      </c>
      <c r="M19" s="7">
        <v>302000</v>
      </c>
      <c r="N19" s="7">
        <v>163990</v>
      </c>
      <c r="O19" s="7">
        <v>234000</v>
      </c>
      <c r="P19" s="7">
        <v>131000</v>
      </c>
      <c r="Q19" s="7">
        <v>165600</v>
      </c>
      <c r="R19" s="7">
        <v>119500</v>
      </c>
      <c r="S19" s="7">
        <v>92000</v>
      </c>
      <c r="T19" s="7">
        <v>134000</v>
      </c>
      <c r="U19" s="7">
        <v>193500</v>
      </c>
      <c r="V19" s="7">
        <v>221000</v>
      </c>
      <c r="W19" s="7">
        <v>415298</v>
      </c>
      <c r="X19" s="7">
        <v>175500</v>
      </c>
      <c r="Y19" s="7">
        <v>475000</v>
      </c>
      <c r="Z19" s="7">
        <v>150000</v>
      </c>
      <c r="AA19" s="7">
        <v>225000</v>
      </c>
      <c r="AB19" s="7">
        <v>164700</v>
      </c>
      <c r="AC19" s="7">
        <v>236500</v>
      </c>
      <c r="AD19" s="7">
        <v>197000</v>
      </c>
      <c r="AE19" s="7">
        <v>176000</v>
      </c>
    </row>
    <row r="20" spans="2:31" x14ac:dyDescent="0.2">
      <c r="B20" s="4" t="s">
        <v>143</v>
      </c>
      <c r="C20" s="2">
        <v>113</v>
      </c>
      <c r="D20" s="7">
        <v>128225.30088495575</v>
      </c>
      <c r="J20" s="7"/>
      <c r="L20" s="7">
        <v>110000</v>
      </c>
      <c r="M20" s="7">
        <v>187500</v>
      </c>
      <c r="N20" s="7">
        <v>230000</v>
      </c>
      <c r="O20" s="7">
        <v>200624</v>
      </c>
      <c r="P20" s="7">
        <v>82500</v>
      </c>
      <c r="Q20" s="7">
        <v>188500</v>
      </c>
      <c r="R20" s="7">
        <v>34900</v>
      </c>
      <c r="S20" s="7"/>
      <c r="T20" s="7">
        <v>129500</v>
      </c>
      <c r="U20" s="7">
        <v>126500</v>
      </c>
      <c r="V20" s="7">
        <v>755000</v>
      </c>
      <c r="W20" s="7">
        <v>207500</v>
      </c>
      <c r="X20" s="7">
        <v>190000</v>
      </c>
      <c r="Y20" s="7">
        <v>135000</v>
      </c>
      <c r="Z20" s="7">
        <v>149500</v>
      </c>
      <c r="AA20" s="7">
        <v>301000</v>
      </c>
      <c r="AB20" s="7">
        <v>239000</v>
      </c>
      <c r="AC20" s="7">
        <v>180000</v>
      </c>
      <c r="AD20" s="7">
        <v>136500</v>
      </c>
      <c r="AE20" s="7">
        <v>312500</v>
      </c>
    </row>
    <row r="21" spans="2:31" x14ac:dyDescent="0.2">
      <c r="B21" s="4" t="s">
        <v>151</v>
      </c>
      <c r="C21" s="2">
        <v>74</v>
      </c>
      <c r="D21" s="7">
        <v>136793.13513513515</v>
      </c>
      <c r="L21" s="7">
        <v>184000</v>
      </c>
      <c r="M21" s="7">
        <v>200000</v>
      </c>
      <c r="N21" s="7">
        <v>231500</v>
      </c>
      <c r="O21" s="7">
        <v>217500</v>
      </c>
      <c r="P21" s="7">
        <v>95000</v>
      </c>
      <c r="Q21" s="7">
        <v>192000</v>
      </c>
      <c r="R21" s="7">
        <v>108000</v>
      </c>
      <c r="T21" s="7">
        <v>170000</v>
      </c>
      <c r="U21" s="7">
        <v>109900</v>
      </c>
      <c r="V21" s="7">
        <v>341000</v>
      </c>
      <c r="W21" s="7">
        <v>360000</v>
      </c>
      <c r="X21" s="7">
        <v>175000</v>
      </c>
      <c r="Y21" s="7">
        <v>104000</v>
      </c>
      <c r="Z21" s="7">
        <v>62383</v>
      </c>
      <c r="AA21" s="7">
        <v>82000</v>
      </c>
      <c r="AB21" s="7">
        <v>270000</v>
      </c>
      <c r="AC21" s="7">
        <v>538000</v>
      </c>
      <c r="AD21" s="7">
        <v>60000</v>
      </c>
      <c r="AE21" s="7">
        <v>187500</v>
      </c>
    </row>
    <row r="22" spans="2:31" x14ac:dyDescent="0.2">
      <c r="B22" s="4" t="s">
        <v>170</v>
      </c>
      <c r="C22" s="2">
        <v>59</v>
      </c>
      <c r="D22" s="7">
        <v>186555.79661016949</v>
      </c>
      <c r="L22" s="7">
        <v>159000</v>
      </c>
      <c r="M22" s="7">
        <v>155000</v>
      </c>
      <c r="N22" s="7">
        <v>260000</v>
      </c>
      <c r="O22" s="7">
        <v>359100</v>
      </c>
      <c r="P22" s="7">
        <v>198500</v>
      </c>
      <c r="Q22" s="7">
        <v>173000</v>
      </c>
      <c r="R22" s="7">
        <v>141000</v>
      </c>
      <c r="T22" s="7">
        <v>138000</v>
      </c>
      <c r="U22" s="7">
        <v>98600</v>
      </c>
      <c r="V22" s="7">
        <v>260400</v>
      </c>
      <c r="W22" s="7">
        <v>342643</v>
      </c>
      <c r="X22" s="7">
        <v>158000</v>
      </c>
      <c r="Y22" s="7">
        <v>112000</v>
      </c>
      <c r="Z22" s="7">
        <v>132500</v>
      </c>
      <c r="AA22" s="7">
        <v>125000</v>
      </c>
      <c r="AB22" s="7">
        <v>340000</v>
      </c>
      <c r="AC22" s="7">
        <v>187500</v>
      </c>
      <c r="AD22" s="7">
        <v>135000</v>
      </c>
      <c r="AE22" s="7">
        <v>248900</v>
      </c>
    </row>
    <row r="23" spans="2:31" x14ac:dyDescent="0.2">
      <c r="B23" s="4" t="s">
        <v>136</v>
      </c>
      <c r="C23" s="2">
        <v>86</v>
      </c>
      <c r="D23" s="7">
        <v>225379.83720930232</v>
      </c>
      <c r="L23" s="7">
        <v>128000</v>
      </c>
      <c r="M23" s="7">
        <v>185000</v>
      </c>
      <c r="N23" s="7">
        <v>204000</v>
      </c>
      <c r="O23" s="7">
        <v>149000</v>
      </c>
      <c r="P23" s="7">
        <v>61000</v>
      </c>
      <c r="Q23" s="7">
        <v>172400</v>
      </c>
      <c r="R23" s="7">
        <v>135000</v>
      </c>
      <c r="T23" s="7">
        <v>147000</v>
      </c>
      <c r="U23" s="7">
        <v>128950</v>
      </c>
      <c r="V23" s="7">
        <v>290000</v>
      </c>
      <c r="W23" s="7">
        <v>354000</v>
      </c>
      <c r="X23" s="7">
        <v>213250</v>
      </c>
      <c r="Y23" s="7">
        <v>110000</v>
      </c>
      <c r="Z23" s="7">
        <v>132500</v>
      </c>
      <c r="AA23" s="7">
        <v>76000</v>
      </c>
      <c r="AB23" s="7">
        <v>187750</v>
      </c>
      <c r="AC23" s="7">
        <v>556581</v>
      </c>
      <c r="AD23" s="7">
        <v>130000</v>
      </c>
      <c r="AE23" s="7">
        <v>187500</v>
      </c>
    </row>
    <row r="24" spans="2:31" x14ac:dyDescent="0.2">
      <c r="B24" s="4" t="s">
        <v>200</v>
      </c>
      <c r="C24" s="2">
        <v>25</v>
      </c>
      <c r="D24" s="7">
        <v>310499</v>
      </c>
      <c r="L24" s="7">
        <v>39300</v>
      </c>
      <c r="M24" s="7">
        <v>240000</v>
      </c>
      <c r="N24" s="7">
        <v>122000</v>
      </c>
      <c r="O24" s="7">
        <v>137500</v>
      </c>
      <c r="P24" s="7">
        <v>81000</v>
      </c>
      <c r="Q24" s="7">
        <v>179000</v>
      </c>
      <c r="R24" s="7">
        <v>55000</v>
      </c>
      <c r="T24" s="7">
        <v>160000</v>
      </c>
      <c r="U24" s="7">
        <v>136000</v>
      </c>
      <c r="V24" s="7">
        <v>337000</v>
      </c>
      <c r="W24" s="7">
        <v>284000</v>
      </c>
      <c r="X24" s="7">
        <v>229000</v>
      </c>
      <c r="Y24" s="7">
        <v>107000</v>
      </c>
      <c r="Z24" s="7">
        <v>130000</v>
      </c>
      <c r="AA24" s="7">
        <v>228000</v>
      </c>
      <c r="AB24" s="7">
        <v>241000</v>
      </c>
      <c r="AC24" s="7">
        <v>213500</v>
      </c>
      <c r="AD24" s="7">
        <v>169000</v>
      </c>
      <c r="AE24" s="7">
        <v>201000</v>
      </c>
    </row>
    <row r="25" spans="2:31" x14ac:dyDescent="0.2">
      <c r="B25" s="4" t="s">
        <v>232</v>
      </c>
      <c r="C25" s="2">
        <v>25</v>
      </c>
      <c r="D25" s="7">
        <v>142591.35999999999</v>
      </c>
      <c r="L25" s="7">
        <v>210000</v>
      </c>
      <c r="M25" s="7">
        <v>244400</v>
      </c>
      <c r="N25" s="7">
        <v>192000</v>
      </c>
      <c r="O25" s="7">
        <v>257500</v>
      </c>
      <c r="P25" s="7">
        <v>125000</v>
      </c>
      <c r="Q25" s="7">
        <v>168000</v>
      </c>
      <c r="R25" s="7">
        <v>102776</v>
      </c>
      <c r="T25" s="7">
        <v>162000</v>
      </c>
      <c r="U25" s="7">
        <v>155000</v>
      </c>
      <c r="V25" s="7">
        <v>269790</v>
      </c>
      <c r="W25" s="7">
        <v>207000</v>
      </c>
      <c r="X25" s="7">
        <v>148000</v>
      </c>
      <c r="Y25" s="7">
        <v>110500</v>
      </c>
      <c r="Z25" s="7">
        <v>158000</v>
      </c>
      <c r="AA25" s="7">
        <v>275000</v>
      </c>
      <c r="AB25" s="7">
        <v>339750</v>
      </c>
      <c r="AC25" s="7">
        <v>170000</v>
      </c>
      <c r="AD25" s="7">
        <v>189000</v>
      </c>
      <c r="AE25" s="7">
        <v>137500</v>
      </c>
    </row>
    <row r="26" spans="2:31" x14ac:dyDescent="0.2">
      <c r="B26" s="4" t="s">
        <v>189</v>
      </c>
      <c r="C26" s="2">
        <v>38</v>
      </c>
      <c r="D26" s="7">
        <v>242247.44736842104</v>
      </c>
      <c r="L26" s="7">
        <v>113000</v>
      </c>
      <c r="M26" s="7">
        <v>328000</v>
      </c>
      <c r="N26" s="7">
        <v>127000</v>
      </c>
      <c r="O26" s="7">
        <v>222000</v>
      </c>
      <c r="P26" s="7">
        <v>119000</v>
      </c>
      <c r="Q26" s="7">
        <v>145000</v>
      </c>
      <c r="R26" s="7">
        <v>103000</v>
      </c>
      <c r="T26" s="7">
        <v>135000</v>
      </c>
      <c r="U26" s="7">
        <v>150000</v>
      </c>
      <c r="V26" s="7">
        <v>336000</v>
      </c>
      <c r="W26" s="7">
        <v>266000</v>
      </c>
      <c r="X26" s="7">
        <v>240000</v>
      </c>
      <c r="Y26" s="7">
        <v>79000</v>
      </c>
      <c r="Z26" s="7">
        <v>121500</v>
      </c>
      <c r="AA26" s="7">
        <v>187000</v>
      </c>
      <c r="AB26" s="7">
        <v>222000</v>
      </c>
      <c r="AC26" s="7">
        <v>278000</v>
      </c>
      <c r="AD26" s="7">
        <v>91000</v>
      </c>
      <c r="AE26" s="7">
        <v>270000</v>
      </c>
    </row>
    <row r="27" spans="2:31" x14ac:dyDescent="0.2">
      <c r="B27" s="4" t="s">
        <v>113</v>
      </c>
      <c r="C27" s="2">
        <v>11</v>
      </c>
      <c r="D27" s="7">
        <v>238772.72727272726</v>
      </c>
      <c r="L27" s="7">
        <v>133000</v>
      </c>
      <c r="M27" s="7">
        <v>200500</v>
      </c>
      <c r="N27" s="7">
        <v>149000</v>
      </c>
      <c r="O27" s="7">
        <v>164000</v>
      </c>
      <c r="P27" s="7">
        <v>129000</v>
      </c>
      <c r="Q27" s="7">
        <v>181134</v>
      </c>
      <c r="R27" s="7">
        <v>109900</v>
      </c>
      <c r="T27" s="7">
        <v>165500</v>
      </c>
      <c r="U27" s="7">
        <v>226000</v>
      </c>
      <c r="V27" s="7">
        <v>348000</v>
      </c>
      <c r="W27" s="7">
        <v>154000</v>
      </c>
      <c r="X27" s="7">
        <v>165150</v>
      </c>
      <c r="Y27" s="7">
        <v>137000</v>
      </c>
      <c r="Z27" s="7">
        <v>164500</v>
      </c>
      <c r="AA27" s="7">
        <v>215000</v>
      </c>
      <c r="AB27" s="7">
        <v>210000</v>
      </c>
      <c r="AC27" s="7">
        <v>260000</v>
      </c>
      <c r="AD27" s="7">
        <v>137450</v>
      </c>
      <c r="AE27" s="7">
        <v>214900</v>
      </c>
    </row>
    <row r="28" spans="2:31" x14ac:dyDescent="0.2">
      <c r="B28" s="4" t="s">
        <v>263</v>
      </c>
      <c r="C28" s="2">
        <v>1460</v>
      </c>
      <c r="D28" s="7">
        <v>180921.19589041095</v>
      </c>
      <c r="L28" s="7">
        <v>130000</v>
      </c>
      <c r="M28" s="7">
        <v>161500</v>
      </c>
      <c r="N28" s="7">
        <v>156000</v>
      </c>
      <c r="O28" s="7">
        <v>189950</v>
      </c>
      <c r="P28" s="7">
        <v>60000</v>
      </c>
      <c r="Q28" s="7">
        <v>181000</v>
      </c>
      <c r="R28" s="7">
        <v>55993</v>
      </c>
      <c r="T28" s="7">
        <v>146800</v>
      </c>
      <c r="U28" s="7">
        <v>150750</v>
      </c>
      <c r="V28" s="7">
        <v>310000</v>
      </c>
      <c r="W28" s="7">
        <v>437154</v>
      </c>
      <c r="X28" s="7">
        <v>82500</v>
      </c>
      <c r="Y28" s="7">
        <v>97000</v>
      </c>
      <c r="Z28" s="7">
        <v>137000</v>
      </c>
      <c r="AA28" s="7">
        <v>316600</v>
      </c>
      <c r="AB28" s="7">
        <v>263435</v>
      </c>
      <c r="AE28" s="7">
        <v>287000</v>
      </c>
    </row>
    <row r="29" spans="2:31" x14ac:dyDescent="0.2">
      <c r="L29" s="7">
        <v>79500</v>
      </c>
      <c r="M29" s="7">
        <v>260000</v>
      </c>
      <c r="N29" s="7">
        <v>161750</v>
      </c>
      <c r="O29" s="7">
        <v>250000</v>
      </c>
      <c r="P29" s="7">
        <v>126000</v>
      </c>
      <c r="Q29" s="7">
        <v>199900</v>
      </c>
      <c r="R29" s="7">
        <v>106500</v>
      </c>
      <c r="T29" s="7">
        <v>271000</v>
      </c>
      <c r="U29" s="7">
        <v>143000</v>
      </c>
      <c r="V29" s="7">
        <v>248000</v>
      </c>
      <c r="W29" s="7">
        <v>318061</v>
      </c>
      <c r="X29" s="7">
        <v>152000</v>
      </c>
      <c r="Y29" s="7">
        <v>130000</v>
      </c>
      <c r="Z29" s="7">
        <v>118500</v>
      </c>
      <c r="AA29" s="7">
        <v>220000</v>
      </c>
      <c r="AB29" s="7">
        <v>226700</v>
      </c>
      <c r="AE29" s="7">
        <v>293077</v>
      </c>
    </row>
    <row r="30" spans="2:31" x14ac:dyDescent="0.2">
      <c r="L30" s="7">
        <v>60000</v>
      </c>
      <c r="M30" s="7">
        <v>190000</v>
      </c>
      <c r="N30" s="7">
        <v>210000</v>
      </c>
      <c r="O30" s="7">
        <v>145000</v>
      </c>
      <c r="P30" s="7">
        <v>110000</v>
      </c>
      <c r="Q30" s="7">
        <v>172785</v>
      </c>
      <c r="R30" s="7">
        <v>35311</v>
      </c>
      <c r="T30" s="7">
        <v>132250</v>
      </c>
      <c r="U30" s="7">
        <v>115000</v>
      </c>
      <c r="V30" s="7">
        <v>325000</v>
      </c>
      <c r="W30" s="7">
        <v>426000</v>
      </c>
      <c r="X30" s="7">
        <v>197900</v>
      </c>
      <c r="Y30" s="7">
        <v>73000</v>
      </c>
      <c r="Z30" s="7">
        <v>135000</v>
      </c>
      <c r="AA30" s="7">
        <v>193500</v>
      </c>
      <c r="AB30" s="7">
        <v>208300</v>
      </c>
      <c r="AE30" s="7">
        <v>315500</v>
      </c>
    </row>
    <row r="31" spans="2:31" x14ac:dyDescent="0.2">
      <c r="L31" s="7">
        <v>141500</v>
      </c>
      <c r="M31" s="7"/>
      <c r="N31" s="7">
        <v>204900</v>
      </c>
      <c r="O31" s="7">
        <v>145000</v>
      </c>
      <c r="P31" s="7">
        <v>118000</v>
      </c>
      <c r="Q31" s="7">
        <v>178000</v>
      </c>
      <c r="R31" s="7">
        <v>91000</v>
      </c>
      <c r="T31" s="7">
        <v>131000</v>
      </c>
      <c r="U31" s="7">
        <v>166000</v>
      </c>
      <c r="V31" s="7">
        <v>625000</v>
      </c>
      <c r="W31" s="7">
        <v>280000</v>
      </c>
      <c r="X31" s="7">
        <v>140000</v>
      </c>
      <c r="Y31" s="7">
        <v>295000</v>
      </c>
      <c r="Z31" s="7">
        <v>168000</v>
      </c>
      <c r="AA31" s="7">
        <v>143000</v>
      </c>
      <c r="AB31" s="7">
        <v>176000</v>
      </c>
      <c r="AE31" s="7">
        <v>250000</v>
      </c>
    </row>
    <row r="32" spans="2:31" x14ac:dyDescent="0.2">
      <c r="L32" s="7">
        <v>89000</v>
      </c>
      <c r="N32" s="7">
        <v>128200</v>
      </c>
      <c r="O32" s="7">
        <v>160000</v>
      </c>
      <c r="P32" s="7">
        <v>127500</v>
      </c>
      <c r="Q32" s="7">
        <v>179665</v>
      </c>
      <c r="R32" s="7">
        <v>81000</v>
      </c>
      <c r="T32" s="7">
        <v>150900</v>
      </c>
      <c r="U32" s="7">
        <v>109500</v>
      </c>
      <c r="V32" s="7">
        <v>285000</v>
      </c>
      <c r="W32" s="7">
        <v>555000</v>
      </c>
      <c r="X32" s="7">
        <v>165000</v>
      </c>
      <c r="Y32" s="7">
        <v>119900</v>
      </c>
      <c r="Z32" s="7">
        <v>128500</v>
      </c>
      <c r="AA32" s="7">
        <v>179000</v>
      </c>
      <c r="AB32" s="7">
        <v>263000</v>
      </c>
      <c r="AE32" s="7">
        <v>186700</v>
      </c>
    </row>
    <row r="33" spans="2:31" x14ac:dyDescent="0.2">
      <c r="L33" s="7">
        <v>52000</v>
      </c>
      <c r="N33" s="7">
        <v>185500</v>
      </c>
      <c r="O33" s="7">
        <v>165000</v>
      </c>
      <c r="P33" s="7">
        <v>148000</v>
      </c>
      <c r="Q33" s="7">
        <v>175000</v>
      </c>
      <c r="R33" s="7">
        <v>127000</v>
      </c>
      <c r="T33" s="7">
        <v>143000</v>
      </c>
      <c r="U33" s="7">
        <v>215000</v>
      </c>
      <c r="V33" s="7">
        <v>745000</v>
      </c>
      <c r="W33" s="7">
        <v>250000</v>
      </c>
      <c r="X33" s="7">
        <v>157000</v>
      </c>
      <c r="Y33" s="7">
        <v>178000</v>
      </c>
      <c r="Z33" s="7">
        <v>138500</v>
      </c>
      <c r="AA33" s="7">
        <v>144000</v>
      </c>
      <c r="AB33" s="7">
        <v>146000</v>
      </c>
      <c r="AE33" s="7">
        <v>265900</v>
      </c>
    </row>
    <row r="34" spans="2:31" x14ac:dyDescent="0.2">
      <c r="L34" s="7">
        <v>129000</v>
      </c>
      <c r="N34" s="7">
        <v>180000</v>
      </c>
      <c r="O34" s="7">
        <v>119750</v>
      </c>
      <c r="P34" s="7">
        <v>140000</v>
      </c>
      <c r="Q34" s="7">
        <v>170000</v>
      </c>
      <c r="R34" s="7">
        <v>118400</v>
      </c>
      <c r="T34" s="7">
        <v>172000</v>
      </c>
      <c r="U34" s="7">
        <v>163000</v>
      </c>
      <c r="V34" s="7">
        <v>262000</v>
      </c>
      <c r="W34" s="7">
        <v>440000</v>
      </c>
      <c r="X34" s="7">
        <v>299800</v>
      </c>
      <c r="Y34" s="7">
        <v>126175</v>
      </c>
      <c r="Z34" s="7">
        <v>109900</v>
      </c>
      <c r="AA34" s="7">
        <v>175900</v>
      </c>
      <c r="AB34" s="7">
        <v>151000</v>
      </c>
      <c r="AE34" s="7">
        <v>378500</v>
      </c>
    </row>
    <row r="35" spans="2:31" x14ac:dyDescent="0.2">
      <c r="L35" s="7">
        <v>100000</v>
      </c>
      <c r="N35" s="7">
        <v>220000</v>
      </c>
      <c r="O35" s="7">
        <v>220000</v>
      </c>
      <c r="P35" s="7">
        <v>184750</v>
      </c>
      <c r="Q35" s="7">
        <v>183200</v>
      </c>
      <c r="R35" s="7">
        <v>120500</v>
      </c>
      <c r="T35" s="7">
        <v>126000</v>
      </c>
      <c r="U35" s="7">
        <v>184000</v>
      </c>
      <c r="V35" s="7">
        <v>301500</v>
      </c>
      <c r="W35" s="7">
        <v>380000</v>
      </c>
      <c r="X35" s="7">
        <v>196500</v>
      </c>
      <c r="Y35" s="7">
        <v>105900</v>
      </c>
      <c r="Z35" s="7">
        <v>130500</v>
      </c>
      <c r="AA35" s="7">
        <v>233000</v>
      </c>
      <c r="AB35" s="7">
        <v>168500</v>
      </c>
      <c r="AE35" s="7">
        <v>180000</v>
      </c>
    </row>
    <row r="36" spans="2:31" x14ac:dyDescent="0.2">
      <c r="L36" s="7">
        <v>223500</v>
      </c>
      <c r="N36" s="7">
        <v>231500</v>
      </c>
      <c r="O36" s="7">
        <v>219500</v>
      </c>
      <c r="P36" s="7">
        <v>86000</v>
      </c>
      <c r="Q36" s="7">
        <v>230500</v>
      </c>
      <c r="R36" s="7">
        <v>68400</v>
      </c>
      <c r="T36" s="7">
        <v>240000</v>
      </c>
      <c r="U36" s="7">
        <v>235000</v>
      </c>
      <c r="V36" s="7">
        <v>290000</v>
      </c>
      <c r="W36" s="7">
        <v>326000</v>
      </c>
      <c r="X36" s="7">
        <v>161500</v>
      </c>
      <c r="Y36" s="7">
        <v>109000</v>
      </c>
      <c r="Z36" s="7">
        <v>131400</v>
      </c>
      <c r="AA36" s="7">
        <v>171000</v>
      </c>
      <c r="AB36" s="7">
        <v>226000</v>
      </c>
      <c r="AE36" s="7">
        <v>283463</v>
      </c>
    </row>
    <row r="37" spans="2:31" x14ac:dyDescent="0.2">
      <c r="L37" s="7">
        <v>109500</v>
      </c>
      <c r="N37" s="7">
        <v>276000</v>
      </c>
      <c r="O37" s="7">
        <v>174500</v>
      </c>
      <c r="P37" s="7">
        <v>107500</v>
      </c>
      <c r="Q37" s="7">
        <v>179540</v>
      </c>
      <c r="R37" s="7">
        <v>55000</v>
      </c>
      <c r="T37" s="7">
        <v>115000</v>
      </c>
      <c r="U37" s="7">
        <v>141000</v>
      </c>
      <c r="V37" s="7">
        <v>302000</v>
      </c>
      <c r="W37" s="7">
        <v>374000</v>
      </c>
      <c r="X37" s="7">
        <v>181000</v>
      </c>
      <c r="Y37" s="7">
        <v>115000</v>
      </c>
      <c r="Z37" s="7">
        <v>108000</v>
      </c>
      <c r="AA37" s="7">
        <v>189000</v>
      </c>
      <c r="AB37" s="7">
        <v>370878</v>
      </c>
      <c r="AE37" s="7">
        <v>239000</v>
      </c>
    </row>
    <row r="38" spans="2:31" x14ac:dyDescent="0.2">
      <c r="L38" s="7">
        <v>88000</v>
      </c>
      <c r="N38" s="7">
        <v>233230</v>
      </c>
      <c r="O38" s="7">
        <v>230000</v>
      </c>
      <c r="P38" s="7">
        <v>108000</v>
      </c>
      <c r="Q38" s="7">
        <v>239900</v>
      </c>
      <c r="R38" s="7">
        <v>125500</v>
      </c>
      <c r="T38" s="7">
        <v>93500</v>
      </c>
      <c r="U38" s="7">
        <v>145000</v>
      </c>
      <c r="V38" s="7">
        <v>333168</v>
      </c>
      <c r="W38" s="7">
        <v>202665</v>
      </c>
      <c r="X38" s="7">
        <v>152000</v>
      </c>
      <c r="Y38" s="7">
        <v>135000</v>
      </c>
      <c r="Z38" s="7">
        <v>142000</v>
      </c>
      <c r="AA38" s="7">
        <v>213000</v>
      </c>
      <c r="AB38" s="7">
        <v>205950</v>
      </c>
      <c r="AE38" s="7">
        <v>167500</v>
      </c>
    </row>
    <row r="39" spans="2:31" x14ac:dyDescent="0.2">
      <c r="L39" s="7">
        <v>79900</v>
      </c>
      <c r="N39" s="7">
        <v>267000</v>
      </c>
      <c r="O39" s="7">
        <v>224000</v>
      </c>
      <c r="P39" s="7">
        <v>108000</v>
      </c>
      <c r="Q39" s="7">
        <v>236000</v>
      </c>
      <c r="R39" s="7">
        <v>125500</v>
      </c>
      <c r="T39" s="7">
        <v>196000</v>
      </c>
      <c r="U39" s="7">
        <v>134450</v>
      </c>
      <c r="V39" s="7">
        <v>190000</v>
      </c>
      <c r="W39" s="7">
        <v>402861</v>
      </c>
      <c r="X39" s="7">
        <v>250000</v>
      </c>
      <c r="Y39" s="7">
        <v>79900</v>
      </c>
      <c r="Z39" s="7">
        <v>175000</v>
      </c>
      <c r="AA39" s="7">
        <v>152000</v>
      </c>
      <c r="AB39" s="7">
        <v>423000</v>
      </c>
      <c r="AE39" s="7">
        <v>281213</v>
      </c>
    </row>
    <row r="40" spans="2:31" x14ac:dyDescent="0.2">
      <c r="B40" t="s">
        <v>369</v>
      </c>
      <c r="L40" s="7">
        <v>116500</v>
      </c>
      <c r="N40" s="7">
        <v>205000</v>
      </c>
      <c r="O40" s="7">
        <v>239000</v>
      </c>
      <c r="P40" s="7">
        <v>185000</v>
      </c>
      <c r="Q40" s="7">
        <v>162000</v>
      </c>
      <c r="R40" s="7"/>
      <c r="T40" s="7">
        <v>171000</v>
      </c>
      <c r="U40" s="7">
        <v>97000</v>
      </c>
      <c r="V40" s="7">
        <v>410000</v>
      </c>
      <c r="W40" s="7">
        <v>446261</v>
      </c>
      <c r="X40" s="7">
        <v>207500</v>
      </c>
      <c r="Y40" s="7">
        <v>116000</v>
      </c>
      <c r="Z40" s="7">
        <v>158900</v>
      </c>
      <c r="AA40" s="7">
        <v>236000</v>
      </c>
      <c r="AB40" s="7">
        <v>227875</v>
      </c>
      <c r="AE40" s="7">
        <v>160000</v>
      </c>
    </row>
    <row r="41" spans="2:31" x14ac:dyDescent="0.2">
      <c r="L41" s="7">
        <v>167500</v>
      </c>
      <c r="N41" s="7">
        <v>149900</v>
      </c>
      <c r="O41" s="7">
        <v>154900</v>
      </c>
      <c r="P41" s="7">
        <v>118500</v>
      </c>
      <c r="Q41" s="7">
        <v>176000</v>
      </c>
      <c r="T41" s="7">
        <v>119500</v>
      </c>
      <c r="U41" s="7">
        <v>148000</v>
      </c>
      <c r="V41" s="7">
        <v>466500</v>
      </c>
      <c r="W41" s="7">
        <v>255500</v>
      </c>
      <c r="X41" s="7">
        <v>175000</v>
      </c>
      <c r="Y41" s="7">
        <v>120000</v>
      </c>
      <c r="Z41" s="7">
        <v>134900</v>
      </c>
      <c r="AA41" s="7">
        <v>118858</v>
      </c>
      <c r="AB41" s="7">
        <v>148800</v>
      </c>
    </row>
    <row r="42" spans="2:31" ht="17" thickBot="1" x14ac:dyDescent="0.25">
      <c r="B42" t="s">
        <v>370</v>
      </c>
      <c r="L42" s="7">
        <v>85500</v>
      </c>
      <c r="N42" s="7">
        <v>305900</v>
      </c>
      <c r="O42" s="7">
        <v>392500</v>
      </c>
      <c r="P42" s="7">
        <v>225000</v>
      </c>
      <c r="Q42" s="7">
        <v>194500</v>
      </c>
      <c r="T42" s="7">
        <v>168000</v>
      </c>
      <c r="U42" s="7">
        <v>140000</v>
      </c>
      <c r="V42" s="7">
        <v>340000</v>
      </c>
      <c r="W42" s="7">
        <v>284000</v>
      </c>
      <c r="X42" s="7">
        <v>176000</v>
      </c>
      <c r="Y42" s="7">
        <v>110000</v>
      </c>
      <c r="Z42" s="7">
        <v>142500</v>
      </c>
      <c r="AA42" s="7">
        <v>142953</v>
      </c>
      <c r="AB42" s="7">
        <v>196000</v>
      </c>
    </row>
    <row r="43" spans="2:31" x14ac:dyDescent="0.2">
      <c r="B43" s="17" t="s">
        <v>371</v>
      </c>
      <c r="C43" s="17" t="s">
        <v>302</v>
      </c>
      <c r="D43" s="17" t="s">
        <v>301</v>
      </c>
      <c r="E43" s="17" t="s">
        <v>372</v>
      </c>
      <c r="F43" s="17" t="s">
        <v>304</v>
      </c>
      <c r="L43" s="7">
        <v>121600</v>
      </c>
      <c r="N43" s="7">
        <v>214000</v>
      </c>
      <c r="O43" s="7">
        <v>138887</v>
      </c>
      <c r="P43" s="7">
        <v>67000</v>
      </c>
      <c r="Q43" s="7">
        <v>225000</v>
      </c>
      <c r="T43" s="7">
        <v>165000</v>
      </c>
      <c r="U43" s="7">
        <v>158000</v>
      </c>
      <c r="V43" s="7">
        <v>271000</v>
      </c>
      <c r="W43" s="7">
        <v>214000</v>
      </c>
      <c r="X43" s="7">
        <v>197500</v>
      </c>
      <c r="Y43" s="7">
        <v>98000</v>
      </c>
      <c r="Z43" s="7">
        <v>143500</v>
      </c>
      <c r="AA43" s="7">
        <v>238000</v>
      </c>
      <c r="AB43" s="7">
        <v>172500</v>
      </c>
    </row>
    <row r="44" spans="2:31" x14ac:dyDescent="0.2">
      <c r="B44" s="15" t="s">
        <v>227</v>
      </c>
      <c r="C44" s="15">
        <v>17</v>
      </c>
      <c r="D44" s="15">
        <v>3312805</v>
      </c>
      <c r="E44" s="33">
        <v>194870.88235294117</v>
      </c>
      <c r="F44" s="15">
        <v>923748382.36029053</v>
      </c>
      <c r="L44" s="7">
        <v>128000</v>
      </c>
      <c r="N44" s="7">
        <v>177500</v>
      </c>
      <c r="O44" s="7">
        <v>230000</v>
      </c>
      <c r="P44" s="7">
        <v>85000</v>
      </c>
      <c r="Q44" s="7">
        <v>174000</v>
      </c>
      <c r="T44" s="7">
        <v>169900</v>
      </c>
      <c r="U44" s="7">
        <v>145000</v>
      </c>
      <c r="W44" s="7">
        <v>253293</v>
      </c>
      <c r="X44" s="7">
        <v>272000</v>
      </c>
      <c r="Y44" s="7">
        <v>161000</v>
      </c>
      <c r="Z44" s="7">
        <v>128000</v>
      </c>
      <c r="AA44" s="7">
        <v>201000</v>
      </c>
      <c r="AB44" s="7">
        <v>179400</v>
      </c>
    </row>
    <row r="45" spans="2:31" x14ac:dyDescent="0.2">
      <c r="B45" s="15" t="s">
        <v>228</v>
      </c>
      <c r="C45" s="15">
        <v>16</v>
      </c>
      <c r="D45" s="15">
        <v>1671900</v>
      </c>
      <c r="E45" s="33">
        <v>104493.75</v>
      </c>
      <c r="F45" s="15">
        <v>205353958.33333334</v>
      </c>
      <c r="L45" s="7">
        <v>102000</v>
      </c>
      <c r="N45" s="7">
        <v>219500</v>
      </c>
      <c r="O45" s="7">
        <v>381000</v>
      </c>
      <c r="P45" s="7">
        <v>155000</v>
      </c>
      <c r="Q45" s="7">
        <v>169000</v>
      </c>
      <c r="T45" s="7">
        <v>130000</v>
      </c>
      <c r="U45" s="7">
        <v>176000</v>
      </c>
      <c r="W45" s="7">
        <v>451950</v>
      </c>
      <c r="X45" s="7">
        <v>195000</v>
      </c>
      <c r="Y45" s="7">
        <v>89471</v>
      </c>
      <c r="Z45" s="7">
        <v>171000</v>
      </c>
      <c r="AA45" s="7">
        <v>193000</v>
      </c>
      <c r="AB45" s="7">
        <v>215200</v>
      </c>
    </row>
    <row r="46" spans="2:31" x14ac:dyDescent="0.2">
      <c r="B46" s="15" t="s">
        <v>148</v>
      </c>
      <c r="C46" s="15">
        <v>58</v>
      </c>
      <c r="D46" s="15">
        <v>7240375</v>
      </c>
      <c r="E46" s="33">
        <v>124834.05172413793</v>
      </c>
      <c r="F46" s="15">
        <v>1628016725.8393834</v>
      </c>
      <c r="L46" s="7">
        <v>144000</v>
      </c>
      <c r="N46" s="7">
        <v>148000</v>
      </c>
      <c r="O46" s="7">
        <v>139000</v>
      </c>
      <c r="P46" s="7">
        <v>108000</v>
      </c>
      <c r="Q46" s="7">
        <v>178000</v>
      </c>
      <c r="T46" s="7">
        <v>139000</v>
      </c>
      <c r="U46" s="7">
        <v>139000</v>
      </c>
      <c r="W46" s="7">
        <v>275000</v>
      </c>
      <c r="X46" s="7">
        <v>185000</v>
      </c>
      <c r="Y46" s="7">
        <v>155000</v>
      </c>
      <c r="Z46" s="7">
        <v>170000</v>
      </c>
      <c r="AA46" s="7">
        <v>184900</v>
      </c>
      <c r="AB46" s="7">
        <v>264132</v>
      </c>
    </row>
    <row r="47" spans="2:31" x14ac:dyDescent="0.2">
      <c r="B47" s="15" t="s">
        <v>205</v>
      </c>
      <c r="C47" s="15">
        <v>28</v>
      </c>
      <c r="D47" s="15">
        <v>5951832</v>
      </c>
      <c r="E47" s="33">
        <v>212565.42857142858</v>
      </c>
      <c r="F47" s="15">
        <v>2523207509.5873027</v>
      </c>
      <c r="L47" s="7">
        <v>149000</v>
      </c>
      <c r="N47" s="7">
        <v>213500</v>
      </c>
      <c r="O47" s="7">
        <v>177500</v>
      </c>
      <c r="P47" s="7">
        <v>167000</v>
      </c>
      <c r="Q47" s="7">
        <v>180000</v>
      </c>
      <c r="T47" s="7">
        <v>130500</v>
      </c>
      <c r="U47" s="7">
        <v>159000</v>
      </c>
      <c r="W47" s="7">
        <v>314813</v>
      </c>
      <c r="X47" s="7">
        <v>136905</v>
      </c>
      <c r="Y47" s="7">
        <v>160000</v>
      </c>
      <c r="Z47" s="7">
        <v>127000</v>
      </c>
      <c r="AA47" s="7">
        <v>119900</v>
      </c>
      <c r="AB47" s="7">
        <v>225000</v>
      </c>
    </row>
    <row r="48" spans="2:31" x14ac:dyDescent="0.2">
      <c r="B48" s="15" t="s">
        <v>89</v>
      </c>
      <c r="C48" s="15">
        <v>150</v>
      </c>
      <c r="D48" s="15">
        <v>29694866</v>
      </c>
      <c r="E48" s="33">
        <v>197965.77333333335</v>
      </c>
      <c r="F48" s="15">
        <v>2642336923.2905569</v>
      </c>
      <c r="L48" s="7">
        <v>117000</v>
      </c>
      <c r="N48" s="7">
        <v>191000</v>
      </c>
      <c r="O48" s="7">
        <v>335000</v>
      </c>
      <c r="P48" s="7">
        <v>137500</v>
      </c>
      <c r="Q48" s="7">
        <v>240000</v>
      </c>
      <c r="T48" s="7">
        <v>112000</v>
      </c>
      <c r="U48" s="7">
        <v>88000</v>
      </c>
      <c r="W48" s="7">
        <v>209500</v>
      </c>
      <c r="X48" s="7">
        <v>227000</v>
      </c>
      <c r="Y48" s="7">
        <v>91300</v>
      </c>
      <c r="Z48" s="7">
        <v>131500</v>
      </c>
      <c r="AA48" s="7">
        <v>99500</v>
      </c>
      <c r="AB48" s="7">
        <v>227680</v>
      </c>
    </row>
    <row r="49" spans="2:28" x14ac:dyDescent="0.2">
      <c r="B49" s="15" t="s">
        <v>123</v>
      </c>
      <c r="C49" s="15">
        <v>51</v>
      </c>
      <c r="D49" s="15">
        <v>10741861</v>
      </c>
      <c r="E49" s="33">
        <v>210624.72549019608</v>
      </c>
      <c r="F49" s="15">
        <v>4742580425.3231344</v>
      </c>
      <c r="L49" s="7">
        <v>80500</v>
      </c>
      <c r="N49" s="7">
        <v>123000</v>
      </c>
      <c r="O49" s="7">
        <v>177000</v>
      </c>
      <c r="P49" s="7">
        <v>103600</v>
      </c>
      <c r="Q49" s="7">
        <v>174000</v>
      </c>
      <c r="T49" s="7">
        <v>160000</v>
      </c>
      <c r="U49" s="7">
        <v>167000</v>
      </c>
      <c r="W49" s="7">
        <v>274000</v>
      </c>
      <c r="X49" s="7">
        <v>173000</v>
      </c>
      <c r="Y49" s="7">
        <v>124500</v>
      </c>
      <c r="Z49" s="7">
        <v>129000</v>
      </c>
      <c r="AA49" s="7">
        <v>262280</v>
      </c>
      <c r="AB49" s="7">
        <v>232600</v>
      </c>
    </row>
    <row r="50" spans="2:28" x14ac:dyDescent="0.2">
      <c r="B50" s="15" t="s">
        <v>185</v>
      </c>
      <c r="C50" s="15">
        <v>100</v>
      </c>
      <c r="D50" s="15">
        <v>12821970</v>
      </c>
      <c r="E50" s="33">
        <v>128219.7</v>
      </c>
      <c r="F50" s="15">
        <v>1866984536.2727273</v>
      </c>
      <c r="L50" s="7">
        <v>127500</v>
      </c>
      <c r="N50" s="7">
        <v>164990</v>
      </c>
      <c r="O50" s="7">
        <v>275000</v>
      </c>
      <c r="P50" s="7">
        <v>123500</v>
      </c>
      <c r="Q50" s="7">
        <v>169990</v>
      </c>
      <c r="T50" s="7">
        <v>157900</v>
      </c>
      <c r="U50" s="7">
        <v>132000</v>
      </c>
      <c r="W50" s="7">
        <v>194700</v>
      </c>
      <c r="X50" s="7">
        <v>278000</v>
      </c>
      <c r="Y50" s="7">
        <v>161000</v>
      </c>
      <c r="Z50" s="7">
        <v>148000</v>
      </c>
      <c r="AA50" s="7">
        <v>147000</v>
      </c>
      <c r="AB50" s="7">
        <v>147400</v>
      </c>
    </row>
    <row r="51" spans="2:28" x14ac:dyDescent="0.2">
      <c r="B51" s="15" t="s">
        <v>193</v>
      </c>
      <c r="C51" s="15">
        <v>79</v>
      </c>
      <c r="D51" s="15">
        <v>15235506</v>
      </c>
      <c r="E51" s="33">
        <v>192854.50632911394</v>
      </c>
      <c r="F51" s="15">
        <v>1295048268.9198341</v>
      </c>
      <c r="L51" s="7">
        <v>180500</v>
      </c>
      <c r="N51" s="7">
        <v>195400</v>
      </c>
      <c r="O51" s="7">
        <v>223000</v>
      </c>
      <c r="P51" s="7">
        <v>135000</v>
      </c>
      <c r="Q51" s="7">
        <v>222000</v>
      </c>
      <c r="T51" s="7">
        <v>84500</v>
      </c>
      <c r="U51" s="7">
        <v>242000</v>
      </c>
      <c r="W51" s="7">
        <v>254000</v>
      </c>
      <c r="X51" s="7">
        <v>180000</v>
      </c>
      <c r="Y51" s="7">
        <v>106250</v>
      </c>
      <c r="Z51" s="7">
        <v>172500</v>
      </c>
      <c r="AA51" s="7">
        <v>179900</v>
      </c>
      <c r="AB51" s="7">
        <v>151000</v>
      </c>
    </row>
    <row r="52" spans="2:28" x14ac:dyDescent="0.2">
      <c r="B52" s="15" t="s">
        <v>176</v>
      </c>
      <c r="C52" s="15">
        <v>37</v>
      </c>
      <c r="D52" s="15">
        <v>3704580</v>
      </c>
      <c r="E52" s="33">
        <v>100123.78378378379</v>
      </c>
      <c r="F52" s="15">
        <v>1114004778.2297297</v>
      </c>
      <c r="L52" s="7">
        <v>132500</v>
      </c>
      <c r="N52" s="7">
        <v>212000</v>
      </c>
      <c r="O52" s="7">
        <v>191000</v>
      </c>
      <c r="P52" s="7">
        <v>320000</v>
      </c>
      <c r="Q52" s="7">
        <v>214000</v>
      </c>
      <c r="T52" s="7"/>
      <c r="U52" s="7">
        <v>145250</v>
      </c>
      <c r="W52" s="7">
        <v>275500</v>
      </c>
      <c r="X52" s="7">
        <v>154000</v>
      </c>
      <c r="Y52" s="7">
        <v>125000</v>
      </c>
      <c r="Z52" s="7">
        <v>154500</v>
      </c>
      <c r="AA52" s="7">
        <v>239500</v>
      </c>
      <c r="AB52" s="7">
        <v>250580</v>
      </c>
    </row>
    <row r="53" spans="2:28" x14ac:dyDescent="0.2">
      <c r="B53" s="15" t="s">
        <v>178</v>
      </c>
      <c r="C53" s="15">
        <v>17</v>
      </c>
      <c r="D53" s="15">
        <v>1675800</v>
      </c>
      <c r="E53" s="33">
        <v>98576.470588235301</v>
      </c>
      <c r="F53" s="15">
        <v>551829411.76470566</v>
      </c>
      <c r="L53" s="7">
        <v>72500</v>
      </c>
      <c r="N53" s="7">
        <v>210000</v>
      </c>
      <c r="O53" s="7">
        <v>266500</v>
      </c>
      <c r="P53" s="7">
        <v>179000</v>
      </c>
      <c r="Q53" s="7">
        <v>178900</v>
      </c>
      <c r="U53" s="7">
        <v>119000</v>
      </c>
      <c r="W53" s="7">
        <v>395000</v>
      </c>
      <c r="X53" s="7">
        <v>145000</v>
      </c>
      <c r="Y53" s="7">
        <v>112500</v>
      </c>
      <c r="Z53" s="7">
        <v>165000</v>
      </c>
      <c r="AA53" s="7">
        <v>180000</v>
      </c>
      <c r="AB53" s="7">
        <v>303477</v>
      </c>
    </row>
    <row r="54" spans="2:28" x14ac:dyDescent="0.2">
      <c r="B54" s="15" t="s">
        <v>131</v>
      </c>
      <c r="C54" s="15">
        <v>49</v>
      </c>
      <c r="D54" s="15">
        <v>7657236</v>
      </c>
      <c r="E54" s="33">
        <v>156270.12244897959</v>
      </c>
      <c r="F54" s="15">
        <v>1331273828.2346954</v>
      </c>
      <c r="L54" s="7">
        <v>82500</v>
      </c>
      <c r="N54" s="7">
        <v>124000</v>
      </c>
      <c r="O54" s="7"/>
      <c r="P54" s="7">
        <v>98000</v>
      </c>
      <c r="Q54" s="7">
        <v>160000</v>
      </c>
      <c r="U54" s="7">
        <v>139000</v>
      </c>
      <c r="W54" s="7">
        <v>485000</v>
      </c>
      <c r="X54" s="7">
        <v>157000</v>
      </c>
      <c r="Y54" s="7">
        <v>131500</v>
      </c>
      <c r="Z54" s="7">
        <v>135000</v>
      </c>
      <c r="AA54" s="7">
        <v>271900</v>
      </c>
      <c r="AB54" s="7">
        <v>328900</v>
      </c>
    </row>
    <row r="55" spans="2:28" x14ac:dyDescent="0.2">
      <c r="B55" s="15" t="s">
        <v>162</v>
      </c>
      <c r="C55" s="15">
        <v>225</v>
      </c>
      <c r="D55" s="15">
        <v>32815593</v>
      </c>
      <c r="E55" s="33">
        <v>145847.07999999999</v>
      </c>
      <c r="F55" s="15">
        <v>1093978476.6542838</v>
      </c>
      <c r="L55" s="7">
        <v>134900</v>
      </c>
      <c r="N55" s="7">
        <v>208900</v>
      </c>
      <c r="P55" s="7">
        <v>102000</v>
      </c>
      <c r="Q55" s="7">
        <v>176485</v>
      </c>
      <c r="U55" s="7">
        <v>155000</v>
      </c>
      <c r="W55" s="7">
        <v>582933</v>
      </c>
      <c r="X55" s="7">
        <v>205000</v>
      </c>
      <c r="Y55" s="7">
        <v>325000</v>
      </c>
      <c r="Z55" s="7">
        <v>125500</v>
      </c>
      <c r="AA55" s="7">
        <v>107000</v>
      </c>
      <c r="AB55" s="7">
        <v>255000</v>
      </c>
    </row>
    <row r="56" spans="2:28" x14ac:dyDescent="0.2">
      <c r="B56" s="15" t="s">
        <v>129</v>
      </c>
      <c r="C56" s="15">
        <v>41</v>
      </c>
      <c r="D56" s="15">
        <v>13747108</v>
      </c>
      <c r="E56" s="33">
        <v>335295.31707317074</v>
      </c>
      <c r="F56" s="15">
        <v>14741033678.121948</v>
      </c>
      <c r="L56" s="7">
        <v>131000</v>
      </c>
      <c r="N56" s="7">
        <v>297000</v>
      </c>
      <c r="P56" s="7">
        <v>107000</v>
      </c>
      <c r="Q56" s="7">
        <v>178000</v>
      </c>
      <c r="U56" s="7">
        <v>87500</v>
      </c>
      <c r="W56" s="7">
        <v>224000</v>
      </c>
      <c r="X56" s="7">
        <v>197500</v>
      </c>
      <c r="Y56" s="7">
        <v>114504</v>
      </c>
      <c r="Z56" s="7">
        <v>132000</v>
      </c>
      <c r="AA56" s="7">
        <v>189000</v>
      </c>
      <c r="AB56" s="7">
        <v>173733</v>
      </c>
    </row>
    <row r="57" spans="2:28" x14ac:dyDescent="0.2">
      <c r="B57" s="15" t="s">
        <v>154</v>
      </c>
      <c r="C57" s="15">
        <v>77</v>
      </c>
      <c r="D57" s="15">
        <v>24352838</v>
      </c>
      <c r="E57" s="33">
        <v>316270.62337662338</v>
      </c>
      <c r="F57" s="15">
        <v>9291522722.7905025</v>
      </c>
      <c r="L57" s="7">
        <v>137500</v>
      </c>
      <c r="N57" s="7">
        <v>211000</v>
      </c>
      <c r="P57" s="7">
        <v>116000</v>
      </c>
      <c r="Q57" s="7">
        <v>187500</v>
      </c>
      <c r="U57" s="7">
        <v>151500</v>
      </c>
      <c r="W57" s="7">
        <v>385000</v>
      </c>
      <c r="X57" s="7">
        <v>185000</v>
      </c>
      <c r="Y57" s="7">
        <v>124000</v>
      </c>
      <c r="Z57" s="7">
        <v>139000</v>
      </c>
      <c r="AA57" s="7">
        <v>142500</v>
      </c>
      <c r="AB57" s="7">
        <v>320000</v>
      </c>
    </row>
    <row r="58" spans="2:28" x14ac:dyDescent="0.2">
      <c r="B58" s="15" t="s">
        <v>138</v>
      </c>
      <c r="C58" s="15">
        <v>73</v>
      </c>
      <c r="D58" s="15">
        <v>13800655</v>
      </c>
      <c r="E58" s="33">
        <v>189050.0684931507</v>
      </c>
      <c r="F58" s="15">
        <v>1381773798.9535794</v>
      </c>
      <c r="L58" s="7">
        <v>120000</v>
      </c>
      <c r="N58" s="7">
        <v>188000</v>
      </c>
      <c r="P58" s="7">
        <v>130500</v>
      </c>
      <c r="Q58" s="7">
        <v>274725</v>
      </c>
      <c r="U58" s="7">
        <v>157500</v>
      </c>
      <c r="W58" s="7">
        <v>350000</v>
      </c>
      <c r="X58" s="7">
        <v>153500</v>
      </c>
      <c r="Y58" s="7">
        <v>144000</v>
      </c>
      <c r="Z58" s="7">
        <v>135000</v>
      </c>
      <c r="AA58" s="7">
        <v>179200</v>
      </c>
      <c r="AB58" s="7">
        <v>253000</v>
      </c>
    </row>
    <row r="59" spans="2:28" x14ac:dyDescent="0.2">
      <c r="B59" s="15" t="s">
        <v>143</v>
      </c>
      <c r="C59" s="15">
        <v>113</v>
      </c>
      <c r="D59" s="15">
        <v>14489459</v>
      </c>
      <c r="E59" s="33">
        <v>128225.30088495575</v>
      </c>
      <c r="F59" s="15">
        <v>2772083909.7122321</v>
      </c>
      <c r="L59" s="7">
        <v>207000</v>
      </c>
      <c r="N59" s="7">
        <v>272000</v>
      </c>
      <c r="P59" s="7">
        <v>157000</v>
      </c>
      <c r="Q59" s="7">
        <v>181000</v>
      </c>
      <c r="U59" s="7">
        <v>159000</v>
      </c>
      <c r="W59" s="7">
        <v>611657</v>
      </c>
      <c r="X59" s="7">
        <v>170000</v>
      </c>
      <c r="Y59" s="7">
        <v>93000</v>
      </c>
      <c r="Z59" s="7">
        <v>155000</v>
      </c>
      <c r="AA59" s="7">
        <v>155000</v>
      </c>
      <c r="AB59" s="7">
        <v>155000</v>
      </c>
    </row>
    <row r="60" spans="2:28" x14ac:dyDescent="0.2">
      <c r="B60" s="15" t="s">
        <v>151</v>
      </c>
      <c r="C60" s="15">
        <v>74</v>
      </c>
      <c r="D60" s="15">
        <v>10122692</v>
      </c>
      <c r="E60" s="33">
        <v>136793.13513513515</v>
      </c>
      <c r="F60" s="15">
        <v>499304797.02258468</v>
      </c>
      <c r="L60" s="7">
        <v>121000</v>
      </c>
      <c r="N60" s="7">
        <v>185900</v>
      </c>
      <c r="P60" s="7">
        <v>135500</v>
      </c>
      <c r="Q60" s="7">
        <v>188000</v>
      </c>
      <c r="U60" s="7">
        <v>165000</v>
      </c>
      <c r="W60" s="7">
        <v>285000</v>
      </c>
      <c r="X60" s="7">
        <v>178000</v>
      </c>
      <c r="Y60" s="7">
        <v>87000</v>
      </c>
      <c r="Z60" s="7">
        <v>133000</v>
      </c>
      <c r="AA60" s="7">
        <v>215000</v>
      </c>
      <c r="AB60" s="7">
        <v>182000</v>
      </c>
    </row>
    <row r="61" spans="2:28" x14ac:dyDescent="0.2">
      <c r="B61" s="15" t="s">
        <v>170</v>
      </c>
      <c r="C61" s="15">
        <v>59</v>
      </c>
      <c r="D61" s="15">
        <v>11006792</v>
      </c>
      <c r="E61" s="33">
        <v>186555.79661016949</v>
      </c>
      <c r="F61" s="15">
        <v>3097144861.3027468</v>
      </c>
      <c r="L61" s="7"/>
      <c r="N61" s="7">
        <v>140000</v>
      </c>
      <c r="P61" s="7">
        <v>135000</v>
      </c>
      <c r="Q61" s="7">
        <v>184100</v>
      </c>
      <c r="U61" s="7">
        <v>132000</v>
      </c>
      <c r="W61" s="7">
        <v>173000</v>
      </c>
      <c r="X61" s="7">
        <v>185750</v>
      </c>
      <c r="Y61" s="7">
        <v>109500</v>
      </c>
      <c r="Z61" s="7">
        <v>130000</v>
      </c>
      <c r="AA61" s="7">
        <v>257000</v>
      </c>
      <c r="AB61" s="7">
        <v>165000</v>
      </c>
    </row>
    <row r="62" spans="2:28" x14ac:dyDescent="0.2">
      <c r="B62" s="15" t="s">
        <v>136</v>
      </c>
      <c r="C62" s="15">
        <v>86</v>
      </c>
      <c r="D62" s="15">
        <v>19382666</v>
      </c>
      <c r="E62" s="33">
        <v>225379.83720930232</v>
      </c>
      <c r="F62" s="15">
        <v>3155917785.573185</v>
      </c>
      <c r="N62" s="7">
        <v>110000</v>
      </c>
      <c r="P62" s="7">
        <v>145900</v>
      </c>
      <c r="Q62" s="7">
        <v>163900</v>
      </c>
      <c r="U62" s="7">
        <v>162000</v>
      </c>
      <c r="W62" s="7">
        <v>395192</v>
      </c>
      <c r="X62" s="7">
        <v>162000</v>
      </c>
      <c r="Y62" s="7">
        <v>108480</v>
      </c>
      <c r="Z62" s="7">
        <v>140000</v>
      </c>
      <c r="AB62" s="7">
        <v>199900</v>
      </c>
    </row>
    <row r="63" spans="2:28" x14ac:dyDescent="0.2">
      <c r="B63" s="15" t="s">
        <v>200</v>
      </c>
      <c r="C63" s="15">
        <v>25</v>
      </c>
      <c r="D63" s="15">
        <v>7762475</v>
      </c>
      <c r="E63" s="33">
        <v>310499</v>
      </c>
      <c r="F63" s="15">
        <v>12762147840.25</v>
      </c>
      <c r="N63" s="7">
        <v>221000</v>
      </c>
      <c r="P63" s="7">
        <v>150000</v>
      </c>
      <c r="Q63" s="7">
        <v>259000</v>
      </c>
      <c r="U63" s="7">
        <v>123000</v>
      </c>
      <c r="W63" s="7">
        <v>337500</v>
      </c>
      <c r="X63" s="7">
        <v>197900</v>
      </c>
      <c r="Y63" s="7">
        <v>140000</v>
      </c>
      <c r="Z63" s="7">
        <v>94000</v>
      </c>
      <c r="AB63" s="7">
        <v>197000</v>
      </c>
    </row>
    <row r="64" spans="2:28" x14ac:dyDescent="0.2">
      <c r="B64" s="15" t="s">
        <v>232</v>
      </c>
      <c r="C64" s="15">
        <v>25</v>
      </c>
      <c r="D64" s="15">
        <v>3564784</v>
      </c>
      <c r="E64" s="33">
        <v>142591.35999999999</v>
      </c>
      <c r="F64" s="15">
        <v>1064254757.9066671</v>
      </c>
      <c r="N64" s="7">
        <v>152000</v>
      </c>
      <c r="P64" s="7">
        <v>127500</v>
      </c>
      <c r="Q64" s="7">
        <v>215000</v>
      </c>
      <c r="U64" s="7">
        <v>106500</v>
      </c>
      <c r="W64" s="7">
        <v>196000</v>
      </c>
      <c r="X64" s="7">
        <v>143000</v>
      </c>
      <c r="Y64" s="7">
        <v>159500</v>
      </c>
      <c r="Z64" s="7">
        <v>80000</v>
      </c>
      <c r="AB64" s="7">
        <v>232000</v>
      </c>
    </row>
    <row r="65" spans="2:28" x14ac:dyDescent="0.2">
      <c r="B65" s="15" t="s">
        <v>189</v>
      </c>
      <c r="C65" s="15">
        <v>38</v>
      </c>
      <c r="D65" s="15">
        <v>9205403</v>
      </c>
      <c r="E65" s="33">
        <v>242247.44736842104</v>
      </c>
      <c r="F65" s="15">
        <v>4204958524.8485007</v>
      </c>
      <c r="N65" s="7">
        <v>313000</v>
      </c>
      <c r="P65" s="7">
        <v>110000</v>
      </c>
      <c r="Q65" s="7">
        <v>169000</v>
      </c>
      <c r="U65" s="7">
        <v>169500</v>
      </c>
      <c r="W65" s="7">
        <v>185850</v>
      </c>
      <c r="X65" s="7">
        <v>162900</v>
      </c>
      <c r="Y65" s="7">
        <v>163000</v>
      </c>
      <c r="Z65" s="7">
        <v>129000</v>
      </c>
      <c r="AB65" s="7">
        <v>252000</v>
      </c>
    </row>
    <row r="66" spans="2:28" ht="17" thickBot="1" x14ac:dyDescent="0.25">
      <c r="B66" s="16" t="s">
        <v>113</v>
      </c>
      <c r="C66" s="16">
        <v>11</v>
      </c>
      <c r="D66" s="16">
        <v>2626500</v>
      </c>
      <c r="E66" s="34">
        <v>238772.72727272726</v>
      </c>
      <c r="F66" s="16">
        <v>5237318181.8181763</v>
      </c>
      <c r="N66" s="7">
        <v>261500</v>
      </c>
      <c r="P66" s="7">
        <v>125000</v>
      </c>
      <c r="Q66" s="7">
        <v>173000</v>
      </c>
      <c r="U66" s="7">
        <v>142000</v>
      </c>
      <c r="W66" s="7">
        <v>335000</v>
      </c>
      <c r="X66" s="7">
        <v>167900</v>
      </c>
      <c r="Y66" s="7">
        <v>132000</v>
      </c>
      <c r="Z66" s="7">
        <v>108959</v>
      </c>
      <c r="AB66" s="7">
        <v>197000</v>
      </c>
    </row>
    <row r="67" spans="2:28" x14ac:dyDescent="0.2">
      <c r="N67" s="7">
        <v>191000</v>
      </c>
      <c r="P67" s="7">
        <v>82000</v>
      </c>
      <c r="Q67" s="7">
        <v>189000</v>
      </c>
      <c r="U67" s="7">
        <v>139000</v>
      </c>
      <c r="W67" s="7">
        <v>280000</v>
      </c>
      <c r="X67" s="7">
        <v>135000</v>
      </c>
      <c r="Y67" s="7">
        <v>265979</v>
      </c>
      <c r="Z67" s="7">
        <v>158000</v>
      </c>
      <c r="AB67" s="7">
        <v>160000</v>
      </c>
    </row>
    <row r="68" spans="2:28" x14ac:dyDescent="0.2">
      <c r="N68" s="7">
        <v>173500</v>
      </c>
      <c r="P68" s="7">
        <v>100000</v>
      </c>
      <c r="Q68" s="7">
        <v>176000</v>
      </c>
      <c r="U68" s="7">
        <v>109008</v>
      </c>
      <c r="W68" s="7">
        <v>318000</v>
      </c>
      <c r="X68" s="7">
        <v>262500</v>
      </c>
      <c r="Y68" s="7">
        <v>96500</v>
      </c>
      <c r="Z68" s="7">
        <v>148000</v>
      </c>
      <c r="AB68" s="7">
        <v>235128</v>
      </c>
    </row>
    <row r="69" spans="2:28" ht="17" thickBot="1" x14ac:dyDescent="0.25">
      <c r="B69" t="s">
        <v>373</v>
      </c>
      <c r="N69" s="7">
        <v>285000</v>
      </c>
      <c r="P69" s="7">
        <v>176000</v>
      </c>
      <c r="Q69" s="7">
        <v>219210</v>
      </c>
      <c r="U69" s="7">
        <v>190000</v>
      </c>
      <c r="W69" s="7">
        <v>230000</v>
      </c>
      <c r="X69" s="7">
        <v>170000</v>
      </c>
      <c r="Y69" s="7">
        <v>128000</v>
      </c>
      <c r="Z69" s="7">
        <v>145000</v>
      </c>
      <c r="AB69" s="7">
        <v>171900</v>
      </c>
    </row>
    <row r="70" spans="2:28" x14ac:dyDescent="0.2">
      <c r="B70" s="17" t="s">
        <v>374</v>
      </c>
      <c r="C70" s="17" t="s">
        <v>375</v>
      </c>
      <c r="D70" s="17" t="s">
        <v>307</v>
      </c>
      <c r="E70" s="17" t="s">
        <v>376</v>
      </c>
      <c r="F70" s="17" t="s">
        <v>377</v>
      </c>
      <c r="G70" s="17" t="s">
        <v>378</v>
      </c>
      <c r="H70" s="17" t="s">
        <v>379</v>
      </c>
      <c r="N70" s="7">
        <v>141000</v>
      </c>
      <c r="P70" s="7">
        <v>84000</v>
      </c>
      <c r="Q70" s="7">
        <v>164000</v>
      </c>
      <c r="U70" s="7">
        <v>167000</v>
      </c>
      <c r="W70" s="7">
        <v>233170</v>
      </c>
      <c r="X70" s="7">
        <v>250000</v>
      </c>
      <c r="Y70" s="7">
        <v>139000</v>
      </c>
      <c r="Z70" s="7">
        <v>125000</v>
      </c>
      <c r="AB70" s="7">
        <v>174000</v>
      </c>
    </row>
    <row r="71" spans="2:28" x14ac:dyDescent="0.2">
      <c r="B71" s="15" t="s">
        <v>380</v>
      </c>
      <c r="C71" s="15">
        <v>5006555650568.0898</v>
      </c>
      <c r="D71" s="15">
        <v>22</v>
      </c>
      <c r="E71" s="15">
        <v>227570711389.45862</v>
      </c>
      <c r="F71" s="15">
        <v>77.575288544666975</v>
      </c>
      <c r="G71" s="15">
        <v>4.7134229630535555E-225</v>
      </c>
      <c r="H71" s="15">
        <v>1.5495493130158766</v>
      </c>
      <c r="N71" s="7">
        <v>213000</v>
      </c>
      <c r="P71" s="7">
        <v>139600</v>
      </c>
      <c r="Q71" s="7">
        <v>184000</v>
      </c>
      <c r="U71" s="7">
        <v>146500</v>
      </c>
      <c r="W71" s="7">
        <v>367294</v>
      </c>
      <c r="X71" s="7">
        <v>215000</v>
      </c>
      <c r="Y71" s="7">
        <v>107900</v>
      </c>
      <c r="Z71" s="7">
        <v>112000</v>
      </c>
      <c r="AB71" s="7">
        <v>290000</v>
      </c>
    </row>
    <row r="72" spans="2:28" x14ac:dyDescent="0.2">
      <c r="B72" s="15" t="s">
        <v>381</v>
      </c>
      <c r="C72" s="15">
        <v>4183237220632.6426</v>
      </c>
      <c r="D72" s="15">
        <v>1426</v>
      </c>
      <c r="E72" s="15">
        <v>2933546438.0313063</v>
      </c>
      <c r="F72" s="15"/>
      <c r="G72" s="15"/>
      <c r="H72" s="15"/>
      <c r="N72" s="7">
        <v>128500</v>
      </c>
      <c r="P72" s="7">
        <v>84900</v>
      </c>
      <c r="Q72" s="7">
        <v>190000</v>
      </c>
      <c r="U72" s="7">
        <v>147000</v>
      </c>
      <c r="W72" s="7">
        <v>175500</v>
      </c>
      <c r="X72" s="7">
        <v>179900</v>
      </c>
      <c r="Y72" s="7">
        <v>106000</v>
      </c>
      <c r="Z72" s="7">
        <v>134000</v>
      </c>
      <c r="AB72" s="7">
        <v>229456</v>
      </c>
    </row>
    <row r="73" spans="2:28" x14ac:dyDescent="0.2">
      <c r="B73" s="15"/>
      <c r="C73" s="15"/>
      <c r="D73" s="15"/>
      <c r="E73" s="15"/>
      <c r="F73" s="15"/>
      <c r="G73" s="15"/>
      <c r="H73" s="15"/>
      <c r="N73" s="7">
        <v>143000</v>
      </c>
      <c r="P73" s="7">
        <v>144500</v>
      </c>
      <c r="Q73" s="7">
        <v>181000</v>
      </c>
      <c r="U73" s="7">
        <v>156000</v>
      </c>
      <c r="W73" s="7">
        <v>465000</v>
      </c>
      <c r="X73" s="7">
        <v>182900</v>
      </c>
      <c r="Y73" s="7">
        <v>93000</v>
      </c>
      <c r="Z73" s="7">
        <v>190000</v>
      </c>
      <c r="AB73" s="7">
        <v>214000</v>
      </c>
    </row>
    <row r="74" spans="2:28" ht="17" thickBot="1" x14ac:dyDescent="0.25">
      <c r="B74" s="16" t="s">
        <v>382</v>
      </c>
      <c r="C74" s="16">
        <v>9189792871200.7324</v>
      </c>
      <c r="D74" s="16">
        <v>1448</v>
      </c>
      <c r="E74" s="16"/>
      <c r="F74" s="16"/>
      <c r="G74" s="16"/>
      <c r="H74" s="16"/>
      <c r="N74" s="7">
        <v>194500</v>
      </c>
      <c r="P74" s="7">
        <v>91500</v>
      </c>
      <c r="Q74" s="7">
        <v>225000</v>
      </c>
      <c r="U74" s="7">
        <v>133000</v>
      </c>
      <c r="W74" s="7">
        <v>171750</v>
      </c>
      <c r="X74" s="7">
        <v>197000</v>
      </c>
      <c r="Y74" s="7">
        <v>153500</v>
      </c>
      <c r="Z74" s="7">
        <v>137000</v>
      </c>
      <c r="AB74" s="7">
        <v>248328</v>
      </c>
    </row>
    <row r="75" spans="2:28" x14ac:dyDescent="0.2">
      <c r="N75" s="7">
        <v>222500</v>
      </c>
      <c r="P75" s="7">
        <v>159500</v>
      </c>
      <c r="Q75" s="7">
        <v>176500</v>
      </c>
      <c r="U75" s="7">
        <v>155000</v>
      </c>
      <c r="W75" s="7">
        <v>281000</v>
      </c>
      <c r="X75" s="7">
        <v>210000</v>
      </c>
      <c r="Y75" s="7">
        <v>157500</v>
      </c>
      <c r="Z75" s="7">
        <v>112000</v>
      </c>
      <c r="AB75" s="7">
        <v>186500</v>
      </c>
    </row>
    <row r="76" spans="2:28" x14ac:dyDescent="0.2">
      <c r="N76" s="7">
        <v>190000</v>
      </c>
      <c r="P76" s="7">
        <v>137500</v>
      </c>
      <c r="Q76" s="7">
        <v>156932</v>
      </c>
      <c r="U76" s="7">
        <v>120000</v>
      </c>
      <c r="W76" s="7">
        <v>325000</v>
      </c>
      <c r="Y76" s="7">
        <v>153900</v>
      </c>
      <c r="Z76" s="7">
        <v>129000</v>
      </c>
      <c r="AB76" s="7">
        <v>183900</v>
      </c>
    </row>
    <row r="77" spans="2:28" x14ac:dyDescent="0.2">
      <c r="N77" s="7">
        <v>217000</v>
      </c>
      <c r="P77" s="7">
        <v>112000</v>
      </c>
      <c r="Q77" s="7">
        <v>377500</v>
      </c>
      <c r="U77" s="7">
        <v>124500</v>
      </c>
      <c r="W77" s="7">
        <v>202500</v>
      </c>
      <c r="Y77" s="7">
        <v>66500</v>
      </c>
      <c r="AB77" s="7">
        <v>232000</v>
      </c>
    </row>
    <row r="78" spans="2:28" x14ac:dyDescent="0.2">
      <c r="N78" s="7">
        <v>212000</v>
      </c>
      <c r="P78" s="7">
        <v>118000</v>
      </c>
      <c r="Q78" s="7">
        <v>193000</v>
      </c>
      <c r="U78" s="7">
        <v>164900</v>
      </c>
      <c r="W78" s="7">
        <v>315000</v>
      </c>
      <c r="Y78" s="7">
        <v>124900</v>
      </c>
      <c r="AB78" s="7">
        <v>208900</v>
      </c>
    </row>
    <row r="79" spans="2:28" x14ac:dyDescent="0.2">
      <c r="B79" s="15" t="s">
        <v>520</v>
      </c>
      <c r="C79" s="33" t="s">
        <v>521</v>
      </c>
      <c r="E79" s="10" t="s">
        <v>129</v>
      </c>
      <c r="F79" s="7">
        <v>335295.31707317074</v>
      </c>
      <c r="N79" s="7">
        <v>216837</v>
      </c>
      <c r="P79" s="7">
        <v>80000</v>
      </c>
      <c r="Q79" s="7">
        <v>192140</v>
      </c>
      <c r="U79" s="7">
        <v>129900</v>
      </c>
      <c r="W79" s="7">
        <v>394617</v>
      </c>
      <c r="Y79" s="7">
        <v>37900</v>
      </c>
      <c r="AB79" s="7">
        <v>147000</v>
      </c>
    </row>
    <row r="80" spans="2:28" x14ac:dyDescent="0.2">
      <c r="B80" s="15" t="s">
        <v>129</v>
      </c>
      <c r="C80" s="33">
        <v>335295.31707317074</v>
      </c>
      <c r="E80" s="10" t="s">
        <v>154</v>
      </c>
      <c r="F80" s="7">
        <v>316270.62337662338</v>
      </c>
      <c r="N80" s="7">
        <v>221500</v>
      </c>
      <c r="P80" s="7">
        <v>149900</v>
      </c>
      <c r="Q80" s="7">
        <v>186500</v>
      </c>
      <c r="U80" s="7">
        <v>150000</v>
      </c>
      <c r="Y80" s="7">
        <v>117000</v>
      </c>
      <c r="AB80" s="7">
        <v>227000</v>
      </c>
    </row>
    <row r="81" spans="2:28" x14ac:dyDescent="0.2">
      <c r="B81" s="15" t="s">
        <v>154</v>
      </c>
      <c r="C81" s="33">
        <v>316270.62337662338</v>
      </c>
      <c r="E81" s="10" t="s">
        <v>200</v>
      </c>
      <c r="F81" s="7">
        <v>310499</v>
      </c>
      <c r="N81" s="7">
        <v>187100</v>
      </c>
      <c r="P81" s="7">
        <v>235000</v>
      </c>
      <c r="Q81" s="7">
        <v>175000</v>
      </c>
      <c r="U81" s="7">
        <v>132000</v>
      </c>
      <c r="Y81" s="7">
        <v>168000</v>
      </c>
      <c r="AB81" s="7">
        <v>177500</v>
      </c>
    </row>
    <row r="82" spans="2:28" x14ac:dyDescent="0.2">
      <c r="B82" s="15" t="s">
        <v>200</v>
      </c>
      <c r="C82" s="33">
        <v>310499</v>
      </c>
      <c r="E82" s="10" t="s">
        <v>189</v>
      </c>
      <c r="F82" s="7">
        <v>242247.44736842104</v>
      </c>
      <c r="N82" s="7">
        <v>189000</v>
      </c>
      <c r="P82" s="7">
        <v>93000</v>
      </c>
      <c r="Q82" s="7"/>
      <c r="U82" s="7">
        <v>107500</v>
      </c>
      <c r="Y82" s="7">
        <v>86000</v>
      </c>
      <c r="AB82" s="7">
        <v>144152</v>
      </c>
    </row>
    <row r="83" spans="2:28" x14ac:dyDescent="0.2">
      <c r="B83" s="15" t="s">
        <v>189</v>
      </c>
      <c r="C83" s="33">
        <v>242247.44736842104</v>
      </c>
      <c r="E83" s="10" t="s">
        <v>113</v>
      </c>
      <c r="F83" s="7">
        <v>238772.72727272726</v>
      </c>
      <c r="N83" s="7">
        <v>144500</v>
      </c>
      <c r="P83" s="7">
        <v>104900</v>
      </c>
      <c r="U83" s="7">
        <v>111250</v>
      </c>
      <c r="Y83" s="7">
        <v>85000</v>
      </c>
      <c r="AB83" s="7">
        <v>216000</v>
      </c>
    </row>
    <row r="84" spans="2:28" x14ac:dyDescent="0.2">
      <c r="B84" s="15" t="s">
        <v>113</v>
      </c>
      <c r="C84" s="33">
        <v>238772.72727272726</v>
      </c>
      <c r="E84" s="10" t="s">
        <v>136</v>
      </c>
      <c r="F84" s="7">
        <v>225379.83720930232</v>
      </c>
      <c r="N84" s="7">
        <v>224900</v>
      </c>
      <c r="P84" s="7">
        <v>113000</v>
      </c>
      <c r="U84" s="7">
        <v>133000</v>
      </c>
      <c r="Y84" s="7">
        <v>87000</v>
      </c>
      <c r="AB84" s="7">
        <v>250000</v>
      </c>
    </row>
    <row r="85" spans="2:28" x14ac:dyDescent="0.2">
      <c r="B85" s="15" t="s">
        <v>136</v>
      </c>
      <c r="C85" s="33">
        <v>225379.83720930232</v>
      </c>
      <c r="E85" s="10" t="s">
        <v>205</v>
      </c>
      <c r="F85" s="7">
        <v>212565.42857142858</v>
      </c>
      <c r="N85" s="7">
        <v>183000</v>
      </c>
      <c r="P85" s="7">
        <v>165400</v>
      </c>
      <c r="U85" s="7">
        <v>141000</v>
      </c>
      <c r="Y85" s="7">
        <v>90000</v>
      </c>
      <c r="AB85" s="7">
        <v>282922</v>
      </c>
    </row>
    <row r="86" spans="2:28" x14ac:dyDescent="0.2">
      <c r="B86" s="15" t="s">
        <v>205</v>
      </c>
      <c r="C86" s="33">
        <v>212565.42857142858</v>
      </c>
      <c r="E86" s="10" t="s">
        <v>123</v>
      </c>
      <c r="F86" s="7">
        <v>210624.72549019608</v>
      </c>
      <c r="N86" s="7">
        <v>237000</v>
      </c>
      <c r="P86" s="7">
        <v>99900</v>
      </c>
      <c r="U86" s="7">
        <v>135960</v>
      </c>
      <c r="Y86" s="7">
        <v>110500</v>
      </c>
      <c r="AB86" s="7">
        <v>310000</v>
      </c>
    </row>
    <row r="87" spans="2:28" x14ac:dyDescent="0.2">
      <c r="B87" s="15" t="s">
        <v>123</v>
      </c>
      <c r="C87" s="33">
        <v>210624.72549019608</v>
      </c>
      <c r="E87" s="10" t="s">
        <v>89</v>
      </c>
      <c r="F87" s="7">
        <v>197965.77333333335</v>
      </c>
      <c r="N87" s="7">
        <v>144000</v>
      </c>
      <c r="P87" s="7">
        <v>177000</v>
      </c>
      <c r="U87" s="7">
        <v>142600</v>
      </c>
      <c r="Y87" s="7">
        <v>170000</v>
      </c>
      <c r="AB87" s="7">
        <v>287090</v>
      </c>
    </row>
    <row r="88" spans="2:28" x14ac:dyDescent="0.2">
      <c r="B88" s="15" t="s">
        <v>89</v>
      </c>
      <c r="C88" s="33">
        <v>197965.77333333335</v>
      </c>
      <c r="E88" s="10" t="s">
        <v>227</v>
      </c>
      <c r="F88" s="7">
        <v>194870.88235294117</v>
      </c>
      <c r="N88" s="7">
        <v>133500</v>
      </c>
      <c r="P88" s="7">
        <v>115000</v>
      </c>
      <c r="U88" s="7">
        <v>120000</v>
      </c>
      <c r="Y88" s="7">
        <v>117000</v>
      </c>
      <c r="AB88" s="7">
        <v>185000</v>
      </c>
    </row>
    <row r="89" spans="2:28" x14ac:dyDescent="0.2">
      <c r="B89" s="15" t="s">
        <v>227</v>
      </c>
      <c r="C89" s="33">
        <v>194870.88235294117</v>
      </c>
      <c r="E89" s="10" t="s">
        <v>193</v>
      </c>
      <c r="F89" s="7">
        <v>192854.50632911394</v>
      </c>
      <c r="N89" s="7">
        <v>131500</v>
      </c>
      <c r="P89" s="7">
        <v>140000</v>
      </c>
      <c r="U89" s="7">
        <v>139000</v>
      </c>
      <c r="Y89" s="7">
        <v>140000</v>
      </c>
    </row>
    <row r="90" spans="2:28" x14ac:dyDescent="0.2">
      <c r="B90" s="15" t="s">
        <v>193</v>
      </c>
      <c r="C90" s="33">
        <v>192854.50632911394</v>
      </c>
      <c r="E90" s="10" t="s">
        <v>138</v>
      </c>
      <c r="F90" s="7">
        <v>189050.0684931507</v>
      </c>
      <c r="N90" s="7">
        <v>147000</v>
      </c>
      <c r="P90" s="7">
        <v>160000</v>
      </c>
      <c r="U90" s="7">
        <v>118500</v>
      </c>
      <c r="Y90" s="7">
        <v>117500</v>
      </c>
    </row>
    <row r="91" spans="2:28" x14ac:dyDescent="0.2">
      <c r="B91" s="15" t="s">
        <v>138</v>
      </c>
      <c r="C91" s="33">
        <v>189050.0684931507</v>
      </c>
      <c r="E91" s="10" t="s">
        <v>170</v>
      </c>
      <c r="F91" s="7">
        <v>186555.79661016949</v>
      </c>
      <c r="N91" s="7">
        <v>200500</v>
      </c>
      <c r="P91" s="7">
        <v>130000</v>
      </c>
      <c r="U91" s="7">
        <v>181900</v>
      </c>
      <c r="Y91" s="7">
        <v>116900</v>
      </c>
    </row>
    <row r="92" spans="2:28" x14ac:dyDescent="0.2">
      <c r="B92" s="15" t="s">
        <v>170</v>
      </c>
      <c r="C92" s="33">
        <v>186555.79661016949</v>
      </c>
      <c r="E92" s="10" t="s">
        <v>131</v>
      </c>
      <c r="F92" s="7">
        <v>156270.12244897959</v>
      </c>
      <c r="N92" s="7">
        <v>136500</v>
      </c>
      <c r="P92" s="7">
        <v>119000</v>
      </c>
      <c r="U92" s="7">
        <v>205000</v>
      </c>
      <c r="Y92" s="7">
        <v>143000</v>
      </c>
    </row>
    <row r="93" spans="2:28" x14ac:dyDescent="0.2">
      <c r="B93" s="15" t="s">
        <v>131</v>
      </c>
      <c r="C93" s="33">
        <v>156270.12244897959</v>
      </c>
      <c r="E93" s="10" t="s">
        <v>162</v>
      </c>
      <c r="F93" s="7">
        <v>145847.07999999999</v>
      </c>
      <c r="N93" s="7">
        <v>143500</v>
      </c>
      <c r="P93" s="7">
        <v>111000</v>
      </c>
      <c r="U93" s="7">
        <v>137500</v>
      </c>
      <c r="Y93" s="7">
        <v>115000</v>
      </c>
    </row>
    <row r="94" spans="2:28" x14ac:dyDescent="0.2">
      <c r="B94" s="15" t="s">
        <v>162</v>
      </c>
      <c r="C94" s="33">
        <v>145847.07999999999</v>
      </c>
      <c r="E94" s="10" t="s">
        <v>232</v>
      </c>
      <c r="F94" s="7">
        <v>142591.35999999999</v>
      </c>
      <c r="N94" s="7">
        <v>236500</v>
      </c>
      <c r="P94" s="7">
        <v>79000</v>
      </c>
      <c r="U94" s="7">
        <v>105500</v>
      </c>
      <c r="Y94" s="7">
        <v>120000</v>
      </c>
    </row>
    <row r="95" spans="2:28" x14ac:dyDescent="0.2">
      <c r="B95" s="15" t="s">
        <v>232</v>
      </c>
      <c r="C95" s="33">
        <v>142591.35999999999</v>
      </c>
      <c r="E95" s="10" t="s">
        <v>151</v>
      </c>
      <c r="F95" s="7">
        <v>136793.13513513515</v>
      </c>
      <c r="N95" s="7">
        <v>190000</v>
      </c>
      <c r="P95" s="7">
        <v>100000</v>
      </c>
      <c r="U95" s="7">
        <v>160000</v>
      </c>
      <c r="Y95" s="7">
        <v>95000</v>
      </c>
    </row>
    <row r="96" spans="2:28" x14ac:dyDescent="0.2">
      <c r="B96" s="15" t="s">
        <v>151</v>
      </c>
      <c r="C96" s="33">
        <v>136793.13513513515</v>
      </c>
      <c r="E96" s="10" t="s">
        <v>143</v>
      </c>
      <c r="F96" s="7">
        <v>128225.30088495575</v>
      </c>
      <c r="N96" s="7">
        <v>239799</v>
      </c>
      <c r="P96" s="7">
        <v>117000</v>
      </c>
      <c r="U96" s="7">
        <v>139900</v>
      </c>
      <c r="Y96" s="7">
        <v>125000</v>
      </c>
    </row>
    <row r="97" spans="2:25" x14ac:dyDescent="0.2">
      <c r="B97" s="15" t="s">
        <v>143</v>
      </c>
      <c r="C97" s="33">
        <v>128225.30088495575</v>
      </c>
      <c r="E97" s="10" t="s">
        <v>185</v>
      </c>
      <c r="F97" s="7">
        <v>128219.7</v>
      </c>
      <c r="N97" s="7">
        <v>192500</v>
      </c>
      <c r="P97" s="7">
        <v>58500</v>
      </c>
      <c r="U97" s="7">
        <v>153000</v>
      </c>
      <c r="Y97" s="7">
        <v>144000</v>
      </c>
    </row>
    <row r="98" spans="2:25" x14ac:dyDescent="0.2">
      <c r="B98" s="15" t="s">
        <v>185</v>
      </c>
      <c r="C98" s="33">
        <v>128219.7</v>
      </c>
      <c r="E98" s="10" t="s">
        <v>148</v>
      </c>
      <c r="F98" s="7">
        <v>124834.05172413793</v>
      </c>
      <c r="N98" s="7">
        <v>133900</v>
      </c>
      <c r="P98" s="7">
        <v>105000</v>
      </c>
      <c r="U98" s="7">
        <v>135000</v>
      </c>
      <c r="Y98" s="7">
        <v>129500</v>
      </c>
    </row>
    <row r="99" spans="2:25" x14ac:dyDescent="0.2">
      <c r="B99" s="15" t="s">
        <v>148</v>
      </c>
      <c r="C99" s="33">
        <v>124834.05172413793</v>
      </c>
      <c r="E99" s="10" t="s">
        <v>228</v>
      </c>
      <c r="F99" s="7">
        <v>104493.75</v>
      </c>
      <c r="N99" s="7">
        <v>185000</v>
      </c>
      <c r="P99" s="7">
        <v>274970</v>
      </c>
      <c r="U99" s="7">
        <v>168500</v>
      </c>
      <c r="Y99" s="7">
        <v>122000</v>
      </c>
    </row>
    <row r="100" spans="2:25" x14ac:dyDescent="0.2">
      <c r="B100" s="15" t="s">
        <v>228</v>
      </c>
      <c r="C100" s="33">
        <v>104493.75</v>
      </c>
      <c r="E100" s="10" t="s">
        <v>176</v>
      </c>
      <c r="F100" s="7">
        <v>100123.78378378379</v>
      </c>
      <c r="N100" s="7">
        <v>239000</v>
      </c>
      <c r="P100" s="7">
        <v>112000</v>
      </c>
      <c r="U100" s="7">
        <v>139400</v>
      </c>
      <c r="Y100" s="7">
        <v>107500</v>
      </c>
    </row>
    <row r="101" spans="2:25" x14ac:dyDescent="0.2">
      <c r="B101" s="15" t="s">
        <v>176</v>
      </c>
      <c r="C101" s="33">
        <v>100123.78378378379</v>
      </c>
      <c r="E101" s="10" t="s">
        <v>178</v>
      </c>
      <c r="F101" s="7">
        <v>98576.470588235301</v>
      </c>
      <c r="N101" s="7">
        <v>255900</v>
      </c>
      <c r="P101" s="7">
        <v>145000</v>
      </c>
      <c r="U101" s="7">
        <v>345000</v>
      </c>
      <c r="Y101" s="7">
        <v>147000</v>
      </c>
    </row>
    <row r="102" spans="2:25" x14ac:dyDescent="0.2">
      <c r="B102" s="15" t="s">
        <v>178</v>
      </c>
      <c r="C102" s="33">
        <v>98576.470588235301</v>
      </c>
      <c r="N102" s="7">
        <v>173900</v>
      </c>
      <c r="P102" s="7">
        <v>147500</v>
      </c>
      <c r="U102" s="7">
        <v>143250</v>
      </c>
      <c r="Y102" s="7">
        <v>256000</v>
      </c>
    </row>
    <row r="103" spans="2:25" x14ac:dyDescent="0.2">
      <c r="N103" s="7">
        <v>206000</v>
      </c>
      <c r="P103" s="7"/>
      <c r="U103" s="7">
        <v>98300</v>
      </c>
      <c r="Y103" s="7">
        <v>52500</v>
      </c>
    </row>
    <row r="104" spans="2:25" x14ac:dyDescent="0.2">
      <c r="N104" s="7">
        <v>149900</v>
      </c>
      <c r="U104" s="7">
        <v>155000</v>
      </c>
      <c r="Y104" s="7">
        <v>108500</v>
      </c>
    </row>
    <row r="105" spans="2:25" x14ac:dyDescent="0.2">
      <c r="N105" s="7">
        <v>203000</v>
      </c>
      <c r="U105" s="7">
        <v>145500</v>
      </c>
      <c r="Y105" s="7">
        <v>122000</v>
      </c>
    </row>
    <row r="106" spans="2:25" x14ac:dyDescent="0.2">
      <c r="N106" s="7">
        <v>194000</v>
      </c>
      <c r="U106" s="7">
        <v>97500</v>
      </c>
      <c r="Y106" s="7">
        <v>105000</v>
      </c>
    </row>
    <row r="107" spans="2:25" x14ac:dyDescent="0.2">
      <c r="N107" s="7">
        <v>112500</v>
      </c>
      <c r="U107" s="7">
        <v>110000</v>
      </c>
      <c r="Y107" s="7">
        <v>157000</v>
      </c>
    </row>
    <row r="108" spans="2:25" x14ac:dyDescent="0.2">
      <c r="N108" s="7">
        <v>230000</v>
      </c>
      <c r="U108" s="7">
        <v>129000</v>
      </c>
      <c r="Y108" s="7">
        <v>136000</v>
      </c>
    </row>
    <row r="109" spans="2:25" x14ac:dyDescent="0.2">
      <c r="N109" s="7">
        <v>287000</v>
      </c>
      <c r="U109" s="7">
        <v>140000</v>
      </c>
      <c r="Y109" s="7">
        <v>163000</v>
      </c>
    </row>
    <row r="110" spans="2:25" x14ac:dyDescent="0.2">
      <c r="N110" s="7">
        <v>145000</v>
      </c>
      <c r="U110" s="7">
        <v>124500</v>
      </c>
      <c r="Y110" s="7">
        <v>105000</v>
      </c>
    </row>
    <row r="111" spans="2:25" x14ac:dyDescent="0.2">
      <c r="N111" s="7">
        <v>200141</v>
      </c>
      <c r="U111" s="7">
        <v>120500</v>
      </c>
      <c r="Y111" s="7">
        <v>125500</v>
      </c>
    </row>
    <row r="112" spans="2:25" x14ac:dyDescent="0.2">
      <c r="N112" s="7">
        <v>255000</v>
      </c>
      <c r="U112" s="7">
        <v>110000</v>
      </c>
      <c r="Y112" s="7">
        <v>122500</v>
      </c>
    </row>
    <row r="113" spans="14:25" x14ac:dyDescent="0.2">
      <c r="N113" s="7">
        <v>194000</v>
      </c>
      <c r="U113" s="7">
        <v>93500</v>
      </c>
      <c r="Y113" s="7">
        <v>119000</v>
      </c>
    </row>
    <row r="114" spans="14:25" x14ac:dyDescent="0.2">
      <c r="N114" s="7">
        <v>155900</v>
      </c>
      <c r="U114" s="7">
        <v>156000</v>
      </c>
      <c r="Y114" s="7">
        <v>64500</v>
      </c>
    </row>
    <row r="115" spans="14:25" x14ac:dyDescent="0.2">
      <c r="N115" s="7">
        <v>126000</v>
      </c>
      <c r="U115" s="7">
        <v>127500</v>
      </c>
      <c r="Y115" s="7">
        <v>149700</v>
      </c>
    </row>
    <row r="116" spans="14:25" x14ac:dyDescent="0.2">
      <c r="N116" s="7">
        <v>192000</v>
      </c>
      <c r="U116" s="7">
        <v>114500</v>
      </c>
    </row>
    <row r="117" spans="14:25" x14ac:dyDescent="0.2">
      <c r="N117" s="7">
        <v>176432</v>
      </c>
      <c r="U117" s="7">
        <v>110000</v>
      </c>
    </row>
    <row r="118" spans="14:25" x14ac:dyDescent="0.2">
      <c r="N118" s="7">
        <v>212900</v>
      </c>
      <c r="U118" s="7">
        <v>118000</v>
      </c>
    </row>
    <row r="119" spans="14:25" x14ac:dyDescent="0.2">
      <c r="N119" s="7">
        <v>424870</v>
      </c>
      <c r="U119" s="7">
        <v>135500</v>
      </c>
    </row>
    <row r="120" spans="14:25" x14ac:dyDescent="0.2">
      <c r="N120" s="7">
        <v>245350</v>
      </c>
      <c r="U120" s="7">
        <v>159950</v>
      </c>
    </row>
    <row r="121" spans="14:25" x14ac:dyDescent="0.2">
      <c r="N121" s="7">
        <v>195000</v>
      </c>
      <c r="U121" s="7">
        <v>157900</v>
      </c>
    </row>
    <row r="122" spans="14:25" x14ac:dyDescent="0.2">
      <c r="N122" s="7">
        <v>178000</v>
      </c>
      <c r="U122" s="7">
        <v>137000</v>
      </c>
    </row>
    <row r="123" spans="14:25" x14ac:dyDescent="0.2">
      <c r="N123" s="7">
        <v>197900</v>
      </c>
      <c r="U123" s="7">
        <v>166000</v>
      </c>
    </row>
    <row r="124" spans="14:25" x14ac:dyDescent="0.2">
      <c r="N124" s="7">
        <v>213000</v>
      </c>
      <c r="U124" s="7">
        <v>167000</v>
      </c>
    </row>
    <row r="125" spans="14:25" x14ac:dyDescent="0.2">
      <c r="N125" s="7">
        <v>200000</v>
      </c>
      <c r="U125" s="7">
        <v>139950</v>
      </c>
    </row>
    <row r="126" spans="14:25" x14ac:dyDescent="0.2">
      <c r="N126" s="7">
        <v>195000</v>
      </c>
      <c r="U126" s="7">
        <v>174900</v>
      </c>
    </row>
    <row r="127" spans="14:25" x14ac:dyDescent="0.2">
      <c r="N127" s="7">
        <v>224900</v>
      </c>
      <c r="U127" s="7">
        <v>141000</v>
      </c>
    </row>
    <row r="128" spans="14:25" x14ac:dyDescent="0.2">
      <c r="N128" s="7">
        <v>237000</v>
      </c>
      <c r="U128" s="7">
        <v>158000</v>
      </c>
    </row>
    <row r="129" spans="14:21" x14ac:dyDescent="0.2">
      <c r="N129" s="7">
        <v>227000</v>
      </c>
      <c r="U129" s="7">
        <v>132500</v>
      </c>
    </row>
    <row r="130" spans="14:21" x14ac:dyDescent="0.2">
      <c r="N130" s="7">
        <v>150500</v>
      </c>
      <c r="U130" s="7">
        <v>148500</v>
      </c>
    </row>
    <row r="131" spans="14:21" x14ac:dyDescent="0.2">
      <c r="N131" s="7">
        <v>138000</v>
      </c>
      <c r="U131" s="7">
        <v>109500</v>
      </c>
    </row>
    <row r="132" spans="14:21" x14ac:dyDescent="0.2">
      <c r="N132" s="7">
        <v>203000</v>
      </c>
      <c r="U132" s="7">
        <v>116000</v>
      </c>
    </row>
    <row r="133" spans="14:21" x14ac:dyDescent="0.2">
      <c r="N133" s="7">
        <v>295493</v>
      </c>
      <c r="U133" s="7">
        <v>133000</v>
      </c>
    </row>
    <row r="134" spans="14:21" x14ac:dyDescent="0.2">
      <c r="N134" s="7">
        <v>275000</v>
      </c>
      <c r="U134" s="7">
        <v>100000</v>
      </c>
    </row>
    <row r="135" spans="14:21" x14ac:dyDescent="0.2">
      <c r="N135" s="7">
        <v>132500</v>
      </c>
      <c r="U135" s="7">
        <v>145000</v>
      </c>
    </row>
    <row r="136" spans="14:21" x14ac:dyDescent="0.2">
      <c r="N136" s="7">
        <v>200000</v>
      </c>
      <c r="U136" s="7">
        <v>268000</v>
      </c>
    </row>
    <row r="137" spans="14:21" x14ac:dyDescent="0.2">
      <c r="N137" s="7">
        <v>128500</v>
      </c>
      <c r="U137" s="7">
        <v>149500</v>
      </c>
    </row>
    <row r="138" spans="14:21" x14ac:dyDescent="0.2">
      <c r="N138" s="7">
        <v>228500</v>
      </c>
      <c r="U138" s="7">
        <v>122900</v>
      </c>
    </row>
    <row r="139" spans="14:21" x14ac:dyDescent="0.2">
      <c r="N139" s="7">
        <v>155835</v>
      </c>
      <c r="U139" s="7">
        <v>140000</v>
      </c>
    </row>
    <row r="140" spans="14:21" x14ac:dyDescent="0.2">
      <c r="N140" s="7">
        <v>235000</v>
      </c>
      <c r="U140" s="7">
        <v>110000</v>
      </c>
    </row>
    <row r="141" spans="14:21" x14ac:dyDescent="0.2">
      <c r="N141" s="7">
        <v>193000</v>
      </c>
      <c r="U141" s="7">
        <v>153000</v>
      </c>
    </row>
    <row r="142" spans="14:21" x14ac:dyDescent="0.2">
      <c r="N142" s="7">
        <v>144000</v>
      </c>
      <c r="U142" s="7">
        <v>128000</v>
      </c>
    </row>
    <row r="143" spans="14:21" x14ac:dyDescent="0.2">
      <c r="N143" s="7">
        <v>232000</v>
      </c>
      <c r="U143" s="7">
        <v>154300</v>
      </c>
    </row>
    <row r="144" spans="14:21" x14ac:dyDescent="0.2">
      <c r="N144" s="7">
        <v>274300</v>
      </c>
      <c r="U144" s="7">
        <v>176500</v>
      </c>
    </row>
    <row r="145" spans="14:21" x14ac:dyDescent="0.2">
      <c r="N145" s="7">
        <v>235000</v>
      </c>
      <c r="U145" s="7">
        <v>117500</v>
      </c>
    </row>
    <row r="146" spans="14:21" x14ac:dyDescent="0.2">
      <c r="N146" s="7">
        <v>193879</v>
      </c>
      <c r="U146" s="7">
        <v>242000</v>
      </c>
    </row>
    <row r="147" spans="14:21" x14ac:dyDescent="0.2">
      <c r="N147" s="7">
        <v>133000</v>
      </c>
      <c r="U147" s="7">
        <v>143000</v>
      </c>
    </row>
    <row r="148" spans="14:21" x14ac:dyDescent="0.2">
      <c r="N148" s="7">
        <v>230000</v>
      </c>
      <c r="U148" s="7">
        <v>129000</v>
      </c>
    </row>
    <row r="149" spans="14:21" x14ac:dyDescent="0.2">
      <c r="N149" s="7">
        <v>136500</v>
      </c>
      <c r="U149" s="7">
        <v>135000</v>
      </c>
    </row>
    <row r="150" spans="14:21" x14ac:dyDescent="0.2">
      <c r="N150" s="7">
        <v>149300</v>
      </c>
      <c r="U150" s="7">
        <v>140000</v>
      </c>
    </row>
    <row r="151" spans="14:21" x14ac:dyDescent="0.2">
      <c r="N151" s="7">
        <v>179600</v>
      </c>
      <c r="U151" s="7">
        <v>135000</v>
      </c>
    </row>
    <row r="152" spans="14:21" x14ac:dyDescent="0.2">
      <c r="N152" s="7">
        <v>240000</v>
      </c>
      <c r="U152" s="7">
        <v>178400</v>
      </c>
    </row>
    <row r="153" spans="14:21" x14ac:dyDescent="0.2">
      <c r="N153" s="7"/>
      <c r="U153" s="7">
        <v>187000</v>
      </c>
    </row>
    <row r="154" spans="14:21" x14ac:dyDescent="0.2">
      <c r="U154" s="7">
        <v>136500</v>
      </c>
    </row>
    <row r="155" spans="14:21" x14ac:dyDescent="0.2">
      <c r="U155" s="7">
        <v>163500</v>
      </c>
    </row>
    <row r="156" spans="14:21" x14ac:dyDescent="0.2">
      <c r="U156" s="7">
        <v>119200</v>
      </c>
    </row>
    <row r="157" spans="14:21" x14ac:dyDescent="0.2">
      <c r="U157" s="7">
        <v>167500</v>
      </c>
    </row>
    <row r="158" spans="14:21" x14ac:dyDescent="0.2">
      <c r="U158" s="7">
        <v>105000</v>
      </c>
    </row>
    <row r="159" spans="14:21" x14ac:dyDescent="0.2">
      <c r="U159" s="7">
        <v>165000</v>
      </c>
    </row>
    <row r="160" spans="14:21" x14ac:dyDescent="0.2">
      <c r="U160" s="7">
        <v>154000</v>
      </c>
    </row>
    <row r="161" spans="21:21" x14ac:dyDescent="0.2">
      <c r="U161" s="7">
        <v>167900</v>
      </c>
    </row>
    <row r="162" spans="21:21" x14ac:dyDescent="0.2">
      <c r="U162" s="7">
        <v>135000</v>
      </c>
    </row>
    <row r="163" spans="21:21" x14ac:dyDescent="0.2">
      <c r="U163" s="7">
        <v>135000</v>
      </c>
    </row>
    <row r="164" spans="21:21" x14ac:dyDescent="0.2">
      <c r="U164" s="7">
        <v>138800</v>
      </c>
    </row>
    <row r="165" spans="21:21" x14ac:dyDescent="0.2">
      <c r="U165" s="7">
        <v>160000</v>
      </c>
    </row>
    <row r="166" spans="21:21" x14ac:dyDescent="0.2">
      <c r="U166" s="7">
        <v>92900</v>
      </c>
    </row>
    <row r="167" spans="21:21" x14ac:dyDescent="0.2">
      <c r="U167" s="7">
        <v>146000</v>
      </c>
    </row>
    <row r="168" spans="21:21" x14ac:dyDescent="0.2">
      <c r="U168" s="7">
        <v>129000</v>
      </c>
    </row>
    <row r="169" spans="21:21" x14ac:dyDescent="0.2">
      <c r="U169" s="7">
        <v>119500</v>
      </c>
    </row>
    <row r="170" spans="21:21" x14ac:dyDescent="0.2">
      <c r="U170" s="7">
        <v>135000</v>
      </c>
    </row>
    <row r="171" spans="21:21" x14ac:dyDescent="0.2">
      <c r="U171" s="7">
        <v>159500</v>
      </c>
    </row>
    <row r="172" spans="21:21" x14ac:dyDescent="0.2">
      <c r="U172" s="7">
        <v>129900</v>
      </c>
    </row>
    <row r="173" spans="21:21" x14ac:dyDescent="0.2">
      <c r="U173" s="7">
        <v>134500</v>
      </c>
    </row>
    <row r="174" spans="21:21" x14ac:dyDescent="0.2">
      <c r="U174" s="7">
        <v>133700</v>
      </c>
    </row>
    <row r="175" spans="21:21" x14ac:dyDescent="0.2">
      <c r="U175" s="7">
        <v>115000</v>
      </c>
    </row>
    <row r="176" spans="21:21" x14ac:dyDescent="0.2">
      <c r="U176" s="7">
        <v>119000</v>
      </c>
    </row>
    <row r="177" spans="21:21" x14ac:dyDescent="0.2">
      <c r="U177" s="7">
        <v>139000</v>
      </c>
    </row>
    <row r="178" spans="21:21" x14ac:dyDescent="0.2">
      <c r="U178" s="7">
        <v>124000</v>
      </c>
    </row>
    <row r="179" spans="21:21" x14ac:dyDescent="0.2">
      <c r="U179" s="7">
        <v>201800</v>
      </c>
    </row>
    <row r="180" spans="21:21" x14ac:dyDescent="0.2">
      <c r="U180" s="7">
        <v>179900</v>
      </c>
    </row>
    <row r="181" spans="21:21" x14ac:dyDescent="0.2">
      <c r="U181" s="7">
        <v>163000</v>
      </c>
    </row>
    <row r="182" spans="21:21" x14ac:dyDescent="0.2">
      <c r="U182" s="7">
        <v>116050</v>
      </c>
    </row>
    <row r="183" spans="21:21" x14ac:dyDescent="0.2">
      <c r="U183" s="7">
        <v>140000</v>
      </c>
    </row>
    <row r="184" spans="21:21" x14ac:dyDescent="0.2">
      <c r="U184" s="7">
        <v>134500</v>
      </c>
    </row>
    <row r="185" spans="21:21" x14ac:dyDescent="0.2">
      <c r="U185" s="7">
        <v>115000</v>
      </c>
    </row>
    <row r="186" spans="21:21" x14ac:dyDescent="0.2">
      <c r="U186" s="7">
        <v>143000</v>
      </c>
    </row>
    <row r="187" spans="21:21" x14ac:dyDescent="0.2">
      <c r="U187" s="7">
        <v>137900</v>
      </c>
    </row>
    <row r="188" spans="21:21" x14ac:dyDescent="0.2">
      <c r="U188" s="7">
        <v>145000</v>
      </c>
    </row>
    <row r="189" spans="21:21" x14ac:dyDescent="0.2">
      <c r="U189" s="7">
        <v>147000</v>
      </c>
    </row>
    <row r="190" spans="21:21" x14ac:dyDescent="0.2">
      <c r="U190" s="7">
        <v>127000</v>
      </c>
    </row>
    <row r="191" spans="21:21" x14ac:dyDescent="0.2">
      <c r="U191" s="7">
        <v>132500</v>
      </c>
    </row>
    <row r="192" spans="21:21" x14ac:dyDescent="0.2">
      <c r="U192" s="7">
        <v>101800</v>
      </c>
    </row>
    <row r="193" spans="21:21" x14ac:dyDescent="0.2">
      <c r="U193" s="7">
        <v>142000</v>
      </c>
    </row>
    <row r="194" spans="21:21" x14ac:dyDescent="0.2">
      <c r="U194" s="7">
        <v>119000</v>
      </c>
    </row>
    <row r="195" spans="21:21" x14ac:dyDescent="0.2">
      <c r="U195" s="7">
        <v>244000</v>
      </c>
    </row>
    <row r="196" spans="21:21" x14ac:dyDescent="0.2">
      <c r="U196" s="7">
        <v>151000</v>
      </c>
    </row>
    <row r="197" spans="21:21" x14ac:dyDescent="0.2">
      <c r="U197" s="7">
        <v>128900</v>
      </c>
    </row>
    <row r="198" spans="21:21" x14ac:dyDescent="0.2">
      <c r="U198" s="7">
        <v>181000</v>
      </c>
    </row>
    <row r="199" spans="21:21" x14ac:dyDescent="0.2">
      <c r="U199" s="7">
        <v>144000</v>
      </c>
    </row>
    <row r="200" spans="21:21" x14ac:dyDescent="0.2">
      <c r="U200" s="7">
        <v>137000</v>
      </c>
    </row>
    <row r="201" spans="21:21" x14ac:dyDescent="0.2">
      <c r="U201" s="7">
        <v>180500</v>
      </c>
    </row>
    <row r="202" spans="21:21" x14ac:dyDescent="0.2">
      <c r="U202" s="7">
        <v>138500</v>
      </c>
    </row>
    <row r="203" spans="21:21" x14ac:dyDescent="0.2">
      <c r="U203" s="7">
        <v>155000</v>
      </c>
    </row>
    <row r="204" spans="21:21" x14ac:dyDescent="0.2">
      <c r="U204" s="7">
        <v>154000</v>
      </c>
    </row>
    <row r="205" spans="21:21" x14ac:dyDescent="0.2">
      <c r="U205" s="7">
        <v>206900</v>
      </c>
    </row>
    <row r="206" spans="21:21" x14ac:dyDescent="0.2">
      <c r="U206" s="7">
        <v>156500</v>
      </c>
    </row>
    <row r="207" spans="21:21" x14ac:dyDescent="0.2">
      <c r="U207" s="7">
        <v>123000</v>
      </c>
    </row>
    <row r="208" spans="21:21" x14ac:dyDescent="0.2">
      <c r="U208" s="7">
        <v>200000</v>
      </c>
    </row>
    <row r="209" spans="21:21" x14ac:dyDescent="0.2">
      <c r="U209" s="7">
        <v>171000</v>
      </c>
    </row>
    <row r="210" spans="21:21" x14ac:dyDescent="0.2">
      <c r="U210" s="7">
        <v>110000</v>
      </c>
    </row>
    <row r="211" spans="21:21" x14ac:dyDescent="0.2">
      <c r="U211" s="7">
        <v>149900</v>
      </c>
    </row>
    <row r="212" spans="21:21" x14ac:dyDescent="0.2">
      <c r="U212" s="7">
        <v>104900</v>
      </c>
    </row>
    <row r="213" spans="21:21" x14ac:dyDescent="0.2">
      <c r="U213" s="7">
        <v>165500</v>
      </c>
    </row>
    <row r="214" spans="21:21" x14ac:dyDescent="0.2">
      <c r="U214" s="7">
        <v>237500</v>
      </c>
    </row>
    <row r="215" spans="21:21" x14ac:dyDescent="0.2">
      <c r="U215" s="7">
        <v>124000</v>
      </c>
    </row>
    <row r="216" spans="21:21" x14ac:dyDescent="0.2">
      <c r="U216" s="7">
        <v>123000</v>
      </c>
    </row>
    <row r="217" spans="21:21" x14ac:dyDescent="0.2">
      <c r="U217" s="7">
        <v>138000</v>
      </c>
    </row>
    <row r="218" spans="21:21" x14ac:dyDescent="0.2">
      <c r="U218" s="7">
        <v>140000</v>
      </c>
    </row>
    <row r="219" spans="21:21" x14ac:dyDescent="0.2">
      <c r="U219" s="7">
        <v>90000</v>
      </c>
    </row>
    <row r="220" spans="21:21" x14ac:dyDescent="0.2">
      <c r="U220" s="7">
        <v>124000</v>
      </c>
    </row>
    <row r="221" spans="21:21" x14ac:dyDescent="0.2">
      <c r="U221" s="7">
        <v>144000</v>
      </c>
    </row>
    <row r="222" spans="21:21" x14ac:dyDescent="0.2">
      <c r="U222" s="7">
        <v>142000</v>
      </c>
    </row>
    <row r="223" spans="21:21" x14ac:dyDescent="0.2">
      <c r="U223" s="7">
        <v>140000</v>
      </c>
    </row>
    <row r="224" spans="21:21" x14ac:dyDescent="0.2">
      <c r="U224" s="7">
        <v>174000</v>
      </c>
    </row>
    <row r="225" spans="21:21" x14ac:dyDescent="0.2">
      <c r="U225" s="7">
        <v>120500</v>
      </c>
    </row>
    <row r="226" spans="21:21" x14ac:dyDescent="0.2">
      <c r="U226" s="7">
        <v>136000</v>
      </c>
    </row>
    <row r="227" spans="21:21" x14ac:dyDescent="0.2">
      <c r="U227" s="7">
        <v>142125</v>
      </c>
    </row>
    <row r="228" spans="21:21" x14ac:dyDescent="0.2">
      <c r="U228" s="7"/>
    </row>
  </sheetData>
  <sheetProtection sheet="1" objects="1" scenarios="1"/>
  <pageMargins left="0.7" right="0.7" top="0.75" bottom="0.75" header="0.3" footer="0.3"/>
  <drawing r:id="rId3"/>
  <tableParts count="1">
    <tablePart r:id="rId4"/>
  </tableParts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461"/>
  <sheetViews>
    <sheetView topLeftCell="R16" workbookViewId="0">
      <selection activeCell="R16" sqref="A1:XFD1048576"/>
    </sheetView>
  </sheetViews>
  <sheetFormatPr baseColWidth="10" defaultRowHeight="16" x14ac:dyDescent="0.2"/>
  <cols>
    <col min="2" max="2" width="11.1640625" customWidth="1"/>
    <col min="3" max="3" width="12.5" style="1" bestFit="1" customWidth="1"/>
    <col min="4" max="5" width="13" bestFit="1" customWidth="1"/>
    <col min="6" max="6" width="10" bestFit="1" customWidth="1"/>
    <col min="7" max="7" width="21.83203125" bestFit="1" customWidth="1"/>
    <col min="9" max="9" width="8.83203125" bestFit="1" customWidth="1"/>
    <col min="10" max="10" width="17" bestFit="1" customWidth="1"/>
    <col min="13" max="13" width="8.83203125" bestFit="1" customWidth="1"/>
    <col min="14" max="14" width="15" bestFit="1" customWidth="1"/>
    <col min="17" max="17" width="8.83203125" bestFit="1" customWidth="1"/>
    <col min="18" max="18" width="15" bestFit="1" customWidth="1"/>
    <col min="21" max="21" width="13.5" bestFit="1" customWidth="1"/>
    <col min="24" max="24" width="42.83203125" customWidth="1"/>
    <col min="25" max="25" width="13.5" bestFit="1" customWidth="1"/>
    <col min="26" max="26" width="14" bestFit="1" customWidth="1"/>
    <col min="28" max="28" width="16.6640625" customWidth="1"/>
    <col min="29" max="29" width="12.1640625" bestFit="1" customWidth="1"/>
    <col min="30" max="30" width="13.33203125" bestFit="1" customWidth="1"/>
  </cols>
  <sheetData>
    <row r="1" spans="1:30" x14ac:dyDescent="0.2">
      <c r="A1" t="s">
        <v>0</v>
      </c>
      <c r="B1" t="s">
        <v>10</v>
      </c>
      <c r="C1" s="1" t="s">
        <v>80</v>
      </c>
      <c r="I1" s="24" t="s">
        <v>10</v>
      </c>
      <c r="J1" s="19" t="s">
        <v>264</v>
      </c>
      <c r="M1" s="24" t="s">
        <v>10</v>
      </c>
      <c r="N1" s="19" t="s">
        <v>166</v>
      </c>
      <c r="Q1" s="24" t="s">
        <v>10</v>
      </c>
      <c r="R1" s="19" t="s">
        <v>87</v>
      </c>
    </row>
    <row r="2" spans="1:30" x14ac:dyDescent="0.2">
      <c r="A2">
        <v>1</v>
      </c>
      <c r="B2" t="s">
        <v>87</v>
      </c>
      <c r="C2" s="1">
        <v>208500</v>
      </c>
      <c r="E2" s="3" t="s">
        <v>262</v>
      </c>
      <c r="F2" t="s">
        <v>285</v>
      </c>
      <c r="T2" s="18" t="s">
        <v>366</v>
      </c>
      <c r="U2" s="18" t="s">
        <v>367</v>
      </c>
      <c r="V2" s="18" t="s">
        <v>368</v>
      </c>
      <c r="X2" t="s">
        <v>369</v>
      </c>
    </row>
    <row r="3" spans="1:30" x14ac:dyDescent="0.2">
      <c r="A3">
        <v>2</v>
      </c>
      <c r="B3" t="s">
        <v>112</v>
      </c>
      <c r="C3" s="1">
        <v>181500</v>
      </c>
      <c r="E3" s="4" t="s">
        <v>122</v>
      </c>
      <c r="F3" s="2">
        <v>263</v>
      </c>
      <c r="G3" s="2"/>
      <c r="I3" s="20" t="s">
        <v>0</v>
      </c>
      <c r="J3" s="18" t="s">
        <v>366</v>
      </c>
      <c r="M3" s="20" t="s">
        <v>0</v>
      </c>
      <c r="N3" s="18" t="s">
        <v>367</v>
      </c>
      <c r="Q3" s="20" t="s">
        <v>0</v>
      </c>
      <c r="R3" s="18" t="s">
        <v>368</v>
      </c>
      <c r="T3" s="21">
        <v>181500</v>
      </c>
      <c r="U3" s="21">
        <v>149000</v>
      </c>
      <c r="V3" s="21">
        <v>208500</v>
      </c>
    </row>
    <row r="4" spans="1:30" ht="17" thickBot="1" x14ac:dyDescent="0.25">
      <c r="A4">
        <v>3</v>
      </c>
      <c r="B4" t="s">
        <v>87</v>
      </c>
      <c r="C4" s="1">
        <v>223500</v>
      </c>
      <c r="E4" s="4" t="s">
        <v>166</v>
      </c>
      <c r="F4" s="2">
        <v>94</v>
      </c>
      <c r="G4" s="2"/>
      <c r="I4" s="8">
        <v>2</v>
      </c>
      <c r="J4" s="21">
        <v>181500</v>
      </c>
      <c r="M4" s="8">
        <v>17</v>
      </c>
      <c r="N4" s="21">
        <v>149000</v>
      </c>
      <c r="Q4" s="8">
        <v>1</v>
      </c>
      <c r="R4" s="21">
        <v>208500</v>
      </c>
      <c r="T4" s="23">
        <v>140000</v>
      </c>
      <c r="U4" s="23">
        <v>207500</v>
      </c>
      <c r="V4" s="23">
        <v>223500</v>
      </c>
      <c r="X4" t="s">
        <v>370</v>
      </c>
    </row>
    <row r="5" spans="1:30" x14ac:dyDescent="0.2">
      <c r="A5">
        <v>4</v>
      </c>
      <c r="B5" t="s">
        <v>122</v>
      </c>
      <c r="C5" s="1">
        <v>140000</v>
      </c>
      <c r="E5" s="4" t="s">
        <v>112</v>
      </c>
      <c r="F5" s="2">
        <v>47</v>
      </c>
      <c r="G5" s="2"/>
      <c r="I5" s="22">
        <v>4</v>
      </c>
      <c r="J5" s="23">
        <v>140000</v>
      </c>
      <c r="M5" s="22">
        <v>29</v>
      </c>
      <c r="N5" s="23">
        <v>207500</v>
      </c>
      <c r="Q5" s="22">
        <v>3</v>
      </c>
      <c r="R5" s="23">
        <v>223500</v>
      </c>
      <c r="T5" s="23">
        <v>250000</v>
      </c>
      <c r="U5" s="23">
        <v>149350</v>
      </c>
      <c r="V5" s="23">
        <v>143000</v>
      </c>
      <c r="X5" s="17" t="s">
        <v>371</v>
      </c>
      <c r="Y5" s="17" t="s">
        <v>302</v>
      </c>
      <c r="Z5" s="17" t="s">
        <v>301</v>
      </c>
      <c r="AA5" s="17" t="s">
        <v>372</v>
      </c>
      <c r="AB5" s="17" t="s">
        <v>304</v>
      </c>
    </row>
    <row r="6" spans="1:30" x14ac:dyDescent="0.2">
      <c r="A6">
        <v>5</v>
      </c>
      <c r="B6" t="s">
        <v>112</v>
      </c>
      <c r="C6" s="1">
        <v>250000</v>
      </c>
      <c r="E6" s="4" t="s">
        <v>238</v>
      </c>
      <c r="F6" s="2">
        <v>4</v>
      </c>
      <c r="G6" s="2"/>
      <c r="I6" s="22">
        <v>5</v>
      </c>
      <c r="J6" s="23">
        <v>250000</v>
      </c>
      <c r="M6" s="22">
        <v>32</v>
      </c>
      <c r="N6" s="23">
        <v>149350</v>
      </c>
      <c r="Q6" s="22">
        <v>6</v>
      </c>
      <c r="R6" s="23">
        <v>143000</v>
      </c>
      <c r="T6" s="23">
        <v>200000</v>
      </c>
      <c r="U6" s="23">
        <v>144000</v>
      </c>
      <c r="V6" s="23">
        <v>307000</v>
      </c>
      <c r="X6" s="15" t="s">
        <v>366</v>
      </c>
      <c r="Y6" s="15">
        <v>314</v>
      </c>
      <c r="Z6" s="15">
        <v>56963786</v>
      </c>
      <c r="AA6" s="15">
        <v>181413.33121019107</v>
      </c>
      <c r="AB6" s="15">
        <v>6621515906.5289288</v>
      </c>
    </row>
    <row r="7" spans="1:30" x14ac:dyDescent="0.2">
      <c r="A7">
        <v>6</v>
      </c>
      <c r="B7" t="s">
        <v>87</v>
      </c>
      <c r="C7" s="1">
        <v>143000</v>
      </c>
      <c r="E7" s="4" t="s">
        <v>87</v>
      </c>
      <c r="F7" s="2">
        <v>1052</v>
      </c>
      <c r="G7" s="2"/>
      <c r="I7" s="22">
        <v>8</v>
      </c>
      <c r="J7" s="23">
        <v>200000</v>
      </c>
      <c r="M7" s="22">
        <v>43</v>
      </c>
      <c r="N7" s="23">
        <v>144000</v>
      </c>
      <c r="Q7" s="22">
        <v>7</v>
      </c>
      <c r="R7" s="23">
        <v>307000</v>
      </c>
      <c r="T7" s="23">
        <v>118000</v>
      </c>
      <c r="U7" s="23">
        <v>130250</v>
      </c>
      <c r="V7" s="23">
        <v>129900</v>
      </c>
      <c r="X7" s="15" t="s">
        <v>367</v>
      </c>
      <c r="Y7" s="15">
        <v>94</v>
      </c>
      <c r="Z7" s="15">
        <v>21042334</v>
      </c>
      <c r="AA7" s="15">
        <v>223854.61702127659</v>
      </c>
      <c r="AB7" s="15">
        <v>8670877482.2173424</v>
      </c>
    </row>
    <row r="8" spans="1:30" ht="17" thickBot="1" x14ac:dyDescent="0.25">
      <c r="A8">
        <v>7</v>
      </c>
      <c r="B8" t="s">
        <v>87</v>
      </c>
      <c r="C8" s="1">
        <v>307000</v>
      </c>
      <c r="E8" s="4" t="s">
        <v>263</v>
      </c>
      <c r="F8" s="2">
        <v>1460</v>
      </c>
      <c r="G8" s="2"/>
      <c r="I8" s="22">
        <v>10</v>
      </c>
      <c r="J8" s="23">
        <v>118000</v>
      </c>
      <c r="M8" s="22">
        <v>44</v>
      </c>
      <c r="N8" s="23">
        <v>130250</v>
      </c>
      <c r="Q8" s="22">
        <v>9</v>
      </c>
      <c r="R8" s="23">
        <v>129900</v>
      </c>
      <c r="T8" s="23">
        <v>157000</v>
      </c>
      <c r="U8" s="23">
        <v>239686</v>
      </c>
      <c r="V8" s="23">
        <v>129500</v>
      </c>
      <c r="X8" s="16" t="s">
        <v>368</v>
      </c>
      <c r="Y8" s="16">
        <v>1052</v>
      </c>
      <c r="Z8" s="16">
        <v>186138826</v>
      </c>
      <c r="AA8" s="16">
        <v>176938.04752851711</v>
      </c>
      <c r="AB8" s="16">
        <v>5841056642.8635826</v>
      </c>
    </row>
    <row r="9" spans="1:30" x14ac:dyDescent="0.2">
      <c r="A9">
        <v>8</v>
      </c>
      <c r="B9" t="s">
        <v>122</v>
      </c>
      <c r="C9" s="1">
        <v>200000</v>
      </c>
      <c r="I9" s="22">
        <v>15</v>
      </c>
      <c r="J9" s="23">
        <v>157000</v>
      </c>
      <c r="M9" s="22">
        <v>47</v>
      </c>
      <c r="N9" s="23">
        <v>239686</v>
      </c>
      <c r="Q9" s="22">
        <v>11</v>
      </c>
      <c r="R9" s="23">
        <v>129500</v>
      </c>
      <c r="T9" s="23">
        <v>132000</v>
      </c>
      <c r="U9" s="23">
        <v>438780</v>
      </c>
      <c r="V9" s="23">
        <v>345000</v>
      </c>
    </row>
    <row r="10" spans="1:30" x14ac:dyDescent="0.2">
      <c r="A10">
        <v>9</v>
      </c>
      <c r="B10" t="s">
        <v>87</v>
      </c>
      <c r="C10" s="1">
        <v>129900</v>
      </c>
      <c r="I10" s="22">
        <v>16</v>
      </c>
      <c r="J10" s="23">
        <v>132000</v>
      </c>
      <c r="M10" s="22">
        <v>59</v>
      </c>
      <c r="N10" s="23">
        <v>438780</v>
      </c>
      <c r="Q10" s="22">
        <v>12</v>
      </c>
      <c r="R10" s="23">
        <v>345000</v>
      </c>
      <c r="T10" s="23">
        <v>325300</v>
      </c>
      <c r="U10" s="23">
        <v>180000</v>
      </c>
      <c r="V10" s="23">
        <v>144000</v>
      </c>
    </row>
    <row r="11" spans="1:30" ht="17" thickBot="1" x14ac:dyDescent="0.25">
      <c r="A11">
        <v>10</v>
      </c>
      <c r="B11" t="s">
        <v>122</v>
      </c>
      <c r="C11" s="1">
        <v>118000</v>
      </c>
      <c r="I11" s="22">
        <v>21</v>
      </c>
      <c r="J11" s="23">
        <v>325300</v>
      </c>
      <c r="M11" s="22">
        <v>121</v>
      </c>
      <c r="N11" s="23">
        <v>180000</v>
      </c>
      <c r="Q11" s="22">
        <v>13</v>
      </c>
      <c r="R11" s="23">
        <v>144000</v>
      </c>
      <c r="T11" s="23">
        <v>256300</v>
      </c>
      <c r="U11" s="23">
        <v>181000</v>
      </c>
      <c r="V11" s="23">
        <v>279500</v>
      </c>
      <c r="X11" t="s">
        <v>373</v>
      </c>
    </row>
    <row r="12" spans="1:30" x14ac:dyDescent="0.2">
      <c r="A12">
        <v>11</v>
      </c>
      <c r="B12" t="s">
        <v>87</v>
      </c>
      <c r="C12" s="1">
        <v>129500</v>
      </c>
      <c r="D12" s="3" t="s">
        <v>262</v>
      </c>
      <c r="E12" t="s">
        <v>285</v>
      </c>
      <c r="F12" t="s">
        <v>261</v>
      </c>
      <c r="G12" t="s">
        <v>383</v>
      </c>
      <c r="I12" s="22">
        <v>26</v>
      </c>
      <c r="J12" s="23">
        <v>256300</v>
      </c>
      <c r="M12" s="22">
        <v>125</v>
      </c>
      <c r="N12" s="23">
        <v>181000</v>
      </c>
      <c r="Q12" s="22">
        <v>14</v>
      </c>
      <c r="R12" s="23">
        <v>279500</v>
      </c>
      <c r="T12" s="23">
        <v>134800</v>
      </c>
      <c r="U12" s="23">
        <v>222500</v>
      </c>
      <c r="V12" s="23">
        <v>90000</v>
      </c>
      <c r="X12" s="17" t="s">
        <v>374</v>
      </c>
      <c r="Y12" s="17" t="s">
        <v>375</v>
      </c>
      <c r="Z12" s="17" t="s">
        <v>307</v>
      </c>
      <c r="AA12" s="17" t="s">
        <v>376</v>
      </c>
      <c r="AB12" s="17" t="s">
        <v>377</v>
      </c>
      <c r="AC12" s="17" t="s">
        <v>378</v>
      </c>
      <c r="AD12" s="17" t="s">
        <v>379</v>
      </c>
    </row>
    <row r="13" spans="1:30" x14ac:dyDescent="0.2">
      <c r="A13">
        <v>12</v>
      </c>
      <c r="B13" t="s">
        <v>87</v>
      </c>
      <c r="C13" s="1">
        <v>345000</v>
      </c>
      <c r="D13" s="4" t="s">
        <v>122</v>
      </c>
      <c r="E13" s="2">
        <v>263</v>
      </c>
      <c r="F13" s="7">
        <v>47766961</v>
      </c>
      <c r="G13" s="32">
        <f>GETPIVOTDATA("Sum of SalePrice",$D$12,"LotConfig","Corner")/GETPIVOTDATA("Count of Id",$D$12,"LotConfig","Corner")</f>
        <v>181623.42585551331</v>
      </c>
      <c r="I13" s="22">
        <v>27</v>
      </c>
      <c r="J13" s="23">
        <v>134800</v>
      </c>
      <c r="M13" s="22">
        <v>148</v>
      </c>
      <c r="N13" s="23">
        <v>222500</v>
      </c>
      <c r="Q13" s="22">
        <v>18</v>
      </c>
      <c r="R13" s="23">
        <v>90000</v>
      </c>
      <c r="T13" s="23">
        <v>179900</v>
      </c>
      <c r="U13" s="23">
        <v>190000</v>
      </c>
      <c r="V13" s="23">
        <v>159000</v>
      </c>
      <c r="X13" s="15" t="s">
        <v>380</v>
      </c>
      <c r="Y13" s="15">
        <v>190034718370.60938</v>
      </c>
      <c r="Z13" s="15">
        <v>2</v>
      </c>
      <c r="AA13" s="15">
        <v>95017359185.304688</v>
      </c>
      <c r="AB13" s="15">
        <v>15.351761642389944</v>
      </c>
      <c r="AC13" s="15">
        <v>2.5240167245144107E-7</v>
      </c>
      <c r="AD13" s="15">
        <v>3.0019002392471426</v>
      </c>
    </row>
    <row r="14" spans="1:30" x14ac:dyDescent="0.2">
      <c r="A14">
        <v>13</v>
      </c>
      <c r="B14" t="s">
        <v>87</v>
      </c>
      <c r="C14" s="1">
        <v>144000</v>
      </c>
      <c r="D14" s="4" t="s">
        <v>166</v>
      </c>
      <c r="E14" s="2">
        <v>94</v>
      </c>
      <c r="F14" s="7">
        <v>21042334</v>
      </c>
      <c r="G14" s="32">
        <f>GETPIVOTDATA("Sum of SalePrice",$D$12,"LotConfig","CulDSac")/GETPIVOTDATA("Count of Id",$D$12,"LotConfig","CulDSac")</f>
        <v>223854.61702127659</v>
      </c>
      <c r="I14" s="22">
        <v>33</v>
      </c>
      <c r="J14" s="23">
        <v>179900</v>
      </c>
      <c r="M14" s="22">
        <v>153</v>
      </c>
      <c r="N14" s="23">
        <v>190000</v>
      </c>
      <c r="Q14" s="22">
        <v>19</v>
      </c>
      <c r="R14" s="23">
        <v>159000</v>
      </c>
      <c r="T14" s="23">
        <v>145000</v>
      </c>
      <c r="U14" s="23">
        <v>162500</v>
      </c>
      <c r="V14" s="23">
        <v>139000</v>
      </c>
      <c r="X14" s="15" t="s">
        <v>381</v>
      </c>
      <c r="Y14" s="15">
        <v>9017876616239.3789</v>
      </c>
      <c r="Z14" s="15">
        <v>1457</v>
      </c>
      <c r="AA14" s="15">
        <v>6189345652.8753462</v>
      </c>
      <c r="AB14" s="15"/>
      <c r="AC14" s="15"/>
      <c r="AD14" s="15"/>
    </row>
    <row r="15" spans="1:30" x14ac:dyDescent="0.2">
      <c r="A15">
        <v>14</v>
      </c>
      <c r="B15" t="s">
        <v>87</v>
      </c>
      <c r="C15" s="1">
        <v>279500</v>
      </c>
      <c r="D15" s="4" t="s">
        <v>112</v>
      </c>
      <c r="E15" s="2">
        <v>47</v>
      </c>
      <c r="F15" s="7">
        <v>8362925</v>
      </c>
      <c r="G15" s="32">
        <f>GETPIVOTDATA("Sum of SalePrice",$D$12,"LotConfig","FR2")/GETPIVOTDATA("Count of Id",$D$12,"LotConfig","FR2")</f>
        <v>177934.57446808511</v>
      </c>
      <c r="I15" s="22">
        <v>37</v>
      </c>
      <c r="J15" s="23">
        <v>145000</v>
      </c>
      <c r="M15" s="22">
        <v>161</v>
      </c>
      <c r="N15" s="23">
        <v>162500</v>
      </c>
      <c r="Q15" s="22">
        <v>20</v>
      </c>
      <c r="R15" s="23">
        <v>139000</v>
      </c>
      <c r="T15" s="23">
        <v>177000</v>
      </c>
      <c r="U15" s="23">
        <v>501837</v>
      </c>
      <c r="V15" s="23">
        <v>139400</v>
      </c>
      <c r="X15" s="15"/>
      <c r="Y15" s="15"/>
      <c r="Z15" s="15"/>
      <c r="AA15" s="15"/>
      <c r="AB15" s="15"/>
      <c r="AC15" s="15"/>
      <c r="AD15" s="15"/>
    </row>
    <row r="16" spans="1:30" ht="17" thickBot="1" x14ac:dyDescent="0.25">
      <c r="A16">
        <v>15</v>
      </c>
      <c r="B16" t="s">
        <v>122</v>
      </c>
      <c r="C16" s="1">
        <v>157000</v>
      </c>
      <c r="D16" s="4" t="s">
        <v>238</v>
      </c>
      <c r="E16" s="2">
        <v>4</v>
      </c>
      <c r="F16" s="7">
        <v>833900</v>
      </c>
      <c r="G16" s="32">
        <f>GETPIVOTDATA("Sum of SalePrice",$D$12,"LotConfig","FR3")/GETPIVOTDATA("Count of Id",$D$12,"LotConfig","FR3")</f>
        <v>208475</v>
      </c>
      <c r="I16" s="22">
        <v>51</v>
      </c>
      <c r="J16" s="23">
        <v>177000</v>
      </c>
      <c r="M16" s="22">
        <v>179</v>
      </c>
      <c r="N16" s="23">
        <v>501837</v>
      </c>
      <c r="Q16" s="22">
        <v>22</v>
      </c>
      <c r="R16" s="23">
        <v>139400</v>
      </c>
      <c r="T16" s="23">
        <v>110000</v>
      </c>
      <c r="U16" s="23">
        <v>173000</v>
      </c>
      <c r="V16" s="23">
        <v>230000</v>
      </c>
      <c r="X16" s="16" t="s">
        <v>382</v>
      </c>
      <c r="Y16" s="16">
        <v>9207911334609.9883</v>
      </c>
      <c r="Z16" s="16">
        <v>1459</v>
      </c>
      <c r="AA16" s="16"/>
      <c r="AB16" s="16"/>
      <c r="AC16" s="16"/>
      <c r="AD16" s="16"/>
    </row>
    <row r="17" spans="1:34" x14ac:dyDescent="0.2">
      <c r="A17">
        <v>16</v>
      </c>
      <c r="B17" t="s">
        <v>122</v>
      </c>
      <c r="C17" s="1">
        <v>132000</v>
      </c>
      <c r="D17" s="4" t="s">
        <v>87</v>
      </c>
      <c r="E17" s="2">
        <v>1052</v>
      </c>
      <c r="F17" s="7">
        <v>186138826</v>
      </c>
      <c r="G17" s="32">
        <f>GETPIVOTDATA("Sum of SalePrice",$D$12,"LotConfig","Inside")/GETPIVOTDATA("Count of Id",$D$12,"LotConfig","Inside")</f>
        <v>176938.04752851711</v>
      </c>
      <c r="I17" s="22">
        <v>53</v>
      </c>
      <c r="J17" s="23">
        <v>110000</v>
      </c>
      <c r="M17" s="22">
        <v>187</v>
      </c>
      <c r="N17" s="23">
        <v>173000</v>
      </c>
      <c r="Q17" s="22">
        <v>23</v>
      </c>
      <c r="R17" s="23">
        <v>230000</v>
      </c>
      <c r="T17" s="23">
        <v>196500</v>
      </c>
      <c r="U17" s="23">
        <v>184000</v>
      </c>
      <c r="V17" s="23">
        <v>129900</v>
      </c>
    </row>
    <row r="18" spans="1:34" x14ac:dyDescent="0.2">
      <c r="A18">
        <v>17</v>
      </c>
      <c r="B18" t="s">
        <v>166</v>
      </c>
      <c r="C18" s="1">
        <v>149000</v>
      </c>
      <c r="D18" s="4" t="s">
        <v>263</v>
      </c>
      <c r="E18" s="2">
        <v>1460</v>
      </c>
      <c r="F18" s="2">
        <v>264144946</v>
      </c>
      <c r="I18" s="22">
        <v>58</v>
      </c>
      <c r="J18" s="23">
        <v>196500</v>
      </c>
      <c r="M18" s="22">
        <v>192</v>
      </c>
      <c r="N18" s="23">
        <v>184000</v>
      </c>
      <c r="Q18" s="22">
        <v>24</v>
      </c>
      <c r="R18" s="23">
        <v>129900</v>
      </c>
      <c r="T18" s="23">
        <v>80000</v>
      </c>
      <c r="U18" s="23">
        <v>143900</v>
      </c>
      <c r="V18" s="23">
        <v>154000</v>
      </c>
    </row>
    <row r="19" spans="1:34" x14ac:dyDescent="0.2">
      <c r="A19">
        <v>18</v>
      </c>
      <c r="B19" t="s">
        <v>87</v>
      </c>
      <c r="C19" s="1">
        <v>90000</v>
      </c>
      <c r="I19" s="22">
        <v>69</v>
      </c>
      <c r="J19" s="23">
        <v>80000</v>
      </c>
      <c r="M19" s="22">
        <v>207</v>
      </c>
      <c r="N19" s="23">
        <v>143900</v>
      </c>
      <c r="Q19" s="22">
        <v>25</v>
      </c>
      <c r="R19" s="23">
        <v>154000</v>
      </c>
      <c r="T19" s="23">
        <v>225000</v>
      </c>
      <c r="U19" s="23">
        <v>156000</v>
      </c>
      <c r="V19" s="23">
        <v>306000</v>
      </c>
    </row>
    <row r="20" spans="1:34" x14ac:dyDescent="0.2">
      <c r="A20">
        <v>19</v>
      </c>
      <c r="B20" t="s">
        <v>87</v>
      </c>
      <c r="C20" s="1">
        <v>159000</v>
      </c>
      <c r="I20" s="22">
        <v>70</v>
      </c>
      <c r="J20" s="23">
        <v>225000</v>
      </c>
      <c r="M20" s="22">
        <v>214</v>
      </c>
      <c r="N20" s="23">
        <v>156000</v>
      </c>
      <c r="Q20" s="22">
        <v>28</v>
      </c>
      <c r="R20" s="23">
        <v>306000</v>
      </c>
      <c r="T20" s="23">
        <v>129500</v>
      </c>
      <c r="U20" s="23">
        <v>194500</v>
      </c>
      <c r="V20" s="23">
        <v>68500</v>
      </c>
      <c r="X20" s="10" t="s">
        <v>384</v>
      </c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1:34" x14ac:dyDescent="0.2">
      <c r="A21">
        <v>20</v>
      </c>
      <c r="B21" t="s">
        <v>87</v>
      </c>
      <c r="C21" s="1">
        <v>139000</v>
      </c>
      <c r="I21" s="22">
        <v>72</v>
      </c>
      <c r="J21" s="23">
        <v>129500</v>
      </c>
      <c r="M21" s="22">
        <v>238</v>
      </c>
      <c r="N21" s="23">
        <v>194500</v>
      </c>
      <c r="Q21" s="22">
        <v>30</v>
      </c>
      <c r="R21" s="23">
        <v>68500</v>
      </c>
      <c r="T21" s="23">
        <v>185000</v>
      </c>
      <c r="U21" s="23">
        <v>277000</v>
      </c>
      <c r="V21" s="23">
        <v>40000</v>
      </c>
      <c r="X21" s="10" t="s">
        <v>385</v>
      </c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1:34" x14ac:dyDescent="0.2">
      <c r="A22">
        <v>21</v>
      </c>
      <c r="B22" t="s">
        <v>122</v>
      </c>
      <c r="C22" s="1">
        <v>325300</v>
      </c>
      <c r="I22" s="22">
        <v>73</v>
      </c>
      <c r="J22" s="23">
        <v>185000</v>
      </c>
      <c r="M22" s="22">
        <v>250</v>
      </c>
      <c r="N22" s="23">
        <v>277000</v>
      </c>
      <c r="Q22" s="22">
        <v>31</v>
      </c>
      <c r="R22" s="23">
        <v>40000</v>
      </c>
      <c r="T22" s="23">
        <v>107400</v>
      </c>
      <c r="U22" s="23">
        <v>241500</v>
      </c>
      <c r="V22" s="23">
        <v>165500</v>
      </c>
      <c r="X22" s="10" t="s">
        <v>386</v>
      </c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1:34" x14ac:dyDescent="0.2">
      <c r="A23">
        <v>22</v>
      </c>
      <c r="B23" t="s">
        <v>87</v>
      </c>
      <c r="C23" s="1">
        <v>139400</v>
      </c>
      <c r="I23" s="22">
        <v>75</v>
      </c>
      <c r="J23" s="23">
        <v>107400</v>
      </c>
      <c r="M23" s="22">
        <v>272</v>
      </c>
      <c r="N23" s="23">
        <v>241500</v>
      </c>
      <c r="Q23" s="22">
        <v>34</v>
      </c>
      <c r="R23" s="23">
        <v>165500</v>
      </c>
      <c r="T23" s="23">
        <v>110000</v>
      </c>
      <c r="U23" s="23">
        <v>290000</v>
      </c>
      <c r="V23" s="23">
        <v>277500</v>
      </c>
      <c r="X23" s="10" t="s">
        <v>387</v>
      </c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1:34" x14ac:dyDescent="0.2">
      <c r="A24">
        <v>23</v>
      </c>
      <c r="B24" t="s">
        <v>87</v>
      </c>
      <c r="C24" s="1">
        <v>230000</v>
      </c>
      <c r="I24" s="22">
        <v>80</v>
      </c>
      <c r="J24" s="23">
        <v>110000</v>
      </c>
      <c r="M24" s="22">
        <v>273</v>
      </c>
      <c r="N24" s="23">
        <v>290000</v>
      </c>
      <c r="Q24" s="22">
        <v>35</v>
      </c>
      <c r="R24" s="23">
        <v>277500</v>
      </c>
      <c r="T24" s="23">
        <v>193500</v>
      </c>
      <c r="U24" s="23">
        <v>142500</v>
      </c>
      <c r="V24" s="23">
        <v>309000</v>
      </c>
    </row>
    <row r="25" spans="1:34" x14ac:dyDescent="0.2">
      <c r="A25">
        <v>24</v>
      </c>
      <c r="B25" t="s">
        <v>87</v>
      </c>
      <c r="C25" s="1">
        <v>129900</v>
      </c>
      <c r="I25" s="22">
        <v>81</v>
      </c>
      <c r="J25" s="23">
        <v>193500</v>
      </c>
      <c r="M25" s="22">
        <v>296</v>
      </c>
      <c r="N25" s="23">
        <v>142500</v>
      </c>
      <c r="Q25" s="22">
        <v>36</v>
      </c>
      <c r="R25" s="23">
        <v>309000</v>
      </c>
      <c r="T25" s="23">
        <v>153500</v>
      </c>
      <c r="U25" s="23">
        <v>324000</v>
      </c>
      <c r="V25" s="23">
        <v>153000</v>
      </c>
    </row>
    <row r="26" spans="1:34" x14ac:dyDescent="0.2">
      <c r="A26">
        <v>25</v>
      </c>
      <c r="B26" t="s">
        <v>87</v>
      </c>
      <c r="C26" s="1">
        <v>154000</v>
      </c>
      <c r="I26" s="22">
        <v>82</v>
      </c>
      <c r="J26" s="23">
        <v>153500</v>
      </c>
      <c r="M26" s="22">
        <v>327</v>
      </c>
      <c r="N26" s="23">
        <v>324000</v>
      </c>
      <c r="Q26" s="22">
        <v>38</v>
      </c>
      <c r="R26" s="23">
        <v>153000</v>
      </c>
      <c r="T26" s="23">
        <v>260000</v>
      </c>
      <c r="U26" s="23">
        <v>151500</v>
      </c>
      <c r="V26" s="23">
        <v>109000</v>
      </c>
      <c r="X26" s="18" t="s">
        <v>501</v>
      </c>
      <c r="Y26" s="18" t="s">
        <v>367</v>
      </c>
    </row>
    <row r="27" spans="1:34" x14ac:dyDescent="0.2">
      <c r="A27">
        <v>26</v>
      </c>
      <c r="B27" t="s">
        <v>122</v>
      </c>
      <c r="C27" s="1">
        <v>256300</v>
      </c>
      <c r="I27" s="22">
        <v>86</v>
      </c>
      <c r="J27" s="23">
        <v>260000</v>
      </c>
      <c r="M27" s="22">
        <v>347</v>
      </c>
      <c r="N27" s="23">
        <v>151500</v>
      </c>
      <c r="Q27" s="22">
        <v>39</v>
      </c>
      <c r="R27" s="23">
        <v>109000</v>
      </c>
      <c r="T27" s="23">
        <v>164500</v>
      </c>
      <c r="U27" s="23">
        <v>280000</v>
      </c>
      <c r="V27" s="23">
        <v>82000</v>
      </c>
    </row>
    <row r="28" spans="1:34" x14ac:dyDescent="0.2">
      <c r="A28">
        <v>27</v>
      </c>
      <c r="B28" t="s">
        <v>122</v>
      </c>
      <c r="C28" s="1">
        <v>134800</v>
      </c>
      <c r="I28" s="22">
        <v>88</v>
      </c>
      <c r="J28" s="23">
        <v>164500</v>
      </c>
      <c r="M28" s="22">
        <v>360</v>
      </c>
      <c r="N28" s="23">
        <v>280000</v>
      </c>
      <c r="Q28" s="22">
        <v>40</v>
      </c>
      <c r="R28" s="23">
        <v>82000</v>
      </c>
      <c r="T28" s="23">
        <v>85000</v>
      </c>
      <c r="U28" s="23">
        <v>156000</v>
      </c>
      <c r="V28" s="23">
        <v>160000</v>
      </c>
      <c r="X28" t="s">
        <v>303</v>
      </c>
    </row>
    <row r="29" spans="1:34" ht="17" thickBot="1" x14ac:dyDescent="0.25">
      <c r="A29">
        <v>28</v>
      </c>
      <c r="B29" t="s">
        <v>87</v>
      </c>
      <c r="C29" s="1">
        <v>306000</v>
      </c>
      <c r="I29" s="22">
        <v>89</v>
      </c>
      <c r="J29" s="23">
        <v>85000</v>
      </c>
      <c r="M29" s="22">
        <v>361</v>
      </c>
      <c r="N29" s="23">
        <v>156000</v>
      </c>
      <c r="Q29" s="22">
        <v>41</v>
      </c>
      <c r="R29" s="23">
        <v>160000</v>
      </c>
      <c r="T29" s="23">
        <v>133900</v>
      </c>
      <c r="U29" s="23">
        <v>148000</v>
      </c>
      <c r="V29" s="23">
        <v>170000</v>
      </c>
    </row>
    <row r="30" spans="1:34" x14ac:dyDescent="0.2">
      <c r="A30">
        <v>29</v>
      </c>
      <c r="B30" t="s">
        <v>166</v>
      </c>
      <c r="C30" s="1">
        <v>207500</v>
      </c>
      <c r="I30" s="22">
        <v>94</v>
      </c>
      <c r="J30" s="23">
        <v>133900</v>
      </c>
      <c r="M30" s="22">
        <v>377</v>
      </c>
      <c r="N30" s="23">
        <v>148000</v>
      </c>
      <c r="Q30" s="22">
        <v>42</v>
      </c>
      <c r="R30" s="23">
        <v>170000</v>
      </c>
      <c r="T30" s="23">
        <v>185000</v>
      </c>
      <c r="U30" s="23">
        <v>191000</v>
      </c>
      <c r="V30" s="23">
        <v>141000</v>
      </c>
      <c r="X30" s="17"/>
      <c r="Y30" s="17" t="s">
        <v>366</v>
      </c>
      <c r="Z30" s="17" t="s">
        <v>367</v>
      </c>
      <c r="AB30" t="s">
        <v>502</v>
      </c>
    </row>
    <row r="31" spans="1:34" ht="17" thickBot="1" x14ac:dyDescent="0.25">
      <c r="A31">
        <v>30</v>
      </c>
      <c r="B31" t="s">
        <v>87</v>
      </c>
      <c r="C31" s="1">
        <v>68500</v>
      </c>
      <c r="I31" s="22">
        <v>96</v>
      </c>
      <c r="J31" s="23">
        <v>185000</v>
      </c>
      <c r="M31" s="22">
        <v>389</v>
      </c>
      <c r="N31" s="23">
        <v>191000</v>
      </c>
      <c r="Q31" s="22">
        <v>45</v>
      </c>
      <c r="R31" s="23">
        <v>141000</v>
      </c>
      <c r="T31" s="23">
        <v>83000</v>
      </c>
      <c r="U31" s="23">
        <v>215000</v>
      </c>
      <c r="V31" s="23">
        <v>319900</v>
      </c>
      <c r="X31" s="15" t="s">
        <v>290</v>
      </c>
      <c r="Y31" s="15">
        <v>181413.33121019107</v>
      </c>
      <c r="Z31" s="15">
        <v>223854.61702127659</v>
      </c>
    </row>
    <row r="32" spans="1:34" x14ac:dyDescent="0.2">
      <c r="A32">
        <v>31</v>
      </c>
      <c r="B32" t="s">
        <v>87</v>
      </c>
      <c r="C32" s="1">
        <v>40000</v>
      </c>
      <c r="I32" s="22">
        <v>99</v>
      </c>
      <c r="J32" s="23">
        <v>83000</v>
      </c>
      <c r="M32" s="22">
        <v>392</v>
      </c>
      <c r="N32" s="23">
        <v>215000</v>
      </c>
      <c r="Q32" s="22">
        <v>46</v>
      </c>
      <c r="R32" s="23">
        <v>319900</v>
      </c>
      <c r="T32" s="23">
        <v>198900</v>
      </c>
      <c r="U32" s="23">
        <v>228000</v>
      </c>
      <c r="V32" s="23">
        <v>249700</v>
      </c>
      <c r="X32" s="15" t="s">
        <v>304</v>
      </c>
      <c r="Y32" s="15">
        <v>6621515906.5289288</v>
      </c>
      <c r="Z32" s="15">
        <v>8670877482.2173424</v>
      </c>
      <c r="AC32" s="41" t="s">
        <v>503</v>
      </c>
      <c r="AD32" s="41" t="s">
        <v>504</v>
      </c>
    </row>
    <row r="33" spans="1:30" x14ac:dyDescent="0.2">
      <c r="A33">
        <v>32</v>
      </c>
      <c r="B33" t="s">
        <v>166</v>
      </c>
      <c r="C33" s="1">
        <v>149350</v>
      </c>
      <c r="I33" s="22">
        <v>104</v>
      </c>
      <c r="J33" s="23">
        <v>198900</v>
      </c>
      <c r="M33" s="22">
        <v>415</v>
      </c>
      <c r="N33" s="23">
        <v>228000</v>
      </c>
      <c r="Q33" s="22">
        <v>48</v>
      </c>
      <c r="R33" s="23">
        <v>249700</v>
      </c>
      <c r="T33" s="23">
        <v>169500</v>
      </c>
      <c r="U33" s="23">
        <v>212000</v>
      </c>
      <c r="V33" s="23">
        <v>113000</v>
      </c>
      <c r="X33" s="15" t="s">
        <v>305</v>
      </c>
      <c r="Y33" s="15">
        <v>314</v>
      </c>
      <c r="Z33" s="15">
        <v>94</v>
      </c>
      <c r="AB33" t="s">
        <v>290</v>
      </c>
      <c r="AC33" s="15">
        <v>181413.33121019107</v>
      </c>
      <c r="AD33" s="15">
        <v>223854.61702127659</v>
      </c>
    </row>
    <row r="34" spans="1:30" x14ac:dyDescent="0.2">
      <c r="A34">
        <v>33</v>
      </c>
      <c r="B34" t="s">
        <v>122</v>
      </c>
      <c r="C34" s="1">
        <v>179900</v>
      </c>
      <c r="I34" s="22">
        <v>105</v>
      </c>
      <c r="J34" s="23">
        <v>169500</v>
      </c>
      <c r="M34" s="22">
        <v>436</v>
      </c>
      <c r="N34" s="23">
        <v>212000</v>
      </c>
      <c r="Q34" s="22">
        <v>49</v>
      </c>
      <c r="R34" s="23">
        <v>113000</v>
      </c>
      <c r="T34" s="23">
        <v>115000</v>
      </c>
      <c r="U34" s="23">
        <v>256000</v>
      </c>
      <c r="V34" s="23">
        <v>127000</v>
      </c>
      <c r="X34" s="15" t="s">
        <v>306</v>
      </c>
      <c r="Y34" s="15">
        <v>0</v>
      </c>
      <c r="Z34" s="15"/>
      <c r="AB34" t="s">
        <v>304</v>
      </c>
      <c r="AC34" s="15">
        <v>6621515906.5289288</v>
      </c>
      <c r="AD34" s="15">
        <v>8670877482.2173424</v>
      </c>
    </row>
    <row r="35" spans="1:30" x14ac:dyDescent="0.2">
      <c r="A35">
        <v>34</v>
      </c>
      <c r="B35" t="s">
        <v>87</v>
      </c>
      <c r="C35" s="1">
        <v>165500</v>
      </c>
      <c r="I35" s="22">
        <v>109</v>
      </c>
      <c r="J35" s="23">
        <v>115000</v>
      </c>
      <c r="M35" s="22">
        <v>458</v>
      </c>
      <c r="N35" s="23">
        <v>256000</v>
      </c>
      <c r="Q35" s="22">
        <v>50</v>
      </c>
      <c r="R35" s="23">
        <v>127000</v>
      </c>
      <c r="T35" s="23">
        <v>217000</v>
      </c>
      <c r="U35" s="23">
        <v>211000</v>
      </c>
      <c r="V35" s="23">
        <v>114500</v>
      </c>
      <c r="X35" s="15" t="s">
        <v>307</v>
      </c>
      <c r="Y35" s="15">
        <v>138</v>
      </c>
      <c r="Z35" s="15"/>
      <c r="AB35" t="s">
        <v>305</v>
      </c>
      <c r="AC35" s="15">
        <v>314</v>
      </c>
      <c r="AD35" s="15">
        <v>94</v>
      </c>
    </row>
    <row r="36" spans="1:30" x14ac:dyDescent="0.2">
      <c r="A36">
        <v>35</v>
      </c>
      <c r="B36" t="s">
        <v>87</v>
      </c>
      <c r="C36" s="1">
        <v>277500</v>
      </c>
      <c r="I36" s="22">
        <v>114</v>
      </c>
      <c r="J36" s="23">
        <v>217000</v>
      </c>
      <c r="M36" s="22">
        <v>519</v>
      </c>
      <c r="N36" s="23">
        <v>211000</v>
      </c>
      <c r="Q36" s="22">
        <v>52</v>
      </c>
      <c r="R36" s="23">
        <v>114500</v>
      </c>
      <c r="T36" s="23">
        <v>176000</v>
      </c>
      <c r="U36" s="23">
        <v>200624</v>
      </c>
      <c r="V36" s="23">
        <v>385000</v>
      </c>
      <c r="X36" s="15" t="s">
        <v>308</v>
      </c>
      <c r="Y36" s="15">
        <v>-3.9867055215546645</v>
      </c>
      <c r="Z36" s="15"/>
      <c r="AB36" t="s">
        <v>468</v>
      </c>
      <c r="AC36" s="37">
        <f>SQRT(AC34)/SQRT(AC35)</f>
        <v>4592.1269881798607</v>
      </c>
      <c r="AD36" s="37">
        <f>SQRT(AD34)/SQRT(AD35)</f>
        <v>9604.3415948412239</v>
      </c>
    </row>
    <row r="37" spans="1:30" x14ac:dyDescent="0.2">
      <c r="A37">
        <v>36</v>
      </c>
      <c r="B37" t="s">
        <v>87</v>
      </c>
      <c r="C37" s="1">
        <v>309000</v>
      </c>
      <c r="I37" s="22">
        <v>116</v>
      </c>
      <c r="J37" s="23">
        <v>176000</v>
      </c>
      <c r="M37" s="22">
        <v>530</v>
      </c>
      <c r="N37" s="23">
        <v>200624</v>
      </c>
      <c r="Q37" s="22">
        <v>54</v>
      </c>
      <c r="R37" s="23">
        <v>385000</v>
      </c>
      <c r="T37" s="23">
        <v>155000</v>
      </c>
      <c r="U37" s="23">
        <v>188000</v>
      </c>
      <c r="V37" s="23">
        <v>130000</v>
      </c>
      <c r="X37" s="15" t="s">
        <v>309</v>
      </c>
      <c r="Y37" s="15">
        <v>5.4059542510016767E-5</v>
      </c>
      <c r="Z37" s="15"/>
      <c r="AB37" t="s">
        <v>469</v>
      </c>
      <c r="AC37" s="37">
        <f>AC36*Y40</f>
        <v>9080.0289591688233</v>
      </c>
      <c r="AD37" s="37">
        <f>AD36*Y40</f>
        <v>18990.698654323085</v>
      </c>
    </row>
    <row r="38" spans="1:30" x14ac:dyDescent="0.2">
      <c r="A38">
        <v>37</v>
      </c>
      <c r="B38" t="s">
        <v>122</v>
      </c>
      <c r="C38" s="1">
        <v>145000</v>
      </c>
      <c r="I38" s="22">
        <v>118</v>
      </c>
      <c r="J38" s="23">
        <v>155000</v>
      </c>
      <c r="M38" s="22">
        <v>537</v>
      </c>
      <c r="N38" s="23">
        <v>188000</v>
      </c>
      <c r="Q38" s="22">
        <v>55</v>
      </c>
      <c r="R38" s="23">
        <v>130000</v>
      </c>
      <c r="T38" s="23">
        <v>320000</v>
      </c>
      <c r="U38" s="23">
        <v>268000</v>
      </c>
      <c r="V38" s="23">
        <v>180500</v>
      </c>
      <c r="X38" s="15" t="s">
        <v>310</v>
      </c>
      <c r="Y38" s="15">
        <v>1.6559703824337419</v>
      </c>
      <c r="Z38" s="15"/>
      <c r="AB38" t="s">
        <v>470</v>
      </c>
      <c r="AC38" s="37">
        <f>AC36*Y40</f>
        <v>9080.0289591688233</v>
      </c>
      <c r="AD38" s="37">
        <f>AD36*Y40</f>
        <v>18990.698654323085</v>
      </c>
    </row>
    <row r="39" spans="1:30" x14ac:dyDescent="0.2">
      <c r="A39">
        <v>38</v>
      </c>
      <c r="B39" t="s">
        <v>87</v>
      </c>
      <c r="C39" s="1">
        <v>153000</v>
      </c>
      <c r="I39" s="22">
        <v>119</v>
      </c>
      <c r="J39" s="23">
        <v>320000</v>
      </c>
      <c r="M39" s="22">
        <v>565</v>
      </c>
      <c r="N39" s="23">
        <v>268000</v>
      </c>
      <c r="Q39" s="22">
        <v>56</v>
      </c>
      <c r="R39" s="23">
        <v>180500</v>
      </c>
      <c r="T39" s="23">
        <v>136000</v>
      </c>
      <c r="U39" s="23">
        <v>181900</v>
      </c>
      <c r="V39" s="23">
        <v>172500</v>
      </c>
      <c r="X39" s="15" t="s">
        <v>311</v>
      </c>
      <c r="Y39" s="15">
        <v>1.0811908502003353E-4</v>
      </c>
      <c r="Z39" s="15"/>
    </row>
    <row r="40" spans="1:30" ht="17" thickBot="1" x14ac:dyDescent="0.25">
      <c r="A40">
        <v>39</v>
      </c>
      <c r="B40" t="s">
        <v>87</v>
      </c>
      <c r="C40" s="1">
        <v>109000</v>
      </c>
      <c r="I40" s="22">
        <v>123</v>
      </c>
      <c r="J40" s="23">
        <v>136000</v>
      </c>
      <c r="M40" s="22">
        <v>581</v>
      </c>
      <c r="N40" s="23">
        <v>181900</v>
      </c>
      <c r="Q40" s="22">
        <v>57</v>
      </c>
      <c r="R40" s="23">
        <v>172500</v>
      </c>
      <c r="T40" s="23">
        <v>226000</v>
      </c>
      <c r="U40" s="23">
        <v>197900</v>
      </c>
      <c r="V40" s="23">
        <v>124900</v>
      </c>
      <c r="X40" s="16" t="s">
        <v>312</v>
      </c>
      <c r="Y40" s="16">
        <v>1.9773035420276546</v>
      </c>
      <c r="Z40" s="16"/>
    </row>
    <row r="41" spans="1:30" x14ac:dyDescent="0.2">
      <c r="A41">
        <v>40</v>
      </c>
      <c r="B41" t="s">
        <v>87</v>
      </c>
      <c r="C41" s="1">
        <v>82000</v>
      </c>
      <c r="I41" s="22">
        <v>131</v>
      </c>
      <c r="J41" s="23">
        <v>226000</v>
      </c>
      <c r="M41" s="22">
        <v>661</v>
      </c>
      <c r="N41" s="23">
        <v>197900</v>
      </c>
      <c r="Q41" s="22">
        <v>60</v>
      </c>
      <c r="R41" s="23">
        <v>124900</v>
      </c>
      <c r="T41" s="23">
        <v>244000</v>
      </c>
      <c r="U41" s="23">
        <v>402000</v>
      </c>
      <c r="V41" s="23">
        <v>158000</v>
      </c>
    </row>
    <row r="42" spans="1:30" x14ac:dyDescent="0.2">
      <c r="A42">
        <v>41</v>
      </c>
      <c r="B42" t="s">
        <v>87</v>
      </c>
      <c r="C42" s="1">
        <v>160000</v>
      </c>
      <c r="I42" s="22">
        <v>132</v>
      </c>
      <c r="J42" s="23">
        <v>244000</v>
      </c>
      <c r="M42" s="22">
        <v>662</v>
      </c>
      <c r="N42" s="23">
        <v>402000</v>
      </c>
      <c r="Q42" s="22">
        <v>61</v>
      </c>
      <c r="R42" s="23">
        <v>158000</v>
      </c>
      <c r="T42" s="23">
        <v>150750</v>
      </c>
      <c r="U42" s="23">
        <v>423000</v>
      </c>
      <c r="V42" s="23">
        <v>101000</v>
      </c>
    </row>
    <row r="43" spans="1:30" x14ac:dyDescent="0.2">
      <c r="A43">
        <v>42</v>
      </c>
      <c r="B43" t="s">
        <v>87</v>
      </c>
      <c r="C43" s="1">
        <v>170000</v>
      </c>
      <c r="I43" s="22">
        <v>133</v>
      </c>
      <c r="J43" s="23">
        <v>150750</v>
      </c>
      <c r="M43" s="22">
        <v>665</v>
      </c>
      <c r="N43" s="23">
        <v>423000</v>
      </c>
      <c r="Q43" s="22">
        <v>62</v>
      </c>
      <c r="R43" s="23">
        <v>101000</v>
      </c>
      <c r="T43" s="23">
        <v>143000</v>
      </c>
      <c r="U43" s="23">
        <v>221000</v>
      </c>
      <c r="V43" s="23">
        <v>202500</v>
      </c>
      <c r="X43" t="s">
        <v>462</v>
      </c>
      <c r="Y43">
        <f>Y33+Z33</f>
        <v>408</v>
      </c>
    </row>
    <row r="44" spans="1:30" x14ac:dyDescent="0.2">
      <c r="A44">
        <v>43</v>
      </c>
      <c r="B44" t="s">
        <v>166</v>
      </c>
      <c r="C44" s="1">
        <v>144000</v>
      </c>
      <c r="I44" s="22">
        <v>137</v>
      </c>
      <c r="J44" s="23">
        <v>143000</v>
      </c>
      <c r="M44" s="22">
        <v>685</v>
      </c>
      <c r="N44" s="23">
        <v>221000</v>
      </c>
      <c r="Q44" s="22">
        <v>63</v>
      </c>
      <c r="R44" s="23">
        <v>202500</v>
      </c>
      <c r="T44" s="23">
        <v>115000</v>
      </c>
      <c r="U44" s="23">
        <v>207500</v>
      </c>
      <c r="V44" s="23">
        <v>140000</v>
      </c>
      <c r="X44" t="s">
        <v>463</v>
      </c>
      <c r="Y44">
        <f>Y31-Z31</f>
        <v>-42441.285811085516</v>
      </c>
    </row>
    <row r="45" spans="1:30" x14ac:dyDescent="0.2">
      <c r="A45">
        <v>44</v>
      </c>
      <c r="B45" t="s">
        <v>166</v>
      </c>
      <c r="C45" s="1">
        <v>130250</v>
      </c>
      <c r="I45" s="22">
        <v>141</v>
      </c>
      <c r="J45" s="23">
        <v>115000</v>
      </c>
      <c r="M45" s="22">
        <v>686</v>
      </c>
      <c r="N45" s="23">
        <v>207500</v>
      </c>
      <c r="Q45" s="22">
        <v>64</v>
      </c>
      <c r="R45" s="23">
        <v>140000</v>
      </c>
      <c r="T45" s="23">
        <v>166000</v>
      </c>
      <c r="U45" s="23">
        <v>302000</v>
      </c>
      <c r="V45" s="23">
        <v>219500</v>
      </c>
      <c r="X45" t="s">
        <v>464</v>
      </c>
      <c r="Y45">
        <f>SQRT((Y32/Y33)+(Z32/Z33))</f>
        <v>10645.70372243973</v>
      </c>
    </row>
    <row r="46" spans="1:30" x14ac:dyDescent="0.2">
      <c r="A46">
        <v>45</v>
      </c>
      <c r="B46" t="s">
        <v>87</v>
      </c>
      <c r="C46" s="1">
        <v>141000</v>
      </c>
      <c r="I46" s="22">
        <v>143</v>
      </c>
      <c r="J46" s="23">
        <v>166000</v>
      </c>
      <c r="M46" s="22">
        <v>707</v>
      </c>
      <c r="N46" s="23">
        <v>302000</v>
      </c>
      <c r="Q46" s="22">
        <v>65</v>
      </c>
      <c r="R46" s="23">
        <v>219500</v>
      </c>
      <c r="T46" s="23">
        <v>105000</v>
      </c>
      <c r="U46" s="23">
        <v>130500</v>
      </c>
      <c r="V46" s="23">
        <v>317000</v>
      </c>
    </row>
    <row r="47" spans="1:30" ht="17" x14ac:dyDescent="0.2">
      <c r="A47">
        <v>46</v>
      </c>
      <c r="B47" t="s">
        <v>87</v>
      </c>
      <c r="C47" s="1">
        <v>319900</v>
      </c>
      <c r="I47" s="22">
        <v>147</v>
      </c>
      <c r="J47" s="23">
        <v>105000</v>
      </c>
      <c r="M47" s="22">
        <v>715</v>
      </c>
      <c r="N47" s="23">
        <v>130500</v>
      </c>
      <c r="Q47" s="22">
        <v>66</v>
      </c>
      <c r="R47" s="23">
        <v>317000</v>
      </c>
      <c r="T47" s="23">
        <v>122000</v>
      </c>
      <c r="U47" s="23">
        <v>275000</v>
      </c>
      <c r="V47" s="23">
        <v>180000</v>
      </c>
      <c r="X47" s="35" t="s">
        <v>465</v>
      </c>
      <c r="Y47">
        <f>Y45*Y40</f>
        <v>21049.787677757064</v>
      </c>
    </row>
    <row r="48" spans="1:30" x14ac:dyDescent="0.2">
      <c r="A48">
        <v>47</v>
      </c>
      <c r="B48" t="s">
        <v>166</v>
      </c>
      <c r="C48" s="1">
        <v>239686</v>
      </c>
      <c r="I48" s="22">
        <v>151</v>
      </c>
      <c r="J48" s="23">
        <v>122000</v>
      </c>
      <c r="M48" s="22">
        <v>721</v>
      </c>
      <c r="N48" s="23">
        <v>275000</v>
      </c>
      <c r="Q48" s="22">
        <v>67</v>
      </c>
      <c r="R48" s="23">
        <v>180000</v>
      </c>
      <c r="T48" s="23">
        <v>125000</v>
      </c>
      <c r="U48" s="23">
        <v>239900</v>
      </c>
      <c r="V48" s="23">
        <v>226000</v>
      </c>
      <c r="X48" t="s">
        <v>466</v>
      </c>
      <c r="Y48">
        <f>Y44-Y47</f>
        <v>-63491.07348884258</v>
      </c>
    </row>
    <row r="49" spans="1:26" x14ac:dyDescent="0.2">
      <c r="A49">
        <v>48</v>
      </c>
      <c r="B49" t="s">
        <v>87</v>
      </c>
      <c r="C49" s="1">
        <v>249700</v>
      </c>
      <c r="I49" s="22">
        <v>155</v>
      </c>
      <c r="J49" s="23">
        <v>125000</v>
      </c>
      <c r="M49" s="22">
        <v>738</v>
      </c>
      <c r="N49" s="23">
        <v>239900</v>
      </c>
      <c r="Q49" s="22">
        <v>68</v>
      </c>
      <c r="R49" s="23">
        <v>226000</v>
      </c>
      <c r="T49" s="23">
        <v>79000</v>
      </c>
      <c r="U49" s="23">
        <v>158900</v>
      </c>
      <c r="V49" s="23">
        <v>244000</v>
      </c>
      <c r="X49" t="s">
        <v>467</v>
      </c>
      <c r="Y49">
        <f>Y44+Y47</f>
        <v>-21391.498133328452</v>
      </c>
    </row>
    <row r="50" spans="1:26" x14ac:dyDescent="0.2">
      <c r="A50">
        <v>49</v>
      </c>
      <c r="B50" t="s">
        <v>87</v>
      </c>
      <c r="C50" s="1">
        <v>113000</v>
      </c>
      <c r="I50" s="22">
        <v>156</v>
      </c>
      <c r="J50" s="23">
        <v>79000</v>
      </c>
      <c r="M50" s="22">
        <v>758</v>
      </c>
      <c r="N50" s="23">
        <v>158900</v>
      </c>
      <c r="Q50" s="22">
        <v>71</v>
      </c>
      <c r="R50" s="23">
        <v>244000</v>
      </c>
      <c r="T50" s="23">
        <v>269500</v>
      </c>
      <c r="U50" s="23">
        <v>270000</v>
      </c>
      <c r="V50" s="23">
        <v>144900</v>
      </c>
    </row>
    <row r="51" spans="1:26" x14ac:dyDescent="0.2">
      <c r="A51">
        <v>50</v>
      </c>
      <c r="B51" t="s">
        <v>87</v>
      </c>
      <c r="C51" s="1">
        <v>127000</v>
      </c>
      <c r="I51" s="22">
        <v>158</v>
      </c>
      <c r="J51" s="23">
        <v>269500</v>
      </c>
      <c r="M51" s="22">
        <v>765</v>
      </c>
      <c r="N51" s="23">
        <v>270000</v>
      </c>
      <c r="Q51" s="22">
        <v>74</v>
      </c>
      <c r="R51" s="23">
        <v>144900</v>
      </c>
      <c r="T51" s="23">
        <v>254900</v>
      </c>
      <c r="U51" s="23">
        <v>538000</v>
      </c>
      <c r="V51" s="23">
        <v>91000</v>
      </c>
    </row>
    <row r="52" spans="1:26" x14ac:dyDescent="0.2">
      <c r="A52">
        <v>51</v>
      </c>
      <c r="B52" t="s">
        <v>122</v>
      </c>
      <c r="C52" s="1">
        <v>177000</v>
      </c>
      <c r="I52" s="22">
        <v>159</v>
      </c>
      <c r="J52" s="23">
        <v>254900</v>
      </c>
      <c r="M52" s="22">
        <v>770</v>
      </c>
      <c r="N52" s="23">
        <v>538000</v>
      </c>
      <c r="Q52" s="22">
        <v>76</v>
      </c>
      <c r="R52" s="23">
        <v>91000</v>
      </c>
      <c r="T52" s="23">
        <v>320000</v>
      </c>
      <c r="U52" s="23">
        <v>134900</v>
      </c>
      <c r="V52" s="23">
        <v>135750</v>
      </c>
    </row>
    <row r="53" spans="1:26" x14ac:dyDescent="0.2">
      <c r="A53">
        <v>52</v>
      </c>
      <c r="B53" t="s">
        <v>87</v>
      </c>
      <c r="C53" s="1">
        <v>114500</v>
      </c>
      <c r="I53" s="22">
        <v>160</v>
      </c>
      <c r="J53" s="23">
        <v>320000</v>
      </c>
      <c r="M53" s="22">
        <v>771</v>
      </c>
      <c r="N53" s="23">
        <v>134900</v>
      </c>
      <c r="Q53" s="22">
        <v>77</v>
      </c>
      <c r="R53" s="23">
        <v>135750</v>
      </c>
      <c r="T53" s="23">
        <v>220000</v>
      </c>
      <c r="U53" s="23">
        <v>269790</v>
      </c>
      <c r="V53" s="23">
        <v>127000</v>
      </c>
    </row>
    <row r="54" spans="1:26" x14ac:dyDescent="0.2">
      <c r="A54">
        <v>53</v>
      </c>
      <c r="B54" t="s">
        <v>122</v>
      </c>
      <c r="C54" s="1">
        <v>110000</v>
      </c>
      <c r="I54" s="22">
        <v>163</v>
      </c>
      <c r="J54" s="23">
        <v>220000</v>
      </c>
      <c r="M54" s="22">
        <v>793</v>
      </c>
      <c r="N54" s="23">
        <v>269790</v>
      </c>
      <c r="Q54" s="22">
        <v>78</v>
      </c>
      <c r="R54" s="23">
        <v>127000</v>
      </c>
      <c r="T54" s="23">
        <v>152000</v>
      </c>
      <c r="U54" s="23">
        <v>224900</v>
      </c>
      <c r="V54" s="23">
        <v>136500</v>
      </c>
    </row>
    <row r="55" spans="1:26" x14ac:dyDescent="0.2">
      <c r="A55">
        <v>54</v>
      </c>
      <c r="B55" t="s">
        <v>87</v>
      </c>
      <c r="C55" s="1">
        <v>385000</v>
      </c>
      <c r="I55" s="22">
        <v>165</v>
      </c>
      <c r="J55" s="23">
        <v>152000</v>
      </c>
      <c r="M55" s="22">
        <v>816</v>
      </c>
      <c r="N55" s="23">
        <v>224900</v>
      </c>
      <c r="Q55" s="22">
        <v>79</v>
      </c>
      <c r="R55" s="23">
        <v>136500</v>
      </c>
      <c r="T55" s="23">
        <v>228000</v>
      </c>
      <c r="U55" s="23">
        <v>271000</v>
      </c>
      <c r="V55" s="23">
        <v>245000</v>
      </c>
    </row>
    <row r="56" spans="1:26" x14ac:dyDescent="0.2">
      <c r="A56">
        <v>55</v>
      </c>
      <c r="B56" t="s">
        <v>87</v>
      </c>
      <c r="C56" s="1">
        <v>130000</v>
      </c>
      <c r="I56" s="22">
        <v>170</v>
      </c>
      <c r="J56" s="23">
        <v>228000</v>
      </c>
      <c r="M56" s="22">
        <v>818</v>
      </c>
      <c r="N56" s="23">
        <v>271000</v>
      </c>
      <c r="Q56" s="22">
        <v>83</v>
      </c>
      <c r="R56" s="23">
        <v>245000</v>
      </c>
      <c r="T56" s="23">
        <v>215000</v>
      </c>
      <c r="U56" s="23">
        <v>183000</v>
      </c>
      <c r="V56" s="23">
        <v>126500</v>
      </c>
    </row>
    <row r="57" spans="1:26" x14ac:dyDescent="0.2">
      <c r="A57">
        <v>56</v>
      </c>
      <c r="B57" t="s">
        <v>87</v>
      </c>
      <c r="C57" s="1">
        <v>180500</v>
      </c>
      <c r="I57" s="22">
        <v>172</v>
      </c>
      <c r="J57" s="23">
        <v>215000</v>
      </c>
      <c r="M57" s="22">
        <v>821</v>
      </c>
      <c r="N57" s="23">
        <v>183000</v>
      </c>
      <c r="Q57" s="22">
        <v>84</v>
      </c>
      <c r="R57" s="23">
        <v>126500</v>
      </c>
      <c r="T57" s="23">
        <v>243000</v>
      </c>
      <c r="U57" s="23">
        <v>185000</v>
      </c>
      <c r="V57" s="23">
        <v>168500</v>
      </c>
    </row>
    <row r="58" spans="1:26" x14ac:dyDescent="0.2">
      <c r="A58">
        <v>57</v>
      </c>
      <c r="B58" t="s">
        <v>87</v>
      </c>
      <c r="C58" s="1">
        <v>172500</v>
      </c>
      <c r="I58" s="22">
        <v>176</v>
      </c>
      <c r="J58" s="23">
        <v>243000</v>
      </c>
      <c r="M58" s="22">
        <v>829</v>
      </c>
      <c r="N58" s="23">
        <v>185000</v>
      </c>
      <c r="Q58" s="22">
        <v>85</v>
      </c>
      <c r="R58" s="23">
        <v>168500</v>
      </c>
      <c r="T58" s="23">
        <v>211000</v>
      </c>
      <c r="U58" s="23">
        <v>237000</v>
      </c>
      <c r="V58" s="23">
        <v>174000</v>
      </c>
    </row>
    <row r="59" spans="1:26" x14ac:dyDescent="0.2">
      <c r="A59">
        <v>58</v>
      </c>
      <c r="B59" t="s">
        <v>122</v>
      </c>
      <c r="C59" s="1">
        <v>196500</v>
      </c>
      <c r="I59" s="22">
        <v>177</v>
      </c>
      <c r="J59" s="23">
        <v>211000</v>
      </c>
      <c r="M59" s="22">
        <v>833</v>
      </c>
      <c r="N59" s="23">
        <v>237000</v>
      </c>
      <c r="Q59" s="22">
        <v>87</v>
      </c>
      <c r="R59" s="23">
        <v>174000</v>
      </c>
      <c r="T59" s="23">
        <v>148500</v>
      </c>
      <c r="U59" s="23">
        <v>171000</v>
      </c>
      <c r="V59" s="23">
        <v>123600</v>
      </c>
    </row>
    <row r="60" spans="1:26" x14ac:dyDescent="0.2">
      <c r="A60">
        <v>59</v>
      </c>
      <c r="B60" t="s">
        <v>166</v>
      </c>
      <c r="C60" s="1">
        <v>438780</v>
      </c>
      <c r="I60" s="22">
        <v>196</v>
      </c>
      <c r="J60" s="23">
        <v>148500</v>
      </c>
      <c r="M60" s="22">
        <v>846</v>
      </c>
      <c r="N60" s="23">
        <v>171000</v>
      </c>
      <c r="Q60" s="22">
        <v>90</v>
      </c>
      <c r="R60" s="23">
        <v>123600</v>
      </c>
      <c r="T60" s="23">
        <v>235000</v>
      </c>
      <c r="U60" s="23">
        <v>133500</v>
      </c>
      <c r="V60" s="23">
        <v>109900</v>
      </c>
      <c r="X60" t="s">
        <v>516</v>
      </c>
    </row>
    <row r="61" spans="1:26" x14ac:dyDescent="0.2">
      <c r="A61">
        <v>60</v>
      </c>
      <c r="B61" t="s">
        <v>87</v>
      </c>
      <c r="C61" s="1">
        <v>124900</v>
      </c>
      <c r="I61" s="22">
        <v>198</v>
      </c>
      <c r="J61" s="23">
        <v>235000</v>
      </c>
      <c r="M61" s="22">
        <v>848</v>
      </c>
      <c r="N61" s="23">
        <v>133500</v>
      </c>
      <c r="Q61" s="22">
        <v>91</v>
      </c>
      <c r="R61" s="23">
        <v>109900</v>
      </c>
      <c r="T61" s="23">
        <v>104000</v>
      </c>
      <c r="U61" s="23">
        <v>136500</v>
      </c>
      <c r="V61" s="23">
        <v>98600</v>
      </c>
    </row>
    <row r="62" spans="1:26" x14ac:dyDescent="0.2">
      <c r="A62">
        <v>61</v>
      </c>
      <c r="B62" t="s">
        <v>87</v>
      </c>
      <c r="C62" s="1">
        <v>158000</v>
      </c>
      <c r="I62" s="22">
        <v>199</v>
      </c>
      <c r="J62" s="23">
        <v>104000</v>
      </c>
      <c r="M62" s="22">
        <v>880</v>
      </c>
      <c r="N62" s="23">
        <v>136500</v>
      </c>
      <c r="Q62" s="22">
        <v>92</v>
      </c>
      <c r="R62" s="23">
        <v>98600</v>
      </c>
      <c r="T62" s="23">
        <v>140000</v>
      </c>
      <c r="U62" s="23">
        <v>187500</v>
      </c>
      <c r="V62" s="23">
        <v>163500</v>
      </c>
      <c r="X62" t="s">
        <v>303</v>
      </c>
    </row>
    <row r="63" spans="1:26" ht="17" thickBot="1" x14ac:dyDescent="0.25">
      <c r="A63">
        <v>62</v>
      </c>
      <c r="B63" t="s">
        <v>87</v>
      </c>
      <c r="C63" s="1">
        <v>101000</v>
      </c>
      <c r="I63" s="22">
        <v>201</v>
      </c>
      <c r="J63" s="23">
        <v>140000</v>
      </c>
      <c r="M63" s="22">
        <v>882</v>
      </c>
      <c r="N63" s="23">
        <v>187500</v>
      </c>
      <c r="Q63" s="22">
        <v>93</v>
      </c>
      <c r="R63" s="23">
        <v>163500</v>
      </c>
      <c r="T63" s="23">
        <v>112000</v>
      </c>
      <c r="U63" s="23">
        <v>328900</v>
      </c>
      <c r="V63" s="23">
        <v>204750</v>
      </c>
    </row>
    <row r="64" spans="1:26" x14ac:dyDescent="0.2">
      <c r="A64">
        <v>63</v>
      </c>
      <c r="B64" t="s">
        <v>87</v>
      </c>
      <c r="C64" s="1">
        <v>202500</v>
      </c>
      <c r="I64" s="22">
        <v>203</v>
      </c>
      <c r="J64" s="23">
        <v>112000</v>
      </c>
      <c r="M64" s="22">
        <v>886</v>
      </c>
      <c r="N64" s="23">
        <v>328900</v>
      </c>
      <c r="Q64" s="22">
        <v>95</v>
      </c>
      <c r="R64" s="23">
        <v>204750</v>
      </c>
      <c r="T64" s="23">
        <v>180500</v>
      </c>
      <c r="U64" s="23">
        <v>240000</v>
      </c>
      <c r="V64" s="23">
        <v>214000</v>
      </c>
      <c r="X64" s="17"/>
      <c r="Y64" s="17" t="s">
        <v>366</v>
      </c>
      <c r="Z64" s="17" t="s">
        <v>368</v>
      </c>
    </row>
    <row r="65" spans="1:30" ht="17" thickBot="1" x14ac:dyDescent="0.25">
      <c r="A65">
        <v>64</v>
      </c>
      <c r="B65" t="s">
        <v>87</v>
      </c>
      <c r="C65" s="1">
        <v>140000</v>
      </c>
      <c r="I65" s="22">
        <v>206</v>
      </c>
      <c r="J65" s="23">
        <v>180500</v>
      </c>
      <c r="M65" s="22">
        <v>904</v>
      </c>
      <c r="N65" s="23">
        <v>240000</v>
      </c>
      <c r="Q65" s="22">
        <v>97</v>
      </c>
      <c r="R65" s="23">
        <v>214000</v>
      </c>
      <c r="T65" s="23">
        <v>186000</v>
      </c>
      <c r="U65" s="23">
        <v>143500</v>
      </c>
      <c r="V65" s="23">
        <v>94750</v>
      </c>
      <c r="X65" s="15" t="s">
        <v>290</v>
      </c>
      <c r="Y65" s="15">
        <v>181413.33121019107</v>
      </c>
      <c r="Z65" s="15">
        <v>176938.04752851711</v>
      </c>
    </row>
    <row r="66" spans="1:30" x14ac:dyDescent="0.2">
      <c r="A66">
        <v>65</v>
      </c>
      <c r="B66" t="s">
        <v>87</v>
      </c>
      <c r="C66" s="1">
        <v>219500</v>
      </c>
      <c r="I66" s="22">
        <v>212</v>
      </c>
      <c r="J66" s="23">
        <v>186000</v>
      </c>
      <c r="M66" s="22">
        <v>912</v>
      </c>
      <c r="N66" s="23">
        <v>143500</v>
      </c>
      <c r="Q66" s="22">
        <v>98</v>
      </c>
      <c r="R66" s="23">
        <v>94750</v>
      </c>
      <c r="T66" s="23">
        <v>161750</v>
      </c>
      <c r="U66" s="23">
        <v>137500</v>
      </c>
      <c r="V66" s="23">
        <v>128950</v>
      </c>
      <c r="X66" s="15" t="s">
        <v>304</v>
      </c>
      <c r="Y66" s="15">
        <v>6621515906.5289288</v>
      </c>
      <c r="Z66" s="15">
        <v>5841056642.8635826</v>
      </c>
      <c r="AC66" s="17" t="s">
        <v>366</v>
      </c>
      <c r="AD66" s="17" t="s">
        <v>368</v>
      </c>
    </row>
    <row r="67" spans="1:30" x14ac:dyDescent="0.2">
      <c r="A67">
        <v>66</v>
      </c>
      <c r="B67" t="s">
        <v>87</v>
      </c>
      <c r="C67" s="1">
        <v>317000</v>
      </c>
      <c r="I67" s="22">
        <v>215</v>
      </c>
      <c r="J67" s="23">
        <v>161750</v>
      </c>
      <c r="M67" s="22">
        <v>945</v>
      </c>
      <c r="N67" s="23">
        <v>137500</v>
      </c>
      <c r="Q67" s="22">
        <v>100</v>
      </c>
      <c r="R67" s="23">
        <v>128950</v>
      </c>
      <c r="T67" s="23">
        <v>311500</v>
      </c>
      <c r="U67" s="23">
        <v>127500</v>
      </c>
      <c r="V67" s="23">
        <v>205000</v>
      </c>
      <c r="X67" s="15" t="s">
        <v>305</v>
      </c>
      <c r="Y67" s="15">
        <v>314</v>
      </c>
      <c r="Z67" s="15">
        <v>1052</v>
      </c>
      <c r="AB67" t="s">
        <v>290</v>
      </c>
      <c r="AC67" s="15">
        <v>181413.33121019107</v>
      </c>
      <c r="AD67" s="15">
        <v>176938.04752851711</v>
      </c>
    </row>
    <row r="68" spans="1:30" x14ac:dyDescent="0.2">
      <c r="A68">
        <v>67</v>
      </c>
      <c r="B68" t="s">
        <v>87</v>
      </c>
      <c r="C68" s="1">
        <v>180000</v>
      </c>
      <c r="I68" s="22">
        <v>219</v>
      </c>
      <c r="J68" s="23">
        <v>311500</v>
      </c>
      <c r="M68" s="22">
        <v>955</v>
      </c>
      <c r="N68" s="23">
        <v>127500</v>
      </c>
      <c r="Q68" s="22">
        <v>101</v>
      </c>
      <c r="R68" s="23">
        <v>205000</v>
      </c>
      <c r="T68" s="23">
        <v>97000</v>
      </c>
      <c r="U68" s="23">
        <v>240000</v>
      </c>
      <c r="V68" s="23">
        <v>178000</v>
      </c>
      <c r="X68" s="15" t="s">
        <v>306</v>
      </c>
      <c r="Y68" s="15">
        <v>0</v>
      </c>
      <c r="Z68" s="15"/>
      <c r="AB68" t="s">
        <v>304</v>
      </c>
      <c r="AC68" s="15">
        <v>6621515906.5289288</v>
      </c>
      <c r="AD68" s="15">
        <v>5841056642.8635826</v>
      </c>
    </row>
    <row r="69" spans="1:30" x14ac:dyDescent="0.2">
      <c r="A69">
        <v>68</v>
      </c>
      <c r="B69" t="s">
        <v>87</v>
      </c>
      <c r="C69" s="1">
        <v>226000</v>
      </c>
      <c r="I69" s="22">
        <v>224</v>
      </c>
      <c r="J69" s="23">
        <v>97000</v>
      </c>
      <c r="M69" s="22">
        <v>1009</v>
      </c>
      <c r="N69" s="23">
        <v>240000</v>
      </c>
      <c r="Q69" s="22">
        <v>102</v>
      </c>
      <c r="R69" s="23">
        <v>178000</v>
      </c>
      <c r="T69" s="23">
        <v>125000</v>
      </c>
      <c r="U69" s="23">
        <v>187500</v>
      </c>
      <c r="V69" s="23">
        <v>118964</v>
      </c>
      <c r="X69" s="15" t="s">
        <v>307</v>
      </c>
      <c r="Y69" s="15">
        <v>489</v>
      </c>
      <c r="Z69" s="15"/>
      <c r="AB69" t="s">
        <v>305</v>
      </c>
      <c r="AC69" s="15">
        <v>314</v>
      </c>
      <c r="AD69" s="15">
        <v>1052</v>
      </c>
    </row>
    <row r="70" spans="1:30" x14ac:dyDescent="0.2">
      <c r="A70">
        <v>69</v>
      </c>
      <c r="B70" t="s">
        <v>122</v>
      </c>
      <c r="C70" s="1">
        <v>80000</v>
      </c>
      <c r="I70" s="22">
        <v>229</v>
      </c>
      <c r="J70" s="23">
        <v>125000</v>
      </c>
      <c r="M70" s="22">
        <v>1018</v>
      </c>
      <c r="N70" s="23">
        <v>187500</v>
      </c>
      <c r="Q70" s="22">
        <v>103</v>
      </c>
      <c r="R70" s="23">
        <v>118964</v>
      </c>
      <c r="T70" s="23">
        <v>128200</v>
      </c>
      <c r="U70" s="23">
        <v>84000</v>
      </c>
      <c r="V70" s="23">
        <v>250000</v>
      </c>
      <c r="X70" s="15" t="s">
        <v>308</v>
      </c>
      <c r="Y70" s="15">
        <v>0.86706916282400093</v>
      </c>
      <c r="Z70" s="15"/>
      <c r="AB70" t="s">
        <v>468</v>
      </c>
      <c r="AC70" s="37">
        <f>SQRT(AC68)/SQRT(AC69)</f>
        <v>4592.1269881798607</v>
      </c>
      <c r="AD70" s="37">
        <f>SQRT(AD68)/SQRT(AD69)</f>
        <v>2356.3393668670715</v>
      </c>
    </row>
    <row r="71" spans="1:30" x14ac:dyDescent="0.2">
      <c r="A71">
        <v>70</v>
      </c>
      <c r="B71" t="s">
        <v>122</v>
      </c>
      <c r="C71" s="1">
        <v>225000</v>
      </c>
      <c r="I71" s="22">
        <v>234</v>
      </c>
      <c r="J71" s="23">
        <v>128200</v>
      </c>
      <c r="M71" s="22">
        <v>1036</v>
      </c>
      <c r="N71" s="23">
        <v>84000</v>
      </c>
      <c r="Q71" s="22">
        <v>106</v>
      </c>
      <c r="R71" s="23">
        <v>250000</v>
      </c>
      <c r="T71" s="23">
        <v>185500</v>
      </c>
      <c r="U71" s="23">
        <v>139600</v>
      </c>
      <c r="V71" s="23">
        <v>100000</v>
      </c>
      <c r="X71" s="15" t="s">
        <v>309</v>
      </c>
      <c r="Y71" s="15">
        <v>0.19316468987251695</v>
      </c>
      <c r="Z71" s="15"/>
      <c r="AB71" t="s">
        <v>469</v>
      </c>
      <c r="AC71" s="37">
        <f>AC70*Y74</f>
        <v>9022.7354633657305</v>
      </c>
      <c r="AD71" s="37">
        <f>AD70*Y74</f>
        <v>4629.7993988147873</v>
      </c>
    </row>
    <row r="72" spans="1:30" x14ac:dyDescent="0.2">
      <c r="A72">
        <v>71</v>
      </c>
      <c r="B72" t="s">
        <v>87</v>
      </c>
      <c r="C72" s="1">
        <v>244000</v>
      </c>
      <c r="I72" s="22">
        <v>237</v>
      </c>
      <c r="J72" s="23">
        <v>185500</v>
      </c>
      <c r="M72" s="22">
        <v>1046</v>
      </c>
      <c r="N72" s="23">
        <v>139600</v>
      </c>
      <c r="Q72" s="22">
        <v>107</v>
      </c>
      <c r="R72" s="23">
        <v>100000</v>
      </c>
      <c r="T72" s="23">
        <v>79000</v>
      </c>
      <c r="U72" s="23">
        <v>154000</v>
      </c>
      <c r="V72" s="23">
        <v>115000</v>
      </c>
      <c r="X72" s="15" t="s">
        <v>310</v>
      </c>
      <c r="Y72" s="15">
        <v>1.6479756669571306</v>
      </c>
      <c r="Z72" s="15"/>
      <c r="AB72" t="s">
        <v>470</v>
      </c>
      <c r="AC72" s="37">
        <f>AC70*Y74</f>
        <v>9022.7354633657305</v>
      </c>
      <c r="AD72" s="37">
        <f>AD70*Y74</f>
        <v>4629.7993988147873</v>
      </c>
    </row>
    <row r="73" spans="1:30" x14ac:dyDescent="0.2">
      <c r="A73">
        <v>72</v>
      </c>
      <c r="B73" t="s">
        <v>122</v>
      </c>
      <c r="C73" s="1">
        <v>129500</v>
      </c>
      <c r="I73" s="22">
        <v>243</v>
      </c>
      <c r="J73" s="23">
        <v>79000</v>
      </c>
      <c r="M73" s="22">
        <v>1065</v>
      </c>
      <c r="N73" s="23">
        <v>154000</v>
      </c>
      <c r="Q73" s="22">
        <v>108</v>
      </c>
      <c r="R73" s="23">
        <v>115000</v>
      </c>
      <c r="T73" s="23">
        <v>120000</v>
      </c>
      <c r="U73" s="23">
        <v>274725</v>
      </c>
      <c r="V73" s="23">
        <v>190000</v>
      </c>
      <c r="X73" s="15" t="s">
        <v>311</v>
      </c>
      <c r="Y73" s="15">
        <v>0.3863293797450339</v>
      </c>
      <c r="Z73" s="15"/>
    </row>
    <row r="74" spans="1:30" ht="17" thickBot="1" x14ac:dyDescent="0.25">
      <c r="A74">
        <v>73</v>
      </c>
      <c r="B74" t="s">
        <v>122</v>
      </c>
      <c r="C74" s="1">
        <v>185000</v>
      </c>
      <c r="I74" s="22">
        <v>244</v>
      </c>
      <c r="J74" s="23">
        <v>120000</v>
      </c>
      <c r="M74" s="22">
        <v>1108</v>
      </c>
      <c r="N74" s="23">
        <v>274725</v>
      </c>
      <c r="Q74" s="22">
        <v>110</v>
      </c>
      <c r="R74" s="23">
        <v>190000</v>
      </c>
      <c r="T74" s="23">
        <v>176000</v>
      </c>
      <c r="U74" s="23">
        <v>197500</v>
      </c>
      <c r="V74" s="23">
        <v>136900</v>
      </c>
      <c r="X74" s="16" t="s">
        <v>312</v>
      </c>
      <c r="Y74" s="16">
        <v>1.9648270804771428</v>
      </c>
      <c r="Z74" s="16"/>
    </row>
    <row r="75" spans="1:30" x14ac:dyDescent="0.2">
      <c r="A75">
        <v>74</v>
      </c>
      <c r="B75" t="s">
        <v>87</v>
      </c>
      <c r="C75" s="1">
        <v>144900</v>
      </c>
      <c r="I75" s="22">
        <v>261</v>
      </c>
      <c r="J75" s="23">
        <v>176000</v>
      </c>
      <c r="M75" s="22">
        <v>1142</v>
      </c>
      <c r="N75" s="23">
        <v>197500</v>
      </c>
      <c r="Q75" s="22">
        <v>111</v>
      </c>
      <c r="R75" s="23">
        <v>136900</v>
      </c>
      <c r="T75" s="23">
        <v>151000</v>
      </c>
      <c r="U75" s="23">
        <v>224000</v>
      </c>
      <c r="V75" s="23">
        <v>180000</v>
      </c>
    </row>
    <row r="76" spans="1:30" x14ac:dyDescent="0.2">
      <c r="A76">
        <v>75</v>
      </c>
      <c r="B76" t="s">
        <v>122</v>
      </c>
      <c r="C76" s="1">
        <v>107400</v>
      </c>
      <c r="I76" s="22">
        <v>263</v>
      </c>
      <c r="J76" s="23">
        <v>151000</v>
      </c>
      <c r="M76" s="22">
        <v>1162</v>
      </c>
      <c r="N76" s="23">
        <v>224000</v>
      </c>
      <c r="Q76" s="22">
        <v>112</v>
      </c>
      <c r="R76" s="23">
        <v>180000</v>
      </c>
      <c r="T76" s="23">
        <v>130000</v>
      </c>
      <c r="U76" s="23">
        <v>625000</v>
      </c>
      <c r="V76" s="23">
        <v>383970</v>
      </c>
    </row>
    <row r="77" spans="1:30" x14ac:dyDescent="0.2">
      <c r="A77">
        <v>76</v>
      </c>
      <c r="B77" t="s">
        <v>87</v>
      </c>
      <c r="C77" s="1">
        <v>91000</v>
      </c>
      <c r="I77" s="22">
        <v>264</v>
      </c>
      <c r="J77" s="23">
        <v>130000</v>
      </c>
      <c r="M77" s="22">
        <v>1170</v>
      </c>
      <c r="N77" s="23">
        <v>625000</v>
      </c>
      <c r="Q77" s="22">
        <v>113</v>
      </c>
      <c r="R77" s="23">
        <v>383970</v>
      </c>
      <c r="T77" s="23">
        <v>185000</v>
      </c>
      <c r="U77" s="23">
        <v>119500</v>
      </c>
      <c r="V77" s="23">
        <v>259500</v>
      </c>
      <c r="X77" t="s">
        <v>462</v>
      </c>
      <c r="Y77">
        <f>Y67+Z67</f>
        <v>1366</v>
      </c>
    </row>
    <row r="78" spans="1:30" x14ac:dyDescent="0.2">
      <c r="A78">
        <v>77</v>
      </c>
      <c r="B78" t="s">
        <v>87</v>
      </c>
      <c r="C78" s="1">
        <v>135750</v>
      </c>
      <c r="I78" s="22">
        <v>267</v>
      </c>
      <c r="J78" s="23">
        <v>185000</v>
      </c>
      <c r="M78" s="22">
        <v>1177</v>
      </c>
      <c r="N78" s="23">
        <v>119500</v>
      </c>
      <c r="Q78" s="22">
        <v>115</v>
      </c>
      <c r="R78" s="23">
        <v>259500</v>
      </c>
      <c r="T78" s="23">
        <v>148000</v>
      </c>
      <c r="U78" s="23">
        <v>271900</v>
      </c>
      <c r="V78" s="23">
        <v>139000</v>
      </c>
      <c r="X78" t="s">
        <v>463</v>
      </c>
      <c r="Y78">
        <f>Y65-Z65</f>
        <v>4475.2836816739582</v>
      </c>
    </row>
    <row r="79" spans="1:30" x14ac:dyDescent="0.2">
      <c r="A79">
        <v>78</v>
      </c>
      <c r="B79" t="s">
        <v>87</v>
      </c>
      <c r="C79" s="1">
        <v>127000</v>
      </c>
      <c r="I79" s="22">
        <v>270</v>
      </c>
      <c r="J79" s="23">
        <v>148000</v>
      </c>
      <c r="M79" s="22">
        <v>1206</v>
      </c>
      <c r="N79" s="23">
        <v>271900</v>
      </c>
      <c r="Q79" s="22">
        <v>117</v>
      </c>
      <c r="R79" s="23">
        <v>139000</v>
      </c>
      <c r="T79" s="23">
        <v>124500</v>
      </c>
      <c r="U79" s="23">
        <v>290000</v>
      </c>
      <c r="V79" s="23">
        <v>163990</v>
      </c>
      <c r="X79" t="s">
        <v>464</v>
      </c>
      <c r="Y79">
        <f>SQRT((Y66/Y67)+(Z66/Z67))</f>
        <v>5161.39181688596</v>
      </c>
    </row>
    <row r="80" spans="1:30" x14ac:dyDescent="0.2">
      <c r="A80">
        <v>79</v>
      </c>
      <c r="B80" t="s">
        <v>87</v>
      </c>
      <c r="C80" s="1">
        <v>136500</v>
      </c>
      <c r="I80" s="22">
        <v>275</v>
      </c>
      <c r="J80" s="23">
        <v>124500</v>
      </c>
      <c r="M80" s="22">
        <v>1210</v>
      </c>
      <c r="N80" s="23">
        <v>290000</v>
      </c>
      <c r="Q80" s="22">
        <v>120</v>
      </c>
      <c r="R80" s="23">
        <v>163990</v>
      </c>
      <c r="T80" s="23">
        <v>141000</v>
      </c>
      <c r="U80" s="23">
        <v>145000</v>
      </c>
      <c r="V80" s="23">
        <v>100000</v>
      </c>
    </row>
    <row r="81" spans="1:25" ht="17" x14ac:dyDescent="0.2">
      <c r="A81">
        <v>80</v>
      </c>
      <c r="B81" t="s">
        <v>122</v>
      </c>
      <c r="C81" s="1">
        <v>110000</v>
      </c>
      <c r="I81" s="22">
        <v>278</v>
      </c>
      <c r="J81" s="23">
        <v>141000</v>
      </c>
      <c r="M81" s="22">
        <v>1214</v>
      </c>
      <c r="N81" s="23">
        <v>145000</v>
      </c>
      <c r="Q81" s="22">
        <v>122</v>
      </c>
      <c r="R81" s="23">
        <v>100000</v>
      </c>
      <c r="T81" s="23">
        <v>88000</v>
      </c>
      <c r="U81" s="23">
        <v>214000</v>
      </c>
      <c r="V81" s="23">
        <v>153900</v>
      </c>
      <c r="X81" s="35" t="s">
        <v>465</v>
      </c>
      <c r="Y81">
        <f>Y79*Y74</f>
        <v>10141.242414770657</v>
      </c>
    </row>
    <row r="82" spans="1:25" x14ac:dyDescent="0.2">
      <c r="A82">
        <v>81</v>
      </c>
      <c r="B82" t="s">
        <v>122</v>
      </c>
      <c r="C82" s="1">
        <v>193500</v>
      </c>
      <c r="I82" s="22">
        <v>288</v>
      </c>
      <c r="J82" s="23">
        <v>88000</v>
      </c>
      <c r="M82" s="22">
        <v>1227</v>
      </c>
      <c r="N82" s="23">
        <v>214000</v>
      </c>
      <c r="Q82" s="22">
        <v>124</v>
      </c>
      <c r="R82" s="23">
        <v>153900</v>
      </c>
      <c r="T82" s="23">
        <v>235000</v>
      </c>
      <c r="U82" s="23">
        <v>181000</v>
      </c>
      <c r="V82" s="23">
        <v>84500</v>
      </c>
      <c r="X82" t="s">
        <v>466</v>
      </c>
      <c r="Y82">
        <f>Y78-Y81</f>
        <v>-5665.9587330966988</v>
      </c>
    </row>
    <row r="83" spans="1:25" x14ac:dyDescent="0.2">
      <c r="A83">
        <v>82</v>
      </c>
      <c r="B83" t="s">
        <v>112</v>
      </c>
      <c r="C83" s="1">
        <v>153500</v>
      </c>
      <c r="I83" s="22">
        <v>294</v>
      </c>
      <c r="J83" s="23">
        <v>235000</v>
      </c>
      <c r="M83" s="22">
        <v>1261</v>
      </c>
      <c r="N83" s="23">
        <v>181000</v>
      </c>
      <c r="Q83" s="22">
        <v>126</v>
      </c>
      <c r="R83" s="23">
        <v>84500</v>
      </c>
      <c r="T83" s="23">
        <v>157000</v>
      </c>
      <c r="U83" s="23">
        <v>137000</v>
      </c>
      <c r="V83" s="23">
        <v>128000</v>
      </c>
      <c r="X83" t="s">
        <v>467</v>
      </c>
      <c r="Y83">
        <f>Y78+Y81</f>
        <v>14616.526096444615</v>
      </c>
    </row>
    <row r="84" spans="1:25" x14ac:dyDescent="0.2">
      <c r="A84">
        <v>83</v>
      </c>
      <c r="B84" t="s">
        <v>87</v>
      </c>
      <c r="C84" s="1">
        <v>245000</v>
      </c>
      <c r="I84" s="22">
        <v>301</v>
      </c>
      <c r="J84" s="23">
        <v>157000</v>
      </c>
      <c r="M84" s="22">
        <v>1273</v>
      </c>
      <c r="N84" s="23">
        <v>137000</v>
      </c>
      <c r="Q84" s="22">
        <v>127</v>
      </c>
      <c r="R84" s="23">
        <v>128000</v>
      </c>
      <c r="T84" s="23">
        <v>205000</v>
      </c>
      <c r="U84" s="23">
        <v>162000</v>
      </c>
      <c r="V84" s="23">
        <v>87000</v>
      </c>
    </row>
    <row r="85" spans="1:25" x14ac:dyDescent="0.2">
      <c r="A85">
        <v>84</v>
      </c>
      <c r="B85" t="s">
        <v>87</v>
      </c>
      <c r="C85" s="1">
        <v>126500</v>
      </c>
      <c r="I85" s="22">
        <v>303</v>
      </c>
      <c r="J85" s="23">
        <v>205000</v>
      </c>
      <c r="M85" s="22">
        <v>1277</v>
      </c>
      <c r="N85" s="23">
        <v>162000</v>
      </c>
      <c r="Q85" s="22">
        <v>128</v>
      </c>
      <c r="R85" s="23">
        <v>87000</v>
      </c>
      <c r="T85" s="23">
        <v>149900</v>
      </c>
      <c r="U85" s="23">
        <v>197900</v>
      </c>
      <c r="V85" s="23">
        <v>155000</v>
      </c>
    </row>
    <row r="86" spans="1:25" x14ac:dyDescent="0.2">
      <c r="A86">
        <v>85</v>
      </c>
      <c r="B86" t="s">
        <v>87</v>
      </c>
      <c r="C86" s="1">
        <v>168500</v>
      </c>
      <c r="I86" s="22">
        <v>304</v>
      </c>
      <c r="J86" s="23">
        <v>149900</v>
      </c>
      <c r="M86" s="22">
        <v>1278</v>
      </c>
      <c r="N86" s="23">
        <v>197900</v>
      </c>
      <c r="Q86" s="22">
        <v>129</v>
      </c>
      <c r="R86" s="23">
        <v>155000</v>
      </c>
      <c r="T86" s="23">
        <v>260000</v>
      </c>
      <c r="U86" s="23">
        <v>180000</v>
      </c>
      <c r="V86" s="23">
        <v>150000</v>
      </c>
    </row>
    <row r="87" spans="1:25" x14ac:dyDescent="0.2">
      <c r="A87">
        <v>86</v>
      </c>
      <c r="B87" t="s">
        <v>122</v>
      </c>
      <c r="C87" s="1">
        <v>260000</v>
      </c>
      <c r="I87" s="22">
        <v>317</v>
      </c>
      <c r="J87" s="23">
        <v>260000</v>
      </c>
      <c r="M87" s="22">
        <v>1282</v>
      </c>
      <c r="N87" s="23">
        <v>180000</v>
      </c>
      <c r="Q87" s="22">
        <v>130</v>
      </c>
      <c r="R87" s="23">
        <v>150000</v>
      </c>
      <c r="T87" s="23">
        <v>342643</v>
      </c>
      <c r="U87" s="23">
        <v>225000</v>
      </c>
      <c r="V87" s="23">
        <v>220000</v>
      </c>
    </row>
    <row r="88" spans="1:25" x14ac:dyDescent="0.2">
      <c r="A88">
        <v>87</v>
      </c>
      <c r="B88" t="s">
        <v>87</v>
      </c>
      <c r="C88" s="1">
        <v>174000</v>
      </c>
      <c r="I88" s="22">
        <v>321</v>
      </c>
      <c r="J88" s="23">
        <v>342643</v>
      </c>
      <c r="M88" s="22">
        <v>1301</v>
      </c>
      <c r="N88" s="23">
        <v>225000</v>
      </c>
      <c r="Q88" s="22">
        <v>134</v>
      </c>
      <c r="R88" s="23">
        <v>220000</v>
      </c>
      <c r="T88" s="23">
        <v>242000</v>
      </c>
      <c r="U88" s="23">
        <v>275000</v>
      </c>
      <c r="V88" s="23">
        <v>180000</v>
      </c>
    </row>
    <row r="89" spans="1:25" x14ac:dyDescent="0.2">
      <c r="A89">
        <v>88</v>
      </c>
      <c r="B89" t="s">
        <v>122</v>
      </c>
      <c r="C89" s="1">
        <v>164500</v>
      </c>
      <c r="I89" s="22">
        <v>325</v>
      </c>
      <c r="J89" s="23">
        <v>242000</v>
      </c>
      <c r="M89" s="22">
        <v>1319</v>
      </c>
      <c r="N89" s="23">
        <v>275000</v>
      </c>
      <c r="Q89" s="22">
        <v>135</v>
      </c>
      <c r="R89" s="23">
        <v>180000</v>
      </c>
      <c r="T89" s="23">
        <v>78000</v>
      </c>
      <c r="U89" s="23">
        <v>262500</v>
      </c>
      <c r="V89" s="23">
        <v>174000</v>
      </c>
    </row>
    <row r="90" spans="1:25" x14ac:dyDescent="0.2">
      <c r="A90">
        <v>89</v>
      </c>
      <c r="B90" t="s">
        <v>122</v>
      </c>
      <c r="C90" s="1">
        <v>85000</v>
      </c>
      <c r="I90" s="22">
        <v>330</v>
      </c>
      <c r="J90" s="23">
        <v>78000</v>
      </c>
      <c r="M90" s="22">
        <v>1347</v>
      </c>
      <c r="N90" s="23">
        <v>262500</v>
      </c>
      <c r="Q90" s="22">
        <v>136</v>
      </c>
      <c r="R90" s="23">
        <v>174000</v>
      </c>
      <c r="T90" s="23">
        <v>207000</v>
      </c>
      <c r="U90" s="23">
        <v>410000</v>
      </c>
      <c r="V90" s="23">
        <v>171000</v>
      </c>
    </row>
    <row r="91" spans="1:25" x14ac:dyDescent="0.2">
      <c r="A91">
        <v>90</v>
      </c>
      <c r="B91" t="s">
        <v>87</v>
      </c>
      <c r="C91" s="1">
        <v>123600</v>
      </c>
      <c r="I91" s="22">
        <v>334</v>
      </c>
      <c r="J91" s="23">
        <v>207000</v>
      </c>
      <c r="M91" s="22">
        <v>1354</v>
      </c>
      <c r="N91" s="23">
        <v>410000</v>
      </c>
      <c r="Q91" s="22">
        <v>138</v>
      </c>
      <c r="R91" s="23">
        <v>171000</v>
      </c>
      <c r="T91" s="23">
        <v>228950</v>
      </c>
      <c r="U91" s="23">
        <v>149900</v>
      </c>
      <c r="V91" s="23">
        <v>230000</v>
      </c>
    </row>
    <row r="92" spans="1:25" x14ac:dyDescent="0.2">
      <c r="A92">
        <v>91</v>
      </c>
      <c r="B92" t="s">
        <v>87</v>
      </c>
      <c r="C92" s="1">
        <v>109900</v>
      </c>
      <c r="I92" s="22">
        <v>336</v>
      </c>
      <c r="J92" s="23">
        <v>228950</v>
      </c>
      <c r="M92" s="22">
        <v>1358</v>
      </c>
      <c r="N92" s="23">
        <v>149900</v>
      </c>
      <c r="Q92" s="22">
        <v>139</v>
      </c>
      <c r="R92" s="23">
        <v>230000</v>
      </c>
      <c r="T92" s="23">
        <v>377426</v>
      </c>
      <c r="U92" s="23">
        <v>377500</v>
      </c>
      <c r="V92" s="23">
        <v>231500</v>
      </c>
    </row>
    <row r="93" spans="1:25" x14ac:dyDescent="0.2">
      <c r="A93">
        <v>92</v>
      </c>
      <c r="B93" t="s">
        <v>87</v>
      </c>
      <c r="C93" s="1">
        <v>98600</v>
      </c>
      <c r="I93" s="22">
        <v>337</v>
      </c>
      <c r="J93" s="23">
        <v>377426</v>
      </c>
      <c r="M93" s="22">
        <v>1389</v>
      </c>
      <c r="N93" s="23">
        <v>377500</v>
      </c>
      <c r="Q93" s="22">
        <v>140</v>
      </c>
      <c r="R93" s="23">
        <v>231500</v>
      </c>
      <c r="T93" s="23">
        <v>202500</v>
      </c>
      <c r="U93" s="23">
        <v>282922</v>
      </c>
      <c r="V93" s="23">
        <v>260000</v>
      </c>
    </row>
    <row r="94" spans="1:25" x14ac:dyDescent="0.2">
      <c r="A94">
        <v>93</v>
      </c>
      <c r="B94" t="s">
        <v>87</v>
      </c>
      <c r="C94" s="1">
        <v>163500</v>
      </c>
      <c r="I94" s="22">
        <v>339</v>
      </c>
      <c r="J94" s="23">
        <v>202500</v>
      </c>
      <c r="M94" s="22">
        <v>1404</v>
      </c>
      <c r="N94" s="23">
        <v>282922</v>
      </c>
      <c r="Q94" s="22">
        <v>142</v>
      </c>
      <c r="R94" s="23">
        <v>260000</v>
      </c>
      <c r="T94" s="23">
        <v>198500</v>
      </c>
      <c r="U94" s="23">
        <v>215000</v>
      </c>
      <c r="V94" s="23">
        <v>204000</v>
      </c>
    </row>
    <row r="95" spans="1:25" x14ac:dyDescent="0.2">
      <c r="A95">
        <v>94</v>
      </c>
      <c r="B95" t="s">
        <v>122</v>
      </c>
      <c r="C95" s="1">
        <v>133900</v>
      </c>
      <c r="I95" s="22">
        <v>363</v>
      </c>
      <c r="J95" s="23">
        <v>198500</v>
      </c>
      <c r="M95" s="22">
        <v>1410</v>
      </c>
      <c r="N95" s="23">
        <v>215000</v>
      </c>
      <c r="Q95" s="22">
        <v>144</v>
      </c>
      <c r="R95" s="23">
        <v>204000</v>
      </c>
      <c r="T95" s="23">
        <v>190000</v>
      </c>
      <c r="U95" s="23">
        <v>274970</v>
      </c>
      <c r="V95" s="23">
        <v>125000</v>
      </c>
    </row>
    <row r="96" spans="1:25" x14ac:dyDescent="0.2">
      <c r="A96">
        <v>95</v>
      </c>
      <c r="B96" t="s">
        <v>87</v>
      </c>
      <c r="C96" s="1">
        <v>204750</v>
      </c>
      <c r="I96" s="22">
        <v>365</v>
      </c>
      <c r="J96" s="23">
        <v>190000</v>
      </c>
      <c r="M96" s="22">
        <v>1424</v>
      </c>
      <c r="N96" s="23">
        <v>274970</v>
      </c>
      <c r="Q96" s="22">
        <v>145</v>
      </c>
      <c r="R96" s="23">
        <v>125000</v>
      </c>
      <c r="T96" s="23">
        <v>165000</v>
      </c>
      <c r="U96" s="27">
        <v>157900</v>
      </c>
      <c r="V96" s="23">
        <v>130000</v>
      </c>
    </row>
    <row r="97" spans="1:22" x14ac:dyDescent="0.2">
      <c r="A97">
        <v>96</v>
      </c>
      <c r="B97" t="s">
        <v>122</v>
      </c>
      <c r="C97" s="1">
        <v>185000</v>
      </c>
      <c r="I97" s="22">
        <v>368</v>
      </c>
      <c r="J97" s="23">
        <v>165000</v>
      </c>
      <c r="M97" s="26">
        <v>1447</v>
      </c>
      <c r="N97" s="27">
        <v>157900</v>
      </c>
      <c r="Q97" s="22">
        <v>146</v>
      </c>
      <c r="R97" s="23">
        <v>130000</v>
      </c>
      <c r="T97" s="23">
        <v>162000</v>
      </c>
      <c r="V97" s="23">
        <v>141000</v>
      </c>
    </row>
    <row r="98" spans="1:22" x14ac:dyDescent="0.2">
      <c r="A98">
        <v>97</v>
      </c>
      <c r="B98" t="s">
        <v>87</v>
      </c>
      <c r="C98" s="1">
        <v>214000</v>
      </c>
      <c r="I98" s="22">
        <v>370</v>
      </c>
      <c r="J98" s="23">
        <v>162000</v>
      </c>
      <c r="Q98" s="22">
        <v>149</v>
      </c>
      <c r="R98" s="23">
        <v>141000</v>
      </c>
      <c r="T98" s="23">
        <v>340000</v>
      </c>
      <c r="V98" s="23">
        <v>115000</v>
      </c>
    </row>
    <row r="99" spans="1:22" x14ac:dyDescent="0.2">
      <c r="A99">
        <v>98</v>
      </c>
      <c r="B99" t="s">
        <v>87</v>
      </c>
      <c r="C99" s="1">
        <v>94750</v>
      </c>
      <c r="I99" s="22">
        <v>378</v>
      </c>
      <c r="J99" s="23">
        <v>340000</v>
      </c>
      <c r="Q99" s="22">
        <v>150</v>
      </c>
      <c r="R99" s="23">
        <v>115000</v>
      </c>
      <c r="T99" s="23">
        <v>394432</v>
      </c>
      <c r="V99" s="23">
        <v>372402</v>
      </c>
    </row>
    <row r="100" spans="1:22" x14ac:dyDescent="0.2">
      <c r="A100">
        <v>99</v>
      </c>
      <c r="B100" t="s">
        <v>122</v>
      </c>
      <c r="C100" s="1">
        <v>83000</v>
      </c>
      <c r="I100" s="22">
        <v>379</v>
      </c>
      <c r="J100" s="23">
        <v>394432</v>
      </c>
      <c r="Q100" s="22">
        <v>152</v>
      </c>
      <c r="R100" s="23">
        <v>372402</v>
      </c>
      <c r="T100" s="23">
        <v>76000</v>
      </c>
      <c r="V100" s="23">
        <v>235000</v>
      </c>
    </row>
    <row r="101" spans="1:22" x14ac:dyDescent="0.2">
      <c r="A101">
        <v>100</v>
      </c>
      <c r="B101" t="s">
        <v>87</v>
      </c>
      <c r="C101" s="1">
        <v>128950</v>
      </c>
      <c r="I101" s="22">
        <v>384</v>
      </c>
      <c r="J101" s="23">
        <v>76000</v>
      </c>
      <c r="Q101" s="22">
        <v>154</v>
      </c>
      <c r="R101" s="23">
        <v>235000</v>
      </c>
      <c r="T101" s="23">
        <v>240000</v>
      </c>
      <c r="V101" s="23">
        <v>109500</v>
      </c>
    </row>
    <row r="102" spans="1:22" x14ac:dyDescent="0.2">
      <c r="A102">
        <v>101</v>
      </c>
      <c r="B102" t="s">
        <v>87</v>
      </c>
      <c r="C102" s="1">
        <v>205000</v>
      </c>
      <c r="I102" s="22">
        <v>385</v>
      </c>
      <c r="J102" s="23">
        <v>240000</v>
      </c>
      <c r="Q102" s="22">
        <v>157</v>
      </c>
      <c r="R102" s="23">
        <v>109500</v>
      </c>
      <c r="T102" s="23">
        <v>81000</v>
      </c>
      <c r="V102" s="23">
        <v>412500</v>
      </c>
    </row>
    <row r="103" spans="1:22" x14ac:dyDescent="0.2">
      <c r="A103">
        <v>102</v>
      </c>
      <c r="B103" t="s">
        <v>87</v>
      </c>
      <c r="C103" s="1">
        <v>178000</v>
      </c>
      <c r="I103" s="22">
        <v>387</v>
      </c>
      <c r="J103" s="23">
        <v>81000</v>
      </c>
      <c r="Q103" s="22">
        <v>162</v>
      </c>
      <c r="R103" s="23">
        <v>412500</v>
      </c>
      <c r="T103" s="23">
        <v>100000</v>
      </c>
      <c r="V103" s="23">
        <v>103200</v>
      </c>
    </row>
    <row r="104" spans="1:22" x14ac:dyDescent="0.2">
      <c r="A104">
        <v>103</v>
      </c>
      <c r="B104" t="s">
        <v>87</v>
      </c>
      <c r="C104" s="1">
        <v>118964</v>
      </c>
      <c r="I104" s="22">
        <v>394</v>
      </c>
      <c r="J104" s="23">
        <v>100000</v>
      </c>
      <c r="Q104" s="22">
        <v>164</v>
      </c>
      <c r="R104" s="23">
        <v>103200</v>
      </c>
      <c r="T104" s="23">
        <v>67000</v>
      </c>
      <c r="V104" s="23">
        <v>127500</v>
      </c>
    </row>
    <row r="105" spans="1:22" x14ac:dyDescent="0.2">
      <c r="A105">
        <v>104</v>
      </c>
      <c r="B105" t="s">
        <v>122</v>
      </c>
      <c r="C105" s="1">
        <v>198900</v>
      </c>
      <c r="I105" s="22">
        <v>399</v>
      </c>
      <c r="J105" s="23">
        <v>67000</v>
      </c>
      <c r="Q105" s="22">
        <v>166</v>
      </c>
      <c r="R105" s="23">
        <v>127500</v>
      </c>
      <c r="T105" s="23">
        <v>258000</v>
      </c>
      <c r="V105" s="23">
        <v>190000</v>
      </c>
    </row>
    <row r="106" spans="1:22" x14ac:dyDescent="0.2">
      <c r="A106">
        <v>105</v>
      </c>
      <c r="B106" t="s">
        <v>122</v>
      </c>
      <c r="C106" s="1">
        <v>169500</v>
      </c>
      <c r="I106" s="22">
        <v>404</v>
      </c>
      <c r="J106" s="23">
        <v>258000</v>
      </c>
      <c r="Q106" s="22">
        <v>167</v>
      </c>
      <c r="R106" s="23">
        <v>190000</v>
      </c>
      <c r="T106" s="23">
        <v>150000</v>
      </c>
      <c r="V106" s="23">
        <v>325624</v>
      </c>
    </row>
    <row r="107" spans="1:22" x14ac:dyDescent="0.2">
      <c r="A107">
        <v>106</v>
      </c>
      <c r="B107" t="s">
        <v>87</v>
      </c>
      <c r="C107" s="1">
        <v>250000</v>
      </c>
      <c r="I107" s="22">
        <v>406</v>
      </c>
      <c r="J107" s="23">
        <v>150000</v>
      </c>
      <c r="Q107" s="22">
        <v>168</v>
      </c>
      <c r="R107" s="23">
        <v>325624</v>
      </c>
      <c r="T107" s="23">
        <v>280000</v>
      </c>
      <c r="V107" s="23">
        <v>183500</v>
      </c>
    </row>
    <row r="108" spans="1:22" x14ac:dyDescent="0.2">
      <c r="A108">
        <v>107</v>
      </c>
      <c r="B108" t="s">
        <v>87</v>
      </c>
      <c r="C108" s="1">
        <v>100000</v>
      </c>
      <c r="I108" s="22">
        <v>409</v>
      </c>
      <c r="J108" s="23">
        <v>280000</v>
      </c>
      <c r="Q108" s="22">
        <v>169</v>
      </c>
      <c r="R108" s="23">
        <v>183500</v>
      </c>
      <c r="T108" s="23">
        <v>215000</v>
      </c>
      <c r="V108" s="23">
        <v>128500</v>
      </c>
    </row>
    <row r="109" spans="1:22" x14ac:dyDescent="0.2">
      <c r="A109">
        <v>108</v>
      </c>
      <c r="B109" t="s">
        <v>87</v>
      </c>
      <c r="C109" s="1">
        <v>115000</v>
      </c>
      <c r="I109" s="22">
        <v>422</v>
      </c>
      <c r="J109" s="23">
        <v>215000</v>
      </c>
      <c r="Q109" s="22">
        <v>171</v>
      </c>
      <c r="R109" s="23">
        <v>128500</v>
      </c>
      <c r="T109" s="23">
        <v>175000</v>
      </c>
      <c r="V109" s="23">
        <v>239000</v>
      </c>
    </row>
    <row r="110" spans="1:22" x14ac:dyDescent="0.2">
      <c r="A110">
        <v>109</v>
      </c>
      <c r="B110" t="s">
        <v>122</v>
      </c>
      <c r="C110" s="1">
        <v>115000</v>
      </c>
      <c r="I110" s="22">
        <v>430</v>
      </c>
      <c r="J110" s="23">
        <v>175000</v>
      </c>
      <c r="Q110" s="22">
        <v>173</v>
      </c>
      <c r="R110" s="23">
        <v>239000</v>
      </c>
      <c r="T110" s="23">
        <v>181000</v>
      </c>
      <c r="V110" s="23">
        <v>163000</v>
      </c>
    </row>
    <row r="111" spans="1:22" x14ac:dyDescent="0.2">
      <c r="A111">
        <v>110</v>
      </c>
      <c r="B111" t="s">
        <v>87</v>
      </c>
      <c r="C111" s="1">
        <v>190000</v>
      </c>
      <c r="I111" s="22">
        <v>434</v>
      </c>
      <c r="J111" s="23">
        <v>181000</v>
      </c>
      <c r="Q111" s="22">
        <v>174</v>
      </c>
      <c r="R111" s="23">
        <v>163000</v>
      </c>
      <c r="T111" s="23">
        <v>110000</v>
      </c>
      <c r="V111" s="23">
        <v>184000</v>
      </c>
    </row>
    <row r="112" spans="1:22" x14ac:dyDescent="0.2">
      <c r="A112">
        <v>111</v>
      </c>
      <c r="B112" t="s">
        <v>87</v>
      </c>
      <c r="C112" s="1">
        <v>136900</v>
      </c>
      <c r="I112" s="22">
        <v>440</v>
      </c>
      <c r="J112" s="23">
        <v>110000</v>
      </c>
      <c r="Q112" s="22">
        <v>175</v>
      </c>
      <c r="R112" s="23">
        <v>184000</v>
      </c>
      <c r="T112" s="23">
        <v>127500</v>
      </c>
      <c r="V112" s="23">
        <v>172500</v>
      </c>
    </row>
    <row r="113" spans="1:22" x14ac:dyDescent="0.2">
      <c r="A113">
        <v>112</v>
      </c>
      <c r="B113" t="s">
        <v>87</v>
      </c>
      <c r="C113" s="1">
        <v>180000</v>
      </c>
      <c r="I113" s="22">
        <v>446</v>
      </c>
      <c r="J113" s="23">
        <v>127500</v>
      </c>
      <c r="Q113" s="22">
        <v>178</v>
      </c>
      <c r="R113" s="23">
        <v>172500</v>
      </c>
      <c r="T113" s="23">
        <v>190000</v>
      </c>
      <c r="V113" s="23">
        <v>100000</v>
      </c>
    </row>
    <row r="114" spans="1:22" x14ac:dyDescent="0.2">
      <c r="A114">
        <v>113</v>
      </c>
      <c r="B114" t="s">
        <v>87</v>
      </c>
      <c r="C114" s="1">
        <v>383970</v>
      </c>
      <c r="I114" s="22">
        <v>447</v>
      </c>
      <c r="J114" s="23">
        <v>190000</v>
      </c>
      <c r="Q114" s="22">
        <v>180</v>
      </c>
      <c r="R114" s="23">
        <v>100000</v>
      </c>
      <c r="T114" s="23">
        <v>199900</v>
      </c>
      <c r="V114" s="23">
        <v>177000</v>
      </c>
    </row>
    <row r="115" spans="1:22" x14ac:dyDescent="0.2">
      <c r="A115">
        <v>114</v>
      </c>
      <c r="B115" t="s">
        <v>122</v>
      </c>
      <c r="C115" s="1">
        <v>217000</v>
      </c>
      <c r="I115" s="22">
        <v>448</v>
      </c>
      <c r="J115" s="23">
        <v>199900</v>
      </c>
      <c r="Q115" s="22">
        <v>181</v>
      </c>
      <c r="R115" s="23">
        <v>177000</v>
      </c>
      <c r="T115" s="23">
        <v>204000</v>
      </c>
      <c r="V115" s="23">
        <v>200100</v>
      </c>
    </row>
    <row r="116" spans="1:22" x14ac:dyDescent="0.2">
      <c r="A116">
        <v>115</v>
      </c>
      <c r="B116" t="s">
        <v>87</v>
      </c>
      <c r="C116" s="1">
        <v>259500</v>
      </c>
      <c r="I116" s="22">
        <v>453</v>
      </c>
      <c r="J116" s="23">
        <v>204000</v>
      </c>
      <c r="Q116" s="22">
        <v>182</v>
      </c>
      <c r="R116" s="23">
        <v>200100</v>
      </c>
      <c r="T116" s="23">
        <v>110000</v>
      </c>
      <c r="V116" s="23">
        <v>120000</v>
      </c>
    </row>
    <row r="117" spans="1:22" x14ac:dyDescent="0.2">
      <c r="A117">
        <v>116</v>
      </c>
      <c r="B117" t="s">
        <v>122</v>
      </c>
      <c r="C117" s="1">
        <v>176000</v>
      </c>
      <c r="I117" s="22">
        <v>460</v>
      </c>
      <c r="J117" s="23">
        <v>110000</v>
      </c>
      <c r="Q117" s="22">
        <v>183</v>
      </c>
      <c r="R117" s="23">
        <v>120000</v>
      </c>
      <c r="T117" s="23">
        <v>187000</v>
      </c>
      <c r="V117" s="23">
        <v>200000</v>
      </c>
    </row>
    <row r="118" spans="1:22" x14ac:dyDescent="0.2">
      <c r="A118">
        <v>117</v>
      </c>
      <c r="B118" t="s">
        <v>87</v>
      </c>
      <c r="C118" s="1">
        <v>139000</v>
      </c>
      <c r="I118" s="22">
        <v>470</v>
      </c>
      <c r="J118" s="23">
        <v>187000</v>
      </c>
      <c r="Q118" s="22">
        <v>184</v>
      </c>
      <c r="R118" s="23">
        <v>200000</v>
      </c>
      <c r="T118" s="23">
        <v>212000</v>
      </c>
      <c r="V118" s="23">
        <v>127000</v>
      </c>
    </row>
    <row r="119" spans="1:22" x14ac:dyDescent="0.2">
      <c r="A119">
        <v>118</v>
      </c>
      <c r="B119" t="s">
        <v>122</v>
      </c>
      <c r="C119" s="1">
        <v>155000</v>
      </c>
      <c r="I119" s="22">
        <v>471</v>
      </c>
      <c r="J119" s="23">
        <v>212000</v>
      </c>
      <c r="Q119" s="22">
        <v>185</v>
      </c>
      <c r="R119" s="23">
        <v>127000</v>
      </c>
      <c r="T119" s="23">
        <v>132500</v>
      </c>
      <c r="V119" s="23">
        <v>475000</v>
      </c>
    </row>
    <row r="120" spans="1:22" x14ac:dyDescent="0.2">
      <c r="A120">
        <v>119</v>
      </c>
      <c r="B120" t="s">
        <v>122</v>
      </c>
      <c r="C120" s="1">
        <v>320000</v>
      </c>
      <c r="I120" s="22">
        <v>476</v>
      </c>
      <c r="J120" s="23">
        <v>132500</v>
      </c>
      <c r="Q120" s="22">
        <v>186</v>
      </c>
      <c r="R120" s="23">
        <v>475000</v>
      </c>
      <c r="T120" s="23">
        <v>326000</v>
      </c>
      <c r="V120" s="23">
        <v>135000</v>
      </c>
    </row>
    <row r="121" spans="1:22" x14ac:dyDescent="0.2">
      <c r="A121">
        <v>120</v>
      </c>
      <c r="B121" t="s">
        <v>87</v>
      </c>
      <c r="C121" s="1">
        <v>163990</v>
      </c>
      <c r="I121" s="22">
        <v>481</v>
      </c>
      <c r="J121" s="23">
        <v>326000</v>
      </c>
      <c r="Q121" s="22">
        <v>188</v>
      </c>
      <c r="R121" s="23">
        <v>135000</v>
      </c>
      <c r="T121" s="23">
        <v>155000</v>
      </c>
      <c r="V121" s="23">
        <v>153337</v>
      </c>
    </row>
    <row r="122" spans="1:22" x14ac:dyDescent="0.2">
      <c r="A122">
        <v>121</v>
      </c>
      <c r="B122" t="s">
        <v>166</v>
      </c>
      <c r="C122" s="1">
        <v>180000</v>
      </c>
      <c r="I122" s="22">
        <v>483</v>
      </c>
      <c r="J122" s="23">
        <v>155000</v>
      </c>
      <c r="Q122" s="22">
        <v>189</v>
      </c>
      <c r="R122" s="23">
        <v>153337</v>
      </c>
      <c r="T122" s="23">
        <v>164000</v>
      </c>
      <c r="V122" s="23">
        <v>286000</v>
      </c>
    </row>
    <row r="123" spans="1:22" x14ac:dyDescent="0.2">
      <c r="A123">
        <v>122</v>
      </c>
      <c r="B123" t="s">
        <v>87</v>
      </c>
      <c r="C123" s="1">
        <v>100000</v>
      </c>
      <c r="I123" s="22">
        <v>484</v>
      </c>
      <c r="J123" s="23">
        <v>164000</v>
      </c>
      <c r="Q123" s="22">
        <v>190</v>
      </c>
      <c r="R123" s="23">
        <v>286000</v>
      </c>
      <c r="T123" s="23">
        <v>132500</v>
      </c>
      <c r="V123" s="23">
        <v>315000</v>
      </c>
    </row>
    <row r="124" spans="1:22" x14ac:dyDescent="0.2">
      <c r="A124">
        <v>123</v>
      </c>
      <c r="B124" t="s">
        <v>122</v>
      </c>
      <c r="C124" s="1">
        <v>136000</v>
      </c>
      <c r="I124" s="22">
        <v>485</v>
      </c>
      <c r="J124" s="23">
        <v>132500</v>
      </c>
      <c r="Q124" s="22">
        <v>191</v>
      </c>
      <c r="R124" s="23">
        <v>315000</v>
      </c>
      <c r="T124" s="23">
        <v>160000</v>
      </c>
      <c r="V124" s="23">
        <v>192000</v>
      </c>
    </row>
    <row r="125" spans="1:22" x14ac:dyDescent="0.2">
      <c r="A125">
        <v>124</v>
      </c>
      <c r="B125" t="s">
        <v>87</v>
      </c>
      <c r="C125" s="1">
        <v>153900</v>
      </c>
      <c r="I125" s="22">
        <v>489</v>
      </c>
      <c r="J125" s="23">
        <v>160000</v>
      </c>
      <c r="Q125" s="22">
        <v>193</v>
      </c>
      <c r="R125" s="23">
        <v>192000</v>
      </c>
      <c r="T125" s="23">
        <v>172785</v>
      </c>
      <c r="V125" s="23">
        <v>130000</v>
      </c>
    </row>
    <row r="126" spans="1:22" x14ac:dyDescent="0.2">
      <c r="A126">
        <v>125</v>
      </c>
      <c r="B126" t="s">
        <v>166</v>
      </c>
      <c r="C126" s="1">
        <v>181000</v>
      </c>
      <c r="I126" s="22">
        <v>493</v>
      </c>
      <c r="J126" s="23">
        <v>172785</v>
      </c>
      <c r="Q126" s="22">
        <v>194</v>
      </c>
      <c r="R126" s="23">
        <v>130000</v>
      </c>
      <c r="T126" s="23">
        <v>140000</v>
      </c>
      <c r="V126" s="23">
        <v>127000</v>
      </c>
    </row>
    <row r="127" spans="1:22" x14ac:dyDescent="0.2">
      <c r="A127">
        <v>126</v>
      </c>
      <c r="B127" t="s">
        <v>87</v>
      </c>
      <c r="C127" s="1">
        <v>84500</v>
      </c>
      <c r="I127" s="22">
        <v>503</v>
      </c>
      <c r="J127" s="23">
        <v>140000</v>
      </c>
      <c r="Q127" s="22">
        <v>195</v>
      </c>
      <c r="R127" s="23">
        <v>127000</v>
      </c>
      <c r="T127" s="23">
        <v>124500</v>
      </c>
      <c r="V127" s="23">
        <v>311872</v>
      </c>
    </row>
    <row r="128" spans="1:22" x14ac:dyDescent="0.2">
      <c r="A128">
        <v>127</v>
      </c>
      <c r="B128" t="s">
        <v>87</v>
      </c>
      <c r="C128" s="1">
        <v>128000</v>
      </c>
      <c r="I128" s="22">
        <v>510</v>
      </c>
      <c r="J128" s="23">
        <v>124500</v>
      </c>
      <c r="Q128" s="22">
        <v>197</v>
      </c>
      <c r="R128" s="23">
        <v>311872</v>
      </c>
      <c r="T128" s="23">
        <v>129900</v>
      </c>
      <c r="V128" s="23">
        <v>274900</v>
      </c>
    </row>
    <row r="129" spans="1:22" x14ac:dyDescent="0.2">
      <c r="A129">
        <v>128</v>
      </c>
      <c r="B129" t="s">
        <v>87</v>
      </c>
      <c r="C129" s="1">
        <v>87000</v>
      </c>
      <c r="I129" s="22">
        <v>513</v>
      </c>
      <c r="J129" s="23">
        <v>129900</v>
      </c>
      <c r="Q129" s="22">
        <v>200</v>
      </c>
      <c r="R129" s="23">
        <v>274900</v>
      </c>
      <c r="T129" s="23">
        <v>134000</v>
      </c>
      <c r="V129" s="23">
        <v>171500</v>
      </c>
    </row>
    <row r="130" spans="1:22" x14ac:dyDescent="0.2">
      <c r="A130">
        <v>129</v>
      </c>
      <c r="B130" t="s">
        <v>87</v>
      </c>
      <c r="C130" s="1">
        <v>155000</v>
      </c>
      <c r="I130" s="22">
        <v>514</v>
      </c>
      <c r="J130" s="23">
        <v>134000</v>
      </c>
      <c r="Q130" s="22">
        <v>202</v>
      </c>
      <c r="R130" s="23">
        <v>171500</v>
      </c>
      <c r="T130" s="23">
        <v>158000</v>
      </c>
      <c r="V130" s="23">
        <v>149000</v>
      </c>
    </row>
    <row r="131" spans="1:22" x14ac:dyDescent="0.2">
      <c r="A131">
        <v>130</v>
      </c>
      <c r="B131" t="s">
        <v>87</v>
      </c>
      <c r="C131" s="1">
        <v>150000</v>
      </c>
      <c r="I131" s="22">
        <v>517</v>
      </c>
      <c r="J131" s="23">
        <v>158000</v>
      </c>
      <c r="Q131" s="22">
        <v>204</v>
      </c>
      <c r="R131" s="23">
        <v>149000</v>
      </c>
      <c r="T131" s="23">
        <v>150000</v>
      </c>
      <c r="V131" s="23">
        <v>110000</v>
      </c>
    </row>
    <row r="132" spans="1:22" x14ac:dyDescent="0.2">
      <c r="A132">
        <v>131</v>
      </c>
      <c r="B132" t="s">
        <v>122</v>
      </c>
      <c r="C132" s="1">
        <v>226000</v>
      </c>
      <c r="I132" s="22">
        <v>522</v>
      </c>
      <c r="J132" s="23">
        <v>150000</v>
      </c>
      <c r="Q132" s="22">
        <v>205</v>
      </c>
      <c r="R132" s="23">
        <v>110000</v>
      </c>
      <c r="T132" s="23">
        <v>159000</v>
      </c>
      <c r="V132" s="23">
        <v>141000</v>
      </c>
    </row>
    <row r="133" spans="1:22" x14ac:dyDescent="0.2">
      <c r="A133">
        <v>132</v>
      </c>
      <c r="B133" t="s">
        <v>122</v>
      </c>
      <c r="C133" s="1">
        <v>244000</v>
      </c>
      <c r="I133" s="22">
        <v>523</v>
      </c>
      <c r="J133" s="23">
        <v>159000</v>
      </c>
      <c r="Q133" s="22">
        <v>208</v>
      </c>
      <c r="R133" s="23">
        <v>141000</v>
      </c>
      <c r="T133" s="23">
        <v>128000</v>
      </c>
      <c r="V133" s="23">
        <v>277000</v>
      </c>
    </row>
    <row r="134" spans="1:22" x14ac:dyDescent="0.2">
      <c r="A134">
        <v>133</v>
      </c>
      <c r="B134" t="s">
        <v>122</v>
      </c>
      <c r="C134" s="1">
        <v>150750</v>
      </c>
      <c r="I134" s="22">
        <v>532</v>
      </c>
      <c r="J134" s="23">
        <v>128000</v>
      </c>
      <c r="Q134" s="22">
        <v>209</v>
      </c>
      <c r="R134" s="23">
        <v>277000</v>
      </c>
      <c r="T134" s="23">
        <v>111250</v>
      </c>
      <c r="V134" s="23">
        <v>145000</v>
      </c>
    </row>
    <row r="135" spans="1:22" x14ac:dyDescent="0.2">
      <c r="A135">
        <v>134</v>
      </c>
      <c r="B135" t="s">
        <v>87</v>
      </c>
      <c r="C135" s="1">
        <v>220000</v>
      </c>
      <c r="I135" s="22">
        <v>538</v>
      </c>
      <c r="J135" s="23">
        <v>111250</v>
      </c>
      <c r="Q135" s="22">
        <v>210</v>
      </c>
      <c r="R135" s="23">
        <v>145000</v>
      </c>
      <c r="T135" s="23">
        <v>248000</v>
      </c>
      <c r="V135" s="23">
        <v>98000</v>
      </c>
    </row>
    <row r="136" spans="1:22" x14ac:dyDescent="0.2">
      <c r="A136">
        <v>135</v>
      </c>
      <c r="B136" t="s">
        <v>87</v>
      </c>
      <c r="C136" s="1">
        <v>180000</v>
      </c>
      <c r="I136" s="22">
        <v>542</v>
      </c>
      <c r="J136" s="23">
        <v>248000</v>
      </c>
      <c r="Q136" s="22">
        <v>211</v>
      </c>
      <c r="R136" s="23">
        <v>98000</v>
      </c>
      <c r="T136" s="23">
        <v>229000</v>
      </c>
      <c r="V136" s="23">
        <v>252678</v>
      </c>
    </row>
    <row r="137" spans="1:22" x14ac:dyDescent="0.2">
      <c r="A137">
        <v>136</v>
      </c>
      <c r="B137" t="s">
        <v>87</v>
      </c>
      <c r="C137" s="1">
        <v>174000</v>
      </c>
      <c r="I137" s="22">
        <v>546</v>
      </c>
      <c r="J137" s="23">
        <v>229000</v>
      </c>
      <c r="Q137" s="22">
        <v>213</v>
      </c>
      <c r="R137" s="23">
        <v>252678</v>
      </c>
      <c r="T137" s="23">
        <v>175000</v>
      </c>
      <c r="V137" s="23">
        <v>134450</v>
      </c>
    </row>
    <row r="138" spans="1:22" x14ac:dyDescent="0.2">
      <c r="A138">
        <v>137</v>
      </c>
      <c r="B138" t="s">
        <v>122</v>
      </c>
      <c r="C138" s="1">
        <v>143000</v>
      </c>
      <c r="I138" s="22">
        <v>559</v>
      </c>
      <c r="J138" s="23">
        <v>175000</v>
      </c>
      <c r="Q138" s="22">
        <v>216</v>
      </c>
      <c r="R138" s="23">
        <v>134450</v>
      </c>
      <c r="T138" s="23">
        <v>128000</v>
      </c>
      <c r="V138" s="23">
        <v>210000</v>
      </c>
    </row>
    <row r="139" spans="1:22" x14ac:dyDescent="0.2">
      <c r="A139">
        <v>138</v>
      </c>
      <c r="B139" t="s">
        <v>87</v>
      </c>
      <c r="C139" s="1">
        <v>171000</v>
      </c>
      <c r="I139" s="22">
        <v>566</v>
      </c>
      <c r="J139" s="23">
        <v>128000</v>
      </c>
      <c r="Q139" s="22">
        <v>217</v>
      </c>
      <c r="R139" s="23">
        <v>210000</v>
      </c>
      <c r="T139" s="23">
        <v>135960</v>
      </c>
      <c r="V139" s="23">
        <v>107000</v>
      </c>
    </row>
    <row r="140" spans="1:22" x14ac:dyDescent="0.2">
      <c r="A140">
        <v>139</v>
      </c>
      <c r="B140" t="s">
        <v>87</v>
      </c>
      <c r="C140" s="1">
        <v>230000</v>
      </c>
      <c r="I140" s="22">
        <v>570</v>
      </c>
      <c r="J140" s="23">
        <v>135960</v>
      </c>
      <c r="Q140" s="22">
        <v>218</v>
      </c>
      <c r="R140" s="23">
        <v>107000</v>
      </c>
      <c r="T140" s="23">
        <v>224500</v>
      </c>
      <c r="V140" s="23">
        <v>167240</v>
      </c>
    </row>
    <row r="141" spans="1:22" x14ac:dyDescent="0.2">
      <c r="A141">
        <v>140</v>
      </c>
      <c r="B141" t="s">
        <v>87</v>
      </c>
      <c r="C141" s="1">
        <v>231500</v>
      </c>
      <c r="I141" s="22">
        <v>573</v>
      </c>
      <c r="J141" s="23">
        <v>224500</v>
      </c>
      <c r="Q141" s="22">
        <v>220</v>
      </c>
      <c r="R141" s="23">
        <v>167240</v>
      </c>
      <c r="T141" s="23">
        <v>139000</v>
      </c>
      <c r="V141" s="23">
        <v>204900</v>
      </c>
    </row>
    <row r="142" spans="1:22" x14ac:dyDescent="0.2">
      <c r="A142">
        <v>141</v>
      </c>
      <c r="B142" t="s">
        <v>112</v>
      </c>
      <c r="C142" s="1">
        <v>115000</v>
      </c>
      <c r="I142" s="22">
        <v>575</v>
      </c>
      <c r="J142" s="23">
        <v>139000</v>
      </c>
      <c r="Q142" s="22">
        <v>221</v>
      </c>
      <c r="R142" s="23">
        <v>204900</v>
      </c>
      <c r="T142" s="23">
        <v>146000</v>
      </c>
      <c r="V142" s="23">
        <v>200000</v>
      </c>
    </row>
    <row r="143" spans="1:22" x14ac:dyDescent="0.2">
      <c r="A143">
        <v>142</v>
      </c>
      <c r="B143" t="s">
        <v>87</v>
      </c>
      <c r="C143" s="1">
        <v>260000</v>
      </c>
      <c r="I143" s="22">
        <v>579</v>
      </c>
      <c r="J143" s="23">
        <v>146000</v>
      </c>
      <c r="Q143" s="22">
        <v>222</v>
      </c>
      <c r="R143" s="23">
        <v>200000</v>
      </c>
      <c r="T143" s="23">
        <v>451950</v>
      </c>
      <c r="V143" s="23">
        <v>179900</v>
      </c>
    </row>
    <row r="144" spans="1:22" x14ac:dyDescent="0.2">
      <c r="A144">
        <v>143</v>
      </c>
      <c r="B144" t="s">
        <v>122</v>
      </c>
      <c r="C144" s="1">
        <v>166000</v>
      </c>
      <c r="I144" s="22">
        <v>592</v>
      </c>
      <c r="J144" s="23">
        <v>451950</v>
      </c>
      <c r="Q144" s="22">
        <v>223</v>
      </c>
      <c r="R144" s="23">
        <v>179900</v>
      </c>
      <c r="T144" s="23">
        <v>152000</v>
      </c>
      <c r="V144" s="23">
        <v>386250</v>
      </c>
    </row>
    <row r="145" spans="1:22" x14ac:dyDescent="0.2">
      <c r="A145">
        <v>144</v>
      </c>
      <c r="B145" t="s">
        <v>87</v>
      </c>
      <c r="C145" s="1">
        <v>204000</v>
      </c>
      <c r="I145" s="22">
        <v>607</v>
      </c>
      <c r="J145" s="23">
        <v>152000</v>
      </c>
      <c r="Q145" s="22">
        <v>225</v>
      </c>
      <c r="R145" s="23">
        <v>386250</v>
      </c>
      <c r="T145" s="23">
        <v>148000</v>
      </c>
      <c r="V145" s="23">
        <v>112000</v>
      </c>
    </row>
    <row r="146" spans="1:22" x14ac:dyDescent="0.2">
      <c r="A146">
        <v>145</v>
      </c>
      <c r="B146" t="s">
        <v>87</v>
      </c>
      <c r="C146" s="1">
        <v>125000</v>
      </c>
      <c r="I146" s="22">
        <v>612</v>
      </c>
      <c r="J146" s="23">
        <v>148000</v>
      </c>
      <c r="Q146" s="22">
        <v>226</v>
      </c>
      <c r="R146" s="23">
        <v>112000</v>
      </c>
      <c r="T146" s="23">
        <v>105500</v>
      </c>
      <c r="V146" s="23">
        <v>290000</v>
      </c>
    </row>
    <row r="147" spans="1:22" x14ac:dyDescent="0.2">
      <c r="A147">
        <v>146</v>
      </c>
      <c r="B147" t="s">
        <v>87</v>
      </c>
      <c r="C147" s="1">
        <v>130000</v>
      </c>
      <c r="I147" s="22">
        <v>618</v>
      </c>
      <c r="J147" s="23">
        <v>105500</v>
      </c>
      <c r="Q147" s="22">
        <v>227</v>
      </c>
      <c r="R147" s="23">
        <v>290000</v>
      </c>
      <c r="T147" s="23">
        <v>160000</v>
      </c>
      <c r="V147" s="23">
        <v>106000</v>
      </c>
    </row>
    <row r="148" spans="1:22" x14ac:dyDescent="0.2">
      <c r="A148">
        <v>147</v>
      </c>
      <c r="B148" t="s">
        <v>122</v>
      </c>
      <c r="C148" s="1">
        <v>105000</v>
      </c>
      <c r="I148" s="22">
        <v>626</v>
      </c>
      <c r="J148" s="23">
        <v>160000</v>
      </c>
      <c r="Q148" s="22">
        <v>228</v>
      </c>
      <c r="R148" s="23">
        <v>106000</v>
      </c>
      <c r="T148" s="23">
        <v>168500</v>
      </c>
      <c r="V148" s="23">
        <v>192500</v>
      </c>
    </row>
    <row r="149" spans="1:22" x14ac:dyDescent="0.2">
      <c r="A149">
        <v>148</v>
      </c>
      <c r="B149" t="s">
        <v>166</v>
      </c>
      <c r="C149" s="1">
        <v>222500</v>
      </c>
      <c r="I149" s="22">
        <v>630</v>
      </c>
      <c r="J149" s="23">
        <v>168500</v>
      </c>
      <c r="Q149" s="22">
        <v>230</v>
      </c>
      <c r="R149" s="23">
        <v>192500</v>
      </c>
      <c r="T149" s="23">
        <v>124000</v>
      </c>
      <c r="V149" s="23">
        <v>148000</v>
      </c>
    </row>
    <row r="150" spans="1:22" x14ac:dyDescent="0.2">
      <c r="A150">
        <v>149</v>
      </c>
      <c r="B150" t="s">
        <v>87</v>
      </c>
      <c r="C150" s="1">
        <v>141000</v>
      </c>
      <c r="I150" s="22">
        <v>631</v>
      </c>
      <c r="J150" s="23">
        <v>124000</v>
      </c>
      <c r="Q150" s="22">
        <v>231</v>
      </c>
      <c r="R150" s="23">
        <v>148000</v>
      </c>
      <c r="T150" s="23">
        <v>139400</v>
      </c>
      <c r="V150" s="23">
        <v>403000</v>
      </c>
    </row>
    <row r="151" spans="1:22" x14ac:dyDescent="0.2">
      <c r="A151">
        <v>150</v>
      </c>
      <c r="B151" t="s">
        <v>87</v>
      </c>
      <c r="C151" s="1">
        <v>115000</v>
      </c>
      <c r="I151" s="22">
        <v>634</v>
      </c>
      <c r="J151" s="23">
        <v>139400</v>
      </c>
      <c r="Q151" s="22">
        <v>232</v>
      </c>
      <c r="R151" s="23">
        <v>403000</v>
      </c>
      <c r="T151" s="23">
        <v>143250</v>
      </c>
      <c r="V151" s="23">
        <v>94500</v>
      </c>
    </row>
    <row r="152" spans="1:22" x14ac:dyDescent="0.2">
      <c r="A152">
        <v>151</v>
      </c>
      <c r="B152" t="s">
        <v>122</v>
      </c>
      <c r="C152" s="1">
        <v>122000</v>
      </c>
      <c r="I152" s="22">
        <v>646</v>
      </c>
      <c r="J152" s="23">
        <v>143250</v>
      </c>
      <c r="Q152" s="22">
        <v>233</v>
      </c>
      <c r="R152" s="23">
        <v>94500</v>
      </c>
      <c r="T152" s="23">
        <v>167000</v>
      </c>
      <c r="V152" s="23">
        <v>216500</v>
      </c>
    </row>
    <row r="153" spans="1:22" x14ac:dyDescent="0.2">
      <c r="A153">
        <v>152</v>
      </c>
      <c r="B153" t="s">
        <v>87</v>
      </c>
      <c r="C153" s="1">
        <v>372402</v>
      </c>
      <c r="I153" s="22">
        <v>660</v>
      </c>
      <c r="J153" s="23">
        <v>167000</v>
      </c>
      <c r="Q153" s="22">
        <v>235</v>
      </c>
      <c r="R153" s="23">
        <v>216500</v>
      </c>
      <c r="T153" s="23">
        <v>110000</v>
      </c>
      <c r="V153" s="23">
        <v>89500</v>
      </c>
    </row>
    <row r="154" spans="1:22" x14ac:dyDescent="0.2">
      <c r="A154">
        <v>153</v>
      </c>
      <c r="B154" t="s">
        <v>166</v>
      </c>
      <c r="C154" s="1">
        <v>190000</v>
      </c>
      <c r="I154" s="22">
        <v>663</v>
      </c>
      <c r="J154" s="23">
        <v>110000</v>
      </c>
      <c r="Q154" s="22">
        <v>236</v>
      </c>
      <c r="R154" s="23">
        <v>89500</v>
      </c>
      <c r="T154" s="23">
        <v>230500</v>
      </c>
      <c r="V154" s="23">
        <v>318000</v>
      </c>
    </row>
    <row r="155" spans="1:22" x14ac:dyDescent="0.2">
      <c r="A155">
        <v>154</v>
      </c>
      <c r="B155" t="s">
        <v>87</v>
      </c>
      <c r="C155" s="1">
        <v>235000</v>
      </c>
      <c r="I155" s="22">
        <v>666</v>
      </c>
      <c r="J155" s="23">
        <v>230500</v>
      </c>
      <c r="Q155" s="22">
        <v>239</v>
      </c>
      <c r="R155" s="23">
        <v>318000</v>
      </c>
      <c r="T155" s="23">
        <v>168000</v>
      </c>
      <c r="V155" s="23">
        <v>113000</v>
      </c>
    </row>
    <row r="156" spans="1:22" x14ac:dyDescent="0.2">
      <c r="A156">
        <v>155</v>
      </c>
      <c r="B156" t="s">
        <v>122</v>
      </c>
      <c r="C156" s="1">
        <v>125000</v>
      </c>
      <c r="I156" s="22">
        <v>669</v>
      </c>
      <c r="J156" s="23">
        <v>168000</v>
      </c>
      <c r="Q156" s="22">
        <v>240</v>
      </c>
      <c r="R156" s="23">
        <v>113000</v>
      </c>
      <c r="T156" s="23">
        <v>173500</v>
      </c>
      <c r="V156" s="23">
        <v>262500</v>
      </c>
    </row>
    <row r="157" spans="1:22" x14ac:dyDescent="0.2">
      <c r="A157">
        <v>156</v>
      </c>
      <c r="B157" t="s">
        <v>122</v>
      </c>
      <c r="C157" s="1">
        <v>79000</v>
      </c>
      <c r="I157" s="22">
        <v>671</v>
      </c>
      <c r="J157" s="23">
        <v>173500</v>
      </c>
      <c r="Q157" s="22">
        <v>241</v>
      </c>
      <c r="R157" s="23">
        <v>262500</v>
      </c>
      <c r="T157" s="23">
        <v>285000</v>
      </c>
      <c r="V157" s="23">
        <v>110500</v>
      </c>
    </row>
    <row r="158" spans="1:22" x14ac:dyDescent="0.2">
      <c r="A158">
        <v>157</v>
      </c>
      <c r="B158" t="s">
        <v>87</v>
      </c>
      <c r="C158" s="1">
        <v>109500</v>
      </c>
      <c r="I158" s="22">
        <v>684</v>
      </c>
      <c r="J158" s="23">
        <v>285000</v>
      </c>
      <c r="Q158" s="22">
        <v>242</v>
      </c>
      <c r="R158" s="23">
        <v>110500</v>
      </c>
      <c r="T158" s="23">
        <v>148800</v>
      </c>
      <c r="V158" s="23">
        <v>205000</v>
      </c>
    </row>
    <row r="159" spans="1:22" x14ac:dyDescent="0.2">
      <c r="A159">
        <v>158</v>
      </c>
      <c r="B159" t="s">
        <v>122</v>
      </c>
      <c r="C159" s="1">
        <v>269500</v>
      </c>
      <c r="I159" s="22">
        <v>688</v>
      </c>
      <c r="J159" s="23">
        <v>148800</v>
      </c>
      <c r="Q159" s="22">
        <v>245</v>
      </c>
      <c r="R159" s="23">
        <v>205000</v>
      </c>
      <c r="T159" s="23">
        <v>194700</v>
      </c>
      <c r="V159" s="23">
        <v>241500</v>
      </c>
    </row>
    <row r="160" spans="1:22" x14ac:dyDescent="0.2">
      <c r="A160">
        <v>159</v>
      </c>
      <c r="B160" t="s">
        <v>122</v>
      </c>
      <c r="C160" s="1">
        <v>254900</v>
      </c>
      <c r="I160" s="22">
        <v>690</v>
      </c>
      <c r="J160" s="23">
        <v>194700</v>
      </c>
      <c r="Q160" s="22">
        <v>246</v>
      </c>
      <c r="R160" s="23">
        <v>241500</v>
      </c>
      <c r="T160" s="23">
        <v>755000</v>
      </c>
      <c r="V160" s="23">
        <v>137000</v>
      </c>
    </row>
    <row r="161" spans="1:22" x14ac:dyDescent="0.2">
      <c r="A161">
        <v>160</v>
      </c>
      <c r="B161" t="s">
        <v>122</v>
      </c>
      <c r="C161" s="1">
        <v>320000</v>
      </c>
      <c r="I161" s="22">
        <v>692</v>
      </c>
      <c r="J161" s="23">
        <v>755000</v>
      </c>
      <c r="Q161" s="22">
        <v>247</v>
      </c>
      <c r="R161" s="23">
        <v>137000</v>
      </c>
      <c r="T161" s="23">
        <v>108480</v>
      </c>
      <c r="V161" s="23">
        <v>140000</v>
      </c>
    </row>
    <row r="162" spans="1:22" x14ac:dyDescent="0.2">
      <c r="A162">
        <v>161</v>
      </c>
      <c r="B162" t="s">
        <v>166</v>
      </c>
      <c r="C162" s="1">
        <v>162500</v>
      </c>
      <c r="I162" s="22">
        <v>694</v>
      </c>
      <c r="J162" s="23">
        <v>108480</v>
      </c>
      <c r="Q162" s="22">
        <v>248</v>
      </c>
      <c r="R162" s="23">
        <v>140000</v>
      </c>
      <c r="T162" s="23">
        <v>141500</v>
      </c>
      <c r="V162" s="23">
        <v>180000</v>
      </c>
    </row>
    <row r="163" spans="1:22" x14ac:dyDescent="0.2">
      <c r="A163">
        <v>162</v>
      </c>
      <c r="B163" t="s">
        <v>87</v>
      </c>
      <c r="C163" s="1">
        <v>412500</v>
      </c>
      <c r="I163" s="22">
        <v>695</v>
      </c>
      <c r="J163" s="23">
        <v>141500</v>
      </c>
      <c r="Q163" s="22">
        <v>249</v>
      </c>
      <c r="R163" s="23">
        <v>180000</v>
      </c>
      <c r="T163" s="23">
        <v>222000</v>
      </c>
      <c r="V163" s="23">
        <v>76500</v>
      </c>
    </row>
    <row r="164" spans="1:22" x14ac:dyDescent="0.2">
      <c r="A164">
        <v>163</v>
      </c>
      <c r="B164" t="s">
        <v>122</v>
      </c>
      <c r="C164" s="1">
        <v>220000</v>
      </c>
      <c r="I164" s="22">
        <v>727</v>
      </c>
      <c r="J164" s="23">
        <v>222000</v>
      </c>
      <c r="Q164" s="22">
        <v>251</v>
      </c>
      <c r="R164" s="23">
        <v>76500</v>
      </c>
      <c r="T164" s="23">
        <v>110000</v>
      </c>
      <c r="V164" s="23">
        <v>235000</v>
      </c>
    </row>
    <row r="165" spans="1:22" x14ac:dyDescent="0.2">
      <c r="A165">
        <v>164</v>
      </c>
      <c r="B165" t="s">
        <v>87</v>
      </c>
      <c r="C165" s="1">
        <v>103200</v>
      </c>
      <c r="I165" s="22">
        <v>729</v>
      </c>
      <c r="J165" s="23">
        <v>110000</v>
      </c>
      <c r="Q165" s="22">
        <v>252</v>
      </c>
      <c r="R165" s="23">
        <v>235000</v>
      </c>
      <c r="T165" s="23">
        <v>187500</v>
      </c>
      <c r="V165" s="23">
        <v>173000</v>
      </c>
    </row>
    <row r="166" spans="1:22" x14ac:dyDescent="0.2">
      <c r="A166">
        <v>165</v>
      </c>
      <c r="B166" t="s">
        <v>122</v>
      </c>
      <c r="C166" s="1">
        <v>152000</v>
      </c>
      <c r="I166" s="22">
        <v>732</v>
      </c>
      <c r="J166" s="23">
        <v>187500</v>
      </c>
      <c r="Q166" s="22">
        <v>253</v>
      </c>
      <c r="R166" s="23">
        <v>173000</v>
      </c>
      <c r="T166" s="23">
        <v>131400</v>
      </c>
      <c r="V166" s="23">
        <v>158000</v>
      </c>
    </row>
    <row r="167" spans="1:22" x14ac:dyDescent="0.2">
      <c r="A167">
        <v>166</v>
      </c>
      <c r="B167" t="s">
        <v>87</v>
      </c>
      <c r="C167" s="1">
        <v>127500</v>
      </c>
      <c r="I167" s="22">
        <v>734</v>
      </c>
      <c r="J167" s="23">
        <v>131400</v>
      </c>
      <c r="Q167" s="22">
        <v>254</v>
      </c>
      <c r="R167" s="23">
        <v>158000</v>
      </c>
      <c r="T167" s="23">
        <v>108000</v>
      </c>
      <c r="V167" s="23">
        <v>145000</v>
      </c>
    </row>
    <row r="168" spans="1:22" x14ac:dyDescent="0.2">
      <c r="A168">
        <v>167</v>
      </c>
      <c r="B168" t="s">
        <v>87</v>
      </c>
      <c r="C168" s="1">
        <v>190000</v>
      </c>
      <c r="I168" s="22">
        <v>735</v>
      </c>
      <c r="J168" s="23">
        <v>108000</v>
      </c>
      <c r="Q168" s="22">
        <v>255</v>
      </c>
      <c r="R168" s="23">
        <v>145000</v>
      </c>
      <c r="T168" s="23">
        <v>265979</v>
      </c>
      <c r="V168" s="23">
        <v>230000</v>
      </c>
    </row>
    <row r="169" spans="1:22" x14ac:dyDescent="0.2">
      <c r="A169">
        <v>168</v>
      </c>
      <c r="B169" t="s">
        <v>87</v>
      </c>
      <c r="C169" s="1">
        <v>325624</v>
      </c>
      <c r="I169" s="22">
        <v>748</v>
      </c>
      <c r="J169" s="23">
        <v>265979</v>
      </c>
      <c r="Q169" s="22">
        <v>256</v>
      </c>
      <c r="R169" s="23">
        <v>230000</v>
      </c>
      <c r="T169" s="23">
        <v>96500</v>
      </c>
      <c r="V169" s="23">
        <v>207500</v>
      </c>
    </row>
    <row r="170" spans="1:22" x14ac:dyDescent="0.2">
      <c r="A170">
        <v>169</v>
      </c>
      <c r="B170" t="s">
        <v>87</v>
      </c>
      <c r="C170" s="1">
        <v>183500</v>
      </c>
      <c r="I170" s="22">
        <v>751</v>
      </c>
      <c r="J170" s="23">
        <v>96500</v>
      </c>
      <c r="Q170" s="22">
        <v>257</v>
      </c>
      <c r="R170" s="23">
        <v>207500</v>
      </c>
      <c r="T170" s="23">
        <v>100000</v>
      </c>
      <c r="V170" s="23">
        <v>220000</v>
      </c>
    </row>
    <row r="171" spans="1:22" x14ac:dyDescent="0.2">
      <c r="A171">
        <v>170</v>
      </c>
      <c r="B171" t="s">
        <v>122</v>
      </c>
      <c r="C171" s="1">
        <v>228000</v>
      </c>
      <c r="I171" s="22">
        <v>762</v>
      </c>
      <c r="J171" s="23">
        <v>100000</v>
      </c>
      <c r="Q171" s="22">
        <v>258</v>
      </c>
      <c r="R171" s="23">
        <v>220000</v>
      </c>
      <c r="T171" s="23">
        <v>395000</v>
      </c>
      <c r="V171" s="23">
        <v>231500</v>
      </c>
    </row>
    <row r="172" spans="1:22" x14ac:dyDescent="0.2">
      <c r="A172">
        <v>171</v>
      </c>
      <c r="B172" t="s">
        <v>87</v>
      </c>
      <c r="C172" s="1">
        <v>128500</v>
      </c>
      <c r="I172" s="22">
        <v>775</v>
      </c>
      <c r="J172" s="23">
        <v>395000</v>
      </c>
      <c r="Q172" s="22">
        <v>259</v>
      </c>
      <c r="R172" s="23">
        <v>231500</v>
      </c>
      <c r="T172" s="23">
        <v>162000</v>
      </c>
      <c r="V172" s="23">
        <v>97000</v>
      </c>
    </row>
    <row r="173" spans="1:22" x14ac:dyDescent="0.2">
      <c r="A173">
        <v>172</v>
      </c>
      <c r="B173" t="s">
        <v>122</v>
      </c>
      <c r="C173" s="1">
        <v>215000</v>
      </c>
      <c r="I173" s="22">
        <v>776</v>
      </c>
      <c r="J173" s="23">
        <v>162000</v>
      </c>
      <c r="Q173" s="22">
        <v>260</v>
      </c>
      <c r="R173" s="23">
        <v>97000</v>
      </c>
      <c r="T173" s="23">
        <v>165500</v>
      </c>
      <c r="V173" s="23">
        <v>276000</v>
      </c>
    </row>
    <row r="174" spans="1:22" x14ac:dyDescent="0.2">
      <c r="A174">
        <v>173</v>
      </c>
      <c r="B174" t="s">
        <v>87</v>
      </c>
      <c r="C174" s="1">
        <v>239000</v>
      </c>
      <c r="I174" s="22">
        <v>784</v>
      </c>
      <c r="J174" s="23">
        <v>165500</v>
      </c>
      <c r="Q174" s="22">
        <v>262</v>
      </c>
      <c r="R174" s="23">
        <v>276000</v>
      </c>
      <c r="T174" s="23">
        <v>107900</v>
      </c>
      <c r="V174" s="23">
        <v>73000</v>
      </c>
    </row>
    <row r="175" spans="1:22" x14ac:dyDescent="0.2">
      <c r="A175">
        <v>174</v>
      </c>
      <c r="B175" t="s">
        <v>87</v>
      </c>
      <c r="C175" s="1">
        <v>163000</v>
      </c>
      <c r="I175" s="22">
        <v>789</v>
      </c>
      <c r="J175" s="23">
        <v>107900</v>
      </c>
      <c r="Q175" s="22">
        <v>265</v>
      </c>
      <c r="R175" s="23">
        <v>73000</v>
      </c>
      <c r="T175" s="23">
        <v>146800</v>
      </c>
      <c r="V175" s="23">
        <v>175500</v>
      </c>
    </row>
    <row r="176" spans="1:22" x14ac:dyDescent="0.2">
      <c r="A176">
        <v>175</v>
      </c>
      <c r="B176" t="s">
        <v>87</v>
      </c>
      <c r="C176" s="1">
        <v>184000</v>
      </c>
      <c r="I176" s="22">
        <v>792</v>
      </c>
      <c r="J176" s="23">
        <v>146800</v>
      </c>
      <c r="Q176" s="22">
        <v>266</v>
      </c>
      <c r="R176" s="23">
        <v>175500</v>
      </c>
      <c r="T176" s="23">
        <v>194500</v>
      </c>
      <c r="V176" s="23">
        <v>179500</v>
      </c>
    </row>
    <row r="177" spans="1:22" x14ac:dyDescent="0.2">
      <c r="A177">
        <v>176</v>
      </c>
      <c r="B177" t="s">
        <v>122</v>
      </c>
      <c r="C177" s="1">
        <v>243000</v>
      </c>
      <c r="I177" s="22">
        <v>795</v>
      </c>
      <c r="J177" s="23">
        <v>194500</v>
      </c>
      <c r="Q177" s="22">
        <v>268</v>
      </c>
      <c r="R177" s="23">
        <v>179500</v>
      </c>
      <c r="T177" s="23">
        <v>175000</v>
      </c>
      <c r="V177" s="23">
        <v>120500</v>
      </c>
    </row>
    <row r="178" spans="1:22" x14ac:dyDescent="0.2">
      <c r="A178">
        <v>177</v>
      </c>
      <c r="B178" t="s">
        <v>122</v>
      </c>
      <c r="C178" s="1">
        <v>211000</v>
      </c>
      <c r="I178" s="22">
        <v>800</v>
      </c>
      <c r="J178" s="23">
        <v>175000</v>
      </c>
      <c r="Q178" s="22">
        <v>269</v>
      </c>
      <c r="R178" s="23">
        <v>120500</v>
      </c>
      <c r="T178" s="23">
        <v>227680</v>
      </c>
      <c r="V178" s="23">
        <v>266000</v>
      </c>
    </row>
    <row r="179" spans="1:22" x14ac:dyDescent="0.2">
      <c r="A179">
        <v>178</v>
      </c>
      <c r="B179" t="s">
        <v>87</v>
      </c>
      <c r="C179" s="1">
        <v>172500</v>
      </c>
      <c r="I179" s="22">
        <v>806</v>
      </c>
      <c r="J179" s="23">
        <v>227680</v>
      </c>
      <c r="Q179" s="22">
        <v>271</v>
      </c>
      <c r="R179" s="23">
        <v>266000</v>
      </c>
      <c r="T179" s="23">
        <v>106000</v>
      </c>
      <c r="V179" s="23">
        <v>139000</v>
      </c>
    </row>
    <row r="180" spans="1:22" x14ac:dyDescent="0.2">
      <c r="A180">
        <v>179</v>
      </c>
      <c r="B180" t="s">
        <v>166</v>
      </c>
      <c r="C180" s="1">
        <v>501837</v>
      </c>
      <c r="I180" s="22">
        <v>810</v>
      </c>
      <c r="J180" s="23">
        <v>106000</v>
      </c>
      <c r="Q180" s="22">
        <v>274</v>
      </c>
      <c r="R180" s="23">
        <v>139000</v>
      </c>
      <c r="T180" s="23">
        <v>137000</v>
      </c>
      <c r="V180" s="23">
        <v>205000</v>
      </c>
    </row>
    <row r="181" spans="1:22" x14ac:dyDescent="0.2">
      <c r="A181">
        <v>180</v>
      </c>
      <c r="B181" t="s">
        <v>87</v>
      </c>
      <c r="C181" s="1">
        <v>100000</v>
      </c>
      <c r="I181" s="22">
        <v>817</v>
      </c>
      <c r="J181" s="23">
        <v>137000</v>
      </c>
      <c r="Q181" s="22">
        <v>276</v>
      </c>
      <c r="R181" s="23">
        <v>205000</v>
      </c>
      <c r="T181" s="23">
        <v>225000</v>
      </c>
      <c r="V181" s="23">
        <v>201000</v>
      </c>
    </row>
    <row r="182" spans="1:22" x14ac:dyDescent="0.2">
      <c r="A182">
        <v>181</v>
      </c>
      <c r="B182" t="s">
        <v>87</v>
      </c>
      <c r="C182" s="1">
        <v>177000</v>
      </c>
      <c r="I182" s="22">
        <v>823</v>
      </c>
      <c r="J182" s="23">
        <v>225000</v>
      </c>
      <c r="Q182" s="22">
        <v>277</v>
      </c>
      <c r="R182" s="23">
        <v>201000</v>
      </c>
      <c r="T182" s="23">
        <v>166000</v>
      </c>
      <c r="V182" s="23">
        <v>415298</v>
      </c>
    </row>
    <row r="183" spans="1:22" x14ac:dyDescent="0.2">
      <c r="A183">
        <v>182</v>
      </c>
      <c r="B183" t="s">
        <v>87</v>
      </c>
      <c r="C183" s="1">
        <v>200100</v>
      </c>
      <c r="I183" s="22">
        <v>831</v>
      </c>
      <c r="J183" s="23">
        <v>166000</v>
      </c>
      <c r="Q183" s="22">
        <v>279</v>
      </c>
      <c r="R183" s="23">
        <v>415298</v>
      </c>
      <c r="T183" s="23">
        <v>141000</v>
      </c>
      <c r="V183" s="23">
        <v>192000</v>
      </c>
    </row>
    <row r="184" spans="1:22" x14ac:dyDescent="0.2">
      <c r="A184">
        <v>183</v>
      </c>
      <c r="B184" t="s">
        <v>87</v>
      </c>
      <c r="C184" s="1">
        <v>120000</v>
      </c>
      <c r="I184" s="22">
        <v>844</v>
      </c>
      <c r="J184" s="23">
        <v>141000</v>
      </c>
      <c r="Q184" s="22">
        <v>280</v>
      </c>
      <c r="R184" s="23">
        <v>192000</v>
      </c>
      <c r="T184" s="23">
        <v>187000</v>
      </c>
      <c r="V184" s="23">
        <v>228500</v>
      </c>
    </row>
    <row r="185" spans="1:22" x14ac:dyDescent="0.2">
      <c r="A185">
        <v>184</v>
      </c>
      <c r="B185" t="s">
        <v>87</v>
      </c>
      <c r="C185" s="1">
        <v>200000</v>
      </c>
      <c r="I185" s="22">
        <v>850</v>
      </c>
      <c r="J185" s="23">
        <v>187000</v>
      </c>
      <c r="Q185" s="22">
        <v>281</v>
      </c>
      <c r="R185" s="23">
        <v>228500</v>
      </c>
      <c r="T185" s="23">
        <v>158000</v>
      </c>
      <c r="V185" s="23">
        <v>185000</v>
      </c>
    </row>
    <row r="186" spans="1:22" x14ac:dyDescent="0.2">
      <c r="A186">
        <v>185</v>
      </c>
      <c r="B186" t="s">
        <v>87</v>
      </c>
      <c r="C186" s="1">
        <v>127000</v>
      </c>
      <c r="I186" s="22">
        <v>854</v>
      </c>
      <c r="J186" s="23">
        <v>158000</v>
      </c>
      <c r="Q186" s="22">
        <v>282</v>
      </c>
      <c r="R186" s="23">
        <v>185000</v>
      </c>
      <c r="T186" s="23">
        <v>127000</v>
      </c>
      <c r="V186" s="23">
        <v>207500</v>
      </c>
    </row>
    <row r="187" spans="1:22" x14ac:dyDescent="0.2">
      <c r="A187">
        <v>186</v>
      </c>
      <c r="B187" t="s">
        <v>87</v>
      </c>
      <c r="C187" s="1">
        <v>475000</v>
      </c>
      <c r="I187" s="22">
        <v>856</v>
      </c>
      <c r="J187" s="23">
        <v>127000</v>
      </c>
      <c r="Q187" s="22">
        <v>283</v>
      </c>
      <c r="R187" s="23">
        <v>207500</v>
      </c>
      <c r="T187" s="23">
        <v>250000</v>
      </c>
      <c r="V187" s="23">
        <v>244600</v>
      </c>
    </row>
    <row r="188" spans="1:22" x14ac:dyDescent="0.2">
      <c r="A188">
        <v>187</v>
      </c>
      <c r="B188" t="s">
        <v>166</v>
      </c>
      <c r="C188" s="1">
        <v>173000</v>
      </c>
      <c r="I188" s="22">
        <v>860</v>
      </c>
      <c r="J188" s="23">
        <v>250000</v>
      </c>
      <c r="Q188" s="22">
        <v>284</v>
      </c>
      <c r="R188" s="23">
        <v>244600</v>
      </c>
      <c r="T188" s="23">
        <v>189950</v>
      </c>
      <c r="V188" s="23">
        <v>179200</v>
      </c>
    </row>
    <row r="189" spans="1:22" x14ac:dyDescent="0.2">
      <c r="A189">
        <v>188</v>
      </c>
      <c r="B189" t="s">
        <v>87</v>
      </c>
      <c r="C189" s="1">
        <v>135000</v>
      </c>
      <c r="I189" s="22">
        <v>861</v>
      </c>
      <c r="J189" s="23">
        <v>189950</v>
      </c>
      <c r="Q189" s="22">
        <v>285</v>
      </c>
      <c r="R189" s="23">
        <v>179200</v>
      </c>
      <c r="T189" s="23">
        <v>152000</v>
      </c>
      <c r="V189" s="23">
        <v>164700</v>
      </c>
    </row>
    <row r="190" spans="1:22" x14ac:dyDescent="0.2">
      <c r="A190">
        <v>189</v>
      </c>
      <c r="B190" t="s">
        <v>87</v>
      </c>
      <c r="C190" s="1">
        <v>153337</v>
      </c>
      <c r="I190" s="22">
        <v>863</v>
      </c>
      <c r="J190" s="23">
        <v>152000</v>
      </c>
      <c r="Q190" s="22">
        <v>286</v>
      </c>
      <c r="R190" s="23">
        <v>164700</v>
      </c>
      <c r="T190" s="23">
        <v>129000</v>
      </c>
      <c r="V190" s="23">
        <v>159000</v>
      </c>
    </row>
    <row r="191" spans="1:22" x14ac:dyDescent="0.2">
      <c r="A191">
        <v>190</v>
      </c>
      <c r="B191" t="s">
        <v>87</v>
      </c>
      <c r="C191" s="1">
        <v>286000</v>
      </c>
      <c r="I191" s="22">
        <v>868</v>
      </c>
      <c r="J191" s="23">
        <v>129000</v>
      </c>
      <c r="Q191" s="22">
        <v>287</v>
      </c>
      <c r="R191" s="23">
        <v>159000</v>
      </c>
      <c r="T191" s="23">
        <v>169000</v>
      </c>
      <c r="V191" s="23">
        <v>122000</v>
      </c>
    </row>
    <row r="192" spans="1:22" x14ac:dyDescent="0.2">
      <c r="A192">
        <v>191</v>
      </c>
      <c r="B192" t="s">
        <v>87</v>
      </c>
      <c r="C192" s="1">
        <v>315000</v>
      </c>
      <c r="I192" s="22">
        <v>869</v>
      </c>
      <c r="J192" s="23">
        <v>169000</v>
      </c>
      <c r="Q192" s="22">
        <v>289</v>
      </c>
      <c r="R192" s="23">
        <v>122000</v>
      </c>
      <c r="T192" s="23">
        <v>116000</v>
      </c>
      <c r="V192" s="23">
        <v>153575</v>
      </c>
    </row>
    <row r="193" spans="1:22" x14ac:dyDescent="0.2">
      <c r="A193">
        <v>192</v>
      </c>
      <c r="B193" t="s">
        <v>166</v>
      </c>
      <c r="C193" s="1">
        <v>184000</v>
      </c>
      <c r="I193" s="22">
        <v>873</v>
      </c>
      <c r="J193" s="23">
        <v>116000</v>
      </c>
      <c r="Q193" s="22">
        <v>290</v>
      </c>
      <c r="R193" s="23">
        <v>153575</v>
      </c>
      <c r="T193" s="23">
        <v>178000</v>
      </c>
      <c r="V193" s="23">
        <v>233230</v>
      </c>
    </row>
    <row r="194" spans="1:22" x14ac:dyDescent="0.2">
      <c r="A194">
        <v>193</v>
      </c>
      <c r="B194" t="s">
        <v>87</v>
      </c>
      <c r="C194" s="1">
        <v>192000</v>
      </c>
      <c r="I194" s="22">
        <v>883</v>
      </c>
      <c r="J194" s="23">
        <v>178000</v>
      </c>
      <c r="Q194" s="22">
        <v>291</v>
      </c>
      <c r="R194" s="23">
        <v>233230</v>
      </c>
      <c r="T194" s="23">
        <v>145000</v>
      </c>
      <c r="V194" s="23">
        <v>135900</v>
      </c>
    </row>
    <row r="195" spans="1:22" x14ac:dyDescent="0.2">
      <c r="A195">
        <v>194</v>
      </c>
      <c r="B195" t="s">
        <v>87</v>
      </c>
      <c r="C195" s="1">
        <v>130000</v>
      </c>
      <c r="I195" s="22">
        <v>887</v>
      </c>
      <c r="J195" s="23">
        <v>145000</v>
      </c>
      <c r="Q195" s="22">
        <v>292</v>
      </c>
      <c r="R195" s="23">
        <v>135900</v>
      </c>
      <c r="T195" s="23">
        <v>122900</v>
      </c>
      <c r="V195" s="23">
        <v>131000</v>
      </c>
    </row>
    <row r="196" spans="1:22" x14ac:dyDescent="0.2">
      <c r="A196">
        <v>195</v>
      </c>
      <c r="B196" t="s">
        <v>87</v>
      </c>
      <c r="C196" s="1">
        <v>127000</v>
      </c>
      <c r="I196" s="22">
        <v>891</v>
      </c>
      <c r="J196" s="23">
        <v>122900</v>
      </c>
      <c r="Q196" s="22">
        <v>293</v>
      </c>
      <c r="R196" s="23">
        <v>131000</v>
      </c>
      <c r="T196" s="23">
        <v>255000</v>
      </c>
      <c r="V196" s="23">
        <v>167000</v>
      </c>
    </row>
    <row r="197" spans="1:22" x14ac:dyDescent="0.2">
      <c r="A197">
        <v>196</v>
      </c>
      <c r="B197" t="s">
        <v>112</v>
      </c>
      <c r="C197" s="1">
        <v>148500</v>
      </c>
      <c r="I197" s="22">
        <v>907</v>
      </c>
      <c r="J197" s="23">
        <v>255000</v>
      </c>
      <c r="Q197" s="22">
        <v>295</v>
      </c>
      <c r="R197" s="23">
        <v>167000</v>
      </c>
      <c r="T197" s="23">
        <v>154300</v>
      </c>
      <c r="V197" s="23">
        <v>152000</v>
      </c>
    </row>
    <row r="198" spans="1:22" x14ac:dyDescent="0.2">
      <c r="A198">
        <v>197</v>
      </c>
      <c r="B198" t="s">
        <v>87</v>
      </c>
      <c r="C198" s="1">
        <v>311872</v>
      </c>
      <c r="I198" s="22">
        <v>911</v>
      </c>
      <c r="J198" s="23">
        <v>154300</v>
      </c>
      <c r="Q198" s="22">
        <v>297</v>
      </c>
      <c r="R198" s="23">
        <v>152000</v>
      </c>
      <c r="T198" s="23">
        <v>238000</v>
      </c>
      <c r="V198" s="23">
        <v>239000</v>
      </c>
    </row>
    <row r="199" spans="1:22" x14ac:dyDescent="0.2">
      <c r="A199">
        <v>198</v>
      </c>
      <c r="B199" t="s">
        <v>122</v>
      </c>
      <c r="C199" s="1">
        <v>235000</v>
      </c>
      <c r="I199" s="22">
        <v>919</v>
      </c>
      <c r="J199" s="23">
        <v>238000</v>
      </c>
      <c r="Q199" s="22">
        <v>298</v>
      </c>
      <c r="R199" s="23">
        <v>239000</v>
      </c>
      <c r="T199" s="23">
        <v>176500</v>
      </c>
      <c r="V199" s="23">
        <v>175000</v>
      </c>
    </row>
    <row r="200" spans="1:22" x14ac:dyDescent="0.2">
      <c r="A200">
        <v>199</v>
      </c>
      <c r="B200" t="s">
        <v>122</v>
      </c>
      <c r="C200" s="1">
        <v>104000</v>
      </c>
      <c r="I200" s="22">
        <v>920</v>
      </c>
      <c r="J200" s="23">
        <v>176500</v>
      </c>
      <c r="Q200" s="22">
        <v>299</v>
      </c>
      <c r="R200" s="23">
        <v>175000</v>
      </c>
      <c r="T200" s="23">
        <v>175000</v>
      </c>
      <c r="V200" s="23">
        <v>158500</v>
      </c>
    </row>
    <row r="201" spans="1:22" x14ac:dyDescent="0.2">
      <c r="A201">
        <v>200</v>
      </c>
      <c r="B201" t="s">
        <v>87</v>
      </c>
      <c r="C201" s="1">
        <v>274900</v>
      </c>
      <c r="I201" s="22">
        <v>926</v>
      </c>
      <c r="J201" s="23">
        <v>175000</v>
      </c>
      <c r="Q201" s="22">
        <v>300</v>
      </c>
      <c r="R201" s="23">
        <v>158500</v>
      </c>
      <c r="T201" s="23">
        <v>222000</v>
      </c>
      <c r="V201" s="23">
        <v>267000</v>
      </c>
    </row>
    <row r="202" spans="1:22" x14ac:dyDescent="0.2">
      <c r="A202">
        <v>201</v>
      </c>
      <c r="B202" t="s">
        <v>122</v>
      </c>
      <c r="C202" s="1">
        <v>140000</v>
      </c>
      <c r="I202" s="22">
        <v>930</v>
      </c>
      <c r="J202" s="23">
        <v>222000</v>
      </c>
      <c r="Q202" s="22">
        <v>302</v>
      </c>
      <c r="R202" s="23">
        <v>267000</v>
      </c>
      <c r="T202" s="23">
        <v>320000</v>
      </c>
      <c r="V202" s="23">
        <v>295000</v>
      </c>
    </row>
    <row r="203" spans="1:22" x14ac:dyDescent="0.2">
      <c r="A203">
        <v>202</v>
      </c>
      <c r="B203" t="s">
        <v>87</v>
      </c>
      <c r="C203" s="1">
        <v>171500</v>
      </c>
      <c r="I203" s="22">
        <v>933</v>
      </c>
      <c r="J203" s="23">
        <v>320000</v>
      </c>
      <c r="Q203" s="22">
        <v>305</v>
      </c>
      <c r="R203" s="23">
        <v>295000</v>
      </c>
      <c r="T203" s="23">
        <v>190000</v>
      </c>
      <c r="V203" s="23">
        <v>305900</v>
      </c>
    </row>
    <row r="204" spans="1:22" x14ac:dyDescent="0.2">
      <c r="A204">
        <v>203</v>
      </c>
      <c r="B204" t="s">
        <v>122</v>
      </c>
      <c r="C204" s="1">
        <v>112000</v>
      </c>
      <c r="I204" s="22">
        <v>934</v>
      </c>
      <c r="J204" s="23">
        <v>190000</v>
      </c>
      <c r="Q204" s="22">
        <v>306</v>
      </c>
      <c r="R204" s="23">
        <v>305900</v>
      </c>
      <c r="T204" s="23">
        <v>214000</v>
      </c>
      <c r="V204" s="23">
        <v>225000</v>
      </c>
    </row>
    <row r="205" spans="1:22" x14ac:dyDescent="0.2">
      <c r="A205">
        <v>204</v>
      </c>
      <c r="B205" t="s">
        <v>87</v>
      </c>
      <c r="C205" s="1">
        <v>149000</v>
      </c>
      <c r="I205" s="22">
        <v>942</v>
      </c>
      <c r="J205" s="23">
        <v>214000</v>
      </c>
      <c r="Q205" s="22">
        <v>307</v>
      </c>
      <c r="R205" s="23">
        <v>225000</v>
      </c>
      <c r="T205" s="23">
        <v>124900</v>
      </c>
      <c r="V205" s="23">
        <v>89500</v>
      </c>
    </row>
    <row r="206" spans="1:22" x14ac:dyDescent="0.2">
      <c r="A206">
        <v>205</v>
      </c>
      <c r="B206" t="s">
        <v>87</v>
      </c>
      <c r="C206" s="1">
        <v>110000</v>
      </c>
      <c r="I206" s="22">
        <v>946</v>
      </c>
      <c r="J206" s="23">
        <v>124900</v>
      </c>
      <c r="Q206" s="22">
        <v>308</v>
      </c>
      <c r="R206" s="23">
        <v>89500</v>
      </c>
      <c r="T206" s="23">
        <v>119900</v>
      </c>
      <c r="V206" s="23">
        <v>82500</v>
      </c>
    </row>
    <row r="207" spans="1:22" x14ac:dyDescent="0.2">
      <c r="A207">
        <v>206</v>
      </c>
      <c r="B207" t="s">
        <v>122</v>
      </c>
      <c r="C207" s="1">
        <v>180500</v>
      </c>
      <c r="I207" s="22">
        <v>952</v>
      </c>
      <c r="J207" s="23">
        <v>119900</v>
      </c>
      <c r="Q207" s="22">
        <v>309</v>
      </c>
      <c r="R207" s="23">
        <v>82500</v>
      </c>
      <c r="T207" s="23">
        <v>155000</v>
      </c>
      <c r="V207" s="23">
        <v>360000</v>
      </c>
    </row>
    <row r="208" spans="1:22" x14ac:dyDescent="0.2">
      <c r="A208">
        <v>207</v>
      </c>
      <c r="B208" t="s">
        <v>166</v>
      </c>
      <c r="C208" s="1">
        <v>143900</v>
      </c>
      <c r="I208" s="22">
        <v>960</v>
      </c>
      <c r="J208" s="23">
        <v>155000</v>
      </c>
      <c r="Q208" s="22">
        <v>310</v>
      </c>
      <c r="R208" s="23">
        <v>360000</v>
      </c>
      <c r="T208" s="23">
        <v>272000</v>
      </c>
      <c r="V208" s="23">
        <v>165600</v>
      </c>
    </row>
    <row r="209" spans="1:22" x14ac:dyDescent="0.2">
      <c r="A209">
        <v>208</v>
      </c>
      <c r="B209" t="s">
        <v>87</v>
      </c>
      <c r="C209" s="1">
        <v>141000</v>
      </c>
      <c r="I209" s="22">
        <v>962</v>
      </c>
      <c r="J209" s="23">
        <v>272000</v>
      </c>
      <c r="Q209" s="22">
        <v>311</v>
      </c>
      <c r="R209" s="23">
        <v>165600</v>
      </c>
      <c r="T209" s="23">
        <v>155000</v>
      </c>
      <c r="V209" s="23">
        <v>132000</v>
      </c>
    </row>
    <row r="210" spans="1:22" x14ac:dyDescent="0.2">
      <c r="A210">
        <v>209</v>
      </c>
      <c r="B210" t="s">
        <v>87</v>
      </c>
      <c r="C210" s="1">
        <v>277000</v>
      </c>
      <c r="I210" s="22">
        <v>963</v>
      </c>
      <c r="J210" s="23">
        <v>155000</v>
      </c>
      <c r="Q210" s="22">
        <v>312</v>
      </c>
      <c r="R210" s="23">
        <v>132000</v>
      </c>
      <c r="T210" s="23">
        <v>239000</v>
      </c>
      <c r="V210" s="23">
        <v>119900</v>
      </c>
    </row>
    <row r="211" spans="1:22" x14ac:dyDescent="0.2">
      <c r="A211">
        <v>210</v>
      </c>
      <c r="B211" t="s">
        <v>87</v>
      </c>
      <c r="C211" s="1">
        <v>145000</v>
      </c>
      <c r="I211" s="22">
        <v>964</v>
      </c>
      <c r="J211" s="23">
        <v>239000</v>
      </c>
      <c r="Q211" s="22">
        <v>313</v>
      </c>
      <c r="R211" s="23">
        <v>119900</v>
      </c>
      <c r="T211" s="23">
        <v>214900</v>
      </c>
      <c r="V211" s="23">
        <v>375000</v>
      </c>
    </row>
    <row r="212" spans="1:22" x14ac:dyDescent="0.2">
      <c r="A212">
        <v>211</v>
      </c>
      <c r="B212" t="s">
        <v>87</v>
      </c>
      <c r="C212" s="1">
        <v>98000</v>
      </c>
      <c r="I212" s="22">
        <v>965</v>
      </c>
      <c r="J212" s="23">
        <v>214900</v>
      </c>
      <c r="Q212" s="22">
        <v>314</v>
      </c>
      <c r="R212" s="23">
        <v>375000</v>
      </c>
      <c r="T212" s="23">
        <v>182000</v>
      </c>
      <c r="V212" s="23">
        <v>178000</v>
      </c>
    </row>
    <row r="213" spans="1:22" x14ac:dyDescent="0.2">
      <c r="A213">
        <v>212</v>
      </c>
      <c r="B213" t="s">
        <v>122</v>
      </c>
      <c r="C213" s="1">
        <v>186000</v>
      </c>
      <c r="I213" s="22">
        <v>974</v>
      </c>
      <c r="J213" s="23">
        <v>182000</v>
      </c>
      <c r="Q213" s="22">
        <v>315</v>
      </c>
      <c r="R213" s="23">
        <v>178000</v>
      </c>
      <c r="T213" s="23">
        <v>167500</v>
      </c>
      <c r="V213" s="23">
        <v>188500</v>
      </c>
    </row>
    <row r="214" spans="1:22" x14ac:dyDescent="0.2">
      <c r="A214">
        <v>213</v>
      </c>
      <c r="B214" t="s">
        <v>87</v>
      </c>
      <c r="C214" s="1">
        <v>252678</v>
      </c>
      <c r="I214" s="22">
        <v>975</v>
      </c>
      <c r="J214" s="23">
        <v>167500</v>
      </c>
      <c r="Q214" s="22">
        <v>316</v>
      </c>
      <c r="R214" s="23">
        <v>188500</v>
      </c>
      <c r="T214" s="23">
        <v>165000</v>
      </c>
      <c r="V214" s="23">
        <v>270000</v>
      </c>
    </row>
    <row r="215" spans="1:22" x14ac:dyDescent="0.2">
      <c r="A215">
        <v>214</v>
      </c>
      <c r="B215" t="s">
        <v>166</v>
      </c>
      <c r="C215" s="1">
        <v>156000</v>
      </c>
      <c r="I215" s="22">
        <v>976</v>
      </c>
      <c r="J215" s="23">
        <v>165000</v>
      </c>
      <c r="Q215" s="22">
        <v>318</v>
      </c>
      <c r="R215" s="23">
        <v>270000</v>
      </c>
      <c r="T215" s="23">
        <v>139000</v>
      </c>
      <c r="V215" s="23">
        <v>260000</v>
      </c>
    </row>
    <row r="216" spans="1:22" x14ac:dyDescent="0.2">
      <c r="A216">
        <v>215</v>
      </c>
      <c r="B216" t="s">
        <v>112</v>
      </c>
      <c r="C216" s="1">
        <v>161750</v>
      </c>
      <c r="I216" s="22">
        <v>980</v>
      </c>
      <c r="J216" s="23">
        <v>139000</v>
      </c>
      <c r="Q216" s="22">
        <v>319</v>
      </c>
      <c r="R216" s="23">
        <v>260000</v>
      </c>
      <c r="T216" s="23">
        <v>178400</v>
      </c>
      <c r="V216" s="23">
        <v>187500</v>
      </c>
    </row>
    <row r="217" spans="1:22" x14ac:dyDescent="0.2">
      <c r="A217">
        <v>216</v>
      </c>
      <c r="B217" t="s">
        <v>87</v>
      </c>
      <c r="C217" s="1">
        <v>134450</v>
      </c>
      <c r="I217" s="22">
        <v>981</v>
      </c>
      <c r="J217" s="23">
        <v>178400</v>
      </c>
      <c r="Q217" s="22">
        <v>320</v>
      </c>
      <c r="R217" s="23">
        <v>187500</v>
      </c>
      <c r="T217" s="23">
        <v>336000</v>
      </c>
      <c r="V217" s="23">
        <v>354000</v>
      </c>
    </row>
    <row r="218" spans="1:22" x14ac:dyDescent="0.2">
      <c r="A218">
        <v>217</v>
      </c>
      <c r="B218" t="s">
        <v>87</v>
      </c>
      <c r="C218" s="1">
        <v>210000</v>
      </c>
      <c r="I218" s="22">
        <v>982</v>
      </c>
      <c r="J218" s="23">
        <v>336000</v>
      </c>
      <c r="Q218" s="22">
        <v>322</v>
      </c>
      <c r="R218" s="23">
        <v>354000</v>
      </c>
      <c r="T218" s="23">
        <v>255900</v>
      </c>
      <c r="V218" s="23">
        <v>301000</v>
      </c>
    </row>
    <row r="219" spans="1:22" x14ac:dyDescent="0.2">
      <c r="A219">
        <v>218</v>
      </c>
      <c r="B219" t="s">
        <v>87</v>
      </c>
      <c r="C219" s="1">
        <v>107000</v>
      </c>
      <c r="I219" s="22">
        <v>984</v>
      </c>
      <c r="J219" s="23">
        <v>255900</v>
      </c>
      <c r="Q219" s="22">
        <v>323</v>
      </c>
      <c r="R219" s="23">
        <v>301000</v>
      </c>
      <c r="T219" s="23">
        <v>117000</v>
      </c>
      <c r="V219" s="23">
        <v>126175</v>
      </c>
    </row>
    <row r="220" spans="1:22" x14ac:dyDescent="0.2">
      <c r="A220">
        <v>219</v>
      </c>
      <c r="B220" t="s">
        <v>122</v>
      </c>
      <c r="C220" s="1">
        <v>311500</v>
      </c>
      <c r="I220" s="22">
        <v>987</v>
      </c>
      <c r="J220" s="23">
        <v>117000</v>
      </c>
      <c r="Q220" s="22">
        <v>324</v>
      </c>
      <c r="R220" s="23">
        <v>126175</v>
      </c>
      <c r="T220" s="23">
        <v>168000</v>
      </c>
      <c r="V220" s="23">
        <v>87000</v>
      </c>
    </row>
    <row r="221" spans="1:22" x14ac:dyDescent="0.2">
      <c r="A221">
        <v>220</v>
      </c>
      <c r="B221" t="s">
        <v>87</v>
      </c>
      <c r="C221" s="1">
        <v>167240</v>
      </c>
      <c r="I221" s="22">
        <v>992</v>
      </c>
      <c r="J221" s="23">
        <v>168000</v>
      </c>
      <c r="Q221" s="22">
        <v>326</v>
      </c>
      <c r="R221" s="23">
        <v>87000</v>
      </c>
      <c r="T221" s="23">
        <v>337500</v>
      </c>
      <c r="V221" s="23">
        <v>145250</v>
      </c>
    </row>
    <row r="222" spans="1:22" x14ac:dyDescent="0.2">
      <c r="A222">
        <v>221</v>
      </c>
      <c r="B222" t="s">
        <v>87</v>
      </c>
      <c r="C222" s="1">
        <v>204900</v>
      </c>
      <c r="I222" s="22">
        <v>995</v>
      </c>
      <c r="J222" s="23">
        <v>337500</v>
      </c>
      <c r="Q222" s="22">
        <v>328</v>
      </c>
      <c r="R222" s="23">
        <v>145250</v>
      </c>
      <c r="T222" s="23">
        <v>82000</v>
      </c>
      <c r="V222" s="23">
        <v>214500</v>
      </c>
    </row>
    <row r="223" spans="1:22" x14ac:dyDescent="0.2">
      <c r="A223">
        <v>222</v>
      </c>
      <c r="B223" t="s">
        <v>87</v>
      </c>
      <c r="C223" s="1">
        <v>200000</v>
      </c>
      <c r="I223" s="22">
        <v>1001</v>
      </c>
      <c r="J223" s="23">
        <v>82000</v>
      </c>
      <c r="Q223" s="22">
        <v>329</v>
      </c>
      <c r="R223" s="23">
        <v>214500</v>
      </c>
      <c r="T223" s="23">
        <v>86000</v>
      </c>
      <c r="V223" s="23">
        <v>119000</v>
      </c>
    </row>
    <row r="224" spans="1:22" x14ac:dyDescent="0.2">
      <c r="A224">
        <v>223</v>
      </c>
      <c r="B224" t="s">
        <v>87</v>
      </c>
      <c r="C224" s="1">
        <v>179900</v>
      </c>
      <c r="I224" s="22">
        <v>1002</v>
      </c>
      <c r="J224" s="23">
        <v>86000</v>
      </c>
      <c r="Q224" s="22">
        <v>331</v>
      </c>
      <c r="R224" s="23">
        <v>119000</v>
      </c>
      <c r="T224" s="23">
        <v>136905</v>
      </c>
      <c r="V224" s="23">
        <v>139000</v>
      </c>
    </row>
    <row r="225" spans="1:22" x14ac:dyDescent="0.2">
      <c r="A225">
        <v>224</v>
      </c>
      <c r="B225" t="s">
        <v>112</v>
      </c>
      <c r="C225" s="1">
        <v>97000</v>
      </c>
      <c r="I225" s="22">
        <v>1004</v>
      </c>
      <c r="J225" s="23">
        <v>136905</v>
      </c>
      <c r="Q225" s="22">
        <v>332</v>
      </c>
      <c r="R225" s="23">
        <v>139000</v>
      </c>
      <c r="T225" s="23">
        <v>160000</v>
      </c>
      <c r="V225" s="23">
        <v>284000</v>
      </c>
    </row>
    <row r="226" spans="1:22" x14ac:dyDescent="0.2">
      <c r="A226">
        <v>225</v>
      </c>
      <c r="B226" t="s">
        <v>87</v>
      </c>
      <c r="C226" s="1">
        <v>386250</v>
      </c>
      <c r="I226" s="22">
        <v>1019</v>
      </c>
      <c r="J226" s="23">
        <v>160000</v>
      </c>
      <c r="Q226" s="22">
        <v>333</v>
      </c>
      <c r="R226" s="23">
        <v>284000</v>
      </c>
      <c r="T226" s="23">
        <v>287000</v>
      </c>
      <c r="V226" s="23">
        <v>192000</v>
      </c>
    </row>
    <row r="227" spans="1:22" x14ac:dyDescent="0.2">
      <c r="A227">
        <v>226</v>
      </c>
      <c r="B227" t="s">
        <v>87</v>
      </c>
      <c r="C227" s="1">
        <v>112000</v>
      </c>
      <c r="I227" s="22">
        <v>1025</v>
      </c>
      <c r="J227" s="23">
        <v>287000</v>
      </c>
      <c r="Q227" s="22">
        <v>335</v>
      </c>
      <c r="R227" s="23">
        <v>192000</v>
      </c>
      <c r="T227" s="23">
        <v>112500</v>
      </c>
      <c r="V227" s="23">
        <v>214000</v>
      </c>
    </row>
    <row r="228" spans="1:22" x14ac:dyDescent="0.2">
      <c r="A228">
        <v>227</v>
      </c>
      <c r="B228" t="s">
        <v>87</v>
      </c>
      <c r="C228" s="1">
        <v>290000</v>
      </c>
      <c r="I228" s="22">
        <v>1026</v>
      </c>
      <c r="J228" s="23">
        <v>112500</v>
      </c>
      <c r="Q228" s="22">
        <v>338</v>
      </c>
      <c r="R228" s="23">
        <v>214000</v>
      </c>
      <c r="T228" s="23">
        <v>197000</v>
      </c>
      <c r="V228" s="23">
        <v>155000</v>
      </c>
    </row>
    <row r="229" spans="1:22" x14ac:dyDescent="0.2">
      <c r="A229">
        <v>228</v>
      </c>
      <c r="B229" t="s">
        <v>87</v>
      </c>
      <c r="C229" s="1">
        <v>106000</v>
      </c>
      <c r="I229" s="22">
        <v>1032</v>
      </c>
      <c r="J229" s="23">
        <v>197000</v>
      </c>
      <c r="Q229" s="22">
        <v>340</v>
      </c>
      <c r="R229" s="23">
        <v>155000</v>
      </c>
      <c r="T229" s="23">
        <v>310000</v>
      </c>
      <c r="V229" s="23">
        <v>202900</v>
      </c>
    </row>
    <row r="230" spans="1:22" x14ac:dyDescent="0.2">
      <c r="A230">
        <v>229</v>
      </c>
      <c r="B230" t="s">
        <v>112</v>
      </c>
      <c r="C230" s="1">
        <v>125000</v>
      </c>
      <c r="I230" s="22">
        <v>1033</v>
      </c>
      <c r="J230" s="23">
        <v>310000</v>
      </c>
      <c r="Q230" s="22">
        <v>341</v>
      </c>
      <c r="R230" s="23">
        <v>202900</v>
      </c>
      <c r="T230" s="23">
        <v>155000</v>
      </c>
      <c r="V230" s="23">
        <v>82000</v>
      </c>
    </row>
    <row r="231" spans="1:22" x14ac:dyDescent="0.2">
      <c r="A231">
        <v>230</v>
      </c>
      <c r="B231" t="s">
        <v>87</v>
      </c>
      <c r="C231" s="1">
        <v>192500</v>
      </c>
      <c r="I231" s="22">
        <v>1041</v>
      </c>
      <c r="J231" s="23">
        <v>155000</v>
      </c>
      <c r="Q231" s="22">
        <v>342</v>
      </c>
      <c r="R231" s="23">
        <v>82000</v>
      </c>
      <c r="T231" s="23">
        <v>200141</v>
      </c>
      <c r="V231" s="23">
        <v>87500</v>
      </c>
    </row>
    <row r="232" spans="1:22" x14ac:dyDescent="0.2">
      <c r="A232">
        <v>231</v>
      </c>
      <c r="B232" t="s">
        <v>87</v>
      </c>
      <c r="C232" s="1">
        <v>148000</v>
      </c>
      <c r="I232" s="22">
        <v>1052</v>
      </c>
      <c r="J232" s="23">
        <v>200141</v>
      </c>
      <c r="Q232" s="22">
        <v>343</v>
      </c>
      <c r="R232" s="23">
        <v>87500</v>
      </c>
      <c r="T232" s="23">
        <v>165000</v>
      </c>
      <c r="V232" s="23">
        <v>266000</v>
      </c>
    </row>
    <row r="233" spans="1:22" x14ac:dyDescent="0.2">
      <c r="A233">
        <v>232</v>
      </c>
      <c r="B233" t="s">
        <v>87</v>
      </c>
      <c r="C233" s="1">
        <v>403000</v>
      </c>
      <c r="I233" s="22">
        <v>1053</v>
      </c>
      <c r="J233" s="23">
        <v>165000</v>
      </c>
      <c r="Q233" s="22">
        <v>344</v>
      </c>
      <c r="R233" s="23">
        <v>266000</v>
      </c>
      <c r="T233" s="23">
        <v>255000</v>
      </c>
      <c r="V233" s="23">
        <v>85000</v>
      </c>
    </row>
    <row r="234" spans="1:22" x14ac:dyDescent="0.2">
      <c r="A234">
        <v>233</v>
      </c>
      <c r="B234" t="s">
        <v>87</v>
      </c>
      <c r="C234" s="1">
        <v>94500</v>
      </c>
      <c r="I234" s="22">
        <v>1055</v>
      </c>
      <c r="J234" s="23">
        <v>255000</v>
      </c>
      <c r="Q234" s="22">
        <v>345</v>
      </c>
      <c r="R234" s="23">
        <v>85000</v>
      </c>
      <c r="T234" s="23">
        <v>248000</v>
      </c>
      <c r="V234" s="23">
        <v>140200</v>
      </c>
    </row>
    <row r="235" spans="1:22" x14ac:dyDescent="0.2">
      <c r="A235">
        <v>234</v>
      </c>
      <c r="B235" t="s">
        <v>122</v>
      </c>
      <c r="C235" s="1">
        <v>128200</v>
      </c>
      <c r="I235" s="22">
        <v>1058</v>
      </c>
      <c r="J235" s="23">
        <v>248000</v>
      </c>
      <c r="Q235" s="22">
        <v>346</v>
      </c>
      <c r="R235" s="23">
        <v>140200</v>
      </c>
      <c r="T235" s="23">
        <v>220000</v>
      </c>
      <c r="V235" s="23">
        <v>157500</v>
      </c>
    </row>
    <row r="236" spans="1:22" x14ac:dyDescent="0.2">
      <c r="A236">
        <v>235</v>
      </c>
      <c r="B236" t="s">
        <v>87</v>
      </c>
      <c r="C236" s="1">
        <v>216500</v>
      </c>
      <c r="I236" s="22">
        <v>1060</v>
      </c>
      <c r="J236" s="23">
        <v>220000</v>
      </c>
      <c r="Q236" s="22">
        <v>348</v>
      </c>
      <c r="R236" s="23">
        <v>157500</v>
      </c>
      <c r="T236" s="23">
        <v>159500</v>
      </c>
      <c r="V236" s="23">
        <v>154000</v>
      </c>
    </row>
    <row r="237" spans="1:22" x14ac:dyDescent="0.2">
      <c r="A237">
        <v>236</v>
      </c>
      <c r="B237" t="s">
        <v>87</v>
      </c>
      <c r="C237" s="1">
        <v>89500</v>
      </c>
      <c r="I237" s="22">
        <v>1074</v>
      </c>
      <c r="J237" s="23">
        <v>159500</v>
      </c>
      <c r="Q237" s="22">
        <v>349</v>
      </c>
      <c r="R237" s="23">
        <v>154000</v>
      </c>
      <c r="T237" s="23">
        <v>138800</v>
      </c>
      <c r="V237" s="23">
        <v>437154</v>
      </c>
    </row>
    <row r="238" spans="1:22" x14ac:dyDescent="0.2">
      <c r="A238">
        <v>237</v>
      </c>
      <c r="B238" t="s">
        <v>112</v>
      </c>
      <c r="C238" s="1">
        <v>185500</v>
      </c>
      <c r="I238" s="22">
        <v>1078</v>
      </c>
      <c r="J238" s="23">
        <v>138800</v>
      </c>
      <c r="Q238" s="22">
        <v>350</v>
      </c>
      <c r="R238" s="23">
        <v>437154</v>
      </c>
      <c r="T238" s="23">
        <v>133000</v>
      </c>
      <c r="V238" s="23">
        <v>318061</v>
      </c>
    </row>
    <row r="239" spans="1:22" x14ac:dyDescent="0.2">
      <c r="A239">
        <v>238</v>
      </c>
      <c r="B239" t="s">
        <v>166</v>
      </c>
      <c r="C239" s="1">
        <v>194500</v>
      </c>
      <c r="I239" s="22">
        <v>1082</v>
      </c>
      <c r="J239" s="23">
        <v>133000</v>
      </c>
      <c r="Q239" s="22">
        <v>351</v>
      </c>
      <c r="R239" s="23">
        <v>318061</v>
      </c>
      <c r="T239" s="23">
        <v>187500</v>
      </c>
      <c r="V239" s="23">
        <v>190000</v>
      </c>
    </row>
    <row r="240" spans="1:22" x14ac:dyDescent="0.2">
      <c r="A240">
        <v>239</v>
      </c>
      <c r="B240" t="s">
        <v>87</v>
      </c>
      <c r="C240" s="1">
        <v>318000</v>
      </c>
      <c r="I240" s="22">
        <v>1085</v>
      </c>
      <c r="J240" s="23">
        <v>187500</v>
      </c>
      <c r="Q240" s="22">
        <v>352</v>
      </c>
      <c r="R240" s="23">
        <v>190000</v>
      </c>
      <c r="T240" s="23">
        <v>92900</v>
      </c>
      <c r="V240" s="23">
        <v>95000</v>
      </c>
    </row>
    <row r="241" spans="1:22" x14ac:dyDescent="0.2">
      <c r="A241">
        <v>240</v>
      </c>
      <c r="B241" t="s">
        <v>87</v>
      </c>
      <c r="C241" s="1">
        <v>113000</v>
      </c>
      <c r="I241" s="22">
        <v>1091</v>
      </c>
      <c r="J241" s="23">
        <v>92900</v>
      </c>
      <c r="Q241" s="22">
        <v>353</v>
      </c>
      <c r="R241" s="23">
        <v>95000</v>
      </c>
      <c r="T241" s="23">
        <v>146000</v>
      </c>
      <c r="V241" s="23">
        <v>105900</v>
      </c>
    </row>
    <row r="242" spans="1:22" x14ac:dyDescent="0.2">
      <c r="A242">
        <v>241</v>
      </c>
      <c r="B242" t="s">
        <v>87</v>
      </c>
      <c r="C242" s="1">
        <v>262500</v>
      </c>
      <c r="I242" s="22">
        <v>1094</v>
      </c>
      <c r="J242" s="23">
        <v>146000</v>
      </c>
      <c r="Q242" s="22">
        <v>354</v>
      </c>
      <c r="R242" s="23">
        <v>105900</v>
      </c>
      <c r="T242" s="23">
        <v>159500</v>
      </c>
      <c r="V242" s="23">
        <v>140000</v>
      </c>
    </row>
    <row r="243" spans="1:22" x14ac:dyDescent="0.2">
      <c r="A243">
        <v>242</v>
      </c>
      <c r="B243" t="s">
        <v>87</v>
      </c>
      <c r="C243" s="1">
        <v>110500</v>
      </c>
      <c r="I243" s="22">
        <v>1104</v>
      </c>
      <c r="J243" s="23">
        <v>159500</v>
      </c>
      <c r="Q243" s="22">
        <v>355</v>
      </c>
      <c r="R243" s="23">
        <v>140000</v>
      </c>
      <c r="T243" s="23">
        <v>325000</v>
      </c>
      <c r="V243" s="23">
        <v>177500</v>
      </c>
    </row>
    <row r="244" spans="1:22" x14ac:dyDescent="0.2">
      <c r="A244">
        <v>243</v>
      </c>
      <c r="B244" t="s">
        <v>122</v>
      </c>
      <c r="C244" s="1">
        <v>79000</v>
      </c>
      <c r="I244" s="22">
        <v>1106</v>
      </c>
      <c r="J244" s="23">
        <v>325000</v>
      </c>
      <c r="Q244" s="22">
        <v>356</v>
      </c>
      <c r="R244" s="23">
        <v>177500</v>
      </c>
      <c r="T244" s="23">
        <v>179900</v>
      </c>
      <c r="V244" s="23">
        <v>173000</v>
      </c>
    </row>
    <row r="245" spans="1:22" x14ac:dyDescent="0.2">
      <c r="A245">
        <v>244</v>
      </c>
      <c r="B245" t="s">
        <v>122</v>
      </c>
      <c r="C245" s="1">
        <v>120000</v>
      </c>
      <c r="I245" s="22">
        <v>1107</v>
      </c>
      <c r="J245" s="23">
        <v>179900</v>
      </c>
      <c r="Q245" s="22">
        <v>357</v>
      </c>
      <c r="R245" s="23">
        <v>173000</v>
      </c>
      <c r="T245" s="23">
        <v>129900</v>
      </c>
      <c r="V245" s="23">
        <v>134000</v>
      </c>
    </row>
    <row r="246" spans="1:22" x14ac:dyDescent="0.2">
      <c r="A246">
        <v>245</v>
      </c>
      <c r="B246" t="s">
        <v>87</v>
      </c>
      <c r="C246" s="1">
        <v>205000</v>
      </c>
      <c r="I246" s="22">
        <v>1113</v>
      </c>
      <c r="J246" s="23">
        <v>129900</v>
      </c>
      <c r="Q246" s="22">
        <v>358</v>
      </c>
      <c r="R246" s="23">
        <v>134000</v>
      </c>
      <c r="T246" s="23">
        <v>130000</v>
      </c>
      <c r="V246" s="23">
        <v>130000</v>
      </c>
    </row>
    <row r="247" spans="1:22" x14ac:dyDescent="0.2">
      <c r="A247">
        <v>246</v>
      </c>
      <c r="B247" t="s">
        <v>87</v>
      </c>
      <c r="C247" s="1">
        <v>241500</v>
      </c>
      <c r="I247" s="22">
        <v>1118</v>
      </c>
      <c r="J247" s="23">
        <v>130000</v>
      </c>
      <c r="Q247" s="22">
        <v>359</v>
      </c>
      <c r="R247" s="23">
        <v>130000</v>
      </c>
      <c r="T247" s="23">
        <v>112000</v>
      </c>
      <c r="V247" s="23">
        <v>145000</v>
      </c>
    </row>
    <row r="248" spans="1:22" x14ac:dyDescent="0.2">
      <c r="A248">
        <v>247</v>
      </c>
      <c r="B248" t="s">
        <v>87</v>
      </c>
      <c r="C248" s="1">
        <v>137000</v>
      </c>
      <c r="I248" s="22">
        <v>1123</v>
      </c>
      <c r="J248" s="23">
        <v>112000</v>
      </c>
      <c r="Q248" s="22">
        <v>362</v>
      </c>
      <c r="R248" s="23">
        <v>145000</v>
      </c>
      <c r="T248" s="23">
        <v>259000</v>
      </c>
      <c r="V248" s="23">
        <v>118000</v>
      </c>
    </row>
    <row r="249" spans="1:22" x14ac:dyDescent="0.2">
      <c r="A249">
        <v>248</v>
      </c>
      <c r="B249" t="s">
        <v>87</v>
      </c>
      <c r="C249" s="1">
        <v>140000</v>
      </c>
      <c r="I249" s="22">
        <v>1128</v>
      </c>
      <c r="J249" s="23">
        <v>259000</v>
      </c>
      <c r="Q249" s="22">
        <v>364</v>
      </c>
      <c r="R249" s="23">
        <v>118000</v>
      </c>
      <c r="T249" s="23">
        <v>102000</v>
      </c>
      <c r="V249" s="23">
        <v>147000</v>
      </c>
    </row>
    <row r="250" spans="1:22" x14ac:dyDescent="0.2">
      <c r="A250">
        <v>249</v>
      </c>
      <c r="B250" t="s">
        <v>87</v>
      </c>
      <c r="C250" s="1">
        <v>180000</v>
      </c>
      <c r="I250" s="22">
        <v>1136</v>
      </c>
      <c r="J250" s="23">
        <v>102000</v>
      </c>
      <c r="Q250" s="22">
        <v>366</v>
      </c>
      <c r="R250" s="23">
        <v>147000</v>
      </c>
      <c r="T250" s="23">
        <v>139000</v>
      </c>
      <c r="V250" s="23">
        <v>159000</v>
      </c>
    </row>
    <row r="251" spans="1:22" x14ac:dyDescent="0.2">
      <c r="A251">
        <v>250</v>
      </c>
      <c r="B251" t="s">
        <v>166</v>
      </c>
      <c r="C251" s="1">
        <v>277000</v>
      </c>
      <c r="I251" s="22">
        <v>1141</v>
      </c>
      <c r="J251" s="23">
        <v>139000</v>
      </c>
      <c r="Q251" s="22">
        <v>367</v>
      </c>
      <c r="R251" s="23">
        <v>159000</v>
      </c>
      <c r="T251" s="23">
        <v>120500</v>
      </c>
      <c r="V251" s="23">
        <v>132000</v>
      </c>
    </row>
    <row r="252" spans="1:22" x14ac:dyDescent="0.2">
      <c r="A252">
        <v>251</v>
      </c>
      <c r="B252" t="s">
        <v>87</v>
      </c>
      <c r="C252" s="1">
        <v>76500</v>
      </c>
      <c r="I252" s="22">
        <v>1154</v>
      </c>
      <c r="J252" s="23">
        <v>120500</v>
      </c>
      <c r="Q252" s="22">
        <v>369</v>
      </c>
      <c r="R252" s="23">
        <v>132000</v>
      </c>
      <c r="T252" s="23">
        <v>218000</v>
      </c>
      <c r="V252" s="23">
        <v>172400</v>
      </c>
    </row>
    <row r="253" spans="1:22" x14ac:dyDescent="0.2">
      <c r="A253">
        <v>252</v>
      </c>
      <c r="B253" t="s">
        <v>87</v>
      </c>
      <c r="C253" s="1">
        <v>235000</v>
      </c>
      <c r="I253" s="22">
        <v>1156</v>
      </c>
      <c r="J253" s="23">
        <v>218000</v>
      </c>
      <c r="Q253" s="22">
        <v>371</v>
      </c>
      <c r="R253" s="23">
        <v>172400</v>
      </c>
      <c r="T253" s="23">
        <v>235128</v>
      </c>
      <c r="V253" s="23">
        <v>134432</v>
      </c>
    </row>
    <row r="254" spans="1:22" x14ac:dyDescent="0.2">
      <c r="A254">
        <v>253</v>
      </c>
      <c r="B254" t="s">
        <v>87</v>
      </c>
      <c r="C254" s="1">
        <v>173000</v>
      </c>
      <c r="I254" s="22">
        <v>1159</v>
      </c>
      <c r="J254" s="23">
        <v>235128</v>
      </c>
      <c r="Q254" s="22">
        <v>372</v>
      </c>
      <c r="R254" s="23">
        <v>134432</v>
      </c>
      <c r="T254" s="23">
        <v>194000</v>
      </c>
      <c r="V254" s="23">
        <v>125000</v>
      </c>
    </row>
    <row r="255" spans="1:22" x14ac:dyDescent="0.2">
      <c r="A255">
        <v>254</v>
      </c>
      <c r="B255" t="s">
        <v>87</v>
      </c>
      <c r="C255" s="1">
        <v>158000</v>
      </c>
      <c r="I255" s="22">
        <v>1165</v>
      </c>
      <c r="J255" s="23">
        <v>194000</v>
      </c>
      <c r="Q255" s="22">
        <v>373</v>
      </c>
      <c r="R255" s="23">
        <v>125000</v>
      </c>
      <c r="T255" s="23">
        <v>245350</v>
      </c>
      <c r="V255" s="23">
        <v>123000</v>
      </c>
    </row>
    <row r="256" spans="1:22" x14ac:dyDescent="0.2">
      <c r="A256">
        <v>255</v>
      </c>
      <c r="B256" t="s">
        <v>87</v>
      </c>
      <c r="C256" s="1">
        <v>145000</v>
      </c>
      <c r="I256" s="22">
        <v>1167</v>
      </c>
      <c r="J256" s="23">
        <v>245350</v>
      </c>
      <c r="Q256" s="22">
        <v>374</v>
      </c>
      <c r="R256" s="23">
        <v>123000</v>
      </c>
      <c r="T256" s="23">
        <v>235000</v>
      </c>
      <c r="V256" s="23">
        <v>219500</v>
      </c>
    </row>
    <row r="257" spans="1:22" x14ac:dyDescent="0.2">
      <c r="A257">
        <v>256</v>
      </c>
      <c r="B257" t="s">
        <v>87</v>
      </c>
      <c r="C257" s="1">
        <v>230000</v>
      </c>
      <c r="I257" s="22">
        <v>1169</v>
      </c>
      <c r="J257" s="23">
        <v>235000</v>
      </c>
      <c r="Q257" s="22">
        <v>375</v>
      </c>
      <c r="R257" s="23">
        <v>219500</v>
      </c>
      <c r="T257" s="23">
        <v>154900</v>
      </c>
      <c r="V257" s="23">
        <v>61000</v>
      </c>
    </row>
    <row r="258" spans="1:22" x14ac:dyDescent="0.2">
      <c r="A258">
        <v>257</v>
      </c>
      <c r="B258" t="s">
        <v>87</v>
      </c>
      <c r="C258" s="1">
        <v>207500</v>
      </c>
      <c r="I258" s="22">
        <v>1179</v>
      </c>
      <c r="J258" s="23">
        <v>154900</v>
      </c>
      <c r="Q258" s="22">
        <v>376</v>
      </c>
      <c r="R258" s="23">
        <v>61000</v>
      </c>
      <c r="T258" s="23">
        <v>93000</v>
      </c>
      <c r="V258" s="23">
        <v>179000</v>
      </c>
    </row>
    <row r="259" spans="1:22" x14ac:dyDescent="0.2">
      <c r="A259">
        <v>258</v>
      </c>
      <c r="B259" t="s">
        <v>87</v>
      </c>
      <c r="C259" s="1">
        <v>220000</v>
      </c>
      <c r="I259" s="22">
        <v>1180</v>
      </c>
      <c r="J259" s="23">
        <v>93000</v>
      </c>
      <c r="Q259" s="22">
        <v>380</v>
      </c>
      <c r="R259" s="23">
        <v>179000</v>
      </c>
      <c r="T259" s="23">
        <v>250000</v>
      </c>
      <c r="V259" s="23">
        <v>127000</v>
      </c>
    </row>
    <row r="260" spans="1:22" x14ac:dyDescent="0.2">
      <c r="A260">
        <v>259</v>
      </c>
      <c r="B260" t="s">
        <v>87</v>
      </c>
      <c r="C260" s="1">
        <v>231500</v>
      </c>
      <c r="I260" s="22">
        <v>1181</v>
      </c>
      <c r="J260" s="23">
        <v>250000</v>
      </c>
      <c r="Q260" s="22">
        <v>381</v>
      </c>
      <c r="R260" s="23">
        <v>127000</v>
      </c>
      <c r="T260" s="23">
        <v>745000</v>
      </c>
      <c r="V260" s="23">
        <v>187750</v>
      </c>
    </row>
    <row r="261" spans="1:22" x14ac:dyDescent="0.2">
      <c r="A261">
        <v>260</v>
      </c>
      <c r="B261" t="s">
        <v>87</v>
      </c>
      <c r="C261" s="1">
        <v>97000</v>
      </c>
      <c r="I261" s="22">
        <v>1183</v>
      </c>
      <c r="J261" s="23">
        <v>745000</v>
      </c>
      <c r="Q261" s="22">
        <v>382</v>
      </c>
      <c r="R261" s="23">
        <v>187750</v>
      </c>
      <c r="T261" s="23">
        <v>95000</v>
      </c>
      <c r="V261" s="23">
        <v>213500</v>
      </c>
    </row>
    <row r="262" spans="1:22" x14ac:dyDescent="0.2">
      <c r="A262">
        <v>261</v>
      </c>
      <c r="B262" t="s">
        <v>122</v>
      </c>
      <c r="C262" s="1">
        <v>176000</v>
      </c>
      <c r="I262" s="22">
        <v>1187</v>
      </c>
      <c r="J262" s="23">
        <v>95000</v>
      </c>
      <c r="Q262" s="22">
        <v>383</v>
      </c>
      <c r="R262" s="23">
        <v>213500</v>
      </c>
      <c r="T262" s="23">
        <v>262000</v>
      </c>
      <c r="V262" s="23">
        <v>192000</v>
      </c>
    </row>
    <row r="263" spans="1:22" x14ac:dyDescent="0.2">
      <c r="A263">
        <v>262</v>
      </c>
      <c r="B263" t="s">
        <v>87</v>
      </c>
      <c r="C263" s="1">
        <v>276000</v>
      </c>
      <c r="I263" s="22">
        <v>1188</v>
      </c>
      <c r="J263" s="23">
        <v>262000</v>
      </c>
      <c r="Q263" s="22">
        <v>386</v>
      </c>
      <c r="R263" s="23">
        <v>192000</v>
      </c>
      <c r="T263" s="23">
        <v>165000</v>
      </c>
      <c r="V263" s="23">
        <v>125000</v>
      </c>
    </row>
    <row r="264" spans="1:22" x14ac:dyDescent="0.2">
      <c r="A264">
        <v>263</v>
      </c>
      <c r="B264" t="s">
        <v>122</v>
      </c>
      <c r="C264" s="1">
        <v>151000</v>
      </c>
      <c r="I264" s="22">
        <v>1194</v>
      </c>
      <c r="J264" s="23">
        <v>165000</v>
      </c>
      <c r="Q264" s="22">
        <v>388</v>
      </c>
      <c r="R264" s="23">
        <v>125000</v>
      </c>
      <c r="T264" s="23">
        <v>158000</v>
      </c>
      <c r="V264" s="23">
        <v>426000</v>
      </c>
    </row>
    <row r="265" spans="1:22" x14ac:dyDescent="0.2">
      <c r="A265">
        <v>264</v>
      </c>
      <c r="B265" t="s">
        <v>122</v>
      </c>
      <c r="C265" s="1">
        <v>130000</v>
      </c>
      <c r="I265" s="22">
        <v>1195</v>
      </c>
      <c r="J265" s="23">
        <v>158000</v>
      </c>
      <c r="Q265" s="22">
        <v>390</v>
      </c>
      <c r="R265" s="23">
        <v>426000</v>
      </c>
      <c r="T265" s="23">
        <v>144000</v>
      </c>
      <c r="V265" s="23">
        <v>119000</v>
      </c>
    </row>
    <row r="266" spans="1:22" x14ac:dyDescent="0.2">
      <c r="A266">
        <v>265</v>
      </c>
      <c r="B266" t="s">
        <v>87</v>
      </c>
      <c r="C266" s="1">
        <v>73000</v>
      </c>
      <c r="I266" s="22">
        <v>1198</v>
      </c>
      <c r="J266" s="23">
        <v>144000</v>
      </c>
      <c r="Q266" s="22">
        <v>391</v>
      </c>
      <c r="R266" s="23">
        <v>119000</v>
      </c>
      <c r="T266" s="23">
        <v>197900</v>
      </c>
      <c r="V266" s="23">
        <v>106500</v>
      </c>
    </row>
    <row r="267" spans="1:22" x14ac:dyDescent="0.2">
      <c r="A267">
        <v>266</v>
      </c>
      <c r="B267" t="s">
        <v>87</v>
      </c>
      <c r="C267" s="1">
        <v>175500</v>
      </c>
      <c r="I267" s="22">
        <v>1202</v>
      </c>
      <c r="J267" s="23">
        <v>197900</v>
      </c>
      <c r="Q267" s="22">
        <v>393</v>
      </c>
      <c r="R267" s="23">
        <v>106500</v>
      </c>
      <c r="T267" s="23">
        <v>117000</v>
      </c>
      <c r="V267" s="23">
        <v>109000</v>
      </c>
    </row>
    <row r="268" spans="1:22" x14ac:dyDescent="0.2">
      <c r="A268">
        <v>267</v>
      </c>
      <c r="B268" t="s">
        <v>112</v>
      </c>
      <c r="C268" s="1">
        <v>185000</v>
      </c>
      <c r="I268" s="22">
        <v>1203</v>
      </c>
      <c r="J268" s="23">
        <v>117000</v>
      </c>
      <c r="Q268" s="22">
        <v>395</v>
      </c>
      <c r="R268" s="23">
        <v>109000</v>
      </c>
      <c r="T268" s="23">
        <v>147000</v>
      </c>
      <c r="V268" s="23">
        <v>129000</v>
      </c>
    </row>
    <row r="269" spans="1:22" x14ac:dyDescent="0.2">
      <c r="A269">
        <v>268</v>
      </c>
      <c r="B269" t="s">
        <v>87</v>
      </c>
      <c r="C269" s="1">
        <v>179500</v>
      </c>
      <c r="I269" s="22">
        <v>1228</v>
      </c>
      <c r="J269" s="23">
        <v>147000</v>
      </c>
      <c r="Q269" s="22">
        <v>396</v>
      </c>
      <c r="R269" s="23">
        <v>129000</v>
      </c>
      <c r="T269" s="23">
        <v>367294</v>
      </c>
      <c r="V269" s="23">
        <v>123000</v>
      </c>
    </row>
    <row r="270" spans="1:22" x14ac:dyDescent="0.2">
      <c r="A270">
        <v>269</v>
      </c>
      <c r="B270" t="s">
        <v>87</v>
      </c>
      <c r="C270" s="1">
        <v>120500</v>
      </c>
      <c r="I270" s="22">
        <v>1229</v>
      </c>
      <c r="J270" s="23">
        <v>367294</v>
      </c>
      <c r="Q270" s="22">
        <v>397</v>
      </c>
      <c r="R270" s="23">
        <v>123000</v>
      </c>
      <c r="T270" s="23">
        <v>101800</v>
      </c>
      <c r="V270" s="23">
        <v>169500</v>
      </c>
    </row>
    <row r="271" spans="1:22" x14ac:dyDescent="0.2">
      <c r="A271">
        <v>270</v>
      </c>
      <c r="B271" t="s">
        <v>122</v>
      </c>
      <c r="C271" s="1">
        <v>148000</v>
      </c>
      <c r="I271" s="22">
        <v>1233</v>
      </c>
      <c r="J271" s="23">
        <v>101800</v>
      </c>
      <c r="Q271" s="22">
        <v>398</v>
      </c>
      <c r="R271" s="23">
        <v>169500</v>
      </c>
      <c r="T271" s="23">
        <v>195000</v>
      </c>
      <c r="V271" s="23">
        <v>241000</v>
      </c>
    </row>
    <row r="272" spans="1:22" x14ac:dyDescent="0.2">
      <c r="A272">
        <v>271</v>
      </c>
      <c r="B272" t="s">
        <v>87</v>
      </c>
      <c r="C272" s="1">
        <v>266000</v>
      </c>
      <c r="I272" s="22">
        <v>1238</v>
      </c>
      <c r="J272" s="23">
        <v>195000</v>
      </c>
      <c r="Q272" s="22">
        <v>400</v>
      </c>
      <c r="R272" s="23">
        <v>241000</v>
      </c>
      <c r="T272" s="23">
        <v>230000</v>
      </c>
      <c r="V272" s="23">
        <v>245500</v>
      </c>
    </row>
    <row r="273" spans="1:22" x14ac:dyDescent="0.2">
      <c r="A273">
        <v>272</v>
      </c>
      <c r="B273" t="s">
        <v>166</v>
      </c>
      <c r="C273" s="1">
        <v>241500</v>
      </c>
      <c r="I273" s="22">
        <v>1245</v>
      </c>
      <c r="J273" s="23">
        <v>230000</v>
      </c>
      <c r="Q273" s="22">
        <v>401</v>
      </c>
      <c r="R273" s="23">
        <v>245500</v>
      </c>
      <c r="T273" s="23">
        <v>244000</v>
      </c>
      <c r="V273" s="23">
        <v>164990</v>
      </c>
    </row>
    <row r="274" spans="1:22" x14ac:dyDescent="0.2">
      <c r="A274">
        <v>273</v>
      </c>
      <c r="B274" t="s">
        <v>166</v>
      </c>
      <c r="C274" s="1">
        <v>290000</v>
      </c>
      <c r="I274" s="22">
        <v>1251</v>
      </c>
      <c r="J274" s="23">
        <v>244000</v>
      </c>
      <c r="Q274" s="22">
        <v>402</v>
      </c>
      <c r="R274" s="23">
        <v>164990</v>
      </c>
      <c r="T274" s="23">
        <v>171750</v>
      </c>
      <c r="V274" s="23">
        <v>108000</v>
      </c>
    </row>
    <row r="275" spans="1:22" x14ac:dyDescent="0.2">
      <c r="A275">
        <v>274</v>
      </c>
      <c r="B275" t="s">
        <v>87</v>
      </c>
      <c r="C275" s="1">
        <v>139000</v>
      </c>
      <c r="I275" s="22">
        <v>1252</v>
      </c>
      <c r="J275" s="23">
        <v>171750</v>
      </c>
      <c r="Q275" s="22">
        <v>403</v>
      </c>
      <c r="R275" s="23">
        <v>108000</v>
      </c>
      <c r="T275" s="23">
        <v>301500</v>
      </c>
      <c r="V275" s="23">
        <v>168000</v>
      </c>
    </row>
    <row r="276" spans="1:22" x14ac:dyDescent="0.2">
      <c r="A276">
        <v>275</v>
      </c>
      <c r="B276" t="s">
        <v>122</v>
      </c>
      <c r="C276" s="1">
        <v>124500</v>
      </c>
      <c r="I276" s="22">
        <v>1257</v>
      </c>
      <c r="J276" s="23">
        <v>301500</v>
      </c>
      <c r="Q276" s="22">
        <v>405</v>
      </c>
      <c r="R276" s="23">
        <v>168000</v>
      </c>
      <c r="T276" s="23">
        <v>99900</v>
      </c>
      <c r="V276" s="23">
        <v>115000</v>
      </c>
    </row>
    <row r="277" spans="1:22" x14ac:dyDescent="0.2">
      <c r="A277">
        <v>276</v>
      </c>
      <c r="B277" t="s">
        <v>87</v>
      </c>
      <c r="C277" s="1">
        <v>205000</v>
      </c>
      <c r="I277" s="22">
        <v>1258</v>
      </c>
      <c r="J277" s="23">
        <v>99900</v>
      </c>
      <c r="Q277" s="22">
        <v>407</v>
      </c>
      <c r="R277" s="23">
        <v>115000</v>
      </c>
      <c r="T277" s="23">
        <v>151000</v>
      </c>
      <c r="V277" s="23">
        <v>177000</v>
      </c>
    </row>
    <row r="278" spans="1:22" x14ac:dyDescent="0.2">
      <c r="A278">
        <v>277</v>
      </c>
      <c r="B278" t="s">
        <v>87</v>
      </c>
      <c r="C278" s="1">
        <v>201000</v>
      </c>
      <c r="I278" s="22">
        <v>1260</v>
      </c>
      <c r="J278" s="23">
        <v>151000</v>
      </c>
      <c r="Q278" s="22">
        <v>408</v>
      </c>
      <c r="R278" s="23">
        <v>177000</v>
      </c>
      <c r="T278" s="23">
        <v>183900</v>
      </c>
      <c r="V278" s="23">
        <v>339750</v>
      </c>
    </row>
    <row r="279" spans="1:22" x14ac:dyDescent="0.2">
      <c r="A279">
        <v>278</v>
      </c>
      <c r="B279" t="s">
        <v>122</v>
      </c>
      <c r="C279" s="1">
        <v>141000</v>
      </c>
      <c r="I279" s="22">
        <v>1266</v>
      </c>
      <c r="J279" s="23">
        <v>183900</v>
      </c>
      <c r="Q279" s="22">
        <v>410</v>
      </c>
      <c r="R279" s="23">
        <v>339750</v>
      </c>
      <c r="T279" s="23">
        <v>177000</v>
      </c>
      <c r="V279" s="23">
        <v>60000</v>
      </c>
    </row>
    <row r="280" spans="1:22" x14ac:dyDescent="0.2">
      <c r="A280">
        <v>279</v>
      </c>
      <c r="B280" t="s">
        <v>87</v>
      </c>
      <c r="C280" s="1">
        <v>415298</v>
      </c>
      <c r="I280" s="22">
        <v>1274</v>
      </c>
      <c r="J280" s="23">
        <v>177000</v>
      </c>
      <c r="Q280" s="22">
        <v>411</v>
      </c>
      <c r="R280" s="23">
        <v>60000</v>
      </c>
      <c r="T280" s="23">
        <v>139000</v>
      </c>
      <c r="V280" s="23">
        <v>145000</v>
      </c>
    </row>
    <row r="281" spans="1:22" x14ac:dyDescent="0.2">
      <c r="A281">
        <v>280</v>
      </c>
      <c r="B281" t="s">
        <v>87</v>
      </c>
      <c r="C281" s="1">
        <v>192000</v>
      </c>
      <c r="I281" s="22">
        <v>1275</v>
      </c>
      <c r="J281" s="23">
        <v>139000</v>
      </c>
      <c r="Q281" s="22">
        <v>412</v>
      </c>
      <c r="R281" s="23">
        <v>145000</v>
      </c>
      <c r="T281" s="23">
        <v>137000</v>
      </c>
      <c r="V281" s="23">
        <v>222000</v>
      </c>
    </row>
    <row r="282" spans="1:22" x14ac:dyDescent="0.2">
      <c r="A282">
        <v>281</v>
      </c>
      <c r="B282" t="s">
        <v>87</v>
      </c>
      <c r="C282" s="1">
        <v>228500</v>
      </c>
      <c r="I282" s="22">
        <v>1276</v>
      </c>
      <c r="J282" s="23">
        <v>137000</v>
      </c>
      <c r="Q282" s="22">
        <v>413</v>
      </c>
      <c r="R282" s="23">
        <v>222000</v>
      </c>
      <c r="T282" s="23">
        <v>139000</v>
      </c>
      <c r="V282" s="23">
        <v>115000</v>
      </c>
    </row>
    <row r="283" spans="1:22" x14ac:dyDescent="0.2">
      <c r="A283">
        <v>282</v>
      </c>
      <c r="B283" t="s">
        <v>87</v>
      </c>
      <c r="C283" s="1">
        <v>185000</v>
      </c>
      <c r="I283" s="22">
        <v>1284</v>
      </c>
      <c r="J283" s="23">
        <v>139000</v>
      </c>
      <c r="Q283" s="22">
        <v>414</v>
      </c>
      <c r="R283" s="23">
        <v>115000</v>
      </c>
      <c r="T283" s="23">
        <v>180500</v>
      </c>
      <c r="V283" s="23">
        <v>181134</v>
      </c>
    </row>
    <row r="284" spans="1:22" x14ac:dyDescent="0.2">
      <c r="A284">
        <v>283</v>
      </c>
      <c r="B284" t="s">
        <v>87</v>
      </c>
      <c r="C284" s="1">
        <v>207500</v>
      </c>
      <c r="I284" s="22">
        <v>1291</v>
      </c>
      <c r="J284" s="23">
        <v>180500</v>
      </c>
      <c r="Q284" s="22">
        <v>416</v>
      </c>
      <c r="R284" s="23">
        <v>181134</v>
      </c>
      <c r="T284" s="23">
        <v>107500</v>
      </c>
      <c r="V284" s="23">
        <v>149500</v>
      </c>
    </row>
    <row r="285" spans="1:22" x14ac:dyDescent="0.2">
      <c r="A285">
        <v>284</v>
      </c>
      <c r="B285" t="s">
        <v>87</v>
      </c>
      <c r="C285" s="1">
        <v>244600</v>
      </c>
      <c r="I285" s="22">
        <v>1293</v>
      </c>
      <c r="J285" s="23">
        <v>107500</v>
      </c>
      <c r="Q285" s="22">
        <v>417</v>
      </c>
      <c r="R285" s="23">
        <v>149500</v>
      </c>
      <c r="T285" s="23">
        <v>160000</v>
      </c>
      <c r="V285" s="23">
        <v>239000</v>
      </c>
    </row>
    <row r="286" spans="1:22" x14ac:dyDescent="0.2">
      <c r="A286">
        <v>285</v>
      </c>
      <c r="B286" t="s">
        <v>87</v>
      </c>
      <c r="C286" s="1">
        <v>179200</v>
      </c>
      <c r="I286" s="22">
        <v>1299</v>
      </c>
      <c r="J286" s="23">
        <v>160000</v>
      </c>
      <c r="Q286" s="22">
        <v>418</v>
      </c>
      <c r="R286" s="23">
        <v>239000</v>
      </c>
      <c r="T286" s="23">
        <v>325000</v>
      </c>
      <c r="V286" s="23">
        <v>126000</v>
      </c>
    </row>
    <row r="287" spans="1:22" x14ac:dyDescent="0.2">
      <c r="A287">
        <v>286</v>
      </c>
      <c r="B287" t="s">
        <v>87</v>
      </c>
      <c r="C287" s="1">
        <v>164700</v>
      </c>
      <c r="I287" s="22">
        <v>1306</v>
      </c>
      <c r="J287" s="23">
        <v>325000</v>
      </c>
      <c r="Q287" s="22">
        <v>419</v>
      </c>
      <c r="R287" s="23">
        <v>126000</v>
      </c>
      <c r="T287" s="23">
        <v>333168</v>
      </c>
      <c r="V287" s="23">
        <v>142000</v>
      </c>
    </row>
    <row r="288" spans="1:22" x14ac:dyDescent="0.2">
      <c r="A288">
        <v>287</v>
      </c>
      <c r="B288" t="s">
        <v>87</v>
      </c>
      <c r="C288" s="1">
        <v>159000</v>
      </c>
      <c r="I288" s="22">
        <v>1314</v>
      </c>
      <c r="J288" s="23">
        <v>333168</v>
      </c>
      <c r="Q288" s="22">
        <v>420</v>
      </c>
      <c r="R288" s="23">
        <v>142000</v>
      </c>
      <c r="T288" s="23">
        <v>208900</v>
      </c>
      <c r="V288" s="23">
        <v>206300</v>
      </c>
    </row>
    <row r="289" spans="1:22" x14ac:dyDescent="0.2">
      <c r="A289">
        <v>288</v>
      </c>
      <c r="B289" t="s">
        <v>122</v>
      </c>
      <c r="C289" s="1">
        <v>88000</v>
      </c>
      <c r="I289" s="22">
        <v>1318</v>
      </c>
      <c r="J289" s="23">
        <v>208900</v>
      </c>
      <c r="Q289" s="22">
        <v>421</v>
      </c>
      <c r="R289" s="23">
        <v>206300</v>
      </c>
      <c r="T289" s="23">
        <v>72500</v>
      </c>
      <c r="V289" s="23">
        <v>113000</v>
      </c>
    </row>
    <row r="290" spans="1:22" x14ac:dyDescent="0.2">
      <c r="A290">
        <v>289</v>
      </c>
      <c r="B290" t="s">
        <v>87</v>
      </c>
      <c r="C290" s="1">
        <v>122000</v>
      </c>
      <c r="I290" s="22">
        <v>1322</v>
      </c>
      <c r="J290" s="23">
        <v>72500</v>
      </c>
      <c r="Q290" s="22">
        <v>423</v>
      </c>
      <c r="R290" s="23">
        <v>113000</v>
      </c>
      <c r="T290" s="23">
        <v>256000</v>
      </c>
      <c r="V290" s="23">
        <v>315000</v>
      </c>
    </row>
    <row r="291" spans="1:22" x14ac:dyDescent="0.2">
      <c r="A291">
        <v>290</v>
      </c>
      <c r="B291" t="s">
        <v>87</v>
      </c>
      <c r="C291" s="1">
        <v>153575</v>
      </c>
      <c r="I291" s="22">
        <v>1329</v>
      </c>
      <c r="J291" s="23">
        <v>256000</v>
      </c>
      <c r="Q291" s="22">
        <v>424</v>
      </c>
      <c r="R291" s="23">
        <v>315000</v>
      </c>
      <c r="T291" s="23">
        <v>125500</v>
      </c>
      <c r="V291" s="23">
        <v>139000</v>
      </c>
    </row>
    <row r="292" spans="1:22" x14ac:dyDescent="0.2">
      <c r="A292">
        <v>291</v>
      </c>
      <c r="B292" t="s">
        <v>87</v>
      </c>
      <c r="C292" s="1">
        <v>233230</v>
      </c>
      <c r="I292" s="22">
        <v>1334</v>
      </c>
      <c r="J292" s="23">
        <v>125500</v>
      </c>
      <c r="Q292" s="22">
        <v>425</v>
      </c>
      <c r="R292" s="23">
        <v>139000</v>
      </c>
      <c r="T292" s="23">
        <v>52500</v>
      </c>
      <c r="V292" s="23">
        <v>135000</v>
      </c>
    </row>
    <row r="293" spans="1:22" x14ac:dyDescent="0.2">
      <c r="A293">
        <v>292</v>
      </c>
      <c r="B293" t="s">
        <v>87</v>
      </c>
      <c r="C293" s="1">
        <v>135900</v>
      </c>
      <c r="I293" s="22">
        <v>1338</v>
      </c>
      <c r="J293" s="23">
        <v>52500</v>
      </c>
      <c r="Q293" s="22">
        <v>426</v>
      </c>
      <c r="R293" s="23">
        <v>135000</v>
      </c>
      <c r="T293" s="23">
        <v>200000</v>
      </c>
      <c r="V293" s="23">
        <v>275000</v>
      </c>
    </row>
    <row r="294" spans="1:22" x14ac:dyDescent="0.2">
      <c r="A294">
        <v>293</v>
      </c>
      <c r="B294" t="s">
        <v>87</v>
      </c>
      <c r="C294" s="1">
        <v>131000</v>
      </c>
      <c r="I294" s="22">
        <v>1339</v>
      </c>
      <c r="J294" s="23">
        <v>200000</v>
      </c>
      <c r="Q294" s="22">
        <v>427</v>
      </c>
      <c r="R294" s="23">
        <v>275000</v>
      </c>
      <c r="T294" s="23">
        <v>128500</v>
      </c>
      <c r="V294" s="23">
        <v>109008</v>
      </c>
    </row>
    <row r="295" spans="1:22" x14ac:dyDescent="0.2">
      <c r="A295">
        <v>294</v>
      </c>
      <c r="B295" t="s">
        <v>122</v>
      </c>
      <c r="C295" s="1">
        <v>235000</v>
      </c>
      <c r="I295" s="22">
        <v>1340</v>
      </c>
      <c r="J295" s="23">
        <v>128500</v>
      </c>
      <c r="Q295" s="22">
        <v>428</v>
      </c>
      <c r="R295" s="23">
        <v>109008</v>
      </c>
      <c r="T295" s="23">
        <v>155835</v>
      </c>
      <c r="V295" s="23">
        <v>195400</v>
      </c>
    </row>
    <row r="296" spans="1:22" x14ac:dyDescent="0.2">
      <c r="A296">
        <v>295</v>
      </c>
      <c r="B296" t="s">
        <v>87</v>
      </c>
      <c r="C296" s="1">
        <v>167000</v>
      </c>
      <c r="I296" s="22">
        <v>1345</v>
      </c>
      <c r="J296" s="23">
        <v>155835</v>
      </c>
      <c r="Q296" s="22">
        <v>429</v>
      </c>
      <c r="R296" s="23">
        <v>195400</v>
      </c>
      <c r="T296" s="23">
        <v>283463</v>
      </c>
      <c r="V296" s="23">
        <v>85400</v>
      </c>
    </row>
    <row r="297" spans="1:22" x14ac:dyDescent="0.2">
      <c r="A297">
        <v>296</v>
      </c>
      <c r="B297" t="s">
        <v>166</v>
      </c>
      <c r="C297" s="1">
        <v>142500</v>
      </c>
      <c r="I297" s="22">
        <v>1348</v>
      </c>
      <c r="J297" s="23">
        <v>283463</v>
      </c>
      <c r="Q297" s="22">
        <v>431</v>
      </c>
      <c r="R297" s="23">
        <v>85400</v>
      </c>
      <c r="T297" s="23">
        <v>110000</v>
      </c>
      <c r="V297" s="23">
        <v>79900</v>
      </c>
    </row>
    <row r="298" spans="1:22" x14ac:dyDescent="0.2">
      <c r="A298">
        <v>297</v>
      </c>
      <c r="B298" t="s">
        <v>87</v>
      </c>
      <c r="C298" s="1">
        <v>152000</v>
      </c>
      <c r="I298" s="22">
        <v>1357</v>
      </c>
      <c r="J298" s="23">
        <v>110000</v>
      </c>
      <c r="Q298" s="22">
        <v>432</v>
      </c>
      <c r="R298" s="23">
        <v>79900</v>
      </c>
      <c r="T298" s="23">
        <v>315000</v>
      </c>
      <c r="V298" s="23">
        <v>122500</v>
      </c>
    </row>
    <row r="299" spans="1:22" x14ac:dyDescent="0.2">
      <c r="A299">
        <v>298</v>
      </c>
      <c r="B299" t="s">
        <v>87</v>
      </c>
      <c r="C299" s="1">
        <v>239000</v>
      </c>
      <c r="I299" s="22">
        <v>1360</v>
      </c>
      <c r="J299" s="23">
        <v>315000</v>
      </c>
      <c r="Q299" s="22">
        <v>433</v>
      </c>
      <c r="R299" s="23">
        <v>122500</v>
      </c>
      <c r="T299" s="23">
        <v>104900</v>
      </c>
      <c r="V299" s="23">
        <v>81000</v>
      </c>
    </row>
    <row r="300" spans="1:22" x14ac:dyDescent="0.2">
      <c r="A300">
        <v>299</v>
      </c>
      <c r="B300" t="s">
        <v>87</v>
      </c>
      <c r="C300" s="1">
        <v>175000</v>
      </c>
      <c r="I300" s="22">
        <v>1363</v>
      </c>
      <c r="J300" s="23">
        <v>104900</v>
      </c>
      <c r="Q300" s="22">
        <v>435</v>
      </c>
      <c r="R300" s="23">
        <v>81000</v>
      </c>
      <c r="T300" s="23">
        <v>232000</v>
      </c>
      <c r="V300" s="23">
        <v>116000</v>
      </c>
    </row>
    <row r="301" spans="1:22" x14ac:dyDescent="0.2">
      <c r="A301">
        <v>300</v>
      </c>
      <c r="B301" t="s">
        <v>87</v>
      </c>
      <c r="C301" s="1">
        <v>158500</v>
      </c>
      <c r="I301" s="22">
        <v>1370</v>
      </c>
      <c r="J301" s="23">
        <v>232000</v>
      </c>
      <c r="Q301" s="22">
        <v>437</v>
      </c>
      <c r="R301" s="23">
        <v>116000</v>
      </c>
      <c r="T301" s="23">
        <v>105000</v>
      </c>
      <c r="V301" s="23">
        <v>119000</v>
      </c>
    </row>
    <row r="302" spans="1:22" x14ac:dyDescent="0.2">
      <c r="A302">
        <v>301</v>
      </c>
      <c r="B302" t="s">
        <v>122</v>
      </c>
      <c r="C302" s="1">
        <v>157000</v>
      </c>
      <c r="I302" s="22">
        <v>1371</v>
      </c>
      <c r="J302" s="23">
        <v>105000</v>
      </c>
      <c r="Q302" s="22">
        <v>438</v>
      </c>
      <c r="R302" s="23">
        <v>119000</v>
      </c>
      <c r="T302" s="23">
        <v>274300</v>
      </c>
      <c r="V302" s="23">
        <v>90350</v>
      </c>
    </row>
    <row r="303" spans="1:22" x14ac:dyDescent="0.2">
      <c r="A303">
        <v>302</v>
      </c>
      <c r="B303" t="s">
        <v>87</v>
      </c>
      <c r="C303" s="1">
        <v>267000</v>
      </c>
      <c r="I303" s="22">
        <v>1373</v>
      </c>
      <c r="J303" s="23">
        <v>274300</v>
      </c>
      <c r="Q303" s="22">
        <v>439</v>
      </c>
      <c r="R303" s="23">
        <v>90350</v>
      </c>
      <c r="T303" s="23">
        <v>237500</v>
      </c>
      <c r="V303" s="23">
        <v>555000</v>
      </c>
    </row>
    <row r="304" spans="1:22" x14ac:dyDescent="0.2">
      <c r="A304">
        <v>303</v>
      </c>
      <c r="B304" t="s">
        <v>122</v>
      </c>
      <c r="C304" s="1">
        <v>205000</v>
      </c>
      <c r="I304" s="22">
        <v>1382</v>
      </c>
      <c r="J304" s="23">
        <v>237500</v>
      </c>
      <c r="Q304" s="22">
        <v>441</v>
      </c>
      <c r="R304" s="23">
        <v>555000</v>
      </c>
      <c r="T304" s="23">
        <v>157000</v>
      </c>
      <c r="V304" s="23">
        <v>118000</v>
      </c>
    </row>
    <row r="305" spans="1:22" x14ac:dyDescent="0.2">
      <c r="A305">
        <v>304</v>
      </c>
      <c r="B305" t="s">
        <v>122</v>
      </c>
      <c r="C305" s="1">
        <v>149900</v>
      </c>
      <c r="I305" s="22">
        <v>1383</v>
      </c>
      <c r="J305" s="23">
        <v>157000</v>
      </c>
      <c r="Q305" s="22">
        <v>442</v>
      </c>
      <c r="R305" s="23">
        <v>118000</v>
      </c>
      <c r="T305" s="23">
        <v>120000</v>
      </c>
      <c r="V305" s="23">
        <v>162900</v>
      </c>
    </row>
    <row r="306" spans="1:22" x14ac:dyDescent="0.2">
      <c r="A306">
        <v>305</v>
      </c>
      <c r="B306" t="s">
        <v>87</v>
      </c>
      <c r="C306" s="1">
        <v>295000</v>
      </c>
      <c r="I306" s="22">
        <v>1401</v>
      </c>
      <c r="J306" s="23">
        <v>120000</v>
      </c>
      <c r="Q306" s="22">
        <v>443</v>
      </c>
      <c r="R306" s="23">
        <v>162900</v>
      </c>
      <c r="T306" s="23">
        <v>105000</v>
      </c>
      <c r="V306" s="23">
        <v>172500</v>
      </c>
    </row>
    <row r="307" spans="1:22" x14ac:dyDescent="0.2">
      <c r="A307">
        <v>306</v>
      </c>
      <c r="B307" t="s">
        <v>87</v>
      </c>
      <c r="C307" s="1">
        <v>305900</v>
      </c>
      <c r="I307" s="22">
        <v>1405</v>
      </c>
      <c r="J307" s="23">
        <v>105000</v>
      </c>
      <c r="Q307" s="22">
        <v>444</v>
      </c>
      <c r="R307" s="23">
        <v>172500</v>
      </c>
      <c r="T307" s="23">
        <v>133000</v>
      </c>
      <c r="V307" s="23">
        <v>210000</v>
      </c>
    </row>
    <row r="308" spans="1:22" x14ac:dyDescent="0.2">
      <c r="A308">
        <v>307</v>
      </c>
      <c r="B308" t="s">
        <v>87</v>
      </c>
      <c r="C308" s="1">
        <v>225000</v>
      </c>
      <c r="I308" s="22">
        <v>1407</v>
      </c>
      <c r="J308" s="23">
        <v>133000</v>
      </c>
      <c r="Q308" s="22">
        <v>445</v>
      </c>
      <c r="R308" s="23">
        <v>210000</v>
      </c>
      <c r="T308" s="23">
        <v>112000</v>
      </c>
      <c r="V308" s="23">
        <v>119500</v>
      </c>
    </row>
    <row r="309" spans="1:22" x14ac:dyDescent="0.2">
      <c r="A309">
        <v>308</v>
      </c>
      <c r="B309" t="s">
        <v>87</v>
      </c>
      <c r="C309" s="1">
        <v>89500</v>
      </c>
      <c r="I309" s="22">
        <v>1408</v>
      </c>
      <c r="J309" s="23">
        <v>112000</v>
      </c>
      <c r="Q309" s="22">
        <v>449</v>
      </c>
      <c r="R309" s="23">
        <v>119500</v>
      </c>
      <c r="T309" s="23">
        <v>257000</v>
      </c>
      <c r="V309" s="23">
        <v>120000</v>
      </c>
    </row>
    <row r="310" spans="1:22" x14ac:dyDescent="0.2">
      <c r="A310">
        <v>309</v>
      </c>
      <c r="B310" t="s">
        <v>87</v>
      </c>
      <c r="C310" s="1">
        <v>82500</v>
      </c>
      <c r="I310" s="22">
        <v>1414</v>
      </c>
      <c r="J310" s="23">
        <v>257000</v>
      </c>
      <c r="Q310" s="22">
        <v>450</v>
      </c>
      <c r="R310" s="23">
        <v>120000</v>
      </c>
      <c r="T310" s="23">
        <v>179900</v>
      </c>
      <c r="V310" s="23">
        <v>110000</v>
      </c>
    </row>
    <row r="311" spans="1:22" x14ac:dyDescent="0.2">
      <c r="A311">
        <v>310</v>
      </c>
      <c r="B311" t="s">
        <v>87</v>
      </c>
      <c r="C311" s="1">
        <v>360000</v>
      </c>
      <c r="I311" s="22">
        <v>1421</v>
      </c>
      <c r="J311" s="23">
        <v>179900</v>
      </c>
      <c r="Q311" s="22">
        <v>451</v>
      </c>
      <c r="R311" s="23">
        <v>110000</v>
      </c>
      <c r="T311" s="23">
        <v>119000</v>
      </c>
      <c r="V311" s="23">
        <v>280000</v>
      </c>
    </row>
    <row r="312" spans="1:22" x14ac:dyDescent="0.2">
      <c r="A312">
        <v>311</v>
      </c>
      <c r="B312" t="s">
        <v>87</v>
      </c>
      <c r="C312" s="1">
        <v>165600</v>
      </c>
      <c r="I312" s="22">
        <v>1429</v>
      </c>
      <c r="J312" s="23">
        <v>119000</v>
      </c>
      <c r="Q312" s="22">
        <v>452</v>
      </c>
      <c r="R312" s="23">
        <v>280000</v>
      </c>
      <c r="T312" s="23">
        <v>182900</v>
      </c>
      <c r="V312" s="23">
        <v>210000</v>
      </c>
    </row>
    <row r="313" spans="1:22" x14ac:dyDescent="0.2">
      <c r="A313">
        <v>312</v>
      </c>
      <c r="B313" t="s">
        <v>87</v>
      </c>
      <c r="C313" s="1">
        <v>132000</v>
      </c>
      <c r="I313" s="22">
        <v>1430</v>
      </c>
      <c r="J313" s="23">
        <v>182900</v>
      </c>
      <c r="Q313" s="22">
        <v>454</v>
      </c>
      <c r="R313" s="23">
        <v>210000</v>
      </c>
      <c r="T313" s="23">
        <v>120500</v>
      </c>
      <c r="V313" s="23">
        <v>188000</v>
      </c>
    </row>
    <row r="314" spans="1:22" x14ac:dyDescent="0.2">
      <c r="A314">
        <v>313</v>
      </c>
      <c r="B314" t="s">
        <v>87</v>
      </c>
      <c r="C314" s="1">
        <v>119900</v>
      </c>
      <c r="I314" s="22">
        <v>1437</v>
      </c>
      <c r="J314" s="23">
        <v>120500</v>
      </c>
      <c r="Q314" s="22">
        <v>455</v>
      </c>
      <c r="R314" s="23">
        <v>188000</v>
      </c>
      <c r="T314" s="23">
        <v>394617</v>
      </c>
      <c r="V314" s="23">
        <v>175500</v>
      </c>
    </row>
    <row r="315" spans="1:22" x14ac:dyDescent="0.2">
      <c r="A315">
        <v>314</v>
      </c>
      <c r="B315" t="s">
        <v>87</v>
      </c>
      <c r="C315" s="1">
        <v>375000</v>
      </c>
      <c r="I315" s="22">
        <v>1438</v>
      </c>
      <c r="J315" s="23">
        <v>394617</v>
      </c>
      <c r="Q315" s="22">
        <v>456</v>
      </c>
      <c r="R315" s="23">
        <v>175500</v>
      </c>
      <c r="T315" s="23">
        <v>179600</v>
      </c>
      <c r="V315" s="23">
        <v>98000</v>
      </c>
    </row>
    <row r="316" spans="1:22" x14ac:dyDescent="0.2">
      <c r="A316">
        <v>315</v>
      </c>
      <c r="B316" t="s">
        <v>87</v>
      </c>
      <c r="C316" s="1">
        <v>178000</v>
      </c>
      <c r="I316" s="22">
        <v>1445</v>
      </c>
      <c r="J316" s="23">
        <v>179600</v>
      </c>
      <c r="Q316" s="22">
        <v>457</v>
      </c>
      <c r="R316" s="23">
        <v>98000</v>
      </c>
      <c r="T316" s="27">
        <v>136000</v>
      </c>
      <c r="V316" s="23">
        <v>161000</v>
      </c>
    </row>
    <row r="317" spans="1:22" x14ac:dyDescent="0.2">
      <c r="A317">
        <v>316</v>
      </c>
      <c r="B317" t="s">
        <v>87</v>
      </c>
      <c r="C317" s="1">
        <v>188500</v>
      </c>
      <c r="I317" s="26">
        <v>1451</v>
      </c>
      <c r="J317" s="27">
        <v>136000</v>
      </c>
      <c r="Q317" s="22">
        <v>459</v>
      </c>
      <c r="R317" s="23">
        <v>161000</v>
      </c>
      <c r="V317" s="23">
        <v>263435</v>
      </c>
    </row>
    <row r="318" spans="1:22" x14ac:dyDescent="0.2">
      <c r="A318">
        <v>317</v>
      </c>
      <c r="B318" t="s">
        <v>122</v>
      </c>
      <c r="C318" s="1">
        <v>260000</v>
      </c>
      <c r="Q318" s="22">
        <v>461</v>
      </c>
      <c r="R318" s="23">
        <v>263435</v>
      </c>
      <c r="V318" s="23">
        <v>155000</v>
      </c>
    </row>
    <row r="319" spans="1:22" x14ac:dyDescent="0.2">
      <c r="A319">
        <v>318</v>
      </c>
      <c r="B319" t="s">
        <v>87</v>
      </c>
      <c r="C319" s="1">
        <v>270000</v>
      </c>
      <c r="Q319" s="22">
        <v>462</v>
      </c>
      <c r="R319" s="23">
        <v>155000</v>
      </c>
      <c r="V319" s="23">
        <v>62383</v>
      </c>
    </row>
    <row r="320" spans="1:22" x14ac:dyDescent="0.2">
      <c r="A320">
        <v>319</v>
      </c>
      <c r="B320" t="s">
        <v>87</v>
      </c>
      <c r="C320" s="1">
        <v>260000</v>
      </c>
      <c r="Q320" s="22">
        <v>463</v>
      </c>
      <c r="R320" s="23">
        <v>62383</v>
      </c>
      <c r="V320" s="23">
        <v>188700</v>
      </c>
    </row>
    <row r="321" spans="1:22" x14ac:dyDescent="0.2">
      <c r="A321">
        <v>320</v>
      </c>
      <c r="B321" t="s">
        <v>87</v>
      </c>
      <c r="C321" s="1">
        <v>187500</v>
      </c>
      <c r="Q321" s="22">
        <v>464</v>
      </c>
      <c r="R321" s="23">
        <v>188700</v>
      </c>
      <c r="V321" s="23">
        <v>124000</v>
      </c>
    </row>
    <row r="322" spans="1:22" x14ac:dyDescent="0.2">
      <c r="A322">
        <v>321</v>
      </c>
      <c r="B322" t="s">
        <v>122</v>
      </c>
      <c r="C322" s="1">
        <v>342643</v>
      </c>
      <c r="Q322" s="22">
        <v>465</v>
      </c>
      <c r="R322" s="23">
        <v>124000</v>
      </c>
      <c r="V322" s="23">
        <v>178740</v>
      </c>
    </row>
    <row r="323" spans="1:22" x14ac:dyDescent="0.2">
      <c r="A323">
        <v>322</v>
      </c>
      <c r="B323" t="s">
        <v>87</v>
      </c>
      <c r="C323" s="1">
        <v>354000</v>
      </c>
      <c r="Q323" s="22">
        <v>466</v>
      </c>
      <c r="R323" s="23">
        <v>178740</v>
      </c>
      <c r="V323" s="23">
        <v>167000</v>
      </c>
    </row>
    <row r="324" spans="1:22" x14ac:dyDescent="0.2">
      <c r="A324">
        <v>323</v>
      </c>
      <c r="B324" t="s">
        <v>87</v>
      </c>
      <c r="C324" s="1">
        <v>301000</v>
      </c>
      <c r="Q324" s="22">
        <v>467</v>
      </c>
      <c r="R324" s="23">
        <v>167000</v>
      </c>
      <c r="V324" s="23">
        <v>146500</v>
      </c>
    </row>
    <row r="325" spans="1:22" x14ac:dyDescent="0.2">
      <c r="A325">
        <v>324</v>
      </c>
      <c r="B325" t="s">
        <v>87</v>
      </c>
      <c r="C325" s="1">
        <v>126175</v>
      </c>
      <c r="Q325" s="22">
        <v>468</v>
      </c>
      <c r="R325" s="23">
        <v>146500</v>
      </c>
      <c r="V325" s="23">
        <v>250000</v>
      </c>
    </row>
    <row r="326" spans="1:22" x14ac:dyDescent="0.2">
      <c r="A326">
        <v>325</v>
      </c>
      <c r="B326" t="s">
        <v>122</v>
      </c>
      <c r="C326" s="1">
        <v>242000</v>
      </c>
      <c r="Q326" s="22">
        <v>469</v>
      </c>
      <c r="R326" s="23">
        <v>250000</v>
      </c>
      <c r="V326" s="23">
        <v>190000</v>
      </c>
    </row>
    <row r="327" spans="1:22" x14ac:dyDescent="0.2">
      <c r="A327">
        <v>326</v>
      </c>
      <c r="B327" t="s">
        <v>87</v>
      </c>
      <c r="C327" s="1">
        <v>87000</v>
      </c>
      <c r="Q327" s="22">
        <v>472</v>
      </c>
      <c r="R327" s="23">
        <v>190000</v>
      </c>
      <c r="V327" s="23">
        <v>148000</v>
      </c>
    </row>
    <row r="328" spans="1:22" x14ac:dyDescent="0.2">
      <c r="A328">
        <v>327</v>
      </c>
      <c r="B328" t="s">
        <v>166</v>
      </c>
      <c r="C328" s="1">
        <v>324000</v>
      </c>
      <c r="Q328" s="22">
        <v>473</v>
      </c>
      <c r="R328" s="23">
        <v>148000</v>
      </c>
      <c r="V328" s="23">
        <v>440000</v>
      </c>
    </row>
    <row r="329" spans="1:22" x14ac:dyDescent="0.2">
      <c r="A329">
        <v>328</v>
      </c>
      <c r="B329" t="s">
        <v>87</v>
      </c>
      <c r="C329" s="1">
        <v>145250</v>
      </c>
      <c r="Q329" s="22">
        <v>474</v>
      </c>
      <c r="R329" s="23">
        <v>440000</v>
      </c>
      <c r="V329" s="23">
        <v>251000</v>
      </c>
    </row>
    <row r="330" spans="1:22" x14ac:dyDescent="0.2">
      <c r="A330">
        <v>329</v>
      </c>
      <c r="B330" t="s">
        <v>87</v>
      </c>
      <c r="C330" s="1">
        <v>214500</v>
      </c>
      <c r="Q330" s="22">
        <v>475</v>
      </c>
      <c r="R330" s="23">
        <v>251000</v>
      </c>
      <c r="V330" s="23">
        <v>208900</v>
      </c>
    </row>
    <row r="331" spans="1:22" x14ac:dyDescent="0.2">
      <c r="A331">
        <v>330</v>
      </c>
      <c r="B331" t="s">
        <v>122</v>
      </c>
      <c r="C331" s="1">
        <v>78000</v>
      </c>
      <c r="Q331" s="22">
        <v>477</v>
      </c>
      <c r="R331" s="23">
        <v>208900</v>
      </c>
      <c r="V331" s="23">
        <v>380000</v>
      </c>
    </row>
    <row r="332" spans="1:22" x14ac:dyDescent="0.2">
      <c r="A332">
        <v>331</v>
      </c>
      <c r="B332" t="s">
        <v>87</v>
      </c>
      <c r="C332" s="1">
        <v>119000</v>
      </c>
      <c r="Q332" s="22">
        <v>478</v>
      </c>
      <c r="R332" s="23">
        <v>380000</v>
      </c>
      <c r="V332" s="23">
        <v>297000</v>
      </c>
    </row>
    <row r="333" spans="1:22" x14ac:dyDescent="0.2">
      <c r="A333">
        <v>332</v>
      </c>
      <c r="B333" t="s">
        <v>87</v>
      </c>
      <c r="C333" s="1">
        <v>139000</v>
      </c>
      <c r="Q333" s="22">
        <v>479</v>
      </c>
      <c r="R333" s="23">
        <v>297000</v>
      </c>
      <c r="V333" s="23">
        <v>89471</v>
      </c>
    </row>
    <row r="334" spans="1:22" x14ac:dyDescent="0.2">
      <c r="A334">
        <v>333</v>
      </c>
      <c r="B334" t="s">
        <v>87</v>
      </c>
      <c r="C334" s="1">
        <v>284000</v>
      </c>
      <c r="Q334" s="22">
        <v>480</v>
      </c>
      <c r="R334" s="23">
        <v>89471</v>
      </c>
      <c r="V334" s="23">
        <v>374000</v>
      </c>
    </row>
    <row r="335" spans="1:22" x14ac:dyDescent="0.2">
      <c r="A335">
        <v>334</v>
      </c>
      <c r="B335" t="s">
        <v>238</v>
      </c>
      <c r="C335" s="1">
        <v>207000</v>
      </c>
      <c r="Q335" s="22">
        <v>482</v>
      </c>
      <c r="R335" s="23">
        <v>374000</v>
      </c>
      <c r="V335" s="23">
        <v>147000</v>
      </c>
    </row>
    <row r="336" spans="1:22" x14ac:dyDescent="0.2">
      <c r="A336">
        <v>335</v>
      </c>
      <c r="B336" t="s">
        <v>87</v>
      </c>
      <c r="C336" s="1">
        <v>192000</v>
      </c>
      <c r="Q336" s="22">
        <v>486</v>
      </c>
      <c r="R336" s="23">
        <v>147000</v>
      </c>
      <c r="V336" s="23">
        <v>156000</v>
      </c>
    </row>
    <row r="337" spans="1:22" x14ac:dyDescent="0.2">
      <c r="A337">
        <v>336</v>
      </c>
      <c r="B337" t="s">
        <v>122</v>
      </c>
      <c r="C337" s="1">
        <v>228950</v>
      </c>
      <c r="Q337" s="22">
        <v>487</v>
      </c>
      <c r="R337" s="23">
        <v>156000</v>
      </c>
      <c r="V337" s="23">
        <v>175000</v>
      </c>
    </row>
    <row r="338" spans="1:22" x14ac:dyDescent="0.2">
      <c r="A338">
        <v>337</v>
      </c>
      <c r="B338" t="s">
        <v>122</v>
      </c>
      <c r="C338" s="1">
        <v>377426</v>
      </c>
      <c r="Q338" s="22">
        <v>488</v>
      </c>
      <c r="R338" s="23">
        <v>175000</v>
      </c>
      <c r="V338" s="23">
        <v>86000</v>
      </c>
    </row>
    <row r="339" spans="1:22" x14ac:dyDescent="0.2">
      <c r="A339">
        <v>338</v>
      </c>
      <c r="B339" t="s">
        <v>87</v>
      </c>
      <c r="C339" s="1">
        <v>214000</v>
      </c>
      <c r="Q339" s="22">
        <v>490</v>
      </c>
      <c r="R339" s="23">
        <v>86000</v>
      </c>
      <c r="V339" s="23">
        <v>115000</v>
      </c>
    </row>
    <row r="340" spans="1:22" x14ac:dyDescent="0.2">
      <c r="A340">
        <v>339</v>
      </c>
      <c r="B340" t="s">
        <v>122</v>
      </c>
      <c r="C340" s="1">
        <v>202500</v>
      </c>
      <c r="Q340" s="22">
        <v>491</v>
      </c>
      <c r="R340" s="23">
        <v>115000</v>
      </c>
      <c r="V340" s="23">
        <v>133000</v>
      </c>
    </row>
    <row r="341" spans="1:22" x14ac:dyDescent="0.2">
      <c r="A341">
        <v>340</v>
      </c>
      <c r="B341" t="s">
        <v>87</v>
      </c>
      <c r="C341" s="1">
        <v>155000</v>
      </c>
      <c r="Q341" s="22">
        <v>492</v>
      </c>
      <c r="R341" s="23">
        <v>133000</v>
      </c>
      <c r="V341" s="23">
        <v>155000</v>
      </c>
    </row>
    <row r="342" spans="1:22" x14ac:dyDescent="0.2">
      <c r="A342">
        <v>341</v>
      </c>
      <c r="B342" t="s">
        <v>87</v>
      </c>
      <c r="C342" s="1">
        <v>202900</v>
      </c>
      <c r="Q342" s="22">
        <v>494</v>
      </c>
      <c r="R342" s="23">
        <v>155000</v>
      </c>
      <c r="V342" s="23">
        <v>91300</v>
      </c>
    </row>
    <row r="343" spans="1:22" x14ac:dyDescent="0.2">
      <c r="A343">
        <v>342</v>
      </c>
      <c r="B343" t="s">
        <v>87</v>
      </c>
      <c r="C343" s="1">
        <v>82000</v>
      </c>
      <c r="Q343" s="22">
        <v>495</v>
      </c>
      <c r="R343" s="23">
        <v>91300</v>
      </c>
      <c r="V343" s="23">
        <v>34900</v>
      </c>
    </row>
    <row r="344" spans="1:22" x14ac:dyDescent="0.2">
      <c r="A344">
        <v>343</v>
      </c>
      <c r="B344" t="s">
        <v>87</v>
      </c>
      <c r="C344" s="1">
        <v>87500</v>
      </c>
      <c r="Q344" s="22">
        <v>496</v>
      </c>
      <c r="R344" s="23">
        <v>34900</v>
      </c>
      <c r="V344" s="23">
        <v>430000</v>
      </c>
    </row>
    <row r="345" spans="1:22" x14ac:dyDescent="0.2">
      <c r="A345">
        <v>344</v>
      </c>
      <c r="B345" t="s">
        <v>87</v>
      </c>
      <c r="C345" s="1">
        <v>266000</v>
      </c>
      <c r="Q345" s="22">
        <v>497</v>
      </c>
      <c r="R345" s="23">
        <v>430000</v>
      </c>
      <c r="V345" s="23">
        <v>184000</v>
      </c>
    </row>
    <row r="346" spans="1:22" x14ac:dyDescent="0.2">
      <c r="A346">
        <v>345</v>
      </c>
      <c r="B346" t="s">
        <v>87</v>
      </c>
      <c r="C346" s="1">
        <v>85000</v>
      </c>
      <c r="Q346" s="22">
        <v>498</v>
      </c>
      <c r="R346" s="23">
        <v>184000</v>
      </c>
      <c r="V346" s="23">
        <v>130000</v>
      </c>
    </row>
    <row r="347" spans="1:22" x14ac:dyDescent="0.2">
      <c r="A347">
        <v>346</v>
      </c>
      <c r="B347" t="s">
        <v>87</v>
      </c>
      <c r="C347" s="1">
        <v>140200</v>
      </c>
      <c r="Q347" s="22">
        <v>499</v>
      </c>
      <c r="R347" s="23">
        <v>130000</v>
      </c>
      <c r="V347" s="23">
        <v>120000</v>
      </c>
    </row>
    <row r="348" spans="1:22" x14ac:dyDescent="0.2">
      <c r="A348">
        <v>347</v>
      </c>
      <c r="B348" t="s">
        <v>166</v>
      </c>
      <c r="C348" s="1">
        <v>151500</v>
      </c>
      <c r="Q348" s="22">
        <v>500</v>
      </c>
      <c r="R348" s="23">
        <v>120000</v>
      </c>
      <c r="V348" s="23">
        <v>113000</v>
      </c>
    </row>
    <row r="349" spans="1:22" x14ac:dyDescent="0.2">
      <c r="A349">
        <v>348</v>
      </c>
      <c r="B349" t="s">
        <v>87</v>
      </c>
      <c r="C349" s="1">
        <v>157500</v>
      </c>
      <c r="Q349" s="22">
        <v>501</v>
      </c>
      <c r="R349" s="23">
        <v>113000</v>
      </c>
      <c r="V349" s="23">
        <v>226700</v>
      </c>
    </row>
    <row r="350" spans="1:22" x14ac:dyDescent="0.2">
      <c r="A350">
        <v>349</v>
      </c>
      <c r="B350" t="s">
        <v>87</v>
      </c>
      <c r="C350" s="1">
        <v>154000</v>
      </c>
      <c r="Q350" s="22">
        <v>502</v>
      </c>
      <c r="R350" s="23">
        <v>226700</v>
      </c>
      <c r="V350" s="23">
        <v>289000</v>
      </c>
    </row>
    <row r="351" spans="1:22" x14ac:dyDescent="0.2">
      <c r="A351">
        <v>350</v>
      </c>
      <c r="B351" t="s">
        <v>87</v>
      </c>
      <c r="C351" s="1">
        <v>437154</v>
      </c>
      <c r="Q351" s="22">
        <v>504</v>
      </c>
      <c r="R351" s="23">
        <v>289000</v>
      </c>
      <c r="V351" s="23">
        <v>147000</v>
      </c>
    </row>
    <row r="352" spans="1:22" x14ac:dyDescent="0.2">
      <c r="A352">
        <v>351</v>
      </c>
      <c r="B352" t="s">
        <v>87</v>
      </c>
      <c r="C352" s="1">
        <v>318061</v>
      </c>
      <c r="Q352" s="22">
        <v>505</v>
      </c>
      <c r="R352" s="23">
        <v>147000</v>
      </c>
      <c r="V352" s="23">
        <v>124500</v>
      </c>
    </row>
    <row r="353" spans="1:22" x14ac:dyDescent="0.2">
      <c r="A353">
        <v>352</v>
      </c>
      <c r="B353" t="s">
        <v>87</v>
      </c>
      <c r="C353" s="1">
        <v>190000</v>
      </c>
      <c r="Q353" s="22">
        <v>506</v>
      </c>
      <c r="R353" s="23">
        <v>124500</v>
      </c>
      <c r="V353" s="23">
        <v>215000</v>
      </c>
    </row>
    <row r="354" spans="1:22" x14ac:dyDescent="0.2">
      <c r="A354">
        <v>353</v>
      </c>
      <c r="B354" t="s">
        <v>87</v>
      </c>
      <c r="C354" s="1">
        <v>95000</v>
      </c>
      <c r="Q354" s="22">
        <v>507</v>
      </c>
      <c r="R354" s="23">
        <v>215000</v>
      </c>
      <c r="V354" s="23">
        <v>208300</v>
      </c>
    </row>
    <row r="355" spans="1:22" x14ac:dyDescent="0.2">
      <c r="A355">
        <v>354</v>
      </c>
      <c r="B355" t="s">
        <v>87</v>
      </c>
      <c r="C355" s="1">
        <v>105900</v>
      </c>
      <c r="Q355" s="22">
        <v>508</v>
      </c>
      <c r="R355" s="23">
        <v>208300</v>
      </c>
      <c r="V355" s="23">
        <v>161000</v>
      </c>
    </row>
    <row r="356" spans="1:22" x14ac:dyDescent="0.2">
      <c r="A356">
        <v>355</v>
      </c>
      <c r="B356" t="s">
        <v>87</v>
      </c>
      <c r="C356" s="1">
        <v>140000</v>
      </c>
      <c r="Q356" s="22">
        <v>509</v>
      </c>
      <c r="R356" s="23">
        <v>161000</v>
      </c>
      <c r="V356" s="23">
        <v>164900</v>
      </c>
    </row>
    <row r="357" spans="1:22" x14ac:dyDescent="0.2">
      <c r="A357">
        <v>356</v>
      </c>
      <c r="B357" t="s">
        <v>87</v>
      </c>
      <c r="C357" s="1">
        <v>177500</v>
      </c>
      <c r="Q357" s="22">
        <v>511</v>
      </c>
      <c r="R357" s="23">
        <v>164900</v>
      </c>
      <c r="V357" s="23">
        <v>202665</v>
      </c>
    </row>
    <row r="358" spans="1:22" x14ac:dyDescent="0.2">
      <c r="A358">
        <v>357</v>
      </c>
      <c r="B358" t="s">
        <v>87</v>
      </c>
      <c r="C358" s="1">
        <v>173000</v>
      </c>
      <c r="Q358" s="22">
        <v>512</v>
      </c>
      <c r="R358" s="23">
        <v>202665</v>
      </c>
      <c r="V358" s="23">
        <v>96500</v>
      </c>
    </row>
    <row r="359" spans="1:22" x14ac:dyDescent="0.2">
      <c r="A359">
        <v>358</v>
      </c>
      <c r="B359" t="s">
        <v>87</v>
      </c>
      <c r="C359" s="1">
        <v>134000</v>
      </c>
      <c r="Q359" s="22">
        <v>515</v>
      </c>
      <c r="R359" s="23">
        <v>96500</v>
      </c>
      <c r="V359" s="23">
        <v>402861</v>
      </c>
    </row>
    <row r="360" spans="1:22" x14ac:dyDescent="0.2">
      <c r="A360">
        <v>359</v>
      </c>
      <c r="B360" t="s">
        <v>87</v>
      </c>
      <c r="C360" s="1">
        <v>130000</v>
      </c>
      <c r="Q360" s="22">
        <v>516</v>
      </c>
      <c r="R360" s="23">
        <v>402861</v>
      </c>
      <c r="V360" s="23">
        <v>265000</v>
      </c>
    </row>
    <row r="361" spans="1:22" x14ac:dyDescent="0.2">
      <c r="A361">
        <v>360</v>
      </c>
      <c r="B361" t="s">
        <v>166</v>
      </c>
      <c r="C361" s="1">
        <v>280000</v>
      </c>
      <c r="Q361" s="22">
        <v>518</v>
      </c>
      <c r="R361" s="23">
        <v>265000</v>
      </c>
      <c r="V361" s="23">
        <v>234000</v>
      </c>
    </row>
    <row r="362" spans="1:22" x14ac:dyDescent="0.2">
      <c r="A362">
        <v>361</v>
      </c>
      <c r="B362" t="s">
        <v>166</v>
      </c>
      <c r="C362" s="1">
        <v>156000</v>
      </c>
      <c r="Q362" s="22">
        <v>520</v>
      </c>
      <c r="R362" s="23">
        <v>234000</v>
      </c>
      <c r="V362" s="23">
        <v>106250</v>
      </c>
    </row>
    <row r="363" spans="1:22" x14ac:dyDescent="0.2">
      <c r="A363">
        <v>362</v>
      </c>
      <c r="B363" t="s">
        <v>87</v>
      </c>
      <c r="C363" s="1">
        <v>145000</v>
      </c>
      <c r="Q363" s="22">
        <v>521</v>
      </c>
      <c r="R363" s="23">
        <v>106250</v>
      </c>
      <c r="V363" s="23">
        <v>184750</v>
      </c>
    </row>
    <row r="364" spans="1:22" x14ac:dyDescent="0.2">
      <c r="A364">
        <v>363</v>
      </c>
      <c r="B364" t="s">
        <v>122</v>
      </c>
      <c r="C364" s="1">
        <v>198500</v>
      </c>
      <c r="Q364" s="22">
        <v>524</v>
      </c>
      <c r="R364" s="23">
        <v>184750</v>
      </c>
      <c r="V364" s="23">
        <v>315750</v>
      </c>
    </row>
    <row r="365" spans="1:22" x14ac:dyDescent="0.2">
      <c r="A365">
        <v>364</v>
      </c>
      <c r="B365" t="s">
        <v>87</v>
      </c>
      <c r="C365" s="1">
        <v>118000</v>
      </c>
      <c r="Q365" s="22">
        <v>525</v>
      </c>
      <c r="R365" s="23">
        <v>315750</v>
      </c>
      <c r="V365" s="23">
        <v>176000</v>
      </c>
    </row>
    <row r="366" spans="1:22" x14ac:dyDescent="0.2">
      <c r="A366">
        <v>365</v>
      </c>
      <c r="B366" t="s">
        <v>112</v>
      </c>
      <c r="C366" s="1">
        <v>190000</v>
      </c>
      <c r="Q366" s="22">
        <v>526</v>
      </c>
      <c r="R366" s="23">
        <v>176000</v>
      </c>
      <c r="V366" s="23">
        <v>132000</v>
      </c>
    </row>
    <row r="367" spans="1:22" x14ac:dyDescent="0.2">
      <c r="A367">
        <v>366</v>
      </c>
      <c r="B367" t="s">
        <v>87</v>
      </c>
      <c r="C367" s="1">
        <v>147000</v>
      </c>
      <c r="Q367" s="22">
        <v>527</v>
      </c>
      <c r="R367" s="23">
        <v>132000</v>
      </c>
      <c r="V367" s="23">
        <v>446261</v>
      </c>
    </row>
    <row r="368" spans="1:22" x14ac:dyDescent="0.2">
      <c r="A368">
        <v>367</v>
      </c>
      <c r="B368" t="s">
        <v>87</v>
      </c>
      <c r="C368" s="1">
        <v>159000</v>
      </c>
      <c r="Q368" s="22">
        <v>528</v>
      </c>
      <c r="R368" s="23">
        <v>446261</v>
      </c>
      <c r="V368" s="23">
        <v>86000</v>
      </c>
    </row>
    <row r="369" spans="1:22" x14ac:dyDescent="0.2">
      <c r="A369">
        <v>368</v>
      </c>
      <c r="B369" t="s">
        <v>122</v>
      </c>
      <c r="C369" s="1">
        <v>165000</v>
      </c>
      <c r="Q369" s="22">
        <v>529</v>
      </c>
      <c r="R369" s="23">
        <v>86000</v>
      </c>
      <c r="V369" s="23">
        <v>175000</v>
      </c>
    </row>
    <row r="370" spans="1:22" x14ac:dyDescent="0.2">
      <c r="A370">
        <v>369</v>
      </c>
      <c r="B370" t="s">
        <v>87</v>
      </c>
      <c r="C370" s="1">
        <v>132000</v>
      </c>
      <c r="Q370" s="22">
        <v>531</v>
      </c>
      <c r="R370" s="23">
        <v>175000</v>
      </c>
      <c r="V370" s="23">
        <v>107500</v>
      </c>
    </row>
    <row r="371" spans="1:22" x14ac:dyDescent="0.2">
      <c r="A371">
        <v>370</v>
      </c>
      <c r="B371" t="s">
        <v>122</v>
      </c>
      <c r="C371" s="1">
        <v>162000</v>
      </c>
      <c r="Q371" s="22">
        <v>533</v>
      </c>
      <c r="R371" s="23">
        <v>107500</v>
      </c>
      <c r="V371" s="23">
        <v>39300</v>
      </c>
    </row>
    <row r="372" spans="1:22" x14ac:dyDescent="0.2">
      <c r="A372">
        <v>371</v>
      </c>
      <c r="B372" t="s">
        <v>87</v>
      </c>
      <c r="C372" s="1">
        <v>172400</v>
      </c>
      <c r="Q372" s="22">
        <v>534</v>
      </c>
      <c r="R372" s="23">
        <v>39300</v>
      </c>
      <c r="V372" s="23">
        <v>178000</v>
      </c>
    </row>
    <row r="373" spans="1:22" x14ac:dyDescent="0.2">
      <c r="A373">
        <v>372</v>
      </c>
      <c r="B373" t="s">
        <v>87</v>
      </c>
      <c r="C373" s="1">
        <v>134432</v>
      </c>
      <c r="Q373" s="22">
        <v>535</v>
      </c>
      <c r="R373" s="23">
        <v>178000</v>
      </c>
      <c r="V373" s="23">
        <v>107500</v>
      </c>
    </row>
    <row r="374" spans="1:22" x14ac:dyDescent="0.2">
      <c r="A374">
        <v>373</v>
      </c>
      <c r="B374" t="s">
        <v>87</v>
      </c>
      <c r="C374" s="1">
        <v>125000</v>
      </c>
      <c r="Q374" s="22">
        <v>536</v>
      </c>
      <c r="R374" s="23">
        <v>107500</v>
      </c>
      <c r="V374" s="23">
        <v>158000</v>
      </c>
    </row>
    <row r="375" spans="1:22" x14ac:dyDescent="0.2">
      <c r="A375">
        <v>374</v>
      </c>
      <c r="B375" t="s">
        <v>87</v>
      </c>
      <c r="C375" s="1">
        <v>123000</v>
      </c>
      <c r="Q375" s="22">
        <v>539</v>
      </c>
      <c r="R375" s="23">
        <v>158000</v>
      </c>
      <c r="V375" s="23">
        <v>272000</v>
      </c>
    </row>
    <row r="376" spans="1:22" x14ac:dyDescent="0.2">
      <c r="A376">
        <v>375</v>
      </c>
      <c r="B376" t="s">
        <v>87</v>
      </c>
      <c r="C376" s="1">
        <v>219500</v>
      </c>
      <c r="Q376" s="22">
        <v>540</v>
      </c>
      <c r="R376" s="23">
        <v>272000</v>
      </c>
      <c r="V376" s="23">
        <v>315000</v>
      </c>
    </row>
    <row r="377" spans="1:22" x14ac:dyDescent="0.2">
      <c r="A377">
        <v>376</v>
      </c>
      <c r="B377" t="s">
        <v>87</v>
      </c>
      <c r="C377" s="1">
        <v>61000</v>
      </c>
      <c r="Q377" s="22">
        <v>541</v>
      </c>
      <c r="R377" s="23">
        <v>315000</v>
      </c>
      <c r="V377" s="23">
        <v>213250</v>
      </c>
    </row>
    <row r="378" spans="1:22" x14ac:dyDescent="0.2">
      <c r="A378">
        <v>377</v>
      </c>
      <c r="B378" t="s">
        <v>166</v>
      </c>
      <c r="C378" s="1">
        <v>148000</v>
      </c>
      <c r="Q378" s="22">
        <v>543</v>
      </c>
      <c r="R378" s="23">
        <v>213250</v>
      </c>
      <c r="V378" s="23">
        <v>133000</v>
      </c>
    </row>
    <row r="379" spans="1:22" x14ac:dyDescent="0.2">
      <c r="A379">
        <v>378</v>
      </c>
      <c r="B379" t="s">
        <v>122</v>
      </c>
      <c r="C379" s="1">
        <v>340000</v>
      </c>
      <c r="Q379" s="22">
        <v>544</v>
      </c>
      <c r="R379" s="23">
        <v>133000</v>
      </c>
      <c r="V379" s="23">
        <v>179665</v>
      </c>
    </row>
    <row r="380" spans="1:22" x14ac:dyDescent="0.2">
      <c r="A380">
        <v>379</v>
      </c>
      <c r="B380" t="s">
        <v>122</v>
      </c>
      <c r="C380" s="1">
        <v>394432</v>
      </c>
      <c r="Q380" s="22">
        <v>545</v>
      </c>
      <c r="R380" s="23">
        <v>179665</v>
      </c>
      <c r="V380" s="23">
        <v>210000</v>
      </c>
    </row>
    <row r="381" spans="1:22" x14ac:dyDescent="0.2">
      <c r="A381">
        <v>380</v>
      </c>
      <c r="B381" t="s">
        <v>87</v>
      </c>
      <c r="C381" s="1">
        <v>179000</v>
      </c>
      <c r="Q381" s="22">
        <v>547</v>
      </c>
      <c r="R381" s="23">
        <v>210000</v>
      </c>
      <c r="V381" s="23">
        <v>129500</v>
      </c>
    </row>
    <row r="382" spans="1:22" x14ac:dyDescent="0.2">
      <c r="A382">
        <v>381</v>
      </c>
      <c r="B382" t="s">
        <v>87</v>
      </c>
      <c r="C382" s="1">
        <v>127000</v>
      </c>
      <c r="Q382" s="22">
        <v>548</v>
      </c>
      <c r="R382" s="23">
        <v>129500</v>
      </c>
      <c r="V382" s="23">
        <v>125000</v>
      </c>
    </row>
    <row r="383" spans="1:22" x14ac:dyDescent="0.2">
      <c r="A383">
        <v>382</v>
      </c>
      <c r="B383" t="s">
        <v>87</v>
      </c>
      <c r="C383" s="1">
        <v>187750</v>
      </c>
      <c r="Q383" s="22">
        <v>549</v>
      </c>
      <c r="R383" s="23">
        <v>125000</v>
      </c>
      <c r="V383" s="23">
        <v>263000</v>
      </c>
    </row>
    <row r="384" spans="1:22" x14ac:dyDescent="0.2">
      <c r="A384">
        <v>383</v>
      </c>
      <c r="B384" t="s">
        <v>87</v>
      </c>
      <c r="C384" s="1">
        <v>213500</v>
      </c>
      <c r="Q384" s="22">
        <v>550</v>
      </c>
      <c r="R384" s="23">
        <v>263000</v>
      </c>
      <c r="V384" s="23">
        <v>140000</v>
      </c>
    </row>
    <row r="385" spans="1:22" x14ac:dyDescent="0.2">
      <c r="A385">
        <v>384</v>
      </c>
      <c r="B385" t="s">
        <v>122</v>
      </c>
      <c r="C385" s="1">
        <v>76000</v>
      </c>
      <c r="Q385" s="22">
        <v>551</v>
      </c>
      <c r="R385" s="23">
        <v>140000</v>
      </c>
      <c r="V385" s="23">
        <v>112500</v>
      </c>
    </row>
    <row r="386" spans="1:22" x14ac:dyDescent="0.2">
      <c r="A386">
        <v>385</v>
      </c>
      <c r="B386" t="s">
        <v>122</v>
      </c>
      <c r="C386" s="1">
        <v>240000</v>
      </c>
      <c r="Q386" s="22">
        <v>552</v>
      </c>
      <c r="R386" s="23">
        <v>112500</v>
      </c>
      <c r="V386" s="23">
        <v>255500</v>
      </c>
    </row>
    <row r="387" spans="1:22" x14ac:dyDescent="0.2">
      <c r="A387">
        <v>386</v>
      </c>
      <c r="B387" t="s">
        <v>87</v>
      </c>
      <c r="C387" s="1">
        <v>192000</v>
      </c>
      <c r="Q387" s="22">
        <v>553</v>
      </c>
      <c r="R387" s="23">
        <v>255500</v>
      </c>
      <c r="V387" s="23">
        <v>108000</v>
      </c>
    </row>
    <row r="388" spans="1:22" x14ac:dyDescent="0.2">
      <c r="A388">
        <v>387</v>
      </c>
      <c r="B388" t="s">
        <v>112</v>
      </c>
      <c r="C388" s="1">
        <v>81000</v>
      </c>
      <c r="Q388" s="22">
        <v>554</v>
      </c>
      <c r="R388" s="23">
        <v>108000</v>
      </c>
      <c r="V388" s="23">
        <v>284000</v>
      </c>
    </row>
    <row r="389" spans="1:22" x14ac:dyDescent="0.2">
      <c r="A389">
        <v>388</v>
      </c>
      <c r="B389" t="s">
        <v>87</v>
      </c>
      <c r="C389" s="1">
        <v>125000</v>
      </c>
      <c r="Q389" s="22">
        <v>555</v>
      </c>
      <c r="R389" s="23">
        <v>284000</v>
      </c>
      <c r="V389" s="23">
        <v>113000</v>
      </c>
    </row>
    <row r="390" spans="1:22" x14ac:dyDescent="0.2">
      <c r="A390">
        <v>389</v>
      </c>
      <c r="B390" t="s">
        <v>166</v>
      </c>
      <c r="C390" s="1">
        <v>191000</v>
      </c>
      <c r="Q390" s="22">
        <v>556</v>
      </c>
      <c r="R390" s="23">
        <v>113000</v>
      </c>
      <c r="V390" s="23">
        <v>141000</v>
      </c>
    </row>
    <row r="391" spans="1:22" x14ac:dyDescent="0.2">
      <c r="A391">
        <v>390</v>
      </c>
      <c r="B391" t="s">
        <v>87</v>
      </c>
      <c r="C391" s="1">
        <v>426000</v>
      </c>
      <c r="Q391" s="22">
        <v>557</v>
      </c>
      <c r="R391" s="23">
        <v>141000</v>
      </c>
      <c r="V391" s="23">
        <v>108000</v>
      </c>
    </row>
    <row r="392" spans="1:22" x14ac:dyDescent="0.2">
      <c r="A392">
        <v>391</v>
      </c>
      <c r="B392" t="s">
        <v>87</v>
      </c>
      <c r="C392" s="1">
        <v>119000</v>
      </c>
      <c r="Q392" s="22">
        <v>558</v>
      </c>
      <c r="R392" s="23">
        <v>108000</v>
      </c>
      <c r="V392" s="23">
        <v>234000</v>
      </c>
    </row>
    <row r="393" spans="1:22" x14ac:dyDescent="0.2">
      <c r="A393">
        <v>392</v>
      </c>
      <c r="B393" t="s">
        <v>166</v>
      </c>
      <c r="C393" s="1">
        <v>215000</v>
      </c>
      <c r="Q393" s="22">
        <v>560</v>
      </c>
      <c r="R393" s="23">
        <v>234000</v>
      </c>
      <c r="V393" s="23">
        <v>121500</v>
      </c>
    </row>
    <row r="394" spans="1:22" x14ac:dyDescent="0.2">
      <c r="A394">
        <v>393</v>
      </c>
      <c r="B394" t="s">
        <v>87</v>
      </c>
      <c r="C394" s="1">
        <v>106500</v>
      </c>
      <c r="Q394" s="22">
        <v>561</v>
      </c>
      <c r="R394" s="23">
        <v>121500</v>
      </c>
      <c r="V394" s="23">
        <v>170000</v>
      </c>
    </row>
    <row r="395" spans="1:22" x14ac:dyDescent="0.2">
      <c r="A395">
        <v>394</v>
      </c>
      <c r="B395" t="s">
        <v>122</v>
      </c>
      <c r="C395" s="1">
        <v>100000</v>
      </c>
      <c r="Q395" s="22">
        <v>562</v>
      </c>
      <c r="R395" s="23">
        <v>170000</v>
      </c>
      <c r="V395" s="23">
        <v>108000</v>
      </c>
    </row>
    <row r="396" spans="1:22" x14ac:dyDescent="0.2">
      <c r="A396">
        <v>395</v>
      </c>
      <c r="B396" t="s">
        <v>87</v>
      </c>
      <c r="C396" s="1">
        <v>109000</v>
      </c>
      <c r="Q396" s="22">
        <v>563</v>
      </c>
      <c r="R396" s="23">
        <v>108000</v>
      </c>
      <c r="V396" s="23">
        <v>185000</v>
      </c>
    </row>
    <row r="397" spans="1:22" x14ac:dyDescent="0.2">
      <c r="A397">
        <v>396</v>
      </c>
      <c r="B397" t="s">
        <v>87</v>
      </c>
      <c r="C397" s="1">
        <v>129000</v>
      </c>
      <c r="Q397" s="22">
        <v>564</v>
      </c>
      <c r="R397" s="23">
        <v>185000</v>
      </c>
      <c r="V397" s="23">
        <v>325000</v>
      </c>
    </row>
    <row r="398" spans="1:22" x14ac:dyDescent="0.2">
      <c r="A398">
        <v>397</v>
      </c>
      <c r="B398" t="s">
        <v>87</v>
      </c>
      <c r="C398" s="1">
        <v>123000</v>
      </c>
      <c r="Q398" s="22">
        <v>567</v>
      </c>
      <c r="R398" s="23">
        <v>325000</v>
      </c>
      <c r="V398" s="23">
        <v>214000</v>
      </c>
    </row>
    <row r="399" spans="1:22" x14ac:dyDescent="0.2">
      <c r="A399">
        <v>398</v>
      </c>
      <c r="B399" t="s">
        <v>87</v>
      </c>
      <c r="C399" s="1">
        <v>169500</v>
      </c>
      <c r="Q399" s="22">
        <v>568</v>
      </c>
      <c r="R399" s="23">
        <v>214000</v>
      </c>
      <c r="V399" s="23">
        <v>316600</v>
      </c>
    </row>
    <row r="400" spans="1:22" x14ac:dyDescent="0.2">
      <c r="A400">
        <v>399</v>
      </c>
      <c r="B400" t="s">
        <v>122</v>
      </c>
      <c r="C400" s="1">
        <v>67000</v>
      </c>
      <c r="Q400" s="22">
        <v>569</v>
      </c>
      <c r="R400" s="23">
        <v>316600</v>
      </c>
      <c r="V400" s="23">
        <v>142600</v>
      </c>
    </row>
    <row r="401" spans="1:22" x14ac:dyDescent="0.2">
      <c r="A401">
        <v>400</v>
      </c>
      <c r="B401" t="s">
        <v>87</v>
      </c>
      <c r="C401" s="1">
        <v>241000</v>
      </c>
      <c r="Q401" s="22">
        <v>571</v>
      </c>
      <c r="R401" s="23">
        <v>142600</v>
      </c>
      <c r="V401" s="23">
        <v>120000</v>
      </c>
    </row>
    <row r="402" spans="1:22" x14ac:dyDescent="0.2">
      <c r="A402">
        <v>401</v>
      </c>
      <c r="B402" t="s">
        <v>87</v>
      </c>
      <c r="C402" s="1">
        <v>245500</v>
      </c>
      <c r="Q402" s="22">
        <v>572</v>
      </c>
      <c r="R402" s="23">
        <v>120000</v>
      </c>
      <c r="V402" s="23">
        <v>170000</v>
      </c>
    </row>
    <row r="403" spans="1:22" x14ac:dyDescent="0.2">
      <c r="A403">
        <v>402</v>
      </c>
      <c r="B403" t="s">
        <v>87</v>
      </c>
      <c r="C403" s="1">
        <v>164990</v>
      </c>
      <c r="Q403" s="22">
        <v>574</v>
      </c>
      <c r="R403" s="23">
        <v>170000</v>
      </c>
      <c r="V403" s="23">
        <v>118500</v>
      </c>
    </row>
    <row r="404" spans="1:22" x14ac:dyDescent="0.2">
      <c r="A404">
        <v>403</v>
      </c>
      <c r="B404" t="s">
        <v>87</v>
      </c>
      <c r="C404" s="1">
        <v>108000</v>
      </c>
      <c r="Q404" s="22">
        <v>576</v>
      </c>
      <c r="R404" s="23">
        <v>118500</v>
      </c>
      <c r="V404" s="23">
        <v>145000</v>
      </c>
    </row>
    <row r="405" spans="1:22" x14ac:dyDescent="0.2">
      <c r="A405">
        <v>404</v>
      </c>
      <c r="B405" t="s">
        <v>122</v>
      </c>
      <c r="C405" s="1">
        <v>258000</v>
      </c>
      <c r="Q405" s="22">
        <v>577</v>
      </c>
      <c r="R405" s="23">
        <v>145000</v>
      </c>
      <c r="V405" s="23">
        <v>164500</v>
      </c>
    </row>
    <row r="406" spans="1:22" x14ac:dyDescent="0.2">
      <c r="A406">
        <v>405</v>
      </c>
      <c r="B406" t="s">
        <v>87</v>
      </c>
      <c r="C406" s="1">
        <v>168000</v>
      </c>
      <c r="Q406" s="22">
        <v>578</v>
      </c>
      <c r="R406" s="23">
        <v>164500</v>
      </c>
      <c r="V406" s="23">
        <v>131500</v>
      </c>
    </row>
    <row r="407" spans="1:22" x14ac:dyDescent="0.2">
      <c r="A407">
        <v>406</v>
      </c>
      <c r="B407" t="s">
        <v>122</v>
      </c>
      <c r="C407" s="1">
        <v>150000</v>
      </c>
      <c r="Q407" s="22">
        <v>580</v>
      </c>
      <c r="R407" s="23">
        <v>131500</v>
      </c>
      <c r="V407" s="23">
        <v>253293</v>
      </c>
    </row>
    <row r="408" spans="1:22" x14ac:dyDescent="0.2">
      <c r="A408">
        <v>407</v>
      </c>
      <c r="B408" t="s">
        <v>87</v>
      </c>
      <c r="C408" s="1">
        <v>115000</v>
      </c>
      <c r="Q408" s="22">
        <v>582</v>
      </c>
      <c r="R408" s="23">
        <v>253293</v>
      </c>
      <c r="V408" s="23">
        <v>118500</v>
      </c>
    </row>
    <row r="409" spans="1:22" x14ac:dyDescent="0.2">
      <c r="A409">
        <v>408</v>
      </c>
      <c r="B409" t="s">
        <v>87</v>
      </c>
      <c r="C409" s="1">
        <v>177000</v>
      </c>
      <c r="Q409" s="22">
        <v>583</v>
      </c>
      <c r="R409" s="23">
        <v>118500</v>
      </c>
      <c r="V409" s="23">
        <v>325000</v>
      </c>
    </row>
    <row r="410" spans="1:22" x14ac:dyDescent="0.2">
      <c r="A410">
        <v>409</v>
      </c>
      <c r="B410" t="s">
        <v>122</v>
      </c>
      <c r="C410" s="1">
        <v>280000</v>
      </c>
      <c r="Q410" s="22">
        <v>584</v>
      </c>
      <c r="R410" s="23">
        <v>325000</v>
      </c>
      <c r="V410" s="23">
        <v>133000</v>
      </c>
    </row>
    <row r="411" spans="1:22" x14ac:dyDescent="0.2">
      <c r="A411">
        <v>410</v>
      </c>
      <c r="B411" t="s">
        <v>87</v>
      </c>
      <c r="C411" s="1">
        <v>339750</v>
      </c>
      <c r="Q411" s="22">
        <v>585</v>
      </c>
      <c r="R411" s="23">
        <v>133000</v>
      </c>
      <c r="V411" s="23">
        <v>369900</v>
      </c>
    </row>
    <row r="412" spans="1:22" x14ac:dyDescent="0.2">
      <c r="A412">
        <v>411</v>
      </c>
      <c r="B412" t="s">
        <v>87</v>
      </c>
      <c r="C412" s="1">
        <v>60000</v>
      </c>
      <c r="Q412" s="22">
        <v>586</v>
      </c>
      <c r="R412" s="23">
        <v>369900</v>
      </c>
      <c r="V412" s="23">
        <v>130000</v>
      </c>
    </row>
    <row r="413" spans="1:22" x14ac:dyDescent="0.2">
      <c r="A413">
        <v>412</v>
      </c>
      <c r="B413" t="s">
        <v>87</v>
      </c>
      <c r="C413" s="1">
        <v>145000</v>
      </c>
      <c r="Q413" s="22">
        <v>587</v>
      </c>
      <c r="R413" s="23">
        <v>130000</v>
      </c>
      <c r="V413" s="23">
        <v>137000</v>
      </c>
    </row>
    <row r="414" spans="1:22" x14ac:dyDescent="0.2">
      <c r="A414">
        <v>413</v>
      </c>
      <c r="B414" t="s">
        <v>87</v>
      </c>
      <c r="C414" s="1">
        <v>222000</v>
      </c>
      <c r="Q414" s="22">
        <v>588</v>
      </c>
      <c r="R414" s="23">
        <v>137000</v>
      </c>
      <c r="V414" s="23">
        <v>143000</v>
      </c>
    </row>
    <row r="415" spans="1:22" x14ac:dyDescent="0.2">
      <c r="A415">
        <v>414</v>
      </c>
      <c r="B415" t="s">
        <v>87</v>
      </c>
      <c r="C415" s="1">
        <v>115000</v>
      </c>
      <c r="Q415" s="22">
        <v>589</v>
      </c>
      <c r="R415" s="23">
        <v>143000</v>
      </c>
      <c r="V415" s="23">
        <v>79500</v>
      </c>
    </row>
    <row r="416" spans="1:22" x14ac:dyDescent="0.2">
      <c r="A416">
        <v>415</v>
      </c>
      <c r="B416" t="s">
        <v>166</v>
      </c>
      <c r="C416" s="1">
        <v>228000</v>
      </c>
      <c r="Q416" s="22">
        <v>590</v>
      </c>
      <c r="R416" s="23">
        <v>79500</v>
      </c>
      <c r="V416" s="23">
        <v>185900</v>
      </c>
    </row>
    <row r="417" spans="1:22" x14ac:dyDescent="0.2">
      <c r="A417">
        <v>416</v>
      </c>
      <c r="B417" t="s">
        <v>87</v>
      </c>
      <c r="C417" s="1">
        <v>181134</v>
      </c>
      <c r="Q417" s="22">
        <v>591</v>
      </c>
      <c r="R417" s="23">
        <v>185900</v>
      </c>
      <c r="V417" s="23">
        <v>138000</v>
      </c>
    </row>
    <row r="418" spans="1:22" x14ac:dyDescent="0.2">
      <c r="A418">
        <v>417</v>
      </c>
      <c r="B418" t="s">
        <v>87</v>
      </c>
      <c r="C418" s="1">
        <v>149500</v>
      </c>
      <c r="Q418" s="22">
        <v>593</v>
      </c>
      <c r="R418" s="23">
        <v>138000</v>
      </c>
      <c r="V418" s="23">
        <v>140000</v>
      </c>
    </row>
    <row r="419" spans="1:22" x14ac:dyDescent="0.2">
      <c r="A419">
        <v>418</v>
      </c>
      <c r="B419" t="s">
        <v>87</v>
      </c>
      <c r="C419" s="1">
        <v>239000</v>
      </c>
      <c r="Q419" s="22">
        <v>594</v>
      </c>
      <c r="R419" s="23">
        <v>140000</v>
      </c>
      <c r="V419" s="23">
        <v>110000</v>
      </c>
    </row>
    <row r="420" spans="1:22" x14ac:dyDescent="0.2">
      <c r="A420">
        <v>419</v>
      </c>
      <c r="B420" t="s">
        <v>87</v>
      </c>
      <c r="C420" s="1">
        <v>126000</v>
      </c>
      <c r="Q420" s="22">
        <v>595</v>
      </c>
      <c r="R420" s="23">
        <v>110000</v>
      </c>
      <c r="V420" s="23">
        <v>319000</v>
      </c>
    </row>
    <row r="421" spans="1:22" x14ac:dyDescent="0.2">
      <c r="A421">
        <v>420</v>
      </c>
      <c r="B421" t="s">
        <v>87</v>
      </c>
      <c r="C421" s="1">
        <v>142000</v>
      </c>
      <c r="Q421" s="22">
        <v>596</v>
      </c>
      <c r="R421" s="23">
        <v>319000</v>
      </c>
      <c r="V421" s="23">
        <v>114504</v>
      </c>
    </row>
    <row r="422" spans="1:22" x14ac:dyDescent="0.2">
      <c r="A422">
        <v>421</v>
      </c>
      <c r="B422" t="s">
        <v>87</v>
      </c>
      <c r="C422" s="1">
        <v>206300</v>
      </c>
      <c r="Q422" s="22">
        <v>597</v>
      </c>
      <c r="R422" s="23">
        <v>114504</v>
      </c>
      <c r="V422" s="23">
        <v>194201</v>
      </c>
    </row>
    <row r="423" spans="1:22" x14ac:dyDescent="0.2">
      <c r="A423">
        <v>422</v>
      </c>
      <c r="B423" t="s">
        <v>112</v>
      </c>
      <c r="C423" s="1">
        <v>215000</v>
      </c>
      <c r="Q423" s="22">
        <v>598</v>
      </c>
      <c r="R423" s="23">
        <v>194201</v>
      </c>
      <c r="V423" s="23">
        <v>217500</v>
      </c>
    </row>
    <row r="424" spans="1:22" x14ac:dyDescent="0.2">
      <c r="A424">
        <v>423</v>
      </c>
      <c r="B424" t="s">
        <v>87</v>
      </c>
      <c r="C424" s="1">
        <v>113000</v>
      </c>
      <c r="Q424" s="22">
        <v>599</v>
      </c>
      <c r="R424" s="23">
        <v>217500</v>
      </c>
      <c r="V424" s="23">
        <v>151000</v>
      </c>
    </row>
    <row r="425" spans="1:22" x14ac:dyDescent="0.2">
      <c r="A425">
        <v>424</v>
      </c>
      <c r="B425" t="s">
        <v>87</v>
      </c>
      <c r="C425" s="1">
        <v>315000</v>
      </c>
      <c r="Q425" s="22">
        <v>600</v>
      </c>
      <c r="R425" s="23">
        <v>151000</v>
      </c>
      <c r="V425" s="23">
        <v>275000</v>
      </c>
    </row>
    <row r="426" spans="1:22" x14ac:dyDescent="0.2">
      <c r="A426">
        <v>425</v>
      </c>
      <c r="B426" t="s">
        <v>87</v>
      </c>
      <c r="C426" s="1">
        <v>139000</v>
      </c>
      <c r="Q426" s="22">
        <v>601</v>
      </c>
      <c r="R426" s="23">
        <v>275000</v>
      </c>
      <c r="V426" s="23">
        <v>141000</v>
      </c>
    </row>
    <row r="427" spans="1:22" x14ac:dyDescent="0.2">
      <c r="A427">
        <v>426</v>
      </c>
      <c r="B427" t="s">
        <v>87</v>
      </c>
      <c r="C427" s="1">
        <v>135000</v>
      </c>
      <c r="Q427" s="22">
        <v>602</v>
      </c>
      <c r="R427" s="23">
        <v>141000</v>
      </c>
      <c r="V427" s="23">
        <v>220000</v>
      </c>
    </row>
    <row r="428" spans="1:22" x14ac:dyDescent="0.2">
      <c r="A428">
        <v>427</v>
      </c>
      <c r="B428" t="s">
        <v>87</v>
      </c>
      <c r="C428" s="1">
        <v>275000</v>
      </c>
      <c r="Q428" s="22">
        <v>603</v>
      </c>
      <c r="R428" s="23">
        <v>220000</v>
      </c>
      <c r="V428" s="23">
        <v>151000</v>
      </c>
    </row>
    <row r="429" spans="1:22" x14ac:dyDescent="0.2">
      <c r="A429">
        <v>428</v>
      </c>
      <c r="B429" t="s">
        <v>87</v>
      </c>
      <c r="C429" s="1">
        <v>109008</v>
      </c>
      <c r="Q429" s="22">
        <v>604</v>
      </c>
      <c r="R429" s="23">
        <v>151000</v>
      </c>
      <c r="V429" s="23">
        <v>221000</v>
      </c>
    </row>
    <row r="430" spans="1:22" x14ac:dyDescent="0.2">
      <c r="A430">
        <v>429</v>
      </c>
      <c r="B430" t="s">
        <v>87</v>
      </c>
      <c r="C430" s="1">
        <v>195400</v>
      </c>
      <c r="Q430" s="22">
        <v>605</v>
      </c>
      <c r="R430" s="23">
        <v>221000</v>
      </c>
      <c r="V430" s="23">
        <v>205000</v>
      </c>
    </row>
    <row r="431" spans="1:22" x14ac:dyDescent="0.2">
      <c r="A431">
        <v>430</v>
      </c>
      <c r="B431" t="s">
        <v>122</v>
      </c>
      <c r="C431" s="1">
        <v>175000</v>
      </c>
      <c r="Q431" s="22">
        <v>606</v>
      </c>
      <c r="R431" s="23">
        <v>205000</v>
      </c>
      <c r="V431" s="23">
        <v>225000</v>
      </c>
    </row>
    <row r="432" spans="1:22" x14ac:dyDescent="0.2">
      <c r="A432">
        <v>431</v>
      </c>
      <c r="B432" t="s">
        <v>87</v>
      </c>
      <c r="C432" s="1">
        <v>85400</v>
      </c>
      <c r="Q432" s="22">
        <v>608</v>
      </c>
      <c r="R432" s="23">
        <v>225000</v>
      </c>
      <c r="V432" s="23">
        <v>359100</v>
      </c>
    </row>
    <row r="433" spans="1:22" x14ac:dyDescent="0.2">
      <c r="A433">
        <v>432</v>
      </c>
      <c r="B433" t="s">
        <v>87</v>
      </c>
      <c r="C433" s="1">
        <v>79900</v>
      </c>
      <c r="Q433" s="22">
        <v>609</v>
      </c>
      <c r="R433" s="23">
        <v>359100</v>
      </c>
      <c r="V433" s="23">
        <v>118500</v>
      </c>
    </row>
    <row r="434" spans="1:22" x14ac:dyDescent="0.2">
      <c r="A434">
        <v>433</v>
      </c>
      <c r="B434" t="s">
        <v>87</v>
      </c>
      <c r="C434" s="1">
        <v>122500</v>
      </c>
      <c r="Q434" s="22">
        <v>610</v>
      </c>
      <c r="R434" s="23">
        <v>118500</v>
      </c>
      <c r="V434" s="23">
        <v>313000</v>
      </c>
    </row>
    <row r="435" spans="1:22" x14ac:dyDescent="0.2">
      <c r="A435">
        <v>434</v>
      </c>
      <c r="B435" t="s">
        <v>122</v>
      </c>
      <c r="C435" s="1">
        <v>181000</v>
      </c>
      <c r="Q435" s="22">
        <v>611</v>
      </c>
      <c r="R435" s="23">
        <v>313000</v>
      </c>
      <c r="V435" s="23">
        <v>261500</v>
      </c>
    </row>
    <row r="436" spans="1:22" x14ac:dyDescent="0.2">
      <c r="A436">
        <v>435</v>
      </c>
      <c r="B436" t="s">
        <v>87</v>
      </c>
      <c r="C436" s="1">
        <v>81000</v>
      </c>
      <c r="Q436" s="22">
        <v>613</v>
      </c>
      <c r="R436" s="23">
        <v>261500</v>
      </c>
      <c r="V436" s="23">
        <v>147000</v>
      </c>
    </row>
    <row r="437" spans="1:22" x14ac:dyDescent="0.2">
      <c r="A437">
        <v>436</v>
      </c>
      <c r="B437" t="s">
        <v>166</v>
      </c>
      <c r="C437" s="1">
        <v>212000</v>
      </c>
      <c r="Q437" s="22">
        <v>614</v>
      </c>
      <c r="R437" s="23">
        <v>147000</v>
      </c>
      <c r="V437" s="23">
        <v>75500</v>
      </c>
    </row>
    <row r="438" spans="1:22" x14ac:dyDescent="0.2">
      <c r="A438">
        <v>437</v>
      </c>
      <c r="B438" t="s">
        <v>87</v>
      </c>
      <c r="C438" s="1">
        <v>116000</v>
      </c>
      <c r="Q438" s="22">
        <v>615</v>
      </c>
      <c r="R438" s="23">
        <v>75500</v>
      </c>
      <c r="V438" s="23">
        <v>137500</v>
      </c>
    </row>
    <row r="439" spans="1:22" x14ac:dyDescent="0.2">
      <c r="A439">
        <v>438</v>
      </c>
      <c r="B439" t="s">
        <v>87</v>
      </c>
      <c r="C439" s="1">
        <v>119000</v>
      </c>
      <c r="Q439" s="22">
        <v>616</v>
      </c>
      <c r="R439" s="23">
        <v>137500</v>
      </c>
      <c r="V439" s="23">
        <v>183200</v>
      </c>
    </row>
    <row r="440" spans="1:22" x14ac:dyDescent="0.2">
      <c r="A440">
        <v>439</v>
      </c>
      <c r="B440" t="s">
        <v>87</v>
      </c>
      <c r="C440" s="1">
        <v>90350</v>
      </c>
      <c r="Q440" s="22">
        <v>617</v>
      </c>
      <c r="R440" s="23">
        <v>183200</v>
      </c>
      <c r="V440" s="23">
        <v>314813</v>
      </c>
    </row>
    <row r="441" spans="1:22" x14ac:dyDescent="0.2">
      <c r="A441">
        <v>440</v>
      </c>
      <c r="B441" t="s">
        <v>122</v>
      </c>
      <c r="C441" s="1">
        <v>110000</v>
      </c>
      <c r="Q441" s="22">
        <v>619</v>
      </c>
      <c r="R441" s="23">
        <v>314813</v>
      </c>
      <c r="V441" s="23">
        <v>305000</v>
      </c>
    </row>
    <row r="442" spans="1:22" x14ac:dyDescent="0.2">
      <c r="A442">
        <v>441</v>
      </c>
      <c r="B442" t="s">
        <v>87</v>
      </c>
      <c r="C442" s="1">
        <v>555000</v>
      </c>
      <c r="Q442" s="22">
        <v>620</v>
      </c>
      <c r="R442" s="23">
        <v>305000</v>
      </c>
      <c r="V442" s="23">
        <v>67000</v>
      </c>
    </row>
    <row r="443" spans="1:22" x14ac:dyDescent="0.2">
      <c r="A443">
        <v>442</v>
      </c>
      <c r="B443" t="s">
        <v>87</v>
      </c>
      <c r="C443" s="1">
        <v>118000</v>
      </c>
      <c r="Q443" s="22">
        <v>621</v>
      </c>
      <c r="R443" s="23">
        <v>67000</v>
      </c>
      <c r="V443" s="23">
        <v>240000</v>
      </c>
    </row>
    <row r="444" spans="1:22" x14ac:dyDescent="0.2">
      <c r="A444">
        <v>443</v>
      </c>
      <c r="B444" t="s">
        <v>87</v>
      </c>
      <c r="C444" s="1">
        <v>162900</v>
      </c>
      <c r="Q444" s="22">
        <v>622</v>
      </c>
      <c r="R444" s="23">
        <v>240000</v>
      </c>
      <c r="V444" s="23">
        <v>135000</v>
      </c>
    </row>
    <row r="445" spans="1:22" x14ac:dyDescent="0.2">
      <c r="A445">
        <v>444</v>
      </c>
      <c r="B445" t="s">
        <v>87</v>
      </c>
      <c r="C445" s="1">
        <v>172500</v>
      </c>
      <c r="Q445" s="22">
        <v>623</v>
      </c>
      <c r="R445" s="23">
        <v>135000</v>
      </c>
      <c r="V445" s="23">
        <v>168500</v>
      </c>
    </row>
    <row r="446" spans="1:22" x14ac:dyDescent="0.2">
      <c r="A446">
        <v>445</v>
      </c>
      <c r="B446" t="s">
        <v>87</v>
      </c>
      <c r="C446" s="1">
        <v>210000</v>
      </c>
      <c r="Q446" s="22">
        <v>624</v>
      </c>
      <c r="R446" s="23">
        <v>168500</v>
      </c>
      <c r="V446" s="23">
        <v>165150</v>
      </c>
    </row>
    <row r="447" spans="1:22" x14ac:dyDescent="0.2">
      <c r="A447">
        <v>446</v>
      </c>
      <c r="B447" t="s">
        <v>122</v>
      </c>
      <c r="C447" s="1">
        <v>127500</v>
      </c>
      <c r="Q447" s="22">
        <v>625</v>
      </c>
      <c r="R447" s="23">
        <v>165150</v>
      </c>
      <c r="V447" s="23">
        <v>139900</v>
      </c>
    </row>
    <row r="448" spans="1:22" x14ac:dyDescent="0.2">
      <c r="A448">
        <v>447</v>
      </c>
      <c r="B448" t="s">
        <v>122</v>
      </c>
      <c r="C448" s="1">
        <v>190000</v>
      </c>
      <c r="Q448" s="22">
        <v>627</v>
      </c>
      <c r="R448" s="23">
        <v>139900</v>
      </c>
      <c r="V448" s="23">
        <v>153000</v>
      </c>
    </row>
    <row r="449" spans="1:22" x14ac:dyDescent="0.2">
      <c r="A449">
        <v>448</v>
      </c>
      <c r="B449" t="s">
        <v>122</v>
      </c>
      <c r="C449" s="1">
        <v>199900</v>
      </c>
      <c r="Q449" s="22">
        <v>628</v>
      </c>
      <c r="R449" s="23">
        <v>153000</v>
      </c>
      <c r="V449" s="23">
        <v>135000</v>
      </c>
    </row>
    <row r="450" spans="1:22" x14ac:dyDescent="0.2">
      <c r="A450">
        <v>449</v>
      </c>
      <c r="B450" t="s">
        <v>87</v>
      </c>
      <c r="C450" s="1">
        <v>119500</v>
      </c>
      <c r="Q450" s="22">
        <v>629</v>
      </c>
      <c r="R450" s="23">
        <v>135000</v>
      </c>
      <c r="V450" s="23">
        <v>209500</v>
      </c>
    </row>
    <row r="451" spans="1:22" x14ac:dyDescent="0.2">
      <c r="A451">
        <v>450</v>
      </c>
      <c r="B451" t="s">
        <v>87</v>
      </c>
      <c r="C451" s="1">
        <v>120000</v>
      </c>
      <c r="Q451" s="22">
        <v>632</v>
      </c>
      <c r="R451" s="23">
        <v>209500</v>
      </c>
      <c r="V451" s="23">
        <v>82500</v>
      </c>
    </row>
    <row r="452" spans="1:22" x14ac:dyDescent="0.2">
      <c r="A452">
        <v>451</v>
      </c>
      <c r="B452" t="s">
        <v>87</v>
      </c>
      <c r="C452" s="1">
        <v>110000</v>
      </c>
      <c r="Q452" s="22">
        <v>633</v>
      </c>
      <c r="R452" s="23">
        <v>82500</v>
      </c>
      <c r="V452" s="23">
        <v>144000</v>
      </c>
    </row>
    <row r="453" spans="1:22" x14ac:dyDescent="0.2">
      <c r="A453">
        <v>452</v>
      </c>
      <c r="B453" t="s">
        <v>87</v>
      </c>
      <c r="C453" s="1">
        <v>280000</v>
      </c>
      <c r="Q453" s="22">
        <v>635</v>
      </c>
      <c r="R453" s="23">
        <v>144000</v>
      </c>
      <c r="V453" s="23">
        <v>200000</v>
      </c>
    </row>
    <row r="454" spans="1:22" x14ac:dyDescent="0.2">
      <c r="A454">
        <v>453</v>
      </c>
      <c r="B454" t="s">
        <v>122</v>
      </c>
      <c r="C454" s="1">
        <v>204000</v>
      </c>
      <c r="Q454" s="22">
        <v>636</v>
      </c>
      <c r="R454" s="23">
        <v>200000</v>
      </c>
      <c r="V454" s="23">
        <v>60000</v>
      </c>
    </row>
    <row r="455" spans="1:22" x14ac:dyDescent="0.2">
      <c r="A455">
        <v>454</v>
      </c>
      <c r="B455" t="s">
        <v>87</v>
      </c>
      <c r="C455" s="1">
        <v>210000</v>
      </c>
      <c r="Q455" s="22">
        <v>637</v>
      </c>
      <c r="R455" s="23">
        <v>60000</v>
      </c>
      <c r="V455" s="23">
        <v>93000</v>
      </c>
    </row>
    <row r="456" spans="1:22" x14ac:dyDescent="0.2">
      <c r="A456">
        <v>455</v>
      </c>
      <c r="B456" t="s">
        <v>87</v>
      </c>
      <c r="C456" s="1">
        <v>188000</v>
      </c>
      <c r="Q456" s="22">
        <v>638</v>
      </c>
      <c r="R456" s="23">
        <v>93000</v>
      </c>
      <c r="V456" s="23">
        <v>85000</v>
      </c>
    </row>
    <row r="457" spans="1:22" x14ac:dyDescent="0.2">
      <c r="A457">
        <v>456</v>
      </c>
      <c r="B457" t="s">
        <v>87</v>
      </c>
      <c r="C457" s="1">
        <v>175500</v>
      </c>
      <c r="Q457" s="22">
        <v>639</v>
      </c>
      <c r="R457" s="23">
        <v>85000</v>
      </c>
      <c r="V457" s="23">
        <v>264561</v>
      </c>
    </row>
    <row r="458" spans="1:22" x14ac:dyDescent="0.2">
      <c r="A458">
        <v>457</v>
      </c>
      <c r="B458" t="s">
        <v>87</v>
      </c>
      <c r="C458" s="1">
        <v>98000</v>
      </c>
      <c r="Q458" s="22">
        <v>640</v>
      </c>
      <c r="R458" s="23">
        <v>264561</v>
      </c>
      <c r="V458" s="23">
        <v>274000</v>
      </c>
    </row>
    <row r="459" spans="1:22" x14ac:dyDescent="0.2">
      <c r="A459">
        <v>458</v>
      </c>
      <c r="B459" t="s">
        <v>166</v>
      </c>
      <c r="C459" s="1">
        <v>256000</v>
      </c>
      <c r="Q459" s="22">
        <v>641</v>
      </c>
      <c r="R459" s="23">
        <v>274000</v>
      </c>
      <c r="V459" s="23">
        <v>226000</v>
      </c>
    </row>
    <row r="460" spans="1:22" x14ac:dyDescent="0.2">
      <c r="A460">
        <v>459</v>
      </c>
      <c r="B460" t="s">
        <v>87</v>
      </c>
      <c r="C460" s="1">
        <v>161000</v>
      </c>
      <c r="Q460" s="22">
        <v>642</v>
      </c>
      <c r="R460" s="23">
        <v>226000</v>
      </c>
      <c r="V460" s="23">
        <v>345000</v>
      </c>
    </row>
    <row r="461" spans="1:22" x14ac:dyDescent="0.2">
      <c r="A461">
        <v>460</v>
      </c>
      <c r="B461" t="s">
        <v>122</v>
      </c>
      <c r="C461" s="1">
        <v>110000</v>
      </c>
      <c r="Q461" s="22">
        <v>643</v>
      </c>
      <c r="R461" s="23">
        <v>345000</v>
      </c>
      <c r="V461" s="23">
        <v>152000</v>
      </c>
    </row>
    <row r="462" spans="1:22" x14ac:dyDescent="0.2">
      <c r="A462">
        <v>461</v>
      </c>
      <c r="B462" t="s">
        <v>87</v>
      </c>
      <c r="C462" s="1">
        <v>263435</v>
      </c>
      <c r="Q462" s="22">
        <v>644</v>
      </c>
      <c r="R462" s="23">
        <v>152000</v>
      </c>
      <c r="V462" s="23">
        <v>370878</v>
      </c>
    </row>
    <row r="463" spans="1:22" x14ac:dyDescent="0.2">
      <c r="A463">
        <v>462</v>
      </c>
      <c r="B463" t="s">
        <v>87</v>
      </c>
      <c r="C463" s="1">
        <v>155000</v>
      </c>
      <c r="Q463" s="22">
        <v>645</v>
      </c>
      <c r="R463" s="23">
        <v>370878</v>
      </c>
      <c r="V463" s="23">
        <v>98300</v>
      </c>
    </row>
    <row r="464" spans="1:22" x14ac:dyDescent="0.2">
      <c r="A464">
        <v>463</v>
      </c>
      <c r="B464" t="s">
        <v>87</v>
      </c>
      <c r="C464" s="1">
        <v>62383</v>
      </c>
      <c r="Q464" s="22">
        <v>647</v>
      </c>
      <c r="R464" s="23">
        <v>98300</v>
      </c>
      <c r="V464" s="23">
        <v>155000</v>
      </c>
    </row>
    <row r="465" spans="1:22" x14ac:dyDescent="0.2">
      <c r="A465">
        <v>464</v>
      </c>
      <c r="B465" t="s">
        <v>87</v>
      </c>
      <c r="C465" s="1">
        <v>188700</v>
      </c>
      <c r="Q465" s="22">
        <v>648</v>
      </c>
      <c r="R465" s="23">
        <v>155000</v>
      </c>
      <c r="V465" s="23">
        <v>155000</v>
      </c>
    </row>
    <row r="466" spans="1:22" x14ac:dyDescent="0.2">
      <c r="A466">
        <v>465</v>
      </c>
      <c r="B466" t="s">
        <v>87</v>
      </c>
      <c r="C466" s="1">
        <v>124000</v>
      </c>
      <c r="Q466" s="22">
        <v>649</v>
      </c>
      <c r="R466" s="23">
        <v>155000</v>
      </c>
      <c r="V466" s="23">
        <v>84500</v>
      </c>
    </row>
    <row r="467" spans="1:22" x14ac:dyDescent="0.2">
      <c r="A467">
        <v>466</v>
      </c>
      <c r="B467" t="s">
        <v>87</v>
      </c>
      <c r="C467" s="1">
        <v>178740</v>
      </c>
      <c r="Q467" s="22">
        <v>650</v>
      </c>
      <c r="R467" s="23">
        <v>84500</v>
      </c>
      <c r="V467" s="23">
        <v>205950</v>
      </c>
    </row>
    <row r="468" spans="1:22" x14ac:dyDescent="0.2">
      <c r="A468">
        <v>467</v>
      </c>
      <c r="B468" t="s">
        <v>87</v>
      </c>
      <c r="C468" s="1">
        <v>167000</v>
      </c>
      <c r="Q468" s="22">
        <v>651</v>
      </c>
      <c r="R468" s="23">
        <v>205950</v>
      </c>
      <c r="V468" s="23">
        <v>108000</v>
      </c>
    </row>
    <row r="469" spans="1:22" x14ac:dyDescent="0.2">
      <c r="A469">
        <v>468</v>
      </c>
      <c r="B469" t="s">
        <v>87</v>
      </c>
      <c r="C469" s="1">
        <v>146500</v>
      </c>
      <c r="Q469" s="22">
        <v>652</v>
      </c>
      <c r="R469" s="23">
        <v>108000</v>
      </c>
      <c r="V469" s="23">
        <v>191000</v>
      </c>
    </row>
    <row r="470" spans="1:22" x14ac:dyDescent="0.2">
      <c r="A470">
        <v>469</v>
      </c>
      <c r="B470" t="s">
        <v>87</v>
      </c>
      <c r="C470" s="1">
        <v>250000</v>
      </c>
      <c r="Q470" s="22">
        <v>653</v>
      </c>
      <c r="R470" s="23">
        <v>191000</v>
      </c>
      <c r="V470" s="23">
        <v>135000</v>
      </c>
    </row>
    <row r="471" spans="1:22" x14ac:dyDescent="0.2">
      <c r="A471">
        <v>470</v>
      </c>
      <c r="B471" t="s">
        <v>122</v>
      </c>
      <c r="C471" s="1">
        <v>187000</v>
      </c>
      <c r="Q471" s="22">
        <v>654</v>
      </c>
      <c r="R471" s="23">
        <v>135000</v>
      </c>
      <c r="V471" s="23">
        <v>350000</v>
      </c>
    </row>
    <row r="472" spans="1:22" x14ac:dyDescent="0.2">
      <c r="A472">
        <v>471</v>
      </c>
      <c r="B472" t="s">
        <v>122</v>
      </c>
      <c r="C472" s="1">
        <v>212000</v>
      </c>
      <c r="Q472" s="22">
        <v>655</v>
      </c>
      <c r="R472" s="23">
        <v>350000</v>
      </c>
      <c r="V472" s="23">
        <v>88000</v>
      </c>
    </row>
    <row r="473" spans="1:22" x14ac:dyDescent="0.2">
      <c r="A473">
        <v>472</v>
      </c>
      <c r="B473" t="s">
        <v>87</v>
      </c>
      <c r="C473" s="1">
        <v>190000</v>
      </c>
      <c r="Q473" s="22">
        <v>656</v>
      </c>
      <c r="R473" s="23">
        <v>88000</v>
      </c>
      <c r="V473" s="23">
        <v>145500</v>
      </c>
    </row>
    <row r="474" spans="1:22" x14ac:dyDescent="0.2">
      <c r="A474">
        <v>473</v>
      </c>
      <c r="B474" t="s">
        <v>87</v>
      </c>
      <c r="C474" s="1">
        <v>148000</v>
      </c>
      <c r="Q474" s="22">
        <v>657</v>
      </c>
      <c r="R474" s="23">
        <v>145500</v>
      </c>
      <c r="V474" s="23">
        <v>149000</v>
      </c>
    </row>
    <row r="475" spans="1:22" x14ac:dyDescent="0.2">
      <c r="A475">
        <v>474</v>
      </c>
      <c r="B475" t="s">
        <v>87</v>
      </c>
      <c r="C475" s="1">
        <v>440000</v>
      </c>
      <c r="Q475" s="22">
        <v>658</v>
      </c>
      <c r="R475" s="23">
        <v>149000</v>
      </c>
      <c r="V475" s="23">
        <v>97500</v>
      </c>
    </row>
    <row r="476" spans="1:22" x14ac:dyDescent="0.2">
      <c r="A476">
        <v>475</v>
      </c>
      <c r="B476" t="s">
        <v>87</v>
      </c>
      <c r="C476" s="1">
        <v>251000</v>
      </c>
      <c r="Q476" s="22">
        <v>659</v>
      </c>
      <c r="R476" s="23">
        <v>97500</v>
      </c>
      <c r="V476" s="23">
        <v>137500</v>
      </c>
    </row>
    <row r="477" spans="1:22" x14ac:dyDescent="0.2">
      <c r="A477">
        <v>476</v>
      </c>
      <c r="B477" t="s">
        <v>122</v>
      </c>
      <c r="C477" s="1">
        <v>132500</v>
      </c>
      <c r="Q477" s="22">
        <v>664</v>
      </c>
      <c r="R477" s="23">
        <v>137500</v>
      </c>
      <c r="V477" s="23">
        <v>129000</v>
      </c>
    </row>
    <row r="478" spans="1:22" x14ac:dyDescent="0.2">
      <c r="A478">
        <v>477</v>
      </c>
      <c r="B478" t="s">
        <v>87</v>
      </c>
      <c r="C478" s="1">
        <v>208900</v>
      </c>
      <c r="Q478" s="22">
        <v>667</v>
      </c>
      <c r="R478" s="23">
        <v>129000</v>
      </c>
      <c r="V478" s="23">
        <v>193500</v>
      </c>
    </row>
    <row r="479" spans="1:22" x14ac:dyDescent="0.2">
      <c r="A479">
        <v>478</v>
      </c>
      <c r="B479" t="s">
        <v>87</v>
      </c>
      <c r="C479" s="1">
        <v>380000</v>
      </c>
      <c r="Q479" s="22">
        <v>668</v>
      </c>
      <c r="R479" s="23">
        <v>193500</v>
      </c>
      <c r="V479" s="23">
        <v>137500</v>
      </c>
    </row>
    <row r="480" spans="1:22" x14ac:dyDescent="0.2">
      <c r="A480">
        <v>479</v>
      </c>
      <c r="B480" t="s">
        <v>87</v>
      </c>
      <c r="C480" s="1">
        <v>297000</v>
      </c>
      <c r="Q480" s="22">
        <v>670</v>
      </c>
      <c r="R480" s="23">
        <v>137500</v>
      </c>
      <c r="V480" s="23">
        <v>103600</v>
      </c>
    </row>
    <row r="481" spans="1:22" x14ac:dyDescent="0.2">
      <c r="A481">
        <v>480</v>
      </c>
      <c r="B481" t="s">
        <v>87</v>
      </c>
      <c r="C481" s="1">
        <v>89471</v>
      </c>
      <c r="Q481" s="22">
        <v>672</v>
      </c>
      <c r="R481" s="23">
        <v>103600</v>
      </c>
      <c r="V481" s="23">
        <v>165000</v>
      </c>
    </row>
    <row r="482" spans="1:22" x14ac:dyDescent="0.2">
      <c r="A482">
        <v>481</v>
      </c>
      <c r="B482" t="s">
        <v>112</v>
      </c>
      <c r="C482" s="1">
        <v>326000</v>
      </c>
      <c r="Q482" s="22">
        <v>673</v>
      </c>
      <c r="R482" s="23">
        <v>165000</v>
      </c>
      <c r="V482" s="23">
        <v>257500</v>
      </c>
    </row>
    <row r="483" spans="1:22" x14ac:dyDescent="0.2">
      <c r="A483">
        <v>482</v>
      </c>
      <c r="B483" t="s">
        <v>87</v>
      </c>
      <c r="C483" s="1">
        <v>374000</v>
      </c>
      <c r="Q483" s="22">
        <v>674</v>
      </c>
      <c r="R483" s="23">
        <v>257500</v>
      </c>
      <c r="V483" s="23">
        <v>140000</v>
      </c>
    </row>
    <row r="484" spans="1:22" x14ac:dyDescent="0.2">
      <c r="A484">
        <v>483</v>
      </c>
      <c r="B484" t="s">
        <v>122</v>
      </c>
      <c r="C484" s="1">
        <v>155000</v>
      </c>
      <c r="Q484" s="22">
        <v>675</v>
      </c>
      <c r="R484" s="23">
        <v>140000</v>
      </c>
      <c r="V484" s="23">
        <v>148500</v>
      </c>
    </row>
    <row r="485" spans="1:22" x14ac:dyDescent="0.2">
      <c r="A485">
        <v>484</v>
      </c>
      <c r="B485" t="s">
        <v>112</v>
      </c>
      <c r="C485" s="1">
        <v>164000</v>
      </c>
      <c r="Q485" s="22">
        <v>676</v>
      </c>
      <c r="R485" s="23">
        <v>148500</v>
      </c>
      <c r="V485" s="23">
        <v>87000</v>
      </c>
    </row>
    <row r="486" spans="1:22" x14ac:dyDescent="0.2">
      <c r="A486">
        <v>485</v>
      </c>
      <c r="B486" t="s">
        <v>122</v>
      </c>
      <c r="C486" s="1">
        <v>132500</v>
      </c>
      <c r="Q486" s="22">
        <v>677</v>
      </c>
      <c r="R486" s="23">
        <v>87000</v>
      </c>
      <c r="V486" s="23">
        <v>109500</v>
      </c>
    </row>
    <row r="487" spans="1:22" x14ac:dyDescent="0.2">
      <c r="A487">
        <v>486</v>
      </c>
      <c r="B487" t="s">
        <v>87</v>
      </c>
      <c r="C487" s="1">
        <v>147000</v>
      </c>
      <c r="Q487" s="22">
        <v>678</v>
      </c>
      <c r="R487" s="23">
        <v>109500</v>
      </c>
      <c r="V487" s="23">
        <v>372500</v>
      </c>
    </row>
    <row r="488" spans="1:22" x14ac:dyDescent="0.2">
      <c r="A488">
        <v>487</v>
      </c>
      <c r="B488" t="s">
        <v>87</v>
      </c>
      <c r="C488" s="1">
        <v>156000</v>
      </c>
      <c r="Q488" s="22">
        <v>679</v>
      </c>
      <c r="R488" s="23">
        <v>372500</v>
      </c>
      <c r="V488" s="23">
        <v>128500</v>
      </c>
    </row>
    <row r="489" spans="1:22" x14ac:dyDescent="0.2">
      <c r="A489">
        <v>488</v>
      </c>
      <c r="B489" t="s">
        <v>87</v>
      </c>
      <c r="C489" s="1">
        <v>175000</v>
      </c>
      <c r="Q489" s="22">
        <v>680</v>
      </c>
      <c r="R489" s="23">
        <v>128500</v>
      </c>
      <c r="V489" s="23">
        <v>143000</v>
      </c>
    </row>
    <row r="490" spans="1:22" x14ac:dyDescent="0.2">
      <c r="A490">
        <v>489</v>
      </c>
      <c r="B490" t="s">
        <v>122</v>
      </c>
      <c r="C490" s="1">
        <v>160000</v>
      </c>
      <c r="Q490" s="22">
        <v>681</v>
      </c>
      <c r="R490" s="23">
        <v>143000</v>
      </c>
      <c r="V490" s="23">
        <v>159434</v>
      </c>
    </row>
    <row r="491" spans="1:22" x14ac:dyDescent="0.2">
      <c r="A491">
        <v>490</v>
      </c>
      <c r="B491" t="s">
        <v>87</v>
      </c>
      <c r="C491" s="1">
        <v>86000</v>
      </c>
      <c r="Q491" s="22">
        <v>682</v>
      </c>
      <c r="R491" s="23">
        <v>159434</v>
      </c>
      <c r="V491" s="23">
        <v>173000</v>
      </c>
    </row>
    <row r="492" spans="1:22" x14ac:dyDescent="0.2">
      <c r="A492">
        <v>491</v>
      </c>
      <c r="B492" t="s">
        <v>87</v>
      </c>
      <c r="C492" s="1">
        <v>115000</v>
      </c>
      <c r="Q492" s="22">
        <v>683</v>
      </c>
      <c r="R492" s="23">
        <v>173000</v>
      </c>
      <c r="V492" s="23">
        <v>227875</v>
      </c>
    </row>
    <row r="493" spans="1:22" x14ac:dyDescent="0.2">
      <c r="A493">
        <v>492</v>
      </c>
      <c r="B493" t="s">
        <v>87</v>
      </c>
      <c r="C493" s="1">
        <v>133000</v>
      </c>
      <c r="Q493" s="22">
        <v>687</v>
      </c>
      <c r="R493" s="23">
        <v>227875</v>
      </c>
      <c r="V493" s="23">
        <v>392000</v>
      </c>
    </row>
    <row r="494" spans="1:22" x14ac:dyDescent="0.2">
      <c r="A494">
        <v>493</v>
      </c>
      <c r="B494" t="s">
        <v>122</v>
      </c>
      <c r="C494" s="1">
        <v>172785</v>
      </c>
      <c r="Q494" s="22">
        <v>689</v>
      </c>
      <c r="R494" s="23">
        <v>392000</v>
      </c>
      <c r="V494" s="23">
        <v>141000</v>
      </c>
    </row>
    <row r="495" spans="1:22" x14ac:dyDescent="0.2">
      <c r="A495">
        <v>494</v>
      </c>
      <c r="B495" t="s">
        <v>87</v>
      </c>
      <c r="C495" s="1">
        <v>155000</v>
      </c>
      <c r="Q495" s="22">
        <v>691</v>
      </c>
      <c r="R495" s="23">
        <v>141000</v>
      </c>
      <c r="V495" s="23">
        <v>335000</v>
      </c>
    </row>
    <row r="496" spans="1:22" x14ac:dyDescent="0.2">
      <c r="A496">
        <v>495</v>
      </c>
      <c r="B496" t="s">
        <v>87</v>
      </c>
      <c r="C496" s="1">
        <v>91300</v>
      </c>
      <c r="Q496" s="22">
        <v>693</v>
      </c>
      <c r="R496" s="23">
        <v>335000</v>
      </c>
      <c r="V496" s="23">
        <v>176000</v>
      </c>
    </row>
    <row r="497" spans="1:22" x14ac:dyDescent="0.2">
      <c r="A497">
        <v>496</v>
      </c>
      <c r="B497" t="s">
        <v>87</v>
      </c>
      <c r="C497" s="1">
        <v>34900</v>
      </c>
      <c r="Q497" s="22">
        <v>696</v>
      </c>
      <c r="R497" s="23">
        <v>176000</v>
      </c>
      <c r="V497" s="23">
        <v>89000</v>
      </c>
    </row>
    <row r="498" spans="1:22" x14ac:dyDescent="0.2">
      <c r="A498">
        <v>497</v>
      </c>
      <c r="B498" t="s">
        <v>87</v>
      </c>
      <c r="C498" s="1">
        <v>430000</v>
      </c>
      <c r="Q498" s="22">
        <v>697</v>
      </c>
      <c r="R498" s="23">
        <v>89000</v>
      </c>
      <c r="V498" s="23">
        <v>123500</v>
      </c>
    </row>
    <row r="499" spans="1:22" x14ac:dyDescent="0.2">
      <c r="A499">
        <v>498</v>
      </c>
      <c r="B499" t="s">
        <v>87</v>
      </c>
      <c r="C499" s="1">
        <v>184000</v>
      </c>
      <c r="Q499" s="22">
        <v>698</v>
      </c>
      <c r="R499" s="23">
        <v>123500</v>
      </c>
      <c r="V499" s="23">
        <v>138500</v>
      </c>
    </row>
    <row r="500" spans="1:22" x14ac:dyDescent="0.2">
      <c r="A500">
        <v>499</v>
      </c>
      <c r="B500" t="s">
        <v>87</v>
      </c>
      <c r="C500" s="1">
        <v>130000</v>
      </c>
      <c r="Q500" s="22">
        <v>699</v>
      </c>
      <c r="R500" s="23">
        <v>138500</v>
      </c>
      <c r="V500" s="23">
        <v>196000</v>
      </c>
    </row>
    <row r="501" spans="1:22" x14ac:dyDescent="0.2">
      <c r="A501">
        <v>500</v>
      </c>
      <c r="B501" t="s">
        <v>87</v>
      </c>
      <c r="C501" s="1">
        <v>120000</v>
      </c>
      <c r="Q501" s="22">
        <v>700</v>
      </c>
      <c r="R501" s="23">
        <v>196000</v>
      </c>
      <c r="V501" s="23">
        <v>312500</v>
      </c>
    </row>
    <row r="502" spans="1:22" x14ac:dyDescent="0.2">
      <c r="A502">
        <v>501</v>
      </c>
      <c r="B502" t="s">
        <v>87</v>
      </c>
      <c r="C502" s="1">
        <v>113000</v>
      </c>
      <c r="Q502" s="22">
        <v>701</v>
      </c>
      <c r="R502" s="23">
        <v>312500</v>
      </c>
      <c r="V502" s="23">
        <v>140000</v>
      </c>
    </row>
    <row r="503" spans="1:22" x14ac:dyDescent="0.2">
      <c r="A503">
        <v>502</v>
      </c>
      <c r="B503" t="s">
        <v>87</v>
      </c>
      <c r="C503" s="1">
        <v>226700</v>
      </c>
      <c r="Q503" s="22">
        <v>702</v>
      </c>
      <c r="R503" s="23">
        <v>140000</v>
      </c>
      <c r="V503" s="23">
        <v>361919</v>
      </c>
    </row>
    <row r="504" spans="1:22" x14ac:dyDescent="0.2">
      <c r="A504">
        <v>503</v>
      </c>
      <c r="B504" t="s">
        <v>122</v>
      </c>
      <c r="C504" s="1">
        <v>140000</v>
      </c>
      <c r="Q504" s="22">
        <v>703</v>
      </c>
      <c r="R504" s="23">
        <v>361919</v>
      </c>
      <c r="V504" s="23">
        <v>140000</v>
      </c>
    </row>
    <row r="505" spans="1:22" x14ac:dyDescent="0.2">
      <c r="A505">
        <v>504</v>
      </c>
      <c r="B505" t="s">
        <v>87</v>
      </c>
      <c r="C505" s="1">
        <v>289000</v>
      </c>
      <c r="Q505" s="22">
        <v>704</v>
      </c>
      <c r="R505" s="23">
        <v>140000</v>
      </c>
      <c r="V505" s="23">
        <v>213000</v>
      </c>
    </row>
    <row r="506" spans="1:22" x14ac:dyDescent="0.2">
      <c r="A506">
        <v>505</v>
      </c>
      <c r="B506" t="s">
        <v>87</v>
      </c>
      <c r="C506" s="1">
        <v>147000</v>
      </c>
      <c r="Q506" s="22">
        <v>705</v>
      </c>
      <c r="R506" s="23">
        <v>213000</v>
      </c>
      <c r="V506" s="23">
        <v>55000</v>
      </c>
    </row>
    <row r="507" spans="1:22" x14ac:dyDescent="0.2">
      <c r="A507">
        <v>506</v>
      </c>
      <c r="B507" t="s">
        <v>87</v>
      </c>
      <c r="C507" s="1">
        <v>124500</v>
      </c>
      <c r="Q507" s="22">
        <v>706</v>
      </c>
      <c r="R507" s="23">
        <v>55000</v>
      </c>
      <c r="V507" s="23">
        <v>254000</v>
      </c>
    </row>
    <row r="508" spans="1:22" x14ac:dyDescent="0.2">
      <c r="A508">
        <v>507</v>
      </c>
      <c r="B508" t="s">
        <v>87</v>
      </c>
      <c r="C508" s="1">
        <v>215000</v>
      </c>
      <c r="Q508" s="22">
        <v>708</v>
      </c>
      <c r="R508" s="23">
        <v>254000</v>
      </c>
      <c r="V508" s="23">
        <v>179540</v>
      </c>
    </row>
    <row r="509" spans="1:22" x14ac:dyDescent="0.2">
      <c r="A509">
        <v>508</v>
      </c>
      <c r="B509" t="s">
        <v>87</v>
      </c>
      <c r="C509" s="1">
        <v>208300</v>
      </c>
      <c r="Q509" s="22">
        <v>709</v>
      </c>
      <c r="R509" s="23">
        <v>179540</v>
      </c>
      <c r="V509" s="23">
        <v>109900</v>
      </c>
    </row>
    <row r="510" spans="1:22" x14ac:dyDescent="0.2">
      <c r="A510">
        <v>509</v>
      </c>
      <c r="B510" t="s">
        <v>87</v>
      </c>
      <c r="C510" s="1">
        <v>161000</v>
      </c>
      <c r="Q510" s="22">
        <v>710</v>
      </c>
      <c r="R510" s="23">
        <v>109900</v>
      </c>
      <c r="V510" s="23">
        <v>52000</v>
      </c>
    </row>
    <row r="511" spans="1:22" x14ac:dyDescent="0.2">
      <c r="A511">
        <v>510</v>
      </c>
      <c r="B511" t="s">
        <v>122</v>
      </c>
      <c r="C511" s="1">
        <v>124500</v>
      </c>
      <c r="Q511" s="22">
        <v>711</v>
      </c>
      <c r="R511" s="23">
        <v>52000</v>
      </c>
      <c r="V511" s="23">
        <v>102776</v>
      </c>
    </row>
    <row r="512" spans="1:22" x14ac:dyDescent="0.2">
      <c r="A512">
        <v>511</v>
      </c>
      <c r="B512" t="s">
        <v>87</v>
      </c>
      <c r="C512" s="1">
        <v>164900</v>
      </c>
      <c r="Q512" s="22">
        <v>712</v>
      </c>
      <c r="R512" s="23">
        <v>102776</v>
      </c>
      <c r="V512" s="23">
        <v>189000</v>
      </c>
    </row>
    <row r="513" spans="1:22" x14ac:dyDescent="0.2">
      <c r="A513">
        <v>512</v>
      </c>
      <c r="B513" t="s">
        <v>87</v>
      </c>
      <c r="C513" s="1">
        <v>202665</v>
      </c>
      <c r="Q513" s="22">
        <v>713</v>
      </c>
      <c r="R513" s="23">
        <v>189000</v>
      </c>
      <c r="V513" s="23">
        <v>129000</v>
      </c>
    </row>
    <row r="514" spans="1:22" x14ac:dyDescent="0.2">
      <c r="A514">
        <v>513</v>
      </c>
      <c r="B514" t="s">
        <v>122</v>
      </c>
      <c r="C514" s="1">
        <v>129900</v>
      </c>
      <c r="Q514" s="22">
        <v>714</v>
      </c>
      <c r="R514" s="23">
        <v>129000</v>
      </c>
      <c r="V514" s="23">
        <v>165000</v>
      </c>
    </row>
    <row r="515" spans="1:22" x14ac:dyDescent="0.2">
      <c r="A515">
        <v>514</v>
      </c>
      <c r="B515" t="s">
        <v>122</v>
      </c>
      <c r="C515" s="1">
        <v>134000</v>
      </c>
      <c r="Q515" s="22">
        <v>716</v>
      </c>
      <c r="R515" s="23">
        <v>165000</v>
      </c>
      <c r="V515" s="23">
        <v>159500</v>
      </c>
    </row>
    <row r="516" spans="1:22" x14ac:dyDescent="0.2">
      <c r="A516">
        <v>515</v>
      </c>
      <c r="B516" t="s">
        <v>87</v>
      </c>
      <c r="C516" s="1">
        <v>96500</v>
      </c>
      <c r="Q516" s="22">
        <v>717</v>
      </c>
      <c r="R516" s="23">
        <v>159500</v>
      </c>
      <c r="V516" s="23">
        <v>157000</v>
      </c>
    </row>
    <row r="517" spans="1:22" x14ac:dyDescent="0.2">
      <c r="A517">
        <v>516</v>
      </c>
      <c r="B517" t="s">
        <v>87</v>
      </c>
      <c r="C517" s="1">
        <v>402861</v>
      </c>
      <c r="Q517" s="22">
        <v>718</v>
      </c>
      <c r="R517" s="23">
        <v>157000</v>
      </c>
      <c r="V517" s="23">
        <v>341000</v>
      </c>
    </row>
    <row r="518" spans="1:22" x14ac:dyDescent="0.2">
      <c r="A518">
        <v>517</v>
      </c>
      <c r="B518" t="s">
        <v>122</v>
      </c>
      <c r="C518" s="1">
        <v>158000</v>
      </c>
      <c r="Q518" s="22">
        <v>719</v>
      </c>
      <c r="R518" s="23">
        <v>341000</v>
      </c>
      <c r="V518" s="23">
        <v>128500</v>
      </c>
    </row>
    <row r="519" spans="1:22" x14ac:dyDescent="0.2">
      <c r="A519">
        <v>518</v>
      </c>
      <c r="B519" t="s">
        <v>87</v>
      </c>
      <c r="C519" s="1">
        <v>265000</v>
      </c>
      <c r="Q519" s="22">
        <v>720</v>
      </c>
      <c r="R519" s="23">
        <v>128500</v>
      </c>
      <c r="V519" s="23">
        <v>143000</v>
      </c>
    </row>
    <row r="520" spans="1:22" x14ac:dyDescent="0.2">
      <c r="A520">
        <v>519</v>
      </c>
      <c r="B520" t="s">
        <v>166</v>
      </c>
      <c r="C520" s="1">
        <v>211000</v>
      </c>
      <c r="Q520" s="22">
        <v>722</v>
      </c>
      <c r="R520" s="23">
        <v>143000</v>
      </c>
      <c r="V520" s="23">
        <v>124500</v>
      </c>
    </row>
    <row r="521" spans="1:22" x14ac:dyDescent="0.2">
      <c r="A521">
        <v>520</v>
      </c>
      <c r="B521" t="s">
        <v>87</v>
      </c>
      <c r="C521" s="1">
        <v>234000</v>
      </c>
      <c r="Q521" s="22">
        <v>723</v>
      </c>
      <c r="R521" s="23">
        <v>124500</v>
      </c>
      <c r="V521" s="23">
        <v>135000</v>
      </c>
    </row>
    <row r="522" spans="1:22" x14ac:dyDescent="0.2">
      <c r="A522">
        <v>521</v>
      </c>
      <c r="B522" t="s">
        <v>87</v>
      </c>
      <c r="C522" s="1">
        <v>106250</v>
      </c>
      <c r="Q522" s="22">
        <v>724</v>
      </c>
      <c r="R522" s="23">
        <v>135000</v>
      </c>
      <c r="V522" s="23">
        <v>320000</v>
      </c>
    </row>
    <row r="523" spans="1:22" x14ac:dyDescent="0.2">
      <c r="A523">
        <v>522</v>
      </c>
      <c r="B523" t="s">
        <v>122</v>
      </c>
      <c r="C523" s="1">
        <v>150000</v>
      </c>
      <c r="Q523" s="22">
        <v>725</v>
      </c>
      <c r="R523" s="23">
        <v>320000</v>
      </c>
      <c r="V523" s="23">
        <v>120500</v>
      </c>
    </row>
    <row r="524" spans="1:22" x14ac:dyDescent="0.2">
      <c r="A524">
        <v>523</v>
      </c>
      <c r="B524" t="s">
        <v>122</v>
      </c>
      <c r="C524" s="1">
        <v>159000</v>
      </c>
      <c r="Q524" s="22">
        <v>726</v>
      </c>
      <c r="R524" s="23">
        <v>120500</v>
      </c>
      <c r="V524" s="23">
        <v>194500</v>
      </c>
    </row>
    <row r="525" spans="1:22" x14ac:dyDescent="0.2">
      <c r="A525">
        <v>524</v>
      </c>
      <c r="B525" t="s">
        <v>87</v>
      </c>
      <c r="C525" s="1">
        <v>184750</v>
      </c>
      <c r="Q525" s="22">
        <v>728</v>
      </c>
      <c r="R525" s="23">
        <v>194500</v>
      </c>
      <c r="V525" s="23">
        <v>103000</v>
      </c>
    </row>
    <row r="526" spans="1:22" x14ac:dyDescent="0.2">
      <c r="A526">
        <v>525</v>
      </c>
      <c r="B526" t="s">
        <v>87</v>
      </c>
      <c r="C526" s="1">
        <v>315750</v>
      </c>
      <c r="Q526" s="22">
        <v>730</v>
      </c>
      <c r="R526" s="23">
        <v>103000</v>
      </c>
      <c r="V526" s="23">
        <v>236500</v>
      </c>
    </row>
    <row r="527" spans="1:22" x14ac:dyDescent="0.2">
      <c r="A527">
        <v>526</v>
      </c>
      <c r="B527" t="s">
        <v>87</v>
      </c>
      <c r="C527" s="1">
        <v>176000</v>
      </c>
      <c r="Q527" s="22">
        <v>731</v>
      </c>
      <c r="R527" s="23">
        <v>236500</v>
      </c>
      <c r="V527" s="23">
        <v>222500</v>
      </c>
    </row>
    <row r="528" spans="1:22" x14ac:dyDescent="0.2">
      <c r="A528">
        <v>527</v>
      </c>
      <c r="B528" t="s">
        <v>87</v>
      </c>
      <c r="C528" s="1">
        <v>132000</v>
      </c>
      <c r="Q528" s="22">
        <v>733</v>
      </c>
      <c r="R528" s="23">
        <v>222500</v>
      </c>
      <c r="V528" s="23">
        <v>163000</v>
      </c>
    </row>
    <row r="529" spans="1:22" x14ac:dyDescent="0.2">
      <c r="A529">
        <v>528</v>
      </c>
      <c r="B529" t="s">
        <v>87</v>
      </c>
      <c r="C529" s="1">
        <v>446261</v>
      </c>
      <c r="Q529" s="22">
        <v>736</v>
      </c>
      <c r="R529" s="23">
        <v>163000</v>
      </c>
      <c r="V529" s="23">
        <v>93500</v>
      </c>
    </row>
    <row r="530" spans="1:22" x14ac:dyDescent="0.2">
      <c r="A530">
        <v>529</v>
      </c>
      <c r="B530" t="s">
        <v>87</v>
      </c>
      <c r="C530" s="1">
        <v>86000</v>
      </c>
      <c r="Q530" s="22">
        <v>737</v>
      </c>
      <c r="R530" s="23">
        <v>93500</v>
      </c>
      <c r="V530" s="23">
        <v>179000</v>
      </c>
    </row>
    <row r="531" spans="1:22" x14ac:dyDescent="0.2">
      <c r="A531">
        <v>530</v>
      </c>
      <c r="B531" t="s">
        <v>166</v>
      </c>
      <c r="C531" s="1">
        <v>200624</v>
      </c>
      <c r="Q531" s="22">
        <v>739</v>
      </c>
      <c r="R531" s="23">
        <v>179000</v>
      </c>
      <c r="V531" s="23">
        <v>190000</v>
      </c>
    </row>
    <row r="532" spans="1:22" x14ac:dyDescent="0.2">
      <c r="A532">
        <v>531</v>
      </c>
      <c r="B532" t="s">
        <v>87</v>
      </c>
      <c r="C532" s="1">
        <v>175000</v>
      </c>
      <c r="Q532" s="22">
        <v>740</v>
      </c>
      <c r="R532" s="23">
        <v>190000</v>
      </c>
      <c r="V532" s="23">
        <v>132000</v>
      </c>
    </row>
    <row r="533" spans="1:22" x14ac:dyDescent="0.2">
      <c r="A533">
        <v>532</v>
      </c>
      <c r="B533" t="s">
        <v>238</v>
      </c>
      <c r="C533" s="1">
        <v>128000</v>
      </c>
      <c r="Q533" s="22">
        <v>741</v>
      </c>
      <c r="R533" s="23">
        <v>132000</v>
      </c>
      <c r="V533" s="23">
        <v>142000</v>
      </c>
    </row>
    <row r="534" spans="1:22" x14ac:dyDescent="0.2">
      <c r="A534">
        <v>533</v>
      </c>
      <c r="B534" t="s">
        <v>87</v>
      </c>
      <c r="C534" s="1">
        <v>107500</v>
      </c>
      <c r="Q534" s="22">
        <v>742</v>
      </c>
      <c r="R534" s="23">
        <v>142000</v>
      </c>
      <c r="V534" s="23">
        <v>179000</v>
      </c>
    </row>
    <row r="535" spans="1:22" x14ac:dyDescent="0.2">
      <c r="A535">
        <v>534</v>
      </c>
      <c r="B535" t="s">
        <v>87</v>
      </c>
      <c r="C535" s="1">
        <v>39300</v>
      </c>
      <c r="Q535" s="22">
        <v>743</v>
      </c>
      <c r="R535" s="23">
        <v>179000</v>
      </c>
      <c r="V535" s="23">
        <v>175000</v>
      </c>
    </row>
    <row r="536" spans="1:22" x14ac:dyDescent="0.2">
      <c r="A536">
        <v>535</v>
      </c>
      <c r="B536" t="s">
        <v>87</v>
      </c>
      <c r="C536" s="1">
        <v>178000</v>
      </c>
      <c r="Q536" s="22">
        <v>744</v>
      </c>
      <c r="R536" s="23">
        <v>175000</v>
      </c>
      <c r="V536" s="23">
        <v>180000</v>
      </c>
    </row>
    <row r="537" spans="1:22" x14ac:dyDescent="0.2">
      <c r="A537">
        <v>536</v>
      </c>
      <c r="B537" t="s">
        <v>87</v>
      </c>
      <c r="C537" s="1">
        <v>107500</v>
      </c>
      <c r="Q537" s="22">
        <v>745</v>
      </c>
      <c r="R537" s="23">
        <v>180000</v>
      </c>
      <c r="V537" s="23">
        <v>299800</v>
      </c>
    </row>
    <row r="538" spans="1:22" x14ac:dyDescent="0.2">
      <c r="A538">
        <v>537</v>
      </c>
      <c r="B538" t="s">
        <v>166</v>
      </c>
      <c r="C538" s="1">
        <v>188000</v>
      </c>
      <c r="Q538" s="22">
        <v>746</v>
      </c>
      <c r="R538" s="23">
        <v>299800</v>
      </c>
      <c r="V538" s="23">
        <v>236000</v>
      </c>
    </row>
    <row r="539" spans="1:22" x14ac:dyDescent="0.2">
      <c r="A539">
        <v>538</v>
      </c>
      <c r="B539" t="s">
        <v>112</v>
      </c>
      <c r="C539" s="1">
        <v>111250</v>
      </c>
      <c r="Q539" s="22">
        <v>747</v>
      </c>
      <c r="R539" s="23">
        <v>236000</v>
      </c>
      <c r="V539" s="23">
        <v>260400</v>
      </c>
    </row>
    <row r="540" spans="1:22" x14ac:dyDescent="0.2">
      <c r="A540">
        <v>539</v>
      </c>
      <c r="B540" t="s">
        <v>87</v>
      </c>
      <c r="C540" s="1">
        <v>158000</v>
      </c>
      <c r="Q540" s="22">
        <v>749</v>
      </c>
      <c r="R540" s="23">
        <v>260400</v>
      </c>
      <c r="V540" s="23">
        <v>98000</v>
      </c>
    </row>
    <row r="541" spans="1:22" x14ac:dyDescent="0.2">
      <c r="A541">
        <v>540</v>
      </c>
      <c r="B541" t="s">
        <v>87</v>
      </c>
      <c r="C541" s="1">
        <v>272000</v>
      </c>
      <c r="Q541" s="22">
        <v>750</v>
      </c>
      <c r="R541" s="23">
        <v>98000</v>
      </c>
      <c r="V541" s="23">
        <v>162000</v>
      </c>
    </row>
    <row r="542" spans="1:22" x14ac:dyDescent="0.2">
      <c r="A542">
        <v>541</v>
      </c>
      <c r="B542" t="s">
        <v>87</v>
      </c>
      <c r="C542" s="1">
        <v>315000</v>
      </c>
      <c r="Q542" s="22">
        <v>752</v>
      </c>
      <c r="R542" s="23">
        <v>162000</v>
      </c>
      <c r="V542" s="23">
        <v>217000</v>
      </c>
    </row>
    <row r="543" spans="1:22" x14ac:dyDescent="0.2">
      <c r="A543">
        <v>542</v>
      </c>
      <c r="B543" t="s">
        <v>112</v>
      </c>
      <c r="C543" s="1">
        <v>248000</v>
      </c>
      <c r="Q543" s="22">
        <v>753</v>
      </c>
      <c r="R543" s="23">
        <v>217000</v>
      </c>
      <c r="V543" s="23">
        <v>275500</v>
      </c>
    </row>
    <row r="544" spans="1:22" x14ac:dyDescent="0.2">
      <c r="A544">
        <v>543</v>
      </c>
      <c r="B544" t="s">
        <v>87</v>
      </c>
      <c r="C544" s="1">
        <v>213250</v>
      </c>
      <c r="Q544" s="22">
        <v>754</v>
      </c>
      <c r="R544" s="23">
        <v>275500</v>
      </c>
      <c r="V544" s="23">
        <v>156000</v>
      </c>
    </row>
    <row r="545" spans="1:22" x14ac:dyDescent="0.2">
      <c r="A545">
        <v>544</v>
      </c>
      <c r="B545" t="s">
        <v>87</v>
      </c>
      <c r="C545" s="1">
        <v>133000</v>
      </c>
      <c r="Q545" s="22">
        <v>755</v>
      </c>
      <c r="R545" s="23">
        <v>156000</v>
      </c>
      <c r="V545" s="23">
        <v>172500</v>
      </c>
    </row>
    <row r="546" spans="1:22" x14ac:dyDescent="0.2">
      <c r="A546">
        <v>545</v>
      </c>
      <c r="B546" t="s">
        <v>87</v>
      </c>
      <c r="C546" s="1">
        <v>179665</v>
      </c>
      <c r="Q546" s="22">
        <v>756</v>
      </c>
      <c r="R546" s="23">
        <v>172500</v>
      </c>
      <c r="V546" s="23">
        <v>212000</v>
      </c>
    </row>
    <row r="547" spans="1:22" x14ac:dyDescent="0.2">
      <c r="A547">
        <v>546</v>
      </c>
      <c r="B547" t="s">
        <v>122</v>
      </c>
      <c r="C547" s="1">
        <v>229000</v>
      </c>
      <c r="Q547" s="22">
        <v>757</v>
      </c>
      <c r="R547" s="23">
        <v>212000</v>
      </c>
      <c r="V547" s="23">
        <v>179400</v>
      </c>
    </row>
    <row r="548" spans="1:22" x14ac:dyDescent="0.2">
      <c r="A548">
        <v>547</v>
      </c>
      <c r="B548" t="s">
        <v>87</v>
      </c>
      <c r="C548" s="1">
        <v>210000</v>
      </c>
      <c r="Q548" s="22">
        <v>759</v>
      </c>
      <c r="R548" s="23">
        <v>179400</v>
      </c>
      <c r="V548" s="23">
        <v>290000</v>
      </c>
    </row>
    <row r="549" spans="1:22" x14ac:dyDescent="0.2">
      <c r="A549">
        <v>548</v>
      </c>
      <c r="B549" t="s">
        <v>87</v>
      </c>
      <c r="C549" s="1">
        <v>129500</v>
      </c>
      <c r="Q549" s="22">
        <v>760</v>
      </c>
      <c r="R549" s="23">
        <v>290000</v>
      </c>
      <c r="V549" s="23">
        <v>127500</v>
      </c>
    </row>
    <row r="550" spans="1:22" x14ac:dyDescent="0.2">
      <c r="A550">
        <v>549</v>
      </c>
      <c r="B550" t="s">
        <v>87</v>
      </c>
      <c r="C550" s="1">
        <v>125000</v>
      </c>
      <c r="Q550" s="22">
        <v>761</v>
      </c>
      <c r="R550" s="23">
        <v>127500</v>
      </c>
      <c r="V550" s="23">
        <v>215200</v>
      </c>
    </row>
    <row r="551" spans="1:22" x14ac:dyDescent="0.2">
      <c r="A551">
        <v>550</v>
      </c>
      <c r="B551" t="s">
        <v>87</v>
      </c>
      <c r="C551" s="1">
        <v>263000</v>
      </c>
      <c r="Q551" s="22">
        <v>763</v>
      </c>
      <c r="R551" s="23">
        <v>215200</v>
      </c>
      <c r="V551" s="23">
        <v>337000</v>
      </c>
    </row>
    <row r="552" spans="1:22" x14ac:dyDescent="0.2">
      <c r="A552">
        <v>551</v>
      </c>
      <c r="B552" t="s">
        <v>87</v>
      </c>
      <c r="C552" s="1">
        <v>140000</v>
      </c>
      <c r="Q552" s="22">
        <v>764</v>
      </c>
      <c r="R552" s="23">
        <v>337000</v>
      </c>
      <c r="V552" s="23">
        <v>264132</v>
      </c>
    </row>
    <row r="553" spans="1:22" x14ac:dyDescent="0.2">
      <c r="A553">
        <v>552</v>
      </c>
      <c r="B553" t="s">
        <v>87</v>
      </c>
      <c r="C553" s="1">
        <v>112500</v>
      </c>
      <c r="Q553" s="22">
        <v>766</v>
      </c>
      <c r="R553" s="23">
        <v>264132</v>
      </c>
      <c r="V553" s="23">
        <v>196500</v>
      </c>
    </row>
    <row r="554" spans="1:22" x14ac:dyDescent="0.2">
      <c r="A554">
        <v>553</v>
      </c>
      <c r="B554" t="s">
        <v>87</v>
      </c>
      <c r="C554" s="1">
        <v>255500</v>
      </c>
      <c r="Q554" s="22">
        <v>767</v>
      </c>
      <c r="R554" s="23">
        <v>196500</v>
      </c>
      <c r="V554" s="23">
        <v>160000</v>
      </c>
    </row>
    <row r="555" spans="1:22" x14ac:dyDescent="0.2">
      <c r="A555">
        <v>554</v>
      </c>
      <c r="B555" t="s">
        <v>87</v>
      </c>
      <c r="C555" s="1">
        <v>108000</v>
      </c>
      <c r="Q555" s="22">
        <v>768</v>
      </c>
      <c r="R555" s="23">
        <v>160000</v>
      </c>
      <c r="V555" s="23">
        <v>216837</v>
      </c>
    </row>
    <row r="556" spans="1:22" x14ac:dyDescent="0.2">
      <c r="A556">
        <v>555</v>
      </c>
      <c r="B556" t="s">
        <v>87</v>
      </c>
      <c r="C556" s="1">
        <v>284000</v>
      </c>
      <c r="Q556" s="22">
        <v>769</v>
      </c>
      <c r="R556" s="23">
        <v>216837</v>
      </c>
      <c r="V556" s="23">
        <v>102000</v>
      </c>
    </row>
    <row r="557" spans="1:22" x14ac:dyDescent="0.2">
      <c r="A557">
        <v>556</v>
      </c>
      <c r="B557" t="s">
        <v>87</v>
      </c>
      <c r="C557" s="1">
        <v>113000</v>
      </c>
      <c r="Q557" s="22">
        <v>772</v>
      </c>
      <c r="R557" s="23">
        <v>102000</v>
      </c>
      <c r="V557" s="23">
        <v>107000</v>
      </c>
    </row>
    <row r="558" spans="1:22" x14ac:dyDescent="0.2">
      <c r="A558">
        <v>557</v>
      </c>
      <c r="B558" t="s">
        <v>87</v>
      </c>
      <c r="C558" s="1">
        <v>141000</v>
      </c>
      <c r="Q558" s="22">
        <v>773</v>
      </c>
      <c r="R558" s="23">
        <v>107000</v>
      </c>
      <c r="V558" s="23">
        <v>114500</v>
      </c>
    </row>
    <row r="559" spans="1:22" x14ac:dyDescent="0.2">
      <c r="A559">
        <v>558</v>
      </c>
      <c r="B559" t="s">
        <v>87</v>
      </c>
      <c r="C559" s="1">
        <v>108000</v>
      </c>
      <c r="Q559" s="22">
        <v>774</v>
      </c>
      <c r="R559" s="23">
        <v>114500</v>
      </c>
      <c r="V559" s="23">
        <v>221500</v>
      </c>
    </row>
    <row r="560" spans="1:22" x14ac:dyDescent="0.2">
      <c r="A560">
        <v>559</v>
      </c>
      <c r="B560" t="s">
        <v>112</v>
      </c>
      <c r="C560" s="1">
        <v>175000</v>
      </c>
      <c r="Q560" s="22">
        <v>777</v>
      </c>
      <c r="R560" s="23">
        <v>221500</v>
      </c>
      <c r="V560" s="23">
        <v>142500</v>
      </c>
    </row>
    <row r="561" spans="1:22" x14ac:dyDescent="0.2">
      <c r="A561">
        <v>560</v>
      </c>
      <c r="B561" t="s">
        <v>87</v>
      </c>
      <c r="C561" s="1">
        <v>234000</v>
      </c>
      <c r="Q561" s="22">
        <v>778</v>
      </c>
      <c r="R561" s="23">
        <v>142500</v>
      </c>
      <c r="V561" s="23">
        <v>144000</v>
      </c>
    </row>
    <row r="562" spans="1:22" x14ac:dyDescent="0.2">
      <c r="A562">
        <v>561</v>
      </c>
      <c r="B562" t="s">
        <v>87</v>
      </c>
      <c r="C562" s="1">
        <v>121500</v>
      </c>
      <c r="Q562" s="22">
        <v>779</v>
      </c>
      <c r="R562" s="23">
        <v>144000</v>
      </c>
      <c r="V562" s="23">
        <v>135000</v>
      </c>
    </row>
    <row r="563" spans="1:22" x14ac:dyDescent="0.2">
      <c r="A563">
        <v>562</v>
      </c>
      <c r="B563" t="s">
        <v>87</v>
      </c>
      <c r="C563" s="1">
        <v>170000</v>
      </c>
      <c r="Q563" s="22">
        <v>780</v>
      </c>
      <c r="R563" s="23">
        <v>135000</v>
      </c>
      <c r="V563" s="23">
        <v>176000</v>
      </c>
    </row>
    <row r="564" spans="1:22" x14ac:dyDescent="0.2">
      <c r="A564">
        <v>563</v>
      </c>
      <c r="B564" t="s">
        <v>87</v>
      </c>
      <c r="C564" s="1">
        <v>108000</v>
      </c>
      <c r="Q564" s="22">
        <v>781</v>
      </c>
      <c r="R564" s="23">
        <v>176000</v>
      </c>
      <c r="V564" s="23">
        <v>175900</v>
      </c>
    </row>
    <row r="565" spans="1:22" x14ac:dyDescent="0.2">
      <c r="A565">
        <v>564</v>
      </c>
      <c r="B565" t="s">
        <v>87</v>
      </c>
      <c r="C565" s="1">
        <v>185000</v>
      </c>
      <c r="Q565" s="22">
        <v>782</v>
      </c>
      <c r="R565" s="23">
        <v>175900</v>
      </c>
      <c r="V565" s="23">
        <v>187100</v>
      </c>
    </row>
    <row r="566" spans="1:22" x14ac:dyDescent="0.2">
      <c r="A566">
        <v>565</v>
      </c>
      <c r="B566" t="s">
        <v>166</v>
      </c>
      <c r="C566" s="1">
        <v>268000</v>
      </c>
      <c r="Q566" s="22">
        <v>783</v>
      </c>
      <c r="R566" s="23">
        <v>187100</v>
      </c>
      <c r="V566" s="23">
        <v>128000</v>
      </c>
    </row>
    <row r="567" spans="1:22" x14ac:dyDescent="0.2">
      <c r="A567">
        <v>566</v>
      </c>
      <c r="B567" t="s">
        <v>122</v>
      </c>
      <c r="C567" s="1">
        <v>128000</v>
      </c>
      <c r="Q567" s="22">
        <v>785</v>
      </c>
      <c r="R567" s="23">
        <v>128000</v>
      </c>
      <c r="V567" s="23">
        <v>161500</v>
      </c>
    </row>
    <row r="568" spans="1:22" x14ac:dyDescent="0.2">
      <c r="A568">
        <v>567</v>
      </c>
      <c r="B568" t="s">
        <v>87</v>
      </c>
      <c r="C568" s="1">
        <v>325000</v>
      </c>
      <c r="Q568" s="22">
        <v>786</v>
      </c>
      <c r="R568" s="23">
        <v>161500</v>
      </c>
      <c r="V568" s="23">
        <v>139000</v>
      </c>
    </row>
    <row r="569" spans="1:22" x14ac:dyDescent="0.2">
      <c r="A569">
        <v>568</v>
      </c>
      <c r="B569" t="s">
        <v>87</v>
      </c>
      <c r="C569" s="1">
        <v>214000</v>
      </c>
      <c r="Q569" s="22">
        <v>787</v>
      </c>
      <c r="R569" s="23">
        <v>139000</v>
      </c>
      <c r="V569" s="23">
        <v>233000</v>
      </c>
    </row>
    <row r="570" spans="1:22" x14ac:dyDescent="0.2">
      <c r="A570">
        <v>569</v>
      </c>
      <c r="B570" t="s">
        <v>87</v>
      </c>
      <c r="C570" s="1">
        <v>316600</v>
      </c>
      <c r="Q570" s="22">
        <v>788</v>
      </c>
      <c r="R570" s="23">
        <v>233000</v>
      </c>
      <c r="V570" s="23">
        <v>187500</v>
      </c>
    </row>
    <row r="571" spans="1:22" x14ac:dyDescent="0.2">
      <c r="A571">
        <v>570</v>
      </c>
      <c r="B571" t="s">
        <v>122</v>
      </c>
      <c r="C571" s="1">
        <v>135960</v>
      </c>
      <c r="Q571" s="22">
        <v>790</v>
      </c>
      <c r="R571" s="23">
        <v>187500</v>
      </c>
      <c r="V571" s="23">
        <v>160200</v>
      </c>
    </row>
    <row r="572" spans="1:22" x14ac:dyDescent="0.2">
      <c r="A572">
        <v>571</v>
      </c>
      <c r="B572" t="s">
        <v>87</v>
      </c>
      <c r="C572" s="1">
        <v>142600</v>
      </c>
      <c r="Q572" s="22">
        <v>791</v>
      </c>
      <c r="R572" s="23">
        <v>160200</v>
      </c>
      <c r="V572" s="23">
        <v>225000</v>
      </c>
    </row>
    <row r="573" spans="1:22" x14ac:dyDescent="0.2">
      <c r="A573">
        <v>572</v>
      </c>
      <c r="B573" t="s">
        <v>87</v>
      </c>
      <c r="C573" s="1">
        <v>120000</v>
      </c>
      <c r="Q573" s="22">
        <v>794</v>
      </c>
      <c r="R573" s="23">
        <v>225000</v>
      </c>
      <c r="V573" s="23">
        <v>171000</v>
      </c>
    </row>
    <row r="574" spans="1:22" x14ac:dyDescent="0.2">
      <c r="A574">
        <v>573</v>
      </c>
      <c r="B574" t="s">
        <v>122</v>
      </c>
      <c r="C574" s="1">
        <v>224500</v>
      </c>
      <c r="Q574" s="22">
        <v>796</v>
      </c>
      <c r="R574" s="23">
        <v>171000</v>
      </c>
      <c r="V574" s="23">
        <v>143500</v>
      </c>
    </row>
    <row r="575" spans="1:22" x14ac:dyDescent="0.2">
      <c r="A575">
        <v>574</v>
      </c>
      <c r="B575" t="s">
        <v>87</v>
      </c>
      <c r="C575" s="1">
        <v>170000</v>
      </c>
      <c r="Q575" s="22">
        <v>797</v>
      </c>
      <c r="R575" s="23">
        <v>143500</v>
      </c>
      <c r="V575" s="23">
        <v>110000</v>
      </c>
    </row>
    <row r="576" spans="1:22" x14ac:dyDescent="0.2">
      <c r="A576">
        <v>575</v>
      </c>
      <c r="B576" t="s">
        <v>112</v>
      </c>
      <c r="C576" s="1">
        <v>139000</v>
      </c>
      <c r="Q576" s="22">
        <v>798</v>
      </c>
      <c r="R576" s="23">
        <v>110000</v>
      </c>
      <c r="V576" s="23">
        <v>485000</v>
      </c>
    </row>
    <row r="577" spans="1:22" x14ac:dyDescent="0.2">
      <c r="A577">
        <v>576</v>
      </c>
      <c r="B577" t="s">
        <v>87</v>
      </c>
      <c r="C577" s="1">
        <v>118500</v>
      </c>
      <c r="Q577" s="22">
        <v>799</v>
      </c>
      <c r="R577" s="23">
        <v>485000</v>
      </c>
      <c r="V577" s="23">
        <v>200000</v>
      </c>
    </row>
    <row r="578" spans="1:22" x14ac:dyDescent="0.2">
      <c r="A578">
        <v>577</v>
      </c>
      <c r="B578" t="s">
        <v>87</v>
      </c>
      <c r="C578" s="1">
        <v>145000</v>
      </c>
      <c r="Q578" s="22">
        <v>801</v>
      </c>
      <c r="R578" s="23">
        <v>200000</v>
      </c>
      <c r="V578" s="23">
        <v>109900</v>
      </c>
    </row>
    <row r="579" spans="1:22" x14ac:dyDescent="0.2">
      <c r="A579">
        <v>578</v>
      </c>
      <c r="B579" t="s">
        <v>87</v>
      </c>
      <c r="C579" s="1">
        <v>164500</v>
      </c>
      <c r="Q579" s="22">
        <v>802</v>
      </c>
      <c r="R579" s="23">
        <v>109900</v>
      </c>
      <c r="V579" s="23">
        <v>189000</v>
      </c>
    </row>
    <row r="580" spans="1:22" x14ac:dyDescent="0.2">
      <c r="A580">
        <v>579</v>
      </c>
      <c r="B580" t="s">
        <v>122</v>
      </c>
      <c r="C580" s="1">
        <v>146000</v>
      </c>
      <c r="Q580" s="22">
        <v>803</v>
      </c>
      <c r="R580" s="23">
        <v>189000</v>
      </c>
      <c r="V580" s="23">
        <v>582933</v>
      </c>
    </row>
    <row r="581" spans="1:22" x14ac:dyDescent="0.2">
      <c r="A581">
        <v>580</v>
      </c>
      <c r="B581" t="s">
        <v>87</v>
      </c>
      <c r="C581" s="1">
        <v>131500</v>
      </c>
      <c r="Q581" s="22">
        <v>804</v>
      </c>
      <c r="R581" s="23">
        <v>582933</v>
      </c>
      <c r="V581" s="23">
        <v>118000</v>
      </c>
    </row>
    <row r="582" spans="1:22" x14ac:dyDescent="0.2">
      <c r="A582">
        <v>581</v>
      </c>
      <c r="B582" t="s">
        <v>166</v>
      </c>
      <c r="C582" s="1">
        <v>181900</v>
      </c>
      <c r="Q582" s="22">
        <v>805</v>
      </c>
      <c r="R582" s="23">
        <v>118000</v>
      </c>
      <c r="V582" s="23">
        <v>135500</v>
      </c>
    </row>
    <row r="583" spans="1:22" x14ac:dyDescent="0.2">
      <c r="A583">
        <v>582</v>
      </c>
      <c r="B583" t="s">
        <v>87</v>
      </c>
      <c r="C583" s="1">
        <v>253293</v>
      </c>
      <c r="Q583" s="22">
        <v>807</v>
      </c>
      <c r="R583" s="23">
        <v>135500</v>
      </c>
      <c r="V583" s="23">
        <v>223500</v>
      </c>
    </row>
    <row r="584" spans="1:22" x14ac:dyDescent="0.2">
      <c r="A584">
        <v>583</v>
      </c>
      <c r="B584" t="s">
        <v>87</v>
      </c>
      <c r="C584" s="1">
        <v>118500</v>
      </c>
      <c r="Q584" s="22">
        <v>808</v>
      </c>
      <c r="R584" s="23">
        <v>223500</v>
      </c>
      <c r="V584" s="23">
        <v>159950</v>
      </c>
    </row>
    <row r="585" spans="1:22" x14ac:dyDescent="0.2">
      <c r="A585">
        <v>584</v>
      </c>
      <c r="B585" t="s">
        <v>87</v>
      </c>
      <c r="C585" s="1">
        <v>325000</v>
      </c>
      <c r="Q585" s="22">
        <v>809</v>
      </c>
      <c r="R585" s="23">
        <v>159950</v>
      </c>
      <c r="V585" s="23">
        <v>181000</v>
      </c>
    </row>
    <row r="586" spans="1:22" x14ac:dyDescent="0.2">
      <c r="A586">
        <v>585</v>
      </c>
      <c r="B586" t="s">
        <v>87</v>
      </c>
      <c r="C586" s="1">
        <v>133000</v>
      </c>
      <c r="Q586" s="22">
        <v>811</v>
      </c>
      <c r="R586" s="23">
        <v>181000</v>
      </c>
      <c r="V586" s="23">
        <v>144500</v>
      </c>
    </row>
    <row r="587" spans="1:22" x14ac:dyDescent="0.2">
      <c r="A587">
        <v>586</v>
      </c>
      <c r="B587" t="s">
        <v>87</v>
      </c>
      <c r="C587" s="1">
        <v>369900</v>
      </c>
      <c r="Q587" s="22">
        <v>812</v>
      </c>
      <c r="R587" s="23">
        <v>144500</v>
      </c>
      <c r="V587" s="23">
        <v>55993</v>
      </c>
    </row>
    <row r="588" spans="1:22" x14ac:dyDescent="0.2">
      <c r="A588">
        <v>587</v>
      </c>
      <c r="B588" t="s">
        <v>87</v>
      </c>
      <c r="C588" s="1">
        <v>130000</v>
      </c>
      <c r="Q588" s="22">
        <v>813</v>
      </c>
      <c r="R588" s="23">
        <v>55993</v>
      </c>
      <c r="V588" s="23">
        <v>157900</v>
      </c>
    </row>
    <row r="589" spans="1:22" x14ac:dyDescent="0.2">
      <c r="A589">
        <v>588</v>
      </c>
      <c r="B589" t="s">
        <v>87</v>
      </c>
      <c r="C589" s="1">
        <v>137000</v>
      </c>
      <c r="Q589" s="22">
        <v>814</v>
      </c>
      <c r="R589" s="23">
        <v>157900</v>
      </c>
      <c r="V589" s="23">
        <v>116000</v>
      </c>
    </row>
    <row r="590" spans="1:22" x14ac:dyDescent="0.2">
      <c r="A590">
        <v>589</v>
      </c>
      <c r="B590" t="s">
        <v>87</v>
      </c>
      <c r="C590" s="1">
        <v>143000</v>
      </c>
      <c r="Q590" s="22">
        <v>815</v>
      </c>
      <c r="R590" s="23">
        <v>116000</v>
      </c>
      <c r="V590" s="23">
        <v>155000</v>
      </c>
    </row>
    <row r="591" spans="1:22" x14ac:dyDescent="0.2">
      <c r="A591">
        <v>590</v>
      </c>
      <c r="B591" t="s">
        <v>87</v>
      </c>
      <c r="C591" s="1">
        <v>79500</v>
      </c>
      <c r="Q591" s="22">
        <v>819</v>
      </c>
      <c r="R591" s="23">
        <v>155000</v>
      </c>
      <c r="V591" s="23">
        <v>224000</v>
      </c>
    </row>
    <row r="592" spans="1:22" x14ac:dyDescent="0.2">
      <c r="A592">
        <v>591</v>
      </c>
      <c r="B592" t="s">
        <v>87</v>
      </c>
      <c r="C592" s="1">
        <v>185900</v>
      </c>
      <c r="Q592" s="22">
        <v>820</v>
      </c>
      <c r="R592" s="23">
        <v>224000</v>
      </c>
      <c r="V592" s="23">
        <v>93000</v>
      </c>
    </row>
    <row r="593" spans="1:22" x14ac:dyDescent="0.2">
      <c r="A593">
        <v>592</v>
      </c>
      <c r="B593" t="s">
        <v>122</v>
      </c>
      <c r="C593" s="1">
        <v>451950</v>
      </c>
      <c r="Q593" s="22">
        <v>822</v>
      </c>
      <c r="R593" s="23">
        <v>93000</v>
      </c>
      <c r="V593" s="23">
        <v>139500</v>
      </c>
    </row>
    <row r="594" spans="1:22" x14ac:dyDescent="0.2">
      <c r="A594">
        <v>593</v>
      </c>
      <c r="B594" t="s">
        <v>87</v>
      </c>
      <c r="C594" s="1">
        <v>138000</v>
      </c>
      <c r="Q594" s="22">
        <v>824</v>
      </c>
      <c r="R594" s="23">
        <v>139500</v>
      </c>
      <c r="V594" s="23">
        <v>232600</v>
      </c>
    </row>
    <row r="595" spans="1:22" x14ac:dyDescent="0.2">
      <c r="A595">
        <v>594</v>
      </c>
      <c r="B595" t="s">
        <v>87</v>
      </c>
      <c r="C595" s="1">
        <v>140000</v>
      </c>
      <c r="Q595" s="22">
        <v>825</v>
      </c>
      <c r="R595" s="23">
        <v>232600</v>
      </c>
      <c r="V595" s="23">
        <v>385000</v>
      </c>
    </row>
    <row r="596" spans="1:22" x14ac:dyDescent="0.2">
      <c r="A596">
        <v>595</v>
      </c>
      <c r="B596" t="s">
        <v>87</v>
      </c>
      <c r="C596" s="1">
        <v>110000</v>
      </c>
      <c r="Q596" s="22">
        <v>826</v>
      </c>
      <c r="R596" s="23">
        <v>385000</v>
      </c>
      <c r="V596" s="23">
        <v>109500</v>
      </c>
    </row>
    <row r="597" spans="1:22" x14ac:dyDescent="0.2">
      <c r="A597">
        <v>596</v>
      </c>
      <c r="B597" t="s">
        <v>87</v>
      </c>
      <c r="C597" s="1">
        <v>319000</v>
      </c>
      <c r="Q597" s="22">
        <v>827</v>
      </c>
      <c r="R597" s="23">
        <v>109500</v>
      </c>
      <c r="V597" s="23">
        <v>189000</v>
      </c>
    </row>
    <row r="598" spans="1:22" x14ac:dyDescent="0.2">
      <c r="A598">
        <v>597</v>
      </c>
      <c r="B598" t="s">
        <v>87</v>
      </c>
      <c r="C598" s="1">
        <v>114504</v>
      </c>
      <c r="Q598" s="22">
        <v>828</v>
      </c>
      <c r="R598" s="23">
        <v>189000</v>
      </c>
      <c r="V598" s="23">
        <v>147400</v>
      </c>
    </row>
    <row r="599" spans="1:22" x14ac:dyDescent="0.2">
      <c r="A599">
        <v>598</v>
      </c>
      <c r="B599" t="s">
        <v>87</v>
      </c>
      <c r="C599" s="1">
        <v>194201</v>
      </c>
      <c r="Q599" s="22">
        <v>830</v>
      </c>
      <c r="R599" s="23">
        <v>147400</v>
      </c>
      <c r="V599" s="23">
        <v>151000</v>
      </c>
    </row>
    <row r="600" spans="1:22" x14ac:dyDescent="0.2">
      <c r="A600">
        <v>599</v>
      </c>
      <c r="B600" t="s">
        <v>87</v>
      </c>
      <c r="C600" s="1">
        <v>217500</v>
      </c>
      <c r="Q600" s="22">
        <v>832</v>
      </c>
      <c r="R600" s="23">
        <v>151000</v>
      </c>
      <c r="V600" s="23">
        <v>167000</v>
      </c>
    </row>
    <row r="601" spans="1:22" x14ac:dyDescent="0.2">
      <c r="A601">
        <v>600</v>
      </c>
      <c r="B601" t="s">
        <v>87</v>
      </c>
      <c r="C601" s="1">
        <v>151000</v>
      </c>
      <c r="Q601" s="22">
        <v>834</v>
      </c>
      <c r="R601" s="23">
        <v>167000</v>
      </c>
      <c r="V601" s="23">
        <v>139950</v>
      </c>
    </row>
    <row r="602" spans="1:22" x14ac:dyDescent="0.2">
      <c r="A602">
        <v>601</v>
      </c>
      <c r="B602" t="s">
        <v>87</v>
      </c>
      <c r="C602" s="1">
        <v>275000</v>
      </c>
      <c r="Q602" s="22">
        <v>835</v>
      </c>
      <c r="R602" s="23">
        <v>139950</v>
      </c>
      <c r="V602" s="23">
        <v>128000</v>
      </c>
    </row>
    <row r="603" spans="1:22" x14ac:dyDescent="0.2">
      <c r="A603">
        <v>602</v>
      </c>
      <c r="B603" t="s">
        <v>87</v>
      </c>
      <c r="C603" s="1">
        <v>141000</v>
      </c>
      <c r="Q603" s="22">
        <v>836</v>
      </c>
      <c r="R603" s="23">
        <v>128000</v>
      </c>
      <c r="V603" s="23">
        <v>153500</v>
      </c>
    </row>
    <row r="604" spans="1:22" x14ac:dyDescent="0.2">
      <c r="A604">
        <v>603</v>
      </c>
      <c r="B604" t="s">
        <v>87</v>
      </c>
      <c r="C604" s="1">
        <v>220000</v>
      </c>
      <c r="Q604" s="22">
        <v>837</v>
      </c>
      <c r="R604" s="23">
        <v>153500</v>
      </c>
      <c r="V604" s="23">
        <v>100000</v>
      </c>
    </row>
    <row r="605" spans="1:22" x14ac:dyDescent="0.2">
      <c r="A605">
        <v>604</v>
      </c>
      <c r="B605" t="s">
        <v>87</v>
      </c>
      <c r="C605" s="1">
        <v>151000</v>
      </c>
      <c r="Q605" s="22">
        <v>838</v>
      </c>
      <c r="R605" s="23">
        <v>100000</v>
      </c>
      <c r="V605" s="23">
        <v>144000</v>
      </c>
    </row>
    <row r="606" spans="1:22" x14ac:dyDescent="0.2">
      <c r="A606">
        <v>605</v>
      </c>
      <c r="B606" t="s">
        <v>87</v>
      </c>
      <c r="C606" s="1">
        <v>221000</v>
      </c>
      <c r="Q606" s="22">
        <v>839</v>
      </c>
      <c r="R606" s="23">
        <v>144000</v>
      </c>
      <c r="V606" s="23">
        <v>130500</v>
      </c>
    </row>
    <row r="607" spans="1:22" x14ac:dyDescent="0.2">
      <c r="A607">
        <v>606</v>
      </c>
      <c r="B607" t="s">
        <v>87</v>
      </c>
      <c r="C607" s="1">
        <v>205000</v>
      </c>
      <c r="Q607" s="22">
        <v>840</v>
      </c>
      <c r="R607" s="23">
        <v>130500</v>
      </c>
      <c r="V607" s="23">
        <v>140000</v>
      </c>
    </row>
    <row r="608" spans="1:22" x14ac:dyDescent="0.2">
      <c r="A608">
        <v>607</v>
      </c>
      <c r="B608" t="s">
        <v>122</v>
      </c>
      <c r="C608" s="1">
        <v>152000</v>
      </c>
      <c r="Q608" s="22">
        <v>841</v>
      </c>
      <c r="R608" s="23">
        <v>140000</v>
      </c>
      <c r="V608" s="23">
        <v>157500</v>
      </c>
    </row>
    <row r="609" spans="1:22" x14ac:dyDescent="0.2">
      <c r="A609">
        <v>608</v>
      </c>
      <c r="B609" t="s">
        <v>87</v>
      </c>
      <c r="C609" s="1">
        <v>225000</v>
      </c>
      <c r="Q609" s="22">
        <v>842</v>
      </c>
      <c r="R609" s="23">
        <v>157500</v>
      </c>
      <c r="V609" s="23">
        <v>174900</v>
      </c>
    </row>
    <row r="610" spans="1:22" x14ac:dyDescent="0.2">
      <c r="A610">
        <v>609</v>
      </c>
      <c r="B610" t="s">
        <v>87</v>
      </c>
      <c r="C610" s="1">
        <v>359100</v>
      </c>
      <c r="Q610" s="22">
        <v>843</v>
      </c>
      <c r="R610" s="23">
        <v>174900</v>
      </c>
      <c r="V610" s="23">
        <v>153900</v>
      </c>
    </row>
    <row r="611" spans="1:22" x14ac:dyDescent="0.2">
      <c r="A611">
        <v>610</v>
      </c>
      <c r="B611" t="s">
        <v>87</v>
      </c>
      <c r="C611" s="1">
        <v>118500</v>
      </c>
      <c r="Q611" s="22">
        <v>845</v>
      </c>
      <c r="R611" s="23">
        <v>153900</v>
      </c>
      <c r="V611" s="23">
        <v>213000</v>
      </c>
    </row>
    <row r="612" spans="1:22" x14ac:dyDescent="0.2">
      <c r="A612">
        <v>611</v>
      </c>
      <c r="B612" t="s">
        <v>87</v>
      </c>
      <c r="C612" s="1">
        <v>313000</v>
      </c>
      <c r="Q612" s="22">
        <v>847</v>
      </c>
      <c r="R612" s="23">
        <v>213000</v>
      </c>
      <c r="V612" s="23">
        <v>240000</v>
      </c>
    </row>
    <row r="613" spans="1:22" x14ac:dyDescent="0.2">
      <c r="A613">
        <v>612</v>
      </c>
      <c r="B613" t="s">
        <v>112</v>
      </c>
      <c r="C613" s="1">
        <v>148000</v>
      </c>
      <c r="Q613" s="22">
        <v>849</v>
      </c>
      <c r="R613" s="23">
        <v>240000</v>
      </c>
      <c r="V613" s="23">
        <v>131500</v>
      </c>
    </row>
    <row r="614" spans="1:22" x14ac:dyDescent="0.2">
      <c r="A614">
        <v>613</v>
      </c>
      <c r="B614" t="s">
        <v>87</v>
      </c>
      <c r="C614" s="1">
        <v>261500</v>
      </c>
      <c r="Q614" s="22">
        <v>851</v>
      </c>
      <c r="R614" s="23">
        <v>131500</v>
      </c>
      <c r="V614" s="23">
        <v>215000</v>
      </c>
    </row>
    <row r="615" spans="1:22" x14ac:dyDescent="0.2">
      <c r="A615">
        <v>614</v>
      </c>
      <c r="B615" t="s">
        <v>87</v>
      </c>
      <c r="C615" s="1">
        <v>147000</v>
      </c>
      <c r="Q615" s="22">
        <v>852</v>
      </c>
      <c r="R615" s="23">
        <v>215000</v>
      </c>
      <c r="V615" s="23">
        <v>164000</v>
      </c>
    </row>
    <row r="616" spans="1:22" x14ac:dyDescent="0.2">
      <c r="A616">
        <v>615</v>
      </c>
      <c r="B616" t="s">
        <v>87</v>
      </c>
      <c r="C616" s="1">
        <v>75500</v>
      </c>
      <c r="Q616" s="22">
        <v>853</v>
      </c>
      <c r="R616" s="23">
        <v>164000</v>
      </c>
      <c r="V616" s="23">
        <v>170000</v>
      </c>
    </row>
    <row r="617" spans="1:22" x14ac:dyDescent="0.2">
      <c r="A617">
        <v>616</v>
      </c>
      <c r="B617" t="s">
        <v>87</v>
      </c>
      <c r="C617" s="1">
        <v>137500</v>
      </c>
      <c r="Q617" s="22">
        <v>855</v>
      </c>
      <c r="R617" s="23">
        <v>170000</v>
      </c>
      <c r="V617" s="23">
        <v>147000</v>
      </c>
    </row>
    <row r="618" spans="1:22" x14ac:dyDescent="0.2">
      <c r="A618">
        <v>617</v>
      </c>
      <c r="B618" t="s">
        <v>87</v>
      </c>
      <c r="C618" s="1">
        <v>183200</v>
      </c>
      <c r="Q618" s="22">
        <v>857</v>
      </c>
      <c r="R618" s="23">
        <v>147000</v>
      </c>
      <c r="V618" s="23">
        <v>174000</v>
      </c>
    </row>
    <row r="619" spans="1:22" x14ac:dyDescent="0.2">
      <c r="A619">
        <v>618</v>
      </c>
      <c r="B619" t="s">
        <v>122</v>
      </c>
      <c r="C619" s="1">
        <v>105500</v>
      </c>
      <c r="Q619" s="22">
        <v>858</v>
      </c>
      <c r="R619" s="23">
        <v>174000</v>
      </c>
      <c r="V619" s="23">
        <v>152000</v>
      </c>
    </row>
    <row r="620" spans="1:22" x14ac:dyDescent="0.2">
      <c r="A620">
        <v>619</v>
      </c>
      <c r="B620" t="s">
        <v>87</v>
      </c>
      <c r="C620" s="1">
        <v>314813</v>
      </c>
      <c r="Q620" s="22">
        <v>859</v>
      </c>
      <c r="R620" s="23">
        <v>152000</v>
      </c>
      <c r="V620" s="23">
        <v>131500</v>
      </c>
    </row>
    <row r="621" spans="1:22" x14ac:dyDescent="0.2">
      <c r="A621">
        <v>620</v>
      </c>
      <c r="B621" t="s">
        <v>87</v>
      </c>
      <c r="C621" s="1">
        <v>305000</v>
      </c>
      <c r="Q621" s="22">
        <v>862</v>
      </c>
      <c r="R621" s="23">
        <v>131500</v>
      </c>
      <c r="V621" s="23">
        <v>132500</v>
      </c>
    </row>
    <row r="622" spans="1:22" x14ac:dyDescent="0.2">
      <c r="A622">
        <v>621</v>
      </c>
      <c r="B622" t="s">
        <v>87</v>
      </c>
      <c r="C622" s="1">
        <v>67000</v>
      </c>
      <c r="Q622" s="22">
        <v>864</v>
      </c>
      <c r="R622" s="23">
        <v>132500</v>
      </c>
      <c r="V622" s="23">
        <v>250580</v>
      </c>
    </row>
    <row r="623" spans="1:22" x14ac:dyDescent="0.2">
      <c r="A623">
        <v>622</v>
      </c>
      <c r="B623" t="s">
        <v>87</v>
      </c>
      <c r="C623" s="1">
        <v>240000</v>
      </c>
      <c r="Q623" s="22">
        <v>865</v>
      </c>
      <c r="R623" s="23">
        <v>250580</v>
      </c>
      <c r="V623" s="23">
        <v>148500</v>
      </c>
    </row>
    <row r="624" spans="1:22" x14ac:dyDescent="0.2">
      <c r="A624">
        <v>623</v>
      </c>
      <c r="B624" t="s">
        <v>87</v>
      </c>
      <c r="C624" s="1">
        <v>135000</v>
      </c>
      <c r="Q624" s="22">
        <v>866</v>
      </c>
      <c r="R624" s="23">
        <v>148500</v>
      </c>
      <c r="V624" s="23">
        <v>248900</v>
      </c>
    </row>
    <row r="625" spans="1:22" x14ac:dyDescent="0.2">
      <c r="A625">
        <v>624</v>
      </c>
      <c r="B625" t="s">
        <v>87</v>
      </c>
      <c r="C625" s="1">
        <v>168500</v>
      </c>
      <c r="Q625" s="22">
        <v>867</v>
      </c>
      <c r="R625" s="23">
        <v>248900</v>
      </c>
      <c r="V625" s="23">
        <v>236000</v>
      </c>
    </row>
    <row r="626" spans="1:22" x14ac:dyDescent="0.2">
      <c r="A626">
        <v>625</v>
      </c>
      <c r="B626" t="s">
        <v>87</v>
      </c>
      <c r="C626" s="1">
        <v>165150</v>
      </c>
      <c r="Q626" s="22">
        <v>870</v>
      </c>
      <c r="R626" s="23">
        <v>236000</v>
      </c>
      <c r="V626" s="23">
        <v>109500</v>
      </c>
    </row>
    <row r="627" spans="1:22" x14ac:dyDescent="0.2">
      <c r="A627">
        <v>626</v>
      </c>
      <c r="B627" t="s">
        <v>122</v>
      </c>
      <c r="C627" s="1">
        <v>160000</v>
      </c>
      <c r="Q627" s="22">
        <v>871</v>
      </c>
      <c r="R627" s="23">
        <v>109500</v>
      </c>
      <c r="V627" s="23">
        <v>200500</v>
      </c>
    </row>
    <row r="628" spans="1:22" x14ac:dyDescent="0.2">
      <c r="A628">
        <v>627</v>
      </c>
      <c r="B628" t="s">
        <v>87</v>
      </c>
      <c r="C628" s="1">
        <v>139900</v>
      </c>
      <c r="Q628" s="22">
        <v>872</v>
      </c>
      <c r="R628" s="23">
        <v>200500</v>
      </c>
      <c r="V628" s="23">
        <v>133000</v>
      </c>
    </row>
    <row r="629" spans="1:22" x14ac:dyDescent="0.2">
      <c r="A629">
        <v>628</v>
      </c>
      <c r="B629" t="s">
        <v>87</v>
      </c>
      <c r="C629" s="1">
        <v>153000</v>
      </c>
      <c r="Q629" s="22">
        <v>874</v>
      </c>
      <c r="R629" s="23">
        <v>133000</v>
      </c>
      <c r="V629" s="23">
        <v>66500</v>
      </c>
    </row>
    <row r="630" spans="1:22" x14ac:dyDescent="0.2">
      <c r="A630">
        <v>629</v>
      </c>
      <c r="B630" t="s">
        <v>87</v>
      </c>
      <c r="C630" s="1">
        <v>135000</v>
      </c>
      <c r="Q630" s="22">
        <v>875</v>
      </c>
      <c r="R630" s="23">
        <v>66500</v>
      </c>
      <c r="V630" s="23">
        <v>303477</v>
      </c>
    </row>
    <row r="631" spans="1:22" x14ac:dyDescent="0.2">
      <c r="A631">
        <v>630</v>
      </c>
      <c r="B631" t="s">
        <v>122</v>
      </c>
      <c r="C631" s="1">
        <v>168500</v>
      </c>
      <c r="Q631" s="22">
        <v>876</v>
      </c>
      <c r="R631" s="23">
        <v>303477</v>
      </c>
      <c r="V631" s="23">
        <v>132250</v>
      </c>
    </row>
    <row r="632" spans="1:22" x14ac:dyDescent="0.2">
      <c r="A632">
        <v>631</v>
      </c>
      <c r="B632" t="s">
        <v>122</v>
      </c>
      <c r="C632" s="1">
        <v>124000</v>
      </c>
      <c r="Q632" s="22">
        <v>877</v>
      </c>
      <c r="R632" s="23">
        <v>132250</v>
      </c>
      <c r="V632" s="23">
        <v>350000</v>
      </c>
    </row>
    <row r="633" spans="1:22" x14ac:dyDescent="0.2">
      <c r="A633">
        <v>632</v>
      </c>
      <c r="B633" t="s">
        <v>87</v>
      </c>
      <c r="C633" s="1">
        <v>209500</v>
      </c>
      <c r="Q633" s="22">
        <v>878</v>
      </c>
      <c r="R633" s="23">
        <v>350000</v>
      </c>
      <c r="V633" s="23">
        <v>148000</v>
      </c>
    </row>
    <row r="634" spans="1:22" x14ac:dyDescent="0.2">
      <c r="A634">
        <v>633</v>
      </c>
      <c r="B634" t="s">
        <v>87</v>
      </c>
      <c r="C634" s="1">
        <v>82500</v>
      </c>
      <c r="Q634" s="22">
        <v>879</v>
      </c>
      <c r="R634" s="23">
        <v>148000</v>
      </c>
      <c r="V634" s="23">
        <v>157000</v>
      </c>
    </row>
    <row r="635" spans="1:22" x14ac:dyDescent="0.2">
      <c r="A635">
        <v>634</v>
      </c>
      <c r="B635" t="s">
        <v>122</v>
      </c>
      <c r="C635" s="1">
        <v>139400</v>
      </c>
      <c r="Q635" s="22">
        <v>881</v>
      </c>
      <c r="R635" s="23">
        <v>157000</v>
      </c>
      <c r="V635" s="23">
        <v>118500</v>
      </c>
    </row>
    <row r="636" spans="1:22" x14ac:dyDescent="0.2">
      <c r="A636">
        <v>635</v>
      </c>
      <c r="B636" t="s">
        <v>87</v>
      </c>
      <c r="C636" s="1">
        <v>144000</v>
      </c>
      <c r="Q636" s="22">
        <v>884</v>
      </c>
      <c r="R636" s="23">
        <v>118500</v>
      </c>
      <c r="V636" s="23">
        <v>100000</v>
      </c>
    </row>
    <row r="637" spans="1:22" x14ac:dyDescent="0.2">
      <c r="A637">
        <v>636</v>
      </c>
      <c r="B637" t="s">
        <v>87</v>
      </c>
      <c r="C637" s="1">
        <v>200000</v>
      </c>
      <c r="Q637" s="22">
        <v>885</v>
      </c>
      <c r="R637" s="23">
        <v>100000</v>
      </c>
      <c r="V637" s="23">
        <v>135500</v>
      </c>
    </row>
    <row r="638" spans="1:22" x14ac:dyDescent="0.2">
      <c r="A638">
        <v>637</v>
      </c>
      <c r="B638" t="s">
        <v>87</v>
      </c>
      <c r="C638" s="1">
        <v>60000</v>
      </c>
      <c r="Q638" s="22">
        <v>888</v>
      </c>
      <c r="R638" s="23">
        <v>135500</v>
      </c>
      <c r="V638" s="23">
        <v>268000</v>
      </c>
    </row>
    <row r="639" spans="1:22" x14ac:dyDescent="0.2">
      <c r="A639">
        <v>638</v>
      </c>
      <c r="B639" t="s">
        <v>87</v>
      </c>
      <c r="C639" s="1">
        <v>93000</v>
      </c>
      <c r="Q639" s="22">
        <v>889</v>
      </c>
      <c r="R639" s="23">
        <v>268000</v>
      </c>
      <c r="V639" s="23">
        <v>149500</v>
      </c>
    </row>
    <row r="640" spans="1:22" x14ac:dyDescent="0.2">
      <c r="A640">
        <v>639</v>
      </c>
      <c r="B640" t="s">
        <v>87</v>
      </c>
      <c r="C640" s="1">
        <v>85000</v>
      </c>
      <c r="Q640" s="22">
        <v>890</v>
      </c>
      <c r="R640" s="23">
        <v>149500</v>
      </c>
      <c r="V640" s="23">
        <v>172500</v>
      </c>
    </row>
    <row r="641" spans="1:22" x14ac:dyDescent="0.2">
      <c r="A641">
        <v>640</v>
      </c>
      <c r="B641" t="s">
        <v>87</v>
      </c>
      <c r="C641" s="1">
        <v>264561</v>
      </c>
      <c r="Q641" s="22">
        <v>892</v>
      </c>
      <c r="R641" s="23">
        <v>172500</v>
      </c>
      <c r="V641" s="23">
        <v>154500</v>
      </c>
    </row>
    <row r="642" spans="1:22" x14ac:dyDescent="0.2">
      <c r="A642">
        <v>641</v>
      </c>
      <c r="B642" t="s">
        <v>87</v>
      </c>
      <c r="C642" s="1">
        <v>274000</v>
      </c>
      <c r="Q642" s="22">
        <v>893</v>
      </c>
      <c r="R642" s="23">
        <v>154500</v>
      </c>
      <c r="V642" s="23">
        <v>165000</v>
      </c>
    </row>
    <row r="643" spans="1:22" x14ac:dyDescent="0.2">
      <c r="A643">
        <v>642</v>
      </c>
      <c r="B643" t="s">
        <v>87</v>
      </c>
      <c r="C643" s="1">
        <v>226000</v>
      </c>
      <c r="Q643" s="22">
        <v>894</v>
      </c>
      <c r="R643" s="23">
        <v>165000</v>
      </c>
      <c r="V643" s="23">
        <v>118858</v>
      </c>
    </row>
    <row r="644" spans="1:22" x14ac:dyDescent="0.2">
      <c r="A644">
        <v>643</v>
      </c>
      <c r="B644" t="s">
        <v>87</v>
      </c>
      <c r="C644" s="1">
        <v>345000</v>
      </c>
      <c r="Q644" s="22">
        <v>895</v>
      </c>
      <c r="R644" s="23">
        <v>118858</v>
      </c>
      <c r="V644" s="23">
        <v>140000</v>
      </c>
    </row>
    <row r="645" spans="1:22" x14ac:dyDescent="0.2">
      <c r="A645">
        <v>644</v>
      </c>
      <c r="B645" t="s">
        <v>87</v>
      </c>
      <c r="C645" s="1">
        <v>152000</v>
      </c>
      <c r="Q645" s="22">
        <v>896</v>
      </c>
      <c r="R645" s="23">
        <v>140000</v>
      </c>
      <c r="V645" s="23">
        <v>106500</v>
      </c>
    </row>
    <row r="646" spans="1:22" x14ac:dyDescent="0.2">
      <c r="A646">
        <v>645</v>
      </c>
      <c r="B646" t="s">
        <v>87</v>
      </c>
      <c r="C646" s="1">
        <v>370878</v>
      </c>
      <c r="Q646" s="22">
        <v>897</v>
      </c>
      <c r="R646" s="23">
        <v>106500</v>
      </c>
      <c r="V646" s="23">
        <v>142953</v>
      </c>
    </row>
    <row r="647" spans="1:22" x14ac:dyDescent="0.2">
      <c r="A647">
        <v>646</v>
      </c>
      <c r="B647" t="s">
        <v>122</v>
      </c>
      <c r="C647" s="1">
        <v>143250</v>
      </c>
      <c r="Q647" s="22">
        <v>898</v>
      </c>
      <c r="R647" s="23">
        <v>142953</v>
      </c>
      <c r="V647" s="23">
        <v>611657</v>
      </c>
    </row>
    <row r="648" spans="1:22" x14ac:dyDescent="0.2">
      <c r="A648">
        <v>647</v>
      </c>
      <c r="B648" t="s">
        <v>87</v>
      </c>
      <c r="C648" s="1">
        <v>98300</v>
      </c>
      <c r="Q648" s="22">
        <v>899</v>
      </c>
      <c r="R648" s="23">
        <v>611657</v>
      </c>
      <c r="V648" s="23">
        <v>135000</v>
      </c>
    </row>
    <row r="649" spans="1:22" x14ac:dyDescent="0.2">
      <c r="A649">
        <v>648</v>
      </c>
      <c r="B649" t="s">
        <v>87</v>
      </c>
      <c r="C649" s="1">
        <v>155000</v>
      </c>
      <c r="Q649" s="22">
        <v>900</v>
      </c>
      <c r="R649" s="23">
        <v>135000</v>
      </c>
      <c r="V649" s="23">
        <v>110000</v>
      </c>
    </row>
    <row r="650" spans="1:22" x14ac:dyDescent="0.2">
      <c r="A650">
        <v>649</v>
      </c>
      <c r="B650" t="s">
        <v>87</v>
      </c>
      <c r="C650" s="1">
        <v>155000</v>
      </c>
      <c r="Q650" s="22">
        <v>901</v>
      </c>
      <c r="R650" s="23">
        <v>110000</v>
      </c>
      <c r="V650" s="23">
        <v>153000</v>
      </c>
    </row>
    <row r="651" spans="1:22" x14ac:dyDescent="0.2">
      <c r="A651">
        <v>650</v>
      </c>
      <c r="B651" t="s">
        <v>87</v>
      </c>
      <c r="C651" s="1">
        <v>84500</v>
      </c>
      <c r="Q651" s="22">
        <v>902</v>
      </c>
      <c r="R651" s="23">
        <v>153000</v>
      </c>
      <c r="V651" s="23">
        <v>180000</v>
      </c>
    </row>
    <row r="652" spans="1:22" x14ac:dyDescent="0.2">
      <c r="A652">
        <v>651</v>
      </c>
      <c r="B652" t="s">
        <v>87</v>
      </c>
      <c r="C652" s="1">
        <v>205950</v>
      </c>
      <c r="Q652" s="22">
        <v>903</v>
      </c>
      <c r="R652" s="23">
        <v>180000</v>
      </c>
      <c r="V652" s="23">
        <v>125500</v>
      </c>
    </row>
    <row r="653" spans="1:22" x14ac:dyDescent="0.2">
      <c r="A653">
        <v>652</v>
      </c>
      <c r="B653" t="s">
        <v>87</v>
      </c>
      <c r="C653" s="1">
        <v>108000</v>
      </c>
      <c r="Q653" s="22">
        <v>905</v>
      </c>
      <c r="R653" s="23">
        <v>125500</v>
      </c>
      <c r="V653" s="23">
        <v>128000</v>
      </c>
    </row>
    <row r="654" spans="1:22" x14ac:dyDescent="0.2">
      <c r="A654">
        <v>653</v>
      </c>
      <c r="B654" t="s">
        <v>87</v>
      </c>
      <c r="C654" s="1">
        <v>191000</v>
      </c>
      <c r="Q654" s="22">
        <v>906</v>
      </c>
      <c r="R654" s="23">
        <v>128000</v>
      </c>
      <c r="V654" s="23">
        <v>250000</v>
      </c>
    </row>
    <row r="655" spans="1:22" x14ac:dyDescent="0.2">
      <c r="A655">
        <v>654</v>
      </c>
      <c r="B655" t="s">
        <v>87</v>
      </c>
      <c r="C655" s="1">
        <v>135000</v>
      </c>
      <c r="Q655" s="22">
        <v>908</v>
      </c>
      <c r="R655" s="23">
        <v>250000</v>
      </c>
      <c r="V655" s="23">
        <v>131000</v>
      </c>
    </row>
    <row r="656" spans="1:22" x14ac:dyDescent="0.2">
      <c r="A656">
        <v>655</v>
      </c>
      <c r="B656" t="s">
        <v>87</v>
      </c>
      <c r="C656" s="1">
        <v>350000</v>
      </c>
      <c r="Q656" s="22">
        <v>909</v>
      </c>
      <c r="R656" s="23">
        <v>131000</v>
      </c>
      <c r="V656" s="23">
        <v>174000</v>
      </c>
    </row>
    <row r="657" spans="1:22" x14ac:dyDescent="0.2">
      <c r="A657">
        <v>656</v>
      </c>
      <c r="B657" t="s">
        <v>87</v>
      </c>
      <c r="C657" s="1">
        <v>88000</v>
      </c>
      <c r="Q657" s="22">
        <v>910</v>
      </c>
      <c r="R657" s="23">
        <v>174000</v>
      </c>
      <c r="V657" s="23">
        <v>88000</v>
      </c>
    </row>
    <row r="658" spans="1:22" x14ac:dyDescent="0.2">
      <c r="A658">
        <v>657</v>
      </c>
      <c r="B658" t="s">
        <v>87</v>
      </c>
      <c r="C658" s="1">
        <v>145500</v>
      </c>
      <c r="Q658" s="22">
        <v>913</v>
      </c>
      <c r="R658" s="23">
        <v>88000</v>
      </c>
      <c r="V658" s="23">
        <v>145000</v>
      </c>
    </row>
    <row r="659" spans="1:22" x14ac:dyDescent="0.2">
      <c r="A659">
        <v>658</v>
      </c>
      <c r="B659" t="s">
        <v>87</v>
      </c>
      <c r="C659" s="1">
        <v>149000</v>
      </c>
      <c r="Q659" s="22">
        <v>914</v>
      </c>
      <c r="R659" s="23">
        <v>145000</v>
      </c>
      <c r="V659" s="23">
        <v>173733</v>
      </c>
    </row>
    <row r="660" spans="1:22" x14ac:dyDescent="0.2">
      <c r="A660">
        <v>659</v>
      </c>
      <c r="B660" t="s">
        <v>87</v>
      </c>
      <c r="C660" s="1">
        <v>97500</v>
      </c>
      <c r="Q660" s="22">
        <v>915</v>
      </c>
      <c r="R660" s="23">
        <v>173733</v>
      </c>
      <c r="V660" s="23">
        <v>75000</v>
      </c>
    </row>
    <row r="661" spans="1:22" x14ac:dyDescent="0.2">
      <c r="A661">
        <v>660</v>
      </c>
      <c r="B661" t="s">
        <v>122</v>
      </c>
      <c r="C661" s="1">
        <v>167000</v>
      </c>
      <c r="Q661" s="22">
        <v>916</v>
      </c>
      <c r="R661" s="23">
        <v>75000</v>
      </c>
      <c r="V661" s="23">
        <v>35311</v>
      </c>
    </row>
    <row r="662" spans="1:22" x14ac:dyDescent="0.2">
      <c r="A662">
        <v>661</v>
      </c>
      <c r="B662" t="s">
        <v>166</v>
      </c>
      <c r="C662" s="1">
        <v>197900</v>
      </c>
      <c r="Q662" s="22">
        <v>917</v>
      </c>
      <c r="R662" s="23">
        <v>35311</v>
      </c>
      <c r="V662" s="23">
        <v>135000</v>
      </c>
    </row>
    <row r="663" spans="1:22" x14ac:dyDescent="0.2">
      <c r="A663">
        <v>662</v>
      </c>
      <c r="B663" t="s">
        <v>166</v>
      </c>
      <c r="C663" s="1">
        <v>402000</v>
      </c>
      <c r="Q663" s="22">
        <v>918</v>
      </c>
      <c r="R663" s="23">
        <v>135000</v>
      </c>
      <c r="V663" s="23">
        <v>201000</v>
      </c>
    </row>
    <row r="664" spans="1:22" x14ac:dyDescent="0.2">
      <c r="A664">
        <v>663</v>
      </c>
      <c r="B664" t="s">
        <v>122</v>
      </c>
      <c r="C664" s="1">
        <v>110000</v>
      </c>
      <c r="Q664" s="22">
        <v>921</v>
      </c>
      <c r="R664" s="23">
        <v>201000</v>
      </c>
      <c r="V664" s="23">
        <v>145900</v>
      </c>
    </row>
    <row r="665" spans="1:22" x14ac:dyDescent="0.2">
      <c r="A665">
        <v>664</v>
      </c>
      <c r="B665" t="s">
        <v>87</v>
      </c>
      <c r="C665" s="1">
        <v>137500</v>
      </c>
      <c r="Q665" s="22">
        <v>922</v>
      </c>
      <c r="R665" s="23">
        <v>145900</v>
      </c>
      <c r="V665" s="23">
        <v>169990</v>
      </c>
    </row>
    <row r="666" spans="1:22" x14ac:dyDescent="0.2">
      <c r="A666">
        <v>665</v>
      </c>
      <c r="B666" t="s">
        <v>166</v>
      </c>
      <c r="C666" s="1">
        <v>423000</v>
      </c>
      <c r="Q666" s="22">
        <v>923</v>
      </c>
      <c r="R666" s="23">
        <v>169990</v>
      </c>
      <c r="V666" s="23">
        <v>193000</v>
      </c>
    </row>
    <row r="667" spans="1:22" x14ac:dyDescent="0.2">
      <c r="A667">
        <v>666</v>
      </c>
      <c r="B667" t="s">
        <v>122</v>
      </c>
      <c r="C667" s="1">
        <v>230500</v>
      </c>
      <c r="Q667" s="22">
        <v>924</v>
      </c>
      <c r="R667" s="23">
        <v>193000</v>
      </c>
      <c r="V667" s="23">
        <v>207500</v>
      </c>
    </row>
    <row r="668" spans="1:22" x14ac:dyDescent="0.2">
      <c r="A668">
        <v>667</v>
      </c>
      <c r="B668" t="s">
        <v>87</v>
      </c>
      <c r="C668" s="1">
        <v>129000</v>
      </c>
      <c r="Q668" s="22">
        <v>925</v>
      </c>
      <c r="R668" s="23">
        <v>207500</v>
      </c>
      <c r="V668" s="23">
        <v>285000</v>
      </c>
    </row>
    <row r="669" spans="1:22" x14ac:dyDescent="0.2">
      <c r="A669">
        <v>668</v>
      </c>
      <c r="B669" t="s">
        <v>87</v>
      </c>
      <c r="C669" s="1">
        <v>193500</v>
      </c>
      <c r="Q669" s="22">
        <v>927</v>
      </c>
      <c r="R669" s="23">
        <v>285000</v>
      </c>
      <c r="V669" s="23">
        <v>176000</v>
      </c>
    </row>
    <row r="670" spans="1:22" x14ac:dyDescent="0.2">
      <c r="A670">
        <v>669</v>
      </c>
      <c r="B670" t="s">
        <v>122</v>
      </c>
      <c r="C670" s="1">
        <v>168000</v>
      </c>
      <c r="Q670" s="22">
        <v>928</v>
      </c>
      <c r="R670" s="23">
        <v>176000</v>
      </c>
      <c r="V670" s="23">
        <v>236500</v>
      </c>
    </row>
    <row r="671" spans="1:22" x14ac:dyDescent="0.2">
      <c r="A671">
        <v>670</v>
      </c>
      <c r="B671" t="s">
        <v>87</v>
      </c>
      <c r="C671" s="1">
        <v>137500</v>
      </c>
      <c r="Q671" s="22">
        <v>929</v>
      </c>
      <c r="R671" s="23">
        <v>236500</v>
      </c>
      <c r="V671" s="23">
        <v>201000</v>
      </c>
    </row>
    <row r="672" spans="1:22" x14ac:dyDescent="0.2">
      <c r="A672">
        <v>671</v>
      </c>
      <c r="B672" t="s">
        <v>112</v>
      </c>
      <c r="C672" s="1">
        <v>173500</v>
      </c>
      <c r="Q672" s="22">
        <v>931</v>
      </c>
      <c r="R672" s="23">
        <v>201000</v>
      </c>
      <c r="V672" s="23">
        <v>117500</v>
      </c>
    </row>
    <row r="673" spans="1:22" x14ac:dyDescent="0.2">
      <c r="A673">
        <v>672</v>
      </c>
      <c r="B673" t="s">
        <v>87</v>
      </c>
      <c r="C673" s="1">
        <v>103600</v>
      </c>
      <c r="Q673" s="22">
        <v>932</v>
      </c>
      <c r="R673" s="23">
        <v>117500</v>
      </c>
      <c r="V673" s="23">
        <v>242000</v>
      </c>
    </row>
    <row r="674" spans="1:22" x14ac:dyDescent="0.2">
      <c r="A674">
        <v>673</v>
      </c>
      <c r="B674" t="s">
        <v>87</v>
      </c>
      <c r="C674" s="1">
        <v>165000</v>
      </c>
      <c r="Q674" s="22">
        <v>935</v>
      </c>
      <c r="R674" s="23">
        <v>242000</v>
      </c>
      <c r="V674" s="23">
        <v>79900</v>
      </c>
    </row>
    <row r="675" spans="1:22" x14ac:dyDescent="0.2">
      <c r="A675">
        <v>674</v>
      </c>
      <c r="B675" t="s">
        <v>87</v>
      </c>
      <c r="C675" s="1">
        <v>257500</v>
      </c>
      <c r="Q675" s="22">
        <v>936</v>
      </c>
      <c r="R675" s="23">
        <v>79900</v>
      </c>
      <c r="V675" s="23">
        <v>184900</v>
      </c>
    </row>
    <row r="676" spans="1:22" x14ac:dyDescent="0.2">
      <c r="A676">
        <v>675</v>
      </c>
      <c r="B676" t="s">
        <v>87</v>
      </c>
      <c r="C676" s="1">
        <v>140000</v>
      </c>
      <c r="Q676" s="22">
        <v>937</v>
      </c>
      <c r="R676" s="23">
        <v>184900</v>
      </c>
      <c r="V676" s="23">
        <v>253000</v>
      </c>
    </row>
    <row r="677" spans="1:22" x14ac:dyDescent="0.2">
      <c r="A677">
        <v>676</v>
      </c>
      <c r="B677" t="s">
        <v>87</v>
      </c>
      <c r="C677" s="1">
        <v>148500</v>
      </c>
      <c r="Q677" s="22">
        <v>938</v>
      </c>
      <c r="R677" s="23">
        <v>253000</v>
      </c>
      <c r="V677" s="23">
        <v>239799</v>
      </c>
    </row>
    <row r="678" spans="1:22" x14ac:dyDescent="0.2">
      <c r="A678">
        <v>677</v>
      </c>
      <c r="B678" t="s">
        <v>87</v>
      </c>
      <c r="C678" s="1">
        <v>87000</v>
      </c>
      <c r="Q678" s="22">
        <v>939</v>
      </c>
      <c r="R678" s="23">
        <v>239799</v>
      </c>
      <c r="V678" s="23">
        <v>244400</v>
      </c>
    </row>
    <row r="679" spans="1:22" x14ac:dyDescent="0.2">
      <c r="A679">
        <v>678</v>
      </c>
      <c r="B679" t="s">
        <v>87</v>
      </c>
      <c r="C679" s="1">
        <v>109500</v>
      </c>
      <c r="Q679" s="22">
        <v>940</v>
      </c>
      <c r="R679" s="23">
        <v>244400</v>
      </c>
      <c r="V679" s="23">
        <v>150900</v>
      </c>
    </row>
    <row r="680" spans="1:22" x14ac:dyDescent="0.2">
      <c r="A680">
        <v>679</v>
      </c>
      <c r="B680" t="s">
        <v>87</v>
      </c>
      <c r="C680" s="1">
        <v>372500</v>
      </c>
      <c r="Q680" s="22">
        <v>941</v>
      </c>
      <c r="R680" s="23">
        <v>150900</v>
      </c>
      <c r="V680" s="23">
        <v>150000</v>
      </c>
    </row>
    <row r="681" spans="1:22" x14ac:dyDescent="0.2">
      <c r="A681">
        <v>680</v>
      </c>
      <c r="B681" t="s">
        <v>87</v>
      </c>
      <c r="C681" s="1">
        <v>128500</v>
      </c>
      <c r="Q681" s="22">
        <v>943</v>
      </c>
      <c r="R681" s="23">
        <v>150000</v>
      </c>
      <c r="V681" s="23">
        <v>143000</v>
      </c>
    </row>
    <row r="682" spans="1:22" x14ac:dyDescent="0.2">
      <c r="A682">
        <v>681</v>
      </c>
      <c r="B682" t="s">
        <v>87</v>
      </c>
      <c r="C682" s="1">
        <v>143000</v>
      </c>
      <c r="Q682" s="22">
        <v>944</v>
      </c>
      <c r="R682" s="23">
        <v>143000</v>
      </c>
      <c r="V682" s="23">
        <v>143000</v>
      </c>
    </row>
    <row r="683" spans="1:22" x14ac:dyDescent="0.2">
      <c r="A683">
        <v>682</v>
      </c>
      <c r="B683" t="s">
        <v>87</v>
      </c>
      <c r="C683" s="1">
        <v>159434</v>
      </c>
      <c r="Q683" s="22">
        <v>947</v>
      </c>
      <c r="R683" s="23">
        <v>143000</v>
      </c>
      <c r="V683" s="23">
        <v>270000</v>
      </c>
    </row>
    <row r="684" spans="1:22" x14ac:dyDescent="0.2">
      <c r="A684">
        <v>683</v>
      </c>
      <c r="B684" t="s">
        <v>87</v>
      </c>
      <c r="C684" s="1">
        <v>173000</v>
      </c>
      <c r="Q684" s="22">
        <v>948</v>
      </c>
      <c r="R684" s="23">
        <v>270000</v>
      </c>
      <c r="V684" s="23">
        <v>192500</v>
      </c>
    </row>
    <row r="685" spans="1:22" x14ac:dyDescent="0.2">
      <c r="A685">
        <v>684</v>
      </c>
      <c r="B685" t="s">
        <v>122</v>
      </c>
      <c r="C685" s="1">
        <v>285000</v>
      </c>
      <c r="Q685" s="22">
        <v>949</v>
      </c>
      <c r="R685" s="23">
        <v>192500</v>
      </c>
      <c r="V685" s="23">
        <v>197500</v>
      </c>
    </row>
    <row r="686" spans="1:22" x14ac:dyDescent="0.2">
      <c r="A686">
        <v>685</v>
      </c>
      <c r="B686" t="s">
        <v>166</v>
      </c>
      <c r="C686" s="1">
        <v>221000</v>
      </c>
      <c r="Q686" s="22">
        <v>950</v>
      </c>
      <c r="R686" s="23">
        <v>197500</v>
      </c>
      <c r="V686" s="23">
        <v>129000</v>
      </c>
    </row>
    <row r="687" spans="1:22" x14ac:dyDescent="0.2">
      <c r="A687">
        <v>686</v>
      </c>
      <c r="B687" t="s">
        <v>166</v>
      </c>
      <c r="C687" s="1">
        <v>207500</v>
      </c>
      <c r="Q687" s="22">
        <v>951</v>
      </c>
      <c r="R687" s="23">
        <v>129000</v>
      </c>
      <c r="V687" s="23">
        <v>133900</v>
      </c>
    </row>
    <row r="688" spans="1:22" x14ac:dyDescent="0.2">
      <c r="A688">
        <v>687</v>
      </c>
      <c r="B688" t="s">
        <v>87</v>
      </c>
      <c r="C688" s="1">
        <v>227875</v>
      </c>
      <c r="Q688" s="22">
        <v>953</v>
      </c>
      <c r="R688" s="23">
        <v>133900</v>
      </c>
      <c r="V688" s="23">
        <v>172000</v>
      </c>
    </row>
    <row r="689" spans="1:22" x14ac:dyDescent="0.2">
      <c r="A689">
        <v>688</v>
      </c>
      <c r="B689" t="s">
        <v>112</v>
      </c>
      <c r="C689" s="1">
        <v>148800</v>
      </c>
      <c r="Q689" s="22">
        <v>954</v>
      </c>
      <c r="R689" s="23">
        <v>172000</v>
      </c>
      <c r="V689" s="23">
        <v>145000</v>
      </c>
    </row>
    <row r="690" spans="1:22" x14ac:dyDescent="0.2">
      <c r="A690">
        <v>689</v>
      </c>
      <c r="B690" t="s">
        <v>87</v>
      </c>
      <c r="C690" s="1">
        <v>392000</v>
      </c>
      <c r="Q690" s="22">
        <v>956</v>
      </c>
      <c r="R690" s="23">
        <v>145000</v>
      </c>
      <c r="V690" s="23">
        <v>124000</v>
      </c>
    </row>
    <row r="691" spans="1:22" x14ac:dyDescent="0.2">
      <c r="A691">
        <v>690</v>
      </c>
      <c r="B691" t="s">
        <v>122</v>
      </c>
      <c r="C691" s="1">
        <v>194700</v>
      </c>
      <c r="Q691" s="22">
        <v>957</v>
      </c>
      <c r="R691" s="23">
        <v>124000</v>
      </c>
      <c r="V691" s="23">
        <v>132000</v>
      </c>
    </row>
    <row r="692" spans="1:22" x14ac:dyDescent="0.2">
      <c r="A692">
        <v>691</v>
      </c>
      <c r="B692" t="s">
        <v>87</v>
      </c>
      <c r="C692" s="1">
        <v>141000</v>
      </c>
      <c r="Q692" s="22">
        <v>958</v>
      </c>
      <c r="R692" s="23">
        <v>132000</v>
      </c>
      <c r="V692" s="23">
        <v>185000</v>
      </c>
    </row>
    <row r="693" spans="1:22" x14ac:dyDescent="0.2">
      <c r="A693">
        <v>692</v>
      </c>
      <c r="B693" t="s">
        <v>122</v>
      </c>
      <c r="C693" s="1">
        <v>755000</v>
      </c>
      <c r="Q693" s="22">
        <v>959</v>
      </c>
      <c r="R693" s="23">
        <v>185000</v>
      </c>
      <c r="V693" s="23">
        <v>116500</v>
      </c>
    </row>
    <row r="694" spans="1:22" x14ac:dyDescent="0.2">
      <c r="A694">
        <v>693</v>
      </c>
      <c r="B694" t="s">
        <v>87</v>
      </c>
      <c r="C694" s="1">
        <v>335000</v>
      </c>
      <c r="Q694" s="22">
        <v>961</v>
      </c>
      <c r="R694" s="23">
        <v>116500</v>
      </c>
      <c r="V694" s="23">
        <v>178900</v>
      </c>
    </row>
    <row r="695" spans="1:22" x14ac:dyDescent="0.2">
      <c r="A695">
        <v>694</v>
      </c>
      <c r="B695" t="s">
        <v>122</v>
      </c>
      <c r="C695" s="1">
        <v>108480</v>
      </c>
      <c r="Q695" s="22">
        <v>966</v>
      </c>
      <c r="R695" s="23">
        <v>178900</v>
      </c>
      <c r="V695" s="23">
        <v>160000</v>
      </c>
    </row>
    <row r="696" spans="1:22" x14ac:dyDescent="0.2">
      <c r="A696">
        <v>695</v>
      </c>
      <c r="B696" t="s">
        <v>122</v>
      </c>
      <c r="C696" s="1">
        <v>141500</v>
      </c>
      <c r="Q696" s="22">
        <v>967</v>
      </c>
      <c r="R696" s="23">
        <v>160000</v>
      </c>
      <c r="V696" s="23">
        <v>135000</v>
      </c>
    </row>
    <row r="697" spans="1:22" x14ac:dyDescent="0.2">
      <c r="A697">
        <v>696</v>
      </c>
      <c r="B697" t="s">
        <v>87</v>
      </c>
      <c r="C697" s="1">
        <v>176000</v>
      </c>
      <c r="Q697" s="22">
        <v>968</v>
      </c>
      <c r="R697" s="23">
        <v>135000</v>
      </c>
      <c r="V697" s="23">
        <v>37900</v>
      </c>
    </row>
    <row r="698" spans="1:22" x14ac:dyDescent="0.2">
      <c r="A698">
        <v>697</v>
      </c>
      <c r="B698" t="s">
        <v>87</v>
      </c>
      <c r="C698" s="1">
        <v>89000</v>
      </c>
      <c r="Q698" s="22">
        <v>969</v>
      </c>
      <c r="R698" s="23">
        <v>37900</v>
      </c>
      <c r="V698" s="23">
        <v>140000</v>
      </c>
    </row>
    <row r="699" spans="1:22" x14ac:dyDescent="0.2">
      <c r="A699">
        <v>698</v>
      </c>
      <c r="B699" t="s">
        <v>87</v>
      </c>
      <c r="C699" s="1">
        <v>123500</v>
      </c>
      <c r="Q699" s="22">
        <v>970</v>
      </c>
      <c r="R699" s="23">
        <v>140000</v>
      </c>
      <c r="V699" s="23">
        <v>135000</v>
      </c>
    </row>
    <row r="700" spans="1:22" x14ac:dyDescent="0.2">
      <c r="A700">
        <v>699</v>
      </c>
      <c r="B700" t="s">
        <v>87</v>
      </c>
      <c r="C700" s="1">
        <v>138500</v>
      </c>
      <c r="Q700" s="22">
        <v>971</v>
      </c>
      <c r="R700" s="23">
        <v>135000</v>
      </c>
      <c r="V700" s="23">
        <v>173000</v>
      </c>
    </row>
    <row r="701" spans="1:22" x14ac:dyDescent="0.2">
      <c r="A701">
        <v>700</v>
      </c>
      <c r="B701" t="s">
        <v>87</v>
      </c>
      <c r="C701" s="1">
        <v>196000</v>
      </c>
      <c r="Q701" s="22">
        <v>972</v>
      </c>
      <c r="R701" s="23">
        <v>173000</v>
      </c>
      <c r="V701" s="23">
        <v>99500</v>
      </c>
    </row>
    <row r="702" spans="1:22" x14ac:dyDescent="0.2">
      <c r="A702">
        <v>701</v>
      </c>
      <c r="B702" t="s">
        <v>87</v>
      </c>
      <c r="C702" s="1">
        <v>312500</v>
      </c>
      <c r="Q702" s="22">
        <v>973</v>
      </c>
      <c r="R702" s="23">
        <v>99500</v>
      </c>
      <c r="V702" s="23">
        <v>85500</v>
      </c>
    </row>
    <row r="703" spans="1:22" x14ac:dyDescent="0.2">
      <c r="A703">
        <v>702</v>
      </c>
      <c r="B703" t="s">
        <v>87</v>
      </c>
      <c r="C703" s="1">
        <v>140000</v>
      </c>
      <c r="Q703" s="22">
        <v>977</v>
      </c>
      <c r="R703" s="23">
        <v>85500</v>
      </c>
      <c r="V703" s="23">
        <v>199900</v>
      </c>
    </row>
    <row r="704" spans="1:22" x14ac:dyDescent="0.2">
      <c r="A704">
        <v>703</v>
      </c>
      <c r="B704" t="s">
        <v>87</v>
      </c>
      <c r="C704" s="1">
        <v>361919</v>
      </c>
      <c r="Q704" s="22">
        <v>978</v>
      </c>
      <c r="R704" s="23">
        <v>199900</v>
      </c>
      <c r="V704" s="23">
        <v>110000</v>
      </c>
    </row>
    <row r="705" spans="1:22" x14ac:dyDescent="0.2">
      <c r="A705">
        <v>704</v>
      </c>
      <c r="B705" t="s">
        <v>87</v>
      </c>
      <c r="C705" s="1">
        <v>140000</v>
      </c>
      <c r="Q705" s="22">
        <v>979</v>
      </c>
      <c r="R705" s="23">
        <v>110000</v>
      </c>
      <c r="V705" s="23">
        <v>159895</v>
      </c>
    </row>
    <row r="706" spans="1:22" x14ac:dyDescent="0.2">
      <c r="A706">
        <v>705</v>
      </c>
      <c r="B706" t="s">
        <v>87</v>
      </c>
      <c r="C706" s="1">
        <v>213000</v>
      </c>
      <c r="Q706" s="22">
        <v>983</v>
      </c>
      <c r="R706" s="23">
        <v>159895</v>
      </c>
      <c r="V706" s="23">
        <v>126000</v>
      </c>
    </row>
    <row r="707" spans="1:22" x14ac:dyDescent="0.2">
      <c r="A707">
        <v>706</v>
      </c>
      <c r="B707" t="s">
        <v>87</v>
      </c>
      <c r="C707" s="1">
        <v>55000</v>
      </c>
      <c r="Q707" s="22">
        <v>985</v>
      </c>
      <c r="R707" s="23">
        <v>126000</v>
      </c>
      <c r="V707" s="23">
        <v>125000</v>
      </c>
    </row>
    <row r="708" spans="1:22" x14ac:dyDescent="0.2">
      <c r="A708">
        <v>707</v>
      </c>
      <c r="B708" t="s">
        <v>166</v>
      </c>
      <c r="C708" s="1">
        <v>302000</v>
      </c>
      <c r="Q708" s="22">
        <v>986</v>
      </c>
      <c r="R708" s="23">
        <v>125000</v>
      </c>
      <c r="V708" s="23">
        <v>395192</v>
      </c>
    </row>
    <row r="709" spans="1:22" x14ac:dyDescent="0.2">
      <c r="A709">
        <v>708</v>
      </c>
      <c r="B709" t="s">
        <v>87</v>
      </c>
      <c r="C709" s="1">
        <v>254000</v>
      </c>
      <c r="Q709" s="22">
        <v>988</v>
      </c>
      <c r="R709" s="23">
        <v>395192</v>
      </c>
      <c r="V709" s="23">
        <v>195000</v>
      </c>
    </row>
    <row r="710" spans="1:22" x14ac:dyDescent="0.2">
      <c r="A710">
        <v>709</v>
      </c>
      <c r="B710" t="s">
        <v>87</v>
      </c>
      <c r="C710" s="1">
        <v>179540</v>
      </c>
      <c r="Q710" s="22">
        <v>989</v>
      </c>
      <c r="R710" s="23">
        <v>195000</v>
      </c>
      <c r="V710" s="23">
        <v>197000</v>
      </c>
    </row>
    <row r="711" spans="1:22" x14ac:dyDescent="0.2">
      <c r="A711">
        <v>710</v>
      </c>
      <c r="B711" t="s">
        <v>87</v>
      </c>
      <c r="C711" s="1">
        <v>109900</v>
      </c>
      <c r="Q711" s="22">
        <v>990</v>
      </c>
      <c r="R711" s="23">
        <v>197000</v>
      </c>
      <c r="V711" s="23">
        <v>348000</v>
      </c>
    </row>
    <row r="712" spans="1:22" x14ac:dyDescent="0.2">
      <c r="A712">
        <v>711</v>
      </c>
      <c r="B712" t="s">
        <v>87</v>
      </c>
      <c r="C712" s="1">
        <v>52000</v>
      </c>
      <c r="Q712" s="22">
        <v>991</v>
      </c>
      <c r="R712" s="23">
        <v>348000</v>
      </c>
      <c r="V712" s="23">
        <v>187000</v>
      </c>
    </row>
    <row r="713" spans="1:22" x14ac:dyDescent="0.2">
      <c r="A713">
        <v>712</v>
      </c>
      <c r="B713" t="s">
        <v>87</v>
      </c>
      <c r="C713" s="1">
        <v>102776</v>
      </c>
      <c r="Q713" s="22">
        <v>993</v>
      </c>
      <c r="R713" s="23">
        <v>187000</v>
      </c>
      <c r="V713" s="23">
        <v>173900</v>
      </c>
    </row>
    <row r="714" spans="1:22" x14ac:dyDescent="0.2">
      <c r="A714">
        <v>713</v>
      </c>
      <c r="B714" t="s">
        <v>87</v>
      </c>
      <c r="C714" s="1">
        <v>189000</v>
      </c>
      <c r="Q714" s="22">
        <v>994</v>
      </c>
      <c r="R714" s="23">
        <v>173900</v>
      </c>
      <c r="V714" s="23">
        <v>121600</v>
      </c>
    </row>
    <row r="715" spans="1:22" x14ac:dyDescent="0.2">
      <c r="A715">
        <v>714</v>
      </c>
      <c r="B715" t="s">
        <v>87</v>
      </c>
      <c r="C715" s="1">
        <v>129000</v>
      </c>
      <c r="Q715" s="22">
        <v>996</v>
      </c>
      <c r="R715" s="23">
        <v>121600</v>
      </c>
      <c r="V715" s="23">
        <v>136500</v>
      </c>
    </row>
    <row r="716" spans="1:22" x14ac:dyDescent="0.2">
      <c r="A716">
        <v>715</v>
      </c>
      <c r="B716" t="s">
        <v>166</v>
      </c>
      <c r="C716" s="1">
        <v>130500</v>
      </c>
      <c r="Q716" s="22">
        <v>997</v>
      </c>
      <c r="R716" s="23">
        <v>136500</v>
      </c>
      <c r="V716" s="23">
        <v>185000</v>
      </c>
    </row>
    <row r="717" spans="1:22" x14ac:dyDescent="0.2">
      <c r="A717">
        <v>716</v>
      </c>
      <c r="B717" t="s">
        <v>87</v>
      </c>
      <c r="C717" s="1">
        <v>165000</v>
      </c>
      <c r="Q717" s="22">
        <v>998</v>
      </c>
      <c r="R717" s="23">
        <v>185000</v>
      </c>
      <c r="V717" s="23">
        <v>91000</v>
      </c>
    </row>
    <row r="718" spans="1:22" x14ac:dyDescent="0.2">
      <c r="A718">
        <v>717</v>
      </c>
      <c r="B718" t="s">
        <v>87</v>
      </c>
      <c r="C718" s="1">
        <v>159500</v>
      </c>
      <c r="Q718" s="22">
        <v>999</v>
      </c>
      <c r="R718" s="23">
        <v>91000</v>
      </c>
      <c r="V718" s="23">
        <v>206000</v>
      </c>
    </row>
    <row r="719" spans="1:22" x14ac:dyDescent="0.2">
      <c r="A719">
        <v>718</v>
      </c>
      <c r="B719" t="s">
        <v>87</v>
      </c>
      <c r="C719" s="1">
        <v>157000</v>
      </c>
      <c r="Q719" s="22">
        <v>1000</v>
      </c>
      <c r="R719" s="23">
        <v>206000</v>
      </c>
      <c r="V719" s="23">
        <v>232000</v>
      </c>
    </row>
    <row r="720" spans="1:22" x14ac:dyDescent="0.2">
      <c r="A720">
        <v>719</v>
      </c>
      <c r="B720" t="s">
        <v>87</v>
      </c>
      <c r="C720" s="1">
        <v>341000</v>
      </c>
      <c r="Q720" s="22">
        <v>1003</v>
      </c>
      <c r="R720" s="23">
        <v>232000</v>
      </c>
      <c r="V720" s="23">
        <v>181000</v>
      </c>
    </row>
    <row r="721" spans="1:22" x14ac:dyDescent="0.2">
      <c r="A721">
        <v>720</v>
      </c>
      <c r="B721" t="s">
        <v>87</v>
      </c>
      <c r="C721" s="1">
        <v>128500</v>
      </c>
      <c r="Q721" s="22">
        <v>1005</v>
      </c>
      <c r="R721" s="23">
        <v>181000</v>
      </c>
      <c r="V721" s="23">
        <v>149900</v>
      </c>
    </row>
    <row r="722" spans="1:22" x14ac:dyDescent="0.2">
      <c r="A722">
        <v>721</v>
      </c>
      <c r="B722" t="s">
        <v>166</v>
      </c>
      <c r="C722" s="1">
        <v>275000</v>
      </c>
      <c r="Q722" s="22">
        <v>1006</v>
      </c>
      <c r="R722" s="23">
        <v>149900</v>
      </c>
      <c r="V722" s="23">
        <v>163500</v>
      </c>
    </row>
    <row r="723" spans="1:22" x14ac:dyDescent="0.2">
      <c r="A723">
        <v>722</v>
      </c>
      <c r="B723" t="s">
        <v>87</v>
      </c>
      <c r="C723" s="1">
        <v>143000</v>
      </c>
      <c r="Q723" s="22">
        <v>1007</v>
      </c>
      <c r="R723" s="23">
        <v>163500</v>
      </c>
      <c r="V723" s="23">
        <v>88000</v>
      </c>
    </row>
    <row r="724" spans="1:22" x14ac:dyDescent="0.2">
      <c r="A724">
        <v>723</v>
      </c>
      <c r="B724" t="s">
        <v>87</v>
      </c>
      <c r="C724" s="1">
        <v>124500</v>
      </c>
      <c r="Q724" s="22">
        <v>1008</v>
      </c>
      <c r="R724" s="23">
        <v>88000</v>
      </c>
      <c r="V724" s="23">
        <v>102000</v>
      </c>
    </row>
    <row r="725" spans="1:22" x14ac:dyDescent="0.2">
      <c r="A725">
        <v>724</v>
      </c>
      <c r="B725" t="s">
        <v>87</v>
      </c>
      <c r="C725" s="1">
        <v>135000</v>
      </c>
      <c r="Q725" s="22">
        <v>1010</v>
      </c>
      <c r="R725" s="23">
        <v>102000</v>
      </c>
      <c r="V725" s="23">
        <v>135000</v>
      </c>
    </row>
    <row r="726" spans="1:22" x14ac:dyDescent="0.2">
      <c r="A726">
        <v>725</v>
      </c>
      <c r="B726" t="s">
        <v>87</v>
      </c>
      <c r="C726" s="1">
        <v>320000</v>
      </c>
      <c r="Q726" s="22">
        <v>1011</v>
      </c>
      <c r="R726" s="23">
        <v>135000</v>
      </c>
      <c r="V726" s="23">
        <v>100000</v>
      </c>
    </row>
    <row r="727" spans="1:22" x14ac:dyDescent="0.2">
      <c r="A727">
        <v>726</v>
      </c>
      <c r="B727" t="s">
        <v>87</v>
      </c>
      <c r="C727" s="1">
        <v>120500</v>
      </c>
      <c r="Q727" s="22">
        <v>1012</v>
      </c>
      <c r="R727" s="23">
        <v>100000</v>
      </c>
      <c r="V727" s="23">
        <v>165000</v>
      </c>
    </row>
    <row r="728" spans="1:22" x14ac:dyDescent="0.2">
      <c r="A728">
        <v>727</v>
      </c>
      <c r="B728" t="s">
        <v>122</v>
      </c>
      <c r="C728" s="1">
        <v>222000</v>
      </c>
      <c r="Q728" s="22">
        <v>1013</v>
      </c>
      <c r="R728" s="23">
        <v>165000</v>
      </c>
      <c r="V728" s="23">
        <v>85000</v>
      </c>
    </row>
    <row r="729" spans="1:22" x14ac:dyDescent="0.2">
      <c r="A729">
        <v>728</v>
      </c>
      <c r="B729" t="s">
        <v>87</v>
      </c>
      <c r="C729" s="1">
        <v>194500</v>
      </c>
      <c r="Q729" s="22">
        <v>1014</v>
      </c>
      <c r="R729" s="23">
        <v>85000</v>
      </c>
      <c r="V729" s="23">
        <v>119200</v>
      </c>
    </row>
    <row r="730" spans="1:22" x14ac:dyDescent="0.2">
      <c r="A730">
        <v>729</v>
      </c>
      <c r="B730" t="s">
        <v>122</v>
      </c>
      <c r="C730" s="1">
        <v>110000</v>
      </c>
      <c r="Q730" s="22">
        <v>1015</v>
      </c>
      <c r="R730" s="23">
        <v>119200</v>
      </c>
      <c r="V730" s="23">
        <v>227000</v>
      </c>
    </row>
    <row r="731" spans="1:22" x14ac:dyDescent="0.2">
      <c r="A731">
        <v>730</v>
      </c>
      <c r="B731" t="s">
        <v>87</v>
      </c>
      <c r="C731" s="1">
        <v>103000</v>
      </c>
      <c r="Q731" s="22">
        <v>1016</v>
      </c>
      <c r="R731" s="23">
        <v>227000</v>
      </c>
      <c r="V731" s="23">
        <v>203000</v>
      </c>
    </row>
    <row r="732" spans="1:22" x14ac:dyDescent="0.2">
      <c r="A732">
        <v>731</v>
      </c>
      <c r="B732" t="s">
        <v>87</v>
      </c>
      <c r="C732" s="1">
        <v>236500</v>
      </c>
      <c r="Q732" s="22">
        <v>1017</v>
      </c>
      <c r="R732" s="23">
        <v>203000</v>
      </c>
      <c r="V732" s="23">
        <v>213490</v>
      </c>
    </row>
    <row r="733" spans="1:22" x14ac:dyDescent="0.2">
      <c r="A733">
        <v>732</v>
      </c>
      <c r="B733" t="s">
        <v>122</v>
      </c>
      <c r="C733" s="1">
        <v>187500</v>
      </c>
      <c r="Q733" s="22">
        <v>1020</v>
      </c>
      <c r="R733" s="23">
        <v>213490</v>
      </c>
      <c r="V733" s="23">
        <v>176000</v>
      </c>
    </row>
    <row r="734" spans="1:22" x14ac:dyDescent="0.2">
      <c r="A734">
        <v>733</v>
      </c>
      <c r="B734" t="s">
        <v>87</v>
      </c>
      <c r="C734" s="1">
        <v>222500</v>
      </c>
      <c r="Q734" s="22">
        <v>1021</v>
      </c>
      <c r="R734" s="23">
        <v>176000</v>
      </c>
      <c r="V734" s="23">
        <v>194000</v>
      </c>
    </row>
    <row r="735" spans="1:22" x14ac:dyDescent="0.2">
      <c r="A735">
        <v>734</v>
      </c>
      <c r="B735" t="s">
        <v>122</v>
      </c>
      <c r="C735" s="1">
        <v>131400</v>
      </c>
      <c r="Q735" s="22">
        <v>1022</v>
      </c>
      <c r="R735" s="23">
        <v>194000</v>
      </c>
      <c r="V735" s="23">
        <v>87000</v>
      </c>
    </row>
    <row r="736" spans="1:22" x14ac:dyDescent="0.2">
      <c r="A736">
        <v>735</v>
      </c>
      <c r="B736" t="s">
        <v>122</v>
      </c>
      <c r="C736" s="1">
        <v>108000</v>
      </c>
      <c r="Q736" s="22">
        <v>1023</v>
      </c>
      <c r="R736" s="23">
        <v>87000</v>
      </c>
      <c r="V736" s="23">
        <v>191000</v>
      </c>
    </row>
    <row r="737" spans="1:22" x14ac:dyDescent="0.2">
      <c r="A737">
        <v>736</v>
      </c>
      <c r="B737" t="s">
        <v>87</v>
      </c>
      <c r="C737" s="1">
        <v>163000</v>
      </c>
      <c r="Q737" s="22">
        <v>1024</v>
      </c>
      <c r="R737" s="23">
        <v>191000</v>
      </c>
      <c r="V737" s="23">
        <v>167500</v>
      </c>
    </row>
    <row r="738" spans="1:22" x14ac:dyDescent="0.2">
      <c r="A738">
        <v>737</v>
      </c>
      <c r="B738" t="s">
        <v>87</v>
      </c>
      <c r="C738" s="1">
        <v>93500</v>
      </c>
      <c r="Q738" s="22">
        <v>1027</v>
      </c>
      <c r="R738" s="23">
        <v>167500</v>
      </c>
      <c r="V738" s="23">
        <v>293077</v>
      </c>
    </row>
    <row r="739" spans="1:22" x14ac:dyDescent="0.2">
      <c r="A739">
        <v>738</v>
      </c>
      <c r="B739" t="s">
        <v>166</v>
      </c>
      <c r="C739" s="1">
        <v>239900</v>
      </c>
      <c r="Q739" s="22">
        <v>1028</v>
      </c>
      <c r="R739" s="23">
        <v>293077</v>
      </c>
      <c r="V739" s="23">
        <v>105000</v>
      </c>
    </row>
    <row r="740" spans="1:22" x14ac:dyDescent="0.2">
      <c r="A740">
        <v>739</v>
      </c>
      <c r="B740" t="s">
        <v>87</v>
      </c>
      <c r="C740" s="1">
        <v>179000</v>
      </c>
      <c r="Q740" s="22">
        <v>1029</v>
      </c>
      <c r="R740" s="23">
        <v>105000</v>
      </c>
      <c r="V740" s="23">
        <v>118000</v>
      </c>
    </row>
    <row r="741" spans="1:22" x14ac:dyDescent="0.2">
      <c r="A741">
        <v>740</v>
      </c>
      <c r="B741" t="s">
        <v>87</v>
      </c>
      <c r="C741" s="1">
        <v>190000</v>
      </c>
      <c r="Q741" s="22">
        <v>1030</v>
      </c>
      <c r="R741" s="23">
        <v>118000</v>
      </c>
      <c r="V741" s="23">
        <v>160000</v>
      </c>
    </row>
    <row r="742" spans="1:22" x14ac:dyDescent="0.2">
      <c r="A742">
        <v>741</v>
      </c>
      <c r="B742" t="s">
        <v>87</v>
      </c>
      <c r="C742" s="1">
        <v>132000</v>
      </c>
      <c r="Q742" s="22">
        <v>1031</v>
      </c>
      <c r="R742" s="23">
        <v>160000</v>
      </c>
      <c r="V742" s="23">
        <v>230000</v>
      </c>
    </row>
    <row r="743" spans="1:22" x14ac:dyDescent="0.2">
      <c r="A743">
        <v>742</v>
      </c>
      <c r="B743" t="s">
        <v>87</v>
      </c>
      <c r="C743" s="1">
        <v>142000</v>
      </c>
      <c r="Q743" s="22">
        <v>1034</v>
      </c>
      <c r="R743" s="23">
        <v>230000</v>
      </c>
      <c r="V743" s="23">
        <v>119750</v>
      </c>
    </row>
    <row r="744" spans="1:22" x14ac:dyDescent="0.2">
      <c r="A744">
        <v>743</v>
      </c>
      <c r="B744" t="s">
        <v>87</v>
      </c>
      <c r="C744" s="1">
        <v>179000</v>
      </c>
      <c r="Q744" s="22">
        <v>1035</v>
      </c>
      <c r="R744" s="23">
        <v>119750</v>
      </c>
      <c r="V744" s="23">
        <v>315500</v>
      </c>
    </row>
    <row r="745" spans="1:22" x14ac:dyDescent="0.2">
      <c r="A745">
        <v>744</v>
      </c>
      <c r="B745" t="s">
        <v>87</v>
      </c>
      <c r="C745" s="1">
        <v>175000</v>
      </c>
      <c r="Q745" s="22">
        <v>1037</v>
      </c>
      <c r="R745" s="23">
        <v>315500</v>
      </c>
      <c r="V745" s="23">
        <v>287000</v>
      </c>
    </row>
    <row r="746" spans="1:22" x14ac:dyDescent="0.2">
      <c r="A746">
        <v>745</v>
      </c>
      <c r="B746" t="s">
        <v>87</v>
      </c>
      <c r="C746" s="1">
        <v>180000</v>
      </c>
      <c r="Q746" s="22">
        <v>1038</v>
      </c>
      <c r="R746" s="23">
        <v>287000</v>
      </c>
      <c r="V746" s="23">
        <v>97000</v>
      </c>
    </row>
    <row r="747" spans="1:22" x14ac:dyDescent="0.2">
      <c r="A747">
        <v>746</v>
      </c>
      <c r="B747" t="s">
        <v>87</v>
      </c>
      <c r="C747" s="1">
        <v>299800</v>
      </c>
      <c r="Q747" s="22">
        <v>1039</v>
      </c>
      <c r="R747" s="23">
        <v>97000</v>
      </c>
      <c r="V747" s="23">
        <v>80000</v>
      </c>
    </row>
    <row r="748" spans="1:22" x14ac:dyDescent="0.2">
      <c r="A748">
        <v>747</v>
      </c>
      <c r="B748" t="s">
        <v>87</v>
      </c>
      <c r="C748" s="1">
        <v>236000</v>
      </c>
      <c r="Q748" s="22">
        <v>1040</v>
      </c>
      <c r="R748" s="23">
        <v>80000</v>
      </c>
      <c r="V748" s="23">
        <v>173000</v>
      </c>
    </row>
    <row r="749" spans="1:22" x14ac:dyDescent="0.2">
      <c r="A749">
        <v>748</v>
      </c>
      <c r="B749" t="s">
        <v>122</v>
      </c>
      <c r="C749" s="1">
        <v>265979</v>
      </c>
      <c r="Q749" s="22">
        <v>1042</v>
      </c>
      <c r="R749" s="23">
        <v>173000</v>
      </c>
      <c r="V749" s="23">
        <v>196000</v>
      </c>
    </row>
    <row r="750" spans="1:22" x14ac:dyDescent="0.2">
      <c r="A750">
        <v>749</v>
      </c>
      <c r="B750" t="s">
        <v>87</v>
      </c>
      <c r="C750" s="1">
        <v>260400</v>
      </c>
      <c r="Q750" s="22">
        <v>1043</v>
      </c>
      <c r="R750" s="23">
        <v>196000</v>
      </c>
      <c r="V750" s="23">
        <v>262280</v>
      </c>
    </row>
    <row r="751" spans="1:22" x14ac:dyDescent="0.2">
      <c r="A751">
        <v>750</v>
      </c>
      <c r="B751" t="s">
        <v>87</v>
      </c>
      <c r="C751" s="1">
        <v>98000</v>
      </c>
      <c r="Q751" s="22">
        <v>1044</v>
      </c>
      <c r="R751" s="23">
        <v>262280</v>
      </c>
      <c r="V751" s="23">
        <v>278000</v>
      </c>
    </row>
    <row r="752" spans="1:22" x14ac:dyDescent="0.2">
      <c r="A752">
        <v>751</v>
      </c>
      <c r="B752" t="s">
        <v>122</v>
      </c>
      <c r="C752" s="1">
        <v>96500</v>
      </c>
      <c r="Q752" s="22">
        <v>1045</v>
      </c>
      <c r="R752" s="23">
        <v>278000</v>
      </c>
      <c r="V752" s="23">
        <v>556581</v>
      </c>
    </row>
    <row r="753" spans="1:22" x14ac:dyDescent="0.2">
      <c r="A753">
        <v>752</v>
      </c>
      <c r="B753" t="s">
        <v>87</v>
      </c>
      <c r="C753" s="1">
        <v>162000</v>
      </c>
      <c r="Q753" s="22">
        <v>1047</v>
      </c>
      <c r="R753" s="23">
        <v>556581</v>
      </c>
      <c r="V753" s="23">
        <v>145000</v>
      </c>
    </row>
    <row r="754" spans="1:22" x14ac:dyDescent="0.2">
      <c r="A754">
        <v>753</v>
      </c>
      <c r="B754" t="s">
        <v>87</v>
      </c>
      <c r="C754" s="1">
        <v>217000</v>
      </c>
      <c r="Q754" s="22">
        <v>1048</v>
      </c>
      <c r="R754" s="23">
        <v>145000</v>
      </c>
      <c r="V754" s="23">
        <v>115000</v>
      </c>
    </row>
    <row r="755" spans="1:22" x14ac:dyDescent="0.2">
      <c r="A755">
        <v>754</v>
      </c>
      <c r="B755" t="s">
        <v>87</v>
      </c>
      <c r="C755" s="1">
        <v>275500</v>
      </c>
      <c r="Q755" s="22">
        <v>1049</v>
      </c>
      <c r="R755" s="23">
        <v>115000</v>
      </c>
      <c r="V755" s="23">
        <v>84900</v>
      </c>
    </row>
    <row r="756" spans="1:22" x14ac:dyDescent="0.2">
      <c r="A756">
        <v>755</v>
      </c>
      <c r="B756" t="s">
        <v>87</v>
      </c>
      <c r="C756" s="1">
        <v>156000</v>
      </c>
      <c r="Q756" s="22">
        <v>1050</v>
      </c>
      <c r="R756" s="23">
        <v>84900</v>
      </c>
      <c r="V756" s="23">
        <v>176485</v>
      </c>
    </row>
    <row r="757" spans="1:22" x14ac:dyDescent="0.2">
      <c r="A757">
        <v>756</v>
      </c>
      <c r="B757" t="s">
        <v>87</v>
      </c>
      <c r="C757" s="1">
        <v>172500</v>
      </c>
      <c r="Q757" s="22">
        <v>1051</v>
      </c>
      <c r="R757" s="23">
        <v>176485</v>
      </c>
      <c r="V757" s="23">
        <v>144500</v>
      </c>
    </row>
    <row r="758" spans="1:22" x14ac:dyDescent="0.2">
      <c r="A758">
        <v>757</v>
      </c>
      <c r="B758" t="s">
        <v>87</v>
      </c>
      <c r="C758" s="1">
        <v>212000</v>
      </c>
      <c r="Q758" s="22">
        <v>1054</v>
      </c>
      <c r="R758" s="23">
        <v>144500</v>
      </c>
      <c r="V758" s="23">
        <v>180000</v>
      </c>
    </row>
    <row r="759" spans="1:22" x14ac:dyDescent="0.2">
      <c r="A759">
        <v>758</v>
      </c>
      <c r="B759" t="s">
        <v>166</v>
      </c>
      <c r="C759" s="1">
        <v>158900</v>
      </c>
      <c r="Q759" s="22">
        <v>1056</v>
      </c>
      <c r="R759" s="23">
        <v>180000</v>
      </c>
      <c r="V759" s="23">
        <v>185850</v>
      </c>
    </row>
    <row r="760" spans="1:22" x14ac:dyDescent="0.2">
      <c r="A760">
        <v>759</v>
      </c>
      <c r="B760" t="s">
        <v>87</v>
      </c>
      <c r="C760" s="1">
        <v>179400</v>
      </c>
      <c r="Q760" s="22">
        <v>1057</v>
      </c>
      <c r="R760" s="23">
        <v>185850</v>
      </c>
      <c r="V760" s="23">
        <v>335000</v>
      </c>
    </row>
    <row r="761" spans="1:22" x14ac:dyDescent="0.2">
      <c r="A761">
        <v>760</v>
      </c>
      <c r="B761" t="s">
        <v>87</v>
      </c>
      <c r="C761" s="1">
        <v>290000</v>
      </c>
      <c r="Q761" s="22">
        <v>1059</v>
      </c>
      <c r="R761" s="23">
        <v>335000</v>
      </c>
      <c r="V761" s="23">
        <v>213500</v>
      </c>
    </row>
    <row r="762" spans="1:22" x14ac:dyDescent="0.2">
      <c r="A762">
        <v>761</v>
      </c>
      <c r="B762" t="s">
        <v>87</v>
      </c>
      <c r="C762" s="1">
        <v>127500</v>
      </c>
      <c r="Q762" s="22">
        <v>1061</v>
      </c>
      <c r="R762" s="23">
        <v>213500</v>
      </c>
      <c r="V762" s="23">
        <v>81000</v>
      </c>
    </row>
    <row r="763" spans="1:22" x14ac:dyDescent="0.2">
      <c r="A763">
        <v>762</v>
      </c>
      <c r="B763" t="s">
        <v>112</v>
      </c>
      <c r="C763" s="1">
        <v>100000</v>
      </c>
      <c r="Q763" s="22">
        <v>1062</v>
      </c>
      <c r="R763" s="23">
        <v>81000</v>
      </c>
      <c r="V763" s="23">
        <v>90000</v>
      </c>
    </row>
    <row r="764" spans="1:22" x14ac:dyDescent="0.2">
      <c r="A764">
        <v>763</v>
      </c>
      <c r="B764" t="s">
        <v>87</v>
      </c>
      <c r="C764" s="1">
        <v>215200</v>
      </c>
      <c r="Q764" s="22">
        <v>1063</v>
      </c>
      <c r="R764" s="23">
        <v>90000</v>
      </c>
      <c r="V764" s="23">
        <v>110500</v>
      </c>
    </row>
    <row r="765" spans="1:22" x14ac:dyDescent="0.2">
      <c r="A765">
        <v>764</v>
      </c>
      <c r="B765" t="s">
        <v>87</v>
      </c>
      <c r="C765" s="1">
        <v>337000</v>
      </c>
      <c r="Q765" s="22">
        <v>1064</v>
      </c>
      <c r="R765" s="23">
        <v>110500</v>
      </c>
      <c r="V765" s="23">
        <v>328000</v>
      </c>
    </row>
    <row r="766" spans="1:22" x14ac:dyDescent="0.2">
      <c r="A766">
        <v>765</v>
      </c>
      <c r="B766" t="s">
        <v>166</v>
      </c>
      <c r="C766" s="1">
        <v>270000</v>
      </c>
      <c r="Q766" s="22">
        <v>1066</v>
      </c>
      <c r="R766" s="23">
        <v>328000</v>
      </c>
      <c r="V766" s="23">
        <v>178000</v>
      </c>
    </row>
    <row r="767" spans="1:22" x14ac:dyDescent="0.2">
      <c r="A767">
        <v>766</v>
      </c>
      <c r="B767" t="s">
        <v>87</v>
      </c>
      <c r="C767" s="1">
        <v>264132</v>
      </c>
      <c r="Q767" s="22">
        <v>1067</v>
      </c>
      <c r="R767" s="23">
        <v>178000</v>
      </c>
      <c r="V767" s="23">
        <v>167900</v>
      </c>
    </row>
    <row r="768" spans="1:22" x14ac:dyDescent="0.2">
      <c r="A768">
        <v>767</v>
      </c>
      <c r="B768" t="s">
        <v>87</v>
      </c>
      <c r="C768" s="1">
        <v>196500</v>
      </c>
      <c r="Q768" s="22">
        <v>1068</v>
      </c>
      <c r="R768" s="23">
        <v>167900</v>
      </c>
      <c r="V768" s="23">
        <v>151400</v>
      </c>
    </row>
    <row r="769" spans="1:22" x14ac:dyDescent="0.2">
      <c r="A769">
        <v>768</v>
      </c>
      <c r="B769" t="s">
        <v>87</v>
      </c>
      <c r="C769" s="1">
        <v>160000</v>
      </c>
      <c r="Q769" s="22">
        <v>1069</v>
      </c>
      <c r="R769" s="23">
        <v>151400</v>
      </c>
      <c r="V769" s="23">
        <v>135000</v>
      </c>
    </row>
    <row r="770" spans="1:22" x14ac:dyDescent="0.2">
      <c r="A770">
        <v>769</v>
      </c>
      <c r="B770" t="s">
        <v>87</v>
      </c>
      <c r="C770" s="1">
        <v>216837</v>
      </c>
      <c r="Q770" s="22">
        <v>1070</v>
      </c>
      <c r="R770" s="23">
        <v>135000</v>
      </c>
      <c r="V770" s="23">
        <v>135000</v>
      </c>
    </row>
    <row r="771" spans="1:22" x14ac:dyDescent="0.2">
      <c r="A771">
        <v>770</v>
      </c>
      <c r="B771" t="s">
        <v>166</v>
      </c>
      <c r="C771" s="1">
        <v>538000</v>
      </c>
      <c r="Q771" s="22">
        <v>1071</v>
      </c>
      <c r="R771" s="23">
        <v>135000</v>
      </c>
      <c r="V771" s="23">
        <v>154000</v>
      </c>
    </row>
    <row r="772" spans="1:22" x14ac:dyDescent="0.2">
      <c r="A772">
        <v>771</v>
      </c>
      <c r="B772" t="s">
        <v>166</v>
      </c>
      <c r="C772" s="1">
        <v>134900</v>
      </c>
      <c r="Q772" s="22">
        <v>1072</v>
      </c>
      <c r="R772" s="23">
        <v>154000</v>
      </c>
      <c r="V772" s="23">
        <v>91500</v>
      </c>
    </row>
    <row r="773" spans="1:22" x14ac:dyDescent="0.2">
      <c r="A773">
        <v>772</v>
      </c>
      <c r="B773" t="s">
        <v>87</v>
      </c>
      <c r="C773" s="1">
        <v>102000</v>
      </c>
      <c r="Q773" s="22">
        <v>1073</v>
      </c>
      <c r="R773" s="23">
        <v>91500</v>
      </c>
      <c r="V773" s="23">
        <v>194000</v>
      </c>
    </row>
    <row r="774" spans="1:22" x14ac:dyDescent="0.2">
      <c r="A774">
        <v>773</v>
      </c>
      <c r="B774" t="s">
        <v>87</v>
      </c>
      <c r="C774" s="1">
        <v>107000</v>
      </c>
      <c r="Q774" s="22">
        <v>1075</v>
      </c>
      <c r="R774" s="23">
        <v>194000</v>
      </c>
      <c r="V774" s="23">
        <v>219500</v>
      </c>
    </row>
    <row r="775" spans="1:22" x14ac:dyDescent="0.2">
      <c r="A775">
        <v>774</v>
      </c>
      <c r="B775" t="s">
        <v>87</v>
      </c>
      <c r="C775" s="1">
        <v>114500</v>
      </c>
      <c r="Q775" s="22">
        <v>1076</v>
      </c>
      <c r="R775" s="23">
        <v>219500</v>
      </c>
      <c r="V775" s="23">
        <v>170000</v>
      </c>
    </row>
    <row r="776" spans="1:22" x14ac:dyDescent="0.2">
      <c r="A776">
        <v>775</v>
      </c>
      <c r="B776" t="s">
        <v>122</v>
      </c>
      <c r="C776" s="1">
        <v>395000</v>
      </c>
      <c r="Q776" s="22">
        <v>1077</v>
      </c>
      <c r="R776" s="23">
        <v>170000</v>
      </c>
      <c r="V776" s="23">
        <v>155900</v>
      </c>
    </row>
    <row r="777" spans="1:22" x14ac:dyDescent="0.2">
      <c r="A777">
        <v>776</v>
      </c>
      <c r="B777" t="s">
        <v>112</v>
      </c>
      <c r="C777" s="1">
        <v>162000</v>
      </c>
      <c r="Q777" s="22">
        <v>1079</v>
      </c>
      <c r="R777" s="23">
        <v>155900</v>
      </c>
      <c r="V777" s="23">
        <v>126000</v>
      </c>
    </row>
    <row r="778" spans="1:22" x14ac:dyDescent="0.2">
      <c r="A778">
        <v>777</v>
      </c>
      <c r="B778" t="s">
        <v>87</v>
      </c>
      <c r="C778" s="1">
        <v>221500</v>
      </c>
      <c r="Q778" s="22">
        <v>1080</v>
      </c>
      <c r="R778" s="23">
        <v>126000</v>
      </c>
      <c r="V778" s="23">
        <v>145000</v>
      </c>
    </row>
    <row r="779" spans="1:22" x14ac:dyDescent="0.2">
      <c r="A779">
        <v>778</v>
      </c>
      <c r="B779" t="s">
        <v>87</v>
      </c>
      <c r="C779" s="1">
        <v>142500</v>
      </c>
      <c r="Q779" s="22">
        <v>1081</v>
      </c>
      <c r="R779" s="23">
        <v>145000</v>
      </c>
      <c r="V779" s="23">
        <v>192000</v>
      </c>
    </row>
    <row r="780" spans="1:22" x14ac:dyDescent="0.2">
      <c r="A780">
        <v>779</v>
      </c>
      <c r="B780" t="s">
        <v>87</v>
      </c>
      <c r="C780" s="1">
        <v>144000</v>
      </c>
      <c r="Q780" s="22">
        <v>1083</v>
      </c>
      <c r="R780" s="23">
        <v>192000</v>
      </c>
      <c r="V780" s="23">
        <v>160000</v>
      </c>
    </row>
    <row r="781" spans="1:22" x14ac:dyDescent="0.2">
      <c r="A781">
        <v>780</v>
      </c>
      <c r="B781" t="s">
        <v>87</v>
      </c>
      <c r="C781" s="1">
        <v>135000</v>
      </c>
      <c r="Q781" s="22">
        <v>1084</v>
      </c>
      <c r="R781" s="23">
        <v>160000</v>
      </c>
      <c r="V781" s="23">
        <v>147000</v>
      </c>
    </row>
    <row r="782" spans="1:22" x14ac:dyDescent="0.2">
      <c r="A782">
        <v>781</v>
      </c>
      <c r="B782" t="s">
        <v>87</v>
      </c>
      <c r="C782" s="1">
        <v>176000</v>
      </c>
      <c r="Q782" s="22">
        <v>1086</v>
      </c>
      <c r="R782" s="23">
        <v>147000</v>
      </c>
      <c r="V782" s="23">
        <v>83500</v>
      </c>
    </row>
    <row r="783" spans="1:22" x14ac:dyDescent="0.2">
      <c r="A783">
        <v>782</v>
      </c>
      <c r="B783" t="s">
        <v>87</v>
      </c>
      <c r="C783" s="1">
        <v>175900</v>
      </c>
      <c r="Q783" s="22">
        <v>1087</v>
      </c>
      <c r="R783" s="23">
        <v>83500</v>
      </c>
      <c r="V783" s="23">
        <v>252000</v>
      </c>
    </row>
    <row r="784" spans="1:22" x14ac:dyDescent="0.2">
      <c r="A784">
        <v>783</v>
      </c>
      <c r="B784" t="s">
        <v>87</v>
      </c>
      <c r="C784" s="1">
        <v>187100</v>
      </c>
      <c r="Q784" s="22">
        <v>1088</v>
      </c>
      <c r="R784" s="23">
        <v>252000</v>
      </c>
      <c r="V784" s="23">
        <v>137500</v>
      </c>
    </row>
    <row r="785" spans="1:22" x14ac:dyDescent="0.2">
      <c r="A785">
        <v>784</v>
      </c>
      <c r="B785" t="s">
        <v>122</v>
      </c>
      <c r="C785" s="1">
        <v>165500</v>
      </c>
      <c r="Q785" s="22">
        <v>1089</v>
      </c>
      <c r="R785" s="23">
        <v>137500</v>
      </c>
      <c r="V785" s="23">
        <v>197000</v>
      </c>
    </row>
    <row r="786" spans="1:22" x14ac:dyDescent="0.2">
      <c r="A786">
        <v>785</v>
      </c>
      <c r="B786" t="s">
        <v>87</v>
      </c>
      <c r="C786" s="1">
        <v>128000</v>
      </c>
      <c r="Q786" s="22">
        <v>1090</v>
      </c>
      <c r="R786" s="23">
        <v>197000</v>
      </c>
      <c r="V786" s="23">
        <v>160000</v>
      </c>
    </row>
    <row r="787" spans="1:22" x14ac:dyDescent="0.2">
      <c r="A787">
        <v>786</v>
      </c>
      <c r="B787" t="s">
        <v>87</v>
      </c>
      <c r="C787" s="1">
        <v>161500</v>
      </c>
      <c r="Q787" s="22">
        <v>1092</v>
      </c>
      <c r="R787" s="23">
        <v>160000</v>
      </c>
      <c r="V787" s="23">
        <v>136500</v>
      </c>
    </row>
    <row r="788" spans="1:22" x14ac:dyDescent="0.2">
      <c r="A788">
        <v>787</v>
      </c>
      <c r="B788" t="s">
        <v>87</v>
      </c>
      <c r="C788" s="1">
        <v>139000</v>
      </c>
      <c r="Q788" s="22">
        <v>1093</v>
      </c>
      <c r="R788" s="23">
        <v>136500</v>
      </c>
      <c r="V788" s="23">
        <v>129000</v>
      </c>
    </row>
    <row r="789" spans="1:22" x14ac:dyDescent="0.2">
      <c r="A789">
        <v>788</v>
      </c>
      <c r="B789" t="s">
        <v>87</v>
      </c>
      <c r="C789" s="1">
        <v>233000</v>
      </c>
      <c r="Q789" s="22">
        <v>1095</v>
      </c>
      <c r="R789" s="23">
        <v>129000</v>
      </c>
      <c r="V789" s="23">
        <v>176432</v>
      </c>
    </row>
    <row r="790" spans="1:22" x14ac:dyDescent="0.2">
      <c r="A790">
        <v>789</v>
      </c>
      <c r="B790" t="s">
        <v>122</v>
      </c>
      <c r="C790" s="1">
        <v>107900</v>
      </c>
      <c r="Q790" s="22">
        <v>1096</v>
      </c>
      <c r="R790" s="23">
        <v>176432</v>
      </c>
      <c r="V790" s="23">
        <v>127000</v>
      </c>
    </row>
    <row r="791" spans="1:22" x14ac:dyDescent="0.2">
      <c r="A791">
        <v>790</v>
      </c>
      <c r="B791" t="s">
        <v>87</v>
      </c>
      <c r="C791" s="1">
        <v>187500</v>
      </c>
      <c r="Q791" s="22">
        <v>1097</v>
      </c>
      <c r="R791" s="23">
        <v>127000</v>
      </c>
      <c r="V791" s="23">
        <v>170000</v>
      </c>
    </row>
    <row r="792" spans="1:22" x14ac:dyDescent="0.2">
      <c r="A792">
        <v>791</v>
      </c>
      <c r="B792" t="s">
        <v>87</v>
      </c>
      <c r="C792" s="1">
        <v>160200</v>
      </c>
      <c r="Q792" s="22">
        <v>1098</v>
      </c>
      <c r="R792" s="23">
        <v>170000</v>
      </c>
      <c r="V792" s="23">
        <v>128000</v>
      </c>
    </row>
    <row r="793" spans="1:22" x14ac:dyDescent="0.2">
      <c r="A793">
        <v>792</v>
      </c>
      <c r="B793" t="s">
        <v>122</v>
      </c>
      <c r="C793" s="1">
        <v>146800</v>
      </c>
      <c r="Q793" s="22">
        <v>1099</v>
      </c>
      <c r="R793" s="23">
        <v>128000</v>
      </c>
      <c r="V793" s="23">
        <v>157000</v>
      </c>
    </row>
    <row r="794" spans="1:22" x14ac:dyDescent="0.2">
      <c r="A794">
        <v>793</v>
      </c>
      <c r="B794" t="s">
        <v>166</v>
      </c>
      <c r="C794" s="1">
        <v>269790</v>
      </c>
      <c r="Q794" s="22">
        <v>1100</v>
      </c>
      <c r="R794" s="23">
        <v>157000</v>
      </c>
      <c r="V794" s="23">
        <v>60000</v>
      </c>
    </row>
    <row r="795" spans="1:22" x14ac:dyDescent="0.2">
      <c r="A795">
        <v>794</v>
      </c>
      <c r="B795" t="s">
        <v>87</v>
      </c>
      <c r="C795" s="1">
        <v>225000</v>
      </c>
      <c r="Q795" s="22">
        <v>1101</v>
      </c>
      <c r="R795" s="23">
        <v>60000</v>
      </c>
      <c r="V795" s="23">
        <v>119500</v>
      </c>
    </row>
    <row r="796" spans="1:22" x14ac:dyDescent="0.2">
      <c r="A796">
        <v>795</v>
      </c>
      <c r="B796" t="s">
        <v>122</v>
      </c>
      <c r="C796" s="1">
        <v>194500</v>
      </c>
      <c r="Q796" s="22">
        <v>1102</v>
      </c>
      <c r="R796" s="23">
        <v>119500</v>
      </c>
      <c r="V796" s="23">
        <v>135000</v>
      </c>
    </row>
    <row r="797" spans="1:22" x14ac:dyDescent="0.2">
      <c r="A797">
        <v>796</v>
      </c>
      <c r="B797" t="s">
        <v>87</v>
      </c>
      <c r="C797" s="1">
        <v>171000</v>
      </c>
      <c r="Q797" s="22">
        <v>1103</v>
      </c>
      <c r="R797" s="23">
        <v>135000</v>
      </c>
      <c r="V797" s="23">
        <v>106000</v>
      </c>
    </row>
    <row r="798" spans="1:22" x14ac:dyDescent="0.2">
      <c r="A798">
        <v>797</v>
      </c>
      <c r="B798" t="s">
        <v>87</v>
      </c>
      <c r="C798" s="1">
        <v>143500</v>
      </c>
      <c r="Q798" s="22">
        <v>1105</v>
      </c>
      <c r="R798" s="23">
        <v>106000</v>
      </c>
      <c r="V798" s="23">
        <v>181000</v>
      </c>
    </row>
    <row r="799" spans="1:22" x14ac:dyDescent="0.2">
      <c r="A799">
        <v>798</v>
      </c>
      <c r="B799" t="s">
        <v>87</v>
      </c>
      <c r="C799" s="1">
        <v>110000</v>
      </c>
      <c r="Q799" s="22">
        <v>1109</v>
      </c>
      <c r="R799" s="23">
        <v>181000</v>
      </c>
      <c r="V799" s="23">
        <v>280000</v>
      </c>
    </row>
    <row r="800" spans="1:22" x14ac:dyDescent="0.2">
      <c r="A800">
        <v>799</v>
      </c>
      <c r="B800" t="s">
        <v>87</v>
      </c>
      <c r="C800" s="1">
        <v>485000</v>
      </c>
      <c r="Q800" s="22">
        <v>1110</v>
      </c>
      <c r="R800" s="23">
        <v>280000</v>
      </c>
      <c r="V800" s="23">
        <v>188000</v>
      </c>
    </row>
    <row r="801" spans="1:22" x14ac:dyDescent="0.2">
      <c r="A801">
        <v>800</v>
      </c>
      <c r="B801" t="s">
        <v>122</v>
      </c>
      <c r="C801" s="1">
        <v>175000</v>
      </c>
      <c r="Q801" s="22">
        <v>1111</v>
      </c>
      <c r="R801" s="23">
        <v>188000</v>
      </c>
      <c r="V801" s="23">
        <v>205000</v>
      </c>
    </row>
    <row r="802" spans="1:22" x14ac:dyDescent="0.2">
      <c r="A802">
        <v>801</v>
      </c>
      <c r="B802" t="s">
        <v>87</v>
      </c>
      <c r="C802" s="1">
        <v>200000</v>
      </c>
      <c r="Q802" s="22">
        <v>1112</v>
      </c>
      <c r="R802" s="23">
        <v>205000</v>
      </c>
      <c r="V802" s="23">
        <v>134500</v>
      </c>
    </row>
    <row r="803" spans="1:22" x14ac:dyDescent="0.2">
      <c r="A803">
        <v>802</v>
      </c>
      <c r="B803" t="s">
        <v>87</v>
      </c>
      <c r="C803" s="1">
        <v>109900</v>
      </c>
      <c r="Q803" s="22">
        <v>1114</v>
      </c>
      <c r="R803" s="23">
        <v>134500</v>
      </c>
      <c r="V803" s="23">
        <v>117000</v>
      </c>
    </row>
    <row r="804" spans="1:22" x14ac:dyDescent="0.2">
      <c r="A804">
        <v>803</v>
      </c>
      <c r="B804" t="s">
        <v>87</v>
      </c>
      <c r="C804" s="1">
        <v>189000</v>
      </c>
      <c r="Q804" s="22">
        <v>1115</v>
      </c>
      <c r="R804" s="23">
        <v>117000</v>
      </c>
      <c r="V804" s="23">
        <v>318000</v>
      </c>
    </row>
    <row r="805" spans="1:22" x14ac:dyDescent="0.2">
      <c r="A805">
        <v>804</v>
      </c>
      <c r="B805" t="s">
        <v>87</v>
      </c>
      <c r="C805" s="1">
        <v>582933</v>
      </c>
      <c r="Q805" s="22">
        <v>1116</v>
      </c>
      <c r="R805" s="23">
        <v>318000</v>
      </c>
      <c r="V805" s="23">
        <v>184100</v>
      </c>
    </row>
    <row r="806" spans="1:22" x14ac:dyDescent="0.2">
      <c r="A806">
        <v>805</v>
      </c>
      <c r="B806" t="s">
        <v>87</v>
      </c>
      <c r="C806" s="1">
        <v>118000</v>
      </c>
      <c r="Q806" s="22">
        <v>1117</v>
      </c>
      <c r="R806" s="23">
        <v>184100</v>
      </c>
      <c r="V806" s="23">
        <v>140000</v>
      </c>
    </row>
    <row r="807" spans="1:22" x14ac:dyDescent="0.2">
      <c r="A807">
        <v>806</v>
      </c>
      <c r="B807" t="s">
        <v>112</v>
      </c>
      <c r="C807" s="1">
        <v>227680</v>
      </c>
      <c r="Q807" s="22">
        <v>1119</v>
      </c>
      <c r="R807" s="23">
        <v>140000</v>
      </c>
      <c r="V807" s="23">
        <v>133700</v>
      </c>
    </row>
    <row r="808" spans="1:22" x14ac:dyDescent="0.2">
      <c r="A808">
        <v>807</v>
      </c>
      <c r="B808" t="s">
        <v>87</v>
      </c>
      <c r="C808" s="1">
        <v>135500</v>
      </c>
      <c r="Q808" s="22">
        <v>1120</v>
      </c>
      <c r="R808" s="23">
        <v>133700</v>
      </c>
      <c r="V808" s="23">
        <v>118400</v>
      </c>
    </row>
    <row r="809" spans="1:22" x14ac:dyDescent="0.2">
      <c r="A809">
        <v>808</v>
      </c>
      <c r="B809" t="s">
        <v>87</v>
      </c>
      <c r="C809" s="1">
        <v>223500</v>
      </c>
      <c r="Q809" s="22">
        <v>1121</v>
      </c>
      <c r="R809" s="23">
        <v>118400</v>
      </c>
      <c r="V809" s="23">
        <v>212900</v>
      </c>
    </row>
    <row r="810" spans="1:22" x14ac:dyDescent="0.2">
      <c r="A810">
        <v>809</v>
      </c>
      <c r="B810" t="s">
        <v>87</v>
      </c>
      <c r="C810" s="1">
        <v>159950</v>
      </c>
      <c r="Q810" s="22">
        <v>1122</v>
      </c>
      <c r="R810" s="23">
        <v>212900</v>
      </c>
      <c r="V810" s="23">
        <v>118000</v>
      </c>
    </row>
    <row r="811" spans="1:22" x14ac:dyDescent="0.2">
      <c r="A811">
        <v>810</v>
      </c>
      <c r="B811" t="s">
        <v>122</v>
      </c>
      <c r="C811" s="1">
        <v>106000</v>
      </c>
      <c r="Q811" s="22">
        <v>1124</v>
      </c>
      <c r="R811" s="23">
        <v>118000</v>
      </c>
      <c r="V811" s="23">
        <v>163900</v>
      </c>
    </row>
    <row r="812" spans="1:22" x14ac:dyDescent="0.2">
      <c r="A812">
        <v>811</v>
      </c>
      <c r="B812" t="s">
        <v>87</v>
      </c>
      <c r="C812" s="1">
        <v>181000</v>
      </c>
      <c r="Q812" s="22">
        <v>1125</v>
      </c>
      <c r="R812" s="23">
        <v>163900</v>
      </c>
      <c r="V812" s="23">
        <v>115000</v>
      </c>
    </row>
    <row r="813" spans="1:22" x14ac:dyDescent="0.2">
      <c r="A813">
        <v>812</v>
      </c>
      <c r="B813" t="s">
        <v>87</v>
      </c>
      <c r="C813" s="1">
        <v>144500</v>
      </c>
      <c r="Q813" s="22">
        <v>1126</v>
      </c>
      <c r="R813" s="23">
        <v>115000</v>
      </c>
      <c r="V813" s="23">
        <v>174000</v>
      </c>
    </row>
    <row r="814" spans="1:22" x14ac:dyDescent="0.2">
      <c r="A814">
        <v>813</v>
      </c>
      <c r="B814" t="s">
        <v>87</v>
      </c>
      <c r="C814" s="1">
        <v>55993</v>
      </c>
      <c r="Q814" s="22">
        <v>1127</v>
      </c>
      <c r="R814" s="23">
        <v>174000</v>
      </c>
      <c r="V814" s="23">
        <v>215000</v>
      </c>
    </row>
    <row r="815" spans="1:22" x14ac:dyDescent="0.2">
      <c r="A815">
        <v>814</v>
      </c>
      <c r="B815" t="s">
        <v>87</v>
      </c>
      <c r="C815" s="1">
        <v>157900</v>
      </c>
      <c r="Q815" s="22">
        <v>1129</v>
      </c>
      <c r="R815" s="23">
        <v>215000</v>
      </c>
      <c r="V815" s="23">
        <v>140000</v>
      </c>
    </row>
    <row r="816" spans="1:22" x14ac:dyDescent="0.2">
      <c r="A816">
        <v>815</v>
      </c>
      <c r="B816" t="s">
        <v>87</v>
      </c>
      <c r="C816" s="1">
        <v>116000</v>
      </c>
      <c r="Q816" s="22">
        <v>1130</v>
      </c>
      <c r="R816" s="23">
        <v>140000</v>
      </c>
      <c r="V816" s="23">
        <v>135000</v>
      </c>
    </row>
    <row r="817" spans="1:22" x14ac:dyDescent="0.2">
      <c r="A817">
        <v>816</v>
      </c>
      <c r="B817" t="s">
        <v>166</v>
      </c>
      <c r="C817" s="1">
        <v>224900</v>
      </c>
      <c r="Q817" s="22">
        <v>1131</v>
      </c>
      <c r="R817" s="23">
        <v>135000</v>
      </c>
      <c r="V817" s="23">
        <v>93500</v>
      </c>
    </row>
    <row r="818" spans="1:22" x14ac:dyDescent="0.2">
      <c r="A818">
        <v>817</v>
      </c>
      <c r="B818" t="s">
        <v>122</v>
      </c>
      <c r="C818" s="1">
        <v>137000</v>
      </c>
      <c r="Q818" s="22">
        <v>1132</v>
      </c>
      <c r="R818" s="23">
        <v>93500</v>
      </c>
      <c r="V818" s="23">
        <v>117500</v>
      </c>
    </row>
    <row r="819" spans="1:22" x14ac:dyDescent="0.2">
      <c r="A819">
        <v>818</v>
      </c>
      <c r="B819" t="s">
        <v>166</v>
      </c>
      <c r="C819" s="1">
        <v>271000</v>
      </c>
      <c r="Q819" s="22">
        <v>1133</v>
      </c>
      <c r="R819" s="23">
        <v>117500</v>
      </c>
      <c r="V819" s="23">
        <v>239500</v>
      </c>
    </row>
    <row r="820" spans="1:22" x14ac:dyDescent="0.2">
      <c r="A820">
        <v>819</v>
      </c>
      <c r="B820" t="s">
        <v>87</v>
      </c>
      <c r="C820" s="1">
        <v>155000</v>
      </c>
      <c r="Q820" s="22">
        <v>1134</v>
      </c>
      <c r="R820" s="23">
        <v>239500</v>
      </c>
      <c r="V820" s="23">
        <v>169000</v>
      </c>
    </row>
    <row r="821" spans="1:22" x14ac:dyDescent="0.2">
      <c r="A821">
        <v>820</v>
      </c>
      <c r="B821" t="s">
        <v>87</v>
      </c>
      <c r="C821" s="1">
        <v>224000</v>
      </c>
      <c r="Q821" s="22">
        <v>1135</v>
      </c>
      <c r="R821" s="23">
        <v>169000</v>
      </c>
      <c r="V821" s="23">
        <v>119000</v>
      </c>
    </row>
    <row r="822" spans="1:22" x14ac:dyDescent="0.2">
      <c r="A822">
        <v>821</v>
      </c>
      <c r="B822" t="s">
        <v>166</v>
      </c>
      <c r="C822" s="1">
        <v>183000</v>
      </c>
      <c r="Q822" s="22">
        <v>1137</v>
      </c>
      <c r="R822" s="23">
        <v>119000</v>
      </c>
      <c r="V822" s="23">
        <v>94000</v>
      </c>
    </row>
    <row r="823" spans="1:22" x14ac:dyDescent="0.2">
      <c r="A823">
        <v>822</v>
      </c>
      <c r="B823" t="s">
        <v>87</v>
      </c>
      <c r="C823" s="1">
        <v>93000</v>
      </c>
      <c r="Q823" s="22">
        <v>1138</v>
      </c>
      <c r="R823" s="23">
        <v>94000</v>
      </c>
      <c r="V823" s="23">
        <v>196000</v>
      </c>
    </row>
    <row r="824" spans="1:22" x14ac:dyDescent="0.2">
      <c r="A824">
        <v>823</v>
      </c>
      <c r="B824" t="s">
        <v>122</v>
      </c>
      <c r="C824" s="1">
        <v>225000</v>
      </c>
      <c r="Q824" s="22">
        <v>1139</v>
      </c>
      <c r="R824" s="23">
        <v>196000</v>
      </c>
      <c r="V824" s="23">
        <v>144000</v>
      </c>
    </row>
    <row r="825" spans="1:22" x14ac:dyDescent="0.2">
      <c r="A825">
        <v>824</v>
      </c>
      <c r="B825" t="s">
        <v>87</v>
      </c>
      <c r="C825" s="1">
        <v>139500</v>
      </c>
      <c r="Q825" s="22">
        <v>1140</v>
      </c>
      <c r="R825" s="23">
        <v>144000</v>
      </c>
      <c r="V825" s="23">
        <v>424870</v>
      </c>
    </row>
    <row r="826" spans="1:22" x14ac:dyDescent="0.2">
      <c r="A826">
        <v>825</v>
      </c>
      <c r="B826" t="s">
        <v>87</v>
      </c>
      <c r="C826" s="1">
        <v>232600</v>
      </c>
      <c r="Q826" s="22">
        <v>1143</v>
      </c>
      <c r="R826" s="23">
        <v>424870</v>
      </c>
      <c r="V826" s="23">
        <v>80000</v>
      </c>
    </row>
    <row r="827" spans="1:22" x14ac:dyDescent="0.2">
      <c r="A827">
        <v>826</v>
      </c>
      <c r="B827" t="s">
        <v>87</v>
      </c>
      <c r="C827" s="1">
        <v>385000</v>
      </c>
      <c r="Q827" s="22">
        <v>1144</v>
      </c>
      <c r="R827" s="23">
        <v>80000</v>
      </c>
      <c r="V827" s="23">
        <v>80000</v>
      </c>
    </row>
    <row r="828" spans="1:22" x14ac:dyDescent="0.2">
      <c r="A828">
        <v>827</v>
      </c>
      <c r="B828" t="s">
        <v>87</v>
      </c>
      <c r="C828" s="1">
        <v>109500</v>
      </c>
      <c r="Q828" s="22">
        <v>1145</v>
      </c>
      <c r="R828" s="23">
        <v>80000</v>
      </c>
      <c r="V828" s="23">
        <v>149000</v>
      </c>
    </row>
    <row r="829" spans="1:22" x14ac:dyDescent="0.2">
      <c r="A829">
        <v>828</v>
      </c>
      <c r="B829" t="s">
        <v>87</v>
      </c>
      <c r="C829" s="1">
        <v>189000</v>
      </c>
      <c r="Q829" s="22">
        <v>1146</v>
      </c>
      <c r="R829" s="23">
        <v>149000</v>
      </c>
      <c r="V829" s="23">
        <v>180000</v>
      </c>
    </row>
    <row r="830" spans="1:22" x14ac:dyDescent="0.2">
      <c r="A830">
        <v>829</v>
      </c>
      <c r="B830" t="s">
        <v>166</v>
      </c>
      <c r="C830" s="1">
        <v>185000</v>
      </c>
      <c r="Q830" s="22">
        <v>1147</v>
      </c>
      <c r="R830" s="23">
        <v>180000</v>
      </c>
      <c r="V830" s="23">
        <v>174500</v>
      </c>
    </row>
    <row r="831" spans="1:22" x14ac:dyDescent="0.2">
      <c r="A831">
        <v>830</v>
      </c>
      <c r="B831" t="s">
        <v>87</v>
      </c>
      <c r="C831" s="1">
        <v>147400</v>
      </c>
      <c r="Q831" s="22">
        <v>1148</v>
      </c>
      <c r="R831" s="23">
        <v>174500</v>
      </c>
      <c r="V831" s="23">
        <v>116900</v>
      </c>
    </row>
    <row r="832" spans="1:22" x14ac:dyDescent="0.2">
      <c r="A832">
        <v>831</v>
      </c>
      <c r="B832" t="s">
        <v>122</v>
      </c>
      <c r="C832" s="1">
        <v>166000</v>
      </c>
      <c r="Q832" s="22">
        <v>1149</v>
      </c>
      <c r="R832" s="23">
        <v>116900</v>
      </c>
      <c r="V832" s="23">
        <v>143000</v>
      </c>
    </row>
    <row r="833" spans="1:22" x14ac:dyDescent="0.2">
      <c r="A833">
        <v>832</v>
      </c>
      <c r="B833" t="s">
        <v>87</v>
      </c>
      <c r="C833" s="1">
        <v>151000</v>
      </c>
      <c r="Q833" s="22">
        <v>1150</v>
      </c>
      <c r="R833" s="23">
        <v>143000</v>
      </c>
      <c r="V833" s="23">
        <v>124000</v>
      </c>
    </row>
    <row r="834" spans="1:22" x14ac:dyDescent="0.2">
      <c r="A834">
        <v>833</v>
      </c>
      <c r="B834" t="s">
        <v>166</v>
      </c>
      <c r="C834" s="1">
        <v>237000</v>
      </c>
      <c r="Q834" s="22">
        <v>1151</v>
      </c>
      <c r="R834" s="23">
        <v>124000</v>
      </c>
      <c r="V834" s="23">
        <v>149900</v>
      </c>
    </row>
    <row r="835" spans="1:22" x14ac:dyDescent="0.2">
      <c r="A835">
        <v>834</v>
      </c>
      <c r="B835" t="s">
        <v>87</v>
      </c>
      <c r="C835" s="1">
        <v>167000</v>
      </c>
      <c r="Q835" s="22">
        <v>1152</v>
      </c>
      <c r="R835" s="23">
        <v>149900</v>
      </c>
      <c r="V835" s="23">
        <v>230000</v>
      </c>
    </row>
    <row r="836" spans="1:22" x14ac:dyDescent="0.2">
      <c r="A836">
        <v>835</v>
      </c>
      <c r="B836" t="s">
        <v>87</v>
      </c>
      <c r="C836" s="1">
        <v>139950</v>
      </c>
      <c r="Q836" s="22">
        <v>1153</v>
      </c>
      <c r="R836" s="23">
        <v>230000</v>
      </c>
      <c r="V836" s="23">
        <v>201800</v>
      </c>
    </row>
    <row r="837" spans="1:22" x14ac:dyDescent="0.2">
      <c r="A837">
        <v>836</v>
      </c>
      <c r="B837" t="s">
        <v>87</v>
      </c>
      <c r="C837" s="1">
        <v>128000</v>
      </c>
      <c r="Q837" s="22">
        <v>1155</v>
      </c>
      <c r="R837" s="23">
        <v>201800</v>
      </c>
      <c r="V837" s="23">
        <v>179900</v>
      </c>
    </row>
    <row r="838" spans="1:22" x14ac:dyDescent="0.2">
      <c r="A838">
        <v>837</v>
      </c>
      <c r="B838" t="s">
        <v>87</v>
      </c>
      <c r="C838" s="1">
        <v>153500</v>
      </c>
      <c r="Q838" s="22">
        <v>1157</v>
      </c>
      <c r="R838" s="23">
        <v>179900</v>
      </c>
      <c r="V838" s="23">
        <v>230000</v>
      </c>
    </row>
    <row r="839" spans="1:22" x14ac:dyDescent="0.2">
      <c r="A839">
        <v>838</v>
      </c>
      <c r="B839" t="s">
        <v>87</v>
      </c>
      <c r="C839" s="1">
        <v>100000</v>
      </c>
      <c r="Q839" s="22">
        <v>1158</v>
      </c>
      <c r="R839" s="23">
        <v>230000</v>
      </c>
      <c r="V839" s="23">
        <v>185000</v>
      </c>
    </row>
    <row r="840" spans="1:22" x14ac:dyDescent="0.2">
      <c r="A840">
        <v>839</v>
      </c>
      <c r="B840" t="s">
        <v>87</v>
      </c>
      <c r="C840" s="1">
        <v>144000</v>
      </c>
      <c r="Q840" s="22">
        <v>1160</v>
      </c>
      <c r="R840" s="23">
        <v>185000</v>
      </c>
      <c r="V840" s="23">
        <v>146000</v>
      </c>
    </row>
    <row r="841" spans="1:22" x14ac:dyDescent="0.2">
      <c r="A841">
        <v>840</v>
      </c>
      <c r="B841" t="s">
        <v>87</v>
      </c>
      <c r="C841" s="1">
        <v>130500</v>
      </c>
      <c r="Q841" s="22">
        <v>1161</v>
      </c>
      <c r="R841" s="23">
        <v>146000</v>
      </c>
      <c r="V841" s="23">
        <v>129000</v>
      </c>
    </row>
    <row r="842" spans="1:22" x14ac:dyDescent="0.2">
      <c r="A842">
        <v>841</v>
      </c>
      <c r="B842" t="s">
        <v>87</v>
      </c>
      <c r="C842" s="1">
        <v>140000</v>
      </c>
      <c r="Q842" s="22">
        <v>1163</v>
      </c>
      <c r="R842" s="23">
        <v>129000</v>
      </c>
      <c r="V842" s="23">
        <v>108959</v>
      </c>
    </row>
    <row r="843" spans="1:22" x14ac:dyDescent="0.2">
      <c r="A843">
        <v>842</v>
      </c>
      <c r="B843" t="s">
        <v>87</v>
      </c>
      <c r="C843" s="1">
        <v>157500</v>
      </c>
      <c r="Q843" s="22">
        <v>1164</v>
      </c>
      <c r="R843" s="23">
        <v>108959</v>
      </c>
      <c r="V843" s="23">
        <v>233170</v>
      </c>
    </row>
    <row r="844" spans="1:22" x14ac:dyDescent="0.2">
      <c r="A844">
        <v>843</v>
      </c>
      <c r="B844" t="s">
        <v>87</v>
      </c>
      <c r="C844" s="1">
        <v>174900</v>
      </c>
      <c r="Q844" s="22">
        <v>1166</v>
      </c>
      <c r="R844" s="23">
        <v>233170</v>
      </c>
      <c r="V844" s="23">
        <v>173000</v>
      </c>
    </row>
    <row r="845" spans="1:22" x14ac:dyDescent="0.2">
      <c r="A845">
        <v>844</v>
      </c>
      <c r="B845" t="s">
        <v>122</v>
      </c>
      <c r="C845" s="1">
        <v>141000</v>
      </c>
      <c r="Q845" s="22">
        <v>1168</v>
      </c>
      <c r="R845" s="23">
        <v>173000</v>
      </c>
      <c r="V845" s="23">
        <v>171000</v>
      </c>
    </row>
    <row r="846" spans="1:22" x14ac:dyDescent="0.2">
      <c r="A846">
        <v>845</v>
      </c>
      <c r="B846" t="s">
        <v>87</v>
      </c>
      <c r="C846" s="1">
        <v>153900</v>
      </c>
      <c r="Q846" s="22">
        <v>1171</v>
      </c>
      <c r="R846" s="23">
        <v>171000</v>
      </c>
      <c r="V846" s="23">
        <v>163000</v>
      </c>
    </row>
    <row r="847" spans="1:22" x14ac:dyDescent="0.2">
      <c r="A847">
        <v>846</v>
      </c>
      <c r="B847" t="s">
        <v>166</v>
      </c>
      <c r="C847" s="1">
        <v>171000</v>
      </c>
      <c r="Q847" s="22">
        <v>1172</v>
      </c>
      <c r="R847" s="23">
        <v>163000</v>
      </c>
      <c r="V847" s="23">
        <v>171900</v>
      </c>
    </row>
    <row r="848" spans="1:22" x14ac:dyDescent="0.2">
      <c r="A848">
        <v>847</v>
      </c>
      <c r="B848" t="s">
        <v>87</v>
      </c>
      <c r="C848" s="1">
        <v>213000</v>
      </c>
      <c r="Q848" s="22">
        <v>1173</v>
      </c>
      <c r="R848" s="23">
        <v>171900</v>
      </c>
      <c r="V848" s="23">
        <v>200500</v>
      </c>
    </row>
    <row r="849" spans="1:22" x14ac:dyDescent="0.2">
      <c r="A849">
        <v>848</v>
      </c>
      <c r="B849" t="s">
        <v>166</v>
      </c>
      <c r="C849" s="1">
        <v>133500</v>
      </c>
      <c r="Q849" s="22">
        <v>1174</v>
      </c>
      <c r="R849" s="23">
        <v>200500</v>
      </c>
      <c r="V849" s="23">
        <v>239000</v>
      </c>
    </row>
    <row r="850" spans="1:22" x14ac:dyDescent="0.2">
      <c r="A850">
        <v>849</v>
      </c>
      <c r="B850" t="s">
        <v>87</v>
      </c>
      <c r="C850" s="1">
        <v>240000</v>
      </c>
      <c r="Q850" s="22">
        <v>1175</v>
      </c>
      <c r="R850" s="23">
        <v>239000</v>
      </c>
      <c r="V850" s="23">
        <v>285000</v>
      </c>
    </row>
    <row r="851" spans="1:22" x14ac:dyDescent="0.2">
      <c r="A851">
        <v>850</v>
      </c>
      <c r="B851" t="s">
        <v>112</v>
      </c>
      <c r="C851" s="1">
        <v>187000</v>
      </c>
      <c r="Q851" s="22">
        <v>1176</v>
      </c>
      <c r="R851" s="23">
        <v>285000</v>
      </c>
      <c r="V851" s="23">
        <v>115000</v>
      </c>
    </row>
    <row r="852" spans="1:22" x14ac:dyDescent="0.2">
      <c r="A852">
        <v>851</v>
      </c>
      <c r="B852" t="s">
        <v>87</v>
      </c>
      <c r="C852" s="1">
        <v>131500</v>
      </c>
      <c r="Q852" s="22">
        <v>1178</v>
      </c>
      <c r="R852" s="23">
        <v>115000</v>
      </c>
      <c r="V852" s="23">
        <v>392500</v>
      </c>
    </row>
    <row r="853" spans="1:22" x14ac:dyDescent="0.2">
      <c r="A853">
        <v>852</v>
      </c>
      <c r="B853" t="s">
        <v>87</v>
      </c>
      <c r="C853" s="1">
        <v>215000</v>
      </c>
      <c r="Q853" s="22">
        <v>1182</v>
      </c>
      <c r="R853" s="23">
        <v>392500</v>
      </c>
      <c r="V853" s="23">
        <v>120000</v>
      </c>
    </row>
    <row r="854" spans="1:22" x14ac:dyDescent="0.2">
      <c r="A854">
        <v>853</v>
      </c>
      <c r="B854" t="s">
        <v>87</v>
      </c>
      <c r="C854" s="1">
        <v>164000</v>
      </c>
      <c r="Q854" s="22">
        <v>1184</v>
      </c>
      <c r="R854" s="23">
        <v>120000</v>
      </c>
      <c r="V854" s="23">
        <v>186700</v>
      </c>
    </row>
    <row r="855" spans="1:22" x14ac:dyDescent="0.2">
      <c r="A855">
        <v>854</v>
      </c>
      <c r="B855" t="s">
        <v>122</v>
      </c>
      <c r="C855" s="1">
        <v>158000</v>
      </c>
      <c r="Q855" s="22">
        <v>1185</v>
      </c>
      <c r="R855" s="23">
        <v>186700</v>
      </c>
      <c r="V855" s="23">
        <v>104900</v>
      </c>
    </row>
    <row r="856" spans="1:22" x14ac:dyDescent="0.2">
      <c r="A856">
        <v>855</v>
      </c>
      <c r="B856" t="s">
        <v>87</v>
      </c>
      <c r="C856" s="1">
        <v>170000</v>
      </c>
      <c r="Q856" s="22">
        <v>1186</v>
      </c>
      <c r="R856" s="23">
        <v>104900</v>
      </c>
      <c r="V856" s="23">
        <v>195000</v>
      </c>
    </row>
    <row r="857" spans="1:22" x14ac:dyDescent="0.2">
      <c r="A857">
        <v>856</v>
      </c>
      <c r="B857" t="s">
        <v>122</v>
      </c>
      <c r="C857" s="1">
        <v>127000</v>
      </c>
      <c r="Q857" s="22">
        <v>1189</v>
      </c>
      <c r="R857" s="23">
        <v>195000</v>
      </c>
      <c r="V857" s="23">
        <v>189000</v>
      </c>
    </row>
    <row r="858" spans="1:22" x14ac:dyDescent="0.2">
      <c r="A858">
        <v>857</v>
      </c>
      <c r="B858" t="s">
        <v>87</v>
      </c>
      <c r="C858" s="1">
        <v>147000</v>
      </c>
      <c r="Q858" s="22">
        <v>1190</v>
      </c>
      <c r="R858" s="23">
        <v>189000</v>
      </c>
      <c r="V858" s="23">
        <v>168000</v>
      </c>
    </row>
    <row r="859" spans="1:22" x14ac:dyDescent="0.2">
      <c r="A859">
        <v>858</v>
      </c>
      <c r="B859" t="s">
        <v>87</v>
      </c>
      <c r="C859" s="1">
        <v>174000</v>
      </c>
      <c r="Q859" s="22">
        <v>1191</v>
      </c>
      <c r="R859" s="23">
        <v>168000</v>
      </c>
      <c r="V859" s="23">
        <v>174000</v>
      </c>
    </row>
    <row r="860" spans="1:22" x14ac:dyDescent="0.2">
      <c r="A860">
        <v>859</v>
      </c>
      <c r="B860" t="s">
        <v>87</v>
      </c>
      <c r="C860" s="1">
        <v>152000</v>
      </c>
      <c r="Q860" s="22">
        <v>1192</v>
      </c>
      <c r="R860" s="23">
        <v>174000</v>
      </c>
      <c r="V860" s="23">
        <v>125000</v>
      </c>
    </row>
    <row r="861" spans="1:22" x14ac:dyDescent="0.2">
      <c r="A861">
        <v>860</v>
      </c>
      <c r="B861" t="s">
        <v>122</v>
      </c>
      <c r="C861" s="1">
        <v>250000</v>
      </c>
      <c r="Q861" s="22">
        <v>1193</v>
      </c>
      <c r="R861" s="23">
        <v>125000</v>
      </c>
      <c r="V861" s="23">
        <v>176000</v>
      </c>
    </row>
    <row r="862" spans="1:22" x14ac:dyDescent="0.2">
      <c r="A862">
        <v>861</v>
      </c>
      <c r="B862" t="s">
        <v>122</v>
      </c>
      <c r="C862" s="1">
        <v>189950</v>
      </c>
      <c r="Q862" s="22">
        <v>1196</v>
      </c>
      <c r="R862" s="23">
        <v>176000</v>
      </c>
      <c r="V862" s="23">
        <v>219210</v>
      </c>
    </row>
    <row r="863" spans="1:22" x14ac:dyDescent="0.2">
      <c r="A863">
        <v>862</v>
      </c>
      <c r="B863" t="s">
        <v>87</v>
      </c>
      <c r="C863" s="1">
        <v>131500</v>
      </c>
      <c r="Q863" s="22">
        <v>1197</v>
      </c>
      <c r="R863" s="23">
        <v>219210</v>
      </c>
      <c r="V863" s="23">
        <v>178000</v>
      </c>
    </row>
    <row r="864" spans="1:22" x14ac:dyDescent="0.2">
      <c r="A864">
        <v>863</v>
      </c>
      <c r="B864" t="s">
        <v>122</v>
      </c>
      <c r="C864" s="1">
        <v>152000</v>
      </c>
      <c r="Q864" s="22">
        <v>1199</v>
      </c>
      <c r="R864" s="23">
        <v>178000</v>
      </c>
      <c r="V864" s="23">
        <v>148000</v>
      </c>
    </row>
    <row r="865" spans="1:22" x14ac:dyDescent="0.2">
      <c r="A865">
        <v>864</v>
      </c>
      <c r="B865" t="s">
        <v>87</v>
      </c>
      <c r="C865" s="1">
        <v>132500</v>
      </c>
      <c r="Q865" s="22">
        <v>1200</v>
      </c>
      <c r="R865" s="23">
        <v>148000</v>
      </c>
      <c r="V865" s="23">
        <v>116050</v>
      </c>
    </row>
    <row r="866" spans="1:22" x14ac:dyDescent="0.2">
      <c r="A866">
        <v>865</v>
      </c>
      <c r="B866" t="s">
        <v>87</v>
      </c>
      <c r="C866" s="1">
        <v>250580</v>
      </c>
      <c r="Q866" s="22">
        <v>1201</v>
      </c>
      <c r="R866" s="23">
        <v>116050</v>
      </c>
      <c r="V866" s="23">
        <v>213000</v>
      </c>
    </row>
    <row r="867" spans="1:22" x14ac:dyDescent="0.2">
      <c r="A867">
        <v>866</v>
      </c>
      <c r="B867" t="s">
        <v>87</v>
      </c>
      <c r="C867" s="1">
        <v>148500</v>
      </c>
      <c r="Q867" s="22">
        <v>1204</v>
      </c>
      <c r="R867" s="23">
        <v>213000</v>
      </c>
      <c r="V867" s="23">
        <v>153500</v>
      </c>
    </row>
    <row r="868" spans="1:22" x14ac:dyDescent="0.2">
      <c r="A868">
        <v>867</v>
      </c>
      <c r="B868" t="s">
        <v>87</v>
      </c>
      <c r="C868" s="1">
        <v>248900</v>
      </c>
      <c r="Q868" s="22">
        <v>1205</v>
      </c>
      <c r="R868" s="23">
        <v>153500</v>
      </c>
      <c r="V868" s="23">
        <v>107000</v>
      </c>
    </row>
    <row r="869" spans="1:22" x14ac:dyDescent="0.2">
      <c r="A869">
        <v>868</v>
      </c>
      <c r="B869" t="s">
        <v>122</v>
      </c>
      <c r="C869" s="1">
        <v>129000</v>
      </c>
      <c r="Q869" s="22">
        <v>1207</v>
      </c>
      <c r="R869" s="23">
        <v>107000</v>
      </c>
      <c r="V869" s="23">
        <v>200000</v>
      </c>
    </row>
    <row r="870" spans="1:22" x14ac:dyDescent="0.2">
      <c r="A870">
        <v>869</v>
      </c>
      <c r="B870" t="s">
        <v>122</v>
      </c>
      <c r="C870" s="1">
        <v>169000</v>
      </c>
      <c r="Q870" s="22">
        <v>1208</v>
      </c>
      <c r="R870" s="23">
        <v>200000</v>
      </c>
      <c r="V870" s="23">
        <v>140000</v>
      </c>
    </row>
    <row r="871" spans="1:22" x14ac:dyDescent="0.2">
      <c r="A871">
        <v>870</v>
      </c>
      <c r="B871" t="s">
        <v>87</v>
      </c>
      <c r="C871" s="1">
        <v>236000</v>
      </c>
      <c r="Q871" s="22">
        <v>1209</v>
      </c>
      <c r="R871" s="23">
        <v>140000</v>
      </c>
      <c r="V871" s="23">
        <v>189000</v>
      </c>
    </row>
    <row r="872" spans="1:22" x14ac:dyDescent="0.2">
      <c r="A872">
        <v>871</v>
      </c>
      <c r="B872" t="s">
        <v>87</v>
      </c>
      <c r="C872" s="1">
        <v>109500</v>
      </c>
      <c r="Q872" s="22">
        <v>1211</v>
      </c>
      <c r="R872" s="23">
        <v>189000</v>
      </c>
      <c r="V872" s="23">
        <v>164000</v>
      </c>
    </row>
    <row r="873" spans="1:22" x14ac:dyDescent="0.2">
      <c r="A873">
        <v>872</v>
      </c>
      <c r="B873" t="s">
        <v>87</v>
      </c>
      <c r="C873" s="1">
        <v>200500</v>
      </c>
      <c r="Q873" s="22">
        <v>1212</v>
      </c>
      <c r="R873" s="23">
        <v>164000</v>
      </c>
      <c r="V873" s="23">
        <v>113000</v>
      </c>
    </row>
    <row r="874" spans="1:22" x14ac:dyDescent="0.2">
      <c r="A874">
        <v>873</v>
      </c>
      <c r="B874" t="s">
        <v>122</v>
      </c>
      <c r="C874" s="1">
        <v>116000</v>
      </c>
      <c r="Q874" s="22">
        <v>1213</v>
      </c>
      <c r="R874" s="23">
        <v>113000</v>
      </c>
      <c r="V874" s="23">
        <v>134500</v>
      </c>
    </row>
    <row r="875" spans="1:22" x14ac:dyDescent="0.2">
      <c r="A875">
        <v>874</v>
      </c>
      <c r="B875" t="s">
        <v>87</v>
      </c>
      <c r="C875" s="1">
        <v>133000</v>
      </c>
      <c r="Q875" s="22">
        <v>1215</v>
      </c>
      <c r="R875" s="23">
        <v>134500</v>
      </c>
      <c r="V875" s="23">
        <v>125000</v>
      </c>
    </row>
    <row r="876" spans="1:22" x14ac:dyDescent="0.2">
      <c r="A876">
        <v>875</v>
      </c>
      <c r="B876" t="s">
        <v>87</v>
      </c>
      <c r="C876" s="1">
        <v>66500</v>
      </c>
      <c r="Q876" s="22">
        <v>1216</v>
      </c>
      <c r="R876" s="23">
        <v>125000</v>
      </c>
      <c r="V876" s="23">
        <v>112000</v>
      </c>
    </row>
    <row r="877" spans="1:22" x14ac:dyDescent="0.2">
      <c r="A877">
        <v>876</v>
      </c>
      <c r="B877" t="s">
        <v>87</v>
      </c>
      <c r="C877" s="1">
        <v>303477</v>
      </c>
      <c r="Q877" s="22">
        <v>1217</v>
      </c>
      <c r="R877" s="23">
        <v>112000</v>
      </c>
      <c r="V877" s="23">
        <v>229456</v>
      </c>
    </row>
    <row r="878" spans="1:22" x14ac:dyDescent="0.2">
      <c r="A878">
        <v>877</v>
      </c>
      <c r="B878" t="s">
        <v>87</v>
      </c>
      <c r="C878" s="1">
        <v>132250</v>
      </c>
      <c r="Q878" s="22">
        <v>1218</v>
      </c>
      <c r="R878" s="23">
        <v>229456</v>
      </c>
      <c r="V878" s="23">
        <v>80500</v>
      </c>
    </row>
    <row r="879" spans="1:22" x14ac:dyDescent="0.2">
      <c r="A879">
        <v>878</v>
      </c>
      <c r="B879" t="s">
        <v>87</v>
      </c>
      <c r="C879" s="1">
        <v>350000</v>
      </c>
      <c r="Q879" s="22">
        <v>1219</v>
      </c>
      <c r="R879" s="23">
        <v>80500</v>
      </c>
      <c r="V879" s="23">
        <v>91500</v>
      </c>
    </row>
    <row r="880" spans="1:22" x14ac:dyDescent="0.2">
      <c r="A880">
        <v>879</v>
      </c>
      <c r="B880" t="s">
        <v>87</v>
      </c>
      <c r="C880" s="1">
        <v>148000</v>
      </c>
      <c r="Q880" s="22">
        <v>1220</v>
      </c>
      <c r="R880" s="23">
        <v>91500</v>
      </c>
      <c r="V880" s="23">
        <v>115000</v>
      </c>
    </row>
    <row r="881" spans="1:22" x14ac:dyDescent="0.2">
      <c r="A881">
        <v>880</v>
      </c>
      <c r="B881" t="s">
        <v>166</v>
      </c>
      <c r="C881" s="1">
        <v>136500</v>
      </c>
      <c r="Q881" s="22">
        <v>1221</v>
      </c>
      <c r="R881" s="23">
        <v>115000</v>
      </c>
      <c r="V881" s="23">
        <v>134000</v>
      </c>
    </row>
    <row r="882" spans="1:22" x14ac:dyDescent="0.2">
      <c r="A882">
        <v>881</v>
      </c>
      <c r="B882" t="s">
        <v>87</v>
      </c>
      <c r="C882" s="1">
        <v>157000</v>
      </c>
      <c r="Q882" s="22">
        <v>1222</v>
      </c>
      <c r="R882" s="23">
        <v>134000</v>
      </c>
      <c r="V882" s="23">
        <v>143000</v>
      </c>
    </row>
    <row r="883" spans="1:22" x14ac:dyDescent="0.2">
      <c r="A883">
        <v>882</v>
      </c>
      <c r="B883" t="s">
        <v>166</v>
      </c>
      <c r="C883" s="1">
        <v>187500</v>
      </c>
      <c r="Q883" s="22">
        <v>1223</v>
      </c>
      <c r="R883" s="23">
        <v>143000</v>
      </c>
      <c r="V883" s="23">
        <v>137900</v>
      </c>
    </row>
    <row r="884" spans="1:22" x14ac:dyDescent="0.2">
      <c r="A884">
        <v>883</v>
      </c>
      <c r="B884" t="s">
        <v>122</v>
      </c>
      <c r="C884" s="1">
        <v>178000</v>
      </c>
      <c r="Q884" s="22">
        <v>1224</v>
      </c>
      <c r="R884" s="23">
        <v>137900</v>
      </c>
      <c r="V884" s="23">
        <v>184000</v>
      </c>
    </row>
    <row r="885" spans="1:22" x14ac:dyDescent="0.2">
      <c r="A885">
        <v>884</v>
      </c>
      <c r="B885" t="s">
        <v>87</v>
      </c>
      <c r="C885" s="1">
        <v>118500</v>
      </c>
      <c r="Q885" s="22">
        <v>1225</v>
      </c>
      <c r="R885" s="23">
        <v>184000</v>
      </c>
      <c r="V885" s="23">
        <v>145000</v>
      </c>
    </row>
    <row r="886" spans="1:22" x14ac:dyDescent="0.2">
      <c r="A886">
        <v>885</v>
      </c>
      <c r="B886" t="s">
        <v>87</v>
      </c>
      <c r="C886" s="1">
        <v>100000</v>
      </c>
      <c r="Q886" s="22">
        <v>1226</v>
      </c>
      <c r="R886" s="23">
        <v>145000</v>
      </c>
      <c r="V886" s="23">
        <v>127000</v>
      </c>
    </row>
    <row r="887" spans="1:22" x14ac:dyDescent="0.2">
      <c r="A887">
        <v>886</v>
      </c>
      <c r="B887" t="s">
        <v>166</v>
      </c>
      <c r="C887" s="1">
        <v>328900</v>
      </c>
      <c r="Q887" s="22">
        <v>1230</v>
      </c>
      <c r="R887" s="23">
        <v>127000</v>
      </c>
      <c r="V887" s="23">
        <v>190000</v>
      </c>
    </row>
    <row r="888" spans="1:22" x14ac:dyDescent="0.2">
      <c r="A888">
        <v>887</v>
      </c>
      <c r="B888" t="s">
        <v>122</v>
      </c>
      <c r="C888" s="1">
        <v>145000</v>
      </c>
      <c r="Q888" s="22">
        <v>1231</v>
      </c>
      <c r="R888" s="23">
        <v>190000</v>
      </c>
      <c r="V888" s="23">
        <v>132500</v>
      </c>
    </row>
    <row r="889" spans="1:22" x14ac:dyDescent="0.2">
      <c r="A889">
        <v>888</v>
      </c>
      <c r="B889" t="s">
        <v>87</v>
      </c>
      <c r="C889" s="1">
        <v>135500</v>
      </c>
      <c r="Q889" s="22">
        <v>1232</v>
      </c>
      <c r="R889" s="23">
        <v>132500</v>
      </c>
      <c r="V889" s="23">
        <v>142000</v>
      </c>
    </row>
    <row r="890" spans="1:22" x14ac:dyDescent="0.2">
      <c r="A890">
        <v>889</v>
      </c>
      <c r="B890" t="s">
        <v>87</v>
      </c>
      <c r="C890" s="1">
        <v>268000</v>
      </c>
      <c r="Q890" s="22">
        <v>1234</v>
      </c>
      <c r="R890" s="23">
        <v>142000</v>
      </c>
      <c r="V890" s="23">
        <v>130000</v>
      </c>
    </row>
    <row r="891" spans="1:22" x14ac:dyDescent="0.2">
      <c r="A891">
        <v>890</v>
      </c>
      <c r="B891" t="s">
        <v>87</v>
      </c>
      <c r="C891" s="1">
        <v>149500</v>
      </c>
      <c r="Q891" s="22">
        <v>1235</v>
      </c>
      <c r="R891" s="23">
        <v>130000</v>
      </c>
      <c r="V891" s="23">
        <v>138887</v>
      </c>
    </row>
    <row r="892" spans="1:22" x14ac:dyDescent="0.2">
      <c r="A892">
        <v>891</v>
      </c>
      <c r="B892" t="s">
        <v>122</v>
      </c>
      <c r="C892" s="1">
        <v>122900</v>
      </c>
      <c r="Q892" s="22">
        <v>1236</v>
      </c>
      <c r="R892" s="23">
        <v>138887</v>
      </c>
      <c r="V892" s="23">
        <v>175500</v>
      </c>
    </row>
    <row r="893" spans="1:22" x14ac:dyDescent="0.2">
      <c r="A893">
        <v>892</v>
      </c>
      <c r="B893" t="s">
        <v>87</v>
      </c>
      <c r="C893" s="1">
        <v>172500</v>
      </c>
      <c r="Q893" s="22">
        <v>1237</v>
      </c>
      <c r="R893" s="23">
        <v>175500</v>
      </c>
      <c r="V893" s="23">
        <v>142500</v>
      </c>
    </row>
    <row r="894" spans="1:22" x14ac:dyDescent="0.2">
      <c r="A894">
        <v>893</v>
      </c>
      <c r="B894" t="s">
        <v>87</v>
      </c>
      <c r="C894" s="1">
        <v>154500</v>
      </c>
      <c r="Q894" s="22">
        <v>1239</v>
      </c>
      <c r="R894" s="23">
        <v>142500</v>
      </c>
      <c r="V894" s="23">
        <v>265900</v>
      </c>
    </row>
    <row r="895" spans="1:22" x14ac:dyDescent="0.2">
      <c r="A895">
        <v>894</v>
      </c>
      <c r="B895" t="s">
        <v>87</v>
      </c>
      <c r="C895" s="1">
        <v>165000</v>
      </c>
      <c r="Q895" s="22">
        <v>1240</v>
      </c>
      <c r="R895" s="23">
        <v>265900</v>
      </c>
      <c r="V895" s="23">
        <v>224900</v>
      </c>
    </row>
    <row r="896" spans="1:22" x14ac:dyDescent="0.2">
      <c r="A896">
        <v>895</v>
      </c>
      <c r="B896" t="s">
        <v>87</v>
      </c>
      <c r="C896" s="1">
        <v>118858</v>
      </c>
      <c r="Q896" s="22">
        <v>1241</v>
      </c>
      <c r="R896" s="23">
        <v>224900</v>
      </c>
      <c r="V896" s="23">
        <v>248328</v>
      </c>
    </row>
    <row r="897" spans="1:22" x14ac:dyDescent="0.2">
      <c r="A897">
        <v>896</v>
      </c>
      <c r="B897" t="s">
        <v>87</v>
      </c>
      <c r="C897" s="1">
        <v>140000</v>
      </c>
      <c r="Q897" s="22">
        <v>1242</v>
      </c>
      <c r="R897" s="23">
        <v>248328</v>
      </c>
      <c r="V897" s="23">
        <v>170000</v>
      </c>
    </row>
    <row r="898" spans="1:22" x14ac:dyDescent="0.2">
      <c r="A898">
        <v>897</v>
      </c>
      <c r="B898" t="s">
        <v>87</v>
      </c>
      <c r="C898" s="1">
        <v>106500</v>
      </c>
      <c r="Q898" s="22">
        <v>1243</v>
      </c>
      <c r="R898" s="23">
        <v>170000</v>
      </c>
      <c r="V898" s="23">
        <v>465000</v>
      </c>
    </row>
    <row r="899" spans="1:22" x14ac:dyDescent="0.2">
      <c r="A899">
        <v>898</v>
      </c>
      <c r="B899" t="s">
        <v>87</v>
      </c>
      <c r="C899" s="1">
        <v>142953</v>
      </c>
      <c r="Q899" s="22">
        <v>1244</v>
      </c>
      <c r="R899" s="23">
        <v>465000</v>
      </c>
      <c r="V899" s="23">
        <v>178000</v>
      </c>
    </row>
    <row r="900" spans="1:22" x14ac:dyDescent="0.2">
      <c r="A900">
        <v>899</v>
      </c>
      <c r="B900" t="s">
        <v>87</v>
      </c>
      <c r="C900" s="1">
        <v>611657</v>
      </c>
      <c r="Q900" s="22">
        <v>1246</v>
      </c>
      <c r="R900" s="23">
        <v>178000</v>
      </c>
      <c r="V900" s="23">
        <v>186500</v>
      </c>
    </row>
    <row r="901" spans="1:22" x14ac:dyDescent="0.2">
      <c r="A901">
        <v>900</v>
      </c>
      <c r="B901" t="s">
        <v>87</v>
      </c>
      <c r="C901" s="1">
        <v>135000</v>
      </c>
      <c r="Q901" s="22">
        <v>1247</v>
      </c>
      <c r="R901" s="23">
        <v>186500</v>
      </c>
      <c r="V901" s="23">
        <v>169900</v>
      </c>
    </row>
    <row r="902" spans="1:22" x14ac:dyDescent="0.2">
      <c r="A902">
        <v>901</v>
      </c>
      <c r="B902" t="s">
        <v>87</v>
      </c>
      <c r="C902" s="1">
        <v>110000</v>
      </c>
      <c r="Q902" s="22">
        <v>1248</v>
      </c>
      <c r="R902" s="23">
        <v>169900</v>
      </c>
      <c r="V902" s="23">
        <v>129500</v>
      </c>
    </row>
    <row r="903" spans="1:22" x14ac:dyDescent="0.2">
      <c r="A903">
        <v>902</v>
      </c>
      <c r="B903" t="s">
        <v>87</v>
      </c>
      <c r="C903" s="1">
        <v>153000</v>
      </c>
      <c r="Q903" s="22">
        <v>1249</v>
      </c>
      <c r="R903" s="23">
        <v>129500</v>
      </c>
      <c r="V903" s="23">
        <v>119000</v>
      </c>
    </row>
    <row r="904" spans="1:22" x14ac:dyDescent="0.2">
      <c r="A904">
        <v>903</v>
      </c>
      <c r="B904" t="s">
        <v>87</v>
      </c>
      <c r="C904" s="1">
        <v>180000</v>
      </c>
      <c r="Q904" s="22">
        <v>1250</v>
      </c>
      <c r="R904" s="23">
        <v>119000</v>
      </c>
      <c r="V904" s="23">
        <v>130000</v>
      </c>
    </row>
    <row r="905" spans="1:22" x14ac:dyDescent="0.2">
      <c r="A905">
        <v>904</v>
      </c>
      <c r="B905" t="s">
        <v>166</v>
      </c>
      <c r="C905" s="1">
        <v>240000</v>
      </c>
      <c r="Q905" s="22">
        <v>1253</v>
      </c>
      <c r="R905" s="23">
        <v>130000</v>
      </c>
      <c r="V905" s="23">
        <v>294000</v>
      </c>
    </row>
    <row r="906" spans="1:22" x14ac:dyDescent="0.2">
      <c r="A906">
        <v>905</v>
      </c>
      <c r="B906" t="s">
        <v>87</v>
      </c>
      <c r="C906" s="1">
        <v>125500</v>
      </c>
      <c r="Q906" s="22">
        <v>1254</v>
      </c>
      <c r="R906" s="23">
        <v>294000</v>
      </c>
      <c r="V906" s="23">
        <v>165400</v>
      </c>
    </row>
    <row r="907" spans="1:22" x14ac:dyDescent="0.2">
      <c r="A907">
        <v>906</v>
      </c>
      <c r="B907" t="s">
        <v>87</v>
      </c>
      <c r="C907" s="1">
        <v>128000</v>
      </c>
      <c r="Q907" s="22">
        <v>1255</v>
      </c>
      <c r="R907" s="23">
        <v>165400</v>
      </c>
      <c r="V907" s="23">
        <v>127500</v>
      </c>
    </row>
    <row r="908" spans="1:22" x14ac:dyDescent="0.2">
      <c r="A908">
        <v>907</v>
      </c>
      <c r="B908" t="s">
        <v>122</v>
      </c>
      <c r="C908" s="1">
        <v>255000</v>
      </c>
      <c r="Q908" s="22">
        <v>1256</v>
      </c>
      <c r="R908" s="23">
        <v>127500</v>
      </c>
      <c r="V908" s="23">
        <v>190000</v>
      </c>
    </row>
    <row r="909" spans="1:22" x14ac:dyDescent="0.2">
      <c r="A909">
        <v>908</v>
      </c>
      <c r="B909" t="s">
        <v>87</v>
      </c>
      <c r="C909" s="1">
        <v>250000</v>
      </c>
      <c r="Q909" s="22">
        <v>1259</v>
      </c>
      <c r="R909" s="23">
        <v>190000</v>
      </c>
      <c r="V909" s="23">
        <v>128900</v>
      </c>
    </row>
    <row r="910" spans="1:22" x14ac:dyDescent="0.2">
      <c r="A910">
        <v>909</v>
      </c>
      <c r="B910" t="s">
        <v>87</v>
      </c>
      <c r="C910" s="1">
        <v>131000</v>
      </c>
      <c r="Q910" s="22">
        <v>1262</v>
      </c>
      <c r="R910" s="23">
        <v>128900</v>
      </c>
      <c r="V910" s="23">
        <v>161500</v>
      </c>
    </row>
    <row r="911" spans="1:22" x14ac:dyDescent="0.2">
      <c r="A911">
        <v>910</v>
      </c>
      <c r="B911" t="s">
        <v>87</v>
      </c>
      <c r="C911" s="1">
        <v>174000</v>
      </c>
      <c r="Q911" s="22">
        <v>1263</v>
      </c>
      <c r="R911" s="23">
        <v>161500</v>
      </c>
      <c r="V911" s="23">
        <v>180500</v>
      </c>
    </row>
    <row r="912" spans="1:22" x14ac:dyDescent="0.2">
      <c r="A912">
        <v>911</v>
      </c>
      <c r="B912" t="s">
        <v>122</v>
      </c>
      <c r="C912" s="1">
        <v>154300</v>
      </c>
      <c r="Q912" s="22">
        <v>1264</v>
      </c>
      <c r="R912" s="23">
        <v>180500</v>
      </c>
      <c r="V912" s="23">
        <v>181000</v>
      </c>
    </row>
    <row r="913" spans="1:22" x14ac:dyDescent="0.2">
      <c r="A913">
        <v>912</v>
      </c>
      <c r="B913" t="s">
        <v>166</v>
      </c>
      <c r="C913" s="1">
        <v>143500</v>
      </c>
      <c r="Q913" s="22">
        <v>1265</v>
      </c>
      <c r="R913" s="23">
        <v>181000</v>
      </c>
      <c r="V913" s="23">
        <v>122000</v>
      </c>
    </row>
    <row r="914" spans="1:22" x14ac:dyDescent="0.2">
      <c r="A914">
        <v>913</v>
      </c>
      <c r="B914" t="s">
        <v>87</v>
      </c>
      <c r="C914" s="1">
        <v>88000</v>
      </c>
      <c r="Q914" s="22">
        <v>1267</v>
      </c>
      <c r="R914" s="23">
        <v>122000</v>
      </c>
      <c r="V914" s="23">
        <v>378500</v>
      </c>
    </row>
    <row r="915" spans="1:22" x14ac:dyDescent="0.2">
      <c r="A915">
        <v>914</v>
      </c>
      <c r="B915" t="s">
        <v>87</v>
      </c>
      <c r="C915" s="1">
        <v>145000</v>
      </c>
      <c r="Q915" s="22">
        <v>1268</v>
      </c>
      <c r="R915" s="23">
        <v>378500</v>
      </c>
      <c r="V915" s="23">
        <v>381000</v>
      </c>
    </row>
    <row r="916" spans="1:22" x14ac:dyDescent="0.2">
      <c r="A916">
        <v>915</v>
      </c>
      <c r="B916" t="s">
        <v>87</v>
      </c>
      <c r="C916" s="1">
        <v>173733</v>
      </c>
      <c r="Q916" s="22">
        <v>1269</v>
      </c>
      <c r="R916" s="23">
        <v>381000</v>
      </c>
      <c r="V916" s="23">
        <v>144000</v>
      </c>
    </row>
    <row r="917" spans="1:22" x14ac:dyDescent="0.2">
      <c r="A917">
        <v>916</v>
      </c>
      <c r="B917" t="s">
        <v>87</v>
      </c>
      <c r="C917" s="1">
        <v>75000</v>
      </c>
      <c r="Q917" s="22">
        <v>1270</v>
      </c>
      <c r="R917" s="23">
        <v>144000</v>
      </c>
      <c r="V917" s="23">
        <v>260000</v>
      </c>
    </row>
    <row r="918" spans="1:22" x14ac:dyDescent="0.2">
      <c r="A918">
        <v>917</v>
      </c>
      <c r="B918" t="s">
        <v>87</v>
      </c>
      <c r="C918" s="1">
        <v>35311</v>
      </c>
      <c r="Q918" s="22">
        <v>1271</v>
      </c>
      <c r="R918" s="23">
        <v>260000</v>
      </c>
      <c r="V918" s="23">
        <v>185750</v>
      </c>
    </row>
    <row r="919" spans="1:22" x14ac:dyDescent="0.2">
      <c r="A919">
        <v>918</v>
      </c>
      <c r="B919" t="s">
        <v>87</v>
      </c>
      <c r="C919" s="1">
        <v>135000</v>
      </c>
      <c r="Q919" s="22">
        <v>1272</v>
      </c>
      <c r="R919" s="23">
        <v>185750</v>
      </c>
      <c r="V919" s="23">
        <v>237000</v>
      </c>
    </row>
    <row r="920" spans="1:22" x14ac:dyDescent="0.2">
      <c r="A920">
        <v>919</v>
      </c>
      <c r="B920" t="s">
        <v>122</v>
      </c>
      <c r="C920" s="1">
        <v>238000</v>
      </c>
      <c r="Q920" s="22">
        <v>1279</v>
      </c>
      <c r="R920" s="23">
        <v>237000</v>
      </c>
      <c r="V920" s="23">
        <v>68400</v>
      </c>
    </row>
    <row r="921" spans="1:22" x14ac:dyDescent="0.2">
      <c r="A921">
        <v>920</v>
      </c>
      <c r="B921" t="s">
        <v>122</v>
      </c>
      <c r="C921" s="1">
        <v>176500</v>
      </c>
      <c r="Q921" s="22">
        <v>1280</v>
      </c>
      <c r="R921" s="23">
        <v>68400</v>
      </c>
      <c r="V921" s="23">
        <v>227000</v>
      </c>
    </row>
    <row r="922" spans="1:22" x14ac:dyDescent="0.2">
      <c r="A922">
        <v>921</v>
      </c>
      <c r="B922" t="s">
        <v>87</v>
      </c>
      <c r="C922" s="1">
        <v>201000</v>
      </c>
      <c r="Q922" s="22">
        <v>1281</v>
      </c>
      <c r="R922" s="23">
        <v>227000</v>
      </c>
      <c r="V922" s="23">
        <v>150500</v>
      </c>
    </row>
    <row r="923" spans="1:22" x14ac:dyDescent="0.2">
      <c r="A923">
        <v>922</v>
      </c>
      <c r="B923" t="s">
        <v>87</v>
      </c>
      <c r="C923" s="1">
        <v>145900</v>
      </c>
      <c r="Q923" s="22">
        <v>1283</v>
      </c>
      <c r="R923" s="23">
        <v>150500</v>
      </c>
      <c r="V923" s="23">
        <v>169000</v>
      </c>
    </row>
    <row r="924" spans="1:22" x14ac:dyDescent="0.2">
      <c r="A924">
        <v>923</v>
      </c>
      <c r="B924" t="s">
        <v>87</v>
      </c>
      <c r="C924" s="1">
        <v>169990</v>
      </c>
      <c r="Q924" s="22">
        <v>1285</v>
      </c>
      <c r="R924" s="23">
        <v>169000</v>
      </c>
      <c r="V924" s="23">
        <v>132500</v>
      </c>
    </row>
    <row r="925" spans="1:22" x14ac:dyDescent="0.2">
      <c r="A925">
        <v>924</v>
      </c>
      <c r="B925" t="s">
        <v>87</v>
      </c>
      <c r="C925" s="1">
        <v>193000</v>
      </c>
      <c r="Q925" s="22">
        <v>1286</v>
      </c>
      <c r="R925" s="23">
        <v>132500</v>
      </c>
      <c r="V925" s="23">
        <v>143000</v>
      </c>
    </row>
    <row r="926" spans="1:22" x14ac:dyDescent="0.2">
      <c r="A926">
        <v>925</v>
      </c>
      <c r="B926" t="s">
        <v>87</v>
      </c>
      <c r="C926" s="1">
        <v>207500</v>
      </c>
      <c r="Q926" s="22">
        <v>1287</v>
      </c>
      <c r="R926" s="23">
        <v>143000</v>
      </c>
      <c r="V926" s="23">
        <v>190000</v>
      </c>
    </row>
    <row r="927" spans="1:22" x14ac:dyDescent="0.2">
      <c r="A927">
        <v>926</v>
      </c>
      <c r="B927" t="s">
        <v>122</v>
      </c>
      <c r="C927" s="1">
        <v>175000</v>
      </c>
      <c r="Q927" s="22">
        <v>1288</v>
      </c>
      <c r="R927" s="23">
        <v>190000</v>
      </c>
      <c r="V927" s="23">
        <v>278000</v>
      </c>
    </row>
    <row r="928" spans="1:22" x14ac:dyDescent="0.2">
      <c r="A928">
        <v>927</v>
      </c>
      <c r="B928" t="s">
        <v>87</v>
      </c>
      <c r="C928" s="1">
        <v>285000</v>
      </c>
      <c r="Q928" s="22">
        <v>1289</v>
      </c>
      <c r="R928" s="23">
        <v>278000</v>
      </c>
      <c r="V928" s="23">
        <v>281000</v>
      </c>
    </row>
    <row r="929" spans="1:22" x14ac:dyDescent="0.2">
      <c r="A929">
        <v>928</v>
      </c>
      <c r="B929" t="s">
        <v>87</v>
      </c>
      <c r="C929" s="1">
        <v>176000</v>
      </c>
      <c r="Q929" s="22">
        <v>1290</v>
      </c>
      <c r="R929" s="23">
        <v>281000</v>
      </c>
      <c r="V929" s="23">
        <v>119500</v>
      </c>
    </row>
    <row r="930" spans="1:22" x14ac:dyDescent="0.2">
      <c r="A930">
        <v>929</v>
      </c>
      <c r="B930" t="s">
        <v>87</v>
      </c>
      <c r="C930" s="1">
        <v>236500</v>
      </c>
      <c r="Q930" s="22">
        <v>1292</v>
      </c>
      <c r="R930" s="23">
        <v>119500</v>
      </c>
      <c r="V930" s="23">
        <v>162900</v>
      </c>
    </row>
    <row r="931" spans="1:22" x14ac:dyDescent="0.2">
      <c r="A931">
        <v>930</v>
      </c>
      <c r="B931" t="s">
        <v>122</v>
      </c>
      <c r="C931" s="1">
        <v>222000</v>
      </c>
      <c r="Q931" s="22">
        <v>1294</v>
      </c>
      <c r="R931" s="23">
        <v>162900</v>
      </c>
      <c r="V931" s="23">
        <v>115000</v>
      </c>
    </row>
    <row r="932" spans="1:22" x14ac:dyDescent="0.2">
      <c r="A932">
        <v>931</v>
      </c>
      <c r="B932" t="s">
        <v>87</v>
      </c>
      <c r="C932" s="1">
        <v>201000</v>
      </c>
      <c r="Q932" s="22">
        <v>1295</v>
      </c>
      <c r="R932" s="23">
        <v>115000</v>
      </c>
      <c r="V932" s="23">
        <v>138500</v>
      </c>
    </row>
    <row r="933" spans="1:22" x14ac:dyDescent="0.2">
      <c r="A933">
        <v>932</v>
      </c>
      <c r="B933" t="s">
        <v>87</v>
      </c>
      <c r="C933" s="1">
        <v>117500</v>
      </c>
      <c r="Q933" s="22">
        <v>1296</v>
      </c>
      <c r="R933" s="23">
        <v>138500</v>
      </c>
      <c r="V933" s="23">
        <v>155000</v>
      </c>
    </row>
    <row r="934" spans="1:22" x14ac:dyDescent="0.2">
      <c r="A934">
        <v>933</v>
      </c>
      <c r="B934" t="s">
        <v>122</v>
      </c>
      <c r="C934" s="1">
        <v>320000</v>
      </c>
      <c r="Q934" s="22">
        <v>1297</v>
      </c>
      <c r="R934" s="23">
        <v>155000</v>
      </c>
      <c r="V934" s="23">
        <v>140000</v>
      </c>
    </row>
    <row r="935" spans="1:22" x14ac:dyDescent="0.2">
      <c r="A935">
        <v>934</v>
      </c>
      <c r="B935" t="s">
        <v>112</v>
      </c>
      <c r="C935" s="1">
        <v>190000</v>
      </c>
      <c r="Q935" s="22">
        <v>1298</v>
      </c>
      <c r="R935" s="23">
        <v>140000</v>
      </c>
      <c r="V935" s="23">
        <v>154000</v>
      </c>
    </row>
    <row r="936" spans="1:22" x14ac:dyDescent="0.2">
      <c r="A936">
        <v>935</v>
      </c>
      <c r="B936" t="s">
        <v>87</v>
      </c>
      <c r="C936" s="1">
        <v>242000</v>
      </c>
      <c r="Q936" s="22">
        <v>1300</v>
      </c>
      <c r="R936" s="23">
        <v>154000</v>
      </c>
      <c r="V936" s="23">
        <v>177500</v>
      </c>
    </row>
    <row r="937" spans="1:22" x14ac:dyDescent="0.2">
      <c r="A937">
        <v>936</v>
      </c>
      <c r="B937" t="s">
        <v>87</v>
      </c>
      <c r="C937" s="1">
        <v>79900</v>
      </c>
      <c r="Q937" s="22">
        <v>1302</v>
      </c>
      <c r="R937" s="23">
        <v>177500</v>
      </c>
      <c r="V937" s="23">
        <v>290000</v>
      </c>
    </row>
    <row r="938" spans="1:22" x14ac:dyDescent="0.2">
      <c r="A938">
        <v>937</v>
      </c>
      <c r="B938" t="s">
        <v>87</v>
      </c>
      <c r="C938" s="1">
        <v>184900</v>
      </c>
      <c r="Q938" s="22">
        <v>1303</v>
      </c>
      <c r="R938" s="23">
        <v>290000</v>
      </c>
      <c r="V938" s="23">
        <v>232000</v>
      </c>
    </row>
    <row r="939" spans="1:22" x14ac:dyDescent="0.2">
      <c r="A939">
        <v>938</v>
      </c>
      <c r="B939" t="s">
        <v>87</v>
      </c>
      <c r="C939" s="1">
        <v>253000</v>
      </c>
      <c r="Q939" s="22">
        <v>1304</v>
      </c>
      <c r="R939" s="23">
        <v>232000</v>
      </c>
      <c r="V939" s="23">
        <v>130000</v>
      </c>
    </row>
    <row r="940" spans="1:22" x14ac:dyDescent="0.2">
      <c r="A940">
        <v>939</v>
      </c>
      <c r="B940" t="s">
        <v>87</v>
      </c>
      <c r="C940" s="1">
        <v>239799</v>
      </c>
      <c r="Q940" s="22">
        <v>1305</v>
      </c>
      <c r="R940" s="23">
        <v>130000</v>
      </c>
      <c r="V940" s="23">
        <v>202500</v>
      </c>
    </row>
    <row r="941" spans="1:22" x14ac:dyDescent="0.2">
      <c r="A941">
        <v>940</v>
      </c>
      <c r="B941" t="s">
        <v>87</v>
      </c>
      <c r="C941" s="1">
        <v>244400</v>
      </c>
      <c r="Q941" s="22">
        <v>1307</v>
      </c>
      <c r="R941" s="23">
        <v>202500</v>
      </c>
      <c r="V941" s="23">
        <v>138000</v>
      </c>
    </row>
    <row r="942" spans="1:22" x14ac:dyDescent="0.2">
      <c r="A942">
        <v>941</v>
      </c>
      <c r="B942" t="s">
        <v>87</v>
      </c>
      <c r="C942" s="1">
        <v>150900</v>
      </c>
      <c r="Q942" s="22">
        <v>1308</v>
      </c>
      <c r="R942" s="23">
        <v>138000</v>
      </c>
      <c r="V942" s="23">
        <v>147000</v>
      </c>
    </row>
    <row r="943" spans="1:22" x14ac:dyDescent="0.2">
      <c r="A943">
        <v>942</v>
      </c>
      <c r="B943" t="s">
        <v>112</v>
      </c>
      <c r="C943" s="1">
        <v>214000</v>
      </c>
      <c r="Q943" s="22">
        <v>1309</v>
      </c>
      <c r="R943" s="23">
        <v>147000</v>
      </c>
      <c r="V943" s="23">
        <v>179200</v>
      </c>
    </row>
    <row r="944" spans="1:22" x14ac:dyDescent="0.2">
      <c r="A944">
        <v>943</v>
      </c>
      <c r="B944" t="s">
        <v>87</v>
      </c>
      <c r="C944" s="1">
        <v>150000</v>
      </c>
      <c r="Q944" s="22">
        <v>1310</v>
      </c>
      <c r="R944" s="23">
        <v>179200</v>
      </c>
      <c r="V944" s="23">
        <v>335000</v>
      </c>
    </row>
    <row r="945" spans="1:22" x14ac:dyDescent="0.2">
      <c r="A945">
        <v>944</v>
      </c>
      <c r="B945" t="s">
        <v>87</v>
      </c>
      <c r="C945" s="1">
        <v>143000</v>
      </c>
      <c r="Q945" s="22">
        <v>1311</v>
      </c>
      <c r="R945" s="23">
        <v>335000</v>
      </c>
      <c r="V945" s="23">
        <v>203000</v>
      </c>
    </row>
    <row r="946" spans="1:22" x14ac:dyDescent="0.2">
      <c r="A946">
        <v>945</v>
      </c>
      <c r="B946" t="s">
        <v>166</v>
      </c>
      <c r="C946" s="1">
        <v>137500</v>
      </c>
      <c r="Q946" s="22">
        <v>1312</v>
      </c>
      <c r="R946" s="23">
        <v>203000</v>
      </c>
      <c r="V946" s="23">
        <v>302000</v>
      </c>
    </row>
    <row r="947" spans="1:22" x14ac:dyDescent="0.2">
      <c r="A947">
        <v>946</v>
      </c>
      <c r="B947" t="s">
        <v>122</v>
      </c>
      <c r="C947" s="1">
        <v>124900</v>
      </c>
      <c r="Q947" s="22">
        <v>1313</v>
      </c>
      <c r="R947" s="23">
        <v>302000</v>
      </c>
      <c r="V947" s="23">
        <v>119000</v>
      </c>
    </row>
    <row r="948" spans="1:22" x14ac:dyDescent="0.2">
      <c r="A948">
        <v>947</v>
      </c>
      <c r="B948" t="s">
        <v>87</v>
      </c>
      <c r="C948" s="1">
        <v>143000</v>
      </c>
      <c r="Q948" s="22">
        <v>1315</v>
      </c>
      <c r="R948" s="23">
        <v>119000</v>
      </c>
      <c r="V948" s="23">
        <v>206900</v>
      </c>
    </row>
    <row r="949" spans="1:22" x14ac:dyDescent="0.2">
      <c r="A949">
        <v>948</v>
      </c>
      <c r="B949" t="s">
        <v>87</v>
      </c>
      <c r="C949" s="1">
        <v>270000</v>
      </c>
      <c r="Q949" s="22">
        <v>1316</v>
      </c>
      <c r="R949" s="23">
        <v>206900</v>
      </c>
      <c r="V949" s="23">
        <v>295493</v>
      </c>
    </row>
    <row r="950" spans="1:22" x14ac:dyDescent="0.2">
      <c r="A950">
        <v>949</v>
      </c>
      <c r="B950" t="s">
        <v>87</v>
      </c>
      <c r="C950" s="1">
        <v>192500</v>
      </c>
      <c r="Q950" s="22">
        <v>1317</v>
      </c>
      <c r="R950" s="23">
        <v>295493</v>
      </c>
      <c r="V950" s="23">
        <v>111000</v>
      </c>
    </row>
    <row r="951" spans="1:22" x14ac:dyDescent="0.2">
      <c r="A951">
        <v>950</v>
      </c>
      <c r="B951" t="s">
        <v>87</v>
      </c>
      <c r="C951" s="1">
        <v>197500</v>
      </c>
      <c r="Q951" s="22">
        <v>1320</v>
      </c>
      <c r="R951" s="23">
        <v>111000</v>
      </c>
      <c r="V951" s="23">
        <v>156500</v>
      </c>
    </row>
    <row r="952" spans="1:22" x14ac:dyDescent="0.2">
      <c r="A952">
        <v>951</v>
      </c>
      <c r="B952" t="s">
        <v>87</v>
      </c>
      <c r="C952" s="1">
        <v>129000</v>
      </c>
      <c r="Q952" s="22">
        <v>1321</v>
      </c>
      <c r="R952" s="23">
        <v>156500</v>
      </c>
      <c r="V952" s="23">
        <v>190000</v>
      </c>
    </row>
    <row r="953" spans="1:22" x14ac:dyDescent="0.2">
      <c r="A953">
        <v>952</v>
      </c>
      <c r="B953" t="s">
        <v>122</v>
      </c>
      <c r="C953" s="1">
        <v>119900</v>
      </c>
      <c r="Q953" s="22">
        <v>1323</v>
      </c>
      <c r="R953" s="23">
        <v>190000</v>
      </c>
      <c r="V953" s="23">
        <v>82500</v>
      </c>
    </row>
    <row r="954" spans="1:22" x14ac:dyDescent="0.2">
      <c r="A954">
        <v>953</v>
      </c>
      <c r="B954" t="s">
        <v>87</v>
      </c>
      <c r="C954" s="1">
        <v>133900</v>
      </c>
      <c r="Q954" s="22">
        <v>1324</v>
      </c>
      <c r="R954" s="23">
        <v>82500</v>
      </c>
      <c r="V954" s="23">
        <v>147000</v>
      </c>
    </row>
    <row r="955" spans="1:22" x14ac:dyDescent="0.2">
      <c r="A955">
        <v>954</v>
      </c>
      <c r="B955" t="s">
        <v>87</v>
      </c>
      <c r="C955" s="1">
        <v>172000</v>
      </c>
      <c r="Q955" s="22">
        <v>1325</v>
      </c>
      <c r="R955" s="23">
        <v>147000</v>
      </c>
      <c r="V955" s="23">
        <v>55000</v>
      </c>
    </row>
    <row r="956" spans="1:22" x14ac:dyDescent="0.2">
      <c r="A956">
        <v>955</v>
      </c>
      <c r="B956" t="s">
        <v>166</v>
      </c>
      <c r="C956" s="1">
        <v>127500</v>
      </c>
      <c r="Q956" s="22">
        <v>1326</v>
      </c>
      <c r="R956" s="23">
        <v>55000</v>
      </c>
      <c r="V956" s="23">
        <v>79000</v>
      </c>
    </row>
    <row r="957" spans="1:22" x14ac:dyDescent="0.2">
      <c r="A957">
        <v>956</v>
      </c>
      <c r="B957" t="s">
        <v>87</v>
      </c>
      <c r="C957" s="1">
        <v>145000</v>
      </c>
      <c r="Q957" s="22">
        <v>1327</v>
      </c>
      <c r="R957" s="23">
        <v>79000</v>
      </c>
      <c r="V957" s="23">
        <v>130500</v>
      </c>
    </row>
    <row r="958" spans="1:22" x14ac:dyDescent="0.2">
      <c r="A958">
        <v>957</v>
      </c>
      <c r="B958" t="s">
        <v>87</v>
      </c>
      <c r="C958" s="1">
        <v>124000</v>
      </c>
      <c r="Q958" s="22">
        <v>1328</v>
      </c>
      <c r="R958" s="23">
        <v>130500</v>
      </c>
      <c r="V958" s="23">
        <v>176500</v>
      </c>
    </row>
    <row r="959" spans="1:22" x14ac:dyDescent="0.2">
      <c r="A959">
        <v>958</v>
      </c>
      <c r="B959" t="s">
        <v>87</v>
      </c>
      <c r="C959" s="1">
        <v>132000</v>
      </c>
      <c r="Q959" s="22">
        <v>1330</v>
      </c>
      <c r="R959" s="23">
        <v>176500</v>
      </c>
      <c r="V959" s="23">
        <v>227000</v>
      </c>
    </row>
    <row r="960" spans="1:22" x14ac:dyDescent="0.2">
      <c r="A960">
        <v>959</v>
      </c>
      <c r="B960" t="s">
        <v>87</v>
      </c>
      <c r="C960" s="1">
        <v>185000</v>
      </c>
      <c r="Q960" s="22">
        <v>1331</v>
      </c>
      <c r="R960" s="23">
        <v>227000</v>
      </c>
      <c r="V960" s="23">
        <v>132500</v>
      </c>
    </row>
    <row r="961" spans="1:22" x14ac:dyDescent="0.2">
      <c r="A961">
        <v>960</v>
      </c>
      <c r="B961" t="s">
        <v>112</v>
      </c>
      <c r="C961" s="1">
        <v>155000</v>
      </c>
      <c r="Q961" s="22">
        <v>1332</v>
      </c>
      <c r="R961" s="23">
        <v>132500</v>
      </c>
      <c r="V961" s="23">
        <v>100000</v>
      </c>
    </row>
    <row r="962" spans="1:22" x14ac:dyDescent="0.2">
      <c r="A962">
        <v>961</v>
      </c>
      <c r="B962" t="s">
        <v>87</v>
      </c>
      <c r="C962" s="1">
        <v>116500</v>
      </c>
      <c r="Q962" s="22">
        <v>1333</v>
      </c>
      <c r="R962" s="23">
        <v>100000</v>
      </c>
      <c r="V962" s="23">
        <v>125000</v>
      </c>
    </row>
    <row r="963" spans="1:22" x14ac:dyDescent="0.2">
      <c r="A963">
        <v>962</v>
      </c>
      <c r="B963" t="s">
        <v>122</v>
      </c>
      <c r="C963" s="1">
        <v>272000</v>
      </c>
      <c r="Q963" s="22">
        <v>1335</v>
      </c>
      <c r="R963" s="23">
        <v>125000</v>
      </c>
      <c r="V963" s="23">
        <v>167900</v>
      </c>
    </row>
    <row r="964" spans="1:22" x14ac:dyDescent="0.2">
      <c r="A964">
        <v>963</v>
      </c>
      <c r="B964" t="s">
        <v>122</v>
      </c>
      <c r="C964" s="1">
        <v>155000</v>
      </c>
      <c r="Q964" s="22">
        <v>1336</v>
      </c>
      <c r="R964" s="23">
        <v>167900</v>
      </c>
      <c r="V964" s="23">
        <v>135000</v>
      </c>
    </row>
    <row r="965" spans="1:22" x14ac:dyDescent="0.2">
      <c r="A965">
        <v>964</v>
      </c>
      <c r="B965" t="s">
        <v>122</v>
      </c>
      <c r="C965" s="1">
        <v>239000</v>
      </c>
      <c r="Q965" s="22">
        <v>1337</v>
      </c>
      <c r="R965" s="23">
        <v>135000</v>
      </c>
      <c r="V965" s="23">
        <v>123000</v>
      </c>
    </row>
    <row r="966" spans="1:22" x14ac:dyDescent="0.2">
      <c r="A966">
        <v>965</v>
      </c>
      <c r="B966" t="s">
        <v>122</v>
      </c>
      <c r="C966" s="1">
        <v>214900</v>
      </c>
      <c r="Q966" s="22">
        <v>1341</v>
      </c>
      <c r="R966" s="23">
        <v>123000</v>
      </c>
      <c r="V966" s="23">
        <v>155000</v>
      </c>
    </row>
    <row r="967" spans="1:22" x14ac:dyDescent="0.2">
      <c r="A967">
        <v>966</v>
      </c>
      <c r="B967" t="s">
        <v>87</v>
      </c>
      <c r="C967" s="1">
        <v>178900</v>
      </c>
      <c r="Q967" s="22">
        <v>1342</v>
      </c>
      <c r="R967" s="23">
        <v>155000</v>
      </c>
      <c r="V967" s="23">
        <v>228500</v>
      </c>
    </row>
    <row r="968" spans="1:22" x14ac:dyDescent="0.2">
      <c r="A968">
        <v>967</v>
      </c>
      <c r="B968" t="s">
        <v>87</v>
      </c>
      <c r="C968" s="1">
        <v>160000</v>
      </c>
      <c r="Q968" s="22">
        <v>1343</v>
      </c>
      <c r="R968" s="23">
        <v>228500</v>
      </c>
      <c r="V968" s="23">
        <v>177000</v>
      </c>
    </row>
    <row r="969" spans="1:22" x14ac:dyDescent="0.2">
      <c r="A969">
        <v>968</v>
      </c>
      <c r="B969" t="s">
        <v>87</v>
      </c>
      <c r="C969" s="1">
        <v>135000</v>
      </c>
      <c r="Q969" s="22">
        <v>1344</v>
      </c>
      <c r="R969" s="23">
        <v>177000</v>
      </c>
      <c r="V969" s="23">
        <v>108500</v>
      </c>
    </row>
    <row r="970" spans="1:22" x14ac:dyDescent="0.2">
      <c r="A970">
        <v>969</v>
      </c>
      <c r="B970" t="s">
        <v>87</v>
      </c>
      <c r="C970" s="1">
        <v>37900</v>
      </c>
      <c r="Q970" s="22">
        <v>1346</v>
      </c>
      <c r="R970" s="23">
        <v>108500</v>
      </c>
      <c r="V970" s="23">
        <v>215000</v>
      </c>
    </row>
    <row r="971" spans="1:22" x14ac:dyDescent="0.2">
      <c r="A971">
        <v>970</v>
      </c>
      <c r="B971" t="s">
        <v>87</v>
      </c>
      <c r="C971" s="1">
        <v>140000</v>
      </c>
      <c r="Q971" s="22">
        <v>1349</v>
      </c>
      <c r="R971" s="23">
        <v>215000</v>
      </c>
      <c r="V971" s="23">
        <v>122000</v>
      </c>
    </row>
    <row r="972" spans="1:22" x14ac:dyDescent="0.2">
      <c r="A972">
        <v>971</v>
      </c>
      <c r="B972" t="s">
        <v>87</v>
      </c>
      <c r="C972" s="1">
        <v>135000</v>
      </c>
      <c r="Q972" s="22">
        <v>1350</v>
      </c>
      <c r="R972" s="23">
        <v>122000</v>
      </c>
      <c r="V972" s="23">
        <v>200000</v>
      </c>
    </row>
    <row r="973" spans="1:22" x14ac:dyDescent="0.2">
      <c r="A973">
        <v>972</v>
      </c>
      <c r="B973" t="s">
        <v>87</v>
      </c>
      <c r="C973" s="1">
        <v>173000</v>
      </c>
      <c r="Q973" s="22">
        <v>1351</v>
      </c>
      <c r="R973" s="23">
        <v>200000</v>
      </c>
      <c r="V973" s="23">
        <v>171000</v>
      </c>
    </row>
    <row r="974" spans="1:22" x14ac:dyDescent="0.2">
      <c r="A974">
        <v>973</v>
      </c>
      <c r="B974" t="s">
        <v>87</v>
      </c>
      <c r="C974" s="1">
        <v>99500</v>
      </c>
      <c r="Q974" s="22">
        <v>1352</v>
      </c>
      <c r="R974" s="23">
        <v>171000</v>
      </c>
      <c r="V974" s="23">
        <v>134900</v>
      </c>
    </row>
    <row r="975" spans="1:22" x14ac:dyDescent="0.2">
      <c r="A975">
        <v>974</v>
      </c>
      <c r="B975" t="s">
        <v>122</v>
      </c>
      <c r="C975" s="1">
        <v>182000</v>
      </c>
      <c r="Q975" s="22">
        <v>1353</v>
      </c>
      <c r="R975" s="23">
        <v>134900</v>
      </c>
      <c r="V975" s="23">
        <v>235000</v>
      </c>
    </row>
    <row r="976" spans="1:22" x14ac:dyDescent="0.2">
      <c r="A976">
        <v>975</v>
      </c>
      <c r="B976" t="s">
        <v>122</v>
      </c>
      <c r="C976" s="1">
        <v>167500</v>
      </c>
      <c r="Q976" s="22">
        <v>1355</v>
      </c>
      <c r="R976" s="23">
        <v>235000</v>
      </c>
      <c r="V976" s="23">
        <v>170000</v>
      </c>
    </row>
    <row r="977" spans="1:22" x14ac:dyDescent="0.2">
      <c r="A977">
        <v>976</v>
      </c>
      <c r="B977" t="s">
        <v>112</v>
      </c>
      <c r="C977" s="1">
        <v>165000</v>
      </c>
      <c r="Q977" s="22">
        <v>1356</v>
      </c>
      <c r="R977" s="23">
        <v>170000</v>
      </c>
      <c r="V977" s="23">
        <v>177500</v>
      </c>
    </row>
    <row r="978" spans="1:22" x14ac:dyDescent="0.2">
      <c r="A978">
        <v>977</v>
      </c>
      <c r="B978" t="s">
        <v>87</v>
      </c>
      <c r="C978" s="1">
        <v>85500</v>
      </c>
      <c r="Q978" s="22">
        <v>1359</v>
      </c>
      <c r="R978" s="23">
        <v>177500</v>
      </c>
      <c r="V978" s="23">
        <v>189000</v>
      </c>
    </row>
    <row r="979" spans="1:22" x14ac:dyDescent="0.2">
      <c r="A979">
        <v>978</v>
      </c>
      <c r="B979" t="s">
        <v>87</v>
      </c>
      <c r="C979" s="1">
        <v>199900</v>
      </c>
      <c r="Q979" s="22">
        <v>1361</v>
      </c>
      <c r="R979" s="23">
        <v>189000</v>
      </c>
      <c r="V979" s="23">
        <v>260000</v>
      </c>
    </row>
    <row r="980" spans="1:22" x14ac:dyDescent="0.2">
      <c r="A980">
        <v>979</v>
      </c>
      <c r="B980" t="s">
        <v>87</v>
      </c>
      <c r="C980" s="1">
        <v>110000</v>
      </c>
      <c r="Q980" s="22">
        <v>1362</v>
      </c>
      <c r="R980" s="23">
        <v>260000</v>
      </c>
      <c r="V980" s="23">
        <v>156932</v>
      </c>
    </row>
    <row r="981" spans="1:22" x14ac:dyDescent="0.2">
      <c r="A981">
        <v>980</v>
      </c>
      <c r="B981" t="s">
        <v>122</v>
      </c>
      <c r="C981" s="1">
        <v>139000</v>
      </c>
      <c r="Q981" s="22">
        <v>1364</v>
      </c>
      <c r="R981" s="23">
        <v>156932</v>
      </c>
      <c r="V981" s="23">
        <v>144152</v>
      </c>
    </row>
    <row r="982" spans="1:22" x14ac:dyDescent="0.2">
      <c r="A982">
        <v>981</v>
      </c>
      <c r="B982" t="s">
        <v>122</v>
      </c>
      <c r="C982" s="1">
        <v>178400</v>
      </c>
      <c r="Q982" s="22">
        <v>1365</v>
      </c>
      <c r="R982" s="23">
        <v>144152</v>
      </c>
      <c r="V982" s="23">
        <v>216000</v>
      </c>
    </row>
    <row r="983" spans="1:22" x14ac:dyDescent="0.2">
      <c r="A983">
        <v>982</v>
      </c>
      <c r="B983" t="s">
        <v>122</v>
      </c>
      <c r="C983" s="1">
        <v>336000</v>
      </c>
      <c r="Q983" s="22">
        <v>1366</v>
      </c>
      <c r="R983" s="23">
        <v>216000</v>
      </c>
      <c r="V983" s="23">
        <v>193000</v>
      </c>
    </row>
    <row r="984" spans="1:22" x14ac:dyDescent="0.2">
      <c r="A984">
        <v>983</v>
      </c>
      <c r="B984" t="s">
        <v>87</v>
      </c>
      <c r="C984" s="1">
        <v>159895</v>
      </c>
      <c r="Q984" s="22">
        <v>1367</v>
      </c>
      <c r="R984" s="23">
        <v>193000</v>
      </c>
      <c r="V984" s="23">
        <v>127000</v>
      </c>
    </row>
    <row r="985" spans="1:22" x14ac:dyDescent="0.2">
      <c r="A985">
        <v>984</v>
      </c>
      <c r="B985" t="s">
        <v>122</v>
      </c>
      <c r="C985" s="1">
        <v>255900</v>
      </c>
      <c r="Q985" s="22">
        <v>1368</v>
      </c>
      <c r="R985" s="23">
        <v>127000</v>
      </c>
      <c r="V985" s="23">
        <v>144000</v>
      </c>
    </row>
    <row r="986" spans="1:22" x14ac:dyDescent="0.2">
      <c r="A986">
        <v>985</v>
      </c>
      <c r="B986" t="s">
        <v>87</v>
      </c>
      <c r="C986" s="1">
        <v>126000</v>
      </c>
      <c r="Q986" s="22">
        <v>1369</v>
      </c>
      <c r="R986" s="23">
        <v>144000</v>
      </c>
      <c r="V986" s="23">
        <v>165500</v>
      </c>
    </row>
    <row r="987" spans="1:22" x14ac:dyDescent="0.2">
      <c r="A987">
        <v>986</v>
      </c>
      <c r="B987" t="s">
        <v>87</v>
      </c>
      <c r="C987" s="1">
        <v>125000</v>
      </c>
      <c r="Q987" s="22">
        <v>1372</v>
      </c>
      <c r="R987" s="23">
        <v>165500</v>
      </c>
      <c r="V987" s="23">
        <v>466500</v>
      </c>
    </row>
    <row r="988" spans="1:22" x14ac:dyDescent="0.2">
      <c r="A988">
        <v>987</v>
      </c>
      <c r="B988" t="s">
        <v>122</v>
      </c>
      <c r="C988" s="1">
        <v>117000</v>
      </c>
      <c r="Q988" s="22">
        <v>1374</v>
      </c>
      <c r="R988" s="23">
        <v>466500</v>
      </c>
      <c r="V988" s="23">
        <v>250000</v>
      </c>
    </row>
    <row r="989" spans="1:22" x14ac:dyDescent="0.2">
      <c r="A989">
        <v>988</v>
      </c>
      <c r="B989" t="s">
        <v>87</v>
      </c>
      <c r="C989" s="1">
        <v>395192</v>
      </c>
      <c r="Q989" s="22">
        <v>1375</v>
      </c>
      <c r="R989" s="23">
        <v>250000</v>
      </c>
      <c r="V989" s="23">
        <v>239000</v>
      </c>
    </row>
    <row r="990" spans="1:22" x14ac:dyDescent="0.2">
      <c r="A990">
        <v>989</v>
      </c>
      <c r="B990" t="s">
        <v>87</v>
      </c>
      <c r="C990" s="1">
        <v>195000</v>
      </c>
      <c r="Q990" s="22">
        <v>1376</v>
      </c>
      <c r="R990" s="23">
        <v>239000</v>
      </c>
      <c r="V990" s="23">
        <v>91000</v>
      </c>
    </row>
    <row r="991" spans="1:22" x14ac:dyDescent="0.2">
      <c r="A991">
        <v>990</v>
      </c>
      <c r="B991" t="s">
        <v>87</v>
      </c>
      <c r="C991" s="1">
        <v>197000</v>
      </c>
      <c r="Q991" s="22">
        <v>1377</v>
      </c>
      <c r="R991" s="23">
        <v>91000</v>
      </c>
      <c r="V991" s="23">
        <v>117000</v>
      </c>
    </row>
    <row r="992" spans="1:22" x14ac:dyDescent="0.2">
      <c r="A992">
        <v>991</v>
      </c>
      <c r="B992" t="s">
        <v>87</v>
      </c>
      <c r="C992" s="1">
        <v>348000</v>
      </c>
      <c r="Q992" s="22">
        <v>1378</v>
      </c>
      <c r="R992" s="23">
        <v>117000</v>
      </c>
      <c r="V992" s="23">
        <v>83000</v>
      </c>
    </row>
    <row r="993" spans="1:22" x14ac:dyDescent="0.2">
      <c r="A993">
        <v>992</v>
      </c>
      <c r="B993" t="s">
        <v>122</v>
      </c>
      <c r="C993" s="1">
        <v>168000</v>
      </c>
      <c r="Q993" s="22">
        <v>1379</v>
      </c>
      <c r="R993" s="23">
        <v>83000</v>
      </c>
      <c r="V993" s="23">
        <v>167500</v>
      </c>
    </row>
    <row r="994" spans="1:22" x14ac:dyDescent="0.2">
      <c r="A994">
        <v>993</v>
      </c>
      <c r="B994" t="s">
        <v>87</v>
      </c>
      <c r="C994" s="1">
        <v>187000</v>
      </c>
      <c r="Q994" s="22">
        <v>1380</v>
      </c>
      <c r="R994" s="23">
        <v>167500</v>
      </c>
      <c r="V994" s="23">
        <v>58500</v>
      </c>
    </row>
    <row r="995" spans="1:22" x14ac:dyDescent="0.2">
      <c r="A995">
        <v>994</v>
      </c>
      <c r="B995" t="s">
        <v>87</v>
      </c>
      <c r="C995" s="1">
        <v>173900</v>
      </c>
      <c r="Q995" s="22">
        <v>1381</v>
      </c>
      <c r="R995" s="23">
        <v>58500</v>
      </c>
      <c r="V995" s="23">
        <v>112000</v>
      </c>
    </row>
    <row r="996" spans="1:22" x14ac:dyDescent="0.2">
      <c r="A996">
        <v>995</v>
      </c>
      <c r="B996" t="s">
        <v>112</v>
      </c>
      <c r="C996" s="1">
        <v>337500</v>
      </c>
      <c r="Q996" s="22">
        <v>1384</v>
      </c>
      <c r="R996" s="23">
        <v>112000</v>
      </c>
      <c r="V996" s="23">
        <v>105000</v>
      </c>
    </row>
    <row r="997" spans="1:22" x14ac:dyDescent="0.2">
      <c r="A997">
        <v>996</v>
      </c>
      <c r="B997" t="s">
        <v>87</v>
      </c>
      <c r="C997" s="1">
        <v>121600</v>
      </c>
      <c r="Q997" s="22">
        <v>1385</v>
      </c>
      <c r="R997" s="23">
        <v>105000</v>
      </c>
      <c r="V997" s="23">
        <v>125500</v>
      </c>
    </row>
    <row r="998" spans="1:22" x14ac:dyDescent="0.2">
      <c r="A998">
        <v>997</v>
      </c>
      <c r="B998" t="s">
        <v>87</v>
      </c>
      <c r="C998" s="1">
        <v>136500</v>
      </c>
      <c r="Q998" s="22">
        <v>1386</v>
      </c>
      <c r="R998" s="23">
        <v>125500</v>
      </c>
      <c r="V998" s="23">
        <v>250000</v>
      </c>
    </row>
    <row r="999" spans="1:22" x14ac:dyDescent="0.2">
      <c r="A999">
        <v>998</v>
      </c>
      <c r="B999" t="s">
        <v>87</v>
      </c>
      <c r="C999" s="1">
        <v>185000</v>
      </c>
      <c r="Q999" s="22">
        <v>1387</v>
      </c>
      <c r="R999" s="23">
        <v>250000</v>
      </c>
      <c r="V999" s="23">
        <v>136000</v>
      </c>
    </row>
    <row r="1000" spans="1:22" x14ac:dyDescent="0.2">
      <c r="A1000">
        <v>999</v>
      </c>
      <c r="B1000" t="s">
        <v>87</v>
      </c>
      <c r="C1000" s="1">
        <v>91000</v>
      </c>
      <c r="Q1000" s="22">
        <v>1388</v>
      </c>
      <c r="R1000" s="23">
        <v>136000</v>
      </c>
      <c r="V1000" s="23">
        <v>131000</v>
      </c>
    </row>
    <row r="1001" spans="1:22" x14ac:dyDescent="0.2">
      <c r="A1001">
        <v>1000</v>
      </c>
      <c r="B1001" t="s">
        <v>87</v>
      </c>
      <c r="C1001" s="1">
        <v>206000</v>
      </c>
      <c r="Q1001" s="22">
        <v>1390</v>
      </c>
      <c r="R1001" s="23">
        <v>131000</v>
      </c>
      <c r="V1001" s="23">
        <v>235000</v>
      </c>
    </row>
    <row r="1002" spans="1:22" x14ac:dyDescent="0.2">
      <c r="A1002">
        <v>1001</v>
      </c>
      <c r="B1002" t="s">
        <v>122</v>
      </c>
      <c r="C1002" s="1">
        <v>82000</v>
      </c>
      <c r="Q1002" s="22">
        <v>1391</v>
      </c>
      <c r="R1002" s="23">
        <v>235000</v>
      </c>
      <c r="V1002" s="23">
        <v>124000</v>
      </c>
    </row>
    <row r="1003" spans="1:22" x14ac:dyDescent="0.2">
      <c r="A1003">
        <v>1002</v>
      </c>
      <c r="B1003" t="s">
        <v>122</v>
      </c>
      <c r="C1003" s="1">
        <v>86000</v>
      </c>
      <c r="Q1003" s="22">
        <v>1392</v>
      </c>
      <c r="R1003" s="23">
        <v>124000</v>
      </c>
      <c r="V1003" s="23">
        <v>123000</v>
      </c>
    </row>
    <row r="1004" spans="1:22" x14ac:dyDescent="0.2">
      <c r="A1004">
        <v>1003</v>
      </c>
      <c r="B1004" t="s">
        <v>87</v>
      </c>
      <c r="C1004" s="1">
        <v>232000</v>
      </c>
      <c r="Q1004" s="22">
        <v>1393</v>
      </c>
      <c r="R1004" s="23">
        <v>123000</v>
      </c>
      <c r="V1004" s="23">
        <v>163000</v>
      </c>
    </row>
    <row r="1005" spans="1:22" x14ac:dyDescent="0.2">
      <c r="A1005">
        <v>1004</v>
      </c>
      <c r="B1005" t="s">
        <v>122</v>
      </c>
      <c r="C1005" s="1">
        <v>136905</v>
      </c>
      <c r="Q1005" s="22">
        <v>1394</v>
      </c>
      <c r="R1005" s="23">
        <v>163000</v>
      </c>
      <c r="V1005" s="23">
        <v>246578</v>
      </c>
    </row>
    <row r="1006" spans="1:22" x14ac:dyDescent="0.2">
      <c r="A1006">
        <v>1005</v>
      </c>
      <c r="B1006" t="s">
        <v>87</v>
      </c>
      <c r="C1006" s="1">
        <v>181000</v>
      </c>
      <c r="Q1006" s="22">
        <v>1395</v>
      </c>
      <c r="R1006" s="23">
        <v>246578</v>
      </c>
      <c r="V1006" s="23">
        <v>281213</v>
      </c>
    </row>
    <row r="1007" spans="1:22" x14ac:dyDescent="0.2">
      <c r="A1007">
        <v>1006</v>
      </c>
      <c r="B1007" t="s">
        <v>87</v>
      </c>
      <c r="C1007" s="1">
        <v>149900</v>
      </c>
      <c r="Q1007" s="22">
        <v>1396</v>
      </c>
      <c r="R1007" s="23">
        <v>281213</v>
      </c>
      <c r="V1007" s="23">
        <v>160000</v>
      </c>
    </row>
    <row r="1008" spans="1:22" x14ac:dyDescent="0.2">
      <c r="A1008">
        <v>1007</v>
      </c>
      <c r="B1008" t="s">
        <v>87</v>
      </c>
      <c r="C1008" s="1">
        <v>163500</v>
      </c>
      <c r="Q1008" s="22">
        <v>1397</v>
      </c>
      <c r="R1008" s="23">
        <v>160000</v>
      </c>
      <c r="V1008" s="23">
        <v>137500</v>
      </c>
    </row>
    <row r="1009" spans="1:22" x14ac:dyDescent="0.2">
      <c r="A1009">
        <v>1008</v>
      </c>
      <c r="B1009" t="s">
        <v>87</v>
      </c>
      <c r="C1009" s="1">
        <v>88000</v>
      </c>
      <c r="Q1009" s="22">
        <v>1398</v>
      </c>
      <c r="R1009" s="23">
        <v>137500</v>
      </c>
      <c r="V1009" s="23">
        <v>138000</v>
      </c>
    </row>
    <row r="1010" spans="1:22" x14ac:dyDescent="0.2">
      <c r="A1010">
        <v>1009</v>
      </c>
      <c r="B1010" t="s">
        <v>166</v>
      </c>
      <c r="C1010" s="1">
        <v>240000</v>
      </c>
      <c r="Q1010" s="22">
        <v>1399</v>
      </c>
      <c r="R1010" s="23">
        <v>138000</v>
      </c>
      <c r="V1010" s="23">
        <v>137450</v>
      </c>
    </row>
    <row r="1011" spans="1:22" x14ac:dyDescent="0.2">
      <c r="A1011">
        <v>1010</v>
      </c>
      <c r="B1011" t="s">
        <v>87</v>
      </c>
      <c r="C1011" s="1">
        <v>102000</v>
      </c>
      <c r="Q1011" s="22">
        <v>1400</v>
      </c>
      <c r="R1011" s="23">
        <v>137450</v>
      </c>
      <c r="V1011" s="23">
        <v>193000</v>
      </c>
    </row>
    <row r="1012" spans="1:22" x14ac:dyDescent="0.2">
      <c r="A1012">
        <v>1011</v>
      </c>
      <c r="B1012" t="s">
        <v>87</v>
      </c>
      <c r="C1012" s="1">
        <v>135000</v>
      </c>
      <c r="Q1012" s="22">
        <v>1402</v>
      </c>
      <c r="R1012" s="23">
        <v>193000</v>
      </c>
      <c r="V1012" s="23">
        <v>193879</v>
      </c>
    </row>
    <row r="1013" spans="1:22" x14ac:dyDescent="0.2">
      <c r="A1013">
        <v>1012</v>
      </c>
      <c r="B1013" t="s">
        <v>87</v>
      </c>
      <c r="C1013" s="1">
        <v>100000</v>
      </c>
      <c r="Q1013" s="22">
        <v>1403</v>
      </c>
      <c r="R1013" s="23">
        <v>193879</v>
      </c>
      <c r="V1013" s="23">
        <v>275000</v>
      </c>
    </row>
    <row r="1014" spans="1:22" x14ac:dyDescent="0.2">
      <c r="A1014">
        <v>1013</v>
      </c>
      <c r="B1014" t="s">
        <v>87</v>
      </c>
      <c r="C1014" s="1">
        <v>165000</v>
      </c>
      <c r="Q1014" s="22">
        <v>1406</v>
      </c>
      <c r="R1014" s="23">
        <v>275000</v>
      </c>
      <c r="V1014" s="23">
        <v>125500</v>
      </c>
    </row>
    <row r="1015" spans="1:22" x14ac:dyDescent="0.2">
      <c r="A1015">
        <v>1014</v>
      </c>
      <c r="B1015" t="s">
        <v>87</v>
      </c>
      <c r="C1015" s="1">
        <v>85000</v>
      </c>
      <c r="Q1015" s="22">
        <v>1409</v>
      </c>
      <c r="R1015" s="23">
        <v>125500</v>
      </c>
      <c r="V1015" s="23">
        <v>230000</v>
      </c>
    </row>
    <row r="1016" spans="1:22" x14ac:dyDescent="0.2">
      <c r="A1016">
        <v>1015</v>
      </c>
      <c r="B1016" t="s">
        <v>87</v>
      </c>
      <c r="C1016" s="1">
        <v>119200</v>
      </c>
      <c r="Q1016" s="22">
        <v>1411</v>
      </c>
      <c r="R1016" s="23">
        <v>230000</v>
      </c>
      <c r="V1016" s="23">
        <v>140000</v>
      </c>
    </row>
    <row r="1017" spans="1:22" x14ac:dyDescent="0.2">
      <c r="A1017">
        <v>1016</v>
      </c>
      <c r="B1017" t="s">
        <v>87</v>
      </c>
      <c r="C1017" s="1">
        <v>227000</v>
      </c>
      <c r="Q1017" s="22">
        <v>1412</v>
      </c>
      <c r="R1017" s="23">
        <v>140000</v>
      </c>
      <c r="V1017" s="23">
        <v>90000</v>
      </c>
    </row>
    <row r="1018" spans="1:22" x14ac:dyDescent="0.2">
      <c r="A1018">
        <v>1017</v>
      </c>
      <c r="B1018" t="s">
        <v>87</v>
      </c>
      <c r="C1018" s="1">
        <v>203000</v>
      </c>
      <c r="Q1018" s="22">
        <v>1413</v>
      </c>
      <c r="R1018" s="23">
        <v>90000</v>
      </c>
      <c r="V1018" s="23">
        <v>207000</v>
      </c>
    </row>
    <row r="1019" spans="1:22" x14ac:dyDescent="0.2">
      <c r="A1019">
        <v>1018</v>
      </c>
      <c r="B1019" t="s">
        <v>166</v>
      </c>
      <c r="C1019" s="1">
        <v>187500</v>
      </c>
      <c r="Q1019" s="22">
        <v>1415</v>
      </c>
      <c r="R1019" s="23">
        <v>207000</v>
      </c>
      <c r="V1019" s="23">
        <v>175900</v>
      </c>
    </row>
    <row r="1020" spans="1:22" x14ac:dyDescent="0.2">
      <c r="A1020">
        <v>1019</v>
      </c>
      <c r="B1020" t="s">
        <v>112</v>
      </c>
      <c r="C1020" s="1">
        <v>160000</v>
      </c>
      <c r="Q1020" s="22">
        <v>1416</v>
      </c>
      <c r="R1020" s="23">
        <v>175900</v>
      </c>
      <c r="V1020" s="23">
        <v>122500</v>
      </c>
    </row>
    <row r="1021" spans="1:22" x14ac:dyDescent="0.2">
      <c r="A1021">
        <v>1020</v>
      </c>
      <c r="B1021" t="s">
        <v>87</v>
      </c>
      <c r="C1021" s="1">
        <v>213490</v>
      </c>
      <c r="Q1021" s="22">
        <v>1417</v>
      </c>
      <c r="R1021" s="23">
        <v>122500</v>
      </c>
      <c r="V1021" s="23">
        <v>340000</v>
      </c>
    </row>
    <row r="1022" spans="1:22" x14ac:dyDescent="0.2">
      <c r="A1022">
        <v>1021</v>
      </c>
      <c r="B1022" t="s">
        <v>87</v>
      </c>
      <c r="C1022" s="1">
        <v>176000</v>
      </c>
      <c r="Q1022" s="22">
        <v>1418</v>
      </c>
      <c r="R1022" s="23">
        <v>340000</v>
      </c>
      <c r="V1022" s="23">
        <v>124000</v>
      </c>
    </row>
    <row r="1023" spans="1:22" x14ac:dyDescent="0.2">
      <c r="A1023">
        <v>1022</v>
      </c>
      <c r="B1023" t="s">
        <v>87</v>
      </c>
      <c r="C1023" s="1">
        <v>194000</v>
      </c>
      <c r="Q1023" s="22">
        <v>1419</v>
      </c>
      <c r="R1023" s="23">
        <v>124000</v>
      </c>
      <c r="V1023" s="23">
        <v>223000</v>
      </c>
    </row>
    <row r="1024" spans="1:22" x14ac:dyDescent="0.2">
      <c r="A1024">
        <v>1023</v>
      </c>
      <c r="B1024" t="s">
        <v>87</v>
      </c>
      <c r="C1024" s="1">
        <v>87000</v>
      </c>
      <c r="Q1024" s="22">
        <v>1420</v>
      </c>
      <c r="R1024" s="23">
        <v>223000</v>
      </c>
      <c r="V1024" s="23">
        <v>127500</v>
      </c>
    </row>
    <row r="1025" spans="1:22" x14ac:dyDescent="0.2">
      <c r="A1025">
        <v>1024</v>
      </c>
      <c r="B1025" t="s">
        <v>87</v>
      </c>
      <c r="C1025" s="1">
        <v>191000</v>
      </c>
      <c r="Q1025" s="22">
        <v>1422</v>
      </c>
      <c r="R1025" s="23">
        <v>127500</v>
      </c>
      <c r="V1025" s="23">
        <v>136500</v>
      </c>
    </row>
    <row r="1026" spans="1:22" x14ac:dyDescent="0.2">
      <c r="A1026">
        <v>1025</v>
      </c>
      <c r="B1026" t="s">
        <v>122</v>
      </c>
      <c r="C1026" s="1">
        <v>287000</v>
      </c>
      <c r="Q1026" s="22">
        <v>1423</v>
      </c>
      <c r="R1026" s="23">
        <v>136500</v>
      </c>
      <c r="V1026" s="23">
        <v>144000</v>
      </c>
    </row>
    <row r="1027" spans="1:22" x14ac:dyDescent="0.2">
      <c r="A1027">
        <v>1026</v>
      </c>
      <c r="B1027" t="s">
        <v>122</v>
      </c>
      <c r="C1027" s="1">
        <v>112500</v>
      </c>
      <c r="Q1027" s="22">
        <v>1425</v>
      </c>
      <c r="R1027" s="23">
        <v>144000</v>
      </c>
      <c r="V1027" s="23">
        <v>142000</v>
      </c>
    </row>
    <row r="1028" spans="1:22" x14ac:dyDescent="0.2">
      <c r="A1028">
        <v>1027</v>
      </c>
      <c r="B1028" t="s">
        <v>87</v>
      </c>
      <c r="C1028" s="1">
        <v>167500</v>
      </c>
      <c r="Q1028" s="22">
        <v>1426</v>
      </c>
      <c r="R1028" s="23">
        <v>142000</v>
      </c>
      <c r="V1028" s="23">
        <v>271000</v>
      </c>
    </row>
    <row r="1029" spans="1:22" x14ac:dyDescent="0.2">
      <c r="A1029">
        <v>1028</v>
      </c>
      <c r="B1029" t="s">
        <v>87</v>
      </c>
      <c r="C1029" s="1">
        <v>293077</v>
      </c>
      <c r="Q1029" s="22">
        <v>1427</v>
      </c>
      <c r="R1029" s="23">
        <v>271000</v>
      </c>
      <c r="V1029" s="23">
        <v>140000</v>
      </c>
    </row>
    <row r="1030" spans="1:22" x14ac:dyDescent="0.2">
      <c r="A1030">
        <v>1029</v>
      </c>
      <c r="B1030" t="s">
        <v>87</v>
      </c>
      <c r="C1030" s="1">
        <v>105000</v>
      </c>
      <c r="Q1030" s="22">
        <v>1428</v>
      </c>
      <c r="R1030" s="23">
        <v>140000</v>
      </c>
      <c r="V1030" s="23">
        <v>192140</v>
      </c>
    </row>
    <row r="1031" spans="1:22" x14ac:dyDescent="0.2">
      <c r="A1031">
        <v>1030</v>
      </c>
      <c r="B1031" t="s">
        <v>87</v>
      </c>
      <c r="C1031" s="1">
        <v>118000</v>
      </c>
      <c r="Q1031" s="22">
        <v>1431</v>
      </c>
      <c r="R1031" s="23">
        <v>192140</v>
      </c>
      <c r="V1031" s="23">
        <v>143750</v>
      </c>
    </row>
    <row r="1032" spans="1:22" x14ac:dyDescent="0.2">
      <c r="A1032">
        <v>1031</v>
      </c>
      <c r="B1032" t="s">
        <v>87</v>
      </c>
      <c r="C1032" s="1">
        <v>160000</v>
      </c>
      <c r="Q1032" s="22">
        <v>1432</v>
      </c>
      <c r="R1032" s="23">
        <v>143750</v>
      </c>
      <c r="V1032" s="23">
        <v>64500</v>
      </c>
    </row>
    <row r="1033" spans="1:22" x14ac:dyDescent="0.2">
      <c r="A1033">
        <v>1032</v>
      </c>
      <c r="B1033" t="s">
        <v>122</v>
      </c>
      <c r="C1033" s="1">
        <v>197000</v>
      </c>
      <c r="Q1033" s="22">
        <v>1433</v>
      </c>
      <c r="R1033" s="23">
        <v>64500</v>
      </c>
      <c r="V1033" s="23">
        <v>186500</v>
      </c>
    </row>
    <row r="1034" spans="1:22" x14ac:dyDescent="0.2">
      <c r="A1034">
        <v>1033</v>
      </c>
      <c r="B1034" t="s">
        <v>122</v>
      </c>
      <c r="C1034" s="1">
        <v>310000</v>
      </c>
      <c r="Q1034" s="22">
        <v>1434</v>
      </c>
      <c r="R1034" s="23">
        <v>186500</v>
      </c>
      <c r="V1034" s="23">
        <v>160000</v>
      </c>
    </row>
    <row r="1035" spans="1:22" x14ac:dyDescent="0.2">
      <c r="A1035">
        <v>1034</v>
      </c>
      <c r="B1035" t="s">
        <v>87</v>
      </c>
      <c r="C1035" s="1">
        <v>230000</v>
      </c>
      <c r="Q1035" s="22">
        <v>1435</v>
      </c>
      <c r="R1035" s="23">
        <v>160000</v>
      </c>
      <c r="V1035" s="23">
        <v>174000</v>
      </c>
    </row>
    <row r="1036" spans="1:22" x14ac:dyDescent="0.2">
      <c r="A1036">
        <v>1035</v>
      </c>
      <c r="B1036" t="s">
        <v>87</v>
      </c>
      <c r="C1036" s="1">
        <v>119750</v>
      </c>
      <c r="Q1036" s="22">
        <v>1436</v>
      </c>
      <c r="R1036" s="23">
        <v>174000</v>
      </c>
      <c r="V1036" s="23">
        <v>149700</v>
      </c>
    </row>
    <row r="1037" spans="1:22" x14ac:dyDescent="0.2">
      <c r="A1037">
        <v>1036</v>
      </c>
      <c r="B1037" t="s">
        <v>166</v>
      </c>
      <c r="C1037" s="1">
        <v>84000</v>
      </c>
      <c r="Q1037" s="22">
        <v>1439</v>
      </c>
      <c r="R1037" s="23">
        <v>149700</v>
      </c>
      <c r="V1037" s="23">
        <v>197000</v>
      </c>
    </row>
    <row r="1038" spans="1:22" x14ac:dyDescent="0.2">
      <c r="A1038">
        <v>1037</v>
      </c>
      <c r="B1038" t="s">
        <v>87</v>
      </c>
      <c r="C1038" s="1">
        <v>315500</v>
      </c>
      <c r="Q1038" s="22">
        <v>1440</v>
      </c>
      <c r="R1038" s="23">
        <v>197000</v>
      </c>
      <c r="V1038" s="23">
        <v>191000</v>
      </c>
    </row>
    <row r="1039" spans="1:22" x14ac:dyDescent="0.2">
      <c r="A1039">
        <v>1038</v>
      </c>
      <c r="B1039" t="s">
        <v>87</v>
      </c>
      <c r="C1039" s="1">
        <v>287000</v>
      </c>
      <c r="Q1039" s="22">
        <v>1441</v>
      </c>
      <c r="R1039" s="23">
        <v>191000</v>
      </c>
      <c r="V1039" s="23">
        <v>149300</v>
      </c>
    </row>
    <row r="1040" spans="1:22" x14ac:dyDescent="0.2">
      <c r="A1040">
        <v>1039</v>
      </c>
      <c r="B1040" t="s">
        <v>87</v>
      </c>
      <c r="C1040" s="1">
        <v>97000</v>
      </c>
      <c r="Q1040" s="22">
        <v>1442</v>
      </c>
      <c r="R1040" s="23">
        <v>149300</v>
      </c>
      <c r="V1040" s="23">
        <v>310000</v>
      </c>
    </row>
    <row r="1041" spans="1:22" x14ac:dyDescent="0.2">
      <c r="A1041">
        <v>1040</v>
      </c>
      <c r="B1041" t="s">
        <v>87</v>
      </c>
      <c r="C1041" s="1">
        <v>80000</v>
      </c>
      <c r="Q1041" s="22">
        <v>1443</v>
      </c>
      <c r="R1041" s="23">
        <v>310000</v>
      </c>
      <c r="V1041" s="23">
        <v>121000</v>
      </c>
    </row>
    <row r="1042" spans="1:22" x14ac:dyDescent="0.2">
      <c r="A1042">
        <v>1041</v>
      </c>
      <c r="B1042" t="s">
        <v>122</v>
      </c>
      <c r="C1042" s="1">
        <v>155000</v>
      </c>
      <c r="Q1042" s="22">
        <v>1444</v>
      </c>
      <c r="R1042" s="23">
        <v>121000</v>
      </c>
      <c r="V1042" s="23">
        <v>129000</v>
      </c>
    </row>
    <row r="1043" spans="1:22" x14ac:dyDescent="0.2">
      <c r="A1043">
        <v>1042</v>
      </c>
      <c r="B1043" t="s">
        <v>87</v>
      </c>
      <c r="C1043" s="1">
        <v>173000</v>
      </c>
      <c r="Q1043" s="22">
        <v>1446</v>
      </c>
      <c r="R1043" s="23">
        <v>129000</v>
      </c>
      <c r="V1043" s="23">
        <v>240000</v>
      </c>
    </row>
    <row r="1044" spans="1:22" x14ac:dyDescent="0.2">
      <c r="A1044">
        <v>1043</v>
      </c>
      <c r="B1044" t="s">
        <v>87</v>
      </c>
      <c r="C1044" s="1">
        <v>196000</v>
      </c>
      <c r="Q1044" s="22">
        <v>1448</v>
      </c>
      <c r="R1044" s="23">
        <v>240000</v>
      </c>
      <c r="V1044" s="23">
        <v>112000</v>
      </c>
    </row>
    <row r="1045" spans="1:22" x14ac:dyDescent="0.2">
      <c r="A1045">
        <v>1044</v>
      </c>
      <c r="B1045" t="s">
        <v>87</v>
      </c>
      <c r="C1045" s="1">
        <v>262280</v>
      </c>
      <c r="Q1045" s="22">
        <v>1449</v>
      </c>
      <c r="R1045" s="23">
        <v>112000</v>
      </c>
      <c r="V1045" s="23">
        <v>92000</v>
      </c>
    </row>
    <row r="1046" spans="1:22" x14ac:dyDescent="0.2">
      <c r="A1046">
        <v>1045</v>
      </c>
      <c r="B1046" t="s">
        <v>87</v>
      </c>
      <c r="C1046" s="1">
        <v>278000</v>
      </c>
      <c r="Q1046" s="22">
        <v>1450</v>
      </c>
      <c r="R1046" s="23">
        <v>92000</v>
      </c>
      <c r="V1046" s="23">
        <v>287090</v>
      </c>
    </row>
    <row r="1047" spans="1:22" x14ac:dyDescent="0.2">
      <c r="A1047">
        <v>1046</v>
      </c>
      <c r="B1047" t="s">
        <v>166</v>
      </c>
      <c r="C1047" s="1">
        <v>139600</v>
      </c>
      <c r="Q1047" s="22">
        <v>1452</v>
      </c>
      <c r="R1047" s="23">
        <v>287090</v>
      </c>
      <c r="V1047" s="23">
        <v>145000</v>
      </c>
    </row>
    <row r="1048" spans="1:22" x14ac:dyDescent="0.2">
      <c r="A1048">
        <v>1047</v>
      </c>
      <c r="B1048" t="s">
        <v>87</v>
      </c>
      <c r="C1048" s="1">
        <v>556581</v>
      </c>
      <c r="Q1048" s="22">
        <v>1453</v>
      </c>
      <c r="R1048" s="23">
        <v>145000</v>
      </c>
      <c r="V1048" s="23">
        <v>84500</v>
      </c>
    </row>
    <row r="1049" spans="1:22" x14ac:dyDescent="0.2">
      <c r="A1049">
        <v>1048</v>
      </c>
      <c r="B1049" t="s">
        <v>87</v>
      </c>
      <c r="C1049" s="1">
        <v>145000</v>
      </c>
      <c r="Q1049" s="22">
        <v>1454</v>
      </c>
      <c r="R1049" s="23">
        <v>84500</v>
      </c>
      <c r="V1049" s="23">
        <v>185000</v>
      </c>
    </row>
    <row r="1050" spans="1:22" x14ac:dyDescent="0.2">
      <c r="A1050">
        <v>1049</v>
      </c>
      <c r="B1050" t="s">
        <v>87</v>
      </c>
      <c r="C1050" s="1">
        <v>115000</v>
      </c>
      <c r="Q1050" s="22">
        <v>1455</v>
      </c>
      <c r="R1050" s="23">
        <v>185000</v>
      </c>
      <c r="V1050" s="23">
        <v>175000</v>
      </c>
    </row>
    <row r="1051" spans="1:22" x14ac:dyDescent="0.2">
      <c r="A1051">
        <v>1050</v>
      </c>
      <c r="B1051" t="s">
        <v>87</v>
      </c>
      <c r="C1051" s="1">
        <v>84900</v>
      </c>
      <c r="Q1051" s="22">
        <v>1456</v>
      </c>
      <c r="R1051" s="23">
        <v>175000</v>
      </c>
      <c r="V1051" s="23">
        <v>210000</v>
      </c>
    </row>
    <row r="1052" spans="1:22" x14ac:dyDescent="0.2">
      <c r="A1052">
        <v>1051</v>
      </c>
      <c r="B1052" t="s">
        <v>87</v>
      </c>
      <c r="C1052" s="1">
        <v>176485</v>
      </c>
      <c r="Q1052" s="22">
        <v>1457</v>
      </c>
      <c r="R1052" s="23">
        <v>210000</v>
      </c>
      <c r="V1052" s="23">
        <v>266500</v>
      </c>
    </row>
    <row r="1053" spans="1:22" x14ac:dyDescent="0.2">
      <c r="A1053">
        <v>1052</v>
      </c>
      <c r="B1053" t="s">
        <v>122</v>
      </c>
      <c r="C1053" s="1">
        <v>200141</v>
      </c>
      <c r="Q1053" s="22">
        <v>1458</v>
      </c>
      <c r="R1053" s="23">
        <v>266500</v>
      </c>
      <c r="V1053" s="23">
        <v>142125</v>
      </c>
    </row>
    <row r="1054" spans="1:22" x14ac:dyDescent="0.2">
      <c r="A1054">
        <v>1053</v>
      </c>
      <c r="B1054" t="s">
        <v>122</v>
      </c>
      <c r="C1054" s="1">
        <v>165000</v>
      </c>
      <c r="Q1054" s="22">
        <v>1459</v>
      </c>
      <c r="R1054" s="23">
        <v>142125</v>
      </c>
      <c r="V1054" s="27">
        <v>147500</v>
      </c>
    </row>
    <row r="1055" spans="1:22" x14ac:dyDescent="0.2">
      <c r="A1055">
        <v>1054</v>
      </c>
      <c r="B1055" t="s">
        <v>87</v>
      </c>
      <c r="C1055" s="1">
        <v>144500</v>
      </c>
      <c r="Q1055" s="26">
        <v>1460</v>
      </c>
      <c r="R1055" s="27">
        <v>147500</v>
      </c>
    </row>
    <row r="1056" spans="1:22" x14ac:dyDescent="0.2">
      <c r="A1056">
        <v>1055</v>
      </c>
      <c r="B1056" t="s">
        <v>122</v>
      </c>
      <c r="C1056" s="1">
        <v>255000</v>
      </c>
    </row>
    <row r="1057" spans="1:3" x14ac:dyDescent="0.2">
      <c r="A1057">
        <v>1056</v>
      </c>
      <c r="B1057" t="s">
        <v>87</v>
      </c>
      <c r="C1057" s="1">
        <v>180000</v>
      </c>
    </row>
    <row r="1058" spans="1:3" x14ac:dyDescent="0.2">
      <c r="A1058">
        <v>1057</v>
      </c>
      <c r="B1058" t="s">
        <v>87</v>
      </c>
      <c r="C1058" s="1">
        <v>185850</v>
      </c>
    </row>
    <row r="1059" spans="1:3" x14ac:dyDescent="0.2">
      <c r="A1059">
        <v>1058</v>
      </c>
      <c r="B1059" t="s">
        <v>112</v>
      </c>
      <c r="C1059" s="1">
        <v>248000</v>
      </c>
    </row>
    <row r="1060" spans="1:3" x14ac:dyDescent="0.2">
      <c r="A1060">
        <v>1059</v>
      </c>
      <c r="B1060" t="s">
        <v>87</v>
      </c>
      <c r="C1060" s="1">
        <v>335000</v>
      </c>
    </row>
    <row r="1061" spans="1:3" x14ac:dyDescent="0.2">
      <c r="A1061">
        <v>1060</v>
      </c>
      <c r="B1061" t="s">
        <v>122</v>
      </c>
      <c r="C1061" s="1">
        <v>220000</v>
      </c>
    </row>
    <row r="1062" spans="1:3" x14ac:dyDescent="0.2">
      <c r="A1062">
        <v>1061</v>
      </c>
      <c r="B1062" t="s">
        <v>87</v>
      </c>
      <c r="C1062" s="1">
        <v>213500</v>
      </c>
    </row>
    <row r="1063" spans="1:3" x14ac:dyDescent="0.2">
      <c r="A1063">
        <v>1062</v>
      </c>
      <c r="B1063" t="s">
        <v>87</v>
      </c>
      <c r="C1063" s="1">
        <v>81000</v>
      </c>
    </row>
    <row r="1064" spans="1:3" x14ac:dyDescent="0.2">
      <c r="A1064">
        <v>1063</v>
      </c>
      <c r="B1064" t="s">
        <v>87</v>
      </c>
      <c r="C1064" s="1">
        <v>90000</v>
      </c>
    </row>
    <row r="1065" spans="1:3" x14ac:dyDescent="0.2">
      <c r="A1065">
        <v>1064</v>
      </c>
      <c r="B1065" t="s">
        <v>87</v>
      </c>
      <c r="C1065" s="1">
        <v>110500</v>
      </c>
    </row>
    <row r="1066" spans="1:3" x14ac:dyDescent="0.2">
      <c r="A1066">
        <v>1065</v>
      </c>
      <c r="B1066" t="s">
        <v>166</v>
      </c>
      <c r="C1066" s="1">
        <v>154000</v>
      </c>
    </row>
    <row r="1067" spans="1:3" x14ac:dyDescent="0.2">
      <c r="A1067">
        <v>1066</v>
      </c>
      <c r="B1067" t="s">
        <v>87</v>
      </c>
      <c r="C1067" s="1">
        <v>328000</v>
      </c>
    </row>
    <row r="1068" spans="1:3" x14ac:dyDescent="0.2">
      <c r="A1068">
        <v>1067</v>
      </c>
      <c r="B1068" t="s">
        <v>87</v>
      </c>
      <c r="C1068" s="1">
        <v>178000</v>
      </c>
    </row>
    <row r="1069" spans="1:3" x14ac:dyDescent="0.2">
      <c r="A1069">
        <v>1068</v>
      </c>
      <c r="B1069" t="s">
        <v>87</v>
      </c>
      <c r="C1069" s="1">
        <v>167900</v>
      </c>
    </row>
    <row r="1070" spans="1:3" x14ac:dyDescent="0.2">
      <c r="A1070">
        <v>1069</v>
      </c>
      <c r="B1070" t="s">
        <v>87</v>
      </c>
      <c r="C1070" s="1">
        <v>151400</v>
      </c>
    </row>
    <row r="1071" spans="1:3" x14ac:dyDescent="0.2">
      <c r="A1071">
        <v>1070</v>
      </c>
      <c r="B1071" t="s">
        <v>87</v>
      </c>
      <c r="C1071" s="1">
        <v>135000</v>
      </c>
    </row>
    <row r="1072" spans="1:3" x14ac:dyDescent="0.2">
      <c r="A1072">
        <v>1071</v>
      </c>
      <c r="B1072" t="s">
        <v>87</v>
      </c>
      <c r="C1072" s="1">
        <v>135000</v>
      </c>
    </row>
    <row r="1073" spans="1:3" x14ac:dyDescent="0.2">
      <c r="A1073">
        <v>1072</v>
      </c>
      <c r="B1073" t="s">
        <v>87</v>
      </c>
      <c r="C1073" s="1">
        <v>154000</v>
      </c>
    </row>
    <row r="1074" spans="1:3" x14ac:dyDescent="0.2">
      <c r="A1074">
        <v>1073</v>
      </c>
      <c r="B1074" t="s">
        <v>87</v>
      </c>
      <c r="C1074" s="1">
        <v>91500</v>
      </c>
    </row>
    <row r="1075" spans="1:3" x14ac:dyDescent="0.2">
      <c r="A1075">
        <v>1074</v>
      </c>
      <c r="B1075" t="s">
        <v>122</v>
      </c>
      <c r="C1075" s="1">
        <v>159500</v>
      </c>
    </row>
    <row r="1076" spans="1:3" x14ac:dyDescent="0.2">
      <c r="A1076">
        <v>1075</v>
      </c>
      <c r="B1076" t="s">
        <v>87</v>
      </c>
      <c r="C1076" s="1">
        <v>194000</v>
      </c>
    </row>
    <row r="1077" spans="1:3" x14ac:dyDescent="0.2">
      <c r="A1077">
        <v>1076</v>
      </c>
      <c r="B1077" t="s">
        <v>87</v>
      </c>
      <c r="C1077" s="1">
        <v>219500</v>
      </c>
    </row>
    <row r="1078" spans="1:3" x14ac:dyDescent="0.2">
      <c r="A1078">
        <v>1077</v>
      </c>
      <c r="B1078" t="s">
        <v>87</v>
      </c>
      <c r="C1078" s="1">
        <v>170000</v>
      </c>
    </row>
    <row r="1079" spans="1:3" x14ac:dyDescent="0.2">
      <c r="A1079">
        <v>1078</v>
      </c>
      <c r="B1079" t="s">
        <v>122</v>
      </c>
      <c r="C1079" s="1">
        <v>138800</v>
      </c>
    </row>
    <row r="1080" spans="1:3" x14ac:dyDescent="0.2">
      <c r="A1080">
        <v>1079</v>
      </c>
      <c r="B1080" t="s">
        <v>87</v>
      </c>
      <c r="C1080" s="1">
        <v>155900</v>
      </c>
    </row>
    <row r="1081" spans="1:3" x14ac:dyDescent="0.2">
      <c r="A1081">
        <v>1080</v>
      </c>
      <c r="B1081" t="s">
        <v>87</v>
      </c>
      <c r="C1081" s="1">
        <v>126000</v>
      </c>
    </row>
    <row r="1082" spans="1:3" x14ac:dyDescent="0.2">
      <c r="A1082">
        <v>1081</v>
      </c>
      <c r="B1082" t="s">
        <v>87</v>
      </c>
      <c r="C1082" s="1">
        <v>145000</v>
      </c>
    </row>
    <row r="1083" spans="1:3" x14ac:dyDescent="0.2">
      <c r="A1083">
        <v>1082</v>
      </c>
      <c r="B1083" t="s">
        <v>122</v>
      </c>
      <c r="C1083" s="1">
        <v>133000</v>
      </c>
    </row>
    <row r="1084" spans="1:3" x14ac:dyDescent="0.2">
      <c r="A1084">
        <v>1083</v>
      </c>
      <c r="B1084" t="s">
        <v>87</v>
      </c>
      <c r="C1084" s="1">
        <v>192000</v>
      </c>
    </row>
    <row r="1085" spans="1:3" x14ac:dyDescent="0.2">
      <c r="A1085">
        <v>1084</v>
      </c>
      <c r="B1085" t="s">
        <v>87</v>
      </c>
      <c r="C1085" s="1">
        <v>160000</v>
      </c>
    </row>
    <row r="1086" spans="1:3" x14ac:dyDescent="0.2">
      <c r="A1086">
        <v>1085</v>
      </c>
      <c r="B1086" t="s">
        <v>122</v>
      </c>
      <c r="C1086" s="1">
        <v>187500</v>
      </c>
    </row>
    <row r="1087" spans="1:3" x14ac:dyDescent="0.2">
      <c r="A1087">
        <v>1086</v>
      </c>
      <c r="B1087" t="s">
        <v>87</v>
      </c>
      <c r="C1087" s="1">
        <v>147000</v>
      </c>
    </row>
    <row r="1088" spans="1:3" x14ac:dyDescent="0.2">
      <c r="A1088">
        <v>1087</v>
      </c>
      <c r="B1088" t="s">
        <v>87</v>
      </c>
      <c r="C1088" s="1">
        <v>83500</v>
      </c>
    </row>
    <row r="1089" spans="1:3" x14ac:dyDescent="0.2">
      <c r="A1089">
        <v>1088</v>
      </c>
      <c r="B1089" t="s">
        <v>87</v>
      </c>
      <c r="C1089" s="1">
        <v>252000</v>
      </c>
    </row>
    <row r="1090" spans="1:3" x14ac:dyDescent="0.2">
      <c r="A1090">
        <v>1089</v>
      </c>
      <c r="B1090" t="s">
        <v>87</v>
      </c>
      <c r="C1090" s="1">
        <v>137500</v>
      </c>
    </row>
    <row r="1091" spans="1:3" x14ac:dyDescent="0.2">
      <c r="A1091">
        <v>1090</v>
      </c>
      <c r="B1091" t="s">
        <v>87</v>
      </c>
      <c r="C1091" s="1">
        <v>197000</v>
      </c>
    </row>
    <row r="1092" spans="1:3" x14ac:dyDescent="0.2">
      <c r="A1092">
        <v>1091</v>
      </c>
      <c r="B1092" t="s">
        <v>122</v>
      </c>
      <c r="C1092" s="1">
        <v>92900</v>
      </c>
    </row>
    <row r="1093" spans="1:3" x14ac:dyDescent="0.2">
      <c r="A1093">
        <v>1092</v>
      </c>
      <c r="B1093" t="s">
        <v>87</v>
      </c>
      <c r="C1093" s="1">
        <v>160000</v>
      </c>
    </row>
    <row r="1094" spans="1:3" x14ac:dyDescent="0.2">
      <c r="A1094">
        <v>1093</v>
      </c>
      <c r="B1094" t="s">
        <v>87</v>
      </c>
      <c r="C1094" s="1">
        <v>136500</v>
      </c>
    </row>
    <row r="1095" spans="1:3" x14ac:dyDescent="0.2">
      <c r="A1095">
        <v>1094</v>
      </c>
      <c r="B1095" t="s">
        <v>122</v>
      </c>
      <c r="C1095" s="1">
        <v>146000</v>
      </c>
    </row>
    <row r="1096" spans="1:3" x14ac:dyDescent="0.2">
      <c r="A1096">
        <v>1095</v>
      </c>
      <c r="B1096" t="s">
        <v>87</v>
      </c>
      <c r="C1096" s="1">
        <v>129000</v>
      </c>
    </row>
    <row r="1097" spans="1:3" x14ac:dyDescent="0.2">
      <c r="A1097">
        <v>1096</v>
      </c>
      <c r="B1097" t="s">
        <v>87</v>
      </c>
      <c r="C1097" s="1">
        <v>176432</v>
      </c>
    </row>
    <row r="1098" spans="1:3" x14ac:dyDescent="0.2">
      <c r="A1098">
        <v>1097</v>
      </c>
      <c r="B1098" t="s">
        <v>87</v>
      </c>
      <c r="C1098" s="1">
        <v>127000</v>
      </c>
    </row>
    <row r="1099" spans="1:3" x14ac:dyDescent="0.2">
      <c r="A1099">
        <v>1098</v>
      </c>
      <c r="B1099" t="s">
        <v>87</v>
      </c>
      <c r="C1099" s="1">
        <v>170000</v>
      </c>
    </row>
    <row r="1100" spans="1:3" x14ac:dyDescent="0.2">
      <c r="A1100">
        <v>1099</v>
      </c>
      <c r="B1100" t="s">
        <v>87</v>
      </c>
      <c r="C1100" s="1">
        <v>128000</v>
      </c>
    </row>
    <row r="1101" spans="1:3" x14ac:dyDescent="0.2">
      <c r="A1101">
        <v>1100</v>
      </c>
      <c r="B1101" t="s">
        <v>87</v>
      </c>
      <c r="C1101" s="1">
        <v>157000</v>
      </c>
    </row>
    <row r="1102" spans="1:3" x14ac:dyDescent="0.2">
      <c r="A1102">
        <v>1101</v>
      </c>
      <c r="B1102" t="s">
        <v>87</v>
      </c>
      <c r="C1102" s="1">
        <v>60000</v>
      </c>
    </row>
    <row r="1103" spans="1:3" x14ac:dyDescent="0.2">
      <c r="A1103">
        <v>1102</v>
      </c>
      <c r="B1103" t="s">
        <v>87</v>
      </c>
      <c r="C1103" s="1">
        <v>119500</v>
      </c>
    </row>
    <row r="1104" spans="1:3" x14ac:dyDescent="0.2">
      <c r="A1104">
        <v>1103</v>
      </c>
      <c r="B1104" t="s">
        <v>87</v>
      </c>
      <c r="C1104" s="1">
        <v>135000</v>
      </c>
    </row>
    <row r="1105" spans="1:3" x14ac:dyDescent="0.2">
      <c r="A1105">
        <v>1104</v>
      </c>
      <c r="B1105" t="s">
        <v>122</v>
      </c>
      <c r="C1105" s="1">
        <v>159500</v>
      </c>
    </row>
    <row r="1106" spans="1:3" x14ac:dyDescent="0.2">
      <c r="A1106">
        <v>1105</v>
      </c>
      <c r="B1106" t="s">
        <v>87</v>
      </c>
      <c r="C1106" s="1">
        <v>106000</v>
      </c>
    </row>
    <row r="1107" spans="1:3" x14ac:dyDescent="0.2">
      <c r="A1107">
        <v>1106</v>
      </c>
      <c r="B1107" t="s">
        <v>122</v>
      </c>
      <c r="C1107" s="1">
        <v>325000</v>
      </c>
    </row>
    <row r="1108" spans="1:3" x14ac:dyDescent="0.2">
      <c r="A1108">
        <v>1107</v>
      </c>
      <c r="B1108" t="s">
        <v>122</v>
      </c>
      <c r="C1108" s="1">
        <v>179900</v>
      </c>
    </row>
    <row r="1109" spans="1:3" x14ac:dyDescent="0.2">
      <c r="A1109">
        <v>1108</v>
      </c>
      <c r="B1109" t="s">
        <v>166</v>
      </c>
      <c r="C1109" s="1">
        <v>274725</v>
      </c>
    </row>
    <row r="1110" spans="1:3" x14ac:dyDescent="0.2">
      <c r="A1110">
        <v>1109</v>
      </c>
      <c r="B1110" t="s">
        <v>87</v>
      </c>
      <c r="C1110" s="1">
        <v>181000</v>
      </c>
    </row>
    <row r="1111" spans="1:3" x14ac:dyDescent="0.2">
      <c r="A1111">
        <v>1110</v>
      </c>
      <c r="B1111" t="s">
        <v>87</v>
      </c>
      <c r="C1111" s="1">
        <v>280000</v>
      </c>
    </row>
    <row r="1112" spans="1:3" x14ac:dyDescent="0.2">
      <c r="A1112">
        <v>1111</v>
      </c>
      <c r="B1112" t="s">
        <v>87</v>
      </c>
      <c r="C1112" s="1">
        <v>188000</v>
      </c>
    </row>
    <row r="1113" spans="1:3" x14ac:dyDescent="0.2">
      <c r="A1113">
        <v>1112</v>
      </c>
      <c r="B1113" t="s">
        <v>87</v>
      </c>
      <c r="C1113" s="1">
        <v>205000</v>
      </c>
    </row>
    <row r="1114" spans="1:3" x14ac:dyDescent="0.2">
      <c r="A1114">
        <v>1113</v>
      </c>
      <c r="B1114" t="s">
        <v>122</v>
      </c>
      <c r="C1114" s="1">
        <v>129900</v>
      </c>
    </row>
    <row r="1115" spans="1:3" x14ac:dyDescent="0.2">
      <c r="A1115">
        <v>1114</v>
      </c>
      <c r="B1115" t="s">
        <v>87</v>
      </c>
      <c r="C1115" s="1">
        <v>134500</v>
      </c>
    </row>
    <row r="1116" spans="1:3" x14ac:dyDescent="0.2">
      <c r="A1116">
        <v>1115</v>
      </c>
      <c r="B1116" t="s">
        <v>87</v>
      </c>
      <c r="C1116" s="1">
        <v>117000</v>
      </c>
    </row>
    <row r="1117" spans="1:3" x14ac:dyDescent="0.2">
      <c r="A1117">
        <v>1116</v>
      </c>
      <c r="B1117" t="s">
        <v>87</v>
      </c>
      <c r="C1117" s="1">
        <v>318000</v>
      </c>
    </row>
    <row r="1118" spans="1:3" x14ac:dyDescent="0.2">
      <c r="A1118">
        <v>1117</v>
      </c>
      <c r="B1118" t="s">
        <v>87</v>
      </c>
      <c r="C1118" s="1">
        <v>184100</v>
      </c>
    </row>
    <row r="1119" spans="1:3" x14ac:dyDescent="0.2">
      <c r="A1119">
        <v>1118</v>
      </c>
      <c r="B1119" t="s">
        <v>112</v>
      </c>
      <c r="C1119" s="1">
        <v>130000</v>
      </c>
    </row>
    <row r="1120" spans="1:3" x14ac:dyDescent="0.2">
      <c r="A1120">
        <v>1119</v>
      </c>
      <c r="B1120" t="s">
        <v>87</v>
      </c>
      <c r="C1120" s="1">
        <v>140000</v>
      </c>
    </row>
    <row r="1121" spans="1:3" x14ac:dyDescent="0.2">
      <c r="A1121">
        <v>1120</v>
      </c>
      <c r="B1121" t="s">
        <v>87</v>
      </c>
      <c r="C1121" s="1">
        <v>133700</v>
      </c>
    </row>
    <row r="1122" spans="1:3" x14ac:dyDescent="0.2">
      <c r="A1122">
        <v>1121</v>
      </c>
      <c r="B1122" t="s">
        <v>87</v>
      </c>
      <c r="C1122" s="1">
        <v>118400</v>
      </c>
    </row>
    <row r="1123" spans="1:3" x14ac:dyDescent="0.2">
      <c r="A1123">
        <v>1122</v>
      </c>
      <c r="B1123" t="s">
        <v>87</v>
      </c>
      <c r="C1123" s="1">
        <v>212900</v>
      </c>
    </row>
    <row r="1124" spans="1:3" x14ac:dyDescent="0.2">
      <c r="A1124">
        <v>1123</v>
      </c>
      <c r="B1124" t="s">
        <v>122</v>
      </c>
      <c r="C1124" s="1">
        <v>112000</v>
      </c>
    </row>
    <row r="1125" spans="1:3" x14ac:dyDescent="0.2">
      <c r="A1125">
        <v>1124</v>
      </c>
      <c r="B1125" t="s">
        <v>87</v>
      </c>
      <c r="C1125" s="1">
        <v>118000</v>
      </c>
    </row>
    <row r="1126" spans="1:3" x14ac:dyDescent="0.2">
      <c r="A1126">
        <v>1125</v>
      </c>
      <c r="B1126" t="s">
        <v>87</v>
      </c>
      <c r="C1126" s="1">
        <v>163900</v>
      </c>
    </row>
    <row r="1127" spans="1:3" x14ac:dyDescent="0.2">
      <c r="A1127">
        <v>1126</v>
      </c>
      <c r="B1127" t="s">
        <v>87</v>
      </c>
      <c r="C1127" s="1">
        <v>115000</v>
      </c>
    </row>
    <row r="1128" spans="1:3" x14ac:dyDescent="0.2">
      <c r="A1128">
        <v>1127</v>
      </c>
      <c r="B1128" t="s">
        <v>87</v>
      </c>
      <c r="C1128" s="1">
        <v>174000</v>
      </c>
    </row>
    <row r="1129" spans="1:3" x14ac:dyDescent="0.2">
      <c r="A1129">
        <v>1128</v>
      </c>
      <c r="B1129" t="s">
        <v>122</v>
      </c>
      <c r="C1129" s="1">
        <v>259000</v>
      </c>
    </row>
    <row r="1130" spans="1:3" x14ac:dyDescent="0.2">
      <c r="A1130">
        <v>1129</v>
      </c>
      <c r="B1130" t="s">
        <v>87</v>
      </c>
      <c r="C1130" s="1">
        <v>215000</v>
      </c>
    </row>
    <row r="1131" spans="1:3" x14ac:dyDescent="0.2">
      <c r="A1131">
        <v>1130</v>
      </c>
      <c r="B1131" t="s">
        <v>87</v>
      </c>
      <c r="C1131" s="1">
        <v>140000</v>
      </c>
    </row>
    <row r="1132" spans="1:3" x14ac:dyDescent="0.2">
      <c r="A1132">
        <v>1131</v>
      </c>
      <c r="B1132" t="s">
        <v>87</v>
      </c>
      <c r="C1132" s="1">
        <v>135000</v>
      </c>
    </row>
    <row r="1133" spans="1:3" x14ac:dyDescent="0.2">
      <c r="A1133">
        <v>1132</v>
      </c>
      <c r="B1133" t="s">
        <v>87</v>
      </c>
      <c r="C1133" s="1">
        <v>93500</v>
      </c>
    </row>
    <row r="1134" spans="1:3" x14ac:dyDescent="0.2">
      <c r="A1134">
        <v>1133</v>
      </c>
      <c r="B1134" t="s">
        <v>87</v>
      </c>
      <c r="C1134" s="1">
        <v>117500</v>
      </c>
    </row>
    <row r="1135" spans="1:3" x14ac:dyDescent="0.2">
      <c r="A1135">
        <v>1134</v>
      </c>
      <c r="B1135" t="s">
        <v>87</v>
      </c>
      <c r="C1135" s="1">
        <v>239500</v>
      </c>
    </row>
    <row r="1136" spans="1:3" x14ac:dyDescent="0.2">
      <c r="A1136">
        <v>1135</v>
      </c>
      <c r="B1136" t="s">
        <v>87</v>
      </c>
      <c r="C1136" s="1">
        <v>169000</v>
      </c>
    </row>
    <row r="1137" spans="1:3" x14ac:dyDescent="0.2">
      <c r="A1137">
        <v>1136</v>
      </c>
      <c r="B1137" t="s">
        <v>122</v>
      </c>
      <c r="C1137" s="1">
        <v>102000</v>
      </c>
    </row>
    <row r="1138" spans="1:3" x14ac:dyDescent="0.2">
      <c r="A1138">
        <v>1137</v>
      </c>
      <c r="B1138" t="s">
        <v>87</v>
      </c>
      <c r="C1138" s="1">
        <v>119000</v>
      </c>
    </row>
    <row r="1139" spans="1:3" x14ac:dyDescent="0.2">
      <c r="A1139">
        <v>1138</v>
      </c>
      <c r="B1139" t="s">
        <v>87</v>
      </c>
      <c r="C1139" s="1">
        <v>94000</v>
      </c>
    </row>
    <row r="1140" spans="1:3" x14ac:dyDescent="0.2">
      <c r="A1140">
        <v>1139</v>
      </c>
      <c r="B1140" t="s">
        <v>87</v>
      </c>
      <c r="C1140" s="1">
        <v>196000</v>
      </c>
    </row>
    <row r="1141" spans="1:3" x14ac:dyDescent="0.2">
      <c r="A1141">
        <v>1140</v>
      </c>
      <c r="B1141" t="s">
        <v>87</v>
      </c>
      <c r="C1141" s="1">
        <v>144000</v>
      </c>
    </row>
    <row r="1142" spans="1:3" x14ac:dyDescent="0.2">
      <c r="A1142">
        <v>1141</v>
      </c>
      <c r="B1142" t="s">
        <v>122</v>
      </c>
      <c r="C1142" s="1">
        <v>139000</v>
      </c>
    </row>
    <row r="1143" spans="1:3" x14ac:dyDescent="0.2">
      <c r="A1143">
        <v>1142</v>
      </c>
      <c r="B1143" t="s">
        <v>166</v>
      </c>
      <c r="C1143" s="1">
        <v>197500</v>
      </c>
    </row>
    <row r="1144" spans="1:3" x14ac:dyDescent="0.2">
      <c r="A1144">
        <v>1143</v>
      </c>
      <c r="B1144" t="s">
        <v>87</v>
      </c>
      <c r="C1144" s="1">
        <v>424870</v>
      </c>
    </row>
    <row r="1145" spans="1:3" x14ac:dyDescent="0.2">
      <c r="A1145">
        <v>1144</v>
      </c>
      <c r="B1145" t="s">
        <v>87</v>
      </c>
      <c r="C1145" s="1">
        <v>80000</v>
      </c>
    </row>
    <row r="1146" spans="1:3" x14ac:dyDescent="0.2">
      <c r="A1146">
        <v>1145</v>
      </c>
      <c r="B1146" t="s">
        <v>87</v>
      </c>
      <c r="C1146" s="1">
        <v>80000</v>
      </c>
    </row>
    <row r="1147" spans="1:3" x14ac:dyDescent="0.2">
      <c r="A1147">
        <v>1146</v>
      </c>
      <c r="B1147" t="s">
        <v>87</v>
      </c>
      <c r="C1147" s="1">
        <v>149000</v>
      </c>
    </row>
    <row r="1148" spans="1:3" x14ac:dyDescent="0.2">
      <c r="A1148">
        <v>1147</v>
      </c>
      <c r="B1148" t="s">
        <v>87</v>
      </c>
      <c r="C1148" s="1">
        <v>180000</v>
      </c>
    </row>
    <row r="1149" spans="1:3" x14ac:dyDescent="0.2">
      <c r="A1149">
        <v>1148</v>
      </c>
      <c r="B1149" t="s">
        <v>87</v>
      </c>
      <c r="C1149" s="1">
        <v>174500</v>
      </c>
    </row>
    <row r="1150" spans="1:3" x14ac:dyDescent="0.2">
      <c r="A1150">
        <v>1149</v>
      </c>
      <c r="B1150" t="s">
        <v>87</v>
      </c>
      <c r="C1150" s="1">
        <v>116900</v>
      </c>
    </row>
    <row r="1151" spans="1:3" x14ac:dyDescent="0.2">
      <c r="A1151">
        <v>1150</v>
      </c>
      <c r="B1151" t="s">
        <v>87</v>
      </c>
      <c r="C1151" s="1">
        <v>143000</v>
      </c>
    </row>
    <row r="1152" spans="1:3" x14ac:dyDescent="0.2">
      <c r="A1152">
        <v>1151</v>
      </c>
      <c r="B1152" t="s">
        <v>87</v>
      </c>
      <c r="C1152" s="1">
        <v>124000</v>
      </c>
    </row>
    <row r="1153" spans="1:3" x14ac:dyDescent="0.2">
      <c r="A1153">
        <v>1152</v>
      </c>
      <c r="B1153" t="s">
        <v>87</v>
      </c>
      <c r="C1153" s="1">
        <v>149900</v>
      </c>
    </row>
    <row r="1154" spans="1:3" x14ac:dyDescent="0.2">
      <c r="A1154">
        <v>1153</v>
      </c>
      <c r="B1154" t="s">
        <v>87</v>
      </c>
      <c r="C1154" s="1">
        <v>230000</v>
      </c>
    </row>
    <row r="1155" spans="1:3" x14ac:dyDescent="0.2">
      <c r="A1155">
        <v>1154</v>
      </c>
      <c r="B1155" t="s">
        <v>122</v>
      </c>
      <c r="C1155" s="1">
        <v>120500</v>
      </c>
    </row>
    <row r="1156" spans="1:3" x14ac:dyDescent="0.2">
      <c r="A1156">
        <v>1155</v>
      </c>
      <c r="B1156" t="s">
        <v>87</v>
      </c>
      <c r="C1156" s="1">
        <v>201800</v>
      </c>
    </row>
    <row r="1157" spans="1:3" x14ac:dyDescent="0.2">
      <c r="A1157">
        <v>1156</v>
      </c>
      <c r="B1157" t="s">
        <v>122</v>
      </c>
      <c r="C1157" s="1">
        <v>218000</v>
      </c>
    </row>
    <row r="1158" spans="1:3" x14ac:dyDescent="0.2">
      <c r="A1158">
        <v>1157</v>
      </c>
      <c r="B1158" t="s">
        <v>87</v>
      </c>
      <c r="C1158" s="1">
        <v>179900</v>
      </c>
    </row>
    <row r="1159" spans="1:3" x14ac:dyDescent="0.2">
      <c r="A1159">
        <v>1158</v>
      </c>
      <c r="B1159" t="s">
        <v>87</v>
      </c>
      <c r="C1159" s="1">
        <v>230000</v>
      </c>
    </row>
    <row r="1160" spans="1:3" x14ac:dyDescent="0.2">
      <c r="A1160">
        <v>1159</v>
      </c>
      <c r="B1160" t="s">
        <v>112</v>
      </c>
      <c r="C1160" s="1">
        <v>235128</v>
      </c>
    </row>
    <row r="1161" spans="1:3" x14ac:dyDescent="0.2">
      <c r="A1161">
        <v>1160</v>
      </c>
      <c r="B1161" t="s">
        <v>87</v>
      </c>
      <c r="C1161" s="1">
        <v>185000</v>
      </c>
    </row>
    <row r="1162" spans="1:3" x14ac:dyDescent="0.2">
      <c r="A1162">
        <v>1161</v>
      </c>
      <c r="B1162" t="s">
        <v>87</v>
      </c>
      <c r="C1162" s="1">
        <v>146000</v>
      </c>
    </row>
    <row r="1163" spans="1:3" x14ac:dyDescent="0.2">
      <c r="A1163">
        <v>1162</v>
      </c>
      <c r="B1163" t="s">
        <v>166</v>
      </c>
      <c r="C1163" s="1">
        <v>224000</v>
      </c>
    </row>
    <row r="1164" spans="1:3" x14ac:dyDescent="0.2">
      <c r="A1164">
        <v>1163</v>
      </c>
      <c r="B1164" t="s">
        <v>87</v>
      </c>
      <c r="C1164" s="1">
        <v>129000</v>
      </c>
    </row>
    <row r="1165" spans="1:3" x14ac:dyDescent="0.2">
      <c r="A1165">
        <v>1164</v>
      </c>
      <c r="B1165" t="s">
        <v>87</v>
      </c>
      <c r="C1165" s="1">
        <v>108959</v>
      </c>
    </row>
    <row r="1166" spans="1:3" x14ac:dyDescent="0.2">
      <c r="A1166">
        <v>1165</v>
      </c>
      <c r="B1166" t="s">
        <v>112</v>
      </c>
      <c r="C1166" s="1">
        <v>194000</v>
      </c>
    </row>
    <row r="1167" spans="1:3" x14ac:dyDescent="0.2">
      <c r="A1167">
        <v>1166</v>
      </c>
      <c r="B1167" t="s">
        <v>87</v>
      </c>
      <c r="C1167" s="1">
        <v>233170</v>
      </c>
    </row>
    <row r="1168" spans="1:3" x14ac:dyDescent="0.2">
      <c r="A1168">
        <v>1167</v>
      </c>
      <c r="B1168" t="s">
        <v>122</v>
      </c>
      <c r="C1168" s="1">
        <v>245350</v>
      </c>
    </row>
    <row r="1169" spans="1:3" x14ac:dyDescent="0.2">
      <c r="A1169">
        <v>1168</v>
      </c>
      <c r="B1169" t="s">
        <v>87</v>
      </c>
      <c r="C1169" s="1">
        <v>173000</v>
      </c>
    </row>
    <row r="1170" spans="1:3" x14ac:dyDescent="0.2">
      <c r="A1170">
        <v>1169</v>
      </c>
      <c r="B1170" t="s">
        <v>122</v>
      </c>
      <c r="C1170" s="1">
        <v>235000</v>
      </c>
    </row>
    <row r="1171" spans="1:3" x14ac:dyDescent="0.2">
      <c r="A1171">
        <v>1170</v>
      </c>
      <c r="B1171" t="s">
        <v>166</v>
      </c>
      <c r="C1171" s="1">
        <v>625000</v>
      </c>
    </row>
    <row r="1172" spans="1:3" x14ac:dyDescent="0.2">
      <c r="A1172">
        <v>1171</v>
      </c>
      <c r="B1172" t="s">
        <v>87</v>
      </c>
      <c r="C1172" s="1">
        <v>171000</v>
      </c>
    </row>
    <row r="1173" spans="1:3" x14ac:dyDescent="0.2">
      <c r="A1173">
        <v>1172</v>
      </c>
      <c r="B1173" t="s">
        <v>87</v>
      </c>
      <c r="C1173" s="1">
        <v>163000</v>
      </c>
    </row>
    <row r="1174" spans="1:3" x14ac:dyDescent="0.2">
      <c r="A1174">
        <v>1173</v>
      </c>
      <c r="B1174" t="s">
        <v>87</v>
      </c>
      <c r="C1174" s="1">
        <v>171900</v>
      </c>
    </row>
    <row r="1175" spans="1:3" x14ac:dyDescent="0.2">
      <c r="A1175">
        <v>1174</v>
      </c>
      <c r="B1175" t="s">
        <v>87</v>
      </c>
      <c r="C1175" s="1">
        <v>200500</v>
      </c>
    </row>
    <row r="1176" spans="1:3" x14ac:dyDescent="0.2">
      <c r="A1176">
        <v>1175</v>
      </c>
      <c r="B1176" t="s">
        <v>87</v>
      </c>
      <c r="C1176" s="1">
        <v>239000</v>
      </c>
    </row>
    <row r="1177" spans="1:3" x14ac:dyDescent="0.2">
      <c r="A1177">
        <v>1176</v>
      </c>
      <c r="B1177" t="s">
        <v>87</v>
      </c>
      <c r="C1177" s="1">
        <v>285000</v>
      </c>
    </row>
    <row r="1178" spans="1:3" x14ac:dyDescent="0.2">
      <c r="A1178">
        <v>1177</v>
      </c>
      <c r="B1178" t="s">
        <v>166</v>
      </c>
      <c r="C1178" s="1">
        <v>119500</v>
      </c>
    </row>
    <row r="1179" spans="1:3" x14ac:dyDescent="0.2">
      <c r="A1179">
        <v>1178</v>
      </c>
      <c r="B1179" t="s">
        <v>87</v>
      </c>
      <c r="C1179" s="1">
        <v>115000</v>
      </c>
    </row>
    <row r="1180" spans="1:3" x14ac:dyDescent="0.2">
      <c r="A1180">
        <v>1179</v>
      </c>
      <c r="B1180" t="s">
        <v>112</v>
      </c>
      <c r="C1180" s="1">
        <v>154900</v>
      </c>
    </row>
    <row r="1181" spans="1:3" x14ac:dyDescent="0.2">
      <c r="A1181">
        <v>1180</v>
      </c>
      <c r="B1181" t="s">
        <v>122</v>
      </c>
      <c r="C1181" s="1">
        <v>93000</v>
      </c>
    </row>
    <row r="1182" spans="1:3" x14ac:dyDescent="0.2">
      <c r="A1182">
        <v>1181</v>
      </c>
      <c r="B1182" t="s">
        <v>122</v>
      </c>
      <c r="C1182" s="1">
        <v>250000</v>
      </c>
    </row>
    <row r="1183" spans="1:3" x14ac:dyDescent="0.2">
      <c r="A1183">
        <v>1182</v>
      </c>
      <c r="B1183" t="s">
        <v>87</v>
      </c>
      <c r="C1183" s="1">
        <v>392500</v>
      </c>
    </row>
    <row r="1184" spans="1:3" x14ac:dyDescent="0.2">
      <c r="A1184">
        <v>1183</v>
      </c>
      <c r="B1184" t="s">
        <v>122</v>
      </c>
      <c r="C1184" s="1">
        <v>745000</v>
      </c>
    </row>
    <row r="1185" spans="1:3" x14ac:dyDescent="0.2">
      <c r="A1185">
        <v>1184</v>
      </c>
      <c r="B1185" t="s">
        <v>87</v>
      </c>
      <c r="C1185" s="1">
        <v>120000</v>
      </c>
    </row>
    <row r="1186" spans="1:3" x14ac:dyDescent="0.2">
      <c r="A1186">
        <v>1185</v>
      </c>
      <c r="B1186" t="s">
        <v>87</v>
      </c>
      <c r="C1186" s="1">
        <v>186700</v>
      </c>
    </row>
    <row r="1187" spans="1:3" x14ac:dyDescent="0.2">
      <c r="A1187">
        <v>1186</v>
      </c>
      <c r="B1187" t="s">
        <v>87</v>
      </c>
      <c r="C1187" s="1">
        <v>104900</v>
      </c>
    </row>
    <row r="1188" spans="1:3" x14ac:dyDescent="0.2">
      <c r="A1188">
        <v>1187</v>
      </c>
      <c r="B1188" t="s">
        <v>122</v>
      </c>
      <c r="C1188" s="1">
        <v>95000</v>
      </c>
    </row>
    <row r="1189" spans="1:3" x14ac:dyDescent="0.2">
      <c r="A1189">
        <v>1188</v>
      </c>
      <c r="B1189" t="s">
        <v>122</v>
      </c>
      <c r="C1189" s="1">
        <v>262000</v>
      </c>
    </row>
    <row r="1190" spans="1:3" x14ac:dyDescent="0.2">
      <c r="A1190">
        <v>1189</v>
      </c>
      <c r="B1190" t="s">
        <v>87</v>
      </c>
      <c r="C1190" s="1">
        <v>195000</v>
      </c>
    </row>
    <row r="1191" spans="1:3" x14ac:dyDescent="0.2">
      <c r="A1191">
        <v>1190</v>
      </c>
      <c r="B1191" t="s">
        <v>87</v>
      </c>
      <c r="C1191" s="1">
        <v>189000</v>
      </c>
    </row>
    <row r="1192" spans="1:3" x14ac:dyDescent="0.2">
      <c r="A1192">
        <v>1191</v>
      </c>
      <c r="B1192" t="s">
        <v>87</v>
      </c>
      <c r="C1192" s="1">
        <v>168000</v>
      </c>
    </row>
    <row r="1193" spans="1:3" x14ac:dyDescent="0.2">
      <c r="A1193">
        <v>1192</v>
      </c>
      <c r="B1193" t="s">
        <v>87</v>
      </c>
      <c r="C1193" s="1">
        <v>174000</v>
      </c>
    </row>
    <row r="1194" spans="1:3" x14ac:dyDescent="0.2">
      <c r="A1194">
        <v>1193</v>
      </c>
      <c r="B1194" t="s">
        <v>87</v>
      </c>
      <c r="C1194" s="1">
        <v>125000</v>
      </c>
    </row>
    <row r="1195" spans="1:3" x14ac:dyDescent="0.2">
      <c r="A1195">
        <v>1194</v>
      </c>
      <c r="B1195" t="s">
        <v>112</v>
      </c>
      <c r="C1195" s="1">
        <v>165000</v>
      </c>
    </row>
    <row r="1196" spans="1:3" x14ac:dyDescent="0.2">
      <c r="A1196">
        <v>1195</v>
      </c>
      <c r="B1196" t="s">
        <v>122</v>
      </c>
      <c r="C1196" s="1">
        <v>158000</v>
      </c>
    </row>
    <row r="1197" spans="1:3" x14ac:dyDescent="0.2">
      <c r="A1197">
        <v>1196</v>
      </c>
      <c r="B1197" t="s">
        <v>87</v>
      </c>
      <c r="C1197" s="1">
        <v>176000</v>
      </c>
    </row>
    <row r="1198" spans="1:3" x14ac:dyDescent="0.2">
      <c r="A1198">
        <v>1197</v>
      </c>
      <c r="B1198" t="s">
        <v>87</v>
      </c>
      <c r="C1198" s="1">
        <v>219210</v>
      </c>
    </row>
    <row r="1199" spans="1:3" x14ac:dyDescent="0.2">
      <c r="A1199">
        <v>1198</v>
      </c>
      <c r="B1199" t="s">
        <v>122</v>
      </c>
      <c r="C1199" s="1">
        <v>144000</v>
      </c>
    </row>
    <row r="1200" spans="1:3" x14ac:dyDescent="0.2">
      <c r="A1200">
        <v>1199</v>
      </c>
      <c r="B1200" t="s">
        <v>87</v>
      </c>
      <c r="C1200" s="1">
        <v>178000</v>
      </c>
    </row>
    <row r="1201" spans="1:3" x14ac:dyDescent="0.2">
      <c r="A1201">
        <v>1200</v>
      </c>
      <c r="B1201" t="s">
        <v>87</v>
      </c>
      <c r="C1201" s="1">
        <v>148000</v>
      </c>
    </row>
    <row r="1202" spans="1:3" x14ac:dyDescent="0.2">
      <c r="A1202">
        <v>1201</v>
      </c>
      <c r="B1202" t="s">
        <v>87</v>
      </c>
      <c r="C1202" s="1">
        <v>116050</v>
      </c>
    </row>
    <row r="1203" spans="1:3" x14ac:dyDescent="0.2">
      <c r="A1203">
        <v>1202</v>
      </c>
      <c r="B1203" t="s">
        <v>122</v>
      </c>
      <c r="C1203" s="1">
        <v>197900</v>
      </c>
    </row>
    <row r="1204" spans="1:3" x14ac:dyDescent="0.2">
      <c r="A1204">
        <v>1203</v>
      </c>
      <c r="B1204" t="s">
        <v>122</v>
      </c>
      <c r="C1204" s="1">
        <v>117000</v>
      </c>
    </row>
    <row r="1205" spans="1:3" x14ac:dyDescent="0.2">
      <c r="A1205">
        <v>1204</v>
      </c>
      <c r="B1205" t="s">
        <v>87</v>
      </c>
      <c r="C1205" s="1">
        <v>213000</v>
      </c>
    </row>
    <row r="1206" spans="1:3" x14ac:dyDescent="0.2">
      <c r="A1206">
        <v>1205</v>
      </c>
      <c r="B1206" t="s">
        <v>87</v>
      </c>
      <c r="C1206" s="1">
        <v>153500</v>
      </c>
    </row>
    <row r="1207" spans="1:3" x14ac:dyDescent="0.2">
      <c r="A1207">
        <v>1206</v>
      </c>
      <c r="B1207" t="s">
        <v>166</v>
      </c>
      <c r="C1207" s="1">
        <v>271900</v>
      </c>
    </row>
    <row r="1208" spans="1:3" x14ac:dyDescent="0.2">
      <c r="A1208">
        <v>1207</v>
      </c>
      <c r="B1208" t="s">
        <v>87</v>
      </c>
      <c r="C1208" s="1">
        <v>107000</v>
      </c>
    </row>
    <row r="1209" spans="1:3" x14ac:dyDescent="0.2">
      <c r="A1209">
        <v>1208</v>
      </c>
      <c r="B1209" t="s">
        <v>87</v>
      </c>
      <c r="C1209" s="1">
        <v>200000</v>
      </c>
    </row>
    <row r="1210" spans="1:3" x14ac:dyDescent="0.2">
      <c r="A1210">
        <v>1209</v>
      </c>
      <c r="B1210" t="s">
        <v>87</v>
      </c>
      <c r="C1210" s="1">
        <v>140000</v>
      </c>
    </row>
    <row r="1211" spans="1:3" x14ac:dyDescent="0.2">
      <c r="A1211">
        <v>1210</v>
      </c>
      <c r="B1211" t="s">
        <v>166</v>
      </c>
      <c r="C1211" s="1">
        <v>290000</v>
      </c>
    </row>
    <row r="1212" spans="1:3" x14ac:dyDescent="0.2">
      <c r="A1212">
        <v>1211</v>
      </c>
      <c r="B1212" t="s">
        <v>87</v>
      </c>
      <c r="C1212" s="1">
        <v>189000</v>
      </c>
    </row>
    <row r="1213" spans="1:3" x14ac:dyDescent="0.2">
      <c r="A1213">
        <v>1212</v>
      </c>
      <c r="B1213" t="s">
        <v>87</v>
      </c>
      <c r="C1213" s="1">
        <v>164000</v>
      </c>
    </row>
    <row r="1214" spans="1:3" x14ac:dyDescent="0.2">
      <c r="A1214">
        <v>1213</v>
      </c>
      <c r="B1214" t="s">
        <v>87</v>
      </c>
      <c r="C1214" s="1">
        <v>113000</v>
      </c>
    </row>
    <row r="1215" spans="1:3" x14ac:dyDescent="0.2">
      <c r="A1215">
        <v>1214</v>
      </c>
      <c r="B1215" t="s">
        <v>166</v>
      </c>
      <c r="C1215" s="1">
        <v>145000</v>
      </c>
    </row>
    <row r="1216" spans="1:3" x14ac:dyDescent="0.2">
      <c r="A1216">
        <v>1215</v>
      </c>
      <c r="B1216" t="s">
        <v>87</v>
      </c>
      <c r="C1216" s="1">
        <v>134500</v>
      </c>
    </row>
    <row r="1217" spans="1:3" x14ac:dyDescent="0.2">
      <c r="A1217">
        <v>1216</v>
      </c>
      <c r="B1217" t="s">
        <v>87</v>
      </c>
      <c r="C1217" s="1">
        <v>125000</v>
      </c>
    </row>
    <row r="1218" spans="1:3" x14ac:dyDescent="0.2">
      <c r="A1218">
        <v>1217</v>
      </c>
      <c r="B1218" t="s">
        <v>87</v>
      </c>
      <c r="C1218" s="1">
        <v>112000</v>
      </c>
    </row>
    <row r="1219" spans="1:3" x14ac:dyDescent="0.2">
      <c r="A1219">
        <v>1218</v>
      </c>
      <c r="B1219" t="s">
        <v>87</v>
      </c>
      <c r="C1219" s="1">
        <v>229456</v>
      </c>
    </row>
    <row r="1220" spans="1:3" x14ac:dyDescent="0.2">
      <c r="A1220">
        <v>1219</v>
      </c>
      <c r="B1220" t="s">
        <v>87</v>
      </c>
      <c r="C1220" s="1">
        <v>80500</v>
      </c>
    </row>
    <row r="1221" spans="1:3" x14ac:dyDescent="0.2">
      <c r="A1221">
        <v>1220</v>
      </c>
      <c r="B1221" t="s">
        <v>87</v>
      </c>
      <c r="C1221" s="1">
        <v>91500</v>
      </c>
    </row>
    <row r="1222" spans="1:3" x14ac:dyDescent="0.2">
      <c r="A1222">
        <v>1221</v>
      </c>
      <c r="B1222" t="s">
        <v>87</v>
      </c>
      <c r="C1222" s="1">
        <v>115000</v>
      </c>
    </row>
    <row r="1223" spans="1:3" x14ac:dyDescent="0.2">
      <c r="A1223">
        <v>1222</v>
      </c>
      <c r="B1223" t="s">
        <v>87</v>
      </c>
      <c r="C1223" s="1">
        <v>134000</v>
      </c>
    </row>
    <row r="1224" spans="1:3" x14ac:dyDescent="0.2">
      <c r="A1224">
        <v>1223</v>
      </c>
      <c r="B1224" t="s">
        <v>87</v>
      </c>
      <c r="C1224" s="1">
        <v>143000</v>
      </c>
    </row>
    <row r="1225" spans="1:3" x14ac:dyDescent="0.2">
      <c r="A1225">
        <v>1224</v>
      </c>
      <c r="B1225" t="s">
        <v>87</v>
      </c>
      <c r="C1225" s="1">
        <v>137900</v>
      </c>
    </row>
    <row r="1226" spans="1:3" x14ac:dyDescent="0.2">
      <c r="A1226">
        <v>1225</v>
      </c>
      <c r="B1226" t="s">
        <v>87</v>
      </c>
      <c r="C1226" s="1">
        <v>184000</v>
      </c>
    </row>
    <row r="1227" spans="1:3" x14ac:dyDescent="0.2">
      <c r="A1227">
        <v>1226</v>
      </c>
      <c r="B1227" t="s">
        <v>87</v>
      </c>
      <c r="C1227" s="1">
        <v>145000</v>
      </c>
    </row>
    <row r="1228" spans="1:3" x14ac:dyDescent="0.2">
      <c r="A1228">
        <v>1227</v>
      </c>
      <c r="B1228" t="s">
        <v>166</v>
      </c>
      <c r="C1228" s="1">
        <v>214000</v>
      </c>
    </row>
    <row r="1229" spans="1:3" x14ac:dyDescent="0.2">
      <c r="A1229">
        <v>1228</v>
      </c>
      <c r="B1229" t="s">
        <v>122</v>
      </c>
      <c r="C1229" s="1">
        <v>147000</v>
      </c>
    </row>
    <row r="1230" spans="1:3" x14ac:dyDescent="0.2">
      <c r="A1230">
        <v>1229</v>
      </c>
      <c r="B1230" t="s">
        <v>122</v>
      </c>
      <c r="C1230" s="1">
        <v>367294</v>
      </c>
    </row>
    <row r="1231" spans="1:3" x14ac:dyDescent="0.2">
      <c r="A1231">
        <v>1230</v>
      </c>
      <c r="B1231" t="s">
        <v>87</v>
      </c>
      <c r="C1231" s="1">
        <v>127000</v>
      </c>
    </row>
    <row r="1232" spans="1:3" x14ac:dyDescent="0.2">
      <c r="A1232">
        <v>1231</v>
      </c>
      <c r="B1232" t="s">
        <v>87</v>
      </c>
      <c r="C1232" s="1">
        <v>190000</v>
      </c>
    </row>
    <row r="1233" spans="1:3" x14ac:dyDescent="0.2">
      <c r="A1233">
        <v>1232</v>
      </c>
      <c r="B1233" t="s">
        <v>87</v>
      </c>
      <c r="C1233" s="1">
        <v>132500</v>
      </c>
    </row>
    <row r="1234" spans="1:3" x14ac:dyDescent="0.2">
      <c r="A1234">
        <v>1233</v>
      </c>
      <c r="B1234" t="s">
        <v>112</v>
      </c>
      <c r="C1234" s="1">
        <v>101800</v>
      </c>
    </row>
    <row r="1235" spans="1:3" x14ac:dyDescent="0.2">
      <c r="A1235">
        <v>1234</v>
      </c>
      <c r="B1235" t="s">
        <v>87</v>
      </c>
      <c r="C1235" s="1">
        <v>142000</v>
      </c>
    </row>
    <row r="1236" spans="1:3" x14ac:dyDescent="0.2">
      <c r="A1236">
        <v>1235</v>
      </c>
      <c r="B1236" t="s">
        <v>87</v>
      </c>
      <c r="C1236" s="1">
        <v>130000</v>
      </c>
    </row>
    <row r="1237" spans="1:3" x14ac:dyDescent="0.2">
      <c r="A1237">
        <v>1236</v>
      </c>
      <c r="B1237" t="s">
        <v>87</v>
      </c>
      <c r="C1237" s="1">
        <v>138887</v>
      </c>
    </row>
    <row r="1238" spans="1:3" x14ac:dyDescent="0.2">
      <c r="A1238">
        <v>1237</v>
      </c>
      <c r="B1238" t="s">
        <v>87</v>
      </c>
      <c r="C1238" s="1">
        <v>175500</v>
      </c>
    </row>
    <row r="1239" spans="1:3" x14ac:dyDescent="0.2">
      <c r="A1239">
        <v>1238</v>
      </c>
      <c r="B1239" t="s">
        <v>112</v>
      </c>
      <c r="C1239" s="1">
        <v>195000</v>
      </c>
    </row>
    <row r="1240" spans="1:3" x14ac:dyDescent="0.2">
      <c r="A1240">
        <v>1239</v>
      </c>
      <c r="B1240" t="s">
        <v>87</v>
      </c>
      <c r="C1240" s="1">
        <v>142500</v>
      </c>
    </row>
    <row r="1241" spans="1:3" x14ac:dyDescent="0.2">
      <c r="A1241">
        <v>1240</v>
      </c>
      <c r="B1241" t="s">
        <v>87</v>
      </c>
      <c r="C1241" s="1">
        <v>265900</v>
      </c>
    </row>
    <row r="1242" spans="1:3" x14ac:dyDescent="0.2">
      <c r="A1242">
        <v>1241</v>
      </c>
      <c r="B1242" t="s">
        <v>87</v>
      </c>
      <c r="C1242" s="1">
        <v>224900</v>
      </c>
    </row>
    <row r="1243" spans="1:3" x14ac:dyDescent="0.2">
      <c r="A1243">
        <v>1242</v>
      </c>
      <c r="B1243" t="s">
        <v>87</v>
      </c>
      <c r="C1243" s="1">
        <v>248328</v>
      </c>
    </row>
    <row r="1244" spans="1:3" x14ac:dyDescent="0.2">
      <c r="A1244">
        <v>1243</v>
      </c>
      <c r="B1244" t="s">
        <v>87</v>
      </c>
      <c r="C1244" s="1">
        <v>170000</v>
      </c>
    </row>
    <row r="1245" spans="1:3" x14ac:dyDescent="0.2">
      <c r="A1245">
        <v>1244</v>
      </c>
      <c r="B1245" t="s">
        <v>87</v>
      </c>
      <c r="C1245" s="1">
        <v>465000</v>
      </c>
    </row>
    <row r="1246" spans="1:3" x14ac:dyDescent="0.2">
      <c r="A1246">
        <v>1245</v>
      </c>
      <c r="B1246" t="s">
        <v>122</v>
      </c>
      <c r="C1246" s="1">
        <v>230000</v>
      </c>
    </row>
    <row r="1247" spans="1:3" x14ac:dyDescent="0.2">
      <c r="A1247">
        <v>1246</v>
      </c>
      <c r="B1247" t="s">
        <v>87</v>
      </c>
      <c r="C1247" s="1">
        <v>178000</v>
      </c>
    </row>
    <row r="1248" spans="1:3" x14ac:dyDescent="0.2">
      <c r="A1248">
        <v>1247</v>
      </c>
      <c r="B1248" t="s">
        <v>87</v>
      </c>
      <c r="C1248" s="1">
        <v>186500</v>
      </c>
    </row>
    <row r="1249" spans="1:3" x14ac:dyDescent="0.2">
      <c r="A1249">
        <v>1248</v>
      </c>
      <c r="B1249" t="s">
        <v>87</v>
      </c>
      <c r="C1249" s="1">
        <v>169900</v>
      </c>
    </row>
    <row r="1250" spans="1:3" x14ac:dyDescent="0.2">
      <c r="A1250">
        <v>1249</v>
      </c>
      <c r="B1250" t="s">
        <v>87</v>
      </c>
      <c r="C1250" s="1">
        <v>129500</v>
      </c>
    </row>
    <row r="1251" spans="1:3" x14ac:dyDescent="0.2">
      <c r="A1251">
        <v>1250</v>
      </c>
      <c r="B1251" t="s">
        <v>87</v>
      </c>
      <c r="C1251" s="1">
        <v>119000</v>
      </c>
    </row>
    <row r="1252" spans="1:3" x14ac:dyDescent="0.2">
      <c r="A1252">
        <v>1251</v>
      </c>
      <c r="B1252" t="s">
        <v>122</v>
      </c>
      <c r="C1252" s="1">
        <v>244000</v>
      </c>
    </row>
    <row r="1253" spans="1:3" x14ac:dyDescent="0.2">
      <c r="A1253">
        <v>1252</v>
      </c>
      <c r="B1253" t="s">
        <v>122</v>
      </c>
      <c r="C1253" s="1">
        <v>171750</v>
      </c>
    </row>
    <row r="1254" spans="1:3" x14ac:dyDescent="0.2">
      <c r="A1254">
        <v>1253</v>
      </c>
      <c r="B1254" t="s">
        <v>87</v>
      </c>
      <c r="C1254" s="1">
        <v>130000</v>
      </c>
    </row>
    <row r="1255" spans="1:3" x14ac:dyDescent="0.2">
      <c r="A1255">
        <v>1254</v>
      </c>
      <c r="B1255" t="s">
        <v>87</v>
      </c>
      <c r="C1255" s="1">
        <v>294000</v>
      </c>
    </row>
    <row r="1256" spans="1:3" x14ac:dyDescent="0.2">
      <c r="A1256">
        <v>1255</v>
      </c>
      <c r="B1256" t="s">
        <v>87</v>
      </c>
      <c r="C1256" s="1">
        <v>165400</v>
      </c>
    </row>
    <row r="1257" spans="1:3" x14ac:dyDescent="0.2">
      <c r="A1257">
        <v>1256</v>
      </c>
      <c r="B1257" t="s">
        <v>87</v>
      </c>
      <c r="C1257" s="1">
        <v>127500</v>
      </c>
    </row>
    <row r="1258" spans="1:3" x14ac:dyDescent="0.2">
      <c r="A1258">
        <v>1257</v>
      </c>
      <c r="B1258" t="s">
        <v>122</v>
      </c>
      <c r="C1258" s="1">
        <v>301500</v>
      </c>
    </row>
    <row r="1259" spans="1:3" x14ac:dyDescent="0.2">
      <c r="A1259">
        <v>1258</v>
      </c>
      <c r="B1259" t="s">
        <v>122</v>
      </c>
      <c r="C1259" s="1">
        <v>99900</v>
      </c>
    </row>
    <row r="1260" spans="1:3" x14ac:dyDescent="0.2">
      <c r="A1260">
        <v>1259</v>
      </c>
      <c r="B1260" t="s">
        <v>87</v>
      </c>
      <c r="C1260" s="1">
        <v>190000</v>
      </c>
    </row>
    <row r="1261" spans="1:3" x14ac:dyDescent="0.2">
      <c r="A1261">
        <v>1260</v>
      </c>
      <c r="B1261" t="s">
        <v>112</v>
      </c>
      <c r="C1261" s="1">
        <v>151000</v>
      </c>
    </row>
    <row r="1262" spans="1:3" x14ac:dyDescent="0.2">
      <c r="A1262">
        <v>1261</v>
      </c>
      <c r="B1262" t="s">
        <v>166</v>
      </c>
      <c r="C1262" s="1">
        <v>181000</v>
      </c>
    </row>
    <row r="1263" spans="1:3" x14ac:dyDescent="0.2">
      <c r="A1263">
        <v>1262</v>
      </c>
      <c r="B1263" t="s">
        <v>87</v>
      </c>
      <c r="C1263" s="1">
        <v>128900</v>
      </c>
    </row>
    <row r="1264" spans="1:3" x14ac:dyDescent="0.2">
      <c r="A1264">
        <v>1263</v>
      </c>
      <c r="B1264" t="s">
        <v>87</v>
      </c>
      <c r="C1264" s="1">
        <v>161500</v>
      </c>
    </row>
    <row r="1265" spans="1:3" x14ac:dyDescent="0.2">
      <c r="A1265">
        <v>1264</v>
      </c>
      <c r="B1265" t="s">
        <v>87</v>
      </c>
      <c r="C1265" s="1">
        <v>180500</v>
      </c>
    </row>
    <row r="1266" spans="1:3" x14ac:dyDescent="0.2">
      <c r="A1266">
        <v>1265</v>
      </c>
      <c r="B1266" t="s">
        <v>87</v>
      </c>
      <c r="C1266" s="1">
        <v>181000</v>
      </c>
    </row>
    <row r="1267" spans="1:3" x14ac:dyDescent="0.2">
      <c r="A1267">
        <v>1266</v>
      </c>
      <c r="B1267" t="s">
        <v>238</v>
      </c>
      <c r="C1267" s="1">
        <v>183900</v>
      </c>
    </row>
    <row r="1268" spans="1:3" x14ac:dyDescent="0.2">
      <c r="A1268">
        <v>1267</v>
      </c>
      <c r="B1268" t="s">
        <v>87</v>
      </c>
      <c r="C1268" s="1">
        <v>122000</v>
      </c>
    </row>
    <row r="1269" spans="1:3" x14ac:dyDescent="0.2">
      <c r="A1269">
        <v>1268</v>
      </c>
      <c r="B1269" t="s">
        <v>87</v>
      </c>
      <c r="C1269" s="1">
        <v>378500</v>
      </c>
    </row>
    <row r="1270" spans="1:3" x14ac:dyDescent="0.2">
      <c r="A1270">
        <v>1269</v>
      </c>
      <c r="B1270" t="s">
        <v>87</v>
      </c>
      <c r="C1270" s="1">
        <v>381000</v>
      </c>
    </row>
    <row r="1271" spans="1:3" x14ac:dyDescent="0.2">
      <c r="A1271">
        <v>1270</v>
      </c>
      <c r="B1271" t="s">
        <v>87</v>
      </c>
      <c r="C1271" s="1">
        <v>144000</v>
      </c>
    </row>
    <row r="1272" spans="1:3" x14ac:dyDescent="0.2">
      <c r="A1272">
        <v>1271</v>
      </c>
      <c r="B1272" t="s">
        <v>87</v>
      </c>
      <c r="C1272" s="1">
        <v>260000</v>
      </c>
    </row>
    <row r="1273" spans="1:3" x14ac:dyDescent="0.2">
      <c r="A1273">
        <v>1272</v>
      </c>
      <c r="B1273" t="s">
        <v>87</v>
      </c>
      <c r="C1273" s="1">
        <v>185750</v>
      </c>
    </row>
    <row r="1274" spans="1:3" x14ac:dyDescent="0.2">
      <c r="A1274">
        <v>1273</v>
      </c>
      <c r="B1274" t="s">
        <v>166</v>
      </c>
      <c r="C1274" s="1">
        <v>137000</v>
      </c>
    </row>
    <row r="1275" spans="1:3" x14ac:dyDescent="0.2">
      <c r="A1275">
        <v>1274</v>
      </c>
      <c r="B1275" t="s">
        <v>122</v>
      </c>
      <c r="C1275" s="1">
        <v>177000</v>
      </c>
    </row>
    <row r="1276" spans="1:3" x14ac:dyDescent="0.2">
      <c r="A1276">
        <v>1275</v>
      </c>
      <c r="B1276" t="s">
        <v>122</v>
      </c>
      <c r="C1276" s="1">
        <v>139000</v>
      </c>
    </row>
    <row r="1277" spans="1:3" x14ac:dyDescent="0.2">
      <c r="A1277">
        <v>1276</v>
      </c>
      <c r="B1277" t="s">
        <v>122</v>
      </c>
      <c r="C1277" s="1">
        <v>137000</v>
      </c>
    </row>
    <row r="1278" spans="1:3" x14ac:dyDescent="0.2">
      <c r="A1278">
        <v>1277</v>
      </c>
      <c r="B1278" t="s">
        <v>166</v>
      </c>
      <c r="C1278" s="1">
        <v>162000</v>
      </c>
    </row>
    <row r="1279" spans="1:3" x14ac:dyDescent="0.2">
      <c r="A1279">
        <v>1278</v>
      </c>
      <c r="B1279" t="s">
        <v>166</v>
      </c>
      <c r="C1279" s="1">
        <v>197900</v>
      </c>
    </row>
    <row r="1280" spans="1:3" x14ac:dyDescent="0.2">
      <c r="A1280">
        <v>1279</v>
      </c>
      <c r="B1280" t="s">
        <v>87</v>
      </c>
      <c r="C1280" s="1">
        <v>237000</v>
      </c>
    </row>
    <row r="1281" spans="1:3" x14ac:dyDescent="0.2">
      <c r="A1281">
        <v>1280</v>
      </c>
      <c r="B1281" t="s">
        <v>87</v>
      </c>
      <c r="C1281" s="1">
        <v>68400</v>
      </c>
    </row>
    <row r="1282" spans="1:3" x14ac:dyDescent="0.2">
      <c r="A1282">
        <v>1281</v>
      </c>
      <c r="B1282" t="s">
        <v>87</v>
      </c>
      <c r="C1282" s="1">
        <v>227000</v>
      </c>
    </row>
    <row r="1283" spans="1:3" x14ac:dyDescent="0.2">
      <c r="A1283">
        <v>1282</v>
      </c>
      <c r="B1283" t="s">
        <v>166</v>
      </c>
      <c r="C1283" s="1">
        <v>180000</v>
      </c>
    </row>
    <row r="1284" spans="1:3" x14ac:dyDescent="0.2">
      <c r="A1284">
        <v>1283</v>
      </c>
      <c r="B1284" t="s">
        <v>87</v>
      </c>
      <c r="C1284" s="1">
        <v>150500</v>
      </c>
    </row>
    <row r="1285" spans="1:3" x14ac:dyDescent="0.2">
      <c r="A1285">
        <v>1284</v>
      </c>
      <c r="B1285" t="s">
        <v>122</v>
      </c>
      <c r="C1285" s="1">
        <v>139000</v>
      </c>
    </row>
    <row r="1286" spans="1:3" x14ac:dyDescent="0.2">
      <c r="A1286">
        <v>1285</v>
      </c>
      <c r="B1286" t="s">
        <v>87</v>
      </c>
      <c r="C1286" s="1">
        <v>169000</v>
      </c>
    </row>
    <row r="1287" spans="1:3" x14ac:dyDescent="0.2">
      <c r="A1287">
        <v>1286</v>
      </c>
      <c r="B1287" t="s">
        <v>87</v>
      </c>
      <c r="C1287" s="1">
        <v>132500</v>
      </c>
    </row>
    <row r="1288" spans="1:3" x14ac:dyDescent="0.2">
      <c r="A1288">
        <v>1287</v>
      </c>
      <c r="B1288" t="s">
        <v>87</v>
      </c>
      <c r="C1288" s="1">
        <v>143000</v>
      </c>
    </row>
    <row r="1289" spans="1:3" x14ac:dyDescent="0.2">
      <c r="A1289">
        <v>1288</v>
      </c>
      <c r="B1289" t="s">
        <v>87</v>
      </c>
      <c r="C1289" s="1">
        <v>190000</v>
      </c>
    </row>
    <row r="1290" spans="1:3" x14ac:dyDescent="0.2">
      <c r="A1290">
        <v>1289</v>
      </c>
      <c r="B1290" t="s">
        <v>87</v>
      </c>
      <c r="C1290" s="1">
        <v>278000</v>
      </c>
    </row>
    <row r="1291" spans="1:3" x14ac:dyDescent="0.2">
      <c r="A1291">
        <v>1290</v>
      </c>
      <c r="B1291" t="s">
        <v>87</v>
      </c>
      <c r="C1291" s="1">
        <v>281000</v>
      </c>
    </row>
    <row r="1292" spans="1:3" x14ac:dyDescent="0.2">
      <c r="A1292">
        <v>1291</v>
      </c>
      <c r="B1292" t="s">
        <v>122</v>
      </c>
      <c r="C1292" s="1">
        <v>180500</v>
      </c>
    </row>
    <row r="1293" spans="1:3" x14ac:dyDescent="0.2">
      <c r="A1293">
        <v>1292</v>
      </c>
      <c r="B1293" t="s">
        <v>87</v>
      </c>
      <c r="C1293" s="1">
        <v>119500</v>
      </c>
    </row>
    <row r="1294" spans="1:3" x14ac:dyDescent="0.2">
      <c r="A1294">
        <v>1293</v>
      </c>
      <c r="B1294" t="s">
        <v>122</v>
      </c>
      <c r="C1294" s="1">
        <v>107500</v>
      </c>
    </row>
    <row r="1295" spans="1:3" x14ac:dyDescent="0.2">
      <c r="A1295">
        <v>1294</v>
      </c>
      <c r="B1295" t="s">
        <v>87</v>
      </c>
      <c r="C1295" s="1">
        <v>162900</v>
      </c>
    </row>
    <row r="1296" spans="1:3" x14ac:dyDescent="0.2">
      <c r="A1296">
        <v>1295</v>
      </c>
      <c r="B1296" t="s">
        <v>87</v>
      </c>
      <c r="C1296" s="1">
        <v>115000</v>
      </c>
    </row>
    <row r="1297" spans="1:3" x14ac:dyDescent="0.2">
      <c r="A1297">
        <v>1296</v>
      </c>
      <c r="B1297" t="s">
        <v>87</v>
      </c>
      <c r="C1297" s="1">
        <v>138500</v>
      </c>
    </row>
    <row r="1298" spans="1:3" x14ac:dyDescent="0.2">
      <c r="A1298">
        <v>1297</v>
      </c>
      <c r="B1298" t="s">
        <v>87</v>
      </c>
      <c r="C1298" s="1">
        <v>155000</v>
      </c>
    </row>
    <row r="1299" spans="1:3" x14ac:dyDescent="0.2">
      <c r="A1299">
        <v>1298</v>
      </c>
      <c r="B1299" t="s">
        <v>87</v>
      </c>
      <c r="C1299" s="1">
        <v>140000</v>
      </c>
    </row>
    <row r="1300" spans="1:3" x14ac:dyDescent="0.2">
      <c r="A1300">
        <v>1299</v>
      </c>
      <c r="B1300" t="s">
        <v>122</v>
      </c>
      <c r="C1300" s="1">
        <v>160000</v>
      </c>
    </row>
    <row r="1301" spans="1:3" x14ac:dyDescent="0.2">
      <c r="A1301">
        <v>1300</v>
      </c>
      <c r="B1301" t="s">
        <v>87</v>
      </c>
      <c r="C1301" s="1">
        <v>154000</v>
      </c>
    </row>
    <row r="1302" spans="1:3" x14ac:dyDescent="0.2">
      <c r="A1302">
        <v>1301</v>
      </c>
      <c r="B1302" t="s">
        <v>166</v>
      </c>
      <c r="C1302" s="1">
        <v>225000</v>
      </c>
    </row>
    <row r="1303" spans="1:3" x14ac:dyDescent="0.2">
      <c r="A1303">
        <v>1302</v>
      </c>
      <c r="B1303" t="s">
        <v>87</v>
      </c>
      <c r="C1303" s="1">
        <v>177500</v>
      </c>
    </row>
    <row r="1304" spans="1:3" x14ac:dyDescent="0.2">
      <c r="A1304">
        <v>1303</v>
      </c>
      <c r="B1304" t="s">
        <v>87</v>
      </c>
      <c r="C1304" s="1">
        <v>290000</v>
      </c>
    </row>
    <row r="1305" spans="1:3" x14ac:dyDescent="0.2">
      <c r="A1305">
        <v>1304</v>
      </c>
      <c r="B1305" t="s">
        <v>87</v>
      </c>
      <c r="C1305" s="1">
        <v>232000</v>
      </c>
    </row>
    <row r="1306" spans="1:3" x14ac:dyDescent="0.2">
      <c r="A1306">
        <v>1305</v>
      </c>
      <c r="B1306" t="s">
        <v>87</v>
      </c>
      <c r="C1306" s="1">
        <v>130000</v>
      </c>
    </row>
    <row r="1307" spans="1:3" x14ac:dyDescent="0.2">
      <c r="A1307">
        <v>1306</v>
      </c>
      <c r="B1307" t="s">
        <v>122</v>
      </c>
      <c r="C1307" s="1">
        <v>325000</v>
      </c>
    </row>
    <row r="1308" spans="1:3" x14ac:dyDescent="0.2">
      <c r="A1308">
        <v>1307</v>
      </c>
      <c r="B1308" t="s">
        <v>87</v>
      </c>
      <c r="C1308" s="1">
        <v>202500</v>
      </c>
    </row>
    <row r="1309" spans="1:3" x14ac:dyDescent="0.2">
      <c r="A1309">
        <v>1308</v>
      </c>
      <c r="B1309" t="s">
        <v>87</v>
      </c>
      <c r="C1309" s="1">
        <v>138000</v>
      </c>
    </row>
    <row r="1310" spans="1:3" x14ac:dyDescent="0.2">
      <c r="A1310">
        <v>1309</v>
      </c>
      <c r="B1310" t="s">
        <v>87</v>
      </c>
      <c r="C1310" s="1">
        <v>147000</v>
      </c>
    </row>
    <row r="1311" spans="1:3" x14ac:dyDescent="0.2">
      <c r="A1311">
        <v>1310</v>
      </c>
      <c r="B1311" t="s">
        <v>87</v>
      </c>
      <c r="C1311" s="1">
        <v>179200</v>
      </c>
    </row>
    <row r="1312" spans="1:3" x14ac:dyDescent="0.2">
      <c r="A1312">
        <v>1311</v>
      </c>
      <c r="B1312" t="s">
        <v>87</v>
      </c>
      <c r="C1312" s="1">
        <v>335000</v>
      </c>
    </row>
    <row r="1313" spans="1:3" x14ac:dyDescent="0.2">
      <c r="A1313">
        <v>1312</v>
      </c>
      <c r="B1313" t="s">
        <v>87</v>
      </c>
      <c r="C1313" s="1">
        <v>203000</v>
      </c>
    </row>
    <row r="1314" spans="1:3" x14ac:dyDescent="0.2">
      <c r="A1314">
        <v>1313</v>
      </c>
      <c r="B1314" t="s">
        <v>87</v>
      </c>
      <c r="C1314" s="1">
        <v>302000</v>
      </c>
    </row>
    <row r="1315" spans="1:3" x14ac:dyDescent="0.2">
      <c r="A1315">
        <v>1314</v>
      </c>
      <c r="B1315" t="s">
        <v>122</v>
      </c>
      <c r="C1315" s="1">
        <v>333168</v>
      </c>
    </row>
    <row r="1316" spans="1:3" x14ac:dyDescent="0.2">
      <c r="A1316">
        <v>1315</v>
      </c>
      <c r="B1316" t="s">
        <v>87</v>
      </c>
      <c r="C1316" s="1">
        <v>119000</v>
      </c>
    </row>
    <row r="1317" spans="1:3" x14ac:dyDescent="0.2">
      <c r="A1317">
        <v>1316</v>
      </c>
      <c r="B1317" t="s">
        <v>87</v>
      </c>
      <c r="C1317" s="1">
        <v>206900</v>
      </c>
    </row>
    <row r="1318" spans="1:3" x14ac:dyDescent="0.2">
      <c r="A1318">
        <v>1317</v>
      </c>
      <c r="B1318" t="s">
        <v>87</v>
      </c>
      <c r="C1318" s="1">
        <v>295493</v>
      </c>
    </row>
    <row r="1319" spans="1:3" x14ac:dyDescent="0.2">
      <c r="A1319">
        <v>1318</v>
      </c>
      <c r="B1319" t="s">
        <v>122</v>
      </c>
      <c r="C1319" s="1">
        <v>208900</v>
      </c>
    </row>
    <row r="1320" spans="1:3" x14ac:dyDescent="0.2">
      <c r="A1320">
        <v>1319</v>
      </c>
      <c r="B1320" t="s">
        <v>166</v>
      </c>
      <c r="C1320" s="1">
        <v>275000</v>
      </c>
    </row>
    <row r="1321" spans="1:3" x14ac:dyDescent="0.2">
      <c r="A1321">
        <v>1320</v>
      </c>
      <c r="B1321" t="s">
        <v>87</v>
      </c>
      <c r="C1321" s="1">
        <v>111000</v>
      </c>
    </row>
    <row r="1322" spans="1:3" x14ac:dyDescent="0.2">
      <c r="A1322">
        <v>1321</v>
      </c>
      <c r="B1322" t="s">
        <v>87</v>
      </c>
      <c r="C1322" s="1">
        <v>156500</v>
      </c>
    </row>
    <row r="1323" spans="1:3" x14ac:dyDescent="0.2">
      <c r="A1323">
        <v>1322</v>
      </c>
      <c r="B1323" t="s">
        <v>122</v>
      </c>
      <c r="C1323" s="1">
        <v>72500</v>
      </c>
    </row>
    <row r="1324" spans="1:3" x14ac:dyDescent="0.2">
      <c r="A1324">
        <v>1323</v>
      </c>
      <c r="B1324" t="s">
        <v>87</v>
      </c>
      <c r="C1324" s="1">
        <v>190000</v>
      </c>
    </row>
    <row r="1325" spans="1:3" x14ac:dyDescent="0.2">
      <c r="A1325">
        <v>1324</v>
      </c>
      <c r="B1325" t="s">
        <v>87</v>
      </c>
      <c r="C1325" s="1">
        <v>82500</v>
      </c>
    </row>
    <row r="1326" spans="1:3" x14ac:dyDescent="0.2">
      <c r="A1326">
        <v>1325</v>
      </c>
      <c r="B1326" t="s">
        <v>87</v>
      </c>
      <c r="C1326" s="1">
        <v>147000</v>
      </c>
    </row>
    <row r="1327" spans="1:3" x14ac:dyDescent="0.2">
      <c r="A1327">
        <v>1326</v>
      </c>
      <c r="B1327" t="s">
        <v>87</v>
      </c>
      <c r="C1327" s="1">
        <v>55000</v>
      </c>
    </row>
    <row r="1328" spans="1:3" x14ac:dyDescent="0.2">
      <c r="A1328">
        <v>1327</v>
      </c>
      <c r="B1328" t="s">
        <v>87</v>
      </c>
      <c r="C1328" s="1">
        <v>79000</v>
      </c>
    </row>
    <row r="1329" spans="1:3" x14ac:dyDescent="0.2">
      <c r="A1329">
        <v>1328</v>
      </c>
      <c r="B1329" t="s">
        <v>87</v>
      </c>
      <c r="C1329" s="1">
        <v>130500</v>
      </c>
    </row>
    <row r="1330" spans="1:3" x14ac:dyDescent="0.2">
      <c r="A1330">
        <v>1329</v>
      </c>
      <c r="B1330" t="s">
        <v>122</v>
      </c>
      <c r="C1330" s="1">
        <v>256000</v>
      </c>
    </row>
    <row r="1331" spans="1:3" x14ac:dyDescent="0.2">
      <c r="A1331">
        <v>1330</v>
      </c>
      <c r="B1331" t="s">
        <v>87</v>
      </c>
      <c r="C1331" s="1">
        <v>176500</v>
      </c>
    </row>
    <row r="1332" spans="1:3" x14ac:dyDescent="0.2">
      <c r="A1332">
        <v>1331</v>
      </c>
      <c r="B1332" t="s">
        <v>87</v>
      </c>
      <c r="C1332" s="1">
        <v>227000</v>
      </c>
    </row>
    <row r="1333" spans="1:3" x14ac:dyDescent="0.2">
      <c r="A1333">
        <v>1332</v>
      </c>
      <c r="B1333" t="s">
        <v>87</v>
      </c>
      <c r="C1333" s="1">
        <v>132500</v>
      </c>
    </row>
    <row r="1334" spans="1:3" x14ac:dyDescent="0.2">
      <c r="A1334">
        <v>1333</v>
      </c>
      <c r="B1334" t="s">
        <v>87</v>
      </c>
      <c r="C1334" s="1">
        <v>100000</v>
      </c>
    </row>
    <row r="1335" spans="1:3" x14ac:dyDescent="0.2">
      <c r="A1335">
        <v>1334</v>
      </c>
      <c r="B1335" t="s">
        <v>122</v>
      </c>
      <c r="C1335" s="1">
        <v>125500</v>
      </c>
    </row>
    <row r="1336" spans="1:3" x14ac:dyDescent="0.2">
      <c r="A1336">
        <v>1335</v>
      </c>
      <c r="B1336" t="s">
        <v>87</v>
      </c>
      <c r="C1336" s="1">
        <v>125000</v>
      </c>
    </row>
    <row r="1337" spans="1:3" x14ac:dyDescent="0.2">
      <c r="A1337">
        <v>1336</v>
      </c>
      <c r="B1337" t="s">
        <v>87</v>
      </c>
      <c r="C1337" s="1">
        <v>167900</v>
      </c>
    </row>
    <row r="1338" spans="1:3" x14ac:dyDescent="0.2">
      <c r="A1338">
        <v>1337</v>
      </c>
      <c r="B1338" t="s">
        <v>87</v>
      </c>
      <c r="C1338" s="1">
        <v>135000</v>
      </c>
    </row>
    <row r="1339" spans="1:3" x14ac:dyDescent="0.2">
      <c r="A1339">
        <v>1338</v>
      </c>
      <c r="B1339" t="s">
        <v>122</v>
      </c>
      <c r="C1339" s="1">
        <v>52500</v>
      </c>
    </row>
    <row r="1340" spans="1:3" x14ac:dyDescent="0.2">
      <c r="A1340">
        <v>1339</v>
      </c>
      <c r="B1340" t="s">
        <v>122</v>
      </c>
      <c r="C1340" s="1">
        <v>200000</v>
      </c>
    </row>
    <row r="1341" spans="1:3" x14ac:dyDescent="0.2">
      <c r="A1341">
        <v>1340</v>
      </c>
      <c r="B1341" t="s">
        <v>122</v>
      </c>
      <c r="C1341" s="1">
        <v>128500</v>
      </c>
    </row>
    <row r="1342" spans="1:3" x14ac:dyDescent="0.2">
      <c r="A1342">
        <v>1341</v>
      </c>
      <c r="B1342" t="s">
        <v>87</v>
      </c>
      <c r="C1342" s="1">
        <v>123000</v>
      </c>
    </row>
    <row r="1343" spans="1:3" x14ac:dyDescent="0.2">
      <c r="A1343">
        <v>1342</v>
      </c>
      <c r="B1343" t="s">
        <v>87</v>
      </c>
      <c r="C1343" s="1">
        <v>155000</v>
      </c>
    </row>
    <row r="1344" spans="1:3" x14ac:dyDescent="0.2">
      <c r="A1344">
        <v>1343</v>
      </c>
      <c r="B1344" t="s">
        <v>87</v>
      </c>
      <c r="C1344" s="1">
        <v>228500</v>
      </c>
    </row>
    <row r="1345" spans="1:3" x14ac:dyDescent="0.2">
      <c r="A1345">
        <v>1344</v>
      </c>
      <c r="B1345" t="s">
        <v>87</v>
      </c>
      <c r="C1345" s="1">
        <v>177000</v>
      </c>
    </row>
    <row r="1346" spans="1:3" x14ac:dyDescent="0.2">
      <c r="A1346">
        <v>1345</v>
      </c>
      <c r="B1346" t="s">
        <v>122</v>
      </c>
      <c r="C1346" s="1">
        <v>155835</v>
      </c>
    </row>
    <row r="1347" spans="1:3" x14ac:dyDescent="0.2">
      <c r="A1347">
        <v>1346</v>
      </c>
      <c r="B1347" t="s">
        <v>87</v>
      </c>
      <c r="C1347" s="1">
        <v>108500</v>
      </c>
    </row>
    <row r="1348" spans="1:3" x14ac:dyDescent="0.2">
      <c r="A1348">
        <v>1347</v>
      </c>
      <c r="B1348" t="s">
        <v>166</v>
      </c>
      <c r="C1348" s="1">
        <v>262500</v>
      </c>
    </row>
    <row r="1349" spans="1:3" x14ac:dyDescent="0.2">
      <c r="A1349">
        <v>1348</v>
      </c>
      <c r="B1349" t="s">
        <v>122</v>
      </c>
      <c r="C1349" s="1">
        <v>283463</v>
      </c>
    </row>
    <row r="1350" spans="1:3" x14ac:dyDescent="0.2">
      <c r="A1350">
        <v>1349</v>
      </c>
      <c r="B1350" t="s">
        <v>87</v>
      </c>
      <c r="C1350" s="1">
        <v>215000</v>
      </c>
    </row>
    <row r="1351" spans="1:3" x14ac:dyDescent="0.2">
      <c r="A1351">
        <v>1350</v>
      </c>
      <c r="B1351" t="s">
        <v>87</v>
      </c>
      <c r="C1351" s="1">
        <v>122000</v>
      </c>
    </row>
    <row r="1352" spans="1:3" x14ac:dyDescent="0.2">
      <c r="A1352">
        <v>1351</v>
      </c>
      <c r="B1352" t="s">
        <v>87</v>
      </c>
      <c r="C1352" s="1">
        <v>200000</v>
      </c>
    </row>
    <row r="1353" spans="1:3" x14ac:dyDescent="0.2">
      <c r="A1353">
        <v>1352</v>
      </c>
      <c r="B1353" t="s">
        <v>87</v>
      </c>
      <c r="C1353" s="1">
        <v>171000</v>
      </c>
    </row>
    <row r="1354" spans="1:3" x14ac:dyDescent="0.2">
      <c r="A1354">
        <v>1353</v>
      </c>
      <c r="B1354" t="s">
        <v>87</v>
      </c>
      <c r="C1354" s="1">
        <v>134900</v>
      </c>
    </row>
    <row r="1355" spans="1:3" x14ac:dyDescent="0.2">
      <c r="A1355">
        <v>1354</v>
      </c>
      <c r="B1355" t="s">
        <v>166</v>
      </c>
      <c r="C1355" s="1">
        <v>410000</v>
      </c>
    </row>
    <row r="1356" spans="1:3" x14ac:dyDescent="0.2">
      <c r="A1356">
        <v>1355</v>
      </c>
      <c r="B1356" t="s">
        <v>87</v>
      </c>
      <c r="C1356" s="1">
        <v>235000</v>
      </c>
    </row>
    <row r="1357" spans="1:3" x14ac:dyDescent="0.2">
      <c r="A1357">
        <v>1356</v>
      </c>
      <c r="B1357" t="s">
        <v>87</v>
      </c>
      <c r="C1357" s="1">
        <v>170000</v>
      </c>
    </row>
    <row r="1358" spans="1:3" x14ac:dyDescent="0.2">
      <c r="A1358">
        <v>1357</v>
      </c>
      <c r="B1358" t="s">
        <v>122</v>
      </c>
      <c r="C1358" s="1">
        <v>110000</v>
      </c>
    </row>
    <row r="1359" spans="1:3" x14ac:dyDescent="0.2">
      <c r="A1359">
        <v>1358</v>
      </c>
      <c r="B1359" t="s">
        <v>166</v>
      </c>
      <c r="C1359" s="1">
        <v>149900</v>
      </c>
    </row>
    <row r="1360" spans="1:3" x14ac:dyDescent="0.2">
      <c r="A1360">
        <v>1359</v>
      </c>
      <c r="B1360" t="s">
        <v>87</v>
      </c>
      <c r="C1360" s="1">
        <v>177500</v>
      </c>
    </row>
    <row r="1361" spans="1:3" x14ac:dyDescent="0.2">
      <c r="A1361">
        <v>1360</v>
      </c>
      <c r="B1361" t="s">
        <v>238</v>
      </c>
      <c r="C1361" s="1">
        <v>315000</v>
      </c>
    </row>
    <row r="1362" spans="1:3" x14ac:dyDescent="0.2">
      <c r="A1362">
        <v>1361</v>
      </c>
      <c r="B1362" t="s">
        <v>87</v>
      </c>
      <c r="C1362" s="1">
        <v>189000</v>
      </c>
    </row>
    <row r="1363" spans="1:3" x14ac:dyDescent="0.2">
      <c r="A1363">
        <v>1362</v>
      </c>
      <c r="B1363" t="s">
        <v>87</v>
      </c>
      <c r="C1363" s="1">
        <v>260000</v>
      </c>
    </row>
    <row r="1364" spans="1:3" x14ac:dyDescent="0.2">
      <c r="A1364">
        <v>1363</v>
      </c>
      <c r="B1364" t="s">
        <v>112</v>
      </c>
      <c r="C1364" s="1">
        <v>104900</v>
      </c>
    </row>
    <row r="1365" spans="1:3" x14ac:dyDescent="0.2">
      <c r="A1365">
        <v>1364</v>
      </c>
      <c r="B1365" t="s">
        <v>87</v>
      </c>
      <c r="C1365" s="1">
        <v>156932</v>
      </c>
    </row>
    <row r="1366" spans="1:3" x14ac:dyDescent="0.2">
      <c r="A1366">
        <v>1365</v>
      </c>
      <c r="B1366" t="s">
        <v>87</v>
      </c>
      <c r="C1366" s="1">
        <v>144152</v>
      </c>
    </row>
    <row r="1367" spans="1:3" x14ac:dyDescent="0.2">
      <c r="A1367">
        <v>1366</v>
      </c>
      <c r="B1367" t="s">
        <v>87</v>
      </c>
      <c r="C1367" s="1">
        <v>216000</v>
      </c>
    </row>
    <row r="1368" spans="1:3" x14ac:dyDescent="0.2">
      <c r="A1368">
        <v>1367</v>
      </c>
      <c r="B1368" t="s">
        <v>87</v>
      </c>
      <c r="C1368" s="1">
        <v>193000</v>
      </c>
    </row>
    <row r="1369" spans="1:3" x14ac:dyDescent="0.2">
      <c r="A1369">
        <v>1368</v>
      </c>
      <c r="B1369" t="s">
        <v>87</v>
      </c>
      <c r="C1369" s="1">
        <v>127000</v>
      </c>
    </row>
    <row r="1370" spans="1:3" x14ac:dyDescent="0.2">
      <c r="A1370">
        <v>1369</v>
      </c>
      <c r="B1370" t="s">
        <v>87</v>
      </c>
      <c r="C1370" s="1">
        <v>144000</v>
      </c>
    </row>
    <row r="1371" spans="1:3" x14ac:dyDescent="0.2">
      <c r="A1371">
        <v>1370</v>
      </c>
      <c r="B1371" t="s">
        <v>112</v>
      </c>
      <c r="C1371" s="1">
        <v>232000</v>
      </c>
    </row>
    <row r="1372" spans="1:3" x14ac:dyDescent="0.2">
      <c r="A1372">
        <v>1371</v>
      </c>
      <c r="B1372" t="s">
        <v>122</v>
      </c>
      <c r="C1372" s="1">
        <v>105000</v>
      </c>
    </row>
    <row r="1373" spans="1:3" x14ac:dyDescent="0.2">
      <c r="A1373">
        <v>1372</v>
      </c>
      <c r="B1373" t="s">
        <v>87</v>
      </c>
      <c r="C1373" s="1">
        <v>165500</v>
      </c>
    </row>
    <row r="1374" spans="1:3" x14ac:dyDescent="0.2">
      <c r="A1374">
        <v>1373</v>
      </c>
      <c r="B1374" t="s">
        <v>122</v>
      </c>
      <c r="C1374" s="1">
        <v>274300</v>
      </c>
    </row>
    <row r="1375" spans="1:3" x14ac:dyDescent="0.2">
      <c r="A1375">
        <v>1374</v>
      </c>
      <c r="B1375" t="s">
        <v>87</v>
      </c>
      <c r="C1375" s="1">
        <v>466500</v>
      </c>
    </row>
    <row r="1376" spans="1:3" x14ac:dyDescent="0.2">
      <c r="A1376">
        <v>1375</v>
      </c>
      <c r="B1376" t="s">
        <v>87</v>
      </c>
      <c r="C1376" s="1">
        <v>250000</v>
      </c>
    </row>
    <row r="1377" spans="1:3" x14ac:dyDescent="0.2">
      <c r="A1377">
        <v>1376</v>
      </c>
      <c r="B1377" t="s">
        <v>87</v>
      </c>
      <c r="C1377" s="1">
        <v>239000</v>
      </c>
    </row>
    <row r="1378" spans="1:3" x14ac:dyDescent="0.2">
      <c r="A1378">
        <v>1377</v>
      </c>
      <c r="B1378" t="s">
        <v>87</v>
      </c>
      <c r="C1378" s="1">
        <v>91000</v>
      </c>
    </row>
    <row r="1379" spans="1:3" x14ac:dyDescent="0.2">
      <c r="A1379">
        <v>1378</v>
      </c>
      <c r="B1379" t="s">
        <v>87</v>
      </c>
      <c r="C1379" s="1">
        <v>117000</v>
      </c>
    </row>
    <row r="1380" spans="1:3" x14ac:dyDescent="0.2">
      <c r="A1380">
        <v>1379</v>
      </c>
      <c r="B1380" t="s">
        <v>87</v>
      </c>
      <c r="C1380" s="1">
        <v>83000</v>
      </c>
    </row>
    <row r="1381" spans="1:3" x14ac:dyDescent="0.2">
      <c r="A1381">
        <v>1380</v>
      </c>
      <c r="B1381" t="s">
        <v>87</v>
      </c>
      <c r="C1381" s="1">
        <v>167500</v>
      </c>
    </row>
    <row r="1382" spans="1:3" x14ac:dyDescent="0.2">
      <c r="A1382">
        <v>1381</v>
      </c>
      <c r="B1382" t="s">
        <v>87</v>
      </c>
      <c r="C1382" s="1">
        <v>58500</v>
      </c>
    </row>
    <row r="1383" spans="1:3" x14ac:dyDescent="0.2">
      <c r="A1383">
        <v>1382</v>
      </c>
      <c r="B1383" t="s">
        <v>122</v>
      </c>
      <c r="C1383" s="1">
        <v>237500</v>
      </c>
    </row>
    <row r="1384" spans="1:3" x14ac:dyDescent="0.2">
      <c r="A1384">
        <v>1383</v>
      </c>
      <c r="B1384" t="s">
        <v>122</v>
      </c>
      <c r="C1384" s="1">
        <v>157000</v>
      </c>
    </row>
    <row r="1385" spans="1:3" x14ac:dyDescent="0.2">
      <c r="A1385">
        <v>1384</v>
      </c>
      <c r="B1385" t="s">
        <v>87</v>
      </c>
      <c r="C1385" s="1">
        <v>112000</v>
      </c>
    </row>
    <row r="1386" spans="1:3" x14ac:dyDescent="0.2">
      <c r="A1386">
        <v>1385</v>
      </c>
      <c r="B1386" t="s">
        <v>87</v>
      </c>
      <c r="C1386" s="1">
        <v>105000</v>
      </c>
    </row>
    <row r="1387" spans="1:3" x14ac:dyDescent="0.2">
      <c r="A1387">
        <v>1386</v>
      </c>
      <c r="B1387" t="s">
        <v>87</v>
      </c>
      <c r="C1387" s="1">
        <v>125500</v>
      </c>
    </row>
    <row r="1388" spans="1:3" x14ac:dyDescent="0.2">
      <c r="A1388">
        <v>1387</v>
      </c>
      <c r="B1388" t="s">
        <v>87</v>
      </c>
      <c r="C1388" s="1">
        <v>250000</v>
      </c>
    </row>
    <row r="1389" spans="1:3" x14ac:dyDescent="0.2">
      <c r="A1389">
        <v>1388</v>
      </c>
      <c r="B1389" t="s">
        <v>87</v>
      </c>
      <c r="C1389" s="1">
        <v>136000</v>
      </c>
    </row>
    <row r="1390" spans="1:3" x14ac:dyDescent="0.2">
      <c r="A1390">
        <v>1389</v>
      </c>
      <c r="B1390" t="s">
        <v>166</v>
      </c>
      <c r="C1390" s="1">
        <v>377500</v>
      </c>
    </row>
    <row r="1391" spans="1:3" x14ac:dyDescent="0.2">
      <c r="A1391">
        <v>1390</v>
      </c>
      <c r="B1391" t="s">
        <v>87</v>
      </c>
      <c r="C1391" s="1">
        <v>131000</v>
      </c>
    </row>
    <row r="1392" spans="1:3" x14ac:dyDescent="0.2">
      <c r="A1392">
        <v>1391</v>
      </c>
      <c r="B1392" t="s">
        <v>87</v>
      </c>
      <c r="C1392" s="1">
        <v>235000</v>
      </c>
    </row>
    <row r="1393" spans="1:3" x14ac:dyDescent="0.2">
      <c r="A1393">
        <v>1392</v>
      </c>
      <c r="B1393" t="s">
        <v>87</v>
      </c>
      <c r="C1393" s="1">
        <v>124000</v>
      </c>
    </row>
    <row r="1394" spans="1:3" x14ac:dyDescent="0.2">
      <c r="A1394">
        <v>1393</v>
      </c>
      <c r="B1394" t="s">
        <v>87</v>
      </c>
      <c r="C1394" s="1">
        <v>123000</v>
      </c>
    </row>
    <row r="1395" spans="1:3" x14ac:dyDescent="0.2">
      <c r="A1395">
        <v>1394</v>
      </c>
      <c r="B1395" t="s">
        <v>87</v>
      </c>
      <c r="C1395" s="1">
        <v>163000</v>
      </c>
    </row>
    <row r="1396" spans="1:3" x14ac:dyDescent="0.2">
      <c r="A1396">
        <v>1395</v>
      </c>
      <c r="B1396" t="s">
        <v>87</v>
      </c>
      <c r="C1396" s="1">
        <v>246578</v>
      </c>
    </row>
    <row r="1397" spans="1:3" x14ac:dyDescent="0.2">
      <c r="A1397">
        <v>1396</v>
      </c>
      <c r="B1397" t="s">
        <v>87</v>
      </c>
      <c r="C1397" s="1">
        <v>281213</v>
      </c>
    </row>
    <row r="1398" spans="1:3" x14ac:dyDescent="0.2">
      <c r="A1398">
        <v>1397</v>
      </c>
      <c r="B1398" t="s">
        <v>87</v>
      </c>
      <c r="C1398" s="1">
        <v>160000</v>
      </c>
    </row>
    <row r="1399" spans="1:3" x14ac:dyDescent="0.2">
      <c r="A1399">
        <v>1398</v>
      </c>
      <c r="B1399" t="s">
        <v>87</v>
      </c>
      <c r="C1399" s="1">
        <v>137500</v>
      </c>
    </row>
    <row r="1400" spans="1:3" x14ac:dyDescent="0.2">
      <c r="A1400">
        <v>1399</v>
      </c>
      <c r="B1400" t="s">
        <v>87</v>
      </c>
      <c r="C1400" s="1">
        <v>138000</v>
      </c>
    </row>
    <row r="1401" spans="1:3" x14ac:dyDescent="0.2">
      <c r="A1401">
        <v>1400</v>
      </c>
      <c r="B1401" t="s">
        <v>87</v>
      </c>
      <c r="C1401" s="1">
        <v>137450</v>
      </c>
    </row>
    <row r="1402" spans="1:3" x14ac:dyDescent="0.2">
      <c r="A1402">
        <v>1401</v>
      </c>
      <c r="B1402" t="s">
        <v>122</v>
      </c>
      <c r="C1402" s="1">
        <v>120000</v>
      </c>
    </row>
    <row r="1403" spans="1:3" x14ac:dyDescent="0.2">
      <c r="A1403">
        <v>1402</v>
      </c>
      <c r="B1403" t="s">
        <v>87</v>
      </c>
      <c r="C1403" s="1">
        <v>193000</v>
      </c>
    </row>
    <row r="1404" spans="1:3" x14ac:dyDescent="0.2">
      <c r="A1404">
        <v>1403</v>
      </c>
      <c r="B1404" t="s">
        <v>87</v>
      </c>
      <c r="C1404" s="1">
        <v>193879</v>
      </c>
    </row>
    <row r="1405" spans="1:3" x14ac:dyDescent="0.2">
      <c r="A1405">
        <v>1404</v>
      </c>
      <c r="B1405" t="s">
        <v>166</v>
      </c>
      <c r="C1405" s="1">
        <v>282922</v>
      </c>
    </row>
    <row r="1406" spans="1:3" x14ac:dyDescent="0.2">
      <c r="A1406">
        <v>1405</v>
      </c>
      <c r="B1406" t="s">
        <v>122</v>
      </c>
      <c r="C1406" s="1">
        <v>105000</v>
      </c>
    </row>
    <row r="1407" spans="1:3" x14ac:dyDescent="0.2">
      <c r="A1407">
        <v>1406</v>
      </c>
      <c r="B1407" t="s">
        <v>87</v>
      </c>
      <c r="C1407" s="1">
        <v>275000</v>
      </c>
    </row>
    <row r="1408" spans="1:3" x14ac:dyDescent="0.2">
      <c r="A1408">
        <v>1407</v>
      </c>
      <c r="B1408" t="s">
        <v>122</v>
      </c>
      <c r="C1408" s="1">
        <v>133000</v>
      </c>
    </row>
    <row r="1409" spans="1:3" x14ac:dyDescent="0.2">
      <c r="A1409">
        <v>1408</v>
      </c>
      <c r="B1409" t="s">
        <v>122</v>
      </c>
      <c r="C1409" s="1">
        <v>112000</v>
      </c>
    </row>
    <row r="1410" spans="1:3" x14ac:dyDescent="0.2">
      <c r="A1410">
        <v>1409</v>
      </c>
      <c r="B1410" t="s">
        <v>87</v>
      </c>
      <c r="C1410" s="1">
        <v>125500</v>
      </c>
    </row>
    <row r="1411" spans="1:3" x14ac:dyDescent="0.2">
      <c r="A1411">
        <v>1410</v>
      </c>
      <c r="B1411" t="s">
        <v>166</v>
      </c>
      <c r="C1411" s="1">
        <v>215000</v>
      </c>
    </row>
    <row r="1412" spans="1:3" x14ac:dyDescent="0.2">
      <c r="A1412">
        <v>1411</v>
      </c>
      <c r="B1412" t="s">
        <v>87</v>
      </c>
      <c r="C1412" s="1">
        <v>230000</v>
      </c>
    </row>
    <row r="1413" spans="1:3" x14ac:dyDescent="0.2">
      <c r="A1413">
        <v>1412</v>
      </c>
      <c r="B1413" t="s">
        <v>87</v>
      </c>
      <c r="C1413" s="1">
        <v>140000</v>
      </c>
    </row>
    <row r="1414" spans="1:3" x14ac:dyDescent="0.2">
      <c r="A1414">
        <v>1413</v>
      </c>
      <c r="B1414" t="s">
        <v>87</v>
      </c>
      <c r="C1414" s="1">
        <v>90000</v>
      </c>
    </row>
    <row r="1415" spans="1:3" x14ac:dyDescent="0.2">
      <c r="A1415">
        <v>1414</v>
      </c>
      <c r="B1415" t="s">
        <v>122</v>
      </c>
      <c r="C1415" s="1">
        <v>257000</v>
      </c>
    </row>
    <row r="1416" spans="1:3" x14ac:dyDescent="0.2">
      <c r="A1416">
        <v>1415</v>
      </c>
      <c r="B1416" t="s">
        <v>87</v>
      </c>
      <c r="C1416" s="1">
        <v>207000</v>
      </c>
    </row>
    <row r="1417" spans="1:3" x14ac:dyDescent="0.2">
      <c r="A1417">
        <v>1416</v>
      </c>
      <c r="B1417" t="s">
        <v>87</v>
      </c>
      <c r="C1417" s="1">
        <v>175900</v>
      </c>
    </row>
    <row r="1418" spans="1:3" x14ac:dyDescent="0.2">
      <c r="A1418">
        <v>1417</v>
      </c>
      <c r="B1418" t="s">
        <v>87</v>
      </c>
      <c r="C1418" s="1">
        <v>122500</v>
      </c>
    </row>
    <row r="1419" spans="1:3" x14ac:dyDescent="0.2">
      <c r="A1419">
        <v>1418</v>
      </c>
      <c r="B1419" t="s">
        <v>87</v>
      </c>
      <c r="C1419" s="1">
        <v>340000</v>
      </c>
    </row>
    <row r="1420" spans="1:3" x14ac:dyDescent="0.2">
      <c r="A1420">
        <v>1419</v>
      </c>
      <c r="B1420" t="s">
        <v>87</v>
      </c>
      <c r="C1420" s="1">
        <v>124000</v>
      </c>
    </row>
    <row r="1421" spans="1:3" x14ac:dyDescent="0.2">
      <c r="A1421">
        <v>1420</v>
      </c>
      <c r="B1421" t="s">
        <v>87</v>
      </c>
      <c r="C1421" s="1">
        <v>223000</v>
      </c>
    </row>
    <row r="1422" spans="1:3" x14ac:dyDescent="0.2">
      <c r="A1422">
        <v>1421</v>
      </c>
      <c r="B1422" t="s">
        <v>122</v>
      </c>
      <c r="C1422" s="1">
        <v>179900</v>
      </c>
    </row>
    <row r="1423" spans="1:3" x14ac:dyDescent="0.2">
      <c r="A1423">
        <v>1422</v>
      </c>
      <c r="B1423" t="s">
        <v>87</v>
      </c>
      <c r="C1423" s="1">
        <v>127500</v>
      </c>
    </row>
    <row r="1424" spans="1:3" x14ac:dyDescent="0.2">
      <c r="A1424">
        <v>1423</v>
      </c>
      <c r="B1424" t="s">
        <v>87</v>
      </c>
      <c r="C1424" s="1">
        <v>136500</v>
      </c>
    </row>
    <row r="1425" spans="1:3" x14ac:dyDescent="0.2">
      <c r="A1425">
        <v>1424</v>
      </c>
      <c r="B1425" t="s">
        <v>166</v>
      </c>
      <c r="C1425" s="1">
        <v>274970</v>
      </c>
    </row>
    <row r="1426" spans="1:3" x14ac:dyDescent="0.2">
      <c r="A1426">
        <v>1425</v>
      </c>
      <c r="B1426" t="s">
        <v>87</v>
      </c>
      <c r="C1426" s="1">
        <v>144000</v>
      </c>
    </row>
    <row r="1427" spans="1:3" x14ac:dyDescent="0.2">
      <c r="A1427">
        <v>1426</v>
      </c>
      <c r="B1427" t="s">
        <v>87</v>
      </c>
      <c r="C1427" s="1">
        <v>142000</v>
      </c>
    </row>
    <row r="1428" spans="1:3" x14ac:dyDescent="0.2">
      <c r="A1428">
        <v>1427</v>
      </c>
      <c r="B1428" t="s">
        <v>87</v>
      </c>
      <c r="C1428" s="1">
        <v>271000</v>
      </c>
    </row>
    <row r="1429" spans="1:3" x14ac:dyDescent="0.2">
      <c r="A1429">
        <v>1428</v>
      </c>
      <c r="B1429" t="s">
        <v>87</v>
      </c>
      <c r="C1429" s="1">
        <v>140000</v>
      </c>
    </row>
    <row r="1430" spans="1:3" x14ac:dyDescent="0.2">
      <c r="A1430">
        <v>1429</v>
      </c>
      <c r="B1430" t="s">
        <v>122</v>
      </c>
      <c r="C1430" s="1">
        <v>119000</v>
      </c>
    </row>
    <row r="1431" spans="1:3" x14ac:dyDescent="0.2">
      <c r="A1431">
        <v>1430</v>
      </c>
      <c r="B1431" t="s">
        <v>122</v>
      </c>
      <c r="C1431" s="1">
        <v>182900</v>
      </c>
    </row>
    <row r="1432" spans="1:3" x14ac:dyDescent="0.2">
      <c r="A1432">
        <v>1431</v>
      </c>
      <c r="B1432" t="s">
        <v>87</v>
      </c>
      <c r="C1432" s="1">
        <v>192140</v>
      </c>
    </row>
    <row r="1433" spans="1:3" x14ac:dyDescent="0.2">
      <c r="A1433">
        <v>1432</v>
      </c>
      <c r="B1433" t="s">
        <v>87</v>
      </c>
      <c r="C1433" s="1">
        <v>143750</v>
      </c>
    </row>
    <row r="1434" spans="1:3" x14ac:dyDescent="0.2">
      <c r="A1434">
        <v>1433</v>
      </c>
      <c r="B1434" t="s">
        <v>87</v>
      </c>
      <c r="C1434" s="1">
        <v>64500</v>
      </c>
    </row>
    <row r="1435" spans="1:3" x14ac:dyDescent="0.2">
      <c r="A1435">
        <v>1434</v>
      </c>
      <c r="B1435" t="s">
        <v>87</v>
      </c>
      <c r="C1435" s="1">
        <v>186500</v>
      </c>
    </row>
    <row r="1436" spans="1:3" x14ac:dyDescent="0.2">
      <c r="A1436">
        <v>1435</v>
      </c>
      <c r="B1436" t="s">
        <v>87</v>
      </c>
      <c r="C1436" s="1">
        <v>160000</v>
      </c>
    </row>
    <row r="1437" spans="1:3" x14ac:dyDescent="0.2">
      <c r="A1437">
        <v>1436</v>
      </c>
      <c r="B1437" t="s">
        <v>87</v>
      </c>
      <c r="C1437" s="1">
        <v>174000</v>
      </c>
    </row>
    <row r="1438" spans="1:3" x14ac:dyDescent="0.2">
      <c r="A1438">
        <v>1437</v>
      </c>
      <c r="B1438" t="s">
        <v>112</v>
      </c>
      <c r="C1438" s="1">
        <v>120500</v>
      </c>
    </row>
    <row r="1439" spans="1:3" x14ac:dyDescent="0.2">
      <c r="A1439">
        <v>1438</v>
      </c>
      <c r="B1439" t="s">
        <v>112</v>
      </c>
      <c r="C1439" s="1">
        <v>394617</v>
      </c>
    </row>
    <row r="1440" spans="1:3" x14ac:dyDescent="0.2">
      <c r="A1440">
        <v>1439</v>
      </c>
      <c r="B1440" t="s">
        <v>87</v>
      </c>
      <c r="C1440" s="1">
        <v>149700</v>
      </c>
    </row>
    <row r="1441" spans="1:3" x14ac:dyDescent="0.2">
      <c r="A1441">
        <v>1440</v>
      </c>
      <c r="B1441" t="s">
        <v>87</v>
      </c>
      <c r="C1441" s="1">
        <v>197000</v>
      </c>
    </row>
    <row r="1442" spans="1:3" x14ac:dyDescent="0.2">
      <c r="A1442">
        <v>1441</v>
      </c>
      <c r="B1442" t="s">
        <v>87</v>
      </c>
      <c r="C1442" s="1">
        <v>191000</v>
      </c>
    </row>
    <row r="1443" spans="1:3" x14ac:dyDescent="0.2">
      <c r="A1443">
        <v>1442</v>
      </c>
      <c r="B1443" t="s">
        <v>87</v>
      </c>
      <c r="C1443" s="1">
        <v>149300</v>
      </c>
    </row>
    <row r="1444" spans="1:3" x14ac:dyDescent="0.2">
      <c r="A1444">
        <v>1443</v>
      </c>
      <c r="B1444" t="s">
        <v>87</v>
      </c>
      <c r="C1444" s="1">
        <v>310000</v>
      </c>
    </row>
    <row r="1445" spans="1:3" x14ac:dyDescent="0.2">
      <c r="A1445">
        <v>1444</v>
      </c>
      <c r="B1445" t="s">
        <v>87</v>
      </c>
      <c r="C1445" s="1">
        <v>121000</v>
      </c>
    </row>
    <row r="1446" spans="1:3" x14ac:dyDescent="0.2">
      <c r="A1446">
        <v>1445</v>
      </c>
      <c r="B1446" t="s">
        <v>112</v>
      </c>
      <c r="C1446" s="1">
        <v>179600</v>
      </c>
    </row>
    <row r="1447" spans="1:3" x14ac:dyDescent="0.2">
      <c r="A1447">
        <v>1446</v>
      </c>
      <c r="B1447" t="s">
        <v>87</v>
      </c>
      <c r="C1447" s="1">
        <v>129000</v>
      </c>
    </row>
    <row r="1448" spans="1:3" x14ac:dyDescent="0.2">
      <c r="A1448">
        <v>1447</v>
      </c>
      <c r="B1448" t="s">
        <v>166</v>
      </c>
      <c r="C1448" s="1">
        <v>157900</v>
      </c>
    </row>
    <row r="1449" spans="1:3" x14ac:dyDescent="0.2">
      <c r="A1449">
        <v>1448</v>
      </c>
      <c r="B1449" t="s">
        <v>87</v>
      </c>
      <c r="C1449" s="1">
        <v>240000</v>
      </c>
    </row>
    <row r="1450" spans="1:3" x14ac:dyDescent="0.2">
      <c r="A1450">
        <v>1449</v>
      </c>
      <c r="B1450" t="s">
        <v>87</v>
      </c>
      <c r="C1450" s="1">
        <v>112000</v>
      </c>
    </row>
    <row r="1451" spans="1:3" x14ac:dyDescent="0.2">
      <c r="A1451">
        <v>1450</v>
      </c>
      <c r="B1451" t="s">
        <v>87</v>
      </c>
      <c r="C1451" s="1">
        <v>92000</v>
      </c>
    </row>
    <row r="1452" spans="1:3" x14ac:dyDescent="0.2">
      <c r="A1452">
        <v>1451</v>
      </c>
      <c r="B1452" t="s">
        <v>112</v>
      </c>
      <c r="C1452" s="1">
        <v>136000</v>
      </c>
    </row>
    <row r="1453" spans="1:3" x14ac:dyDescent="0.2">
      <c r="A1453">
        <v>1452</v>
      </c>
      <c r="B1453" t="s">
        <v>87</v>
      </c>
      <c r="C1453" s="1">
        <v>287090</v>
      </c>
    </row>
    <row r="1454" spans="1:3" x14ac:dyDescent="0.2">
      <c r="A1454">
        <v>1453</v>
      </c>
      <c r="B1454" t="s">
        <v>87</v>
      </c>
      <c r="C1454" s="1">
        <v>145000</v>
      </c>
    </row>
    <row r="1455" spans="1:3" x14ac:dyDescent="0.2">
      <c r="A1455">
        <v>1454</v>
      </c>
      <c r="B1455" t="s">
        <v>87</v>
      </c>
      <c r="C1455" s="1">
        <v>84500</v>
      </c>
    </row>
    <row r="1456" spans="1:3" x14ac:dyDescent="0.2">
      <c r="A1456">
        <v>1455</v>
      </c>
      <c r="B1456" t="s">
        <v>87</v>
      </c>
      <c r="C1456" s="1">
        <v>185000</v>
      </c>
    </row>
    <row r="1457" spans="1:3" x14ac:dyDescent="0.2">
      <c r="A1457">
        <v>1456</v>
      </c>
      <c r="B1457" t="s">
        <v>87</v>
      </c>
      <c r="C1457" s="1">
        <v>175000</v>
      </c>
    </row>
    <row r="1458" spans="1:3" x14ac:dyDescent="0.2">
      <c r="A1458">
        <v>1457</v>
      </c>
      <c r="B1458" t="s">
        <v>87</v>
      </c>
      <c r="C1458" s="1">
        <v>210000</v>
      </c>
    </row>
    <row r="1459" spans="1:3" x14ac:dyDescent="0.2">
      <c r="A1459">
        <v>1458</v>
      </c>
      <c r="B1459" t="s">
        <v>87</v>
      </c>
      <c r="C1459" s="1">
        <v>266500</v>
      </c>
    </row>
    <row r="1460" spans="1:3" x14ac:dyDescent="0.2">
      <c r="A1460">
        <v>1459</v>
      </c>
      <c r="B1460" t="s">
        <v>87</v>
      </c>
      <c r="C1460" s="1">
        <v>142125</v>
      </c>
    </row>
    <row r="1461" spans="1:3" x14ac:dyDescent="0.2">
      <c r="A1461">
        <v>1460</v>
      </c>
      <c r="B1461" t="s">
        <v>87</v>
      </c>
      <c r="C1461" s="1">
        <v>147500</v>
      </c>
    </row>
  </sheetData>
  <sheetProtection sheet="1" objects="1" scenarios="1"/>
  <pageMargins left="0.7" right="0.7" top="0.75" bottom="0.75" header="0.3" footer="0.3"/>
  <drawing r:id="rId6"/>
  <tableParts count="1">
    <tablePart r:id="rId7"/>
  </tableParts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059D-DF1D-0040-A7C5-A4279A8EF2A9}">
  <dimension ref="B1:Q452"/>
  <sheetViews>
    <sheetView topLeftCell="K1" workbookViewId="0">
      <selection activeCell="K1" sqref="A1:XFD1048576"/>
    </sheetView>
  </sheetViews>
  <sheetFormatPr baseColWidth="10" defaultRowHeight="16" x14ac:dyDescent="0.2"/>
  <cols>
    <col min="2" max="2" width="13" bestFit="1" customWidth="1"/>
    <col min="3" max="3" width="10" bestFit="1" customWidth="1"/>
    <col min="4" max="4" width="9" bestFit="1" customWidth="1"/>
    <col min="5" max="5" width="18" bestFit="1" customWidth="1"/>
    <col min="6" max="6" width="17" bestFit="1" customWidth="1"/>
    <col min="8" max="8" width="16.5" bestFit="1" customWidth="1"/>
    <col min="9" max="9" width="15" bestFit="1" customWidth="1"/>
    <col min="12" max="13" width="15" bestFit="1" customWidth="1"/>
    <col min="15" max="15" width="42.6640625" bestFit="1" customWidth="1"/>
    <col min="16" max="16" width="15.6640625" bestFit="1" customWidth="1"/>
  </cols>
  <sheetData>
    <row r="1" spans="2:17" x14ac:dyDescent="0.2">
      <c r="E1" t="s">
        <v>388</v>
      </c>
    </row>
    <row r="2" spans="2:17" x14ac:dyDescent="0.2">
      <c r="B2" s="3" t="s">
        <v>262</v>
      </c>
      <c r="C2" t="s">
        <v>285</v>
      </c>
    </row>
    <row r="3" spans="2:17" x14ac:dyDescent="0.2">
      <c r="B3" s="4" t="s">
        <v>132</v>
      </c>
      <c r="C3" s="2">
        <v>154</v>
      </c>
    </row>
    <row r="4" spans="2:17" x14ac:dyDescent="0.2">
      <c r="B4" s="4" t="s">
        <v>150</v>
      </c>
      <c r="C4" s="2">
        <v>14</v>
      </c>
    </row>
    <row r="5" spans="2:17" x14ac:dyDescent="0.2">
      <c r="B5" s="4" t="s">
        <v>115</v>
      </c>
      <c r="C5" s="2">
        <v>726</v>
      </c>
      <c r="E5" s="3" t="s">
        <v>16</v>
      </c>
      <c r="F5" t="s">
        <v>264</v>
      </c>
      <c r="H5" s="3" t="s">
        <v>16</v>
      </c>
      <c r="I5" t="s">
        <v>92</v>
      </c>
      <c r="L5" s="29" t="s">
        <v>389</v>
      </c>
      <c r="M5" s="29" t="s">
        <v>390</v>
      </c>
      <c r="O5" t="s">
        <v>303</v>
      </c>
    </row>
    <row r="6" spans="2:17" ht="17" thickBot="1" x14ac:dyDescent="0.25">
      <c r="B6" s="4" t="s">
        <v>225</v>
      </c>
      <c r="C6" s="2">
        <v>8</v>
      </c>
      <c r="L6" s="2">
        <v>143000</v>
      </c>
      <c r="M6" s="2">
        <v>208500</v>
      </c>
    </row>
    <row r="7" spans="2:17" x14ac:dyDescent="0.2">
      <c r="B7" s="4" t="s">
        <v>201</v>
      </c>
      <c r="C7" s="2">
        <v>11</v>
      </c>
      <c r="E7" s="3" t="s">
        <v>389</v>
      </c>
      <c r="F7" t="s">
        <v>261</v>
      </c>
      <c r="H7" s="3" t="s">
        <v>390</v>
      </c>
      <c r="I7" t="s">
        <v>261</v>
      </c>
      <c r="L7" s="2">
        <v>129900</v>
      </c>
      <c r="M7" s="2">
        <v>223500</v>
      </c>
      <c r="O7" s="17"/>
      <c r="P7" s="17" t="s">
        <v>389</v>
      </c>
      <c r="Q7" s="17" t="s">
        <v>390</v>
      </c>
    </row>
    <row r="8" spans="2:17" x14ac:dyDescent="0.2">
      <c r="B8" s="4" t="s">
        <v>92</v>
      </c>
      <c r="C8" s="2">
        <v>445</v>
      </c>
      <c r="E8" s="4">
        <v>6</v>
      </c>
      <c r="F8" s="2">
        <v>143000</v>
      </c>
      <c r="H8" s="4">
        <v>1</v>
      </c>
      <c r="I8" s="2">
        <v>208500</v>
      </c>
      <c r="L8" s="2">
        <v>118000</v>
      </c>
      <c r="M8" s="2">
        <v>140000</v>
      </c>
      <c r="O8" s="15" t="s">
        <v>290</v>
      </c>
      <c r="P8" s="15">
        <v>140369.51190476189</v>
      </c>
      <c r="Q8" s="15">
        <v>210051.76404494382</v>
      </c>
    </row>
    <row r="9" spans="2:17" x14ac:dyDescent="0.2">
      <c r="B9" s="4" t="s">
        <v>191</v>
      </c>
      <c r="C9" s="2">
        <v>37</v>
      </c>
      <c r="E9" s="4">
        <v>9</v>
      </c>
      <c r="F9" s="2">
        <v>129900</v>
      </c>
      <c r="H9" s="4">
        <v>3</v>
      </c>
      <c r="I9" s="2">
        <v>223500</v>
      </c>
      <c r="L9" s="2">
        <v>132000</v>
      </c>
      <c r="M9" s="2">
        <v>250000</v>
      </c>
      <c r="O9" s="15" t="s">
        <v>304</v>
      </c>
      <c r="P9" s="15">
        <v>2810843692.7663236</v>
      </c>
      <c r="Q9" s="15">
        <v>7628138227.0770864</v>
      </c>
    </row>
    <row r="10" spans="2:17" x14ac:dyDescent="0.2">
      <c r="B10" s="4" t="s">
        <v>197</v>
      </c>
      <c r="C10" s="2">
        <v>65</v>
      </c>
      <c r="E10" s="4">
        <v>10</v>
      </c>
      <c r="F10" s="2">
        <v>118000</v>
      </c>
      <c r="H10" s="4">
        <v>4</v>
      </c>
      <c r="I10" s="2">
        <v>140000</v>
      </c>
      <c r="L10" s="2">
        <v>139400</v>
      </c>
      <c r="M10" s="2">
        <v>200000</v>
      </c>
      <c r="O10" s="15" t="s">
        <v>305</v>
      </c>
      <c r="P10" s="15">
        <v>168</v>
      </c>
      <c r="Q10" s="15">
        <v>445</v>
      </c>
    </row>
    <row r="11" spans="2:17" x14ac:dyDescent="0.2">
      <c r="B11" s="4" t="s">
        <v>263</v>
      </c>
      <c r="C11" s="2">
        <v>1460</v>
      </c>
      <c r="E11" s="4">
        <v>16</v>
      </c>
      <c r="F11" s="2">
        <v>132000</v>
      </c>
      <c r="H11" s="4">
        <v>5</v>
      </c>
      <c r="I11" s="2">
        <v>250000</v>
      </c>
      <c r="L11" s="2">
        <v>239686</v>
      </c>
      <c r="M11" s="2">
        <v>345000</v>
      </c>
      <c r="O11" s="15" t="s">
        <v>306</v>
      </c>
      <c r="P11" s="15">
        <v>0</v>
      </c>
      <c r="Q11" s="15"/>
    </row>
    <row r="12" spans="2:17" x14ac:dyDescent="0.2">
      <c r="E12" s="4">
        <v>22</v>
      </c>
      <c r="F12" s="2">
        <v>139400</v>
      </c>
      <c r="H12" s="4">
        <v>8</v>
      </c>
      <c r="I12" s="2">
        <v>200000</v>
      </c>
      <c r="L12" s="2">
        <v>114500</v>
      </c>
      <c r="M12" s="2">
        <v>325300</v>
      </c>
      <c r="O12" s="15" t="s">
        <v>307</v>
      </c>
      <c r="P12" s="15">
        <v>491</v>
      </c>
      <c r="Q12" s="15"/>
    </row>
    <row r="13" spans="2:17" x14ac:dyDescent="0.2">
      <c r="E13" s="4">
        <v>47</v>
      </c>
      <c r="F13" s="2">
        <v>239686</v>
      </c>
      <c r="H13" s="4">
        <v>12</v>
      </c>
      <c r="I13" s="2">
        <v>345000</v>
      </c>
      <c r="L13" s="2">
        <v>225000</v>
      </c>
      <c r="M13" s="2">
        <v>40000</v>
      </c>
      <c r="O13" s="15" t="s">
        <v>308</v>
      </c>
      <c r="P13" s="15">
        <v>-11.972772530856918</v>
      </c>
      <c r="Q13" s="15"/>
    </row>
    <row r="14" spans="2:17" x14ac:dyDescent="0.2">
      <c r="E14" s="4">
        <v>52</v>
      </c>
      <c r="F14" s="2">
        <v>114500</v>
      </c>
      <c r="H14" s="4">
        <v>21</v>
      </c>
      <c r="I14" s="2">
        <v>325300</v>
      </c>
      <c r="L14" s="2">
        <v>127000</v>
      </c>
      <c r="M14" s="2">
        <v>309000</v>
      </c>
      <c r="O14" s="15" t="s">
        <v>309</v>
      </c>
      <c r="P14" s="15">
        <v>1.838050448472199E-29</v>
      </c>
      <c r="Q14" s="15"/>
    </row>
    <row r="15" spans="2:17" x14ac:dyDescent="0.2">
      <c r="E15" s="4">
        <v>70</v>
      </c>
      <c r="F15" s="2">
        <v>225000</v>
      </c>
      <c r="H15" s="4">
        <v>31</v>
      </c>
      <c r="I15" s="2">
        <v>40000</v>
      </c>
      <c r="L15" s="2">
        <v>85000</v>
      </c>
      <c r="M15" s="2">
        <v>113000</v>
      </c>
      <c r="O15" s="15" t="s">
        <v>310</v>
      </c>
      <c r="P15" s="15">
        <v>1.6479629257277435</v>
      </c>
      <c r="Q15" s="15"/>
    </row>
    <row r="16" spans="2:17" x14ac:dyDescent="0.2">
      <c r="E16" s="4">
        <v>78</v>
      </c>
      <c r="F16" s="2">
        <v>127000</v>
      </c>
      <c r="H16" s="4">
        <v>36</v>
      </c>
      <c r="I16" s="2">
        <v>309000</v>
      </c>
      <c r="L16" s="2">
        <v>169500</v>
      </c>
      <c r="M16" s="2">
        <v>177000</v>
      </c>
      <c r="O16" s="15" t="s">
        <v>311</v>
      </c>
      <c r="P16" s="15">
        <v>3.676100896944398E-29</v>
      </c>
      <c r="Q16" s="15"/>
    </row>
    <row r="17" spans="5:17" ht="17" thickBot="1" x14ac:dyDescent="0.25">
      <c r="E17" s="4">
        <v>89</v>
      </c>
      <c r="F17" s="2">
        <v>85000</v>
      </c>
      <c r="H17" s="4">
        <v>49</v>
      </c>
      <c r="I17" s="2">
        <v>113000</v>
      </c>
      <c r="L17" s="2">
        <v>115000</v>
      </c>
      <c r="M17" s="2">
        <v>172500</v>
      </c>
      <c r="O17" s="16" t="s">
        <v>312</v>
      </c>
      <c r="P17" s="16">
        <v>1.9648072234709002</v>
      </c>
      <c r="Q17" s="16"/>
    </row>
    <row r="18" spans="5:17" x14ac:dyDescent="0.2">
      <c r="E18" s="4">
        <v>105</v>
      </c>
      <c r="F18" s="2">
        <v>169500</v>
      </c>
      <c r="H18" s="4">
        <v>51</v>
      </c>
      <c r="I18" s="2">
        <v>177000</v>
      </c>
      <c r="L18" s="2">
        <v>136900</v>
      </c>
      <c r="M18" s="2">
        <v>196500</v>
      </c>
    </row>
    <row r="19" spans="5:17" x14ac:dyDescent="0.2">
      <c r="E19" s="4">
        <v>109</v>
      </c>
      <c r="F19" s="2">
        <v>115000</v>
      </c>
      <c r="H19" s="4">
        <v>57</v>
      </c>
      <c r="I19" s="2">
        <v>172500</v>
      </c>
      <c r="L19" s="2">
        <v>100000</v>
      </c>
      <c r="M19" s="2">
        <v>438780</v>
      </c>
    </row>
    <row r="20" spans="5:17" x14ac:dyDescent="0.2">
      <c r="E20" s="4">
        <v>111</v>
      </c>
      <c r="F20" s="2">
        <v>136900</v>
      </c>
      <c r="H20" s="4">
        <v>58</v>
      </c>
      <c r="I20" s="2">
        <v>196500</v>
      </c>
      <c r="L20" s="2">
        <v>84500</v>
      </c>
      <c r="M20" s="2">
        <v>140000</v>
      </c>
      <c r="O20" t="s">
        <v>391</v>
      </c>
    </row>
    <row r="21" spans="5:17" x14ac:dyDescent="0.2">
      <c r="E21" s="4">
        <v>122</v>
      </c>
      <c r="F21" s="2">
        <v>100000</v>
      </c>
      <c r="H21" s="4">
        <v>59</v>
      </c>
      <c r="I21" s="2">
        <v>438780</v>
      </c>
      <c r="L21" s="2">
        <v>87000</v>
      </c>
      <c r="M21" s="2">
        <v>219500</v>
      </c>
    </row>
    <row r="22" spans="5:17" x14ac:dyDescent="0.2">
      <c r="E22" s="4">
        <v>126</v>
      </c>
      <c r="F22" s="2">
        <v>84500</v>
      </c>
      <c r="H22" s="4">
        <v>64</v>
      </c>
      <c r="I22" s="2">
        <v>140000</v>
      </c>
      <c r="L22" s="2">
        <v>166000</v>
      </c>
      <c r="M22" s="2">
        <v>317000</v>
      </c>
    </row>
    <row r="23" spans="5:17" x14ac:dyDescent="0.2">
      <c r="E23" s="4">
        <v>128</v>
      </c>
      <c r="F23" s="2">
        <v>87000</v>
      </c>
      <c r="H23" s="4">
        <v>65</v>
      </c>
      <c r="I23" s="2">
        <v>219500</v>
      </c>
      <c r="L23" s="2">
        <v>115000</v>
      </c>
      <c r="M23" s="2">
        <v>185000</v>
      </c>
    </row>
    <row r="24" spans="5:17" x14ac:dyDescent="0.2">
      <c r="E24" s="4">
        <v>143</v>
      </c>
      <c r="F24" s="2">
        <v>166000</v>
      </c>
      <c r="H24" s="4">
        <v>66</v>
      </c>
      <c r="I24" s="2">
        <v>317000</v>
      </c>
      <c r="L24" s="2">
        <v>79000</v>
      </c>
      <c r="M24" s="2">
        <v>107400</v>
      </c>
    </row>
    <row r="25" spans="5:17" x14ac:dyDescent="0.2">
      <c r="E25" s="4">
        <v>150</v>
      </c>
      <c r="F25" s="2">
        <v>115000</v>
      </c>
      <c r="H25" s="4">
        <v>73</v>
      </c>
      <c r="I25" s="2">
        <v>185000</v>
      </c>
      <c r="L25" s="2">
        <v>103200</v>
      </c>
      <c r="M25" s="2">
        <v>110000</v>
      </c>
    </row>
    <row r="26" spans="5:17" x14ac:dyDescent="0.2">
      <c r="E26" s="4">
        <v>156</v>
      </c>
      <c r="F26" s="2">
        <v>79000</v>
      </c>
      <c r="H26" s="4">
        <v>75</v>
      </c>
      <c r="I26" s="2">
        <v>107400</v>
      </c>
      <c r="L26" s="2">
        <v>127500</v>
      </c>
      <c r="M26" s="2">
        <v>193500</v>
      </c>
    </row>
    <row r="27" spans="5:17" x14ac:dyDescent="0.2">
      <c r="E27" s="4">
        <v>164</v>
      </c>
      <c r="F27" s="2">
        <v>103200</v>
      </c>
      <c r="H27" s="4">
        <v>80</v>
      </c>
      <c r="I27" s="2">
        <v>110000</v>
      </c>
      <c r="L27" s="2">
        <v>128500</v>
      </c>
      <c r="M27" s="2">
        <v>260000</v>
      </c>
    </row>
    <row r="28" spans="5:17" x14ac:dyDescent="0.2">
      <c r="E28" s="4">
        <v>166</v>
      </c>
      <c r="F28" s="2">
        <v>127500</v>
      </c>
      <c r="H28" s="4">
        <v>81</v>
      </c>
      <c r="I28" s="2">
        <v>193500</v>
      </c>
      <c r="L28" s="2">
        <v>172500</v>
      </c>
      <c r="M28" s="2">
        <v>174000</v>
      </c>
    </row>
    <row r="29" spans="5:17" x14ac:dyDescent="0.2">
      <c r="E29" s="4">
        <v>171</v>
      </c>
      <c r="F29" s="2">
        <v>128500</v>
      </c>
      <c r="H29" s="4">
        <v>86</v>
      </c>
      <c r="I29" s="2">
        <v>260000</v>
      </c>
      <c r="L29" s="2">
        <v>200000</v>
      </c>
      <c r="M29" s="2">
        <v>164500</v>
      </c>
    </row>
    <row r="30" spans="5:17" x14ac:dyDescent="0.2">
      <c r="E30" s="4">
        <v>178</v>
      </c>
      <c r="F30" s="2">
        <v>172500</v>
      </c>
      <c r="H30" s="4">
        <v>87</v>
      </c>
      <c r="I30" s="2">
        <v>174000</v>
      </c>
      <c r="L30" s="2">
        <v>127000</v>
      </c>
      <c r="M30" s="2">
        <v>204750</v>
      </c>
    </row>
    <row r="31" spans="5:17" x14ac:dyDescent="0.2">
      <c r="E31" s="4">
        <v>184</v>
      </c>
      <c r="F31" s="2">
        <v>200000</v>
      </c>
      <c r="H31" s="4">
        <v>88</v>
      </c>
      <c r="I31" s="2">
        <v>164500</v>
      </c>
      <c r="L31" s="2">
        <v>135000</v>
      </c>
      <c r="M31" s="2">
        <v>185000</v>
      </c>
    </row>
    <row r="32" spans="5:17" x14ac:dyDescent="0.2">
      <c r="E32" s="4">
        <v>185</v>
      </c>
      <c r="F32" s="2">
        <v>127000</v>
      </c>
      <c r="H32" s="4">
        <v>95</v>
      </c>
      <c r="I32" s="2">
        <v>204750</v>
      </c>
      <c r="L32" s="2">
        <v>112000</v>
      </c>
      <c r="M32" s="2">
        <v>178000</v>
      </c>
    </row>
    <row r="33" spans="5:13" x14ac:dyDescent="0.2">
      <c r="E33" s="4">
        <v>188</v>
      </c>
      <c r="F33" s="2">
        <v>135000</v>
      </c>
      <c r="H33" s="4">
        <v>96</v>
      </c>
      <c r="I33" s="2">
        <v>185000</v>
      </c>
      <c r="L33" s="2">
        <v>110000</v>
      </c>
      <c r="M33" s="2">
        <v>250000</v>
      </c>
    </row>
    <row r="34" spans="5:13" x14ac:dyDescent="0.2">
      <c r="E34" s="4">
        <v>203</v>
      </c>
      <c r="F34" s="2">
        <v>112000</v>
      </c>
      <c r="H34" s="4">
        <v>102</v>
      </c>
      <c r="I34" s="2">
        <v>178000</v>
      </c>
      <c r="L34" s="2">
        <v>311500</v>
      </c>
      <c r="M34" s="2">
        <v>383970</v>
      </c>
    </row>
    <row r="35" spans="5:13" x14ac:dyDescent="0.2">
      <c r="E35" s="4">
        <v>205</v>
      </c>
      <c r="F35" s="2">
        <v>110000</v>
      </c>
      <c r="H35" s="4">
        <v>106</v>
      </c>
      <c r="I35" s="2">
        <v>250000</v>
      </c>
      <c r="L35" s="2">
        <v>113000</v>
      </c>
      <c r="M35" s="2">
        <v>259500</v>
      </c>
    </row>
    <row r="36" spans="5:13" x14ac:dyDescent="0.2">
      <c r="E36" s="4">
        <v>219</v>
      </c>
      <c r="F36" s="2">
        <v>311500</v>
      </c>
      <c r="H36" s="4">
        <v>113</v>
      </c>
      <c r="I36" s="2">
        <v>383970</v>
      </c>
      <c r="L36" s="2">
        <v>79000</v>
      </c>
      <c r="M36" s="2">
        <v>176000</v>
      </c>
    </row>
    <row r="37" spans="5:13" x14ac:dyDescent="0.2">
      <c r="E37" s="4">
        <v>240</v>
      </c>
      <c r="F37" s="2">
        <v>113000</v>
      </c>
      <c r="H37" s="4">
        <v>115</v>
      </c>
      <c r="I37" s="2">
        <v>259500</v>
      </c>
      <c r="L37" s="2">
        <v>277000</v>
      </c>
      <c r="M37" s="2">
        <v>320000</v>
      </c>
    </row>
    <row r="38" spans="5:13" x14ac:dyDescent="0.2">
      <c r="E38" s="4">
        <v>243</v>
      </c>
      <c r="F38" s="2">
        <v>79000</v>
      </c>
      <c r="H38" s="4">
        <v>116</v>
      </c>
      <c r="I38" s="2">
        <v>176000</v>
      </c>
      <c r="L38" s="2">
        <v>130000</v>
      </c>
      <c r="M38" s="2">
        <v>163990</v>
      </c>
    </row>
    <row r="39" spans="5:13" x14ac:dyDescent="0.2">
      <c r="E39" s="4">
        <v>250</v>
      </c>
      <c r="F39" s="2">
        <v>277000</v>
      </c>
      <c r="H39" s="4">
        <v>119</v>
      </c>
      <c r="I39" s="2">
        <v>320000</v>
      </c>
      <c r="L39" s="2">
        <v>205000</v>
      </c>
      <c r="M39" s="2">
        <v>155000</v>
      </c>
    </row>
    <row r="40" spans="5:13" x14ac:dyDescent="0.2">
      <c r="E40" s="4">
        <v>264</v>
      </c>
      <c r="F40" s="2">
        <v>130000</v>
      </c>
      <c r="H40" s="4">
        <v>120</v>
      </c>
      <c r="I40" s="2">
        <v>163990</v>
      </c>
      <c r="L40" s="2">
        <v>159000</v>
      </c>
      <c r="M40" s="2">
        <v>226000</v>
      </c>
    </row>
    <row r="41" spans="5:13" x14ac:dyDescent="0.2">
      <c r="E41" s="4">
        <v>276</v>
      </c>
      <c r="F41" s="2">
        <v>205000</v>
      </c>
      <c r="H41" s="4">
        <v>129</v>
      </c>
      <c r="I41" s="2">
        <v>155000</v>
      </c>
      <c r="L41" s="2">
        <v>131000</v>
      </c>
      <c r="M41" s="2">
        <v>244000</v>
      </c>
    </row>
    <row r="42" spans="5:13" x14ac:dyDescent="0.2">
      <c r="E42" s="4">
        <v>287</v>
      </c>
      <c r="F42" s="2">
        <v>159000</v>
      </c>
      <c r="H42" s="4">
        <v>131</v>
      </c>
      <c r="I42" s="2">
        <v>226000</v>
      </c>
      <c r="L42" s="2">
        <v>152000</v>
      </c>
      <c r="M42" s="2">
        <v>230000</v>
      </c>
    </row>
    <row r="43" spans="5:13" x14ac:dyDescent="0.2">
      <c r="E43" s="4">
        <v>293</v>
      </c>
      <c r="F43" s="2">
        <v>131000</v>
      </c>
      <c r="H43" s="4">
        <v>132</v>
      </c>
      <c r="I43" s="2">
        <v>244000</v>
      </c>
      <c r="L43" s="2">
        <v>89500</v>
      </c>
      <c r="M43" s="2">
        <v>231500</v>
      </c>
    </row>
    <row r="44" spans="5:13" x14ac:dyDescent="0.2">
      <c r="E44" s="4">
        <v>297</v>
      </c>
      <c r="F44" s="2">
        <v>152000</v>
      </c>
      <c r="H44" s="4">
        <v>139</v>
      </c>
      <c r="I44" s="2">
        <v>230000</v>
      </c>
      <c r="L44" s="2">
        <v>119900</v>
      </c>
      <c r="M44" s="2">
        <v>130000</v>
      </c>
    </row>
    <row r="45" spans="5:13" x14ac:dyDescent="0.2">
      <c r="E45" s="4">
        <v>308</v>
      </c>
      <c r="F45" s="2">
        <v>89500</v>
      </c>
      <c r="H45" s="4">
        <v>140</v>
      </c>
      <c r="I45" s="2">
        <v>231500</v>
      </c>
      <c r="L45" s="2">
        <v>87000</v>
      </c>
      <c r="M45" s="2">
        <v>222500</v>
      </c>
    </row>
    <row r="46" spans="5:13" x14ac:dyDescent="0.2">
      <c r="E46" s="4">
        <v>313</v>
      </c>
      <c r="F46" s="2">
        <v>119900</v>
      </c>
      <c r="H46" s="4">
        <v>146</v>
      </c>
      <c r="I46" s="2">
        <v>130000</v>
      </c>
      <c r="L46" s="2">
        <v>228950</v>
      </c>
      <c r="M46" s="2">
        <v>190000</v>
      </c>
    </row>
    <row r="47" spans="5:13" x14ac:dyDescent="0.2">
      <c r="E47" s="4">
        <v>326</v>
      </c>
      <c r="F47" s="2">
        <v>87000</v>
      </c>
      <c r="H47" s="4">
        <v>148</v>
      </c>
      <c r="I47" s="2">
        <v>222500</v>
      </c>
      <c r="L47" s="2">
        <v>140200</v>
      </c>
      <c r="M47" s="2">
        <v>269500</v>
      </c>
    </row>
    <row r="48" spans="5:13" x14ac:dyDescent="0.2">
      <c r="E48" s="4">
        <v>336</v>
      </c>
      <c r="F48" s="2">
        <v>228950</v>
      </c>
      <c r="H48" s="4">
        <v>153</v>
      </c>
      <c r="I48" s="2">
        <v>190000</v>
      </c>
      <c r="L48" s="2">
        <v>95000</v>
      </c>
      <c r="M48" s="2">
        <v>254900</v>
      </c>
    </row>
    <row r="49" spans="5:13" x14ac:dyDescent="0.2">
      <c r="E49" s="4">
        <v>346</v>
      </c>
      <c r="F49" s="2">
        <v>140200</v>
      </c>
      <c r="H49" s="4">
        <v>158</v>
      </c>
      <c r="I49" s="2">
        <v>269500</v>
      </c>
      <c r="L49" s="2">
        <v>140000</v>
      </c>
      <c r="M49" s="2">
        <v>320000</v>
      </c>
    </row>
    <row r="50" spans="5:13" x14ac:dyDescent="0.2">
      <c r="E50" s="4">
        <v>353</v>
      </c>
      <c r="F50" s="2">
        <v>95000</v>
      </c>
      <c r="H50" s="4">
        <v>159</v>
      </c>
      <c r="I50" s="2">
        <v>254900</v>
      </c>
      <c r="L50" s="2">
        <v>145000</v>
      </c>
      <c r="M50" s="2">
        <v>412500</v>
      </c>
    </row>
    <row r="51" spans="5:13" x14ac:dyDescent="0.2">
      <c r="E51" s="4">
        <v>355</v>
      </c>
      <c r="F51" s="2">
        <v>140000</v>
      </c>
      <c r="H51" s="4">
        <v>160</v>
      </c>
      <c r="I51" s="2">
        <v>320000</v>
      </c>
      <c r="L51" s="2">
        <v>134432</v>
      </c>
      <c r="M51" s="2">
        <v>325624</v>
      </c>
    </row>
    <row r="52" spans="5:13" x14ac:dyDescent="0.2">
      <c r="E52" s="4">
        <v>362</v>
      </c>
      <c r="F52" s="2">
        <v>145000</v>
      </c>
      <c r="H52" s="4">
        <v>162</v>
      </c>
      <c r="I52" s="2">
        <v>412500</v>
      </c>
      <c r="L52" s="2">
        <v>127000</v>
      </c>
      <c r="M52" s="2">
        <v>183500</v>
      </c>
    </row>
    <row r="53" spans="5:13" x14ac:dyDescent="0.2">
      <c r="E53" s="4">
        <v>372</v>
      </c>
      <c r="F53" s="2">
        <v>134432</v>
      </c>
      <c r="H53" s="4">
        <v>168</v>
      </c>
      <c r="I53" s="2">
        <v>325624</v>
      </c>
      <c r="L53" s="2">
        <v>76000</v>
      </c>
      <c r="M53" s="2">
        <v>239000</v>
      </c>
    </row>
    <row r="54" spans="5:13" x14ac:dyDescent="0.2">
      <c r="E54" s="4">
        <v>381</v>
      </c>
      <c r="F54" s="2">
        <v>127000</v>
      </c>
      <c r="H54" s="4">
        <v>169</v>
      </c>
      <c r="I54" s="2">
        <v>183500</v>
      </c>
      <c r="L54" s="2">
        <v>81000</v>
      </c>
      <c r="M54" s="2">
        <v>211000</v>
      </c>
    </row>
    <row r="55" spans="5:13" x14ac:dyDescent="0.2">
      <c r="E55" s="4">
        <v>384</v>
      </c>
      <c r="F55" s="2">
        <v>76000</v>
      </c>
      <c r="H55" s="4">
        <v>173</v>
      </c>
      <c r="I55" s="2">
        <v>239000</v>
      </c>
      <c r="L55" s="2">
        <v>119000</v>
      </c>
      <c r="M55" s="2">
        <v>177000</v>
      </c>
    </row>
    <row r="56" spans="5:13" x14ac:dyDescent="0.2">
      <c r="E56" s="4">
        <v>387</v>
      </c>
      <c r="F56" s="2">
        <v>81000</v>
      </c>
      <c r="H56" s="4">
        <v>177</v>
      </c>
      <c r="I56" s="2">
        <v>211000</v>
      </c>
      <c r="L56" s="2">
        <v>109000</v>
      </c>
      <c r="M56" s="2">
        <v>200100</v>
      </c>
    </row>
    <row r="57" spans="5:13" x14ac:dyDescent="0.2">
      <c r="E57" s="4">
        <v>391</v>
      </c>
      <c r="F57" s="2">
        <v>119000</v>
      </c>
      <c r="H57" s="4">
        <v>181</v>
      </c>
      <c r="I57" s="2">
        <v>177000</v>
      </c>
      <c r="L57" s="2">
        <v>115000</v>
      </c>
      <c r="M57" s="2">
        <v>315000</v>
      </c>
    </row>
    <row r="58" spans="5:13" x14ac:dyDescent="0.2">
      <c r="E58" s="4">
        <v>395</v>
      </c>
      <c r="F58" s="2">
        <v>109000</v>
      </c>
      <c r="H58" s="4">
        <v>182</v>
      </c>
      <c r="I58" s="2">
        <v>200100</v>
      </c>
      <c r="L58" s="2">
        <v>126000</v>
      </c>
      <c r="M58" s="2">
        <v>184000</v>
      </c>
    </row>
    <row r="59" spans="5:13" x14ac:dyDescent="0.2">
      <c r="E59" s="4">
        <v>407</v>
      </c>
      <c r="F59" s="2">
        <v>115000</v>
      </c>
      <c r="H59" s="4">
        <v>191</v>
      </c>
      <c r="I59" s="2">
        <v>315000</v>
      </c>
      <c r="L59" s="2">
        <v>79900</v>
      </c>
      <c r="M59" s="2">
        <v>130000</v>
      </c>
    </row>
    <row r="60" spans="5:13" x14ac:dyDescent="0.2">
      <c r="E60" s="4">
        <v>419</v>
      </c>
      <c r="F60" s="2">
        <v>126000</v>
      </c>
      <c r="H60" s="4">
        <v>192</v>
      </c>
      <c r="I60" s="2">
        <v>184000</v>
      </c>
      <c r="L60" s="2">
        <v>116000</v>
      </c>
      <c r="M60" s="2">
        <v>148500</v>
      </c>
    </row>
    <row r="61" spans="5:13" x14ac:dyDescent="0.2">
      <c r="E61" s="4">
        <v>432</v>
      </c>
      <c r="F61" s="2">
        <v>79900</v>
      </c>
      <c r="H61" s="4">
        <v>194</v>
      </c>
      <c r="I61" s="2">
        <v>130000</v>
      </c>
      <c r="L61" s="2">
        <v>119000</v>
      </c>
      <c r="M61" s="2">
        <v>235000</v>
      </c>
    </row>
    <row r="62" spans="5:13" x14ac:dyDescent="0.2">
      <c r="E62" s="4">
        <v>437</v>
      </c>
      <c r="F62" s="2">
        <v>116000</v>
      </c>
      <c r="H62" s="4">
        <v>196</v>
      </c>
      <c r="I62" s="2">
        <v>148500</v>
      </c>
      <c r="L62" s="2">
        <v>110000</v>
      </c>
      <c r="M62" s="2">
        <v>277000</v>
      </c>
    </row>
    <row r="63" spans="5:13" x14ac:dyDescent="0.2">
      <c r="E63" s="4">
        <v>438</v>
      </c>
      <c r="F63" s="2">
        <v>119000</v>
      </c>
      <c r="H63" s="4">
        <v>198</v>
      </c>
      <c r="I63" s="2">
        <v>235000</v>
      </c>
      <c r="L63" s="2">
        <v>162900</v>
      </c>
      <c r="M63" s="2">
        <v>252678</v>
      </c>
    </row>
    <row r="64" spans="5:13" x14ac:dyDescent="0.2">
      <c r="E64" s="4">
        <v>440</v>
      </c>
      <c r="F64" s="2">
        <v>110000</v>
      </c>
      <c r="H64" s="4">
        <v>209</v>
      </c>
      <c r="I64" s="2">
        <v>277000</v>
      </c>
      <c r="L64" s="2">
        <v>119500</v>
      </c>
      <c r="M64" s="2">
        <v>161750</v>
      </c>
    </row>
    <row r="65" spans="5:13" x14ac:dyDescent="0.2">
      <c r="E65" s="4">
        <v>443</v>
      </c>
      <c r="F65" s="2">
        <v>162900</v>
      </c>
      <c r="H65" s="4">
        <v>213</v>
      </c>
      <c r="I65" s="2">
        <v>252678</v>
      </c>
      <c r="L65" s="2">
        <v>120000</v>
      </c>
      <c r="M65" s="2">
        <v>107000</v>
      </c>
    </row>
    <row r="66" spans="5:13" x14ac:dyDescent="0.2">
      <c r="E66" s="4">
        <v>449</v>
      </c>
      <c r="F66" s="2">
        <v>119500</v>
      </c>
      <c r="H66" s="4">
        <v>215</v>
      </c>
      <c r="I66" s="2">
        <v>161750</v>
      </c>
      <c r="L66" s="2">
        <v>110000</v>
      </c>
      <c r="M66" s="2">
        <v>200000</v>
      </c>
    </row>
    <row r="67" spans="5:13" x14ac:dyDescent="0.2">
      <c r="E67" s="4">
        <v>450</v>
      </c>
      <c r="F67" s="2">
        <v>120000</v>
      </c>
      <c r="H67" s="4">
        <v>218</v>
      </c>
      <c r="I67" s="2">
        <v>107000</v>
      </c>
      <c r="L67" s="2">
        <v>160000</v>
      </c>
      <c r="M67" s="2">
        <v>179900</v>
      </c>
    </row>
    <row r="68" spans="5:13" x14ac:dyDescent="0.2">
      <c r="E68" s="4">
        <v>460</v>
      </c>
      <c r="F68" s="2">
        <v>110000</v>
      </c>
      <c r="H68" s="4">
        <v>222</v>
      </c>
      <c r="I68" s="2">
        <v>200000</v>
      </c>
      <c r="L68" s="2">
        <v>133000</v>
      </c>
      <c r="M68" s="2">
        <v>112000</v>
      </c>
    </row>
    <row r="69" spans="5:13" x14ac:dyDescent="0.2">
      <c r="E69" s="4">
        <v>489</v>
      </c>
      <c r="F69" s="2">
        <v>160000</v>
      </c>
      <c r="H69" s="4">
        <v>223</v>
      </c>
      <c r="I69" s="2">
        <v>179900</v>
      </c>
      <c r="L69" s="2">
        <v>184000</v>
      </c>
      <c r="M69" s="2">
        <v>290000</v>
      </c>
    </row>
    <row r="70" spans="5:13" x14ac:dyDescent="0.2">
      <c r="E70" s="4">
        <v>492</v>
      </c>
      <c r="F70" s="2">
        <v>133000</v>
      </c>
      <c r="H70" s="4">
        <v>226</v>
      </c>
      <c r="I70" s="2">
        <v>112000</v>
      </c>
      <c r="L70" s="2">
        <v>96500</v>
      </c>
      <c r="M70" s="2">
        <v>106000</v>
      </c>
    </row>
    <row r="71" spans="5:13" x14ac:dyDescent="0.2">
      <c r="E71" s="4">
        <v>498</v>
      </c>
      <c r="F71" s="2">
        <v>184000</v>
      </c>
      <c r="H71" s="4">
        <v>227</v>
      </c>
      <c r="I71" s="2">
        <v>290000</v>
      </c>
      <c r="L71" s="2">
        <v>159000</v>
      </c>
      <c r="M71" s="2">
        <v>403000</v>
      </c>
    </row>
    <row r="72" spans="5:13" x14ac:dyDescent="0.2">
      <c r="E72" s="4">
        <v>515</v>
      </c>
      <c r="F72" s="2">
        <v>96500</v>
      </c>
      <c r="H72" s="4">
        <v>228</v>
      </c>
      <c r="I72" s="2">
        <v>106000</v>
      </c>
      <c r="L72" s="2">
        <v>229000</v>
      </c>
      <c r="M72" s="2">
        <v>94500</v>
      </c>
    </row>
    <row r="73" spans="5:13" x14ac:dyDescent="0.2">
      <c r="E73" s="4">
        <v>523</v>
      </c>
      <c r="F73" s="2">
        <v>159000</v>
      </c>
      <c r="H73" s="4">
        <v>232</v>
      </c>
      <c r="I73" s="2">
        <v>403000</v>
      </c>
      <c r="L73" s="2">
        <v>210000</v>
      </c>
      <c r="M73" s="2">
        <v>216500</v>
      </c>
    </row>
    <row r="74" spans="5:13" x14ac:dyDescent="0.2">
      <c r="E74" s="4">
        <v>546</v>
      </c>
      <c r="F74" s="2">
        <v>229000</v>
      </c>
      <c r="H74" s="4">
        <v>233</v>
      </c>
      <c r="I74" s="2">
        <v>94500</v>
      </c>
      <c r="L74" s="2">
        <v>113000</v>
      </c>
      <c r="M74" s="2">
        <v>89500</v>
      </c>
    </row>
    <row r="75" spans="5:13" x14ac:dyDescent="0.2">
      <c r="E75" s="4">
        <v>547</v>
      </c>
      <c r="F75" s="2">
        <v>210000</v>
      </c>
      <c r="H75" s="4">
        <v>235</v>
      </c>
      <c r="I75" s="2">
        <v>216500</v>
      </c>
      <c r="L75" s="2">
        <v>108000</v>
      </c>
      <c r="M75" s="2">
        <v>194500</v>
      </c>
    </row>
    <row r="76" spans="5:13" x14ac:dyDescent="0.2">
      <c r="E76" s="4">
        <v>556</v>
      </c>
      <c r="F76" s="2">
        <v>113000</v>
      </c>
      <c r="H76" s="4">
        <v>236</v>
      </c>
      <c r="I76" s="2">
        <v>89500</v>
      </c>
      <c r="L76" s="2">
        <v>185000</v>
      </c>
      <c r="M76" s="2">
        <v>120000</v>
      </c>
    </row>
    <row r="77" spans="5:13" x14ac:dyDescent="0.2">
      <c r="E77" s="4">
        <v>558</v>
      </c>
      <c r="F77" s="2">
        <v>108000</v>
      </c>
      <c r="H77" s="4">
        <v>238</v>
      </c>
      <c r="I77" s="2">
        <v>194500</v>
      </c>
      <c r="L77" s="2">
        <v>316600</v>
      </c>
      <c r="M77" s="2">
        <v>205000</v>
      </c>
    </row>
    <row r="78" spans="5:13" x14ac:dyDescent="0.2">
      <c r="E78" s="4">
        <v>564</v>
      </c>
      <c r="F78" s="2">
        <v>185000</v>
      </c>
      <c r="H78" s="4">
        <v>244</v>
      </c>
      <c r="I78" s="2">
        <v>120000</v>
      </c>
      <c r="L78" s="2">
        <v>118500</v>
      </c>
      <c r="M78" s="2">
        <v>137000</v>
      </c>
    </row>
    <row r="79" spans="5:13" x14ac:dyDescent="0.2">
      <c r="E79" s="4">
        <v>569</v>
      </c>
      <c r="F79" s="2">
        <v>316600</v>
      </c>
      <c r="H79" s="4">
        <v>245</v>
      </c>
      <c r="I79" s="2">
        <v>205000</v>
      </c>
      <c r="L79" s="2">
        <v>145000</v>
      </c>
      <c r="M79" s="2">
        <v>180000</v>
      </c>
    </row>
    <row r="80" spans="5:13" x14ac:dyDescent="0.2">
      <c r="E80" s="4">
        <v>576</v>
      </c>
      <c r="F80" s="2">
        <v>118500</v>
      </c>
      <c r="H80" s="4">
        <v>247</v>
      </c>
      <c r="I80" s="2">
        <v>137000</v>
      </c>
      <c r="L80" s="2">
        <v>131500</v>
      </c>
      <c r="M80" s="2">
        <v>173000</v>
      </c>
    </row>
    <row r="81" spans="5:13" x14ac:dyDescent="0.2">
      <c r="E81" s="4">
        <v>577</v>
      </c>
      <c r="F81" s="2">
        <v>145000</v>
      </c>
      <c r="H81" s="4">
        <v>249</v>
      </c>
      <c r="I81" s="2">
        <v>180000</v>
      </c>
      <c r="L81" s="2">
        <v>133000</v>
      </c>
      <c r="M81" s="2">
        <v>230000</v>
      </c>
    </row>
    <row r="82" spans="5:13" x14ac:dyDescent="0.2">
      <c r="E82" s="4">
        <v>580</v>
      </c>
      <c r="F82" s="2">
        <v>131500</v>
      </c>
      <c r="H82" s="4">
        <v>253</v>
      </c>
      <c r="I82" s="2">
        <v>173000</v>
      </c>
      <c r="L82" s="2">
        <v>141000</v>
      </c>
      <c r="M82" s="2">
        <v>207500</v>
      </c>
    </row>
    <row r="83" spans="5:13" x14ac:dyDescent="0.2">
      <c r="E83" s="4">
        <v>585</v>
      </c>
      <c r="F83" s="2">
        <v>133000</v>
      </c>
      <c r="H83" s="4">
        <v>256</v>
      </c>
      <c r="I83" s="2">
        <v>230000</v>
      </c>
      <c r="L83" s="2">
        <v>105500</v>
      </c>
      <c r="M83" s="2">
        <v>231500</v>
      </c>
    </row>
    <row r="84" spans="5:13" x14ac:dyDescent="0.2">
      <c r="E84" s="4">
        <v>602</v>
      </c>
      <c r="F84" s="2">
        <v>141000</v>
      </c>
      <c r="H84" s="4">
        <v>257</v>
      </c>
      <c r="I84" s="2">
        <v>207500</v>
      </c>
      <c r="L84" s="2">
        <v>93000</v>
      </c>
      <c r="M84" s="2">
        <v>276000</v>
      </c>
    </row>
    <row r="85" spans="5:13" x14ac:dyDescent="0.2">
      <c r="E85" s="4">
        <v>618</v>
      </c>
      <c r="F85" s="2">
        <v>105500</v>
      </c>
      <c r="H85" s="4">
        <v>259</v>
      </c>
      <c r="I85" s="2">
        <v>231500</v>
      </c>
      <c r="L85" s="2">
        <v>135000</v>
      </c>
      <c r="M85" s="2">
        <v>185000</v>
      </c>
    </row>
    <row r="86" spans="5:13" x14ac:dyDescent="0.2">
      <c r="E86" s="4">
        <v>638</v>
      </c>
      <c r="F86" s="2">
        <v>93000</v>
      </c>
      <c r="H86" s="4">
        <v>262</v>
      </c>
      <c r="I86" s="2">
        <v>276000</v>
      </c>
      <c r="L86" s="2">
        <v>97500</v>
      </c>
      <c r="M86" s="2">
        <v>266000</v>
      </c>
    </row>
    <row r="87" spans="5:13" x14ac:dyDescent="0.2">
      <c r="E87" s="4">
        <v>654</v>
      </c>
      <c r="F87" s="2">
        <v>135000</v>
      </c>
      <c r="H87" s="4">
        <v>267</v>
      </c>
      <c r="I87" s="2">
        <v>185000</v>
      </c>
      <c r="L87" s="2">
        <v>159434</v>
      </c>
      <c r="M87" s="2">
        <v>290000</v>
      </c>
    </row>
    <row r="88" spans="5:13" x14ac:dyDescent="0.2">
      <c r="E88" s="4">
        <v>659</v>
      </c>
      <c r="F88" s="2">
        <v>97500</v>
      </c>
      <c r="H88" s="4">
        <v>271</v>
      </c>
      <c r="I88" s="2">
        <v>266000</v>
      </c>
      <c r="L88" s="2">
        <v>141500</v>
      </c>
      <c r="M88" s="2">
        <v>192000</v>
      </c>
    </row>
    <row r="89" spans="5:13" x14ac:dyDescent="0.2">
      <c r="E89" s="4">
        <v>682</v>
      </c>
      <c r="F89" s="2">
        <v>159434</v>
      </c>
      <c r="H89" s="4">
        <v>273</v>
      </c>
      <c r="I89" s="2">
        <v>290000</v>
      </c>
      <c r="L89" s="2">
        <v>102776</v>
      </c>
      <c r="M89" s="2">
        <v>228500</v>
      </c>
    </row>
    <row r="90" spans="5:13" x14ac:dyDescent="0.2">
      <c r="E90" s="4">
        <v>695</v>
      </c>
      <c r="F90" s="2">
        <v>141500</v>
      </c>
      <c r="H90" s="4">
        <v>280</v>
      </c>
      <c r="I90" s="2">
        <v>192000</v>
      </c>
      <c r="L90" s="2">
        <v>135000</v>
      </c>
      <c r="M90" s="2">
        <v>164700</v>
      </c>
    </row>
    <row r="91" spans="5:13" x14ac:dyDescent="0.2">
      <c r="E91" s="4">
        <v>712</v>
      </c>
      <c r="F91" s="2">
        <v>102776</v>
      </c>
      <c r="H91" s="4">
        <v>281</v>
      </c>
      <c r="I91" s="2">
        <v>228500</v>
      </c>
      <c r="L91" s="2">
        <v>103000</v>
      </c>
      <c r="M91" s="2">
        <v>153575</v>
      </c>
    </row>
    <row r="92" spans="5:13" x14ac:dyDescent="0.2">
      <c r="E92" s="4">
        <v>724</v>
      </c>
      <c r="F92" s="2">
        <v>135000</v>
      </c>
      <c r="H92" s="4">
        <v>286</v>
      </c>
      <c r="I92" s="2">
        <v>164700</v>
      </c>
      <c r="L92" s="2">
        <v>98000</v>
      </c>
      <c r="M92" s="2">
        <v>233230</v>
      </c>
    </row>
    <row r="93" spans="5:13" x14ac:dyDescent="0.2">
      <c r="E93" s="4">
        <v>730</v>
      </c>
      <c r="F93" s="2">
        <v>103000</v>
      </c>
      <c r="H93" s="4">
        <v>290</v>
      </c>
      <c r="I93" s="2">
        <v>153575</v>
      </c>
      <c r="L93" s="2">
        <v>96500</v>
      </c>
      <c r="M93" s="2">
        <v>135900</v>
      </c>
    </row>
    <row r="94" spans="5:13" x14ac:dyDescent="0.2">
      <c r="E94" s="4">
        <v>750</v>
      </c>
      <c r="F94" s="2">
        <v>98000</v>
      </c>
      <c r="H94" s="4">
        <v>291</v>
      </c>
      <c r="I94" s="2">
        <v>233230</v>
      </c>
      <c r="L94" s="2">
        <v>160000</v>
      </c>
      <c r="M94" s="2">
        <v>235000</v>
      </c>
    </row>
    <row r="95" spans="5:13" x14ac:dyDescent="0.2">
      <c r="E95" s="4">
        <v>751</v>
      </c>
      <c r="F95" s="2">
        <v>96500</v>
      </c>
      <c r="H95" s="4">
        <v>292</v>
      </c>
      <c r="I95" s="2">
        <v>135900</v>
      </c>
      <c r="L95" s="2">
        <v>139000</v>
      </c>
      <c r="M95" s="2">
        <v>239000</v>
      </c>
    </row>
    <row r="96" spans="5:13" x14ac:dyDescent="0.2">
      <c r="E96" s="4">
        <v>768</v>
      </c>
      <c r="F96" s="2">
        <v>160000</v>
      </c>
      <c r="H96" s="4">
        <v>294</v>
      </c>
      <c r="I96" s="2">
        <v>235000</v>
      </c>
      <c r="L96" s="2">
        <v>175000</v>
      </c>
      <c r="M96" s="2">
        <v>175000</v>
      </c>
    </row>
    <row r="97" spans="5:13" x14ac:dyDescent="0.2">
      <c r="E97" s="4">
        <v>787</v>
      </c>
      <c r="F97" s="2">
        <v>139000</v>
      </c>
      <c r="H97" s="4">
        <v>298</v>
      </c>
      <c r="I97" s="2">
        <v>239000</v>
      </c>
      <c r="L97" s="2">
        <v>116000</v>
      </c>
      <c r="M97" s="2">
        <v>267000</v>
      </c>
    </row>
    <row r="98" spans="5:13" x14ac:dyDescent="0.2">
      <c r="E98" s="4">
        <v>800</v>
      </c>
      <c r="F98" s="2">
        <v>175000</v>
      </c>
      <c r="H98" s="4">
        <v>299</v>
      </c>
      <c r="I98" s="2">
        <v>175000</v>
      </c>
      <c r="L98" s="2">
        <v>139500</v>
      </c>
      <c r="M98" s="2">
        <v>225000</v>
      </c>
    </row>
    <row r="99" spans="5:13" x14ac:dyDescent="0.2">
      <c r="E99" s="4">
        <v>815</v>
      </c>
      <c r="F99" s="2">
        <v>116000</v>
      </c>
      <c r="H99" s="4">
        <v>302</v>
      </c>
      <c r="I99" s="2">
        <v>267000</v>
      </c>
      <c r="L99" s="2">
        <v>109500</v>
      </c>
      <c r="M99" s="2">
        <v>165600</v>
      </c>
    </row>
    <row r="100" spans="5:13" x14ac:dyDescent="0.2">
      <c r="E100" s="4">
        <v>824</v>
      </c>
      <c r="F100" s="2">
        <v>139500</v>
      </c>
      <c r="H100" s="4">
        <v>307</v>
      </c>
      <c r="I100" s="2">
        <v>225000</v>
      </c>
      <c r="L100" s="2">
        <v>130500</v>
      </c>
      <c r="M100" s="2">
        <v>178000</v>
      </c>
    </row>
    <row r="101" spans="5:13" x14ac:dyDescent="0.2">
      <c r="E101" s="4">
        <v>827</v>
      </c>
      <c r="F101" s="2">
        <v>109500</v>
      </c>
      <c r="H101" s="4">
        <v>311</v>
      </c>
      <c r="I101" s="2">
        <v>165600</v>
      </c>
      <c r="L101" s="2">
        <v>153900</v>
      </c>
      <c r="M101" s="2">
        <v>188500</v>
      </c>
    </row>
    <row r="102" spans="5:13" x14ac:dyDescent="0.2">
      <c r="E102" s="4">
        <v>840</v>
      </c>
      <c r="F102" s="2">
        <v>130500</v>
      </c>
      <c r="H102" s="4">
        <v>315</v>
      </c>
      <c r="I102" s="2">
        <v>178000</v>
      </c>
      <c r="L102" s="2">
        <v>240000</v>
      </c>
      <c r="M102" s="2">
        <v>260000</v>
      </c>
    </row>
    <row r="103" spans="5:13" x14ac:dyDescent="0.2">
      <c r="E103" s="4">
        <v>845</v>
      </c>
      <c r="F103" s="2">
        <v>153900</v>
      </c>
      <c r="H103" s="4">
        <v>316</v>
      </c>
      <c r="I103" s="2">
        <v>188500</v>
      </c>
      <c r="L103" s="2">
        <v>189950</v>
      </c>
      <c r="M103" s="2">
        <v>270000</v>
      </c>
    </row>
    <row r="104" spans="5:13" x14ac:dyDescent="0.2">
      <c r="E104" s="4">
        <v>849</v>
      </c>
      <c r="F104" s="2">
        <v>240000</v>
      </c>
      <c r="H104" s="4">
        <v>317</v>
      </c>
      <c r="I104" s="2">
        <v>260000</v>
      </c>
      <c r="L104" s="2">
        <v>66500</v>
      </c>
      <c r="M104" s="2">
        <v>260000</v>
      </c>
    </row>
    <row r="105" spans="5:13" x14ac:dyDescent="0.2">
      <c r="E105" s="4">
        <v>861</v>
      </c>
      <c r="F105" s="2">
        <v>189950</v>
      </c>
      <c r="H105" s="4">
        <v>318</v>
      </c>
      <c r="I105" s="2">
        <v>270000</v>
      </c>
      <c r="L105" s="2">
        <v>187500</v>
      </c>
      <c r="M105" s="2">
        <v>342643</v>
      </c>
    </row>
    <row r="106" spans="5:13" x14ac:dyDescent="0.2">
      <c r="E106" s="4">
        <v>875</v>
      </c>
      <c r="F106" s="2">
        <v>66500</v>
      </c>
      <c r="H106" s="4">
        <v>319</v>
      </c>
      <c r="I106" s="2">
        <v>260000</v>
      </c>
      <c r="L106" s="2">
        <v>135500</v>
      </c>
      <c r="M106" s="2">
        <v>354000</v>
      </c>
    </row>
    <row r="107" spans="5:13" x14ac:dyDescent="0.2">
      <c r="E107" s="4">
        <v>882</v>
      </c>
      <c r="F107" s="2">
        <v>187500</v>
      </c>
      <c r="H107" s="4">
        <v>321</v>
      </c>
      <c r="I107" s="2">
        <v>342643</v>
      </c>
      <c r="L107" s="2">
        <v>122900</v>
      </c>
      <c r="M107" s="2">
        <v>301000</v>
      </c>
    </row>
    <row r="108" spans="5:13" x14ac:dyDescent="0.2">
      <c r="E108" s="4">
        <v>888</v>
      </c>
      <c r="F108" s="2">
        <v>135500</v>
      </c>
      <c r="H108" s="4">
        <v>322</v>
      </c>
      <c r="I108" s="2">
        <v>354000</v>
      </c>
      <c r="L108" s="2">
        <v>250000</v>
      </c>
      <c r="M108" s="2">
        <v>78000</v>
      </c>
    </row>
    <row r="109" spans="5:13" x14ac:dyDescent="0.2">
      <c r="E109" s="4">
        <v>891</v>
      </c>
      <c r="F109" s="2">
        <v>122900</v>
      </c>
      <c r="H109" s="4">
        <v>323</v>
      </c>
      <c r="I109" s="2">
        <v>301000</v>
      </c>
      <c r="L109" s="2">
        <v>145900</v>
      </c>
      <c r="M109" s="2">
        <v>192000</v>
      </c>
    </row>
    <row r="110" spans="5:13" x14ac:dyDescent="0.2">
      <c r="E110" s="4">
        <v>908</v>
      </c>
      <c r="F110" s="2">
        <v>250000</v>
      </c>
      <c r="H110" s="4">
        <v>330</v>
      </c>
      <c r="I110" s="2">
        <v>78000</v>
      </c>
      <c r="L110" s="2">
        <v>124900</v>
      </c>
      <c r="M110" s="2">
        <v>202900</v>
      </c>
    </row>
    <row r="111" spans="5:13" x14ac:dyDescent="0.2">
      <c r="E111" s="4">
        <v>922</v>
      </c>
      <c r="F111" s="2">
        <v>145900</v>
      </c>
      <c r="H111" s="4">
        <v>335</v>
      </c>
      <c r="I111" s="2">
        <v>192000</v>
      </c>
      <c r="L111" s="2">
        <v>160000</v>
      </c>
      <c r="M111" s="2">
        <v>85000</v>
      </c>
    </row>
    <row r="112" spans="5:13" x14ac:dyDescent="0.2">
      <c r="E112" s="4">
        <v>946</v>
      </c>
      <c r="F112" s="2">
        <v>124900</v>
      </c>
      <c r="H112" s="4">
        <v>341</v>
      </c>
      <c r="I112" s="2">
        <v>202900</v>
      </c>
      <c r="L112" s="2">
        <v>37900</v>
      </c>
      <c r="M112" s="2">
        <v>154000</v>
      </c>
    </row>
    <row r="113" spans="5:13" x14ac:dyDescent="0.2">
      <c r="E113" s="4">
        <v>967</v>
      </c>
      <c r="F113" s="2">
        <v>160000</v>
      </c>
      <c r="H113" s="4">
        <v>345</v>
      </c>
      <c r="I113" s="2">
        <v>85000</v>
      </c>
      <c r="L113" s="2">
        <v>135000</v>
      </c>
      <c r="M113" s="2">
        <v>437154</v>
      </c>
    </row>
    <row r="114" spans="5:13" x14ac:dyDescent="0.2">
      <c r="E114" s="4">
        <v>969</v>
      </c>
      <c r="F114" s="2">
        <v>37900</v>
      </c>
      <c r="H114" s="4">
        <v>349</v>
      </c>
      <c r="I114" s="2">
        <v>154000</v>
      </c>
      <c r="L114" s="2">
        <v>126000</v>
      </c>
      <c r="M114" s="2">
        <v>280000</v>
      </c>
    </row>
    <row r="115" spans="5:13" x14ac:dyDescent="0.2">
      <c r="E115" s="4">
        <v>971</v>
      </c>
      <c r="F115" s="2">
        <v>135000</v>
      </c>
      <c r="H115" s="4">
        <v>350</v>
      </c>
      <c r="I115" s="2">
        <v>437154</v>
      </c>
      <c r="L115" s="2">
        <v>117000</v>
      </c>
      <c r="M115" s="2">
        <v>118000</v>
      </c>
    </row>
    <row r="116" spans="5:13" x14ac:dyDescent="0.2">
      <c r="E116" s="4">
        <v>985</v>
      </c>
      <c r="F116" s="2">
        <v>126000</v>
      </c>
      <c r="H116" s="4">
        <v>360</v>
      </c>
      <c r="I116" s="2">
        <v>280000</v>
      </c>
      <c r="L116" s="2">
        <v>121600</v>
      </c>
      <c r="M116" s="2">
        <v>190000</v>
      </c>
    </row>
    <row r="117" spans="5:13" x14ac:dyDescent="0.2">
      <c r="E117" s="4">
        <v>987</v>
      </c>
      <c r="F117" s="2">
        <v>117000</v>
      </c>
      <c r="H117" s="4">
        <v>364</v>
      </c>
      <c r="I117" s="2">
        <v>118000</v>
      </c>
      <c r="L117" s="2">
        <v>102000</v>
      </c>
      <c r="M117" s="2">
        <v>147000</v>
      </c>
    </row>
    <row r="118" spans="5:13" x14ac:dyDescent="0.2">
      <c r="E118" s="4">
        <v>996</v>
      </c>
      <c r="F118" s="2">
        <v>121600</v>
      </c>
      <c r="H118" s="4">
        <v>365</v>
      </c>
      <c r="I118" s="2">
        <v>190000</v>
      </c>
      <c r="L118" s="2">
        <v>135000</v>
      </c>
      <c r="M118" s="2">
        <v>172400</v>
      </c>
    </row>
    <row r="119" spans="5:13" x14ac:dyDescent="0.2">
      <c r="E119" s="4">
        <v>1010</v>
      </c>
      <c r="F119" s="2">
        <v>102000</v>
      </c>
      <c r="H119" s="4">
        <v>366</v>
      </c>
      <c r="I119" s="2">
        <v>147000</v>
      </c>
      <c r="L119" s="2">
        <v>87000</v>
      </c>
      <c r="M119" s="2">
        <v>219500</v>
      </c>
    </row>
    <row r="120" spans="5:13" x14ac:dyDescent="0.2">
      <c r="E120" s="4">
        <v>1011</v>
      </c>
      <c r="F120" s="2">
        <v>135000</v>
      </c>
      <c r="H120" s="4">
        <v>371</v>
      </c>
      <c r="I120" s="2">
        <v>172400</v>
      </c>
      <c r="L120" s="2">
        <v>105000</v>
      </c>
      <c r="M120" s="2">
        <v>340000</v>
      </c>
    </row>
    <row r="121" spans="5:13" x14ac:dyDescent="0.2">
      <c r="E121" s="4">
        <v>1023</v>
      </c>
      <c r="F121" s="2">
        <v>87000</v>
      </c>
      <c r="H121" s="4">
        <v>375</v>
      </c>
      <c r="I121" s="2">
        <v>219500</v>
      </c>
      <c r="L121" s="2">
        <v>220000</v>
      </c>
      <c r="M121" s="2">
        <v>179000</v>
      </c>
    </row>
    <row r="122" spans="5:13" x14ac:dyDescent="0.2">
      <c r="E122" s="4">
        <v>1029</v>
      </c>
      <c r="F122" s="2">
        <v>105000</v>
      </c>
      <c r="H122" s="4">
        <v>378</v>
      </c>
      <c r="I122" s="2">
        <v>340000</v>
      </c>
      <c r="L122" s="2">
        <v>135000</v>
      </c>
      <c r="M122" s="2">
        <v>213500</v>
      </c>
    </row>
    <row r="123" spans="5:13" x14ac:dyDescent="0.2">
      <c r="E123" s="4">
        <v>1060</v>
      </c>
      <c r="F123" s="2">
        <v>220000</v>
      </c>
      <c r="H123" s="4">
        <v>380</v>
      </c>
      <c r="I123" s="2">
        <v>179000</v>
      </c>
      <c r="L123" s="2">
        <v>91500</v>
      </c>
      <c r="M123" s="2">
        <v>240000</v>
      </c>
    </row>
    <row r="124" spans="5:13" x14ac:dyDescent="0.2">
      <c r="E124" s="4">
        <v>1070</v>
      </c>
      <c r="F124" s="2">
        <v>135000</v>
      </c>
      <c r="H124" s="4">
        <v>383</v>
      </c>
      <c r="I124" s="2">
        <v>213500</v>
      </c>
      <c r="L124" s="2">
        <v>170000</v>
      </c>
      <c r="M124" s="2">
        <v>426000</v>
      </c>
    </row>
    <row r="125" spans="5:13" x14ac:dyDescent="0.2">
      <c r="E125" s="4">
        <v>1073</v>
      </c>
      <c r="F125" s="2">
        <v>91500</v>
      </c>
      <c r="H125" s="4">
        <v>385</v>
      </c>
      <c r="I125" s="2">
        <v>240000</v>
      </c>
      <c r="L125" s="2">
        <v>136500</v>
      </c>
      <c r="M125" s="2">
        <v>215000</v>
      </c>
    </row>
    <row r="126" spans="5:13" x14ac:dyDescent="0.2">
      <c r="E126" s="4">
        <v>1077</v>
      </c>
      <c r="F126" s="2">
        <v>170000</v>
      </c>
      <c r="H126" s="4">
        <v>390</v>
      </c>
      <c r="I126" s="2">
        <v>426000</v>
      </c>
      <c r="L126" s="2">
        <v>128000</v>
      </c>
      <c r="M126" s="2">
        <v>169500</v>
      </c>
    </row>
    <row r="127" spans="5:13" x14ac:dyDescent="0.2">
      <c r="E127" s="4">
        <v>1093</v>
      </c>
      <c r="F127" s="2">
        <v>136500</v>
      </c>
      <c r="H127" s="4">
        <v>392</v>
      </c>
      <c r="I127" s="2">
        <v>215000</v>
      </c>
      <c r="L127" s="2">
        <v>135000</v>
      </c>
      <c r="M127" s="2">
        <v>241000</v>
      </c>
    </row>
    <row r="128" spans="5:13" x14ac:dyDescent="0.2">
      <c r="E128" s="4">
        <v>1099</v>
      </c>
      <c r="F128" s="2">
        <v>128000</v>
      </c>
      <c r="H128" s="4">
        <v>398</v>
      </c>
      <c r="I128" s="2">
        <v>169500</v>
      </c>
      <c r="L128" s="2">
        <v>119000</v>
      </c>
      <c r="M128" s="2">
        <v>258000</v>
      </c>
    </row>
    <row r="129" spans="5:13" x14ac:dyDescent="0.2">
      <c r="E129" s="4">
        <v>1131</v>
      </c>
      <c r="F129" s="2">
        <v>135000</v>
      </c>
      <c r="H129" s="4">
        <v>400</v>
      </c>
      <c r="I129" s="2">
        <v>241000</v>
      </c>
      <c r="L129" s="2">
        <v>94000</v>
      </c>
      <c r="M129" s="2">
        <v>168000</v>
      </c>
    </row>
    <row r="130" spans="5:13" x14ac:dyDescent="0.2">
      <c r="E130" s="4">
        <v>1137</v>
      </c>
      <c r="F130" s="2">
        <v>119000</v>
      </c>
      <c r="H130" s="4">
        <v>404</v>
      </c>
      <c r="I130" s="2">
        <v>258000</v>
      </c>
      <c r="L130" s="2">
        <v>80000</v>
      </c>
      <c r="M130" s="2">
        <v>177000</v>
      </c>
    </row>
    <row r="131" spans="5:13" x14ac:dyDescent="0.2">
      <c r="E131" s="4">
        <v>1138</v>
      </c>
      <c r="F131" s="2">
        <v>94000</v>
      </c>
      <c r="H131" s="4">
        <v>405</v>
      </c>
      <c r="I131" s="2">
        <v>168000</v>
      </c>
      <c r="L131" s="2">
        <v>149000</v>
      </c>
      <c r="M131" s="2">
        <v>280000</v>
      </c>
    </row>
    <row r="132" spans="5:13" x14ac:dyDescent="0.2">
      <c r="E132" s="4">
        <v>1145</v>
      </c>
      <c r="F132" s="2">
        <v>80000</v>
      </c>
      <c r="H132" s="4">
        <v>408</v>
      </c>
      <c r="I132" s="2">
        <v>177000</v>
      </c>
      <c r="L132" s="2">
        <v>116900</v>
      </c>
      <c r="M132" s="2">
        <v>339750</v>
      </c>
    </row>
    <row r="133" spans="5:13" x14ac:dyDescent="0.2">
      <c r="E133" s="4">
        <v>1146</v>
      </c>
      <c r="F133" s="2">
        <v>149000</v>
      </c>
      <c r="H133" s="4">
        <v>409</v>
      </c>
      <c r="I133" s="2">
        <v>280000</v>
      </c>
      <c r="L133" s="2">
        <v>200500</v>
      </c>
      <c r="M133" s="2">
        <v>228000</v>
      </c>
    </row>
    <row r="134" spans="5:13" x14ac:dyDescent="0.2">
      <c r="E134" s="4">
        <v>1149</v>
      </c>
      <c r="F134" s="2">
        <v>116900</v>
      </c>
      <c r="H134" s="4">
        <v>410</v>
      </c>
      <c r="I134" s="2">
        <v>339750</v>
      </c>
      <c r="L134" s="2">
        <v>285000</v>
      </c>
      <c r="M134" s="2">
        <v>149500</v>
      </c>
    </row>
    <row r="135" spans="5:13" x14ac:dyDescent="0.2">
      <c r="E135" s="4">
        <v>1174</v>
      </c>
      <c r="F135" s="2">
        <v>200500</v>
      </c>
      <c r="H135" s="4">
        <v>415</v>
      </c>
      <c r="I135" s="2">
        <v>228000</v>
      </c>
      <c r="L135" s="2">
        <v>115000</v>
      </c>
      <c r="M135" s="2">
        <v>239000</v>
      </c>
    </row>
    <row r="136" spans="5:13" x14ac:dyDescent="0.2">
      <c r="E136" s="4">
        <v>1176</v>
      </c>
      <c r="F136" s="2">
        <v>285000</v>
      </c>
      <c r="H136" s="4">
        <v>417</v>
      </c>
      <c r="I136" s="2">
        <v>149500</v>
      </c>
      <c r="L136" s="2">
        <v>154900</v>
      </c>
      <c r="M136" s="2">
        <v>315000</v>
      </c>
    </row>
    <row r="137" spans="5:13" x14ac:dyDescent="0.2">
      <c r="E137" s="4">
        <v>1178</v>
      </c>
      <c r="F137" s="2">
        <v>115000</v>
      </c>
      <c r="H137" s="4">
        <v>418</v>
      </c>
      <c r="I137" s="2">
        <v>239000</v>
      </c>
      <c r="L137" s="2">
        <v>104900</v>
      </c>
      <c r="M137" s="2">
        <v>135000</v>
      </c>
    </row>
    <row r="138" spans="5:13" x14ac:dyDescent="0.2">
      <c r="E138" s="4">
        <v>1179</v>
      </c>
      <c r="F138" s="2">
        <v>154900</v>
      </c>
      <c r="H138" s="4">
        <v>424</v>
      </c>
      <c r="I138" s="2">
        <v>315000</v>
      </c>
      <c r="L138" s="2">
        <v>125000</v>
      </c>
      <c r="M138" s="2">
        <v>85400</v>
      </c>
    </row>
    <row r="139" spans="5:13" x14ac:dyDescent="0.2">
      <c r="E139" s="4">
        <v>1186</v>
      </c>
      <c r="F139" s="2">
        <v>104900</v>
      </c>
      <c r="H139" s="4">
        <v>426</v>
      </c>
      <c r="I139" s="2">
        <v>135000</v>
      </c>
      <c r="L139" s="2">
        <v>117000</v>
      </c>
      <c r="M139" s="2">
        <v>122500</v>
      </c>
    </row>
    <row r="140" spans="5:13" x14ac:dyDescent="0.2">
      <c r="E140" s="4">
        <v>1193</v>
      </c>
      <c r="F140" s="2">
        <v>125000</v>
      </c>
      <c r="H140" s="4">
        <v>431</v>
      </c>
      <c r="I140" s="2">
        <v>85400</v>
      </c>
      <c r="L140" s="2">
        <v>164000</v>
      </c>
      <c r="M140" s="2">
        <v>181000</v>
      </c>
    </row>
    <row r="141" spans="5:13" x14ac:dyDescent="0.2">
      <c r="E141" s="4">
        <v>1203</v>
      </c>
      <c r="F141" s="2">
        <v>117000</v>
      </c>
      <c r="H141" s="4">
        <v>433</v>
      </c>
      <c r="I141" s="2">
        <v>122500</v>
      </c>
      <c r="L141" s="2">
        <v>112000</v>
      </c>
      <c r="M141" s="2">
        <v>212000</v>
      </c>
    </row>
    <row r="142" spans="5:13" x14ac:dyDescent="0.2">
      <c r="E142" s="4">
        <v>1212</v>
      </c>
      <c r="F142" s="2">
        <v>164000</v>
      </c>
      <c r="H142" s="4">
        <v>434</v>
      </c>
      <c r="I142" s="2">
        <v>181000</v>
      </c>
      <c r="L142" s="2">
        <v>80500</v>
      </c>
      <c r="M142" s="2">
        <v>210000</v>
      </c>
    </row>
    <row r="143" spans="5:13" x14ac:dyDescent="0.2">
      <c r="E143" s="4">
        <v>1217</v>
      </c>
      <c r="F143" s="2">
        <v>112000</v>
      </c>
      <c r="H143" s="4">
        <v>436</v>
      </c>
      <c r="I143" s="2">
        <v>212000</v>
      </c>
      <c r="L143" s="2">
        <v>143000</v>
      </c>
      <c r="M143" s="2">
        <v>199900</v>
      </c>
    </row>
    <row r="144" spans="5:13" x14ac:dyDescent="0.2">
      <c r="E144" s="4">
        <v>1219</v>
      </c>
      <c r="F144" s="2">
        <v>80500</v>
      </c>
      <c r="H144" s="4">
        <v>445</v>
      </c>
      <c r="I144" s="2">
        <v>210000</v>
      </c>
      <c r="L144" s="2">
        <v>190000</v>
      </c>
      <c r="M144" s="2">
        <v>204000</v>
      </c>
    </row>
    <row r="145" spans="5:13" x14ac:dyDescent="0.2">
      <c r="E145" s="4">
        <v>1223</v>
      </c>
      <c r="F145" s="2">
        <v>143000</v>
      </c>
      <c r="H145" s="4">
        <v>448</v>
      </c>
      <c r="I145" s="2">
        <v>199900</v>
      </c>
      <c r="L145" s="2">
        <v>127500</v>
      </c>
      <c r="M145" s="2">
        <v>210000</v>
      </c>
    </row>
    <row r="146" spans="5:13" x14ac:dyDescent="0.2">
      <c r="E146" s="4">
        <v>1231</v>
      </c>
      <c r="F146" s="2">
        <v>190000</v>
      </c>
      <c r="H146" s="4">
        <v>453</v>
      </c>
      <c r="I146" s="2">
        <v>204000</v>
      </c>
      <c r="L146" s="2">
        <v>161500</v>
      </c>
      <c r="M146" s="2">
        <v>98000</v>
      </c>
    </row>
    <row r="147" spans="5:13" x14ac:dyDescent="0.2">
      <c r="E147" s="4">
        <v>1256</v>
      </c>
      <c r="F147" s="2">
        <v>127500</v>
      </c>
      <c r="H147" s="4">
        <v>454</v>
      </c>
      <c r="I147" s="2">
        <v>210000</v>
      </c>
      <c r="L147" s="2">
        <v>381000</v>
      </c>
      <c r="M147" s="2">
        <v>161000</v>
      </c>
    </row>
    <row r="148" spans="5:13" x14ac:dyDescent="0.2">
      <c r="E148" s="4">
        <v>1263</v>
      </c>
      <c r="F148" s="2">
        <v>161500</v>
      </c>
      <c r="H148" s="4">
        <v>457</v>
      </c>
      <c r="I148" s="2">
        <v>98000</v>
      </c>
      <c r="L148" s="2">
        <v>144000</v>
      </c>
      <c r="M148" s="2">
        <v>263435</v>
      </c>
    </row>
    <row r="149" spans="5:13" x14ac:dyDescent="0.2">
      <c r="E149" s="4">
        <v>1269</v>
      </c>
      <c r="F149" s="2">
        <v>381000</v>
      </c>
      <c r="H149" s="4">
        <v>459</v>
      </c>
      <c r="I149" s="2">
        <v>161000</v>
      </c>
      <c r="L149" s="2">
        <v>139000</v>
      </c>
      <c r="M149" s="2">
        <v>155000</v>
      </c>
    </row>
    <row r="150" spans="5:13" x14ac:dyDescent="0.2">
      <c r="E150" s="4">
        <v>1270</v>
      </c>
      <c r="F150" s="2">
        <v>144000</v>
      </c>
      <c r="H150" s="4">
        <v>461</v>
      </c>
      <c r="I150" s="2">
        <v>263435</v>
      </c>
      <c r="L150" s="2">
        <v>68400</v>
      </c>
      <c r="M150" s="2">
        <v>188700</v>
      </c>
    </row>
    <row r="151" spans="5:13" x14ac:dyDescent="0.2">
      <c r="E151" s="4">
        <v>1275</v>
      </c>
      <c r="F151" s="2">
        <v>139000</v>
      </c>
      <c r="H151" s="4">
        <v>462</v>
      </c>
      <c r="I151" s="2">
        <v>155000</v>
      </c>
      <c r="L151" s="2">
        <v>169000</v>
      </c>
      <c r="M151" s="2">
        <v>146500</v>
      </c>
    </row>
    <row r="152" spans="5:13" x14ac:dyDescent="0.2">
      <c r="E152" s="4">
        <v>1280</v>
      </c>
      <c r="F152" s="2">
        <v>68400</v>
      </c>
      <c r="H152" s="4">
        <v>464</v>
      </c>
      <c r="I152" s="2">
        <v>188700</v>
      </c>
      <c r="L152" s="2">
        <v>132500</v>
      </c>
      <c r="M152" s="2">
        <v>187000</v>
      </c>
    </row>
    <row r="153" spans="5:13" x14ac:dyDescent="0.2">
      <c r="E153" s="4">
        <v>1285</v>
      </c>
      <c r="F153" s="2">
        <v>169000</v>
      </c>
      <c r="H153" s="4">
        <v>468</v>
      </c>
      <c r="I153" s="2">
        <v>146500</v>
      </c>
      <c r="L153" s="2">
        <v>256000</v>
      </c>
      <c r="M153" s="2">
        <v>190000</v>
      </c>
    </row>
    <row r="154" spans="5:13" x14ac:dyDescent="0.2">
      <c r="E154" s="4">
        <v>1286</v>
      </c>
      <c r="F154" s="2">
        <v>132500</v>
      </c>
      <c r="H154" s="4">
        <v>470</v>
      </c>
      <c r="I154" s="2">
        <v>187000</v>
      </c>
      <c r="L154" s="2">
        <v>125500</v>
      </c>
      <c r="M154" s="2">
        <v>380000</v>
      </c>
    </row>
    <row r="155" spans="5:13" x14ac:dyDescent="0.2">
      <c r="E155" s="4">
        <v>1329</v>
      </c>
      <c r="F155" s="2">
        <v>256000</v>
      </c>
      <c r="H155" s="4">
        <v>472</v>
      </c>
      <c r="I155" s="2">
        <v>190000</v>
      </c>
      <c r="L155" s="2">
        <v>177000</v>
      </c>
      <c r="M155" s="2">
        <v>155000</v>
      </c>
    </row>
    <row r="156" spans="5:13" x14ac:dyDescent="0.2">
      <c r="E156" s="4">
        <v>1334</v>
      </c>
      <c r="F156" s="2">
        <v>125500</v>
      </c>
      <c r="H156" s="4">
        <v>478</v>
      </c>
      <c r="I156" s="2">
        <v>380000</v>
      </c>
      <c r="L156" s="2">
        <v>134900</v>
      </c>
      <c r="M156" s="2">
        <v>115000</v>
      </c>
    </row>
    <row r="157" spans="5:13" x14ac:dyDescent="0.2">
      <c r="E157" s="4">
        <v>1344</v>
      </c>
      <c r="F157" s="2">
        <v>177000</v>
      </c>
      <c r="H157" s="4">
        <v>483</v>
      </c>
      <c r="I157" s="2">
        <v>155000</v>
      </c>
      <c r="L157" s="2">
        <v>410000</v>
      </c>
      <c r="M157" s="2">
        <v>172785</v>
      </c>
    </row>
    <row r="158" spans="5:13" x14ac:dyDescent="0.2">
      <c r="E158" s="4">
        <v>1353</v>
      </c>
      <c r="F158" s="2">
        <v>134900</v>
      </c>
      <c r="H158" s="4">
        <v>491</v>
      </c>
      <c r="I158" s="2">
        <v>115000</v>
      </c>
      <c r="L158" s="2">
        <v>104900</v>
      </c>
      <c r="M158" s="2">
        <v>113000</v>
      </c>
    </row>
    <row r="159" spans="5:13" x14ac:dyDescent="0.2">
      <c r="E159" s="4">
        <v>1354</v>
      </c>
      <c r="F159" s="2">
        <v>410000</v>
      </c>
      <c r="H159" s="4">
        <v>493</v>
      </c>
      <c r="I159" s="2">
        <v>172785</v>
      </c>
      <c r="L159" s="2">
        <v>105000</v>
      </c>
      <c r="M159" s="2">
        <v>226700</v>
      </c>
    </row>
    <row r="160" spans="5:13" x14ac:dyDescent="0.2">
      <c r="E160" s="4">
        <v>1363</v>
      </c>
      <c r="F160" s="2">
        <v>104900</v>
      </c>
      <c r="H160" s="4">
        <v>501</v>
      </c>
      <c r="I160" s="2">
        <v>113000</v>
      </c>
      <c r="L160" s="2">
        <v>117000</v>
      </c>
      <c r="M160" s="2">
        <v>147000</v>
      </c>
    </row>
    <row r="161" spans="5:13" x14ac:dyDescent="0.2">
      <c r="E161" s="4">
        <v>1371</v>
      </c>
      <c r="F161" s="2">
        <v>105000</v>
      </c>
      <c r="H161" s="4">
        <v>502</v>
      </c>
      <c r="I161" s="2">
        <v>226700</v>
      </c>
      <c r="L161" s="2">
        <v>105000</v>
      </c>
      <c r="M161" s="2">
        <v>124500</v>
      </c>
    </row>
    <row r="162" spans="5:13" x14ac:dyDescent="0.2">
      <c r="E162" s="4">
        <v>1378</v>
      </c>
      <c r="F162" s="2">
        <v>117000</v>
      </c>
      <c r="H162" s="4">
        <v>505</v>
      </c>
      <c r="I162" s="2">
        <v>147000</v>
      </c>
      <c r="L162" s="2">
        <v>125500</v>
      </c>
      <c r="M162" s="2">
        <v>215000</v>
      </c>
    </row>
    <row r="163" spans="5:13" x14ac:dyDescent="0.2">
      <c r="E163" s="4">
        <v>1385</v>
      </c>
      <c r="F163" s="2">
        <v>105000</v>
      </c>
      <c r="H163" s="4">
        <v>506</v>
      </c>
      <c r="I163" s="2">
        <v>124500</v>
      </c>
      <c r="L163" s="2">
        <v>136000</v>
      </c>
      <c r="M163" s="2">
        <v>161000</v>
      </c>
    </row>
    <row r="164" spans="5:13" x14ac:dyDescent="0.2">
      <c r="E164" s="4">
        <v>1386</v>
      </c>
      <c r="F164" s="2">
        <v>125500</v>
      </c>
      <c r="H164" s="4">
        <v>507</v>
      </c>
      <c r="I164" s="2">
        <v>215000</v>
      </c>
      <c r="L164" s="2">
        <v>131000</v>
      </c>
      <c r="M164" s="2">
        <v>265000</v>
      </c>
    </row>
    <row r="165" spans="5:13" x14ac:dyDescent="0.2">
      <c r="E165" s="4">
        <v>1388</v>
      </c>
      <c r="F165" s="2">
        <v>136000</v>
      </c>
      <c r="H165" s="4">
        <v>509</v>
      </c>
      <c r="I165" s="2">
        <v>161000</v>
      </c>
      <c r="L165" s="2">
        <v>163000</v>
      </c>
      <c r="M165" s="2">
        <v>211000</v>
      </c>
    </row>
    <row r="166" spans="5:13" x14ac:dyDescent="0.2">
      <c r="E166" s="4">
        <v>1390</v>
      </c>
      <c r="F166" s="2">
        <v>131000</v>
      </c>
      <c r="H166" s="4">
        <v>518</v>
      </c>
      <c r="I166" s="2">
        <v>265000</v>
      </c>
      <c r="L166" s="2">
        <v>138000</v>
      </c>
      <c r="M166" s="2">
        <v>234000</v>
      </c>
    </row>
    <row r="167" spans="5:13" x14ac:dyDescent="0.2">
      <c r="E167" s="4">
        <v>1394</v>
      </c>
      <c r="F167" s="2">
        <v>163000</v>
      </c>
      <c r="H167" s="4">
        <v>519</v>
      </c>
      <c r="I167" s="2">
        <v>211000</v>
      </c>
      <c r="L167" s="2">
        <v>137450</v>
      </c>
      <c r="M167" s="2">
        <v>106250</v>
      </c>
    </row>
    <row r="168" spans="5:13" x14ac:dyDescent="0.2">
      <c r="E168" s="4">
        <v>1399</v>
      </c>
      <c r="F168" s="2">
        <v>138000</v>
      </c>
      <c r="H168" s="4">
        <v>520</v>
      </c>
      <c r="I168" s="2">
        <v>234000</v>
      </c>
      <c r="L168" s="2">
        <v>120000</v>
      </c>
      <c r="M168" s="2">
        <v>184750</v>
      </c>
    </row>
    <row r="169" spans="5:13" x14ac:dyDescent="0.2">
      <c r="E169" s="4">
        <v>1400</v>
      </c>
      <c r="F169" s="2">
        <v>137450</v>
      </c>
      <c r="H169" s="4">
        <v>521</v>
      </c>
      <c r="I169" s="2">
        <v>106250</v>
      </c>
      <c r="L169" s="2">
        <v>105000</v>
      </c>
      <c r="M169" s="2">
        <v>315750</v>
      </c>
    </row>
    <row r="170" spans="5:13" x14ac:dyDescent="0.2">
      <c r="E170" s="4">
        <v>1401</v>
      </c>
      <c r="F170" s="2">
        <v>120000</v>
      </c>
      <c r="H170" s="4">
        <v>524</v>
      </c>
      <c r="I170" s="2">
        <v>184750</v>
      </c>
      <c r="L170" s="2">
        <v>140000</v>
      </c>
      <c r="M170" s="2">
        <v>446261</v>
      </c>
    </row>
    <row r="171" spans="5:13" x14ac:dyDescent="0.2">
      <c r="E171" s="4">
        <v>1405</v>
      </c>
      <c r="F171" s="2">
        <v>105000</v>
      </c>
      <c r="H171" s="4">
        <v>525</v>
      </c>
      <c r="I171" s="2">
        <v>315750</v>
      </c>
      <c r="L171" s="2">
        <v>207000</v>
      </c>
      <c r="M171" s="2">
        <v>128000</v>
      </c>
    </row>
    <row r="172" spans="5:13" x14ac:dyDescent="0.2">
      <c r="E172" s="4">
        <v>1412</v>
      </c>
      <c r="F172" s="2">
        <v>140000</v>
      </c>
      <c r="H172" s="4">
        <v>528</v>
      </c>
      <c r="I172" s="2">
        <v>446261</v>
      </c>
      <c r="L172" s="2">
        <v>140000</v>
      </c>
      <c r="M172" s="2">
        <v>178000</v>
      </c>
    </row>
    <row r="173" spans="5:13" x14ac:dyDescent="0.2">
      <c r="E173" s="4">
        <v>1415</v>
      </c>
      <c r="F173" s="2">
        <v>207000</v>
      </c>
      <c r="H173" s="4">
        <v>532</v>
      </c>
      <c r="I173" s="2">
        <v>128000</v>
      </c>
      <c r="L173" s="2">
        <v>121000</v>
      </c>
      <c r="M173" s="2">
        <v>107500</v>
      </c>
    </row>
    <row r="174" spans="5:13" x14ac:dyDescent="0.2">
      <c r="E174" s="4">
        <v>1428</v>
      </c>
      <c r="F174" s="2">
        <v>140000</v>
      </c>
      <c r="H174" s="4">
        <v>535</v>
      </c>
      <c r="I174" s="2">
        <v>178000</v>
      </c>
      <c r="M174" s="2">
        <v>188000</v>
      </c>
    </row>
    <row r="175" spans="5:13" x14ac:dyDescent="0.2">
      <c r="E175" s="4">
        <v>1444</v>
      </c>
      <c r="F175" s="2">
        <v>121000</v>
      </c>
      <c r="H175" s="4">
        <v>536</v>
      </c>
      <c r="I175" s="2">
        <v>107500</v>
      </c>
      <c r="M175" s="2">
        <v>248000</v>
      </c>
    </row>
    <row r="176" spans="5:13" x14ac:dyDescent="0.2">
      <c r="H176" s="4">
        <v>537</v>
      </c>
      <c r="I176" s="2">
        <v>188000</v>
      </c>
      <c r="M176" s="2">
        <v>179665</v>
      </c>
    </row>
    <row r="177" spans="8:13" x14ac:dyDescent="0.2">
      <c r="H177" s="4">
        <v>542</v>
      </c>
      <c r="I177" s="2">
        <v>248000</v>
      </c>
      <c r="M177" s="2">
        <v>263000</v>
      </c>
    </row>
    <row r="178" spans="8:13" x14ac:dyDescent="0.2">
      <c r="H178" s="4">
        <v>545</v>
      </c>
      <c r="I178" s="2">
        <v>179665</v>
      </c>
      <c r="M178" s="2">
        <v>284000</v>
      </c>
    </row>
    <row r="179" spans="8:13" x14ac:dyDescent="0.2">
      <c r="H179" s="4">
        <v>550</v>
      </c>
      <c r="I179" s="2">
        <v>263000</v>
      </c>
      <c r="M179" s="2">
        <v>175000</v>
      </c>
    </row>
    <row r="180" spans="8:13" x14ac:dyDescent="0.2">
      <c r="H180" s="4">
        <v>555</v>
      </c>
      <c r="I180" s="2">
        <v>284000</v>
      </c>
      <c r="M180" s="2">
        <v>268000</v>
      </c>
    </row>
    <row r="181" spans="8:13" x14ac:dyDescent="0.2">
      <c r="H181" s="4">
        <v>559</v>
      </c>
      <c r="I181" s="2">
        <v>175000</v>
      </c>
      <c r="M181" s="2">
        <v>128000</v>
      </c>
    </row>
    <row r="182" spans="8:13" x14ac:dyDescent="0.2">
      <c r="H182" s="4">
        <v>565</v>
      </c>
      <c r="I182" s="2">
        <v>268000</v>
      </c>
      <c r="M182" s="2">
        <v>325000</v>
      </c>
    </row>
    <row r="183" spans="8:13" x14ac:dyDescent="0.2">
      <c r="H183" s="4">
        <v>566</v>
      </c>
      <c r="I183" s="2">
        <v>128000</v>
      </c>
      <c r="M183" s="2">
        <v>224500</v>
      </c>
    </row>
    <row r="184" spans="8:13" x14ac:dyDescent="0.2">
      <c r="H184" s="4">
        <v>567</v>
      </c>
      <c r="I184" s="2">
        <v>325000</v>
      </c>
      <c r="M184" s="2">
        <v>146000</v>
      </c>
    </row>
    <row r="185" spans="8:13" x14ac:dyDescent="0.2">
      <c r="H185" s="4">
        <v>573</v>
      </c>
      <c r="I185" s="2">
        <v>224500</v>
      </c>
      <c r="M185" s="2">
        <v>185900</v>
      </c>
    </row>
    <row r="186" spans="8:13" x14ac:dyDescent="0.2">
      <c r="H186" s="4">
        <v>579</v>
      </c>
      <c r="I186" s="2">
        <v>146000</v>
      </c>
      <c r="M186" s="2">
        <v>451950</v>
      </c>
    </row>
    <row r="187" spans="8:13" x14ac:dyDescent="0.2">
      <c r="H187" s="4">
        <v>591</v>
      </c>
      <c r="I187" s="2">
        <v>185900</v>
      </c>
      <c r="M187" s="2">
        <v>114504</v>
      </c>
    </row>
    <row r="188" spans="8:13" x14ac:dyDescent="0.2">
      <c r="H188" s="4">
        <v>592</v>
      </c>
      <c r="I188" s="2">
        <v>451950</v>
      </c>
      <c r="M188" s="2">
        <v>151000</v>
      </c>
    </row>
    <row r="189" spans="8:13" x14ac:dyDescent="0.2">
      <c r="H189" s="4">
        <v>597</v>
      </c>
      <c r="I189" s="2">
        <v>114504</v>
      </c>
      <c r="M189" s="2">
        <v>275000</v>
      </c>
    </row>
    <row r="190" spans="8:13" x14ac:dyDescent="0.2">
      <c r="H190" s="4">
        <v>600</v>
      </c>
      <c r="I190" s="2">
        <v>151000</v>
      </c>
      <c r="M190" s="2">
        <v>220000</v>
      </c>
    </row>
    <row r="191" spans="8:13" x14ac:dyDescent="0.2">
      <c r="H191" s="4">
        <v>601</v>
      </c>
      <c r="I191" s="2">
        <v>275000</v>
      </c>
      <c r="M191" s="2">
        <v>151000</v>
      </c>
    </row>
    <row r="192" spans="8:13" x14ac:dyDescent="0.2">
      <c r="H192" s="4">
        <v>603</v>
      </c>
      <c r="I192" s="2">
        <v>220000</v>
      </c>
      <c r="M192" s="2">
        <v>205000</v>
      </c>
    </row>
    <row r="193" spans="8:13" x14ac:dyDescent="0.2">
      <c r="H193" s="4">
        <v>604</v>
      </c>
      <c r="I193" s="2">
        <v>151000</v>
      </c>
      <c r="M193" s="2">
        <v>225000</v>
      </c>
    </row>
    <row r="194" spans="8:13" x14ac:dyDescent="0.2">
      <c r="H194" s="4">
        <v>606</v>
      </c>
      <c r="I194" s="2">
        <v>205000</v>
      </c>
      <c r="M194" s="2">
        <v>359100</v>
      </c>
    </row>
    <row r="195" spans="8:13" x14ac:dyDescent="0.2">
      <c r="H195" s="4">
        <v>608</v>
      </c>
      <c r="I195" s="2">
        <v>225000</v>
      </c>
      <c r="M195" s="2">
        <v>313000</v>
      </c>
    </row>
    <row r="196" spans="8:13" x14ac:dyDescent="0.2">
      <c r="H196" s="4">
        <v>609</v>
      </c>
      <c r="I196" s="2">
        <v>359100</v>
      </c>
      <c r="M196" s="2">
        <v>261500</v>
      </c>
    </row>
    <row r="197" spans="8:13" x14ac:dyDescent="0.2">
      <c r="H197" s="4">
        <v>611</v>
      </c>
      <c r="I197" s="2">
        <v>313000</v>
      </c>
      <c r="M197" s="2">
        <v>183200</v>
      </c>
    </row>
    <row r="198" spans="8:13" x14ac:dyDescent="0.2">
      <c r="H198" s="4">
        <v>613</v>
      </c>
      <c r="I198" s="2">
        <v>261500</v>
      </c>
      <c r="M198" s="2">
        <v>305000</v>
      </c>
    </row>
    <row r="199" spans="8:13" x14ac:dyDescent="0.2">
      <c r="H199" s="4">
        <v>617</v>
      </c>
      <c r="I199" s="2">
        <v>183200</v>
      </c>
      <c r="M199" s="2">
        <v>240000</v>
      </c>
    </row>
    <row r="200" spans="8:13" x14ac:dyDescent="0.2">
      <c r="H200" s="4">
        <v>620</v>
      </c>
      <c r="I200" s="2">
        <v>305000</v>
      </c>
      <c r="M200" s="2">
        <v>168500</v>
      </c>
    </row>
    <row r="201" spans="8:13" x14ac:dyDescent="0.2">
      <c r="H201" s="4">
        <v>622</v>
      </c>
      <c r="I201" s="2">
        <v>240000</v>
      </c>
      <c r="M201" s="2">
        <v>165150</v>
      </c>
    </row>
    <row r="202" spans="8:13" x14ac:dyDescent="0.2">
      <c r="H202" s="4">
        <v>624</v>
      </c>
      <c r="I202" s="2">
        <v>168500</v>
      </c>
      <c r="M202" s="2">
        <v>135000</v>
      </c>
    </row>
    <row r="203" spans="8:13" x14ac:dyDescent="0.2">
      <c r="H203" s="4">
        <v>625</v>
      </c>
      <c r="I203" s="2">
        <v>165150</v>
      </c>
      <c r="M203" s="2">
        <v>124000</v>
      </c>
    </row>
    <row r="204" spans="8:13" x14ac:dyDescent="0.2">
      <c r="H204" s="4">
        <v>629</v>
      </c>
      <c r="I204" s="2">
        <v>135000</v>
      </c>
      <c r="M204" s="2">
        <v>226000</v>
      </c>
    </row>
    <row r="205" spans="8:13" x14ac:dyDescent="0.2">
      <c r="H205" s="4">
        <v>631</v>
      </c>
      <c r="I205" s="2">
        <v>124000</v>
      </c>
      <c r="M205" s="2">
        <v>152000</v>
      </c>
    </row>
    <row r="206" spans="8:13" x14ac:dyDescent="0.2">
      <c r="H206" s="4">
        <v>642</v>
      </c>
      <c r="I206" s="2">
        <v>226000</v>
      </c>
      <c r="M206" s="2">
        <v>155000</v>
      </c>
    </row>
    <row r="207" spans="8:13" x14ac:dyDescent="0.2">
      <c r="H207" s="4">
        <v>644</v>
      </c>
      <c r="I207" s="2">
        <v>152000</v>
      </c>
      <c r="M207" s="2">
        <v>205950</v>
      </c>
    </row>
    <row r="208" spans="8:13" x14ac:dyDescent="0.2">
      <c r="H208" s="4">
        <v>649</v>
      </c>
      <c r="I208" s="2">
        <v>155000</v>
      </c>
      <c r="M208" s="2">
        <v>108000</v>
      </c>
    </row>
    <row r="209" spans="8:13" x14ac:dyDescent="0.2">
      <c r="H209" s="4">
        <v>651</v>
      </c>
      <c r="I209" s="2">
        <v>205950</v>
      </c>
      <c r="M209" s="2">
        <v>191000</v>
      </c>
    </row>
    <row r="210" spans="8:13" x14ac:dyDescent="0.2">
      <c r="H210" s="4">
        <v>652</v>
      </c>
      <c r="I210" s="2">
        <v>108000</v>
      </c>
      <c r="M210" s="2">
        <v>88000</v>
      </c>
    </row>
    <row r="211" spans="8:13" x14ac:dyDescent="0.2">
      <c r="H211" s="4">
        <v>653</v>
      </c>
      <c r="I211" s="2">
        <v>191000</v>
      </c>
      <c r="M211" s="2">
        <v>149000</v>
      </c>
    </row>
    <row r="212" spans="8:13" x14ac:dyDescent="0.2">
      <c r="H212" s="4">
        <v>656</v>
      </c>
      <c r="I212" s="2">
        <v>88000</v>
      </c>
      <c r="M212" s="2">
        <v>197900</v>
      </c>
    </row>
    <row r="213" spans="8:13" x14ac:dyDescent="0.2">
      <c r="H213" s="4">
        <v>658</v>
      </c>
      <c r="I213" s="2">
        <v>149000</v>
      </c>
      <c r="M213" s="2">
        <v>402000</v>
      </c>
    </row>
    <row r="214" spans="8:13" x14ac:dyDescent="0.2">
      <c r="H214" s="4">
        <v>661</v>
      </c>
      <c r="I214" s="2">
        <v>197900</v>
      </c>
      <c r="M214" s="2">
        <v>230500</v>
      </c>
    </row>
    <row r="215" spans="8:13" x14ac:dyDescent="0.2">
      <c r="H215" s="4">
        <v>662</v>
      </c>
      <c r="I215" s="2">
        <v>402000</v>
      </c>
      <c r="M215" s="2">
        <v>129000</v>
      </c>
    </row>
    <row r="216" spans="8:13" x14ac:dyDescent="0.2">
      <c r="H216" s="4">
        <v>666</v>
      </c>
      <c r="I216" s="2">
        <v>230500</v>
      </c>
      <c r="M216" s="2">
        <v>173500</v>
      </c>
    </row>
    <row r="217" spans="8:13" x14ac:dyDescent="0.2">
      <c r="H217" s="4">
        <v>667</v>
      </c>
      <c r="I217" s="2">
        <v>129000</v>
      </c>
      <c r="M217" s="2">
        <v>103600</v>
      </c>
    </row>
    <row r="218" spans="8:13" x14ac:dyDescent="0.2">
      <c r="H218" s="4">
        <v>671</v>
      </c>
      <c r="I218" s="2">
        <v>173500</v>
      </c>
      <c r="M218" s="2">
        <v>148500</v>
      </c>
    </row>
    <row r="219" spans="8:13" x14ac:dyDescent="0.2">
      <c r="H219" s="4">
        <v>672</v>
      </c>
      <c r="I219" s="2">
        <v>103600</v>
      </c>
      <c r="M219" s="2">
        <v>87000</v>
      </c>
    </row>
    <row r="220" spans="8:13" x14ac:dyDescent="0.2">
      <c r="H220" s="4">
        <v>676</v>
      </c>
      <c r="I220" s="2">
        <v>148500</v>
      </c>
      <c r="M220" s="2">
        <v>221000</v>
      </c>
    </row>
    <row r="221" spans="8:13" x14ac:dyDescent="0.2">
      <c r="H221" s="4">
        <v>677</v>
      </c>
      <c r="I221" s="2">
        <v>87000</v>
      </c>
      <c r="M221" s="2">
        <v>207500</v>
      </c>
    </row>
    <row r="222" spans="8:13" x14ac:dyDescent="0.2">
      <c r="H222" s="4">
        <v>685</v>
      </c>
      <c r="I222" s="2">
        <v>221000</v>
      </c>
      <c r="M222" s="2">
        <v>227875</v>
      </c>
    </row>
    <row r="223" spans="8:13" x14ac:dyDescent="0.2">
      <c r="H223" s="4">
        <v>686</v>
      </c>
      <c r="I223" s="2">
        <v>207500</v>
      </c>
      <c r="M223" s="2">
        <v>148800</v>
      </c>
    </row>
    <row r="224" spans="8:13" x14ac:dyDescent="0.2">
      <c r="H224" s="4">
        <v>687</v>
      </c>
      <c r="I224" s="2">
        <v>227875</v>
      </c>
      <c r="M224" s="2">
        <v>755000</v>
      </c>
    </row>
    <row r="225" spans="8:13" x14ac:dyDescent="0.2">
      <c r="H225" s="4">
        <v>688</v>
      </c>
      <c r="I225" s="2">
        <v>148800</v>
      </c>
      <c r="M225" s="2">
        <v>335000</v>
      </c>
    </row>
    <row r="226" spans="8:13" x14ac:dyDescent="0.2">
      <c r="H226" s="4">
        <v>692</v>
      </c>
      <c r="I226" s="2">
        <v>755000</v>
      </c>
      <c r="M226" s="2">
        <v>361919</v>
      </c>
    </row>
    <row r="227" spans="8:13" x14ac:dyDescent="0.2">
      <c r="H227" s="4">
        <v>693</v>
      </c>
      <c r="I227" s="2">
        <v>335000</v>
      </c>
      <c r="M227" s="2">
        <v>140000</v>
      </c>
    </row>
    <row r="228" spans="8:13" x14ac:dyDescent="0.2">
      <c r="H228" s="4">
        <v>703</v>
      </c>
      <c r="I228" s="2">
        <v>361919</v>
      </c>
      <c r="M228" s="2">
        <v>55000</v>
      </c>
    </row>
    <row r="229" spans="8:13" x14ac:dyDescent="0.2">
      <c r="H229" s="4">
        <v>704</v>
      </c>
      <c r="I229" s="2">
        <v>140000</v>
      </c>
      <c r="M229" s="2">
        <v>179540</v>
      </c>
    </row>
    <row r="230" spans="8:13" x14ac:dyDescent="0.2">
      <c r="H230" s="4">
        <v>706</v>
      </c>
      <c r="I230" s="2">
        <v>55000</v>
      </c>
      <c r="M230" s="2">
        <v>130500</v>
      </c>
    </row>
    <row r="231" spans="8:13" x14ac:dyDescent="0.2">
      <c r="H231" s="4">
        <v>709</v>
      </c>
      <c r="I231" s="2">
        <v>179540</v>
      </c>
      <c r="M231" s="2">
        <v>159500</v>
      </c>
    </row>
    <row r="232" spans="8:13" x14ac:dyDescent="0.2">
      <c r="H232" s="4">
        <v>715</v>
      </c>
      <c r="I232" s="2">
        <v>130500</v>
      </c>
      <c r="M232" s="2">
        <v>341000</v>
      </c>
    </row>
    <row r="233" spans="8:13" x14ac:dyDescent="0.2">
      <c r="H233" s="4">
        <v>717</v>
      </c>
      <c r="I233" s="2">
        <v>159500</v>
      </c>
      <c r="M233" s="2">
        <v>222500</v>
      </c>
    </row>
    <row r="234" spans="8:13" x14ac:dyDescent="0.2">
      <c r="H234" s="4">
        <v>719</v>
      </c>
      <c r="I234" s="2">
        <v>341000</v>
      </c>
      <c r="M234" s="2">
        <v>239900</v>
      </c>
    </row>
    <row r="235" spans="8:13" x14ac:dyDescent="0.2">
      <c r="H235" s="4">
        <v>733</v>
      </c>
      <c r="I235" s="2">
        <v>222500</v>
      </c>
      <c r="M235" s="2">
        <v>190000</v>
      </c>
    </row>
    <row r="236" spans="8:13" x14ac:dyDescent="0.2">
      <c r="H236" s="4">
        <v>738</v>
      </c>
      <c r="I236" s="2">
        <v>239900</v>
      </c>
      <c r="M236" s="2">
        <v>132000</v>
      </c>
    </row>
    <row r="237" spans="8:13" x14ac:dyDescent="0.2">
      <c r="H237" s="4">
        <v>740</v>
      </c>
      <c r="I237" s="2">
        <v>190000</v>
      </c>
      <c r="M237" s="2">
        <v>299800</v>
      </c>
    </row>
    <row r="238" spans="8:13" x14ac:dyDescent="0.2">
      <c r="H238" s="4">
        <v>741</v>
      </c>
      <c r="I238" s="2">
        <v>132000</v>
      </c>
      <c r="M238" s="2">
        <v>236000</v>
      </c>
    </row>
    <row r="239" spans="8:13" x14ac:dyDescent="0.2">
      <c r="H239" s="4">
        <v>746</v>
      </c>
      <c r="I239" s="2">
        <v>299800</v>
      </c>
      <c r="M239" s="2">
        <v>265979</v>
      </c>
    </row>
    <row r="240" spans="8:13" x14ac:dyDescent="0.2">
      <c r="H240" s="4">
        <v>747</v>
      </c>
      <c r="I240" s="2">
        <v>236000</v>
      </c>
      <c r="M240" s="2">
        <v>162000</v>
      </c>
    </row>
    <row r="241" spans="8:13" x14ac:dyDescent="0.2">
      <c r="H241" s="4">
        <v>748</v>
      </c>
      <c r="I241" s="2">
        <v>265979</v>
      </c>
      <c r="M241" s="2">
        <v>275500</v>
      </c>
    </row>
    <row r="242" spans="8:13" x14ac:dyDescent="0.2">
      <c r="H242" s="4">
        <v>752</v>
      </c>
      <c r="I242" s="2">
        <v>162000</v>
      </c>
      <c r="M242" s="2">
        <v>172500</v>
      </c>
    </row>
    <row r="243" spans="8:13" x14ac:dyDescent="0.2">
      <c r="H243" s="4">
        <v>754</v>
      </c>
      <c r="I243" s="2">
        <v>275500</v>
      </c>
      <c r="M243" s="2">
        <v>212000</v>
      </c>
    </row>
    <row r="244" spans="8:13" x14ac:dyDescent="0.2">
      <c r="H244" s="4">
        <v>756</v>
      </c>
      <c r="I244" s="2">
        <v>172500</v>
      </c>
      <c r="M244" s="2">
        <v>158900</v>
      </c>
    </row>
    <row r="245" spans="8:13" x14ac:dyDescent="0.2">
      <c r="H245" s="4">
        <v>757</v>
      </c>
      <c r="I245" s="2">
        <v>212000</v>
      </c>
      <c r="M245" s="2">
        <v>179400</v>
      </c>
    </row>
    <row r="246" spans="8:13" x14ac:dyDescent="0.2">
      <c r="H246" s="4">
        <v>758</v>
      </c>
      <c r="I246" s="2">
        <v>158900</v>
      </c>
      <c r="M246" s="2">
        <v>290000</v>
      </c>
    </row>
    <row r="247" spans="8:13" x14ac:dyDescent="0.2">
      <c r="H247" s="4">
        <v>759</v>
      </c>
      <c r="I247" s="2">
        <v>179400</v>
      </c>
      <c r="M247" s="2">
        <v>215200</v>
      </c>
    </row>
    <row r="248" spans="8:13" x14ac:dyDescent="0.2">
      <c r="H248" s="4">
        <v>760</v>
      </c>
      <c r="I248" s="2">
        <v>290000</v>
      </c>
      <c r="M248" s="2">
        <v>337000</v>
      </c>
    </row>
    <row r="249" spans="8:13" x14ac:dyDescent="0.2">
      <c r="H249" s="4">
        <v>763</v>
      </c>
      <c r="I249" s="2">
        <v>215200</v>
      </c>
      <c r="M249" s="2">
        <v>196500</v>
      </c>
    </row>
    <row r="250" spans="8:13" x14ac:dyDescent="0.2">
      <c r="H250" s="4">
        <v>764</v>
      </c>
      <c r="I250" s="2">
        <v>337000</v>
      </c>
      <c r="M250" s="2">
        <v>538000</v>
      </c>
    </row>
    <row r="251" spans="8:13" x14ac:dyDescent="0.2">
      <c r="H251" s="4">
        <v>767</v>
      </c>
      <c r="I251" s="2">
        <v>196500</v>
      </c>
      <c r="M251" s="2">
        <v>175900</v>
      </c>
    </row>
    <row r="252" spans="8:13" x14ac:dyDescent="0.2">
      <c r="H252" s="4">
        <v>770</v>
      </c>
      <c r="I252" s="2">
        <v>538000</v>
      </c>
      <c r="M252" s="2">
        <v>233000</v>
      </c>
    </row>
    <row r="253" spans="8:13" x14ac:dyDescent="0.2">
      <c r="H253" s="4">
        <v>782</v>
      </c>
      <c r="I253" s="2">
        <v>175900</v>
      </c>
      <c r="M253" s="2">
        <v>187500</v>
      </c>
    </row>
    <row r="254" spans="8:13" x14ac:dyDescent="0.2">
      <c r="H254" s="4">
        <v>788</v>
      </c>
      <c r="I254" s="2">
        <v>233000</v>
      </c>
      <c r="M254" s="2">
        <v>269790</v>
      </c>
    </row>
    <row r="255" spans="8:13" x14ac:dyDescent="0.2">
      <c r="H255" s="4">
        <v>790</v>
      </c>
      <c r="I255" s="2">
        <v>187500</v>
      </c>
      <c r="M255" s="2">
        <v>194500</v>
      </c>
    </row>
    <row r="256" spans="8:13" x14ac:dyDescent="0.2">
      <c r="H256" s="4">
        <v>793</v>
      </c>
      <c r="I256" s="2">
        <v>269790</v>
      </c>
      <c r="M256" s="2">
        <v>171000</v>
      </c>
    </row>
    <row r="257" spans="8:13" x14ac:dyDescent="0.2">
      <c r="H257" s="4">
        <v>795</v>
      </c>
      <c r="I257" s="2">
        <v>194500</v>
      </c>
      <c r="M257" s="2">
        <v>485000</v>
      </c>
    </row>
    <row r="258" spans="8:13" x14ac:dyDescent="0.2">
      <c r="H258" s="4">
        <v>796</v>
      </c>
      <c r="I258" s="2">
        <v>171000</v>
      </c>
      <c r="M258" s="2">
        <v>200000</v>
      </c>
    </row>
    <row r="259" spans="8:13" x14ac:dyDescent="0.2">
      <c r="H259" s="4">
        <v>799</v>
      </c>
      <c r="I259" s="2">
        <v>485000</v>
      </c>
      <c r="M259" s="2">
        <v>189000</v>
      </c>
    </row>
    <row r="260" spans="8:13" x14ac:dyDescent="0.2">
      <c r="H260" s="4">
        <v>801</v>
      </c>
      <c r="I260" s="2">
        <v>200000</v>
      </c>
      <c r="M260" s="2">
        <v>582933</v>
      </c>
    </row>
    <row r="261" spans="8:13" x14ac:dyDescent="0.2">
      <c r="H261" s="4">
        <v>803</v>
      </c>
      <c r="I261" s="2">
        <v>189000</v>
      </c>
      <c r="M261" s="2">
        <v>223500</v>
      </c>
    </row>
    <row r="262" spans="8:13" x14ac:dyDescent="0.2">
      <c r="H262" s="4">
        <v>804</v>
      </c>
      <c r="I262" s="2">
        <v>582933</v>
      </c>
      <c r="M262" s="2">
        <v>183000</v>
      </c>
    </row>
    <row r="263" spans="8:13" x14ac:dyDescent="0.2">
      <c r="H263" s="4">
        <v>808</v>
      </c>
      <c r="I263" s="2">
        <v>223500</v>
      </c>
      <c r="M263" s="2">
        <v>225000</v>
      </c>
    </row>
    <row r="264" spans="8:13" x14ac:dyDescent="0.2">
      <c r="H264" s="4">
        <v>821</v>
      </c>
      <c r="I264" s="2">
        <v>183000</v>
      </c>
      <c r="M264" s="2">
        <v>185000</v>
      </c>
    </row>
    <row r="265" spans="8:13" x14ac:dyDescent="0.2">
      <c r="H265" s="4">
        <v>823</v>
      </c>
      <c r="I265" s="2">
        <v>225000</v>
      </c>
      <c r="M265" s="2">
        <v>147400</v>
      </c>
    </row>
    <row r="266" spans="8:13" x14ac:dyDescent="0.2">
      <c r="H266" s="4">
        <v>829</v>
      </c>
      <c r="I266" s="2">
        <v>185000</v>
      </c>
      <c r="M266" s="2">
        <v>151000</v>
      </c>
    </row>
    <row r="267" spans="8:13" x14ac:dyDescent="0.2">
      <c r="H267" s="4">
        <v>830</v>
      </c>
      <c r="I267" s="2">
        <v>147400</v>
      </c>
      <c r="M267" s="2">
        <v>237000</v>
      </c>
    </row>
    <row r="268" spans="8:13" x14ac:dyDescent="0.2">
      <c r="H268" s="4">
        <v>832</v>
      </c>
      <c r="I268" s="2">
        <v>151000</v>
      </c>
      <c r="M268" s="2">
        <v>100000</v>
      </c>
    </row>
    <row r="269" spans="8:13" x14ac:dyDescent="0.2">
      <c r="H269" s="4">
        <v>833</v>
      </c>
      <c r="I269" s="2">
        <v>237000</v>
      </c>
      <c r="M269" s="2">
        <v>140000</v>
      </c>
    </row>
    <row r="270" spans="8:13" x14ac:dyDescent="0.2">
      <c r="H270" s="4">
        <v>838</v>
      </c>
      <c r="I270" s="2">
        <v>100000</v>
      </c>
      <c r="M270" s="2">
        <v>157500</v>
      </c>
    </row>
    <row r="271" spans="8:13" x14ac:dyDescent="0.2">
      <c r="H271" s="4">
        <v>841</v>
      </c>
      <c r="I271" s="2">
        <v>140000</v>
      </c>
      <c r="M271" s="2">
        <v>213000</v>
      </c>
    </row>
    <row r="272" spans="8:13" x14ac:dyDescent="0.2">
      <c r="H272" s="4">
        <v>842</v>
      </c>
      <c r="I272" s="2">
        <v>157500</v>
      </c>
      <c r="M272" s="2">
        <v>174000</v>
      </c>
    </row>
    <row r="273" spans="8:13" x14ac:dyDescent="0.2">
      <c r="H273" s="4">
        <v>847</v>
      </c>
      <c r="I273" s="2">
        <v>213000</v>
      </c>
      <c r="M273" s="2">
        <v>250000</v>
      </c>
    </row>
    <row r="274" spans="8:13" x14ac:dyDescent="0.2">
      <c r="H274" s="4">
        <v>858</v>
      </c>
      <c r="I274" s="2">
        <v>174000</v>
      </c>
      <c r="M274" s="2">
        <v>169000</v>
      </c>
    </row>
    <row r="275" spans="8:13" x14ac:dyDescent="0.2">
      <c r="H275" s="4">
        <v>860</v>
      </c>
      <c r="I275" s="2">
        <v>250000</v>
      </c>
      <c r="M275" s="2">
        <v>236000</v>
      </c>
    </row>
    <row r="276" spans="8:13" x14ac:dyDescent="0.2">
      <c r="H276" s="4">
        <v>869</v>
      </c>
      <c r="I276" s="2">
        <v>169000</v>
      </c>
      <c r="M276" s="2">
        <v>200500</v>
      </c>
    </row>
    <row r="277" spans="8:13" x14ac:dyDescent="0.2">
      <c r="H277" s="4">
        <v>870</v>
      </c>
      <c r="I277" s="2">
        <v>236000</v>
      </c>
      <c r="M277" s="2">
        <v>303477</v>
      </c>
    </row>
    <row r="278" spans="8:13" x14ac:dyDescent="0.2">
      <c r="H278" s="4">
        <v>872</v>
      </c>
      <c r="I278" s="2">
        <v>200500</v>
      </c>
      <c r="M278" s="2">
        <v>350000</v>
      </c>
    </row>
    <row r="279" spans="8:13" x14ac:dyDescent="0.2">
      <c r="H279" s="4">
        <v>876</v>
      </c>
      <c r="I279" s="2">
        <v>303477</v>
      </c>
      <c r="M279" s="2">
        <v>178000</v>
      </c>
    </row>
    <row r="280" spans="8:13" x14ac:dyDescent="0.2">
      <c r="H280" s="4">
        <v>878</v>
      </c>
      <c r="I280" s="2">
        <v>350000</v>
      </c>
      <c r="M280" s="2">
        <v>172500</v>
      </c>
    </row>
    <row r="281" spans="8:13" x14ac:dyDescent="0.2">
      <c r="H281" s="4">
        <v>883</v>
      </c>
      <c r="I281" s="2">
        <v>178000</v>
      </c>
      <c r="M281" s="2">
        <v>140000</v>
      </c>
    </row>
    <row r="282" spans="8:13" x14ac:dyDescent="0.2">
      <c r="H282" s="4">
        <v>892</v>
      </c>
      <c r="I282" s="2">
        <v>172500</v>
      </c>
      <c r="M282" s="2">
        <v>142953</v>
      </c>
    </row>
    <row r="283" spans="8:13" x14ac:dyDescent="0.2">
      <c r="H283" s="4">
        <v>896</v>
      </c>
      <c r="I283" s="2">
        <v>140000</v>
      </c>
      <c r="M283" s="2">
        <v>180000</v>
      </c>
    </row>
    <row r="284" spans="8:13" x14ac:dyDescent="0.2">
      <c r="H284" s="4">
        <v>898</v>
      </c>
      <c r="I284" s="2">
        <v>142953</v>
      </c>
      <c r="M284" s="2">
        <v>174000</v>
      </c>
    </row>
    <row r="285" spans="8:13" x14ac:dyDescent="0.2">
      <c r="H285" s="4">
        <v>903</v>
      </c>
      <c r="I285" s="2">
        <v>180000</v>
      </c>
      <c r="M285" s="2">
        <v>154300</v>
      </c>
    </row>
    <row r="286" spans="8:13" x14ac:dyDescent="0.2">
      <c r="H286" s="4">
        <v>910</v>
      </c>
      <c r="I286" s="2">
        <v>174000</v>
      </c>
      <c r="M286" s="2">
        <v>145000</v>
      </c>
    </row>
    <row r="287" spans="8:13" x14ac:dyDescent="0.2">
      <c r="H287" s="4">
        <v>911</v>
      </c>
      <c r="I287" s="2">
        <v>154300</v>
      </c>
      <c r="M287" s="2">
        <v>173733</v>
      </c>
    </row>
    <row r="288" spans="8:13" x14ac:dyDescent="0.2">
      <c r="H288" s="4">
        <v>914</v>
      </c>
      <c r="I288" s="2">
        <v>145000</v>
      </c>
      <c r="M288" s="2">
        <v>75000</v>
      </c>
    </row>
    <row r="289" spans="8:13" x14ac:dyDescent="0.2">
      <c r="H289" s="4">
        <v>915</v>
      </c>
      <c r="I289" s="2">
        <v>173733</v>
      </c>
      <c r="M289" s="2">
        <v>238000</v>
      </c>
    </row>
    <row r="290" spans="8:13" x14ac:dyDescent="0.2">
      <c r="H290" s="4">
        <v>916</v>
      </c>
      <c r="I290" s="2">
        <v>75000</v>
      </c>
      <c r="M290" s="2">
        <v>201000</v>
      </c>
    </row>
    <row r="291" spans="8:13" x14ac:dyDescent="0.2">
      <c r="H291" s="4">
        <v>919</v>
      </c>
      <c r="I291" s="2">
        <v>238000</v>
      </c>
      <c r="M291" s="2">
        <v>285000</v>
      </c>
    </row>
    <row r="292" spans="8:13" x14ac:dyDescent="0.2">
      <c r="H292" s="4">
        <v>921</v>
      </c>
      <c r="I292" s="2">
        <v>201000</v>
      </c>
      <c r="M292" s="2">
        <v>176000</v>
      </c>
    </row>
    <row r="293" spans="8:13" x14ac:dyDescent="0.2">
      <c r="H293" s="4">
        <v>927</v>
      </c>
      <c r="I293" s="2">
        <v>285000</v>
      </c>
      <c r="M293" s="2">
        <v>222000</v>
      </c>
    </row>
    <row r="294" spans="8:13" x14ac:dyDescent="0.2">
      <c r="H294" s="4">
        <v>928</v>
      </c>
      <c r="I294" s="2">
        <v>176000</v>
      </c>
      <c r="M294" s="2">
        <v>253000</v>
      </c>
    </row>
    <row r="295" spans="8:13" x14ac:dyDescent="0.2">
      <c r="H295" s="4">
        <v>930</v>
      </c>
      <c r="I295" s="2">
        <v>222000</v>
      </c>
      <c r="M295" s="2">
        <v>239799</v>
      </c>
    </row>
    <row r="296" spans="8:13" x14ac:dyDescent="0.2">
      <c r="H296" s="4">
        <v>938</v>
      </c>
      <c r="I296" s="2">
        <v>253000</v>
      </c>
      <c r="M296" s="2">
        <v>244400</v>
      </c>
    </row>
    <row r="297" spans="8:13" x14ac:dyDescent="0.2">
      <c r="H297" s="4">
        <v>939</v>
      </c>
      <c r="I297" s="2">
        <v>239799</v>
      </c>
      <c r="M297" s="2">
        <v>214000</v>
      </c>
    </row>
    <row r="298" spans="8:13" x14ac:dyDescent="0.2">
      <c r="H298" s="4">
        <v>940</v>
      </c>
      <c r="I298" s="2">
        <v>244400</v>
      </c>
      <c r="M298" s="2">
        <v>192500</v>
      </c>
    </row>
    <row r="299" spans="8:13" x14ac:dyDescent="0.2">
      <c r="H299" s="4">
        <v>942</v>
      </c>
      <c r="I299" s="2">
        <v>214000</v>
      </c>
      <c r="M299" s="2">
        <v>172000</v>
      </c>
    </row>
    <row r="300" spans="8:13" x14ac:dyDescent="0.2">
      <c r="H300" s="4">
        <v>949</v>
      </c>
      <c r="I300" s="2">
        <v>192500</v>
      </c>
      <c r="M300" s="2">
        <v>145000</v>
      </c>
    </row>
    <row r="301" spans="8:13" x14ac:dyDescent="0.2">
      <c r="H301" s="4">
        <v>954</v>
      </c>
      <c r="I301" s="2">
        <v>172000</v>
      </c>
      <c r="M301" s="2">
        <v>124000</v>
      </c>
    </row>
    <row r="302" spans="8:13" x14ac:dyDescent="0.2">
      <c r="H302" s="4">
        <v>956</v>
      </c>
      <c r="I302" s="2">
        <v>145000</v>
      </c>
      <c r="M302" s="2">
        <v>155000</v>
      </c>
    </row>
    <row r="303" spans="8:13" x14ac:dyDescent="0.2">
      <c r="H303" s="4">
        <v>957</v>
      </c>
      <c r="I303" s="2">
        <v>124000</v>
      </c>
      <c r="M303" s="2">
        <v>272000</v>
      </c>
    </row>
    <row r="304" spans="8:13" x14ac:dyDescent="0.2">
      <c r="H304" s="4">
        <v>960</v>
      </c>
      <c r="I304" s="2">
        <v>155000</v>
      </c>
      <c r="M304" s="2">
        <v>155000</v>
      </c>
    </row>
    <row r="305" spans="8:13" x14ac:dyDescent="0.2">
      <c r="H305" s="4">
        <v>962</v>
      </c>
      <c r="I305" s="2">
        <v>272000</v>
      </c>
      <c r="M305" s="2">
        <v>214900</v>
      </c>
    </row>
    <row r="306" spans="8:13" x14ac:dyDescent="0.2">
      <c r="H306" s="4">
        <v>963</v>
      </c>
      <c r="I306" s="2">
        <v>155000</v>
      </c>
      <c r="M306" s="2">
        <v>178900</v>
      </c>
    </row>
    <row r="307" spans="8:13" x14ac:dyDescent="0.2">
      <c r="H307" s="4">
        <v>965</v>
      </c>
      <c r="I307" s="2">
        <v>214900</v>
      </c>
      <c r="M307" s="2">
        <v>173000</v>
      </c>
    </row>
    <row r="308" spans="8:13" x14ac:dyDescent="0.2">
      <c r="H308" s="4">
        <v>966</v>
      </c>
      <c r="I308" s="2">
        <v>178900</v>
      </c>
      <c r="M308" s="2">
        <v>167500</v>
      </c>
    </row>
    <row r="309" spans="8:13" x14ac:dyDescent="0.2">
      <c r="H309" s="4">
        <v>972</v>
      </c>
      <c r="I309" s="2">
        <v>173000</v>
      </c>
      <c r="M309" s="2">
        <v>165000</v>
      </c>
    </row>
    <row r="310" spans="8:13" x14ac:dyDescent="0.2">
      <c r="H310" s="4">
        <v>975</v>
      </c>
      <c r="I310" s="2">
        <v>167500</v>
      </c>
      <c r="M310" s="2">
        <v>336000</v>
      </c>
    </row>
    <row r="311" spans="8:13" x14ac:dyDescent="0.2">
      <c r="H311" s="4">
        <v>976</v>
      </c>
      <c r="I311" s="2">
        <v>165000</v>
      </c>
      <c r="M311" s="2">
        <v>255900</v>
      </c>
    </row>
    <row r="312" spans="8:13" x14ac:dyDescent="0.2">
      <c r="H312" s="4">
        <v>982</v>
      </c>
      <c r="I312" s="2">
        <v>336000</v>
      </c>
      <c r="M312" s="2">
        <v>195000</v>
      </c>
    </row>
    <row r="313" spans="8:13" x14ac:dyDescent="0.2">
      <c r="H313" s="4">
        <v>984</v>
      </c>
      <c r="I313" s="2">
        <v>255900</v>
      </c>
      <c r="M313" s="2">
        <v>197000</v>
      </c>
    </row>
    <row r="314" spans="8:13" x14ac:dyDescent="0.2">
      <c r="H314" s="4">
        <v>989</v>
      </c>
      <c r="I314" s="2">
        <v>195000</v>
      </c>
      <c r="M314" s="2">
        <v>348000</v>
      </c>
    </row>
    <row r="315" spans="8:13" x14ac:dyDescent="0.2">
      <c r="H315" s="4">
        <v>990</v>
      </c>
      <c r="I315" s="2">
        <v>197000</v>
      </c>
      <c r="M315" s="2">
        <v>168000</v>
      </c>
    </row>
    <row r="316" spans="8:13" x14ac:dyDescent="0.2">
      <c r="H316" s="4">
        <v>991</v>
      </c>
      <c r="I316" s="2">
        <v>348000</v>
      </c>
      <c r="M316" s="2">
        <v>187000</v>
      </c>
    </row>
    <row r="317" spans="8:13" x14ac:dyDescent="0.2">
      <c r="H317" s="4">
        <v>992</v>
      </c>
      <c r="I317" s="2">
        <v>168000</v>
      </c>
      <c r="M317" s="2">
        <v>173900</v>
      </c>
    </row>
    <row r="318" spans="8:13" x14ac:dyDescent="0.2">
      <c r="H318" s="4">
        <v>993</v>
      </c>
      <c r="I318" s="2">
        <v>187000</v>
      </c>
      <c r="M318" s="2">
        <v>88000</v>
      </c>
    </row>
    <row r="319" spans="8:13" x14ac:dyDescent="0.2">
      <c r="H319" s="4">
        <v>994</v>
      </c>
      <c r="I319" s="2">
        <v>173900</v>
      </c>
      <c r="M319" s="2">
        <v>165000</v>
      </c>
    </row>
    <row r="320" spans="8:13" x14ac:dyDescent="0.2">
      <c r="H320" s="4">
        <v>1008</v>
      </c>
      <c r="I320" s="2">
        <v>88000</v>
      </c>
      <c r="M320" s="2">
        <v>227000</v>
      </c>
    </row>
    <row r="321" spans="8:13" x14ac:dyDescent="0.2">
      <c r="H321" s="4">
        <v>1013</v>
      </c>
      <c r="I321" s="2">
        <v>165000</v>
      </c>
      <c r="M321" s="2">
        <v>118000</v>
      </c>
    </row>
    <row r="322" spans="8:13" x14ac:dyDescent="0.2">
      <c r="H322" s="4">
        <v>1016</v>
      </c>
      <c r="I322" s="2">
        <v>227000</v>
      </c>
      <c r="M322" s="2">
        <v>160000</v>
      </c>
    </row>
    <row r="323" spans="8:13" x14ac:dyDescent="0.2">
      <c r="H323" s="4">
        <v>1030</v>
      </c>
      <c r="I323" s="2">
        <v>118000</v>
      </c>
      <c r="M323" s="2">
        <v>310000</v>
      </c>
    </row>
    <row r="324" spans="8:13" x14ac:dyDescent="0.2">
      <c r="H324" s="4">
        <v>1031</v>
      </c>
      <c r="I324" s="2">
        <v>160000</v>
      </c>
      <c r="M324" s="2">
        <v>287000</v>
      </c>
    </row>
    <row r="325" spans="8:13" x14ac:dyDescent="0.2">
      <c r="H325" s="4">
        <v>1033</v>
      </c>
      <c r="I325" s="2">
        <v>310000</v>
      </c>
      <c r="M325" s="2">
        <v>97000</v>
      </c>
    </row>
    <row r="326" spans="8:13" x14ac:dyDescent="0.2">
      <c r="H326" s="4">
        <v>1038</v>
      </c>
      <c r="I326" s="2">
        <v>287000</v>
      </c>
      <c r="M326" s="2">
        <v>173000</v>
      </c>
    </row>
    <row r="327" spans="8:13" x14ac:dyDescent="0.2">
      <c r="H327" s="4">
        <v>1039</v>
      </c>
      <c r="I327" s="2">
        <v>97000</v>
      </c>
      <c r="M327" s="2">
        <v>262280</v>
      </c>
    </row>
    <row r="328" spans="8:13" x14ac:dyDescent="0.2">
      <c r="H328" s="4">
        <v>1042</v>
      </c>
      <c r="I328" s="2">
        <v>173000</v>
      </c>
      <c r="M328" s="2">
        <v>556581</v>
      </c>
    </row>
    <row r="329" spans="8:13" x14ac:dyDescent="0.2">
      <c r="H329" s="4">
        <v>1044</v>
      </c>
      <c r="I329" s="2">
        <v>262280</v>
      </c>
      <c r="M329" s="2">
        <v>165000</v>
      </c>
    </row>
    <row r="330" spans="8:13" x14ac:dyDescent="0.2">
      <c r="H330" s="4">
        <v>1047</v>
      </c>
      <c r="I330" s="2">
        <v>556581</v>
      </c>
      <c r="M330" s="2">
        <v>255000</v>
      </c>
    </row>
    <row r="331" spans="8:13" x14ac:dyDescent="0.2">
      <c r="H331" s="4">
        <v>1053</v>
      </c>
      <c r="I331" s="2">
        <v>165000</v>
      </c>
      <c r="M331" s="2">
        <v>248000</v>
      </c>
    </row>
    <row r="332" spans="8:13" x14ac:dyDescent="0.2">
      <c r="H332" s="4">
        <v>1055</v>
      </c>
      <c r="I332" s="2">
        <v>255000</v>
      </c>
      <c r="M332" s="2">
        <v>335000</v>
      </c>
    </row>
    <row r="333" spans="8:13" x14ac:dyDescent="0.2">
      <c r="H333" s="4">
        <v>1058</v>
      </c>
      <c r="I333" s="2">
        <v>248000</v>
      </c>
      <c r="M333" s="2">
        <v>90000</v>
      </c>
    </row>
    <row r="334" spans="8:13" x14ac:dyDescent="0.2">
      <c r="H334" s="4">
        <v>1059</v>
      </c>
      <c r="I334" s="2">
        <v>335000</v>
      </c>
      <c r="M334" s="2">
        <v>328000</v>
      </c>
    </row>
    <row r="335" spans="8:13" x14ac:dyDescent="0.2">
      <c r="H335" s="4">
        <v>1063</v>
      </c>
      <c r="I335" s="2">
        <v>90000</v>
      </c>
      <c r="M335" s="2">
        <v>178000</v>
      </c>
    </row>
    <row r="336" spans="8:13" x14ac:dyDescent="0.2">
      <c r="H336" s="4">
        <v>1066</v>
      </c>
      <c r="I336" s="2">
        <v>328000</v>
      </c>
      <c r="M336" s="2">
        <v>167900</v>
      </c>
    </row>
    <row r="337" spans="8:13" x14ac:dyDescent="0.2">
      <c r="H337" s="4">
        <v>1067</v>
      </c>
      <c r="I337" s="2">
        <v>178000</v>
      </c>
      <c r="M337" s="2">
        <v>151400</v>
      </c>
    </row>
    <row r="338" spans="8:13" x14ac:dyDescent="0.2">
      <c r="H338" s="4">
        <v>1068</v>
      </c>
      <c r="I338" s="2">
        <v>167900</v>
      </c>
      <c r="M338" s="2">
        <v>154000</v>
      </c>
    </row>
    <row r="339" spans="8:13" x14ac:dyDescent="0.2">
      <c r="H339" s="4">
        <v>1069</v>
      </c>
      <c r="I339" s="2">
        <v>151400</v>
      </c>
      <c r="M339" s="2">
        <v>159500</v>
      </c>
    </row>
    <row r="340" spans="8:13" x14ac:dyDescent="0.2">
      <c r="H340" s="4">
        <v>1072</v>
      </c>
      <c r="I340" s="2">
        <v>154000</v>
      </c>
      <c r="M340" s="2">
        <v>219500</v>
      </c>
    </row>
    <row r="341" spans="8:13" x14ac:dyDescent="0.2">
      <c r="H341" s="4">
        <v>1074</v>
      </c>
      <c r="I341" s="2">
        <v>159500</v>
      </c>
      <c r="M341" s="2">
        <v>187500</v>
      </c>
    </row>
    <row r="342" spans="8:13" x14ac:dyDescent="0.2">
      <c r="H342" s="4">
        <v>1076</v>
      </c>
      <c r="I342" s="2">
        <v>219500</v>
      </c>
      <c r="M342" s="2">
        <v>83500</v>
      </c>
    </row>
    <row r="343" spans="8:13" x14ac:dyDescent="0.2">
      <c r="H343" s="4">
        <v>1085</v>
      </c>
      <c r="I343" s="2">
        <v>187500</v>
      </c>
      <c r="M343" s="2">
        <v>252000</v>
      </c>
    </row>
    <row r="344" spans="8:13" x14ac:dyDescent="0.2">
      <c r="H344" s="4">
        <v>1087</v>
      </c>
      <c r="I344" s="2">
        <v>83500</v>
      </c>
      <c r="M344" s="2">
        <v>137500</v>
      </c>
    </row>
    <row r="345" spans="8:13" x14ac:dyDescent="0.2">
      <c r="H345" s="4">
        <v>1088</v>
      </c>
      <c r="I345" s="2">
        <v>252000</v>
      </c>
      <c r="M345" s="2">
        <v>160000</v>
      </c>
    </row>
    <row r="346" spans="8:13" x14ac:dyDescent="0.2">
      <c r="H346" s="4">
        <v>1089</v>
      </c>
      <c r="I346" s="2">
        <v>137500</v>
      </c>
      <c r="M346" s="2">
        <v>127000</v>
      </c>
    </row>
    <row r="347" spans="8:13" x14ac:dyDescent="0.2">
      <c r="H347" s="4">
        <v>1092</v>
      </c>
      <c r="I347" s="2">
        <v>160000</v>
      </c>
      <c r="M347" s="2">
        <v>106000</v>
      </c>
    </row>
    <row r="348" spans="8:13" x14ac:dyDescent="0.2">
      <c r="H348" s="4">
        <v>1097</v>
      </c>
      <c r="I348" s="2">
        <v>127000</v>
      </c>
      <c r="M348" s="2">
        <v>325000</v>
      </c>
    </row>
    <row r="349" spans="8:13" x14ac:dyDescent="0.2">
      <c r="H349" s="4">
        <v>1105</v>
      </c>
      <c r="I349" s="2">
        <v>106000</v>
      </c>
      <c r="M349" s="2">
        <v>274725</v>
      </c>
    </row>
    <row r="350" spans="8:13" x14ac:dyDescent="0.2">
      <c r="H350" s="4">
        <v>1106</v>
      </c>
      <c r="I350" s="2">
        <v>325000</v>
      </c>
      <c r="M350" s="2">
        <v>181000</v>
      </c>
    </row>
    <row r="351" spans="8:13" x14ac:dyDescent="0.2">
      <c r="H351" s="4">
        <v>1108</v>
      </c>
      <c r="I351" s="2">
        <v>274725</v>
      </c>
      <c r="M351" s="2">
        <v>188000</v>
      </c>
    </row>
    <row r="352" spans="8:13" x14ac:dyDescent="0.2">
      <c r="H352" s="4">
        <v>1109</v>
      </c>
      <c r="I352" s="2">
        <v>181000</v>
      </c>
      <c r="M352" s="2">
        <v>205000</v>
      </c>
    </row>
    <row r="353" spans="8:13" x14ac:dyDescent="0.2">
      <c r="H353" s="4">
        <v>1111</v>
      </c>
      <c r="I353" s="2">
        <v>188000</v>
      </c>
      <c r="M353" s="2">
        <v>215000</v>
      </c>
    </row>
    <row r="354" spans="8:13" x14ac:dyDescent="0.2">
      <c r="H354" s="4">
        <v>1112</v>
      </c>
      <c r="I354" s="2">
        <v>205000</v>
      </c>
      <c r="M354" s="2">
        <v>117500</v>
      </c>
    </row>
    <row r="355" spans="8:13" x14ac:dyDescent="0.2">
      <c r="H355" s="4">
        <v>1129</v>
      </c>
      <c r="I355" s="2">
        <v>215000</v>
      </c>
      <c r="M355" s="2">
        <v>239500</v>
      </c>
    </row>
    <row r="356" spans="8:13" x14ac:dyDescent="0.2">
      <c r="H356" s="4">
        <v>1133</v>
      </c>
      <c r="I356" s="2">
        <v>117500</v>
      </c>
      <c r="M356" s="2">
        <v>169000</v>
      </c>
    </row>
    <row r="357" spans="8:13" x14ac:dyDescent="0.2">
      <c r="H357" s="4">
        <v>1134</v>
      </c>
      <c r="I357" s="2">
        <v>239500</v>
      </c>
      <c r="M357" s="2">
        <v>197500</v>
      </c>
    </row>
    <row r="358" spans="8:13" x14ac:dyDescent="0.2">
      <c r="H358" s="4">
        <v>1135</v>
      </c>
      <c r="I358" s="2">
        <v>169000</v>
      </c>
      <c r="M358" s="2">
        <v>424870</v>
      </c>
    </row>
    <row r="359" spans="8:13" x14ac:dyDescent="0.2">
      <c r="H359" s="4">
        <v>1142</v>
      </c>
      <c r="I359" s="2">
        <v>197500</v>
      </c>
      <c r="M359" s="2">
        <v>174500</v>
      </c>
    </row>
    <row r="360" spans="8:13" x14ac:dyDescent="0.2">
      <c r="H360" s="4">
        <v>1143</v>
      </c>
      <c r="I360" s="2">
        <v>424870</v>
      </c>
      <c r="M360" s="2">
        <v>143000</v>
      </c>
    </row>
    <row r="361" spans="8:13" x14ac:dyDescent="0.2">
      <c r="H361" s="4">
        <v>1148</v>
      </c>
      <c r="I361" s="2">
        <v>174500</v>
      </c>
      <c r="M361" s="2">
        <v>201800</v>
      </c>
    </row>
    <row r="362" spans="8:13" x14ac:dyDescent="0.2">
      <c r="H362" s="4">
        <v>1150</v>
      </c>
      <c r="I362" s="2">
        <v>143000</v>
      </c>
      <c r="M362" s="2">
        <v>185000</v>
      </c>
    </row>
    <row r="363" spans="8:13" x14ac:dyDescent="0.2">
      <c r="H363" s="4">
        <v>1155</v>
      </c>
      <c r="I363" s="2">
        <v>201800</v>
      </c>
      <c r="M363" s="2">
        <v>146000</v>
      </c>
    </row>
    <row r="364" spans="8:13" x14ac:dyDescent="0.2">
      <c r="H364" s="4">
        <v>1160</v>
      </c>
      <c r="I364" s="2">
        <v>185000</v>
      </c>
      <c r="M364" s="2">
        <v>173000</v>
      </c>
    </row>
    <row r="365" spans="8:13" x14ac:dyDescent="0.2">
      <c r="H365" s="4">
        <v>1161</v>
      </c>
      <c r="I365" s="2">
        <v>146000</v>
      </c>
      <c r="M365" s="2">
        <v>235000</v>
      </c>
    </row>
    <row r="366" spans="8:13" x14ac:dyDescent="0.2">
      <c r="H366" s="4">
        <v>1168</v>
      </c>
      <c r="I366" s="2">
        <v>173000</v>
      </c>
      <c r="M366" s="2">
        <v>625000</v>
      </c>
    </row>
    <row r="367" spans="8:13" x14ac:dyDescent="0.2">
      <c r="H367" s="4">
        <v>1169</v>
      </c>
      <c r="I367" s="2">
        <v>235000</v>
      </c>
      <c r="M367" s="2">
        <v>171900</v>
      </c>
    </row>
    <row r="368" spans="8:13" x14ac:dyDescent="0.2">
      <c r="H368" s="4">
        <v>1170</v>
      </c>
      <c r="I368" s="2">
        <v>625000</v>
      </c>
      <c r="M368" s="2">
        <v>239000</v>
      </c>
    </row>
    <row r="369" spans="8:13" x14ac:dyDescent="0.2">
      <c r="H369" s="4">
        <v>1173</v>
      </c>
      <c r="I369" s="2">
        <v>171900</v>
      </c>
      <c r="M369" s="2">
        <v>250000</v>
      </c>
    </row>
    <row r="370" spans="8:13" x14ac:dyDescent="0.2">
      <c r="H370" s="4">
        <v>1175</v>
      </c>
      <c r="I370" s="2">
        <v>239000</v>
      </c>
      <c r="M370" s="2">
        <v>745000</v>
      </c>
    </row>
    <row r="371" spans="8:13" x14ac:dyDescent="0.2">
      <c r="H371" s="4">
        <v>1181</v>
      </c>
      <c r="I371" s="2">
        <v>250000</v>
      </c>
      <c r="M371" s="2">
        <v>95000</v>
      </c>
    </row>
    <row r="372" spans="8:13" x14ac:dyDescent="0.2">
      <c r="H372" s="4">
        <v>1183</v>
      </c>
      <c r="I372" s="2">
        <v>745000</v>
      </c>
      <c r="M372" s="2">
        <v>195000</v>
      </c>
    </row>
    <row r="373" spans="8:13" x14ac:dyDescent="0.2">
      <c r="H373" s="4">
        <v>1187</v>
      </c>
      <c r="I373" s="2">
        <v>95000</v>
      </c>
      <c r="M373" s="2">
        <v>189000</v>
      </c>
    </row>
    <row r="374" spans="8:13" x14ac:dyDescent="0.2">
      <c r="H374" s="4">
        <v>1189</v>
      </c>
      <c r="I374" s="2">
        <v>195000</v>
      </c>
      <c r="M374" s="2">
        <v>174000</v>
      </c>
    </row>
    <row r="375" spans="8:13" x14ac:dyDescent="0.2">
      <c r="H375" s="4">
        <v>1190</v>
      </c>
      <c r="I375" s="2">
        <v>189000</v>
      </c>
      <c r="M375" s="2">
        <v>158000</v>
      </c>
    </row>
    <row r="376" spans="8:13" x14ac:dyDescent="0.2">
      <c r="H376" s="4">
        <v>1192</v>
      </c>
      <c r="I376" s="2">
        <v>174000</v>
      </c>
      <c r="M376" s="2">
        <v>176000</v>
      </c>
    </row>
    <row r="377" spans="8:13" x14ac:dyDescent="0.2">
      <c r="H377" s="4">
        <v>1195</v>
      </c>
      <c r="I377" s="2">
        <v>158000</v>
      </c>
      <c r="M377" s="2">
        <v>219210</v>
      </c>
    </row>
    <row r="378" spans="8:13" x14ac:dyDescent="0.2">
      <c r="H378" s="4">
        <v>1196</v>
      </c>
      <c r="I378" s="2">
        <v>176000</v>
      </c>
      <c r="M378" s="2">
        <v>197900</v>
      </c>
    </row>
    <row r="379" spans="8:13" x14ac:dyDescent="0.2">
      <c r="H379" s="4">
        <v>1197</v>
      </c>
      <c r="I379" s="2">
        <v>219210</v>
      </c>
      <c r="M379" s="2">
        <v>189000</v>
      </c>
    </row>
    <row r="380" spans="8:13" x14ac:dyDescent="0.2">
      <c r="H380" s="4">
        <v>1202</v>
      </c>
      <c r="I380" s="2">
        <v>197900</v>
      </c>
      <c r="M380" s="2">
        <v>91500</v>
      </c>
    </row>
    <row r="381" spans="8:13" x14ac:dyDescent="0.2">
      <c r="H381" s="4">
        <v>1211</v>
      </c>
      <c r="I381" s="2">
        <v>189000</v>
      </c>
      <c r="M381" s="2">
        <v>184000</v>
      </c>
    </row>
    <row r="382" spans="8:13" x14ac:dyDescent="0.2">
      <c r="H382" s="4">
        <v>1220</v>
      </c>
      <c r="I382" s="2">
        <v>91500</v>
      </c>
      <c r="M382" s="2">
        <v>214000</v>
      </c>
    </row>
    <row r="383" spans="8:13" x14ac:dyDescent="0.2">
      <c r="H383" s="4">
        <v>1225</v>
      </c>
      <c r="I383" s="2">
        <v>184000</v>
      </c>
      <c r="M383" s="2">
        <v>130000</v>
      </c>
    </row>
    <row r="384" spans="8:13" x14ac:dyDescent="0.2">
      <c r="H384" s="4">
        <v>1227</v>
      </c>
      <c r="I384" s="2">
        <v>214000</v>
      </c>
      <c r="M384" s="2">
        <v>138887</v>
      </c>
    </row>
    <row r="385" spans="8:13" x14ac:dyDescent="0.2">
      <c r="H385" s="4">
        <v>1235</v>
      </c>
      <c r="I385" s="2">
        <v>130000</v>
      </c>
      <c r="M385" s="2">
        <v>175500</v>
      </c>
    </row>
    <row r="386" spans="8:13" x14ac:dyDescent="0.2">
      <c r="H386" s="4">
        <v>1236</v>
      </c>
      <c r="I386" s="2">
        <v>138887</v>
      </c>
      <c r="M386" s="2">
        <v>195000</v>
      </c>
    </row>
    <row r="387" spans="8:13" x14ac:dyDescent="0.2">
      <c r="H387" s="4">
        <v>1237</v>
      </c>
      <c r="I387" s="2">
        <v>175500</v>
      </c>
      <c r="M387" s="2">
        <v>224900</v>
      </c>
    </row>
    <row r="388" spans="8:13" x14ac:dyDescent="0.2">
      <c r="H388" s="4">
        <v>1238</v>
      </c>
      <c r="I388" s="2">
        <v>195000</v>
      </c>
      <c r="M388" s="2">
        <v>230000</v>
      </c>
    </row>
    <row r="389" spans="8:13" x14ac:dyDescent="0.2">
      <c r="H389" s="4">
        <v>1241</v>
      </c>
      <c r="I389" s="2">
        <v>224900</v>
      </c>
      <c r="M389" s="2">
        <v>186500</v>
      </c>
    </row>
    <row r="390" spans="8:13" x14ac:dyDescent="0.2">
      <c r="H390" s="4">
        <v>1245</v>
      </c>
      <c r="I390" s="2">
        <v>230000</v>
      </c>
      <c r="M390" s="2">
        <v>294000</v>
      </c>
    </row>
    <row r="391" spans="8:13" x14ac:dyDescent="0.2">
      <c r="H391" s="4">
        <v>1247</v>
      </c>
      <c r="I391" s="2">
        <v>186500</v>
      </c>
      <c r="M391" s="2">
        <v>165400</v>
      </c>
    </row>
    <row r="392" spans="8:13" x14ac:dyDescent="0.2">
      <c r="H392" s="4">
        <v>1254</v>
      </c>
      <c r="I392" s="2">
        <v>294000</v>
      </c>
      <c r="M392" s="2">
        <v>181000</v>
      </c>
    </row>
    <row r="393" spans="8:13" x14ac:dyDescent="0.2">
      <c r="H393" s="4">
        <v>1255</v>
      </c>
      <c r="I393" s="2">
        <v>165400</v>
      </c>
      <c r="M393" s="2">
        <v>180500</v>
      </c>
    </row>
    <row r="394" spans="8:13" x14ac:dyDescent="0.2">
      <c r="H394" s="4">
        <v>1261</v>
      </c>
      <c r="I394" s="2">
        <v>181000</v>
      </c>
      <c r="M394" s="2">
        <v>183900</v>
      </c>
    </row>
    <row r="395" spans="8:13" x14ac:dyDescent="0.2">
      <c r="H395" s="4">
        <v>1264</v>
      </c>
      <c r="I395" s="2">
        <v>180500</v>
      </c>
      <c r="M395" s="2">
        <v>137000</v>
      </c>
    </row>
    <row r="396" spans="8:13" x14ac:dyDescent="0.2">
      <c r="H396" s="4">
        <v>1266</v>
      </c>
      <c r="I396" s="2">
        <v>183900</v>
      </c>
      <c r="M396" s="2">
        <v>162000</v>
      </c>
    </row>
    <row r="397" spans="8:13" x14ac:dyDescent="0.2">
      <c r="H397" s="4">
        <v>1276</v>
      </c>
      <c r="I397" s="2">
        <v>137000</v>
      </c>
      <c r="M397" s="2">
        <v>237000</v>
      </c>
    </row>
    <row r="398" spans="8:13" x14ac:dyDescent="0.2">
      <c r="H398" s="4">
        <v>1277</v>
      </c>
      <c r="I398" s="2">
        <v>162000</v>
      </c>
      <c r="M398" s="2">
        <v>139000</v>
      </c>
    </row>
    <row r="399" spans="8:13" x14ac:dyDescent="0.2">
      <c r="H399" s="4">
        <v>1279</v>
      </c>
      <c r="I399" s="2">
        <v>237000</v>
      </c>
      <c r="M399" s="2">
        <v>281000</v>
      </c>
    </row>
    <row r="400" spans="8:13" x14ac:dyDescent="0.2">
      <c r="H400" s="4">
        <v>1284</v>
      </c>
      <c r="I400" s="2">
        <v>139000</v>
      </c>
      <c r="M400" s="2">
        <v>119500</v>
      </c>
    </row>
    <row r="401" spans="8:13" x14ac:dyDescent="0.2">
      <c r="H401" s="4">
        <v>1290</v>
      </c>
      <c r="I401" s="2">
        <v>281000</v>
      </c>
      <c r="M401" s="2">
        <v>107500</v>
      </c>
    </row>
    <row r="402" spans="8:13" x14ac:dyDescent="0.2">
      <c r="H402" s="4">
        <v>1292</v>
      </c>
      <c r="I402" s="2">
        <v>119500</v>
      </c>
      <c r="M402" s="2">
        <v>162900</v>
      </c>
    </row>
    <row r="403" spans="8:13" x14ac:dyDescent="0.2">
      <c r="H403" s="4">
        <v>1293</v>
      </c>
      <c r="I403" s="2">
        <v>107500</v>
      </c>
      <c r="M403" s="2">
        <v>160000</v>
      </c>
    </row>
    <row r="404" spans="8:13" x14ac:dyDescent="0.2">
      <c r="H404" s="4">
        <v>1294</v>
      </c>
      <c r="I404" s="2">
        <v>162900</v>
      </c>
      <c r="M404" s="2">
        <v>225000</v>
      </c>
    </row>
    <row r="405" spans="8:13" x14ac:dyDescent="0.2">
      <c r="H405" s="4">
        <v>1299</v>
      </c>
      <c r="I405" s="2">
        <v>160000</v>
      </c>
      <c r="M405" s="2">
        <v>177500</v>
      </c>
    </row>
    <row r="406" spans="8:13" x14ac:dyDescent="0.2">
      <c r="H406" s="4">
        <v>1301</v>
      </c>
      <c r="I406" s="2">
        <v>225000</v>
      </c>
      <c r="M406" s="2">
        <v>290000</v>
      </c>
    </row>
    <row r="407" spans="8:13" x14ac:dyDescent="0.2">
      <c r="H407" s="4">
        <v>1302</v>
      </c>
      <c r="I407" s="2">
        <v>177500</v>
      </c>
      <c r="M407" s="2">
        <v>130000</v>
      </c>
    </row>
    <row r="408" spans="8:13" x14ac:dyDescent="0.2">
      <c r="H408" s="4">
        <v>1303</v>
      </c>
      <c r="I408" s="2">
        <v>290000</v>
      </c>
      <c r="M408" s="2">
        <v>302000</v>
      </c>
    </row>
    <row r="409" spans="8:13" x14ac:dyDescent="0.2">
      <c r="H409" s="4">
        <v>1305</v>
      </c>
      <c r="I409" s="2">
        <v>130000</v>
      </c>
      <c r="M409" s="2">
        <v>333168</v>
      </c>
    </row>
    <row r="410" spans="8:13" x14ac:dyDescent="0.2">
      <c r="H410" s="4">
        <v>1313</v>
      </c>
      <c r="I410" s="2">
        <v>302000</v>
      </c>
      <c r="M410" s="2">
        <v>206900</v>
      </c>
    </row>
    <row r="411" spans="8:13" x14ac:dyDescent="0.2">
      <c r="H411" s="4">
        <v>1314</v>
      </c>
      <c r="I411" s="2">
        <v>333168</v>
      </c>
      <c r="M411" s="2">
        <v>190000</v>
      </c>
    </row>
    <row r="412" spans="8:13" x14ac:dyDescent="0.2">
      <c r="H412" s="4">
        <v>1316</v>
      </c>
      <c r="I412" s="2">
        <v>206900</v>
      </c>
      <c r="M412" s="2">
        <v>176500</v>
      </c>
    </row>
    <row r="413" spans="8:13" x14ac:dyDescent="0.2">
      <c r="H413" s="4">
        <v>1323</v>
      </c>
      <c r="I413" s="2">
        <v>190000</v>
      </c>
      <c r="M413" s="2">
        <v>125000</v>
      </c>
    </row>
    <row r="414" spans="8:13" x14ac:dyDescent="0.2">
      <c r="H414" s="4">
        <v>1330</v>
      </c>
      <c r="I414" s="2">
        <v>176500</v>
      </c>
      <c r="M414" s="2">
        <v>200000</v>
      </c>
    </row>
    <row r="415" spans="8:13" x14ac:dyDescent="0.2">
      <c r="H415" s="4">
        <v>1335</v>
      </c>
      <c r="I415" s="2">
        <v>125000</v>
      </c>
      <c r="M415" s="2">
        <v>228500</v>
      </c>
    </row>
    <row r="416" spans="8:13" x14ac:dyDescent="0.2">
      <c r="H416" s="4">
        <v>1339</v>
      </c>
      <c r="I416" s="2">
        <v>200000</v>
      </c>
      <c r="M416" s="2">
        <v>155835</v>
      </c>
    </row>
    <row r="417" spans="8:13" x14ac:dyDescent="0.2">
      <c r="H417" s="4">
        <v>1343</v>
      </c>
      <c r="I417" s="2">
        <v>228500</v>
      </c>
      <c r="M417" s="2">
        <v>122000</v>
      </c>
    </row>
    <row r="418" spans="8:13" x14ac:dyDescent="0.2">
      <c r="H418" s="4">
        <v>1345</v>
      </c>
      <c r="I418" s="2">
        <v>155835</v>
      </c>
      <c r="M418" s="2">
        <v>200000</v>
      </c>
    </row>
    <row r="419" spans="8:13" x14ac:dyDescent="0.2">
      <c r="H419" s="4">
        <v>1350</v>
      </c>
      <c r="I419" s="2">
        <v>122000</v>
      </c>
      <c r="M419" s="2">
        <v>171000</v>
      </c>
    </row>
    <row r="420" spans="8:13" x14ac:dyDescent="0.2">
      <c r="H420" s="4">
        <v>1351</v>
      </c>
      <c r="I420" s="2">
        <v>200000</v>
      </c>
      <c r="M420" s="2">
        <v>235000</v>
      </c>
    </row>
    <row r="421" spans="8:13" x14ac:dyDescent="0.2">
      <c r="H421" s="4">
        <v>1352</v>
      </c>
      <c r="I421" s="2">
        <v>171000</v>
      </c>
      <c r="M421" s="2">
        <v>177500</v>
      </c>
    </row>
    <row r="422" spans="8:13" x14ac:dyDescent="0.2">
      <c r="H422" s="4">
        <v>1355</v>
      </c>
      <c r="I422" s="2">
        <v>235000</v>
      </c>
      <c r="M422" s="2">
        <v>189000</v>
      </c>
    </row>
    <row r="423" spans="8:13" x14ac:dyDescent="0.2">
      <c r="H423" s="4">
        <v>1359</v>
      </c>
      <c r="I423" s="2">
        <v>177500</v>
      </c>
      <c r="M423" s="2">
        <v>156932</v>
      </c>
    </row>
    <row r="424" spans="8:13" x14ac:dyDescent="0.2">
      <c r="H424" s="4">
        <v>1361</v>
      </c>
      <c r="I424" s="2">
        <v>189000</v>
      </c>
      <c r="M424" s="2">
        <v>144152</v>
      </c>
    </row>
    <row r="425" spans="8:13" x14ac:dyDescent="0.2">
      <c r="H425" s="4">
        <v>1364</v>
      </c>
      <c r="I425" s="2">
        <v>156932</v>
      </c>
      <c r="M425" s="2">
        <v>216000</v>
      </c>
    </row>
    <row r="426" spans="8:13" x14ac:dyDescent="0.2">
      <c r="H426" s="4">
        <v>1365</v>
      </c>
      <c r="I426" s="2">
        <v>144152</v>
      </c>
      <c r="M426" s="2">
        <v>193000</v>
      </c>
    </row>
    <row r="427" spans="8:13" x14ac:dyDescent="0.2">
      <c r="H427" s="4">
        <v>1366</v>
      </c>
      <c r="I427" s="2">
        <v>216000</v>
      </c>
      <c r="M427" s="2">
        <v>127000</v>
      </c>
    </row>
    <row r="428" spans="8:13" x14ac:dyDescent="0.2">
      <c r="H428" s="4">
        <v>1367</v>
      </c>
      <c r="I428" s="2">
        <v>193000</v>
      </c>
      <c r="M428" s="2">
        <v>274300</v>
      </c>
    </row>
    <row r="429" spans="8:13" x14ac:dyDescent="0.2">
      <c r="H429" s="4">
        <v>1368</v>
      </c>
      <c r="I429" s="2">
        <v>127000</v>
      </c>
      <c r="M429" s="2">
        <v>250000</v>
      </c>
    </row>
    <row r="430" spans="8:13" x14ac:dyDescent="0.2">
      <c r="H430" s="4">
        <v>1373</v>
      </c>
      <c r="I430" s="2">
        <v>274300</v>
      </c>
      <c r="M430" s="2">
        <v>83000</v>
      </c>
    </row>
    <row r="431" spans="8:13" x14ac:dyDescent="0.2">
      <c r="H431" s="4">
        <v>1375</v>
      </c>
      <c r="I431" s="2">
        <v>250000</v>
      </c>
      <c r="M431" s="2">
        <v>157000</v>
      </c>
    </row>
    <row r="432" spans="8:13" x14ac:dyDescent="0.2">
      <c r="H432" s="4">
        <v>1379</v>
      </c>
      <c r="I432" s="2">
        <v>83000</v>
      </c>
      <c r="M432" s="2">
        <v>250000</v>
      </c>
    </row>
    <row r="433" spans="8:13" x14ac:dyDescent="0.2">
      <c r="H433" s="4">
        <v>1383</v>
      </c>
      <c r="I433" s="2">
        <v>157000</v>
      </c>
      <c r="M433" s="2">
        <v>281213</v>
      </c>
    </row>
    <row r="434" spans="8:13" x14ac:dyDescent="0.2">
      <c r="H434" s="4">
        <v>1387</v>
      </c>
      <c r="I434" s="2">
        <v>250000</v>
      </c>
      <c r="M434" s="2">
        <v>137500</v>
      </c>
    </row>
    <row r="435" spans="8:13" x14ac:dyDescent="0.2">
      <c r="H435" s="4">
        <v>1396</v>
      </c>
      <c r="I435" s="2">
        <v>281213</v>
      </c>
      <c r="M435" s="2">
        <v>193000</v>
      </c>
    </row>
    <row r="436" spans="8:13" x14ac:dyDescent="0.2">
      <c r="H436" s="4">
        <v>1398</v>
      </c>
      <c r="I436" s="2">
        <v>137500</v>
      </c>
      <c r="M436" s="2">
        <v>125500</v>
      </c>
    </row>
    <row r="437" spans="8:13" x14ac:dyDescent="0.2">
      <c r="H437" s="4">
        <v>1402</v>
      </c>
      <c r="I437" s="2">
        <v>193000</v>
      </c>
      <c r="M437" s="2">
        <v>215000</v>
      </c>
    </row>
    <row r="438" spans="8:13" x14ac:dyDescent="0.2">
      <c r="H438" s="4">
        <v>1409</v>
      </c>
      <c r="I438" s="2">
        <v>125500</v>
      </c>
      <c r="M438" s="2">
        <v>230000</v>
      </c>
    </row>
    <row r="439" spans="8:13" x14ac:dyDescent="0.2">
      <c r="H439" s="4">
        <v>1410</v>
      </c>
      <c r="I439" s="2">
        <v>215000</v>
      </c>
      <c r="M439" s="2">
        <v>122500</v>
      </c>
    </row>
    <row r="440" spans="8:13" x14ac:dyDescent="0.2">
      <c r="H440" s="4">
        <v>1411</v>
      </c>
      <c r="I440" s="2">
        <v>230000</v>
      </c>
      <c r="M440" s="2">
        <v>340000</v>
      </c>
    </row>
    <row r="441" spans="8:13" x14ac:dyDescent="0.2">
      <c r="H441" s="4">
        <v>1417</v>
      </c>
      <c r="I441" s="2">
        <v>122500</v>
      </c>
      <c r="M441" s="2">
        <v>179900</v>
      </c>
    </row>
    <row r="442" spans="8:13" x14ac:dyDescent="0.2">
      <c r="H442" s="4">
        <v>1418</v>
      </c>
      <c r="I442" s="2">
        <v>340000</v>
      </c>
      <c r="M442" s="2">
        <v>271000</v>
      </c>
    </row>
    <row r="443" spans="8:13" x14ac:dyDescent="0.2">
      <c r="H443" s="4">
        <v>1421</v>
      </c>
      <c r="I443" s="2">
        <v>179900</v>
      </c>
      <c r="M443" s="2">
        <v>192140</v>
      </c>
    </row>
    <row r="444" spans="8:13" x14ac:dyDescent="0.2">
      <c r="H444" s="4">
        <v>1427</v>
      </c>
      <c r="I444" s="2">
        <v>271000</v>
      </c>
      <c r="M444" s="2">
        <v>186500</v>
      </c>
    </row>
    <row r="445" spans="8:13" x14ac:dyDescent="0.2">
      <c r="H445" s="4">
        <v>1431</v>
      </c>
      <c r="I445" s="2">
        <v>192140</v>
      </c>
      <c r="M445" s="2">
        <v>310000</v>
      </c>
    </row>
    <row r="446" spans="8:13" x14ac:dyDescent="0.2">
      <c r="H446" s="4">
        <v>1434</v>
      </c>
      <c r="I446" s="2">
        <v>186500</v>
      </c>
      <c r="M446" s="2">
        <v>240000</v>
      </c>
    </row>
    <row r="447" spans="8:13" x14ac:dyDescent="0.2">
      <c r="H447" s="4">
        <v>1443</v>
      </c>
      <c r="I447" s="2">
        <v>310000</v>
      </c>
      <c r="M447" s="2">
        <v>112000</v>
      </c>
    </row>
    <row r="448" spans="8:13" x14ac:dyDescent="0.2">
      <c r="H448" s="4">
        <v>1448</v>
      </c>
      <c r="I448" s="2">
        <v>240000</v>
      </c>
      <c r="M448" s="2">
        <v>136000</v>
      </c>
    </row>
    <row r="449" spans="8:13" x14ac:dyDescent="0.2">
      <c r="H449" s="4">
        <v>1449</v>
      </c>
      <c r="I449" s="2">
        <v>112000</v>
      </c>
      <c r="M449" s="2">
        <v>175000</v>
      </c>
    </row>
    <row r="450" spans="8:13" x14ac:dyDescent="0.2">
      <c r="H450" s="4">
        <v>1451</v>
      </c>
      <c r="I450" s="2">
        <v>136000</v>
      </c>
      <c r="M450" s="2">
        <v>266500</v>
      </c>
    </row>
    <row r="451" spans="8:13" x14ac:dyDescent="0.2">
      <c r="H451" s="4">
        <v>1456</v>
      </c>
      <c r="I451" s="2">
        <v>175000</v>
      </c>
    </row>
    <row r="452" spans="8:13" x14ac:dyDescent="0.2">
      <c r="H452" s="4">
        <v>1458</v>
      </c>
      <c r="I452" s="2">
        <v>266500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67"/>
  <sheetViews>
    <sheetView topLeftCell="H1" workbookViewId="0">
      <selection activeCell="E1" sqref="A1:XFD1048576"/>
    </sheetView>
  </sheetViews>
  <sheetFormatPr baseColWidth="10" defaultRowHeight="16" x14ac:dyDescent="0.2"/>
  <cols>
    <col min="1" max="1" width="16.5" bestFit="1" customWidth="1"/>
    <col min="2" max="2" width="17" bestFit="1" customWidth="1"/>
    <col min="5" max="5" width="16.5" bestFit="1" customWidth="1"/>
    <col min="6" max="6" width="17" bestFit="1" customWidth="1"/>
    <col min="8" max="8" width="42" customWidth="1"/>
    <col min="9" max="10" width="15.1640625" bestFit="1" customWidth="1"/>
  </cols>
  <sheetData>
    <row r="1" spans="1:15" x14ac:dyDescent="0.2">
      <c r="A1" s="3" t="s">
        <v>320</v>
      </c>
      <c r="B1" t="s">
        <v>264</v>
      </c>
      <c r="E1" s="3" t="s">
        <v>320</v>
      </c>
      <c r="F1" t="s">
        <v>264</v>
      </c>
    </row>
    <row r="3" spans="1:15" x14ac:dyDescent="0.2">
      <c r="A3" s="3" t="s">
        <v>346</v>
      </c>
      <c r="B3" t="s">
        <v>261</v>
      </c>
      <c r="E3" s="3" t="s">
        <v>347</v>
      </c>
      <c r="F3" t="s">
        <v>261</v>
      </c>
      <c r="H3" t="s">
        <v>392</v>
      </c>
    </row>
    <row r="4" spans="1:15" x14ac:dyDescent="0.2">
      <c r="A4" s="4">
        <v>3</v>
      </c>
      <c r="B4" s="2">
        <v>223500</v>
      </c>
      <c r="E4" s="4">
        <v>1</v>
      </c>
      <c r="F4" s="2">
        <v>208500</v>
      </c>
    </row>
    <row r="5" spans="1:15" x14ac:dyDescent="0.2">
      <c r="A5" s="4">
        <v>4</v>
      </c>
      <c r="B5" s="2">
        <v>140000</v>
      </c>
      <c r="E5" s="4">
        <v>2</v>
      </c>
      <c r="F5" s="2">
        <v>181500</v>
      </c>
    </row>
    <row r="6" spans="1:15" x14ac:dyDescent="0.2">
      <c r="A6" s="4">
        <v>6</v>
      </c>
      <c r="B6" s="2">
        <v>143000</v>
      </c>
      <c r="E6" s="4">
        <v>5</v>
      </c>
      <c r="F6" s="2">
        <v>250000</v>
      </c>
      <c r="H6" s="3" t="s">
        <v>262</v>
      </c>
      <c r="I6" t="s">
        <v>285</v>
      </c>
      <c r="K6" t="s">
        <v>262</v>
      </c>
      <c r="L6" t="s">
        <v>285</v>
      </c>
      <c r="N6" t="s">
        <v>394</v>
      </c>
      <c r="O6" t="s">
        <v>395</v>
      </c>
    </row>
    <row r="7" spans="1:15" x14ac:dyDescent="0.2">
      <c r="A7" s="4">
        <v>7</v>
      </c>
      <c r="B7" s="2">
        <v>307000</v>
      </c>
      <c r="E7" s="4">
        <v>8</v>
      </c>
      <c r="F7" s="2">
        <v>200000</v>
      </c>
      <c r="H7" s="4">
        <v>0</v>
      </c>
      <c r="I7" s="2">
        <v>764</v>
      </c>
      <c r="K7" t="s">
        <v>347</v>
      </c>
      <c r="L7">
        <v>764</v>
      </c>
    </row>
    <row r="8" spans="1:15" x14ac:dyDescent="0.2">
      <c r="A8" s="4">
        <v>9</v>
      </c>
      <c r="B8" s="2">
        <v>129900</v>
      </c>
      <c r="E8" s="4">
        <v>11</v>
      </c>
      <c r="F8" s="2">
        <v>129500</v>
      </c>
      <c r="H8" s="4">
        <v>1</v>
      </c>
      <c r="I8" s="2">
        <v>696</v>
      </c>
      <c r="K8" t="s">
        <v>393</v>
      </c>
      <c r="L8">
        <v>696</v>
      </c>
    </row>
    <row r="9" spans="1:15" x14ac:dyDescent="0.2">
      <c r="A9" s="4">
        <v>10</v>
      </c>
      <c r="B9" s="2">
        <v>118000</v>
      </c>
      <c r="E9" s="4">
        <v>13</v>
      </c>
      <c r="F9" s="2">
        <v>144000</v>
      </c>
      <c r="H9" s="4" t="s">
        <v>263</v>
      </c>
      <c r="I9" s="2">
        <v>1460</v>
      </c>
      <c r="K9" t="s">
        <v>263</v>
      </c>
      <c r="L9">
        <v>1460</v>
      </c>
    </row>
    <row r="10" spans="1:15" x14ac:dyDescent="0.2">
      <c r="A10" s="4">
        <v>12</v>
      </c>
      <c r="B10" s="2">
        <v>345000</v>
      </c>
      <c r="E10" s="4">
        <v>15</v>
      </c>
      <c r="F10" s="2">
        <v>157000</v>
      </c>
    </row>
    <row r="11" spans="1:15" x14ac:dyDescent="0.2">
      <c r="A11" s="4">
        <v>14</v>
      </c>
      <c r="B11" s="2">
        <v>279500</v>
      </c>
      <c r="E11" s="4">
        <v>17</v>
      </c>
      <c r="F11" s="2">
        <v>149000</v>
      </c>
    </row>
    <row r="12" spans="1:15" x14ac:dyDescent="0.2">
      <c r="A12" s="4">
        <v>16</v>
      </c>
      <c r="B12" s="2">
        <v>132000</v>
      </c>
      <c r="E12" s="4">
        <v>18</v>
      </c>
      <c r="F12" s="2">
        <v>90000</v>
      </c>
      <c r="H12" t="s">
        <v>396</v>
      </c>
    </row>
    <row r="13" spans="1:15" x14ac:dyDescent="0.2">
      <c r="A13" s="4">
        <v>20</v>
      </c>
      <c r="B13" s="2">
        <v>139000</v>
      </c>
      <c r="E13" s="4">
        <v>19</v>
      </c>
      <c r="F13" s="2">
        <v>159000</v>
      </c>
    </row>
    <row r="14" spans="1:15" x14ac:dyDescent="0.2">
      <c r="A14" s="4">
        <v>21</v>
      </c>
      <c r="B14" s="2">
        <v>325300</v>
      </c>
      <c r="E14" s="4">
        <v>23</v>
      </c>
      <c r="F14" s="2">
        <v>230000</v>
      </c>
      <c r="H14" t="s">
        <v>303</v>
      </c>
    </row>
    <row r="15" spans="1:15" ht="17" thickBot="1" x14ac:dyDescent="0.25">
      <c r="A15" s="4">
        <v>22</v>
      </c>
      <c r="B15" s="2">
        <v>139400</v>
      </c>
      <c r="E15" s="4">
        <v>24</v>
      </c>
      <c r="F15" s="2">
        <v>129900</v>
      </c>
    </row>
    <row r="16" spans="1:15" x14ac:dyDescent="0.2">
      <c r="A16" s="4">
        <v>25</v>
      </c>
      <c r="B16" s="2">
        <v>154000</v>
      </c>
      <c r="E16" s="4">
        <v>26</v>
      </c>
      <c r="F16" s="2">
        <v>256300</v>
      </c>
      <c r="H16" s="17"/>
      <c r="I16" s="17" t="s">
        <v>261</v>
      </c>
      <c r="J16" s="17" t="s">
        <v>261</v>
      </c>
      <c r="L16" t="s">
        <v>397</v>
      </c>
    </row>
    <row r="17" spans="1:10" x14ac:dyDescent="0.2">
      <c r="A17" s="4">
        <v>27</v>
      </c>
      <c r="B17" s="2">
        <v>134800</v>
      </c>
      <c r="E17" s="4">
        <v>33</v>
      </c>
      <c r="F17" s="2">
        <v>179900</v>
      </c>
      <c r="H17" s="15" t="s">
        <v>290</v>
      </c>
      <c r="I17" s="15">
        <v>179096.30747126436</v>
      </c>
      <c r="J17" s="15">
        <v>182583.65968586388</v>
      </c>
    </row>
    <row r="18" spans="1:10" x14ac:dyDescent="0.2">
      <c r="A18" s="4">
        <v>28</v>
      </c>
      <c r="B18" s="2">
        <v>306000</v>
      </c>
      <c r="E18" s="4">
        <v>34</v>
      </c>
      <c r="F18" s="2">
        <v>165500</v>
      </c>
      <c r="H18" s="15" t="s">
        <v>304</v>
      </c>
      <c r="I18" s="15">
        <v>7811568957.8880568</v>
      </c>
      <c r="J18" s="15">
        <v>4946843440.266736</v>
      </c>
    </row>
    <row r="19" spans="1:10" x14ac:dyDescent="0.2">
      <c r="A19" s="4">
        <v>29</v>
      </c>
      <c r="B19" s="2">
        <v>207500</v>
      </c>
      <c r="E19" s="4">
        <v>35</v>
      </c>
      <c r="F19" s="2">
        <v>277500</v>
      </c>
      <c r="H19" s="15" t="s">
        <v>305</v>
      </c>
      <c r="I19" s="15">
        <v>696</v>
      </c>
      <c r="J19" s="15">
        <v>764</v>
      </c>
    </row>
    <row r="20" spans="1:10" x14ac:dyDescent="0.2">
      <c r="A20" s="4">
        <v>30</v>
      </c>
      <c r="B20" s="2">
        <v>68500</v>
      </c>
      <c r="E20" s="4">
        <v>40</v>
      </c>
      <c r="F20" s="2">
        <v>82000</v>
      </c>
      <c r="H20" s="15" t="s">
        <v>306</v>
      </c>
      <c r="I20" s="15">
        <v>0</v>
      </c>
      <c r="J20" s="15"/>
    </row>
    <row r="21" spans="1:10" x14ac:dyDescent="0.2">
      <c r="A21" s="4">
        <v>31</v>
      </c>
      <c r="B21" s="2">
        <v>40000</v>
      </c>
      <c r="E21" s="4">
        <v>41</v>
      </c>
      <c r="F21" s="2">
        <v>160000</v>
      </c>
      <c r="H21" s="15" t="s">
        <v>307</v>
      </c>
      <c r="I21" s="15">
        <v>1326</v>
      </c>
      <c r="J21" s="15"/>
    </row>
    <row r="22" spans="1:10" x14ac:dyDescent="0.2">
      <c r="A22" s="4">
        <v>32</v>
      </c>
      <c r="B22" s="2">
        <v>149350</v>
      </c>
      <c r="E22" s="4">
        <v>42</v>
      </c>
      <c r="F22" s="2">
        <v>170000</v>
      </c>
      <c r="H22" s="15" t="s">
        <v>308</v>
      </c>
      <c r="I22" s="15">
        <v>-0.82894985922514186</v>
      </c>
      <c r="J22" s="15"/>
    </row>
    <row r="23" spans="1:10" x14ac:dyDescent="0.2">
      <c r="A23" s="4">
        <v>36</v>
      </c>
      <c r="B23" s="2">
        <v>309000</v>
      </c>
      <c r="E23" s="4">
        <v>43</v>
      </c>
      <c r="F23" s="2">
        <v>144000</v>
      </c>
      <c r="H23" s="15" t="s">
        <v>309</v>
      </c>
      <c r="I23" s="15">
        <v>0.20364098440798534</v>
      </c>
      <c r="J23" s="15"/>
    </row>
    <row r="24" spans="1:10" x14ac:dyDescent="0.2">
      <c r="A24" s="4">
        <v>37</v>
      </c>
      <c r="B24" s="2">
        <v>145000</v>
      </c>
      <c r="E24" s="4">
        <v>45</v>
      </c>
      <c r="F24" s="2">
        <v>141000</v>
      </c>
      <c r="H24" s="15" t="s">
        <v>310</v>
      </c>
      <c r="I24" s="15">
        <v>1.6460035822680246</v>
      </c>
      <c r="J24" s="15"/>
    </row>
    <row r="25" spans="1:10" x14ac:dyDescent="0.2">
      <c r="A25" s="4">
        <v>38</v>
      </c>
      <c r="B25" s="2">
        <v>153000</v>
      </c>
      <c r="E25" s="4">
        <v>46</v>
      </c>
      <c r="F25" s="2">
        <v>319900</v>
      </c>
      <c r="H25" s="15" t="s">
        <v>311</v>
      </c>
      <c r="I25" s="15">
        <v>0.40728196881597067</v>
      </c>
      <c r="J25" s="15"/>
    </row>
    <row r="26" spans="1:10" ht="17" thickBot="1" x14ac:dyDescent="0.25">
      <c r="A26" s="4">
        <v>39</v>
      </c>
      <c r="B26" s="2">
        <v>109000</v>
      </c>
      <c r="E26" s="4">
        <v>47</v>
      </c>
      <c r="F26" s="2">
        <v>239686</v>
      </c>
      <c r="H26" s="16" t="s">
        <v>312</v>
      </c>
      <c r="I26" s="16">
        <v>1.9617546340617109</v>
      </c>
      <c r="J26" s="16"/>
    </row>
    <row r="27" spans="1:10" x14ac:dyDescent="0.2">
      <c r="A27" s="4">
        <v>44</v>
      </c>
      <c r="B27" s="2">
        <v>130250</v>
      </c>
      <c r="E27" s="4">
        <v>48</v>
      </c>
      <c r="F27" s="2">
        <v>249700</v>
      </c>
    </row>
    <row r="28" spans="1:10" x14ac:dyDescent="0.2">
      <c r="A28" s="4">
        <v>49</v>
      </c>
      <c r="B28" s="2">
        <v>113000</v>
      </c>
      <c r="E28" s="4">
        <v>50</v>
      </c>
      <c r="F28" s="2">
        <v>127000</v>
      </c>
    </row>
    <row r="29" spans="1:10" x14ac:dyDescent="0.2">
      <c r="A29" s="4">
        <v>52</v>
      </c>
      <c r="B29" s="2">
        <v>114500</v>
      </c>
      <c r="E29" s="4">
        <v>51</v>
      </c>
      <c r="F29" s="2">
        <v>177000</v>
      </c>
    </row>
    <row r="30" spans="1:10" x14ac:dyDescent="0.2">
      <c r="A30" s="4">
        <v>54</v>
      </c>
      <c r="B30" s="2">
        <v>385000</v>
      </c>
      <c r="E30" s="4">
        <v>53</v>
      </c>
      <c r="F30" s="2">
        <v>110000</v>
      </c>
    </row>
    <row r="31" spans="1:10" x14ac:dyDescent="0.2">
      <c r="A31" s="4">
        <v>57</v>
      </c>
      <c r="B31" s="2">
        <v>172500</v>
      </c>
      <c r="E31" s="4">
        <v>55</v>
      </c>
      <c r="F31" s="2">
        <v>130000</v>
      </c>
    </row>
    <row r="32" spans="1:10" x14ac:dyDescent="0.2">
      <c r="A32" s="4">
        <v>62</v>
      </c>
      <c r="B32" s="2">
        <v>101000</v>
      </c>
      <c r="E32" s="4">
        <v>56</v>
      </c>
      <c r="F32" s="2">
        <v>180500</v>
      </c>
    </row>
    <row r="33" spans="1:6" x14ac:dyDescent="0.2">
      <c r="A33" s="4">
        <v>64</v>
      </c>
      <c r="B33" s="2">
        <v>140000</v>
      </c>
      <c r="E33" s="4">
        <v>58</v>
      </c>
      <c r="F33" s="2">
        <v>196500</v>
      </c>
    </row>
    <row r="34" spans="1:6" x14ac:dyDescent="0.2">
      <c r="A34" s="4">
        <v>65</v>
      </c>
      <c r="B34" s="2">
        <v>219500</v>
      </c>
      <c r="E34" s="4">
        <v>59</v>
      </c>
      <c r="F34" s="2">
        <v>438780</v>
      </c>
    </row>
    <row r="35" spans="1:6" x14ac:dyDescent="0.2">
      <c r="A35" s="4">
        <v>66</v>
      </c>
      <c r="B35" s="2">
        <v>317000</v>
      </c>
      <c r="E35" s="4">
        <v>60</v>
      </c>
      <c r="F35" s="2">
        <v>124900</v>
      </c>
    </row>
    <row r="36" spans="1:6" x14ac:dyDescent="0.2">
      <c r="A36" s="4">
        <v>67</v>
      </c>
      <c r="B36" s="2">
        <v>180000</v>
      </c>
      <c r="E36" s="4">
        <v>61</v>
      </c>
      <c r="F36" s="2">
        <v>158000</v>
      </c>
    </row>
    <row r="37" spans="1:6" x14ac:dyDescent="0.2">
      <c r="A37" s="4">
        <v>69</v>
      </c>
      <c r="B37" s="2">
        <v>80000</v>
      </c>
      <c r="E37" s="4">
        <v>63</v>
      </c>
      <c r="F37" s="2">
        <v>202500</v>
      </c>
    </row>
    <row r="38" spans="1:6" x14ac:dyDescent="0.2">
      <c r="A38" s="4">
        <v>72</v>
      </c>
      <c r="B38" s="2">
        <v>129500</v>
      </c>
      <c r="E38" s="4">
        <v>68</v>
      </c>
      <c r="F38" s="2">
        <v>226000</v>
      </c>
    </row>
    <row r="39" spans="1:6" x14ac:dyDescent="0.2">
      <c r="A39" s="4">
        <v>74</v>
      </c>
      <c r="B39" s="2">
        <v>144900</v>
      </c>
      <c r="E39" s="4">
        <v>70</v>
      </c>
      <c r="F39" s="2">
        <v>225000</v>
      </c>
    </row>
    <row r="40" spans="1:6" x14ac:dyDescent="0.2">
      <c r="A40" s="4">
        <v>75</v>
      </c>
      <c r="B40" s="2">
        <v>107400</v>
      </c>
      <c r="E40" s="4">
        <v>71</v>
      </c>
      <c r="F40" s="2">
        <v>244000</v>
      </c>
    </row>
    <row r="41" spans="1:6" x14ac:dyDescent="0.2">
      <c r="A41" s="4">
        <v>78</v>
      </c>
      <c r="B41" s="2">
        <v>127000</v>
      </c>
      <c r="E41" s="4">
        <v>73</v>
      </c>
      <c r="F41" s="2">
        <v>185000</v>
      </c>
    </row>
    <row r="42" spans="1:6" x14ac:dyDescent="0.2">
      <c r="A42" s="4">
        <v>80</v>
      </c>
      <c r="B42" s="2">
        <v>110000</v>
      </c>
      <c r="E42" s="4">
        <v>76</v>
      </c>
      <c r="F42" s="2">
        <v>91000</v>
      </c>
    </row>
    <row r="43" spans="1:6" x14ac:dyDescent="0.2">
      <c r="A43" s="4">
        <v>85</v>
      </c>
      <c r="B43" s="2">
        <v>168500</v>
      </c>
      <c r="E43" s="4">
        <v>77</v>
      </c>
      <c r="F43" s="2">
        <v>135750</v>
      </c>
    </row>
    <row r="44" spans="1:6" x14ac:dyDescent="0.2">
      <c r="A44" s="4">
        <v>86</v>
      </c>
      <c r="B44" s="2">
        <v>260000</v>
      </c>
      <c r="E44" s="4">
        <v>79</v>
      </c>
      <c r="F44" s="2">
        <v>136500</v>
      </c>
    </row>
    <row r="45" spans="1:6" x14ac:dyDescent="0.2">
      <c r="A45" s="4">
        <v>89</v>
      </c>
      <c r="B45" s="2">
        <v>85000</v>
      </c>
      <c r="E45" s="4">
        <v>81</v>
      </c>
      <c r="F45" s="2">
        <v>193500</v>
      </c>
    </row>
    <row r="46" spans="1:6" x14ac:dyDescent="0.2">
      <c r="A46" s="4">
        <v>90</v>
      </c>
      <c r="B46" s="2">
        <v>123600</v>
      </c>
      <c r="E46" s="4">
        <v>82</v>
      </c>
      <c r="F46" s="2">
        <v>153500</v>
      </c>
    </row>
    <row r="47" spans="1:6" x14ac:dyDescent="0.2">
      <c r="A47" s="4">
        <v>93</v>
      </c>
      <c r="B47" s="2">
        <v>163500</v>
      </c>
      <c r="E47" s="4">
        <v>83</v>
      </c>
      <c r="F47" s="2">
        <v>245000</v>
      </c>
    </row>
    <row r="48" spans="1:6" x14ac:dyDescent="0.2">
      <c r="A48" s="4">
        <v>94</v>
      </c>
      <c r="B48" s="2">
        <v>133900</v>
      </c>
      <c r="E48" s="4">
        <v>84</v>
      </c>
      <c r="F48" s="2">
        <v>126500</v>
      </c>
    </row>
    <row r="49" spans="1:6" x14ac:dyDescent="0.2">
      <c r="A49" s="4">
        <v>99</v>
      </c>
      <c r="B49" s="2">
        <v>83000</v>
      </c>
      <c r="E49" s="4">
        <v>87</v>
      </c>
      <c r="F49" s="2">
        <v>174000</v>
      </c>
    </row>
    <row r="50" spans="1:6" x14ac:dyDescent="0.2">
      <c r="A50" s="4">
        <v>101</v>
      </c>
      <c r="B50" s="2">
        <v>205000</v>
      </c>
      <c r="E50" s="4">
        <v>88</v>
      </c>
      <c r="F50" s="2">
        <v>164500</v>
      </c>
    </row>
    <row r="51" spans="1:6" x14ac:dyDescent="0.2">
      <c r="A51" s="4">
        <v>105</v>
      </c>
      <c r="B51" s="2">
        <v>169500</v>
      </c>
      <c r="E51" s="4">
        <v>91</v>
      </c>
      <c r="F51" s="2">
        <v>109900</v>
      </c>
    </row>
    <row r="52" spans="1:6" x14ac:dyDescent="0.2">
      <c r="A52" s="4">
        <v>106</v>
      </c>
      <c r="B52" s="2">
        <v>250000</v>
      </c>
      <c r="E52" s="4">
        <v>92</v>
      </c>
      <c r="F52" s="2">
        <v>98600</v>
      </c>
    </row>
    <row r="53" spans="1:6" x14ac:dyDescent="0.2">
      <c r="A53" s="4">
        <v>107</v>
      </c>
      <c r="B53" s="2">
        <v>100000</v>
      </c>
      <c r="E53" s="4">
        <v>95</v>
      </c>
      <c r="F53" s="2">
        <v>204750</v>
      </c>
    </row>
    <row r="54" spans="1:6" x14ac:dyDescent="0.2">
      <c r="A54" s="4">
        <v>108</v>
      </c>
      <c r="B54" s="2">
        <v>115000</v>
      </c>
      <c r="E54" s="4">
        <v>96</v>
      </c>
      <c r="F54" s="2">
        <v>185000</v>
      </c>
    </row>
    <row r="55" spans="1:6" x14ac:dyDescent="0.2">
      <c r="A55" s="4">
        <v>109</v>
      </c>
      <c r="B55" s="2">
        <v>115000</v>
      </c>
      <c r="E55" s="4">
        <v>97</v>
      </c>
      <c r="F55" s="2">
        <v>214000</v>
      </c>
    </row>
    <row r="56" spans="1:6" x14ac:dyDescent="0.2">
      <c r="A56" s="4">
        <v>111</v>
      </c>
      <c r="B56" s="2">
        <v>136900</v>
      </c>
      <c r="E56" s="4">
        <v>98</v>
      </c>
      <c r="F56" s="2">
        <v>94750</v>
      </c>
    </row>
    <row r="57" spans="1:6" x14ac:dyDescent="0.2">
      <c r="A57" s="4">
        <v>115</v>
      </c>
      <c r="B57" s="2">
        <v>259500</v>
      </c>
      <c r="E57" s="4">
        <v>100</v>
      </c>
      <c r="F57" s="2">
        <v>128950</v>
      </c>
    </row>
    <row r="58" spans="1:6" x14ac:dyDescent="0.2">
      <c r="A58" s="4">
        <v>118</v>
      </c>
      <c r="B58" s="2">
        <v>155000</v>
      </c>
      <c r="E58" s="4">
        <v>102</v>
      </c>
      <c r="F58" s="2">
        <v>178000</v>
      </c>
    </row>
    <row r="59" spans="1:6" x14ac:dyDescent="0.2">
      <c r="A59" s="4">
        <v>120</v>
      </c>
      <c r="B59" s="2">
        <v>163990</v>
      </c>
      <c r="E59" s="4">
        <v>103</v>
      </c>
      <c r="F59" s="2">
        <v>118964</v>
      </c>
    </row>
    <row r="60" spans="1:6" x14ac:dyDescent="0.2">
      <c r="A60" s="4">
        <v>122</v>
      </c>
      <c r="B60" s="2">
        <v>100000</v>
      </c>
      <c r="E60" s="4">
        <v>104</v>
      </c>
      <c r="F60" s="2">
        <v>198900</v>
      </c>
    </row>
    <row r="61" spans="1:6" x14ac:dyDescent="0.2">
      <c r="A61" s="4">
        <v>125</v>
      </c>
      <c r="B61" s="2">
        <v>181000</v>
      </c>
      <c r="E61" s="4">
        <v>110</v>
      </c>
      <c r="F61" s="2">
        <v>190000</v>
      </c>
    </row>
    <row r="62" spans="1:6" x14ac:dyDescent="0.2">
      <c r="A62" s="4">
        <v>126</v>
      </c>
      <c r="B62" s="2">
        <v>84500</v>
      </c>
      <c r="E62" s="4">
        <v>112</v>
      </c>
      <c r="F62" s="2">
        <v>180000</v>
      </c>
    </row>
    <row r="63" spans="1:6" x14ac:dyDescent="0.2">
      <c r="A63" s="4">
        <v>128</v>
      </c>
      <c r="B63" s="2">
        <v>87000</v>
      </c>
      <c r="E63" s="4">
        <v>113</v>
      </c>
      <c r="F63" s="2">
        <v>383970</v>
      </c>
    </row>
    <row r="64" spans="1:6" x14ac:dyDescent="0.2">
      <c r="A64" s="4">
        <v>130</v>
      </c>
      <c r="B64" s="2">
        <v>150000</v>
      </c>
      <c r="E64" s="4">
        <v>114</v>
      </c>
      <c r="F64" s="2">
        <v>217000</v>
      </c>
    </row>
    <row r="65" spans="1:6" x14ac:dyDescent="0.2">
      <c r="A65" s="4">
        <v>133</v>
      </c>
      <c r="B65" s="2">
        <v>150750</v>
      </c>
      <c r="E65" s="4">
        <v>116</v>
      </c>
      <c r="F65" s="2">
        <v>176000</v>
      </c>
    </row>
    <row r="66" spans="1:6" x14ac:dyDescent="0.2">
      <c r="A66" s="4">
        <v>134</v>
      </c>
      <c r="B66" s="2">
        <v>220000</v>
      </c>
      <c r="E66" s="4">
        <v>117</v>
      </c>
      <c r="F66" s="2">
        <v>139000</v>
      </c>
    </row>
    <row r="67" spans="1:6" x14ac:dyDescent="0.2">
      <c r="A67" s="4">
        <v>135</v>
      </c>
      <c r="B67" s="2">
        <v>180000</v>
      </c>
      <c r="E67" s="4">
        <v>119</v>
      </c>
      <c r="F67" s="2">
        <v>320000</v>
      </c>
    </row>
    <row r="68" spans="1:6" x14ac:dyDescent="0.2">
      <c r="A68" s="4">
        <v>138</v>
      </c>
      <c r="B68" s="2">
        <v>171000</v>
      </c>
      <c r="E68" s="4">
        <v>121</v>
      </c>
      <c r="F68" s="2">
        <v>180000</v>
      </c>
    </row>
    <row r="69" spans="1:6" x14ac:dyDescent="0.2">
      <c r="A69" s="4">
        <v>139</v>
      </c>
      <c r="B69" s="2">
        <v>230000</v>
      </c>
      <c r="E69" s="4">
        <v>123</v>
      </c>
      <c r="F69" s="2">
        <v>136000</v>
      </c>
    </row>
    <row r="70" spans="1:6" x14ac:dyDescent="0.2">
      <c r="A70" s="4">
        <v>146</v>
      </c>
      <c r="B70" s="2">
        <v>130000</v>
      </c>
      <c r="E70" s="4">
        <v>124</v>
      </c>
      <c r="F70" s="2">
        <v>153900</v>
      </c>
    </row>
    <row r="71" spans="1:6" x14ac:dyDescent="0.2">
      <c r="A71" s="4">
        <v>147</v>
      </c>
      <c r="B71" s="2">
        <v>105000</v>
      </c>
      <c r="E71" s="4">
        <v>127</v>
      </c>
      <c r="F71" s="2">
        <v>128000</v>
      </c>
    </row>
    <row r="72" spans="1:6" x14ac:dyDescent="0.2">
      <c r="A72" s="4">
        <v>149</v>
      </c>
      <c r="B72" s="2">
        <v>141000</v>
      </c>
      <c r="E72" s="4">
        <v>129</v>
      </c>
      <c r="F72" s="2">
        <v>155000</v>
      </c>
    </row>
    <row r="73" spans="1:6" x14ac:dyDescent="0.2">
      <c r="A73" s="4">
        <v>150</v>
      </c>
      <c r="B73" s="2">
        <v>115000</v>
      </c>
      <c r="E73" s="4">
        <v>131</v>
      </c>
      <c r="F73" s="2">
        <v>226000</v>
      </c>
    </row>
    <row r="74" spans="1:6" x14ac:dyDescent="0.2">
      <c r="A74" s="4">
        <v>152</v>
      </c>
      <c r="B74" s="2">
        <v>372402</v>
      </c>
      <c r="E74" s="4">
        <v>132</v>
      </c>
      <c r="F74" s="2">
        <v>244000</v>
      </c>
    </row>
    <row r="75" spans="1:6" x14ac:dyDescent="0.2">
      <c r="A75" s="4">
        <v>154</v>
      </c>
      <c r="B75" s="2">
        <v>235000</v>
      </c>
      <c r="E75" s="4">
        <v>136</v>
      </c>
      <c r="F75" s="2">
        <v>174000</v>
      </c>
    </row>
    <row r="76" spans="1:6" x14ac:dyDescent="0.2">
      <c r="A76" s="4">
        <v>155</v>
      </c>
      <c r="B76" s="2">
        <v>125000</v>
      </c>
      <c r="E76" s="4">
        <v>137</v>
      </c>
      <c r="F76" s="2">
        <v>143000</v>
      </c>
    </row>
    <row r="77" spans="1:6" x14ac:dyDescent="0.2">
      <c r="A77" s="4">
        <v>156</v>
      </c>
      <c r="B77" s="2">
        <v>79000</v>
      </c>
      <c r="E77" s="4">
        <v>140</v>
      </c>
      <c r="F77" s="2">
        <v>231500</v>
      </c>
    </row>
    <row r="78" spans="1:6" x14ac:dyDescent="0.2">
      <c r="A78" s="4">
        <v>158</v>
      </c>
      <c r="B78" s="2">
        <v>269500</v>
      </c>
      <c r="E78" s="4">
        <v>141</v>
      </c>
      <c r="F78" s="2">
        <v>115000</v>
      </c>
    </row>
    <row r="79" spans="1:6" x14ac:dyDescent="0.2">
      <c r="A79" s="4">
        <v>159</v>
      </c>
      <c r="B79" s="2">
        <v>254900</v>
      </c>
      <c r="E79" s="4">
        <v>142</v>
      </c>
      <c r="F79" s="2">
        <v>260000</v>
      </c>
    </row>
    <row r="80" spans="1:6" x14ac:dyDescent="0.2">
      <c r="A80" s="4">
        <v>160</v>
      </c>
      <c r="B80" s="2">
        <v>320000</v>
      </c>
      <c r="E80" s="4">
        <v>143</v>
      </c>
      <c r="F80" s="2">
        <v>166000</v>
      </c>
    </row>
    <row r="81" spans="1:6" x14ac:dyDescent="0.2">
      <c r="A81" s="4">
        <v>162</v>
      </c>
      <c r="B81" s="2">
        <v>412500</v>
      </c>
      <c r="E81" s="4">
        <v>144</v>
      </c>
      <c r="F81" s="2">
        <v>204000</v>
      </c>
    </row>
    <row r="82" spans="1:6" x14ac:dyDescent="0.2">
      <c r="A82" s="4">
        <v>165</v>
      </c>
      <c r="B82" s="2">
        <v>152000</v>
      </c>
      <c r="E82" s="4">
        <v>145</v>
      </c>
      <c r="F82" s="2">
        <v>125000</v>
      </c>
    </row>
    <row r="83" spans="1:6" x14ac:dyDescent="0.2">
      <c r="A83" s="4">
        <v>166</v>
      </c>
      <c r="B83" s="2">
        <v>127500</v>
      </c>
      <c r="E83" s="4">
        <v>148</v>
      </c>
      <c r="F83" s="2">
        <v>222500</v>
      </c>
    </row>
    <row r="84" spans="1:6" x14ac:dyDescent="0.2">
      <c r="A84" s="4">
        <v>167</v>
      </c>
      <c r="B84" s="2">
        <v>190000</v>
      </c>
      <c r="E84" s="4">
        <v>151</v>
      </c>
      <c r="F84" s="2">
        <v>122000</v>
      </c>
    </row>
    <row r="85" spans="1:6" x14ac:dyDescent="0.2">
      <c r="A85" s="4">
        <v>171</v>
      </c>
      <c r="B85" s="2">
        <v>128500</v>
      </c>
      <c r="E85" s="4">
        <v>153</v>
      </c>
      <c r="F85" s="2">
        <v>190000</v>
      </c>
    </row>
    <row r="86" spans="1:6" x14ac:dyDescent="0.2">
      <c r="A86" s="4">
        <v>176</v>
      </c>
      <c r="B86" s="2">
        <v>243000</v>
      </c>
      <c r="E86" s="4">
        <v>157</v>
      </c>
      <c r="F86" s="2">
        <v>109500</v>
      </c>
    </row>
    <row r="87" spans="1:6" x14ac:dyDescent="0.2">
      <c r="A87" s="4">
        <v>177</v>
      </c>
      <c r="B87" s="2">
        <v>211000</v>
      </c>
      <c r="E87" s="4">
        <v>161</v>
      </c>
      <c r="F87" s="2">
        <v>162500</v>
      </c>
    </row>
    <row r="88" spans="1:6" x14ac:dyDescent="0.2">
      <c r="A88" s="4">
        <v>179</v>
      </c>
      <c r="B88" s="2">
        <v>501837</v>
      </c>
      <c r="E88" s="4">
        <v>163</v>
      </c>
      <c r="F88" s="2">
        <v>220000</v>
      </c>
    </row>
    <row r="89" spans="1:6" x14ac:dyDescent="0.2">
      <c r="A89" s="4">
        <v>180</v>
      </c>
      <c r="B89" s="2">
        <v>100000</v>
      </c>
      <c r="E89" s="4">
        <v>164</v>
      </c>
      <c r="F89" s="2">
        <v>103200</v>
      </c>
    </row>
    <row r="90" spans="1:6" x14ac:dyDescent="0.2">
      <c r="A90" s="4">
        <v>182</v>
      </c>
      <c r="B90" s="2">
        <v>200100</v>
      </c>
      <c r="E90" s="4">
        <v>168</v>
      </c>
      <c r="F90" s="2">
        <v>325624</v>
      </c>
    </row>
    <row r="91" spans="1:6" x14ac:dyDescent="0.2">
      <c r="A91" s="4">
        <v>183</v>
      </c>
      <c r="B91" s="2">
        <v>120000</v>
      </c>
      <c r="E91" s="4">
        <v>169</v>
      </c>
      <c r="F91" s="2">
        <v>183500</v>
      </c>
    </row>
    <row r="92" spans="1:6" x14ac:dyDescent="0.2">
      <c r="A92" s="4">
        <v>185</v>
      </c>
      <c r="B92" s="2">
        <v>127000</v>
      </c>
      <c r="E92" s="4">
        <v>170</v>
      </c>
      <c r="F92" s="2">
        <v>228000</v>
      </c>
    </row>
    <row r="93" spans="1:6" x14ac:dyDescent="0.2">
      <c r="A93" s="4">
        <v>186</v>
      </c>
      <c r="B93" s="2">
        <v>475000</v>
      </c>
      <c r="E93" s="4">
        <v>172</v>
      </c>
      <c r="F93" s="2">
        <v>215000</v>
      </c>
    </row>
    <row r="94" spans="1:6" x14ac:dyDescent="0.2">
      <c r="A94" s="4">
        <v>187</v>
      </c>
      <c r="B94" s="2">
        <v>173000</v>
      </c>
      <c r="E94" s="4">
        <v>173</v>
      </c>
      <c r="F94" s="2">
        <v>239000</v>
      </c>
    </row>
    <row r="95" spans="1:6" x14ac:dyDescent="0.2">
      <c r="A95" s="4">
        <v>188</v>
      </c>
      <c r="B95" s="2">
        <v>135000</v>
      </c>
      <c r="E95" s="4">
        <v>174</v>
      </c>
      <c r="F95" s="2">
        <v>163000</v>
      </c>
    </row>
    <row r="96" spans="1:6" x14ac:dyDescent="0.2">
      <c r="A96" s="4">
        <v>190</v>
      </c>
      <c r="B96" s="2">
        <v>286000</v>
      </c>
      <c r="E96" s="4">
        <v>175</v>
      </c>
      <c r="F96" s="2">
        <v>184000</v>
      </c>
    </row>
    <row r="97" spans="1:6" x14ac:dyDescent="0.2">
      <c r="A97" s="4">
        <v>191</v>
      </c>
      <c r="B97" s="2">
        <v>315000</v>
      </c>
      <c r="E97" s="4">
        <v>178</v>
      </c>
      <c r="F97" s="2">
        <v>172500</v>
      </c>
    </row>
    <row r="98" spans="1:6" x14ac:dyDescent="0.2">
      <c r="A98" s="4">
        <v>192</v>
      </c>
      <c r="B98" s="2">
        <v>184000</v>
      </c>
      <c r="E98" s="4">
        <v>181</v>
      </c>
      <c r="F98" s="2">
        <v>177000</v>
      </c>
    </row>
    <row r="99" spans="1:6" x14ac:dyDescent="0.2">
      <c r="A99" s="4">
        <v>198</v>
      </c>
      <c r="B99" s="2">
        <v>235000</v>
      </c>
      <c r="E99" s="4">
        <v>184</v>
      </c>
      <c r="F99" s="2">
        <v>200000</v>
      </c>
    </row>
    <row r="100" spans="1:6" x14ac:dyDescent="0.2">
      <c r="A100" s="4">
        <v>199</v>
      </c>
      <c r="B100" s="2">
        <v>104000</v>
      </c>
      <c r="E100" s="4">
        <v>189</v>
      </c>
      <c r="F100" s="2">
        <v>153337</v>
      </c>
    </row>
    <row r="101" spans="1:6" x14ac:dyDescent="0.2">
      <c r="A101" s="4">
        <v>200</v>
      </c>
      <c r="B101" s="2">
        <v>274900</v>
      </c>
      <c r="E101" s="4">
        <v>193</v>
      </c>
      <c r="F101" s="2">
        <v>192000</v>
      </c>
    </row>
    <row r="102" spans="1:6" x14ac:dyDescent="0.2">
      <c r="A102" s="4">
        <v>201</v>
      </c>
      <c r="B102" s="2">
        <v>140000</v>
      </c>
      <c r="E102" s="4">
        <v>194</v>
      </c>
      <c r="F102" s="2">
        <v>130000</v>
      </c>
    </row>
    <row r="103" spans="1:6" x14ac:dyDescent="0.2">
      <c r="A103" s="4">
        <v>203</v>
      </c>
      <c r="B103" s="2">
        <v>112000</v>
      </c>
      <c r="E103" s="4">
        <v>195</v>
      </c>
      <c r="F103" s="2">
        <v>127000</v>
      </c>
    </row>
    <row r="104" spans="1:6" x14ac:dyDescent="0.2">
      <c r="A104" s="4">
        <v>205</v>
      </c>
      <c r="B104" s="2">
        <v>110000</v>
      </c>
      <c r="E104" s="4">
        <v>196</v>
      </c>
      <c r="F104" s="2">
        <v>148500</v>
      </c>
    </row>
    <row r="105" spans="1:6" x14ac:dyDescent="0.2">
      <c r="A105" s="4">
        <v>209</v>
      </c>
      <c r="B105" s="2">
        <v>277000</v>
      </c>
      <c r="E105" s="4">
        <v>197</v>
      </c>
      <c r="F105" s="2">
        <v>311872</v>
      </c>
    </row>
    <row r="106" spans="1:6" x14ac:dyDescent="0.2">
      <c r="A106" s="4">
        <v>211</v>
      </c>
      <c r="B106" s="2">
        <v>98000</v>
      </c>
      <c r="E106" s="4">
        <v>202</v>
      </c>
      <c r="F106" s="2">
        <v>171500</v>
      </c>
    </row>
    <row r="107" spans="1:6" x14ac:dyDescent="0.2">
      <c r="A107" s="4">
        <v>216</v>
      </c>
      <c r="B107" s="2">
        <v>134450</v>
      </c>
      <c r="E107" s="4">
        <v>204</v>
      </c>
      <c r="F107" s="2">
        <v>149000</v>
      </c>
    </row>
    <row r="108" spans="1:6" x14ac:dyDescent="0.2">
      <c r="A108" s="4">
        <v>218</v>
      </c>
      <c r="B108" s="2">
        <v>107000</v>
      </c>
      <c r="E108" s="4">
        <v>206</v>
      </c>
      <c r="F108" s="2">
        <v>180500</v>
      </c>
    </row>
    <row r="109" spans="1:6" x14ac:dyDescent="0.2">
      <c r="A109" s="4">
        <v>219</v>
      </c>
      <c r="B109" s="2">
        <v>311500</v>
      </c>
      <c r="E109" s="4">
        <v>207</v>
      </c>
      <c r="F109" s="2">
        <v>143900</v>
      </c>
    </row>
    <row r="110" spans="1:6" x14ac:dyDescent="0.2">
      <c r="A110" s="4">
        <v>220</v>
      </c>
      <c r="B110" s="2">
        <v>167240</v>
      </c>
      <c r="E110" s="4">
        <v>208</v>
      </c>
      <c r="F110" s="2">
        <v>141000</v>
      </c>
    </row>
    <row r="111" spans="1:6" x14ac:dyDescent="0.2">
      <c r="A111" s="4">
        <v>230</v>
      </c>
      <c r="B111" s="2">
        <v>192500</v>
      </c>
      <c r="E111" s="4">
        <v>210</v>
      </c>
      <c r="F111" s="2">
        <v>145000</v>
      </c>
    </row>
    <row r="112" spans="1:6" x14ac:dyDescent="0.2">
      <c r="A112" s="4">
        <v>232</v>
      </c>
      <c r="B112" s="2">
        <v>403000</v>
      </c>
      <c r="E112" s="4">
        <v>212</v>
      </c>
      <c r="F112" s="2">
        <v>186000</v>
      </c>
    </row>
    <row r="113" spans="1:6" x14ac:dyDescent="0.2">
      <c r="A113" s="4">
        <v>238</v>
      </c>
      <c r="B113" s="2">
        <v>194500</v>
      </c>
      <c r="E113" s="4">
        <v>213</v>
      </c>
      <c r="F113" s="2">
        <v>252678</v>
      </c>
    </row>
    <row r="114" spans="1:6" x14ac:dyDescent="0.2">
      <c r="A114" s="4">
        <v>240</v>
      </c>
      <c r="B114" s="2">
        <v>113000</v>
      </c>
      <c r="E114" s="4">
        <v>214</v>
      </c>
      <c r="F114" s="2">
        <v>156000</v>
      </c>
    </row>
    <row r="115" spans="1:6" x14ac:dyDescent="0.2">
      <c r="A115" s="4">
        <v>242</v>
      </c>
      <c r="B115" s="2">
        <v>110500</v>
      </c>
      <c r="E115" s="4">
        <v>215</v>
      </c>
      <c r="F115" s="2">
        <v>161750</v>
      </c>
    </row>
    <row r="116" spans="1:6" x14ac:dyDescent="0.2">
      <c r="A116" s="4">
        <v>243</v>
      </c>
      <c r="B116" s="2">
        <v>79000</v>
      </c>
      <c r="E116" s="4">
        <v>217</v>
      </c>
      <c r="F116" s="2">
        <v>210000</v>
      </c>
    </row>
    <row r="117" spans="1:6" x14ac:dyDescent="0.2">
      <c r="A117" s="4">
        <v>245</v>
      </c>
      <c r="B117" s="2">
        <v>205000</v>
      </c>
      <c r="E117" s="4">
        <v>221</v>
      </c>
      <c r="F117" s="2">
        <v>204900</v>
      </c>
    </row>
    <row r="118" spans="1:6" x14ac:dyDescent="0.2">
      <c r="A118" s="4">
        <v>247</v>
      </c>
      <c r="B118" s="2">
        <v>137000</v>
      </c>
      <c r="E118" s="4">
        <v>222</v>
      </c>
      <c r="F118" s="2">
        <v>200000</v>
      </c>
    </row>
    <row r="119" spans="1:6" x14ac:dyDescent="0.2">
      <c r="A119" s="4">
        <v>250</v>
      </c>
      <c r="B119" s="2">
        <v>277000</v>
      </c>
      <c r="E119" s="4">
        <v>223</v>
      </c>
      <c r="F119" s="2">
        <v>179900</v>
      </c>
    </row>
    <row r="120" spans="1:6" x14ac:dyDescent="0.2">
      <c r="A120" s="4">
        <v>251</v>
      </c>
      <c r="B120" s="2">
        <v>76500</v>
      </c>
      <c r="E120" s="4">
        <v>224</v>
      </c>
      <c r="F120" s="2">
        <v>97000</v>
      </c>
    </row>
    <row r="121" spans="1:6" x14ac:dyDescent="0.2">
      <c r="A121" s="4">
        <v>252</v>
      </c>
      <c r="B121" s="2">
        <v>235000</v>
      </c>
      <c r="E121" s="4">
        <v>225</v>
      </c>
      <c r="F121" s="2">
        <v>386250</v>
      </c>
    </row>
    <row r="122" spans="1:6" x14ac:dyDescent="0.2">
      <c r="A122" s="4">
        <v>254</v>
      </c>
      <c r="B122" s="2">
        <v>158000</v>
      </c>
      <c r="E122" s="4">
        <v>226</v>
      </c>
      <c r="F122" s="2">
        <v>112000</v>
      </c>
    </row>
    <row r="123" spans="1:6" x14ac:dyDescent="0.2">
      <c r="A123" s="4">
        <v>263</v>
      </c>
      <c r="B123" s="2">
        <v>151000</v>
      </c>
      <c r="E123" s="4">
        <v>227</v>
      </c>
      <c r="F123" s="2">
        <v>290000</v>
      </c>
    </row>
    <row r="124" spans="1:6" x14ac:dyDescent="0.2">
      <c r="A124" s="4">
        <v>264</v>
      </c>
      <c r="B124" s="2">
        <v>130000</v>
      </c>
      <c r="E124" s="4">
        <v>228</v>
      </c>
      <c r="F124" s="2">
        <v>106000</v>
      </c>
    </row>
    <row r="125" spans="1:6" x14ac:dyDescent="0.2">
      <c r="A125" s="4">
        <v>265</v>
      </c>
      <c r="B125" s="2">
        <v>73000</v>
      </c>
      <c r="E125" s="4">
        <v>229</v>
      </c>
      <c r="F125" s="2">
        <v>125000</v>
      </c>
    </row>
    <row r="126" spans="1:6" x14ac:dyDescent="0.2">
      <c r="A126" s="4">
        <v>268</v>
      </c>
      <c r="B126" s="2">
        <v>179500</v>
      </c>
      <c r="E126" s="4">
        <v>231</v>
      </c>
      <c r="F126" s="2">
        <v>148000</v>
      </c>
    </row>
    <row r="127" spans="1:6" x14ac:dyDescent="0.2">
      <c r="A127" s="4">
        <v>269</v>
      </c>
      <c r="B127" s="2">
        <v>120500</v>
      </c>
      <c r="E127" s="4">
        <v>233</v>
      </c>
      <c r="F127" s="2">
        <v>94500</v>
      </c>
    </row>
    <row r="128" spans="1:6" x14ac:dyDescent="0.2">
      <c r="A128" s="4">
        <v>272</v>
      </c>
      <c r="B128" s="2">
        <v>241500</v>
      </c>
      <c r="E128" s="4">
        <v>234</v>
      </c>
      <c r="F128" s="2">
        <v>128200</v>
      </c>
    </row>
    <row r="129" spans="1:6" x14ac:dyDescent="0.2">
      <c r="A129" s="4">
        <v>273</v>
      </c>
      <c r="B129" s="2">
        <v>290000</v>
      </c>
      <c r="E129" s="4">
        <v>235</v>
      </c>
      <c r="F129" s="2">
        <v>216500</v>
      </c>
    </row>
    <row r="130" spans="1:6" x14ac:dyDescent="0.2">
      <c r="A130" s="4">
        <v>274</v>
      </c>
      <c r="B130" s="2">
        <v>139000</v>
      </c>
      <c r="E130" s="4">
        <v>236</v>
      </c>
      <c r="F130" s="2">
        <v>89500</v>
      </c>
    </row>
    <row r="131" spans="1:6" x14ac:dyDescent="0.2">
      <c r="A131" s="4">
        <v>276</v>
      </c>
      <c r="B131" s="2">
        <v>205000</v>
      </c>
      <c r="E131" s="4">
        <v>237</v>
      </c>
      <c r="F131" s="2">
        <v>185500</v>
      </c>
    </row>
    <row r="132" spans="1:6" x14ac:dyDescent="0.2">
      <c r="A132" s="4">
        <v>279</v>
      </c>
      <c r="B132" s="2">
        <v>415298</v>
      </c>
      <c r="E132" s="4">
        <v>239</v>
      </c>
      <c r="F132" s="2">
        <v>318000</v>
      </c>
    </row>
    <row r="133" spans="1:6" x14ac:dyDescent="0.2">
      <c r="A133" s="4">
        <v>283</v>
      </c>
      <c r="B133" s="2">
        <v>207500</v>
      </c>
      <c r="E133" s="4">
        <v>241</v>
      </c>
      <c r="F133" s="2">
        <v>262500</v>
      </c>
    </row>
    <row r="134" spans="1:6" x14ac:dyDescent="0.2">
      <c r="A134" s="4">
        <v>284</v>
      </c>
      <c r="B134" s="2">
        <v>244600</v>
      </c>
      <c r="E134" s="4">
        <v>244</v>
      </c>
      <c r="F134" s="2">
        <v>120000</v>
      </c>
    </row>
    <row r="135" spans="1:6" x14ac:dyDescent="0.2">
      <c r="A135" s="4">
        <v>286</v>
      </c>
      <c r="B135" s="2">
        <v>164700</v>
      </c>
      <c r="E135" s="4">
        <v>246</v>
      </c>
      <c r="F135" s="2">
        <v>241500</v>
      </c>
    </row>
    <row r="136" spans="1:6" x14ac:dyDescent="0.2">
      <c r="A136" s="4">
        <v>287</v>
      </c>
      <c r="B136" s="2">
        <v>159000</v>
      </c>
      <c r="E136" s="4">
        <v>248</v>
      </c>
      <c r="F136" s="2">
        <v>140000</v>
      </c>
    </row>
    <row r="137" spans="1:6" x14ac:dyDescent="0.2">
      <c r="A137" s="4">
        <v>290</v>
      </c>
      <c r="B137" s="2">
        <v>153575</v>
      </c>
      <c r="E137" s="4">
        <v>249</v>
      </c>
      <c r="F137" s="2">
        <v>180000</v>
      </c>
    </row>
    <row r="138" spans="1:6" x14ac:dyDescent="0.2">
      <c r="A138" s="4">
        <v>292</v>
      </c>
      <c r="B138" s="2">
        <v>135900</v>
      </c>
      <c r="E138" s="4">
        <v>253</v>
      </c>
      <c r="F138" s="2">
        <v>173000</v>
      </c>
    </row>
    <row r="139" spans="1:6" x14ac:dyDescent="0.2">
      <c r="A139" s="4">
        <v>293</v>
      </c>
      <c r="B139" s="2">
        <v>131000</v>
      </c>
      <c r="E139" s="4">
        <v>255</v>
      </c>
      <c r="F139" s="2">
        <v>145000</v>
      </c>
    </row>
    <row r="140" spans="1:6" x14ac:dyDescent="0.2">
      <c r="A140" s="4">
        <v>294</v>
      </c>
      <c r="B140" s="2">
        <v>235000</v>
      </c>
      <c r="E140" s="4">
        <v>256</v>
      </c>
      <c r="F140" s="2">
        <v>230000</v>
      </c>
    </row>
    <row r="141" spans="1:6" x14ac:dyDescent="0.2">
      <c r="A141" s="4">
        <v>298</v>
      </c>
      <c r="B141" s="2">
        <v>239000</v>
      </c>
      <c r="E141" s="4">
        <v>257</v>
      </c>
      <c r="F141" s="2">
        <v>207500</v>
      </c>
    </row>
    <row r="142" spans="1:6" x14ac:dyDescent="0.2">
      <c r="A142" s="4">
        <v>300</v>
      </c>
      <c r="B142" s="2">
        <v>158500</v>
      </c>
      <c r="E142" s="4">
        <v>258</v>
      </c>
      <c r="F142" s="2">
        <v>220000</v>
      </c>
    </row>
    <row r="143" spans="1:6" x14ac:dyDescent="0.2">
      <c r="A143" s="4">
        <v>302</v>
      </c>
      <c r="B143" s="2">
        <v>267000</v>
      </c>
      <c r="E143" s="4">
        <v>259</v>
      </c>
      <c r="F143" s="2">
        <v>231500</v>
      </c>
    </row>
    <row r="144" spans="1:6" x14ac:dyDescent="0.2">
      <c r="A144" s="4">
        <v>303</v>
      </c>
      <c r="B144" s="2">
        <v>205000</v>
      </c>
      <c r="E144" s="4">
        <v>260</v>
      </c>
      <c r="F144" s="2">
        <v>97000</v>
      </c>
    </row>
    <row r="145" spans="1:6" x14ac:dyDescent="0.2">
      <c r="A145" s="4">
        <v>305</v>
      </c>
      <c r="B145" s="2">
        <v>295000</v>
      </c>
      <c r="E145" s="4">
        <v>261</v>
      </c>
      <c r="F145" s="2">
        <v>176000</v>
      </c>
    </row>
    <row r="146" spans="1:6" x14ac:dyDescent="0.2">
      <c r="A146" s="4">
        <v>306</v>
      </c>
      <c r="B146" s="2">
        <v>305900</v>
      </c>
      <c r="E146" s="4">
        <v>262</v>
      </c>
      <c r="F146" s="2">
        <v>276000</v>
      </c>
    </row>
    <row r="147" spans="1:6" x14ac:dyDescent="0.2">
      <c r="A147" s="4">
        <v>307</v>
      </c>
      <c r="B147" s="2">
        <v>225000</v>
      </c>
      <c r="E147" s="4">
        <v>266</v>
      </c>
      <c r="F147" s="2">
        <v>175500</v>
      </c>
    </row>
    <row r="148" spans="1:6" x14ac:dyDescent="0.2">
      <c r="A148" s="4">
        <v>308</v>
      </c>
      <c r="B148" s="2">
        <v>89500</v>
      </c>
      <c r="E148" s="4">
        <v>267</v>
      </c>
      <c r="F148" s="2">
        <v>185000</v>
      </c>
    </row>
    <row r="149" spans="1:6" x14ac:dyDescent="0.2">
      <c r="A149" s="4">
        <v>309</v>
      </c>
      <c r="B149" s="2">
        <v>82500</v>
      </c>
      <c r="E149" s="4">
        <v>270</v>
      </c>
      <c r="F149" s="2">
        <v>148000</v>
      </c>
    </row>
    <row r="150" spans="1:6" x14ac:dyDescent="0.2">
      <c r="A150" s="4">
        <v>310</v>
      </c>
      <c r="B150" s="2">
        <v>360000</v>
      </c>
      <c r="E150" s="4">
        <v>271</v>
      </c>
      <c r="F150" s="2">
        <v>266000</v>
      </c>
    </row>
    <row r="151" spans="1:6" x14ac:dyDescent="0.2">
      <c r="A151" s="4">
        <v>311</v>
      </c>
      <c r="B151" s="2">
        <v>165600</v>
      </c>
      <c r="E151" s="4">
        <v>275</v>
      </c>
      <c r="F151" s="2">
        <v>124500</v>
      </c>
    </row>
    <row r="152" spans="1:6" x14ac:dyDescent="0.2">
      <c r="A152" s="4">
        <v>312</v>
      </c>
      <c r="B152" s="2">
        <v>132000</v>
      </c>
      <c r="E152" s="4">
        <v>277</v>
      </c>
      <c r="F152" s="2">
        <v>201000</v>
      </c>
    </row>
    <row r="153" spans="1:6" x14ac:dyDescent="0.2">
      <c r="A153" s="4">
        <v>313</v>
      </c>
      <c r="B153" s="2">
        <v>119900</v>
      </c>
      <c r="E153" s="4">
        <v>278</v>
      </c>
      <c r="F153" s="2">
        <v>141000</v>
      </c>
    </row>
    <row r="154" spans="1:6" x14ac:dyDescent="0.2">
      <c r="A154" s="4">
        <v>315</v>
      </c>
      <c r="B154" s="2">
        <v>178000</v>
      </c>
      <c r="E154" s="4">
        <v>280</v>
      </c>
      <c r="F154" s="2">
        <v>192000</v>
      </c>
    </row>
    <row r="155" spans="1:6" x14ac:dyDescent="0.2">
      <c r="A155" s="4">
        <v>316</v>
      </c>
      <c r="B155" s="2">
        <v>188500</v>
      </c>
      <c r="E155" s="4">
        <v>281</v>
      </c>
      <c r="F155" s="2">
        <v>228500</v>
      </c>
    </row>
    <row r="156" spans="1:6" x14ac:dyDescent="0.2">
      <c r="A156" s="4">
        <v>323</v>
      </c>
      <c r="B156" s="2">
        <v>301000</v>
      </c>
      <c r="E156" s="4">
        <v>282</v>
      </c>
      <c r="F156" s="2">
        <v>185000</v>
      </c>
    </row>
    <row r="157" spans="1:6" x14ac:dyDescent="0.2">
      <c r="A157" s="4">
        <v>324</v>
      </c>
      <c r="B157" s="2">
        <v>126175</v>
      </c>
      <c r="E157" s="4">
        <v>285</v>
      </c>
      <c r="F157" s="2">
        <v>179200</v>
      </c>
    </row>
    <row r="158" spans="1:6" x14ac:dyDescent="0.2">
      <c r="A158" s="4">
        <v>325</v>
      </c>
      <c r="B158" s="2">
        <v>242000</v>
      </c>
      <c r="E158" s="4">
        <v>288</v>
      </c>
      <c r="F158" s="2">
        <v>88000</v>
      </c>
    </row>
    <row r="159" spans="1:6" x14ac:dyDescent="0.2">
      <c r="A159" s="4">
        <v>326</v>
      </c>
      <c r="B159" s="2">
        <v>87000</v>
      </c>
      <c r="E159" s="4">
        <v>289</v>
      </c>
      <c r="F159" s="2">
        <v>122000</v>
      </c>
    </row>
    <row r="160" spans="1:6" x14ac:dyDescent="0.2">
      <c r="A160" s="4">
        <v>329</v>
      </c>
      <c r="B160" s="2">
        <v>214500</v>
      </c>
      <c r="E160" s="4">
        <v>291</v>
      </c>
      <c r="F160" s="2">
        <v>233230</v>
      </c>
    </row>
    <row r="161" spans="1:6" x14ac:dyDescent="0.2">
      <c r="A161" s="4">
        <v>330</v>
      </c>
      <c r="B161" s="2">
        <v>78000</v>
      </c>
      <c r="E161" s="4">
        <v>295</v>
      </c>
      <c r="F161" s="2">
        <v>167000</v>
      </c>
    </row>
    <row r="162" spans="1:6" x14ac:dyDescent="0.2">
      <c r="A162" s="4">
        <v>332</v>
      </c>
      <c r="B162" s="2">
        <v>139000</v>
      </c>
      <c r="E162" s="4">
        <v>296</v>
      </c>
      <c r="F162" s="2">
        <v>142500</v>
      </c>
    </row>
    <row r="163" spans="1:6" x14ac:dyDescent="0.2">
      <c r="A163" s="4">
        <v>333</v>
      </c>
      <c r="B163" s="2">
        <v>284000</v>
      </c>
      <c r="E163" s="4">
        <v>297</v>
      </c>
      <c r="F163" s="2">
        <v>152000</v>
      </c>
    </row>
    <row r="164" spans="1:6" x14ac:dyDescent="0.2">
      <c r="A164" s="4">
        <v>337</v>
      </c>
      <c r="B164" s="2">
        <v>377426</v>
      </c>
      <c r="E164" s="4">
        <v>299</v>
      </c>
      <c r="F164" s="2">
        <v>175000</v>
      </c>
    </row>
    <row r="165" spans="1:6" x14ac:dyDescent="0.2">
      <c r="A165" s="4">
        <v>338</v>
      </c>
      <c r="B165" s="2">
        <v>214000</v>
      </c>
      <c r="E165" s="4">
        <v>301</v>
      </c>
      <c r="F165" s="2">
        <v>157000</v>
      </c>
    </row>
    <row r="166" spans="1:6" x14ac:dyDescent="0.2">
      <c r="A166" s="4">
        <v>339</v>
      </c>
      <c r="B166" s="2">
        <v>202500</v>
      </c>
      <c r="E166" s="4">
        <v>304</v>
      </c>
      <c r="F166" s="2">
        <v>149900</v>
      </c>
    </row>
    <row r="167" spans="1:6" x14ac:dyDescent="0.2">
      <c r="A167" s="4">
        <v>340</v>
      </c>
      <c r="B167" s="2">
        <v>155000</v>
      </c>
      <c r="E167" s="4">
        <v>314</v>
      </c>
      <c r="F167" s="2">
        <v>375000</v>
      </c>
    </row>
    <row r="168" spans="1:6" x14ac:dyDescent="0.2">
      <c r="A168" s="4">
        <v>343</v>
      </c>
      <c r="B168" s="2">
        <v>87500</v>
      </c>
      <c r="E168" s="4">
        <v>317</v>
      </c>
      <c r="F168" s="2">
        <v>260000</v>
      </c>
    </row>
    <row r="169" spans="1:6" x14ac:dyDescent="0.2">
      <c r="A169" s="4">
        <v>346</v>
      </c>
      <c r="B169" s="2">
        <v>140200</v>
      </c>
      <c r="E169" s="4">
        <v>318</v>
      </c>
      <c r="F169" s="2">
        <v>270000</v>
      </c>
    </row>
    <row r="170" spans="1:6" x14ac:dyDescent="0.2">
      <c r="A170" s="4">
        <v>347</v>
      </c>
      <c r="B170" s="2">
        <v>151500</v>
      </c>
      <c r="E170" s="4">
        <v>319</v>
      </c>
      <c r="F170" s="2">
        <v>260000</v>
      </c>
    </row>
    <row r="171" spans="1:6" x14ac:dyDescent="0.2">
      <c r="A171" s="4">
        <v>349</v>
      </c>
      <c r="B171" s="2">
        <v>154000</v>
      </c>
      <c r="E171" s="4">
        <v>320</v>
      </c>
      <c r="F171" s="2">
        <v>187500</v>
      </c>
    </row>
    <row r="172" spans="1:6" x14ac:dyDescent="0.2">
      <c r="A172" s="4">
        <v>350</v>
      </c>
      <c r="B172" s="2">
        <v>437154</v>
      </c>
      <c r="E172" s="4">
        <v>321</v>
      </c>
      <c r="F172" s="2">
        <v>342643</v>
      </c>
    </row>
    <row r="173" spans="1:6" x14ac:dyDescent="0.2">
      <c r="A173" s="4">
        <v>353</v>
      </c>
      <c r="B173" s="2">
        <v>95000</v>
      </c>
      <c r="E173" s="4">
        <v>322</v>
      </c>
      <c r="F173" s="2">
        <v>354000</v>
      </c>
    </row>
    <row r="174" spans="1:6" x14ac:dyDescent="0.2">
      <c r="A174" s="4">
        <v>354</v>
      </c>
      <c r="B174" s="2">
        <v>105900</v>
      </c>
      <c r="E174" s="4">
        <v>327</v>
      </c>
      <c r="F174" s="2">
        <v>324000</v>
      </c>
    </row>
    <row r="175" spans="1:6" x14ac:dyDescent="0.2">
      <c r="A175" s="4">
        <v>355</v>
      </c>
      <c r="B175" s="2">
        <v>140000</v>
      </c>
      <c r="E175" s="4">
        <v>328</v>
      </c>
      <c r="F175" s="2">
        <v>145250</v>
      </c>
    </row>
    <row r="176" spans="1:6" x14ac:dyDescent="0.2">
      <c r="A176" s="4">
        <v>362</v>
      </c>
      <c r="B176" s="2">
        <v>145000</v>
      </c>
      <c r="E176" s="4">
        <v>331</v>
      </c>
      <c r="F176" s="2">
        <v>119000</v>
      </c>
    </row>
    <row r="177" spans="1:6" x14ac:dyDescent="0.2">
      <c r="A177" s="4">
        <v>364</v>
      </c>
      <c r="B177" s="2">
        <v>118000</v>
      </c>
      <c r="E177" s="4">
        <v>334</v>
      </c>
      <c r="F177" s="2">
        <v>207000</v>
      </c>
    </row>
    <row r="178" spans="1:6" x14ac:dyDescent="0.2">
      <c r="A178" s="4">
        <v>366</v>
      </c>
      <c r="B178" s="2">
        <v>147000</v>
      </c>
      <c r="E178" s="4">
        <v>335</v>
      </c>
      <c r="F178" s="2">
        <v>192000</v>
      </c>
    </row>
    <row r="179" spans="1:6" x14ac:dyDescent="0.2">
      <c r="A179" s="4">
        <v>370</v>
      </c>
      <c r="B179" s="2">
        <v>162000</v>
      </c>
      <c r="E179" s="4">
        <v>336</v>
      </c>
      <c r="F179" s="2">
        <v>228950</v>
      </c>
    </row>
    <row r="180" spans="1:6" x14ac:dyDescent="0.2">
      <c r="A180" s="4">
        <v>375</v>
      </c>
      <c r="B180" s="2">
        <v>219500</v>
      </c>
      <c r="E180" s="4">
        <v>341</v>
      </c>
      <c r="F180" s="2">
        <v>202900</v>
      </c>
    </row>
    <row r="181" spans="1:6" x14ac:dyDescent="0.2">
      <c r="A181" s="4">
        <v>376</v>
      </c>
      <c r="B181" s="2">
        <v>61000</v>
      </c>
      <c r="E181" s="4">
        <v>342</v>
      </c>
      <c r="F181" s="2">
        <v>82000</v>
      </c>
    </row>
    <row r="182" spans="1:6" x14ac:dyDescent="0.2">
      <c r="A182" s="4">
        <v>378</v>
      </c>
      <c r="B182" s="2">
        <v>340000</v>
      </c>
      <c r="E182" s="4">
        <v>344</v>
      </c>
      <c r="F182" s="2">
        <v>266000</v>
      </c>
    </row>
    <row r="183" spans="1:6" x14ac:dyDescent="0.2">
      <c r="A183" s="4">
        <v>381</v>
      </c>
      <c r="B183" s="2">
        <v>127000</v>
      </c>
      <c r="E183" s="4">
        <v>345</v>
      </c>
      <c r="F183" s="2">
        <v>85000</v>
      </c>
    </row>
    <row r="184" spans="1:6" x14ac:dyDescent="0.2">
      <c r="A184" s="4">
        <v>384</v>
      </c>
      <c r="B184" s="2">
        <v>76000</v>
      </c>
      <c r="E184" s="4">
        <v>348</v>
      </c>
      <c r="F184" s="2">
        <v>157500</v>
      </c>
    </row>
    <row r="185" spans="1:6" x14ac:dyDescent="0.2">
      <c r="A185" s="4">
        <v>386</v>
      </c>
      <c r="B185" s="2">
        <v>192000</v>
      </c>
      <c r="E185" s="4">
        <v>351</v>
      </c>
      <c r="F185" s="2">
        <v>318061</v>
      </c>
    </row>
    <row r="186" spans="1:6" x14ac:dyDescent="0.2">
      <c r="A186" s="4">
        <v>387</v>
      </c>
      <c r="B186" s="2">
        <v>81000</v>
      </c>
      <c r="E186" s="4">
        <v>352</v>
      </c>
      <c r="F186" s="2">
        <v>190000</v>
      </c>
    </row>
    <row r="187" spans="1:6" x14ac:dyDescent="0.2">
      <c r="A187" s="4">
        <v>389</v>
      </c>
      <c r="B187" s="2">
        <v>191000</v>
      </c>
      <c r="E187" s="4">
        <v>356</v>
      </c>
      <c r="F187" s="2">
        <v>177500</v>
      </c>
    </row>
    <row r="188" spans="1:6" x14ac:dyDescent="0.2">
      <c r="A188" s="4">
        <v>390</v>
      </c>
      <c r="B188" s="2">
        <v>426000</v>
      </c>
      <c r="E188" s="4">
        <v>357</v>
      </c>
      <c r="F188" s="2">
        <v>173000</v>
      </c>
    </row>
    <row r="189" spans="1:6" x14ac:dyDescent="0.2">
      <c r="A189" s="4">
        <v>391</v>
      </c>
      <c r="B189" s="2">
        <v>119000</v>
      </c>
      <c r="E189" s="4">
        <v>358</v>
      </c>
      <c r="F189" s="2">
        <v>134000</v>
      </c>
    </row>
    <row r="190" spans="1:6" x14ac:dyDescent="0.2">
      <c r="A190" s="4">
        <v>392</v>
      </c>
      <c r="B190" s="2">
        <v>215000</v>
      </c>
      <c r="E190" s="4">
        <v>359</v>
      </c>
      <c r="F190" s="2">
        <v>130000</v>
      </c>
    </row>
    <row r="191" spans="1:6" x14ac:dyDescent="0.2">
      <c r="A191" s="4">
        <v>394</v>
      </c>
      <c r="B191" s="2">
        <v>100000</v>
      </c>
      <c r="E191" s="4">
        <v>360</v>
      </c>
      <c r="F191" s="2">
        <v>280000</v>
      </c>
    </row>
    <row r="192" spans="1:6" x14ac:dyDescent="0.2">
      <c r="A192" s="4">
        <v>395</v>
      </c>
      <c r="B192" s="2">
        <v>109000</v>
      </c>
      <c r="E192" s="4">
        <v>361</v>
      </c>
      <c r="F192" s="2">
        <v>156000</v>
      </c>
    </row>
    <row r="193" spans="1:6" x14ac:dyDescent="0.2">
      <c r="A193" s="4">
        <v>399</v>
      </c>
      <c r="B193" s="2">
        <v>67000</v>
      </c>
      <c r="E193" s="4">
        <v>363</v>
      </c>
      <c r="F193" s="2">
        <v>198500</v>
      </c>
    </row>
    <row r="194" spans="1:6" x14ac:dyDescent="0.2">
      <c r="A194" s="4">
        <v>400</v>
      </c>
      <c r="B194" s="2">
        <v>241000</v>
      </c>
      <c r="E194" s="4">
        <v>365</v>
      </c>
      <c r="F194" s="2">
        <v>190000</v>
      </c>
    </row>
    <row r="195" spans="1:6" x14ac:dyDescent="0.2">
      <c r="A195" s="4">
        <v>403</v>
      </c>
      <c r="B195" s="2">
        <v>108000</v>
      </c>
      <c r="E195" s="4">
        <v>367</v>
      </c>
      <c r="F195" s="2">
        <v>159000</v>
      </c>
    </row>
    <row r="196" spans="1:6" x14ac:dyDescent="0.2">
      <c r="A196" s="4">
        <v>405</v>
      </c>
      <c r="B196" s="2">
        <v>168000</v>
      </c>
      <c r="E196" s="4">
        <v>368</v>
      </c>
      <c r="F196" s="2">
        <v>165000</v>
      </c>
    </row>
    <row r="197" spans="1:6" x14ac:dyDescent="0.2">
      <c r="A197" s="4">
        <v>406</v>
      </c>
      <c r="B197" s="2">
        <v>150000</v>
      </c>
      <c r="E197" s="4">
        <v>369</v>
      </c>
      <c r="F197" s="2">
        <v>132000</v>
      </c>
    </row>
    <row r="198" spans="1:6" x14ac:dyDescent="0.2">
      <c r="A198" s="4">
        <v>407</v>
      </c>
      <c r="B198" s="2">
        <v>115000</v>
      </c>
      <c r="E198" s="4">
        <v>371</v>
      </c>
      <c r="F198" s="2">
        <v>172400</v>
      </c>
    </row>
    <row r="199" spans="1:6" x14ac:dyDescent="0.2">
      <c r="A199" s="4">
        <v>408</v>
      </c>
      <c r="B199" s="2">
        <v>177000</v>
      </c>
      <c r="E199" s="4">
        <v>372</v>
      </c>
      <c r="F199" s="2">
        <v>134432</v>
      </c>
    </row>
    <row r="200" spans="1:6" x14ac:dyDescent="0.2">
      <c r="A200" s="4">
        <v>410</v>
      </c>
      <c r="B200" s="2">
        <v>339750</v>
      </c>
      <c r="E200" s="4">
        <v>373</v>
      </c>
      <c r="F200" s="2">
        <v>125000</v>
      </c>
    </row>
    <row r="201" spans="1:6" x14ac:dyDescent="0.2">
      <c r="A201" s="4">
        <v>414</v>
      </c>
      <c r="B201" s="2">
        <v>115000</v>
      </c>
      <c r="E201" s="4">
        <v>374</v>
      </c>
      <c r="F201" s="2">
        <v>123000</v>
      </c>
    </row>
    <row r="202" spans="1:6" x14ac:dyDescent="0.2">
      <c r="A202" s="4">
        <v>418</v>
      </c>
      <c r="B202" s="2">
        <v>239000</v>
      </c>
      <c r="E202" s="4">
        <v>377</v>
      </c>
      <c r="F202" s="2">
        <v>148000</v>
      </c>
    </row>
    <row r="203" spans="1:6" x14ac:dyDescent="0.2">
      <c r="A203" s="4">
        <v>419</v>
      </c>
      <c r="B203" s="2">
        <v>126000</v>
      </c>
      <c r="E203" s="4">
        <v>379</v>
      </c>
      <c r="F203" s="2">
        <v>394432</v>
      </c>
    </row>
    <row r="204" spans="1:6" x14ac:dyDescent="0.2">
      <c r="A204" s="4">
        <v>421</v>
      </c>
      <c r="B204" s="2">
        <v>206300</v>
      </c>
      <c r="E204" s="4">
        <v>380</v>
      </c>
      <c r="F204" s="2">
        <v>179000</v>
      </c>
    </row>
    <row r="205" spans="1:6" x14ac:dyDescent="0.2">
      <c r="A205" s="4">
        <v>422</v>
      </c>
      <c r="B205" s="2">
        <v>215000</v>
      </c>
      <c r="E205" s="4">
        <v>382</v>
      </c>
      <c r="F205" s="2">
        <v>187750</v>
      </c>
    </row>
    <row r="206" spans="1:6" x14ac:dyDescent="0.2">
      <c r="A206" s="4">
        <v>426</v>
      </c>
      <c r="B206" s="2">
        <v>135000</v>
      </c>
      <c r="E206" s="4">
        <v>383</v>
      </c>
      <c r="F206" s="2">
        <v>213500</v>
      </c>
    </row>
    <row r="207" spans="1:6" x14ac:dyDescent="0.2">
      <c r="A207" s="4">
        <v>432</v>
      </c>
      <c r="B207" s="2">
        <v>79900</v>
      </c>
      <c r="E207" s="4">
        <v>385</v>
      </c>
      <c r="F207" s="2">
        <v>240000</v>
      </c>
    </row>
    <row r="208" spans="1:6" x14ac:dyDescent="0.2">
      <c r="A208" s="4">
        <v>434</v>
      </c>
      <c r="B208" s="2">
        <v>181000</v>
      </c>
      <c r="E208" s="4">
        <v>388</v>
      </c>
      <c r="F208" s="2">
        <v>125000</v>
      </c>
    </row>
    <row r="209" spans="1:6" x14ac:dyDescent="0.2">
      <c r="A209" s="4">
        <v>437</v>
      </c>
      <c r="B209" s="2">
        <v>116000</v>
      </c>
      <c r="E209" s="4">
        <v>393</v>
      </c>
      <c r="F209" s="2">
        <v>106500</v>
      </c>
    </row>
    <row r="210" spans="1:6" x14ac:dyDescent="0.2">
      <c r="A210" s="4">
        <v>438</v>
      </c>
      <c r="B210" s="2">
        <v>119000</v>
      </c>
      <c r="E210" s="4">
        <v>396</v>
      </c>
      <c r="F210" s="2">
        <v>129000</v>
      </c>
    </row>
    <row r="211" spans="1:6" x14ac:dyDescent="0.2">
      <c r="A211" s="4">
        <v>439</v>
      </c>
      <c r="B211" s="2">
        <v>90350</v>
      </c>
      <c r="E211" s="4">
        <v>397</v>
      </c>
      <c r="F211" s="2">
        <v>123000</v>
      </c>
    </row>
    <row r="212" spans="1:6" x14ac:dyDescent="0.2">
      <c r="A212" s="4">
        <v>440</v>
      </c>
      <c r="B212" s="2">
        <v>110000</v>
      </c>
      <c r="E212" s="4">
        <v>398</v>
      </c>
      <c r="F212" s="2">
        <v>169500</v>
      </c>
    </row>
    <row r="213" spans="1:6" x14ac:dyDescent="0.2">
      <c r="A213" s="4">
        <v>443</v>
      </c>
      <c r="B213" s="2">
        <v>162900</v>
      </c>
      <c r="E213" s="4">
        <v>401</v>
      </c>
      <c r="F213" s="2">
        <v>245500</v>
      </c>
    </row>
    <row r="214" spans="1:6" x14ac:dyDescent="0.2">
      <c r="A214" s="4">
        <v>444</v>
      </c>
      <c r="B214" s="2">
        <v>172500</v>
      </c>
      <c r="E214" s="4">
        <v>402</v>
      </c>
      <c r="F214" s="2">
        <v>164990</v>
      </c>
    </row>
    <row r="215" spans="1:6" x14ac:dyDescent="0.2">
      <c r="A215" s="4">
        <v>445</v>
      </c>
      <c r="B215" s="2">
        <v>210000</v>
      </c>
      <c r="E215" s="4">
        <v>404</v>
      </c>
      <c r="F215" s="2">
        <v>258000</v>
      </c>
    </row>
    <row r="216" spans="1:6" x14ac:dyDescent="0.2">
      <c r="A216" s="4">
        <v>447</v>
      </c>
      <c r="B216" s="2">
        <v>190000</v>
      </c>
      <c r="E216" s="4">
        <v>409</v>
      </c>
      <c r="F216" s="2">
        <v>280000</v>
      </c>
    </row>
    <row r="217" spans="1:6" x14ac:dyDescent="0.2">
      <c r="A217" s="4">
        <v>448</v>
      </c>
      <c r="B217" s="2">
        <v>199900</v>
      </c>
      <c r="E217" s="4">
        <v>411</v>
      </c>
      <c r="F217" s="2">
        <v>60000</v>
      </c>
    </row>
    <row r="218" spans="1:6" x14ac:dyDescent="0.2">
      <c r="A218" s="4">
        <v>449</v>
      </c>
      <c r="B218" s="2">
        <v>119500</v>
      </c>
      <c r="E218" s="4">
        <v>412</v>
      </c>
      <c r="F218" s="2">
        <v>145000</v>
      </c>
    </row>
    <row r="219" spans="1:6" x14ac:dyDescent="0.2">
      <c r="A219" s="4">
        <v>450</v>
      </c>
      <c r="B219" s="2">
        <v>120000</v>
      </c>
      <c r="E219" s="4">
        <v>413</v>
      </c>
      <c r="F219" s="2">
        <v>222000</v>
      </c>
    </row>
    <row r="220" spans="1:6" x14ac:dyDescent="0.2">
      <c r="A220" s="4">
        <v>451</v>
      </c>
      <c r="B220" s="2">
        <v>110000</v>
      </c>
      <c r="E220" s="4">
        <v>415</v>
      </c>
      <c r="F220" s="2">
        <v>228000</v>
      </c>
    </row>
    <row r="221" spans="1:6" x14ac:dyDescent="0.2">
      <c r="A221" s="4">
        <v>453</v>
      </c>
      <c r="B221" s="2">
        <v>204000</v>
      </c>
      <c r="E221" s="4">
        <v>416</v>
      </c>
      <c r="F221" s="2">
        <v>181134</v>
      </c>
    </row>
    <row r="222" spans="1:6" x14ac:dyDescent="0.2">
      <c r="A222" s="4">
        <v>457</v>
      </c>
      <c r="B222" s="2">
        <v>98000</v>
      </c>
      <c r="E222" s="4">
        <v>417</v>
      </c>
      <c r="F222" s="2">
        <v>149500</v>
      </c>
    </row>
    <row r="223" spans="1:6" x14ac:dyDescent="0.2">
      <c r="A223" s="4">
        <v>458</v>
      </c>
      <c r="B223" s="2">
        <v>256000</v>
      </c>
      <c r="E223" s="4">
        <v>420</v>
      </c>
      <c r="F223" s="2">
        <v>142000</v>
      </c>
    </row>
    <row r="224" spans="1:6" x14ac:dyDescent="0.2">
      <c r="A224" s="4">
        <v>459</v>
      </c>
      <c r="B224" s="2">
        <v>161000</v>
      </c>
      <c r="E224" s="4">
        <v>423</v>
      </c>
      <c r="F224" s="2">
        <v>113000</v>
      </c>
    </row>
    <row r="225" spans="1:6" x14ac:dyDescent="0.2">
      <c r="A225" s="4">
        <v>462</v>
      </c>
      <c r="B225" s="2">
        <v>155000</v>
      </c>
      <c r="E225" s="4">
        <v>424</v>
      </c>
      <c r="F225" s="2">
        <v>315000</v>
      </c>
    </row>
    <row r="226" spans="1:6" x14ac:dyDescent="0.2">
      <c r="A226" s="4">
        <v>464</v>
      </c>
      <c r="B226" s="2">
        <v>188700</v>
      </c>
      <c r="E226" s="4">
        <v>425</v>
      </c>
      <c r="F226" s="2">
        <v>139000</v>
      </c>
    </row>
    <row r="227" spans="1:6" x14ac:dyDescent="0.2">
      <c r="A227" s="4">
        <v>468</v>
      </c>
      <c r="B227" s="2">
        <v>146500</v>
      </c>
      <c r="E227" s="4">
        <v>427</v>
      </c>
      <c r="F227" s="2">
        <v>275000</v>
      </c>
    </row>
    <row r="228" spans="1:6" x14ac:dyDescent="0.2">
      <c r="A228" s="4">
        <v>474</v>
      </c>
      <c r="B228" s="2">
        <v>440000</v>
      </c>
      <c r="E228" s="4">
        <v>428</v>
      </c>
      <c r="F228" s="2">
        <v>109008</v>
      </c>
    </row>
    <row r="229" spans="1:6" x14ac:dyDescent="0.2">
      <c r="A229" s="4">
        <v>477</v>
      </c>
      <c r="B229" s="2">
        <v>208900</v>
      </c>
      <c r="E229" s="4">
        <v>429</v>
      </c>
      <c r="F229" s="2">
        <v>195400</v>
      </c>
    </row>
    <row r="230" spans="1:6" x14ac:dyDescent="0.2">
      <c r="A230" s="4">
        <v>479</v>
      </c>
      <c r="B230" s="2">
        <v>297000</v>
      </c>
      <c r="E230" s="4">
        <v>430</v>
      </c>
      <c r="F230" s="2">
        <v>175000</v>
      </c>
    </row>
    <row r="231" spans="1:6" x14ac:dyDescent="0.2">
      <c r="A231" s="4">
        <v>480</v>
      </c>
      <c r="B231" s="2">
        <v>89471</v>
      </c>
      <c r="E231" s="4">
        <v>431</v>
      </c>
      <c r="F231" s="2">
        <v>85400</v>
      </c>
    </row>
    <row r="232" spans="1:6" x14ac:dyDescent="0.2">
      <c r="A232" s="4">
        <v>481</v>
      </c>
      <c r="B232" s="2">
        <v>326000</v>
      </c>
      <c r="E232" s="4">
        <v>433</v>
      </c>
      <c r="F232" s="2">
        <v>122500</v>
      </c>
    </row>
    <row r="233" spans="1:6" x14ac:dyDescent="0.2">
      <c r="A233" s="4">
        <v>482</v>
      </c>
      <c r="B233" s="2">
        <v>374000</v>
      </c>
      <c r="E233" s="4">
        <v>435</v>
      </c>
      <c r="F233" s="2">
        <v>81000</v>
      </c>
    </row>
    <row r="234" spans="1:6" x14ac:dyDescent="0.2">
      <c r="A234" s="4">
        <v>483</v>
      </c>
      <c r="B234" s="2">
        <v>155000</v>
      </c>
      <c r="E234" s="4">
        <v>436</v>
      </c>
      <c r="F234" s="2">
        <v>212000</v>
      </c>
    </row>
    <row r="235" spans="1:6" x14ac:dyDescent="0.2">
      <c r="A235" s="4">
        <v>485</v>
      </c>
      <c r="B235" s="2">
        <v>132500</v>
      </c>
      <c r="E235" s="4">
        <v>441</v>
      </c>
      <c r="F235" s="2">
        <v>555000</v>
      </c>
    </row>
    <row r="236" spans="1:6" x14ac:dyDescent="0.2">
      <c r="A236" s="4">
        <v>486</v>
      </c>
      <c r="B236" s="2">
        <v>147000</v>
      </c>
      <c r="E236" s="4">
        <v>442</v>
      </c>
      <c r="F236" s="2">
        <v>118000</v>
      </c>
    </row>
    <row r="237" spans="1:6" x14ac:dyDescent="0.2">
      <c r="A237" s="4">
        <v>489</v>
      </c>
      <c r="B237" s="2">
        <v>160000</v>
      </c>
      <c r="E237" s="4">
        <v>446</v>
      </c>
      <c r="F237" s="2">
        <v>127500</v>
      </c>
    </row>
    <row r="238" spans="1:6" x14ac:dyDescent="0.2">
      <c r="A238" s="4">
        <v>490</v>
      </c>
      <c r="B238" s="2">
        <v>86000</v>
      </c>
      <c r="E238" s="4">
        <v>452</v>
      </c>
      <c r="F238" s="2">
        <v>280000</v>
      </c>
    </row>
    <row r="239" spans="1:6" x14ac:dyDescent="0.2">
      <c r="A239" s="4">
        <v>492</v>
      </c>
      <c r="B239" s="2">
        <v>133000</v>
      </c>
      <c r="E239" s="4">
        <v>454</v>
      </c>
      <c r="F239" s="2">
        <v>210000</v>
      </c>
    </row>
    <row r="240" spans="1:6" x14ac:dyDescent="0.2">
      <c r="A240" s="4">
        <v>495</v>
      </c>
      <c r="B240" s="2">
        <v>91300</v>
      </c>
      <c r="E240" s="4">
        <v>455</v>
      </c>
      <c r="F240" s="2">
        <v>188000</v>
      </c>
    </row>
    <row r="241" spans="1:6" x14ac:dyDescent="0.2">
      <c r="A241" s="4">
        <v>496</v>
      </c>
      <c r="B241" s="2">
        <v>34900</v>
      </c>
      <c r="E241" s="4">
        <v>456</v>
      </c>
      <c r="F241" s="2">
        <v>175500</v>
      </c>
    </row>
    <row r="242" spans="1:6" x14ac:dyDescent="0.2">
      <c r="A242" s="4">
        <v>497</v>
      </c>
      <c r="B242" s="2">
        <v>430000</v>
      </c>
      <c r="E242" s="4">
        <v>460</v>
      </c>
      <c r="F242" s="2">
        <v>110000</v>
      </c>
    </row>
    <row r="243" spans="1:6" x14ac:dyDescent="0.2">
      <c r="A243" s="4">
        <v>498</v>
      </c>
      <c r="B243" s="2">
        <v>184000</v>
      </c>
      <c r="E243" s="4">
        <v>461</v>
      </c>
      <c r="F243" s="2">
        <v>263435</v>
      </c>
    </row>
    <row r="244" spans="1:6" x14ac:dyDescent="0.2">
      <c r="A244" s="4">
        <v>499</v>
      </c>
      <c r="B244" s="2">
        <v>130000</v>
      </c>
      <c r="E244" s="4">
        <v>463</v>
      </c>
      <c r="F244" s="2">
        <v>62383</v>
      </c>
    </row>
    <row r="245" spans="1:6" x14ac:dyDescent="0.2">
      <c r="A245" s="4">
        <v>500</v>
      </c>
      <c r="B245" s="2">
        <v>120000</v>
      </c>
      <c r="E245" s="4">
        <v>465</v>
      </c>
      <c r="F245" s="2">
        <v>124000</v>
      </c>
    </row>
    <row r="246" spans="1:6" x14ac:dyDescent="0.2">
      <c r="A246" s="4">
        <v>504</v>
      </c>
      <c r="B246" s="2">
        <v>289000</v>
      </c>
      <c r="E246" s="4">
        <v>466</v>
      </c>
      <c r="F246" s="2">
        <v>178740</v>
      </c>
    </row>
    <row r="247" spans="1:6" x14ac:dyDescent="0.2">
      <c r="A247" s="4">
        <v>507</v>
      </c>
      <c r="B247" s="2">
        <v>215000</v>
      </c>
      <c r="E247" s="4">
        <v>467</v>
      </c>
      <c r="F247" s="2">
        <v>167000</v>
      </c>
    </row>
    <row r="248" spans="1:6" x14ac:dyDescent="0.2">
      <c r="A248" s="4">
        <v>509</v>
      </c>
      <c r="B248" s="2">
        <v>161000</v>
      </c>
      <c r="E248" s="4">
        <v>469</v>
      </c>
      <c r="F248" s="2">
        <v>250000</v>
      </c>
    </row>
    <row r="249" spans="1:6" x14ac:dyDescent="0.2">
      <c r="A249" s="4">
        <v>511</v>
      </c>
      <c r="B249" s="2">
        <v>164900</v>
      </c>
      <c r="E249" s="4">
        <v>470</v>
      </c>
      <c r="F249" s="2">
        <v>187000</v>
      </c>
    </row>
    <row r="250" spans="1:6" x14ac:dyDescent="0.2">
      <c r="A250" s="4">
        <v>512</v>
      </c>
      <c r="B250" s="2">
        <v>202665</v>
      </c>
      <c r="E250" s="4">
        <v>471</v>
      </c>
      <c r="F250" s="2">
        <v>212000</v>
      </c>
    </row>
    <row r="251" spans="1:6" x14ac:dyDescent="0.2">
      <c r="A251" s="4">
        <v>515</v>
      </c>
      <c r="B251" s="2">
        <v>96500</v>
      </c>
      <c r="E251" s="4">
        <v>472</v>
      </c>
      <c r="F251" s="2">
        <v>190000</v>
      </c>
    </row>
    <row r="252" spans="1:6" x14ac:dyDescent="0.2">
      <c r="A252" s="4">
        <v>518</v>
      </c>
      <c r="B252" s="2">
        <v>265000</v>
      </c>
      <c r="E252" s="4">
        <v>473</v>
      </c>
      <c r="F252" s="2">
        <v>148000</v>
      </c>
    </row>
    <row r="253" spans="1:6" x14ac:dyDescent="0.2">
      <c r="A253" s="4">
        <v>520</v>
      </c>
      <c r="B253" s="2">
        <v>234000</v>
      </c>
      <c r="E253" s="4">
        <v>475</v>
      </c>
      <c r="F253" s="2">
        <v>251000</v>
      </c>
    </row>
    <row r="254" spans="1:6" x14ac:dyDescent="0.2">
      <c r="A254" s="4">
        <v>521</v>
      </c>
      <c r="B254" s="2">
        <v>106250</v>
      </c>
      <c r="E254" s="4">
        <v>476</v>
      </c>
      <c r="F254" s="2">
        <v>132500</v>
      </c>
    </row>
    <row r="255" spans="1:6" x14ac:dyDescent="0.2">
      <c r="A255" s="4">
        <v>523</v>
      </c>
      <c r="B255" s="2">
        <v>159000</v>
      </c>
      <c r="E255" s="4">
        <v>478</v>
      </c>
      <c r="F255" s="2">
        <v>380000</v>
      </c>
    </row>
    <row r="256" spans="1:6" x14ac:dyDescent="0.2">
      <c r="A256" s="4">
        <v>524</v>
      </c>
      <c r="B256" s="2">
        <v>184750</v>
      </c>
      <c r="E256" s="4">
        <v>484</v>
      </c>
      <c r="F256" s="2">
        <v>164000</v>
      </c>
    </row>
    <row r="257" spans="1:6" x14ac:dyDescent="0.2">
      <c r="A257" s="4">
        <v>525</v>
      </c>
      <c r="B257" s="2">
        <v>315750</v>
      </c>
      <c r="E257" s="4">
        <v>487</v>
      </c>
      <c r="F257" s="2">
        <v>156000</v>
      </c>
    </row>
    <row r="258" spans="1:6" x14ac:dyDescent="0.2">
      <c r="A258" s="4">
        <v>527</v>
      </c>
      <c r="B258" s="2">
        <v>132000</v>
      </c>
      <c r="E258" s="4">
        <v>488</v>
      </c>
      <c r="F258" s="2">
        <v>175000</v>
      </c>
    </row>
    <row r="259" spans="1:6" x14ac:dyDescent="0.2">
      <c r="A259" s="4">
        <v>529</v>
      </c>
      <c r="B259" s="2">
        <v>86000</v>
      </c>
      <c r="E259" s="4">
        <v>491</v>
      </c>
      <c r="F259" s="2">
        <v>115000</v>
      </c>
    </row>
    <row r="260" spans="1:6" x14ac:dyDescent="0.2">
      <c r="A260" s="4">
        <v>530</v>
      </c>
      <c r="B260" s="2">
        <v>200624</v>
      </c>
      <c r="E260" s="4">
        <v>493</v>
      </c>
      <c r="F260" s="2">
        <v>172785</v>
      </c>
    </row>
    <row r="261" spans="1:6" x14ac:dyDescent="0.2">
      <c r="A261" s="4">
        <v>531</v>
      </c>
      <c r="B261" s="2">
        <v>175000</v>
      </c>
      <c r="E261" s="4">
        <v>494</v>
      </c>
      <c r="F261" s="2">
        <v>155000</v>
      </c>
    </row>
    <row r="262" spans="1:6" x14ac:dyDescent="0.2">
      <c r="A262" s="4">
        <v>532</v>
      </c>
      <c r="B262" s="2">
        <v>128000</v>
      </c>
      <c r="E262" s="4">
        <v>501</v>
      </c>
      <c r="F262" s="2">
        <v>113000</v>
      </c>
    </row>
    <row r="263" spans="1:6" x14ac:dyDescent="0.2">
      <c r="A263" s="4">
        <v>533</v>
      </c>
      <c r="B263" s="2">
        <v>107500</v>
      </c>
      <c r="E263" s="4">
        <v>502</v>
      </c>
      <c r="F263" s="2">
        <v>226700</v>
      </c>
    </row>
    <row r="264" spans="1:6" x14ac:dyDescent="0.2">
      <c r="A264" s="4">
        <v>534</v>
      </c>
      <c r="B264" s="2">
        <v>39300</v>
      </c>
      <c r="E264" s="4">
        <v>503</v>
      </c>
      <c r="F264" s="2">
        <v>140000</v>
      </c>
    </row>
    <row r="265" spans="1:6" x14ac:dyDescent="0.2">
      <c r="A265" s="4">
        <v>536</v>
      </c>
      <c r="B265" s="2">
        <v>107500</v>
      </c>
      <c r="E265" s="4">
        <v>505</v>
      </c>
      <c r="F265" s="2">
        <v>147000</v>
      </c>
    </row>
    <row r="266" spans="1:6" x14ac:dyDescent="0.2">
      <c r="A266" s="4">
        <v>537</v>
      </c>
      <c r="B266" s="2">
        <v>188000</v>
      </c>
      <c r="E266" s="4">
        <v>506</v>
      </c>
      <c r="F266" s="2">
        <v>124500</v>
      </c>
    </row>
    <row r="267" spans="1:6" x14ac:dyDescent="0.2">
      <c r="A267" s="4">
        <v>540</v>
      </c>
      <c r="B267" s="2">
        <v>272000</v>
      </c>
      <c r="E267" s="4">
        <v>508</v>
      </c>
      <c r="F267" s="2">
        <v>208300</v>
      </c>
    </row>
    <row r="268" spans="1:6" x14ac:dyDescent="0.2">
      <c r="A268" s="4">
        <v>543</v>
      </c>
      <c r="B268" s="2">
        <v>213250</v>
      </c>
      <c r="E268" s="4">
        <v>510</v>
      </c>
      <c r="F268" s="2">
        <v>124500</v>
      </c>
    </row>
    <row r="269" spans="1:6" x14ac:dyDescent="0.2">
      <c r="A269" s="4">
        <v>547</v>
      </c>
      <c r="B269" s="2">
        <v>210000</v>
      </c>
      <c r="E269" s="4">
        <v>513</v>
      </c>
      <c r="F269" s="2">
        <v>129900</v>
      </c>
    </row>
    <row r="270" spans="1:6" x14ac:dyDescent="0.2">
      <c r="A270" s="4">
        <v>549</v>
      </c>
      <c r="B270" s="2">
        <v>125000</v>
      </c>
      <c r="E270" s="4">
        <v>514</v>
      </c>
      <c r="F270" s="2">
        <v>134000</v>
      </c>
    </row>
    <row r="271" spans="1:6" x14ac:dyDescent="0.2">
      <c r="A271" s="4">
        <v>550</v>
      </c>
      <c r="B271" s="2">
        <v>263000</v>
      </c>
      <c r="E271" s="4">
        <v>516</v>
      </c>
      <c r="F271" s="2">
        <v>402861</v>
      </c>
    </row>
    <row r="272" spans="1:6" x14ac:dyDescent="0.2">
      <c r="A272" s="4">
        <v>554</v>
      </c>
      <c r="B272" s="2">
        <v>108000</v>
      </c>
      <c r="E272" s="4">
        <v>517</v>
      </c>
      <c r="F272" s="2">
        <v>158000</v>
      </c>
    </row>
    <row r="273" spans="1:6" x14ac:dyDescent="0.2">
      <c r="A273" s="4">
        <v>555</v>
      </c>
      <c r="B273" s="2">
        <v>284000</v>
      </c>
      <c r="E273" s="4">
        <v>519</v>
      </c>
      <c r="F273" s="2">
        <v>211000</v>
      </c>
    </row>
    <row r="274" spans="1:6" x14ac:dyDescent="0.2">
      <c r="A274" s="4">
        <v>556</v>
      </c>
      <c r="B274" s="2">
        <v>113000</v>
      </c>
      <c r="E274" s="4">
        <v>522</v>
      </c>
      <c r="F274" s="2">
        <v>150000</v>
      </c>
    </row>
    <row r="275" spans="1:6" x14ac:dyDescent="0.2">
      <c r="A275" s="4">
        <v>558</v>
      </c>
      <c r="B275" s="2">
        <v>108000</v>
      </c>
      <c r="E275" s="4">
        <v>526</v>
      </c>
      <c r="F275" s="2">
        <v>176000</v>
      </c>
    </row>
    <row r="276" spans="1:6" x14ac:dyDescent="0.2">
      <c r="A276" s="4">
        <v>559</v>
      </c>
      <c r="B276" s="2">
        <v>175000</v>
      </c>
      <c r="E276" s="4">
        <v>528</v>
      </c>
      <c r="F276" s="2">
        <v>446261</v>
      </c>
    </row>
    <row r="277" spans="1:6" x14ac:dyDescent="0.2">
      <c r="A277" s="4">
        <v>560</v>
      </c>
      <c r="B277" s="2">
        <v>234000</v>
      </c>
      <c r="E277" s="4">
        <v>535</v>
      </c>
      <c r="F277" s="2">
        <v>178000</v>
      </c>
    </row>
    <row r="278" spans="1:6" x14ac:dyDescent="0.2">
      <c r="A278" s="4">
        <v>561</v>
      </c>
      <c r="B278" s="2">
        <v>121500</v>
      </c>
      <c r="E278" s="4">
        <v>538</v>
      </c>
      <c r="F278" s="2">
        <v>111250</v>
      </c>
    </row>
    <row r="279" spans="1:6" x14ac:dyDescent="0.2">
      <c r="A279" s="4">
        <v>562</v>
      </c>
      <c r="B279" s="2">
        <v>170000</v>
      </c>
      <c r="E279" s="4">
        <v>539</v>
      </c>
      <c r="F279" s="2">
        <v>158000</v>
      </c>
    </row>
    <row r="280" spans="1:6" x14ac:dyDescent="0.2">
      <c r="A280" s="4">
        <v>563</v>
      </c>
      <c r="B280" s="2">
        <v>108000</v>
      </c>
      <c r="E280" s="4">
        <v>541</v>
      </c>
      <c r="F280" s="2">
        <v>315000</v>
      </c>
    </row>
    <row r="281" spans="1:6" x14ac:dyDescent="0.2">
      <c r="A281" s="4">
        <v>564</v>
      </c>
      <c r="B281" s="2">
        <v>185000</v>
      </c>
      <c r="E281" s="4">
        <v>542</v>
      </c>
      <c r="F281" s="2">
        <v>248000</v>
      </c>
    </row>
    <row r="282" spans="1:6" x14ac:dyDescent="0.2">
      <c r="A282" s="4">
        <v>565</v>
      </c>
      <c r="B282" s="2">
        <v>268000</v>
      </c>
      <c r="E282" s="4">
        <v>544</v>
      </c>
      <c r="F282" s="2">
        <v>133000</v>
      </c>
    </row>
    <row r="283" spans="1:6" x14ac:dyDescent="0.2">
      <c r="A283" s="4">
        <v>566</v>
      </c>
      <c r="B283" s="2">
        <v>128000</v>
      </c>
      <c r="E283" s="4">
        <v>545</v>
      </c>
      <c r="F283" s="2">
        <v>179665</v>
      </c>
    </row>
    <row r="284" spans="1:6" x14ac:dyDescent="0.2">
      <c r="A284" s="4">
        <v>567</v>
      </c>
      <c r="B284" s="2">
        <v>325000</v>
      </c>
      <c r="E284" s="4">
        <v>546</v>
      </c>
      <c r="F284" s="2">
        <v>229000</v>
      </c>
    </row>
    <row r="285" spans="1:6" x14ac:dyDescent="0.2">
      <c r="A285" s="4">
        <v>569</v>
      </c>
      <c r="B285" s="2">
        <v>316600</v>
      </c>
      <c r="E285" s="4">
        <v>548</v>
      </c>
      <c r="F285" s="2">
        <v>129500</v>
      </c>
    </row>
    <row r="286" spans="1:6" x14ac:dyDescent="0.2">
      <c r="A286" s="4">
        <v>575</v>
      </c>
      <c r="B286" s="2">
        <v>139000</v>
      </c>
      <c r="E286" s="4">
        <v>551</v>
      </c>
      <c r="F286" s="2">
        <v>140000</v>
      </c>
    </row>
    <row r="287" spans="1:6" x14ac:dyDescent="0.2">
      <c r="A287" s="4">
        <v>576</v>
      </c>
      <c r="B287" s="2">
        <v>118500</v>
      </c>
      <c r="E287" s="4">
        <v>552</v>
      </c>
      <c r="F287" s="2">
        <v>112500</v>
      </c>
    </row>
    <row r="288" spans="1:6" x14ac:dyDescent="0.2">
      <c r="A288" s="4">
        <v>577</v>
      </c>
      <c r="B288" s="2">
        <v>145000</v>
      </c>
      <c r="E288" s="4">
        <v>553</v>
      </c>
      <c r="F288" s="2">
        <v>255500</v>
      </c>
    </row>
    <row r="289" spans="1:6" x14ac:dyDescent="0.2">
      <c r="A289" s="4">
        <v>581</v>
      </c>
      <c r="B289" s="2">
        <v>181900</v>
      </c>
      <c r="E289" s="4">
        <v>557</v>
      </c>
      <c r="F289" s="2">
        <v>141000</v>
      </c>
    </row>
    <row r="290" spans="1:6" x14ac:dyDescent="0.2">
      <c r="A290" s="4">
        <v>582</v>
      </c>
      <c r="B290" s="2">
        <v>253293</v>
      </c>
      <c r="E290" s="4">
        <v>568</v>
      </c>
      <c r="F290" s="2">
        <v>214000</v>
      </c>
    </row>
    <row r="291" spans="1:6" x14ac:dyDescent="0.2">
      <c r="A291" s="4">
        <v>584</v>
      </c>
      <c r="B291" s="2">
        <v>325000</v>
      </c>
      <c r="E291" s="4">
        <v>570</v>
      </c>
      <c r="F291" s="2">
        <v>135960</v>
      </c>
    </row>
    <row r="292" spans="1:6" x14ac:dyDescent="0.2">
      <c r="A292" s="4">
        <v>585</v>
      </c>
      <c r="B292" s="2">
        <v>133000</v>
      </c>
      <c r="E292" s="4">
        <v>571</v>
      </c>
      <c r="F292" s="2">
        <v>142600</v>
      </c>
    </row>
    <row r="293" spans="1:6" x14ac:dyDescent="0.2">
      <c r="A293" s="4">
        <v>586</v>
      </c>
      <c r="B293" s="2">
        <v>369900</v>
      </c>
      <c r="E293" s="4">
        <v>572</v>
      </c>
      <c r="F293" s="2">
        <v>120000</v>
      </c>
    </row>
    <row r="294" spans="1:6" x14ac:dyDescent="0.2">
      <c r="A294" s="4">
        <v>587</v>
      </c>
      <c r="B294" s="2">
        <v>130000</v>
      </c>
      <c r="E294" s="4">
        <v>573</v>
      </c>
      <c r="F294" s="2">
        <v>224500</v>
      </c>
    </row>
    <row r="295" spans="1:6" x14ac:dyDescent="0.2">
      <c r="A295" s="4">
        <v>589</v>
      </c>
      <c r="B295" s="2">
        <v>143000</v>
      </c>
      <c r="E295" s="4">
        <v>574</v>
      </c>
      <c r="F295" s="2">
        <v>170000</v>
      </c>
    </row>
    <row r="296" spans="1:6" x14ac:dyDescent="0.2">
      <c r="A296" s="4">
        <v>590</v>
      </c>
      <c r="B296" s="2">
        <v>79500</v>
      </c>
      <c r="E296" s="4">
        <v>578</v>
      </c>
      <c r="F296" s="2">
        <v>164500</v>
      </c>
    </row>
    <row r="297" spans="1:6" x14ac:dyDescent="0.2">
      <c r="A297" s="4">
        <v>593</v>
      </c>
      <c r="B297" s="2">
        <v>138000</v>
      </c>
      <c r="E297" s="4">
        <v>579</v>
      </c>
      <c r="F297" s="2">
        <v>146000</v>
      </c>
    </row>
    <row r="298" spans="1:6" x14ac:dyDescent="0.2">
      <c r="A298" s="4">
        <v>596</v>
      </c>
      <c r="B298" s="2">
        <v>319000</v>
      </c>
      <c r="E298" s="4">
        <v>580</v>
      </c>
      <c r="F298" s="2">
        <v>131500</v>
      </c>
    </row>
    <row r="299" spans="1:6" x14ac:dyDescent="0.2">
      <c r="A299" s="4">
        <v>597</v>
      </c>
      <c r="B299" s="2">
        <v>114504</v>
      </c>
      <c r="E299" s="4">
        <v>583</v>
      </c>
      <c r="F299" s="2">
        <v>118500</v>
      </c>
    </row>
    <row r="300" spans="1:6" x14ac:dyDescent="0.2">
      <c r="A300" s="4">
        <v>598</v>
      </c>
      <c r="B300" s="2">
        <v>194201</v>
      </c>
      <c r="E300" s="4">
        <v>588</v>
      </c>
      <c r="F300" s="2">
        <v>137000</v>
      </c>
    </row>
    <row r="301" spans="1:6" x14ac:dyDescent="0.2">
      <c r="A301" s="4">
        <v>602</v>
      </c>
      <c r="B301" s="2">
        <v>141000</v>
      </c>
      <c r="E301" s="4">
        <v>591</v>
      </c>
      <c r="F301" s="2">
        <v>185900</v>
      </c>
    </row>
    <row r="302" spans="1:6" x14ac:dyDescent="0.2">
      <c r="A302" s="4">
        <v>604</v>
      </c>
      <c r="B302" s="2">
        <v>151000</v>
      </c>
      <c r="E302" s="4">
        <v>592</v>
      </c>
      <c r="F302" s="2">
        <v>451950</v>
      </c>
    </row>
    <row r="303" spans="1:6" x14ac:dyDescent="0.2">
      <c r="A303" s="4">
        <v>606</v>
      </c>
      <c r="B303" s="2">
        <v>205000</v>
      </c>
      <c r="E303" s="4">
        <v>594</v>
      </c>
      <c r="F303" s="2">
        <v>140000</v>
      </c>
    </row>
    <row r="304" spans="1:6" x14ac:dyDescent="0.2">
      <c r="A304" s="4">
        <v>608</v>
      </c>
      <c r="B304" s="2">
        <v>225000</v>
      </c>
      <c r="E304" s="4">
        <v>595</v>
      </c>
      <c r="F304" s="2">
        <v>110000</v>
      </c>
    </row>
    <row r="305" spans="1:6" x14ac:dyDescent="0.2">
      <c r="A305" s="4">
        <v>609</v>
      </c>
      <c r="B305" s="2">
        <v>359100</v>
      </c>
      <c r="E305" s="4">
        <v>599</v>
      </c>
      <c r="F305" s="2">
        <v>217500</v>
      </c>
    </row>
    <row r="306" spans="1:6" x14ac:dyDescent="0.2">
      <c r="A306" s="4">
        <v>617</v>
      </c>
      <c r="B306" s="2">
        <v>183200</v>
      </c>
      <c r="E306" s="4">
        <v>600</v>
      </c>
      <c r="F306" s="2">
        <v>151000</v>
      </c>
    </row>
    <row r="307" spans="1:6" x14ac:dyDescent="0.2">
      <c r="A307" s="4">
        <v>621</v>
      </c>
      <c r="B307" s="2">
        <v>67000</v>
      </c>
      <c r="E307" s="4">
        <v>601</v>
      </c>
      <c r="F307" s="2">
        <v>275000</v>
      </c>
    </row>
    <row r="308" spans="1:6" x14ac:dyDescent="0.2">
      <c r="A308" s="4">
        <v>622</v>
      </c>
      <c r="B308" s="2">
        <v>240000</v>
      </c>
      <c r="E308" s="4">
        <v>603</v>
      </c>
      <c r="F308" s="2">
        <v>220000</v>
      </c>
    </row>
    <row r="309" spans="1:6" x14ac:dyDescent="0.2">
      <c r="A309" s="4">
        <v>627</v>
      </c>
      <c r="B309" s="2">
        <v>139900</v>
      </c>
      <c r="E309" s="4">
        <v>605</v>
      </c>
      <c r="F309" s="2">
        <v>221000</v>
      </c>
    </row>
    <row r="310" spans="1:6" x14ac:dyDescent="0.2">
      <c r="A310" s="4">
        <v>628</v>
      </c>
      <c r="B310" s="2">
        <v>153000</v>
      </c>
      <c r="E310" s="4">
        <v>607</v>
      </c>
      <c r="F310" s="2">
        <v>152000</v>
      </c>
    </row>
    <row r="311" spans="1:6" x14ac:dyDescent="0.2">
      <c r="A311" s="4">
        <v>631</v>
      </c>
      <c r="B311" s="2">
        <v>124000</v>
      </c>
      <c r="E311" s="4">
        <v>610</v>
      </c>
      <c r="F311" s="2">
        <v>118500</v>
      </c>
    </row>
    <row r="312" spans="1:6" x14ac:dyDescent="0.2">
      <c r="A312" s="4">
        <v>634</v>
      </c>
      <c r="B312" s="2">
        <v>139400</v>
      </c>
      <c r="E312" s="4">
        <v>611</v>
      </c>
      <c r="F312" s="2">
        <v>313000</v>
      </c>
    </row>
    <row r="313" spans="1:6" x14ac:dyDescent="0.2">
      <c r="A313" s="4">
        <v>636</v>
      </c>
      <c r="B313" s="2">
        <v>200000</v>
      </c>
      <c r="E313" s="4">
        <v>612</v>
      </c>
      <c r="F313" s="2">
        <v>148000</v>
      </c>
    </row>
    <row r="314" spans="1:6" x14ac:dyDescent="0.2">
      <c r="A314" s="4">
        <v>637</v>
      </c>
      <c r="B314" s="2">
        <v>60000</v>
      </c>
      <c r="E314" s="4">
        <v>613</v>
      </c>
      <c r="F314" s="2">
        <v>261500</v>
      </c>
    </row>
    <row r="315" spans="1:6" x14ac:dyDescent="0.2">
      <c r="A315" s="4">
        <v>639</v>
      </c>
      <c r="B315" s="2">
        <v>85000</v>
      </c>
      <c r="E315" s="4">
        <v>614</v>
      </c>
      <c r="F315" s="2">
        <v>147000</v>
      </c>
    </row>
    <row r="316" spans="1:6" x14ac:dyDescent="0.2">
      <c r="A316" s="4">
        <v>641</v>
      </c>
      <c r="B316" s="2">
        <v>274000</v>
      </c>
      <c r="E316" s="4">
        <v>615</v>
      </c>
      <c r="F316" s="2">
        <v>75500</v>
      </c>
    </row>
    <row r="317" spans="1:6" x14ac:dyDescent="0.2">
      <c r="A317" s="4">
        <v>643</v>
      </c>
      <c r="B317" s="2">
        <v>345000</v>
      </c>
      <c r="E317" s="4">
        <v>616</v>
      </c>
      <c r="F317" s="2">
        <v>137500</v>
      </c>
    </row>
    <row r="318" spans="1:6" x14ac:dyDescent="0.2">
      <c r="A318" s="4">
        <v>652</v>
      </c>
      <c r="B318" s="2">
        <v>108000</v>
      </c>
      <c r="E318" s="4">
        <v>618</v>
      </c>
      <c r="F318" s="2">
        <v>105500</v>
      </c>
    </row>
    <row r="319" spans="1:6" x14ac:dyDescent="0.2">
      <c r="A319" s="4">
        <v>654</v>
      </c>
      <c r="B319" s="2">
        <v>135000</v>
      </c>
      <c r="E319" s="4">
        <v>619</v>
      </c>
      <c r="F319" s="2">
        <v>314813</v>
      </c>
    </row>
    <row r="320" spans="1:6" x14ac:dyDescent="0.2">
      <c r="A320" s="4">
        <v>657</v>
      </c>
      <c r="B320" s="2">
        <v>145500</v>
      </c>
      <c r="E320" s="4">
        <v>620</v>
      </c>
      <c r="F320" s="2">
        <v>305000</v>
      </c>
    </row>
    <row r="321" spans="1:6" x14ac:dyDescent="0.2">
      <c r="A321" s="4">
        <v>658</v>
      </c>
      <c r="B321" s="2">
        <v>149000</v>
      </c>
      <c r="E321" s="4">
        <v>623</v>
      </c>
      <c r="F321" s="2">
        <v>135000</v>
      </c>
    </row>
    <row r="322" spans="1:6" x14ac:dyDescent="0.2">
      <c r="A322" s="4">
        <v>659</v>
      </c>
      <c r="B322" s="2">
        <v>97500</v>
      </c>
      <c r="E322" s="4">
        <v>624</v>
      </c>
      <c r="F322" s="2">
        <v>168500</v>
      </c>
    </row>
    <row r="323" spans="1:6" x14ac:dyDescent="0.2">
      <c r="A323" s="4">
        <v>660</v>
      </c>
      <c r="B323" s="2">
        <v>167000</v>
      </c>
      <c r="E323" s="4">
        <v>625</v>
      </c>
      <c r="F323" s="2">
        <v>165150</v>
      </c>
    </row>
    <row r="324" spans="1:6" x14ac:dyDescent="0.2">
      <c r="A324" s="4">
        <v>662</v>
      </c>
      <c r="B324" s="2">
        <v>402000</v>
      </c>
      <c r="E324" s="4">
        <v>626</v>
      </c>
      <c r="F324" s="2">
        <v>160000</v>
      </c>
    </row>
    <row r="325" spans="1:6" x14ac:dyDescent="0.2">
      <c r="A325" s="4">
        <v>665</v>
      </c>
      <c r="B325" s="2">
        <v>423000</v>
      </c>
      <c r="E325" s="4">
        <v>629</v>
      </c>
      <c r="F325" s="2">
        <v>135000</v>
      </c>
    </row>
    <row r="326" spans="1:6" x14ac:dyDescent="0.2">
      <c r="A326" s="4">
        <v>667</v>
      </c>
      <c r="B326" s="2">
        <v>129000</v>
      </c>
      <c r="E326" s="4">
        <v>630</v>
      </c>
      <c r="F326" s="2">
        <v>168500</v>
      </c>
    </row>
    <row r="327" spans="1:6" x14ac:dyDescent="0.2">
      <c r="A327" s="4">
        <v>668</v>
      </c>
      <c r="B327" s="2">
        <v>193500</v>
      </c>
      <c r="E327" s="4">
        <v>632</v>
      </c>
      <c r="F327" s="2">
        <v>209500</v>
      </c>
    </row>
    <row r="328" spans="1:6" x14ac:dyDescent="0.2">
      <c r="A328" s="4">
        <v>669</v>
      </c>
      <c r="B328" s="2">
        <v>168000</v>
      </c>
      <c r="E328" s="4">
        <v>633</v>
      </c>
      <c r="F328" s="2">
        <v>82500</v>
      </c>
    </row>
    <row r="329" spans="1:6" x14ac:dyDescent="0.2">
      <c r="A329" s="4">
        <v>670</v>
      </c>
      <c r="B329" s="2">
        <v>137500</v>
      </c>
      <c r="E329" s="4">
        <v>635</v>
      </c>
      <c r="F329" s="2">
        <v>144000</v>
      </c>
    </row>
    <row r="330" spans="1:6" x14ac:dyDescent="0.2">
      <c r="A330" s="4">
        <v>672</v>
      </c>
      <c r="B330" s="2">
        <v>103600</v>
      </c>
      <c r="E330" s="4">
        <v>638</v>
      </c>
      <c r="F330" s="2">
        <v>93000</v>
      </c>
    </row>
    <row r="331" spans="1:6" x14ac:dyDescent="0.2">
      <c r="A331" s="4">
        <v>674</v>
      </c>
      <c r="B331" s="2">
        <v>257500</v>
      </c>
      <c r="E331" s="4">
        <v>640</v>
      </c>
      <c r="F331" s="2">
        <v>264561</v>
      </c>
    </row>
    <row r="332" spans="1:6" x14ac:dyDescent="0.2">
      <c r="A332" s="4">
        <v>677</v>
      </c>
      <c r="B332" s="2">
        <v>87000</v>
      </c>
      <c r="E332" s="4">
        <v>642</v>
      </c>
      <c r="F332" s="2">
        <v>226000</v>
      </c>
    </row>
    <row r="333" spans="1:6" x14ac:dyDescent="0.2">
      <c r="A333" s="4">
        <v>678</v>
      </c>
      <c r="B333" s="2">
        <v>109500</v>
      </c>
      <c r="E333" s="4">
        <v>644</v>
      </c>
      <c r="F333" s="2">
        <v>152000</v>
      </c>
    </row>
    <row r="334" spans="1:6" x14ac:dyDescent="0.2">
      <c r="A334" s="4">
        <v>682</v>
      </c>
      <c r="B334" s="2">
        <v>159434</v>
      </c>
      <c r="E334" s="4">
        <v>645</v>
      </c>
      <c r="F334" s="2">
        <v>370878</v>
      </c>
    </row>
    <row r="335" spans="1:6" x14ac:dyDescent="0.2">
      <c r="A335" s="4">
        <v>683</v>
      </c>
      <c r="B335" s="2">
        <v>173000</v>
      </c>
      <c r="E335" s="4">
        <v>646</v>
      </c>
      <c r="F335" s="2">
        <v>143250</v>
      </c>
    </row>
    <row r="336" spans="1:6" x14ac:dyDescent="0.2">
      <c r="A336" s="4">
        <v>690</v>
      </c>
      <c r="B336" s="2">
        <v>194700</v>
      </c>
      <c r="E336" s="4">
        <v>647</v>
      </c>
      <c r="F336" s="2">
        <v>98300</v>
      </c>
    </row>
    <row r="337" spans="1:6" x14ac:dyDescent="0.2">
      <c r="A337" s="4">
        <v>692</v>
      </c>
      <c r="B337" s="2">
        <v>755000</v>
      </c>
      <c r="E337" s="4">
        <v>648</v>
      </c>
      <c r="F337" s="2">
        <v>155000</v>
      </c>
    </row>
    <row r="338" spans="1:6" x14ac:dyDescent="0.2">
      <c r="A338" s="4">
        <v>693</v>
      </c>
      <c r="B338" s="2">
        <v>335000</v>
      </c>
      <c r="E338" s="4">
        <v>649</v>
      </c>
      <c r="F338" s="2">
        <v>155000</v>
      </c>
    </row>
    <row r="339" spans="1:6" x14ac:dyDescent="0.2">
      <c r="A339" s="4">
        <v>694</v>
      </c>
      <c r="B339" s="2">
        <v>108480</v>
      </c>
      <c r="E339" s="4">
        <v>650</v>
      </c>
      <c r="F339" s="2">
        <v>84500</v>
      </c>
    </row>
    <row r="340" spans="1:6" x14ac:dyDescent="0.2">
      <c r="A340" s="4">
        <v>695</v>
      </c>
      <c r="B340" s="2">
        <v>141500</v>
      </c>
      <c r="E340" s="4">
        <v>651</v>
      </c>
      <c r="F340" s="2">
        <v>205950</v>
      </c>
    </row>
    <row r="341" spans="1:6" x14ac:dyDescent="0.2">
      <c r="A341" s="4">
        <v>697</v>
      </c>
      <c r="B341" s="2">
        <v>89000</v>
      </c>
      <c r="E341" s="4">
        <v>653</v>
      </c>
      <c r="F341" s="2">
        <v>191000</v>
      </c>
    </row>
    <row r="342" spans="1:6" x14ac:dyDescent="0.2">
      <c r="A342" s="4">
        <v>699</v>
      </c>
      <c r="B342" s="2">
        <v>138500</v>
      </c>
      <c r="E342" s="4">
        <v>655</v>
      </c>
      <c r="F342" s="2">
        <v>350000</v>
      </c>
    </row>
    <row r="343" spans="1:6" x14ac:dyDescent="0.2">
      <c r="A343" s="4">
        <v>704</v>
      </c>
      <c r="B343" s="2">
        <v>140000</v>
      </c>
      <c r="E343" s="4">
        <v>656</v>
      </c>
      <c r="F343" s="2">
        <v>88000</v>
      </c>
    </row>
    <row r="344" spans="1:6" x14ac:dyDescent="0.2">
      <c r="A344" s="4">
        <v>705</v>
      </c>
      <c r="B344" s="2">
        <v>213000</v>
      </c>
      <c r="E344" s="4">
        <v>661</v>
      </c>
      <c r="F344" s="2">
        <v>197900</v>
      </c>
    </row>
    <row r="345" spans="1:6" x14ac:dyDescent="0.2">
      <c r="A345" s="4">
        <v>706</v>
      </c>
      <c r="B345" s="2">
        <v>55000</v>
      </c>
      <c r="E345" s="4">
        <v>663</v>
      </c>
      <c r="F345" s="2">
        <v>110000</v>
      </c>
    </row>
    <row r="346" spans="1:6" x14ac:dyDescent="0.2">
      <c r="A346" s="4">
        <v>707</v>
      </c>
      <c r="B346" s="2">
        <v>302000</v>
      </c>
      <c r="E346" s="4">
        <v>664</v>
      </c>
      <c r="F346" s="2">
        <v>137500</v>
      </c>
    </row>
    <row r="347" spans="1:6" x14ac:dyDescent="0.2">
      <c r="A347" s="4">
        <v>711</v>
      </c>
      <c r="B347" s="2">
        <v>52000</v>
      </c>
      <c r="E347" s="4">
        <v>666</v>
      </c>
      <c r="F347" s="2">
        <v>230500</v>
      </c>
    </row>
    <row r="348" spans="1:6" x14ac:dyDescent="0.2">
      <c r="A348" s="4">
        <v>712</v>
      </c>
      <c r="B348" s="2">
        <v>102776</v>
      </c>
      <c r="E348" s="4">
        <v>671</v>
      </c>
      <c r="F348" s="2">
        <v>173500</v>
      </c>
    </row>
    <row r="349" spans="1:6" x14ac:dyDescent="0.2">
      <c r="A349" s="4">
        <v>713</v>
      </c>
      <c r="B349" s="2">
        <v>189000</v>
      </c>
      <c r="E349" s="4">
        <v>673</v>
      </c>
      <c r="F349" s="2">
        <v>165000</v>
      </c>
    </row>
    <row r="350" spans="1:6" x14ac:dyDescent="0.2">
      <c r="A350" s="4">
        <v>715</v>
      </c>
      <c r="B350" s="2">
        <v>130500</v>
      </c>
      <c r="E350" s="4">
        <v>675</v>
      </c>
      <c r="F350" s="2">
        <v>140000</v>
      </c>
    </row>
    <row r="351" spans="1:6" x14ac:dyDescent="0.2">
      <c r="A351" s="4">
        <v>717</v>
      </c>
      <c r="B351" s="2">
        <v>159500</v>
      </c>
      <c r="E351" s="4">
        <v>676</v>
      </c>
      <c r="F351" s="2">
        <v>148500</v>
      </c>
    </row>
    <row r="352" spans="1:6" x14ac:dyDescent="0.2">
      <c r="A352" s="4">
        <v>718</v>
      </c>
      <c r="B352" s="2">
        <v>157000</v>
      </c>
      <c r="E352" s="4">
        <v>679</v>
      </c>
      <c r="F352" s="2">
        <v>372500</v>
      </c>
    </row>
    <row r="353" spans="1:6" x14ac:dyDescent="0.2">
      <c r="A353" s="4">
        <v>719</v>
      </c>
      <c r="B353" s="2">
        <v>341000</v>
      </c>
      <c r="E353" s="4">
        <v>680</v>
      </c>
      <c r="F353" s="2">
        <v>128500</v>
      </c>
    </row>
    <row r="354" spans="1:6" x14ac:dyDescent="0.2">
      <c r="A354" s="4">
        <v>724</v>
      </c>
      <c r="B354" s="2">
        <v>135000</v>
      </c>
      <c r="E354" s="4">
        <v>681</v>
      </c>
      <c r="F354" s="2">
        <v>143000</v>
      </c>
    </row>
    <row r="355" spans="1:6" x14ac:dyDescent="0.2">
      <c r="A355" s="4">
        <v>725</v>
      </c>
      <c r="B355" s="2">
        <v>320000</v>
      </c>
      <c r="E355" s="4">
        <v>684</v>
      </c>
      <c r="F355" s="2">
        <v>285000</v>
      </c>
    </row>
    <row r="356" spans="1:6" x14ac:dyDescent="0.2">
      <c r="A356" s="4">
        <v>727</v>
      </c>
      <c r="B356" s="2">
        <v>222000</v>
      </c>
      <c r="E356" s="4">
        <v>685</v>
      </c>
      <c r="F356" s="2">
        <v>221000</v>
      </c>
    </row>
    <row r="357" spans="1:6" x14ac:dyDescent="0.2">
      <c r="A357" s="4">
        <v>730</v>
      </c>
      <c r="B357" s="2">
        <v>103000</v>
      </c>
      <c r="E357" s="4">
        <v>686</v>
      </c>
      <c r="F357" s="2">
        <v>207500</v>
      </c>
    </row>
    <row r="358" spans="1:6" x14ac:dyDescent="0.2">
      <c r="A358" s="4">
        <v>731</v>
      </c>
      <c r="B358" s="2">
        <v>236500</v>
      </c>
      <c r="E358" s="4">
        <v>687</v>
      </c>
      <c r="F358" s="2">
        <v>227875</v>
      </c>
    </row>
    <row r="359" spans="1:6" x14ac:dyDescent="0.2">
      <c r="A359" s="4">
        <v>733</v>
      </c>
      <c r="B359" s="2">
        <v>222500</v>
      </c>
      <c r="E359" s="4">
        <v>688</v>
      </c>
      <c r="F359" s="2">
        <v>148800</v>
      </c>
    </row>
    <row r="360" spans="1:6" x14ac:dyDescent="0.2">
      <c r="A360" s="4">
        <v>734</v>
      </c>
      <c r="B360" s="2">
        <v>131400</v>
      </c>
      <c r="E360" s="4">
        <v>689</v>
      </c>
      <c r="F360" s="2">
        <v>392000</v>
      </c>
    </row>
    <row r="361" spans="1:6" x14ac:dyDescent="0.2">
      <c r="A361" s="4">
        <v>736</v>
      </c>
      <c r="B361" s="2">
        <v>163000</v>
      </c>
      <c r="E361" s="4">
        <v>691</v>
      </c>
      <c r="F361" s="2">
        <v>141000</v>
      </c>
    </row>
    <row r="362" spans="1:6" x14ac:dyDescent="0.2">
      <c r="A362" s="4">
        <v>739</v>
      </c>
      <c r="B362" s="2">
        <v>179000</v>
      </c>
      <c r="E362" s="4">
        <v>696</v>
      </c>
      <c r="F362" s="2">
        <v>176000</v>
      </c>
    </row>
    <row r="363" spans="1:6" x14ac:dyDescent="0.2">
      <c r="A363" s="4">
        <v>741</v>
      </c>
      <c r="B363" s="2">
        <v>132000</v>
      </c>
      <c r="E363" s="4">
        <v>698</v>
      </c>
      <c r="F363" s="2">
        <v>123500</v>
      </c>
    </row>
    <row r="364" spans="1:6" x14ac:dyDescent="0.2">
      <c r="A364" s="4">
        <v>742</v>
      </c>
      <c r="B364" s="2">
        <v>142000</v>
      </c>
      <c r="E364" s="4">
        <v>700</v>
      </c>
      <c r="F364" s="2">
        <v>196000</v>
      </c>
    </row>
    <row r="365" spans="1:6" x14ac:dyDescent="0.2">
      <c r="A365" s="4">
        <v>743</v>
      </c>
      <c r="B365" s="2">
        <v>179000</v>
      </c>
      <c r="E365" s="4">
        <v>701</v>
      </c>
      <c r="F365" s="2">
        <v>312500</v>
      </c>
    </row>
    <row r="366" spans="1:6" x14ac:dyDescent="0.2">
      <c r="A366" s="4">
        <v>744</v>
      </c>
      <c r="B366" s="2">
        <v>175000</v>
      </c>
      <c r="E366" s="4">
        <v>702</v>
      </c>
      <c r="F366" s="2">
        <v>140000</v>
      </c>
    </row>
    <row r="367" spans="1:6" x14ac:dyDescent="0.2">
      <c r="A367" s="4">
        <v>746</v>
      </c>
      <c r="B367" s="2">
        <v>299800</v>
      </c>
      <c r="E367" s="4">
        <v>703</v>
      </c>
      <c r="F367" s="2">
        <v>361919</v>
      </c>
    </row>
    <row r="368" spans="1:6" x14ac:dyDescent="0.2">
      <c r="A368" s="4">
        <v>748</v>
      </c>
      <c r="B368" s="2">
        <v>265979</v>
      </c>
      <c r="E368" s="4">
        <v>708</v>
      </c>
      <c r="F368" s="2">
        <v>254000</v>
      </c>
    </row>
    <row r="369" spans="1:6" x14ac:dyDescent="0.2">
      <c r="A369" s="4">
        <v>750</v>
      </c>
      <c r="B369" s="2">
        <v>98000</v>
      </c>
      <c r="E369" s="4">
        <v>709</v>
      </c>
      <c r="F369" s="2">
        <v>179540</v>
      </c>
    </row>
    <row r="370" spans="1:6" x14ac:dyDescent="0.2">
      <c r="A370" s="4">
        <v>751</v>
      </c>
      <c r="B370" s="2">
        <v>96500</v>
      </c>
      <c r="E370" s="4">
        <v>710</v>
      </c>
      <c r="F370" s="2">
        <v>109900</v>
      </c>
    </row>
    <row r="371" spans="1:6" x14ac:dyDescent="0.2">
      <c r="A371" s="4">
        <v>755</v>
      </c>
      <c r="B371" s="2">
        <v>156000</v>
      </c>
      <c r="E371" s="4">
        <v>714</v>
      </c>
      <c r="F371" s="2">
        <v>129000</v>
      </c>
    </row>
    <row r="372" spans="1:6" x14ac:dyDescent="0.2">
      <c r="A372" s="4">
        <v>762</v>
      </c>
      <c r="B372" s="2">
        <v>100000</v>
      </c>
      <c r="E372" s="4">
        <v>716</v>
      </c>
      <c r="F372" s="2">
        <v>165000</v>
      </c>
    </row>
    <row r="373" spans="1:6" x14ac:dyDescent="0.2">
      <c r="A373" s="4">
        <v>765</v>
      </c>
      <c r="B373" s="2">
        <v>270000</v>
      </c>
      <c r="E373" s="4">
        <v>720</v>
      </c>
      <c r="F373" s="2">
        <v>128500</v>
      </c>
    </row>
    <row r="374" spans="1:6" x14ac:dyDescent="0.2">
      <c r="A374" s="4">
        <v>768</v>
      </c>
      <c r="B374" s="2">
        <v>160000</v>
      </c>
      <c r="E374" s="4">
        <v>721</v>
      </c>
      <c r="F374" s="2">
        <v>275000</v>
      </c>
    </row>
    <row r="375" spans="1:6" x14ac:dyDescent="0.2">
      <c r="A375" s="4">
        <v>769</v>
      </c>
      <c r="B375" s="2">
        <v>216837</v>
      </c>
      <c r="E375" s="4">
        <v>722</v>
      </c>
      <c r="F375" s="2">
        <v>143000</v>
      </c>
    </row>
    <row r="376" spans="1:6" x14ac:dyDescent="0.2">
      <c r="A376" s="4">
        <v>777</v>
      </c>
      <c r="B376" s="2">
        <v>221500</v>
      </c>
      <c r="E376" s="4">
        <v>723</v>
      </c>
      <c r="F376" s="2">
        <v>124500</v>
      </c>
    </row>
    <row r="377" spans="1:6" x14ac:dyDescent="0.2">
      <c r="A377" s="4">
        <v>781</v>
      </c>
      <c r="B377" s="2">
        <v>176000</v>
      </c>
      <c r="E377" s="4">
        <v>726</v>
      </c>
      <c r="F377" s="2">
        <v>120500</v>
      </c>
    </row>
    <row r="378" spans="1:6" x14ac:dyDescent="0.2">
      <c r="A378" s="4">
        <v>783</v>
      </c>
      <c r="B378" s="2">
        <v>187100</v>
      </c>
      <c r="E378" s="4">
        <v>728</v>
      </c>
      <c r="F378" s="2">
        <v>194500</v>
      </c>
    </row>
    <row r="379" spans="1:6" x14ac:dyDescent="0.2">
      <c r="A379" s="4">
        <v>785</v>
      </c>
      <c r="B379" s="2">
        <v>128000</v>
      </c>
      <c r="E379" s="4">
        <v>729</v>
      </c>
      <c r="F379" s="2">
        <v>110000</v>
      </c>
    </row>
    <row r="380" spans="1:6" x14ac:dyDescent="0.2">
      <c r="A380" s="4">
        <v>787</v>
      </c>
      <c r="B380" s="2">
        <v>139000</v>
      </c>
      <c r="E380" s="4">
        <v>732</v>
      </c>
      <c r="F380" s="2">
        <v>187500</v>
      </c>
    </row>
    <row r="381" spans="1:6" x14ac:dyDescent="0.2">
      <c r="A381" s="4">
        <v>789</v>
      </c>
      <c r="B381" s="2">
        <v>107900</v>
      </c>
      <c r="E381" s="4">
        <v>735</v>
      </c>
      <c r="F381" s="2">
        <v>108000</v>
      </c>
    </row>
    <row r="382" spans="1:6" x14ac:dyDescent="0.2">
      <c r="A382" s="4">
        <v>790</v>
      </c>
      <c r="B382" s="2">
        <v>187500</v>
      </c>
      <c r="E382" s="4">
        <v>737</v>
      </c>
      <c r="F382" s="2">
        <v>93500</v>
      </c>
    </row>
    <row r="383" spans="1:6" x14ac:dyDescent="0.2">
      <c r="A383" s="4">
        <v>791</v>
      </c>
      <c r="B383" s="2">
        <v>160200</v>
      </c>
      <c r="E383" s="4">
        <v>738</v>
      </c>
      <c r="F383" s="2">
        <v>239900</v>
      </c>
    </row>
    <row r="384" spans="1:6" x14ac:dyDescent="0.2">
      <c r="A384" s="4">
        <v>793</v>
      </c>
      <c r="B384" s="2">
        <v>269790</v>
      </c>
      <c r="E384" s="4">
        <v>740</v>
      </c>
      <c r="F384" s="2">
        <v>190000</v>
      </c>
    </row>
    <row r="385" spans="1:6" x14ac:dyDescent="0.2">
      <c r="A385" s="4">
        <v>795</v>
      </c>
      <c r="B385" s="2">
        <v>194500</v>
      </c>
      <c r="E385" s="4">
        <v>745</v>
      </c>
      <c r="F385" s="2">
        <v>180000</v>
      </c>
    </row>
    <row r="386" spans="1:6" x14ac:dyDescent="0.2">
      <c r="A386" s="4">
        <v>796</v>
      </c>
      <c r="B386" s="2">
        <v>171000</v>
      </c>
      <c r="E386" s="4">
        <v>747</v>
      </c>
      <c r="F386" s="2">
        <v>236000</v>
      </c>
    </row>
    <row r="387" spans="1:6" x14ac:dyDescent="0.2">
      <c r="A387" s="4">
        <v>799</v>
      </c>
      <c r="B387" s="2">
        <v>485000</v>
      </c>
      <c r="E387" s="4">
        <v>749</v>
      </c>
      <c r="F387" s="2">
        <v>260400</v>
      </c>
    </row>
    <row r="388" spans="1:6" x14ac:dyDescent="0.2">
      <c r="A388" s="4">
        <v>800</v>
      </c>
      <c r="B388" s="2">
        <v>175000</v>
      </c>
      <c r="E388" s="4">
        <v>752</v>
      </c>
      <c r="F388" s="2">
        <v>162000</v>
      </c>
    </row>
    <row r="389" spans="1:6" x14ac:dyDescent="0.2">
      <c r="A389" s="4">
        <v>802</v>
      </c>
      <c r="B389" s="2">
        <v>109900</v>
      </c>
      <c r="E389" s="4">
        <v>753</v>
      </c>
      <c r="F389" s="2">
        <v>217000</v>
      </c>
    </row>
    <row r="390" spans="1:6" x14ac:dyDescent="0.2">
      <c r="A390" s="4">
        <v>804</v>
      </c>
      <c r="B390" s="2">
        <v>582933</v>
      </c>
      <c r="E390" s="4">
        <v>754</v>
      </c>
      <c r="F390" s="2">
        <v>275500</v>
      </c>
    </row>
    <row r="391" spans="1:6" x14ac:dyDescent="0.2">
      <c r="A391" s="4">
        <v>808</v>
      </c>
      <c r="B391" s="2">
        <v>223500</v>
      </c>
      <c r="E391" s="4">
        <v>756</v>
      </c>
      <c r="F391" s="2">
        <v>172500</v>
      </c>
    </row>
    <row r="392" spans="1:6" x14ac:dyDescent="0.2">
      <c r="A392" s="4">
        <v>810</v>
      </c>
      <c r="B392" s="2">
        <v>106000</v>
      </c>
      <c r="E392" s="4">
        <v>757</v>
      </c>
      <c r="F392" s="2">
        <v>212000</v>
      </c>
    </row>
    <row r="393" spans="1:6" x14ac:dyDescent="0.2">
      <c r="A393" s="4">
        <v>811</v>
      </c>
      <c r="B393" s="2">
        <v>181000</v>
      </c>
      <c r="E393" s="4">
        <v>758</v>
      </c>
      <c r="F393" s="2">
        <v>158900</v>
      </c>
    </row>
    <row r="394" spans="1:6" x14ac:dyDescent="0.2">
      <c r="A394" s="4">
        <v>815</v>
      </c>
      <c r="B394" s="2">
        <v>116000</v>
      </c>
      <c r="E394" s="4">
        <v>759</v>
      </c>
      <c r="F394" s="2">
        <v>179400</v>
      </c>
    </row>
    <row r="395" spans="1:6" x14ac:dyDescent="0.2">
      <c r="A395" s="4">
        <v>820</v>
      </c>
      <c r="B395" s="2">
        <v>224000</v>
      </c>
      <c r="E395" s="4">
        <v>760</v>
      </c>
      <c r="F395" s="2">
        <v>290000</v>
      </c>
    </row>
    <row r="396" spans="1:6" x14ac:dyDescent="0.2">
      <c r="A396" s="4">
        <v>824</v>
      </c>
      <c r="B396" s="2">
        <v>139500</v>
      </c>
      <c r="E396" s="4">
        <v>761</v>
      </c>
      <c r="F396" s="2">
        <v>127500</v>
      </c>
    </row>
    <row r="397" spans="1:6" x14ac:dyDescent="0.2">
      <c r="A397" s="4">
        <v>826</v>
      </c>
      <c r="B397" s="2">
        <v>385000</v>
      </c>
      <c r="E397" s="4">
        <v>763</v>
      </c>
      <c r="F397" s="2">
        <v>215200</v>
      </c>
    </row>
    <row r="398" spans="1:6" x14ac:dyDescent="0.2">
      <c r="A398" s="4">
        <v>827</v>
      </c>
      <c r="B398" s="2">
        <v>109500</v>
      </c>
      <c r="E398" s="4">
        <v>764</v>
      </c>
      <c r="F398" s="2">
        <v>337000</v>
      </c>
    </row>
    <row r="399" spans="1:6" x14ac:dyDescent="0.2">
      <c r="A399" s="4">
        <v>836</v>
      </c>
      <c r="B399" s="2">
        <v>128000</v>
      </c>
      <c r="E399" s="4">
        <v>766</v>
      </c>
      <c r="F399" s="2">
        <v>264132</v>
      </c>
    </row>
    <row r="400" spans="1:6" x14ac:dyDescent="0.2">
      <c r="A400" s="4">
        <v>837</v>
      </c>
      <c r="B400" s="2">
        <v>153500</v>
      </c>
      <c r="E400" s="4">
        <v>767</v>
      </c>
      <c r="F400" s="2">
        <v>196500</v>
      </c>
    </row>
    <row r="401" spans="1:6" x14ac:dyDescent="0.2">
      <c r="A401" s="4">
        <v>839</v>
      </c>
      <c r="B401" s="2">
        <v>144000</v>
      </c>
      <c r="E401" s="4">
        <v>770</v>
      </c>
      <c r="F401" s="2">
        <v>538000</v>
      </c>
    </row>
    <row r="402" spans="1:6" x14ac:dyDescent="0.2">
      <c r="A402" s="4">
        <v>840</v>
      </c>
      <c r="B402" s="2">
        <v>130500</v>
      </c>
      <c r="E402" s="4">
        <v>771</v>
      </c>
      <c r="F402" s="2">
        <v>134900</v>
      </c>
    </row>
    <row r="403" spans="1:6" x14ac:dyDescent="0.2">
      <c r="A403" s="4">
        <v>841</v>
      </c>
      <c r="B403" s="2">
        <v>140000</v>
      </c>
      <c r="E403" s="4">
        <v>772</v>
      </c>
      <c r="F403" s="2">
        <v>102000</v>
      </c>
    </row>
    <row r="404" spans="1:6" x14ac:dyDescent="0.2">
      <c r="A404" s="4">
        <v>842</v>
      </c>
      <c r="B404" s="2">
        <v>157500</v>
      </c>
      <c r="E404" s="4">
        <v>773</v>
      </c>
      <c r="F404" s="2">
        <v>107000</v>
      </c>
    </row>
    <row r="405" spans="1:6" x14ac:dyDescent="0.2">
      <c r="A405" s="4">
        <v>845</v>
      </c>
      <c r="B405" s="2">
        <v>153900</v>
      </c>
      <c r="E405" s="4">
        <v>774</v>
      </c>
      <c r="F405" s="2">
        <v>114500</v>
      </c>
    </row>
    <row r="406" spans="1:6" x14ac:dyDescent="0.2">
      <c r="A406" s="4">
        <v>846</v>
      </c>
      <c r="B406" s="2">
        <v>171000</v>
      </c>
      <c r="E406" s="4">
        <v>775</v>
      </c>
      <c r="F406" s="2">
        <v>395000</v>
      </c>
    </row>
    <row r="407" spans="1:6" x14ac:dyDescent="0.2">
      <c r="A407" s="4">
        <v>849</v>
      </c>
      <c r="B407" s="2">
        <v>240000</v>
      </c>
      <c r="E407" s="4">
        <v>776</v>
      </c>
      <c r="F407" s="2">
        <v>162000</v>
      </c>
    </row>
    <row r="408" spans="1:6" x14ac:dyDescent="0.2">
      <c r="A408" s="4">
        <v>850</v>
      </c>
      <c r="B408" s="2">
        <v>187000</v>
      </c>
      <c r="E408" s="4">
        <v>778</v>
      </c>
      <c r="F408" s="2">
        <v>142500</v>
      </c>
    </row>
    <row r="409" spans="1:6" x14ac:dyDescent="0.2">
      <c r="A409" s="4">
        <v>853</v>
      </c>
      <c r="B409" s="2">
        <v>164000</v>
      </c>
      <c r="E409" s="4">
        <v>779</v>
      </c>
      <c r="F409" s="2">
        <v>144000</v>
      </c>
    </row>
    <row r="410" spans="1:6" x14ac:dyDescent="0.2">
      <c r="A410" s="4">
        <v>855</v>
      </c>
      <c r="B410" s="2">
        <v>170000</v>
      </c>
      <c r="E410" s="4">
        <v>780</v>
      </c>
      <c r="F410" s="2">
        <v>135000</v>
      </c>
    </row>
    <row r="411" spans="1:6" x14ac:dyDescent="0.2">
      <c r="A411" s="4">
        <v>856</v>
      </c>
      <c r="B411" s="2">
        <v>127000</v>
      </c>
      <c r="E411" s="4">
        <v>782</v>
      </c>
      <c r="F411" s="2">
        <v>175900</v>
      </c>
    </row>
    <row r="412" spans="1:6" x14ac:dyDescent="0.2">
      <c r="A412" s="4">
        <v>858</v>
      </c>
      <c r="B412" s="2">
        <v>174000</v>
      </c>
      <c r="E412" s="4">
        <v>784</v>
      </c>
      <c r="F412" s="2">
        <v>165500</v>
      </c>
    </row>
    <row r="413" spans="1:6" x14ac:dyDescent="0.2">
      <c r="A413" s="4">
        <v>860</v>
      </c>
      <c r="B413" s="2">
        <v>250000</v>
      </c>
      <c r="E413" s="4">
        <v>786</v>
      </c>
      <c r="F413" s="2">
        <v>161500</v>
      </c>
    </row>
    <row r="414" spans="1:6" x14ac:dyDescent="0.2">
      <c r="A414" s="4">
        <v>861</v>
      </c>
      <c r="B414" s="2">
        <v>189950</v>
      </c>
      <c r="E414" s="4">
        <v>788</v>
      </c>
      <c r="F414" s="2">
        <v>233000</v>
      </c>
    </row>
    <row r="415" spans="1:6" x14ac:dyDescent="0.2">
      <c r="A415" s="4">
        <v>863</v>
      </c>
      <c r="B415" s="2">
        <v>152000</v>
      </c>
      <c r="E415" s="4">
        <v>792</v>
      </c>
      <c r="F415" s="2">
        <v>146800</v>
      </c>
    </row>
    <row r="416" spans="1:6" x14ac:dyDescent="0.2">
      <c r="A416" s="4">
        <v>865</v>
      </c>
      <c r="B416" s="2">
        <v>250580</v>
      </c>
      <c r="E416" s="4">
        <v>794</v>
      </c>
      <c r="F416" s="2">
        <v>225000</v>
      </c>
    </row>
    <row r="417" spans="1:6" x14ac:dyDescent="0.2">
      <c r="A417" s="4">
        <v>867</v>
      </c>
      <c r="B417" s="2">
        <v>248900</v>
      </c>
      <c r="E417" s="4">
        <v>797</v>
      </c>
      <c r="F417" s="2">
        <v>143500</v>
      </c>
    </row>
    <row r="418" spans="1:6" x14ac:dyDescent="0.2">
      <c r="A418" s="4">
        <v>869</v>
      </c>
      <c r="B418" s="2">
        <v>169000</v>
      </c>
      <c r="E418" s="4">
        <v>798</v>
      </c>
      <c r="F418" s="2">
        <v>110000</v>
      </c>
    </row>
    <row r="419" spans="1:6" x14ac:dyDescent="0.2">
      <c r="A419" s="4">
        <v>870</v>
      </c>
      <c r="B419" s="2">
        <v>236000</v>
      </c>
      <c r="E419" s="4">
        <v>801</v>
      </c>
      <c r="F419" s="2">
        <v>200000</v>
      </c>
    </row>
    <row r="420" spans="1:6" x14ac:dyDescent="0.2">
      <c r="A420" s="4">
        <v>873</v>
      </c>
      <c r="B420" s="2">
        <v>116000</v>
      </c>
      <c r="E420" s="4">
        <v>803</v>
      </c>
      <c r="F420" s="2">
        <v>189000</v>
      </c>
    </row>
    <row r="421" spans="1:6" x14ac:dyDescent="0.2">
      <c r="A421" s="4">
        <v>874</v>
      </c>
      <c r="B421" s="2">
        <v>133000</v>
      </c>
      <c r="E421" s="4">
        <v>805</v>
      </c>
      <c r="F421" s="2">
        <v>118000</v>
      </c>
    </row>
    <row r="422" spans="1:6" x14ac:dyDescent="0.2">
      <c r="A422" s="4">
        <v>875</v>
      </c>
      <c r="B422" s="2">
        <v>66500</v>
      </c>
      <c r="E422" s="4">
        <v>806</v>
      </c>
      <c r="F422" s="2">
        <v>227680</v>
      </c>
    </row>
    <row r="423" spans="1:6" x14ac:dyDescent="0.2">
      <c r="A423" s="4">
        <v>878</v>
      </c>
      <c r="B423" s="2">
        <v>350000</v>
      </c>
      <c r="E423" s="4">
        <v>807</v>
      </c>
      <c r="F423" s="2">
        <v>135500</v>
      </c>
    </row>
    <row r="424" spans="1:6" x14ac:dyDescent="0.2">
      <c r="A424" s="4">
        <v>879</v>
      </c>
      <c r="B424" s="2">
        <v>148000</v>
      </c>
      <c r="E424" s="4">
        <v>809</v>
      </c>
      <c r="F424" s="2">
        <v>159950</v>
      </c>
    </row>
    <row r="425" spans="1:6" x14ac:dyDescent="0.2">
      <c r="A425" s="4">
        <v>880</v>
      </c>
      <c r="B425" s="2">
        <v>136500</v>
      </c>
      <c r="E425" s="4">
        <v>812</v>
      </c>
      <c r="F425" s="2">
        <v>144500</v>
      </c>
    </row>
    <row r="426" spans="1:6" x14ac:dyDescent="0.2">
      <c r="A426" s="4">
        <v>881</v>
      </c>
      <c r="B426" s="2">
        <v>157000</v>
      </c>
      <c r="E426" s="4">
        <v>813</v>
      </c>
      <c r="F426" s="2">
        <v>55993</v>
      </c>
    </row>
    <row r="427" spans="1:6" x14ac:dyDescent="0.2">
      <c r="A427" s="4">
        <v>882</v>
      </c>
      <c r="B427" s="2">
        <v>187500</v>
      </c>
      <c r="E427" s="4">
        <v>814</v>
      </c>
      <c r="F427" s="2">
        <v>157900</v>
      </c>
    </row>
    <row r="428" spans="1:6" x14ac:dyDescent="0.2">
      <c r="A428" s="4">
        <v>883</v>
      </c>
      <c r="B428" s="2">
        <v>178000</v>
      </c>
      <c r="E428" s="4">
        <v>816</v>
      </c>
      <c r="F428" s="2">
        <v>224900</v>
      </c>
    </row>
    <row r="429" spans="1:6" x14ac:dyDescent="0.2">
      <c r="A429" s="4">
        <v>884</v>
      </c>
      <c r="B429" s="2">
        <v>118500</v>
      </c>
      <c r="E429" s="4">
        <v>817</v>
      </c>
      <c r="F429" s="2">
        <v>137000</v>
      </c>
    </row>
    <row r="430" spans="1:6" x14ac:dyDescent="0.2">
      <c r="A430" s="4">
        <v>886</v>
      </c>
      <c r="B430" s="2">
        <v>328900</v>
      </c>
      <c r="E430" s="4">
        <v>818</v>
      </c>
      <c r="F430" s="2">
        <v>271000</v>
      </c>
    </row>
    <row r="431" spans="1:6" x14ac:dyDescent="0.2">
      <c r="A431" s="4">
        <v>887</v>
      </c>
      <c r="B431" s="2">
        <v>145000</v>
      </c>
      <c r="E431" s="4">
        <v>819</v>
      </c>
      <c r="F431" s="2">
        <v>155000</v>
      </c>
    </row>
    <row r="432" spans="1:6" x14ac:dyDescent="0.2">
      <c r="A432" s="4">
        <v>891</v>
      </c>
      <c r="B432" s="2">
        <v>122900</v>
      </c>
      <c r="E432" s="4">
        <v>821</v>
      </c>
      <c r="F432" s="2">
        <v>183000</v>
      </c>
    </row>
    <row r="433" spans="1:6" x14ac:dyDescent="0.2">
      <c r="A433" s="4">
        <v>893</v>
      </c>
      <c r="B433" s="2">
        <v>154500</v>
      </c>
      <c r="E433" s="4">
        <v>822</v>
      </c>
      <c r="F433" s="2">
        <v>93000</v>
      </c>
    </row>
    <row r="434" spans="1:6" x14ac:dyDescent="0.2">
      <c r="A434" s="4">
        <v>897</v>
      </c>
      <c r="B434" s="2">
        <v>106500</v>
      </c>
      <c r="E434" s="4">
        <v>823</v>
      </c>
      <c r="F434" s="2">
        <v>225000</v>
      </c>
    </row>
    <row r="435" spans="1:6" x14ac:dyDescent="0.2">
      <c r="A435" s="4">
        <v>899</v>
      </c>
      <c r="B435" s="2">
        <v>611657</v>
      </c>
      <c r="E435" s="4">
        <v>825</v>
      </c>
      <c r="F435" s="2">
        <v>232600</v>
      </c>
    </row>
    <row r="436" spans="1:6" x14ac:dyDescent="0.2">
      <c r="A436" s="4">
        <v>900</v>
      </c>
      <c r="B436" s="2">
        <v>135000</v>
      </c>
      <c r="E436" s="4">
        <v>828</v>
      </c>
      <c r="F436" s="2">
        <v>189000</v>
      </c>
    </row>
    <row r="437" spans="1:6" x14ac:dyDescent="0.2">
      <c r="A437" s="4">
        <v>902</v>
      </c>
      <c r="B437" s="2">
        <v>153000</v>
      </c>
      <c r="E437" s="4">
        <v>829</v>
      </c>
      <c r="F437" s="2">
        <v>185000</v>
      </c>
    </row>
    <row r="438" spans="1:6" x14ac:dyDescent="0.2">
      <c r="A438" s="4">
        <v>908</v>
      </c>
      <c r="B438" s="2">
        <v>250000</v>
      </c>
      <c r="E438" s="4">
        <v>830</v>
      </c>
      <c r="F438" s="2">
        <v>147400</v>
      </c>
    </row>
    <row r="439" spans="1:6" x14ac:dyDescent="0.2">
      <c r="A439" s="4">
        <v>912</v>
      </c>
      <c r="B439" s="2">
        <v>143500</v>
      </c>
      <c r="E439" s="4">
        <v>831</v>
      </c>
      <c r="F439" s="2">
        <v>166000</v>
      </c>
    </row>
    <row r="440" spans="1:6" x14ac:dyDescent="0.2">
      <c r="A440" s="4">
        <v>913</v>
      </c>
      <c r="B440" s="2">
        <v>88000</v>
      </c>
      <c r="E440" s="4">
        <v>832</v>
      </c>
      <c r="F440" s="2">
        <v>151000</v>
      </c>
    </row>
    <row r="441" spans="1:6" x14ac:dyDescent="0.2">
      <c r="A441" s="4">
        <v>914</v>
      </c>
      <c r="B441" s="2">
        <v>145000</v>
      </c>
      <c r="E441" s="4">
        <v>833</v>
      </c>
      <c r="F441" s="2">
        <v>237000</v>
      </c>
    </row>
    <row r="442" spans="1:6" x14ac:dyDescent="0.2">
      <c r="A442" s="4">
        <v>917</v>
      </c>
      <c r="B442" s="2">
        <v>35311</v>
      </c>
      <c r="E442" s="4">
        <v>834</v>
      </c>
      <c r="F442" s="2">
        <v>167000</v>
      </c>
    </row>
    <row r="443" spans="1:6" x14ac:dyDescent="0.2">
      <c r="A443" s="4">
        <v>920</v>
      </c>
      <c r="B443" s="2">
        <v>176500</v>
      </c>
      <c r="E443" s="4">
        <v>835</v>
      </c>
      <c r="F443" s="2">
        <v>139950</v>
      </c>
    </row>
    <row r="444" spans="1:6" x14ac:dyDescent="0.2">
      <c r="A444" s="4">
        <v>922</v>
      </c>
      <c r="B444" s="2">
        <v>145900</v>
      </c>
      <c r="E444" s="4">
        <v>838</v>
      </c>
      <c r="F444" s="2">
        <v>100000</v>
      </c>
    </row>
    <row r="445" spans="1:6" x14ac:dyDescent="0.2">
      <c r="A445" s="4">
        <v>923</v>
      </c>
      <c r="B445" s="2">
        <v>169990</v>
      </c>
      <c r="E445" s="4">
        <v>843</v>
      </c>
      <c r="F445" s="2">
        <v>174900</v>
      </c>
    </row>
    <row r="446" spans="1:6" x14ac:dyDescent="0.2">
      <c r="A446" s="4">
        <v>924</v>
      </c>
      <c r="B446" s="2">
        <v>193000</v>
      </c>
      <c r="E446" s="4">
        <v>844</v>
      </c>
      <c r="F446" s="2">
        <v>141000</v>
      </c>
    </row>
    <row r="447" spans="1:6" x14ac:dyDescent="0.2">
      <c r="A447" s="4">
        <v>927</v>
      </c>
      <c r="B447" s="2">
        <v>285000</v>
      </c>
      <c r="E447" s="4">
        <v>847</v>
      </c>
      <c r="F447" s="2">
        <v>213000</v>
      </c>
    </row>
    <row r="448" spans="1:6" x14ac:dyDescent="0.2">
      <c r="A448" s="4">
        <v>935</v>
      </c>
      <c r="B448" s="2">
        <v>242000</v>
      </c>
      <c r="E448" s="4">
        <v>848</v>
      </c>
      <c r="F448" s="2">
        <v>133500</v>
      </c>
    </row>
    <row r="449" spans="1:6" x14ac:dyDescent="0.2">
      <c r="A449" s="4">
        <v>936</v>
      </c>
      <c r="B449" s="2">
        <v>79900</v>
      </c>
      <c r="E449" s="4">
        <v>851</v>
      </c>
      <c r="F449" s="2">
        <v>131500</v>
      </c>
    </row>
    <row r="450" spans="1:6" x14ac:dyDescent="0.2">
      <c r="A450" s="4">
        <v>940</v>
      </c>
      <c r="B450" s="2">
        <v>244400</v>
      </c>
      <c r="E450" s="4">
        <v>852</v>
      </c>
      <c r="F450" s="2">
        <v>215000</v>
      </c>
    </row>
    <row r="451" spans="1:6" x14ac:dyDescent="0.2">
      <c r="A451" s="4">
        <v>946</v>
      </c>
      <c r="B451" s="2">
        <v>124900</v>
      </c>
      <c r="E451" s="4">
        <v>854</v>
      </c>
      <c r="F451" s="2">
        <v>158000</v>
      </c>
    </row>
    <row r="452" spans="1:6" x14ac:dyDescent="0.2">
      <c r="A452" s="4">
        <v>948</v>
      </c>
      <c r="B452" s="2">
        <v>270000</v>
      </c>
      <c r="E452" s="4">
        <v>857</v>
      </c>
      <c r="F452" s="2">
        <v>147000</v>
      </c>
    </row>
    <row r="453" spans="1:6" x14ac:dyDescent="0.2">
      <c r="A453" s="4">
        <v>950</v>
      </c>
      <c r="B453" s="2">
        <v>197500</v>
      </c>
      <c r="E453" s="4">
        <v>859</v>
      </c>
      <c r="F453" s="2">
        <v>152000</v>
      </c>
    </row>
    <row r="454" spans="1:6" x14ac:dyDescent="0.2">
      <c r="A454" s="4">
        <v>951</v>
      </c>
      <c r="B454" s="2">
        <v>129000</v>
      </c>
      <c r="E454" s="4">
        <v>862</v>
      </c>
      <c r="F454" s="2">
        <v>131500</v>
      </c>
    </row>
    <row r="455" spans="1:6" x14ac:dyDescent="0.2">
      <c r="A455" s="4">
        <v>953</v>
      </c>
      <c r="B455" s="2">
        <v>133900</v>
      </c>
      <c r="E455" s="4">
        <v>864</v>
      </c>
      <c r="F455" s="2">
        <v>132500</v>
      </c>
    </row>
    <row r="456" spans="1:6" x14ac:dyDescent="0.2">
      <c r="A456" s="4">
        <v>956</v>
      </c>
      <c r="B456" s="2">
        <v>145000</v>
      </c>
      <c r="E456" s="4">
        <v>866</v>
      </c>
      <c r="F456" s="2">
        <v>148500</v>
      </c>
    </row>
    <row r="457" spans="1:6" x14ac:dyDescent="0.2">
      <c r="A457" s="4">
        <v>961</v>
      </c>
      <c r="B457" s="2">
        <v>116500</v>
      </c>
      <c r="E457" s="4">
        <v>868</v>
      </c>
      <c r="F457" s="2">
        <v>129000</v>
      </c>
    </row>
    <row r="458" spans="1:6" x14ac:dyDescent="0.2">
      <c r="A458" s="4">
        <v>962</v>
      </c>
      <c r="B458" s="2">
        <v>272000</v>
      </c>
      <c r="E458" s="4">
        <v>871</v>
      </c>
      <c r="F458" s="2">
        <v>109500</v>
      </c>
    </row>
    <row r="459" spans="1:6" x14ac:dyDescent="0.2">
      <c r="A459" s="4">
        <v>965</v>
      </c>
      <c r="B459" s="2">
        <v>214900</v>
      </c>
      <c r="E459" s="4">
        <v>872</v>
      </c>
      <c r="F459" s="2">
        <v>200500</v>
      </c>
    </row>
    <row r="460" spans="1:6" x14ac:dyDescent="0.2">
      <c r="A460" s="4">
        <v>966</v>
      </c>
      <c r="B460" s="2">
        <v>178900</v>
      </c>
      <c r="E460" s="4">
        <v>876</v>
      </c>
      <c r="F460" s="2">
        <v>303477</v>
      </c>
    </row>
    <row r="461" spans="1:6" x14ac:dyDescent="0.2">
      <c r="A461" s="4">
        <v>967</v>
      </c>
      <c r="B461" s="2">
        <v>160000</v>
      </c>
      <c r="E461" s="4">
        <v>877</v>
      </c>
      <c r="F461" s="2">
        <v>132250</v>
      </c>
    </row>
    <row r="462" spans="1:6" x14ac:dyDescent="0.2">
      <c r="A462" s="4">
        <v>969</v>
      </c>
      <c r="B462" s="2">
        <v>37900</v>
      </c>
      <c r="E462" s="4">
        <v>885</v>
      </c>
      <c r="F462" s="2">
        <v>100000</v>
      </c>
    </row>
    <row r="463" spans="1:6" x14ac:dyDescent="0.2">
      <c r="A463" s="4">
        <v>971</v>
      </c>
      <c r="B463" s="2">
        <v>135000</v>
      </c>
      <c r="E463" s="4">
        <v>888</v>
      </c>
      <c r="F463" s="2">
        <v>135500</v>
      </c>
    </row>
    <row r="464" spans="1:6" x14ac:dyDescent="0.2">
      <c r="A464" s="4">
        <v>972</v>
      </c>
      <c r="B464" s="2">
        <v>173000</v>
      </c>
      <c r="E464" s="4">
        <v>889</v>
      </c>
      <c r="F464" s="2">
        <v>268000</v>
      </c>
    </row>
    <row r="465" spans="1:6" x14ac:dyDescent="0.2">
      <c r="A465" s="4">
        <v>974</v>
      </c>
      <c r="B465" s="2">
        <v>182000</v>
      </c>
      <c r="E465" s="4">
        <v>890</v>
      </c>
      <c r="F465" s="2">
        <v>149500</v>
      </c>
    </row>
    <row r="466" spans="1:6" x14ac:dyDescent="0.2">
      <c r="A466" s="4">
        <v>975</v>
      </c>
      <c r="B466" s="2">
        <v>167500</v>
      </c>
      <c r="E466" s="4">
        <v>892</v>
      </c>
      <c r="F466" s="2">
        <v>172500</v>
      </c>
    </row>
    <row r="467" spans="1:6" x14ac:dyDescent="0.2">
      <c r="A467" s="4">
        <v>977</v>
      </c>
      <c r="B467" s="2">
        <v>85500</v>
      </c>
      <c r="E467" s="4">
        <v>894</v>
      </c>
      <c r="F467" s="2">
        <v>165000</v>
      </c>
    </row>
    <row r="468" spans="1:6" x14ac:dyDescent="0.2">
      <c r="A468" s="4">
        <v>978</v>
      </c>
      <c r="B468" s="2">
        <v>199900</v>
      </c>
      <c r="E468" s="4">
        <v>895</v>
      </c>
      <c r="F468" s="2">
        <v>118858</v>
      </c>
    </row>
    <row r="469" spans="1:6" x14ac:dyDescent="0.2">
      <c r="A469" s="4">
        <v>981</v>
      </c>
      <c r="B469" s="2">
        <v>178400</v>
      </c>
      <c r="E469" s="4">
        <v>896</v>
      </c>
      <c r="F469" s="2">
        <v>140000</v>
      </c>
    </row>
    <row r="470" spans="1:6" x14ac:dyDescent="0.2">
      <c r="A470" s="4">
        <v>982</v>
      </c>
      <c r="B470" s="2">
        <v>336000</v>
      </c>
      <c r="E470" s="4">
        <v>898</v>
      </c>
      <c r="F470" s="2">
        <v>142953</v>
      </c>
    </row>
    <row r="471" spans="1:6" x14ac:dyDescent="0.2">
      <c r="A471" s="4">
        <v>987</v>
      </c>
      <c r="B471" s="2">
        <v>117000</v>
      </c>
      <c r="E471" s="4">
        <v>901</v>
      </c>
      <c r="F471" s="2">
        <v>110000</v>
      </c>
    </row>
    <row r="472" spans="1:6" x14ac:dyDescent="0.2">
      <c r="A472" s="4">
        <v>988</v>
      </c>
      <c r="B472" s="2">
        <v>395192</v>
      </c>
      <c r="E472" s="4">
        <v>903</v>
      </c>
      <c r="F472" s="2">
        <v>180000</v>
      </c>
    </row>
    <row r="473" spans="1:6" x14ac:dyDescent="0.2">
      <c r="A473" s="4">
        <v>991</v>
      </c>
      <c r="B473" s="2">
        <v>348000</v>
      </c>
      <c r="E473" s="4">
        <v>904</v>
      </c>
      <c r="F473" s="2">
        <v>240000</v>
      </c>
    </row>
    <row r="474" spans="1:6" x14ac:dyDescent="0.2">
      <c r="A474" s="4">
        <v>992</v>
      </c>
      <c r="B474" s="2">
        <v>168000</v>
      </c>
      <c r="E474" s="4">
        <v>905</v>
      </c>
      <c r="F474" s="2">
        <v>125500</v>
      </c>
    </row>
    <row r="475" spans="1:6" x14ac:dyDescent="0.2">
      <c r="A475" s="4">
        <v>993</v>
      </c>
      <c r="B475" s="2">
        <v>187000</v>
      </c>
      <c r="E475" s="4">
        <v>906</v>
      </c>
      <c r="F475" s="2">
        <v>128000</v>
      </c>
    </row>
    <row r="476" spans="1:6" x14ac:dyDescent="0.2">
      <c r="A476" s="4">
        <v>994</v>
      </c>
      <c r="B476" s="2">
        <v>173900</v>
      </c>
      <c r="E476" s="4">
        <v>907</v>
      </c>
      <c r="F476" s="2">
        <v>255000</v>
      </c>
    </row>
    <row r="477" spans="1:6" x14ac:dyDescent="0.2">
      <c r="A477" s="4">
        <v>995</v>
      </c>
      <c r="B477" s="2">
        <v>337500</v>
      </c>
      <c r="E477" s="4">
        <v>909</v>
      </c>
      <c r="F477" s="2">
        <v>131000</v>
      </c>
    </row>
    <row r="478" spans="1:6" x14ac:dyDescent="0.2">
      <c r="A478" s="4">
        <v>996</v>
      </c>
      <c r="B478" s="2">
        <v>121600</v>
      </c>
      <c r="E478" s="4">
        <v>910</v>
      </c>
      <c r="F478" s="2">
        <v>174000</v>
      </c>
    </row>
    <row r="479" spans="1:6" x14ac:dyDescent="0.2">
      <c r="A479" s="4">
        <v>999</v>
      </c>
      <c r="B479" s="2">
        <v>91000</v>
      </c>
      <c r="E479" s="4">
        <v>911</v>
      </c>
      <c r="F479" s="2">
        <v>154300</v>
      </c>
    </row>
    <row r="480" spans="1:6" x14ac:dyDescent="0.2">
      <c r="A480" s="4">
        <v>1002</v>
      </c>
      <c r="B480" s="2">
        <v>86000</v>
      </c>
      <c r="E480" s="4">
        <v>915</v>
      </c>
      <c r="F480" s="2">
        <v>173733</v>
      </c>
    </row>
    <row r="481" spans="1:6" x14ac:dyDescent="0.2">
      <c r="A481" s="4">
        <v>1005</v>
      </c>
      <c r="B481" s="2">
        <v>181000</v>
      </c>
      <c r="E481" s="4">
        <v>916</v>
      </c>
      <c r="F481" s="2">
        <v>75000</v>
      </c>
    </row>
    <row r="482" spans="1:6" x14ac:dyDescent="0.2">
      <c r="A482" s="4">
        <v>1009</v>
      </c>
      <c r="B482" s="2">
        <v>240000</v>
      </c>
      <c r="E482" s="4">
        <v>918</v>
      </c>
      <c r="F482" s="2">
        <v>135000</v>
      </c>
    </row>
    <row r="483" spans="1:6" x14ac:dyDescent="0.2">
      <c r="A483" s="4">
        <v>1010</v>
      </c>
      <c r="B483" s="2">
        <v>102000</v>
      </c>
      <c r="E483" s="4">
        <v>919</v>
      </c>
      <c r="F483" s="2">
        <v>238000</v>
      </c>
    </row>
    <row r="484" spans="1:6" x14ac:dyDescent="0.2">
      <c r="A484" s="4">
        <v>1011</v>
      </c>
      <c r="B484" s="2">
        <v>135000</v>
      </c>
      <c r="E484" s="4">
        <v>921</v>
      </c>
      <c r="F484" s="2">
        <v>201000</v>
      </c>
    </row>
    <row r="485" spans="1:6" x14ac:dyDescent="0.2">
      <c r="A485" s="4">
        <v>1013</v>
      </c>
      <c r="B485" s="2">
        <v>165000</v>
      </c>
      <c r="E485" s="4">
        <v>925</v>
      </c>
      <c r="F485" s="2">
        <v>207500</v>
      </c>
    </row>
    <row r="486" spans="1:6" x14ac:dyDescent="0.2">
      <c r="A486" s="4">
        <v>1014</v>
      </c>
      <c r="B486" s="2">
        <v>85000</v>
      </c>
      <c r="E486" s="4">
        <v>926</v>
      </c>
      <c r="F486" s="2">
        <v>175000</v>
      </c>
    </row>
    <row r="487" spans="1:6" x14ac:dyDescent="0.2">
      <c r="A487" s="4">
        <v>1015</v>
      </c>
      <c r="B487" s="2">
        <v>119200</v>
      </c>
      <c r="E487" s="4">
        <v>928</v>
      </c>
      <c r="F487" s="2">
        <v>176000</v>
      </c>
    </row>
    <row r="488" spans="1:6" x14ac:dyDescent="0.2">
      <c r="A488" s="4">
        <v>1019</v>
      </c>
      <c r="B488" s="2">
        <v>160000</v>
      </c>
      <c r="E488" s="4">
        <v>929</v>
      </c>
      <c r="F488" s="2">
        <v>236500</v>
      </c>
    </row>
    <row r="489" spans="1:6" x14ac:dyDescent="0.2">
      <c r="A489" s="4">
        <v>1023</v>
      </c>
      <c r="B489" s="2">
        <v>87000</v>
      </c>
      <c r="E489" s="4">
        <v>930</v>
      </c>
      <c r="F489" s="2">
        <v>222000</v>
      </c>
    </row>
    <row r="490" spans="1:6" x14ac:dyDescent="0.2">
      <c r="A490" s="4">
        <v>1024</v>
      </c>
      <c r="B490" s="2">
        <v>191000</v>
      </c>
      <c r="E490" s="4">
        <v>931</v>
      </c>
      <c r="F490" s="2">
        <v>201000</v>
      </c>
    </row>
    <row r="491" spans="1:6" x14ac:dyDescent="0.2">
      <c r="A491" s="4">
        <v>1028</v>
      </c>
      <c r="B491" s="2">
        <v>293077</v>
      </c>
      <c r="E491" s="4">
        <v>932</v>
      </c>
      <c r="F491" s="2">
        <v>117500</v>
      </c>
    </row>
    <row r="492" spans="1:6" x14ac:dyDescent="0.2">
      <c r="A492" s="4">
        <v>1029</v>
      </c>
      <c r="B492" s="2">
        <v>105000</v>
      </c>
      <c r="E492" s="4">
        <v>933</v>
      </c>
      <c r="F492" s="2">
        <v>320000</v>
      </c>
    </row>
    <row r="493" spans="1:6" x14ac:dyDescent="0.2">
      <c r="A493" s="4">
        <v>1031</v>
      </c>
      <c r="B493" s="2">
        <v>160000</v>
      </c>
      <c r="E493" s="4">
        <v>934</v>
      </c>
      <c r="F493" s="2">
        <v>190000</v>
      </c>
    </row>
    <row r="494" spans="1:6" x14ac:dyDescent="0.2">
      <c r="A494" s="4">
        <v>1032</v>
      </c>
      <c r="B494" s="2">
        <v>197000</v>
      </c>
      <c r="E494" s="4">
        <v>937</v>
      </c>
      <c r="F494" s="2">
        <v>184900</v>
      </c>
    </row>
    <row r="495" spans="1:6" x14ac:dyDescent="0.2">
      <c r="A495" s="4">
        <v>1035</v>
      </c>
      <c r="B495" s="2">
        <v>119750</v>
      </c>
      <c r="E495" s="4">
        <v>938</v>
      </c>
      <c r="F495" s="2">
        <v>253000</v>
      </c>
    </row>
    <row r="496" spans="1:6" x14ac:dyDescent="0.2">
      <c r="A496" s="4">
        <v>1037</v>
      </c>
      <c r="B496" s="2">
        <v>315500</v>
      </c>
      <c r="E496" s="4">
        <v>939</v>
      </c>
      <c r="F496" s="2">
        <v>239799</v>
      </c>
    </row>
    <row r="497" spans="1:6" x14ac:dyDescent="0.2">
      <c r="A497" s="4">
        <v>1038</v>
      </c>
      <c r="B497" s="2">
        <v>287000</v>
      </c>
      <c r="E497" s="4">
        <v>941</v>
      </c>
      <c r="F497" s="2">
        <v>150900</v>
      </c>
    </row>
    <row r="498" spans="1:6" x14ac:dyDescent="0.2">
      <c r="A498" s="4">
        <v>1039</v>
      </c>
      <c r="B498" s="2">
        <v>97000</v>
      </c>
      <c r="E498" s="4">
        <v>942</v>
      </c>
      <c r="F498" s="2">
        <v>214000</v>
      </c>
    </row>
    <row r="499" spans="1:6" x14ac:dyDescent="0.2">
      <c r="A499" s="4">
        <v>1041</v>
      </c>
      <c r="B499" s="2">
        <v>155000</v>
      </c>
      <c r="E499" s="4">
        <v>943</v>
      </c>
      <c r="F499" s="2">
        <v>150000</v>
      </c>
    </row>
    <row r="500" spans="1:6" x14ac:dyDescent="0.2">
      <c r="A500" s="4">
        <v>1042</v>
      </c>
      <c r="B500" s="2">
        <v>173000</v>
      </c>
      <c r="E500" s="4">
        <v>944</v>
      </c>
      <c r="F500" s="2">
        <v>143000</v>
      </c>
    </row>
    <row r="501" spans="1:6" x14ac:dyDescent="0.2">
      <c r="A501" s="4">
        <v>1047</v>
      </c>
      <c r="B501" s="2">
        <v>556581</v>
      </c>
      <c r="E501" s="4">
        <v>945</v>
      </c>
      <c r="F501" s="2">
        <v>137500</v>
      </c>
    </row>
    <row r="502" spans="1:6" x14ac:dyDescent="0.2">
      <c r="A502" s="4">
        <v>1048</v>
      </c>
      <c r="B502" s="2">
        <v>145000</v>
      </c>
      <c r="E502" s="4">
        <v>947</v>
      </c>
      <c r="F502" s="2">
        <v>143000</v>
      </c>
    </row>
    <row r="503" spans="1:6" x14ac:dyDescent="0.2">
      <c r="A503" s="4">
        <v>1049</v>
      </c>
      <c r="B503" s="2">
        <v>115000</v>
      </c>
      <c r="E503" s="4">
        <v>949</v>
      </c>
      <c r="F503" s="2">
        <v>192500</v>
      </c>
    </row>
    <row r="504" spans="1:6" x14ac:dyDescent="0.2">
      <c r="A504" s="4">
        <v>1050</v>
      </c>
      <c r="B504" s="2">
        <v>84900</v>
      </c>
      <c r="E504" s="4">
        <v>952</v>
      </c>
      <c r="F504" s="2">
        <v>119900</v>
      </c>
    </row>
    <row r="505" spans="1:6" x14ac:dyDescent="0.2">
      <c r="A505" s="4">
        <v>1053</v>
      </c>
      <c r="B505" s="2">
        <v>165000</v>
      </c>
      <c r="E505" s="4">
        <v>954</v>
      </c>
      <c r="F505" s="2">
        <v>172000</v>
      </c>
    </row>
    <row r="506" spans="1:6" x14ac:dyDescent="0.2">
      <c r="A506" s="4">
        <v>1054</v>
      </c>
      <c r="B506" s="2">
        <v>144500</v>
      </c>
      <c r="E506" s="4">
        <v>955</v>
      </c>
      <c r="F506" s="2">
        <v>127500</v>
      </c>
    </row>
    <row r="507" spans="1:6" x14ac:dyDescent="0.2">
      <c r="A507" s="4">
        <v>1060</v>
      </c>
      <c r="B507" s="2">
        <v>220000</v>
      </c>
      <c r="E507" s="4">
        <v>957</v>
      </c>
      <c r="F507" s="2">
        <v>124000</v>
      </c>
    </row>
    <row r="508" spans="1:6" x14ac:dyDescent="0.2">
      <c r="A508" s="4">
        <v>1062</v>
      </c>
      <c r="B508" s="2">
        <v>81000</v>
      </c>
      <c r="E508" s="4">
        <v>958</v>
      </c>
      <c r="F508" s="2">
        <v>132000</v>
      </c>
    </row>
    <row r="509" spans="1:6" x14ac:dyDescent="0.2">
      <c r="A509" s="4">
        <v>1063</v>
      </c>
      <c r="B509" s="2">
        <v>90000</v>
      </c>
      <c r="E509" s="4">
        <v>959</v>
      </c>
      <c r="F509" s="2">
        <v>185000</v>
      </c>
    </row>
    <row r="510" spans="1:6" x14ac:dyDescent="0.2">
      <c r="A510" s="4">
        <v>1064</v>
      </c>
      <c r="B510" s="2">
        <v>110500</v>
      </c>
      <c r="E510" s="4">
        <v>960</v>
      </c>
      <c r="F510" s="2">
        <v>155000</v>
      </c>
    </row>
    <row r="511" spans="1:6" x14ac:dyDescent="0.2">
      <c r="A511" s="4">
        <v>1066</v>
      </c>
      <c r="B511" s="2">
        <v>328000</v>
      </c>
      <c r="E511" s="4">
        <v>963</v>
      </c>
      <c r="F511" s="2">
        <v>155000</v>
      </c>
    </row>
    <row r="512" spans="1:6" x14ac:dyDescent="0.2">
      <c r="A512" s="4">
        <v>1067</v>
      </c>
      <c r="B512" s="2">
        <v>178000</v>
      </c>
      <c r="E512" s="4">
        <v>964</v>
      </c>
      <c r="F512" s="2">
        <v>239000</v>
      </c>
    </row>
    <row r="513" spans="1:6" x14ac:dyDescent="0.2">
      <c r="A513" s="4">
        <v>1070</v>
      </c>
      <c r="B513" s="2">
        <v>135000</v>
      </c>
      <c r="E513" s="4">
        <v>968</v>
      </c>
      <c r="F513" s="2">
        <v>135000</v>
      </c>
    </row>
    <row r="514" spans="1:6" x14ac:dyDescent="0.2">
      <c r="A514" s="4">
        <v>1073</v>
      </c>
      <c r="B514" s="2">
        <v>91500</v>
      </c>
      <c r="E514" s="4">
        <v>970</v>
      </c>
      <c r="F514" s="2">
        <v>140000</v>
      </c>
    </row>
    <row r="515" spans="1:6" x14ac:dyDescent="0.2">
      <c r="A515" s="4">
        <v>1076</v>
      </c>
      <c r="B515" s="2">
        <v>219500</v>
      </c>
      <c r="E515" s="4">
        <v>973</v>
      </c>
      <c r="F515" s="2">
        <v>99500</v>
      </c>
    </row>
    <row r="516" spans="1:6" x14ac:dyDescent="0.2">
      <c r="A516" s="4">
        <v>1077</v>
      </c>
      <c r="B516" s="2">
        <v>170000</v>
      </c>
      <c r="E516" s="4">
        <v>976</v>
      </c>
      <c r="F516" s="2">
        <v>165000</v>
      </c>
    </row>
    <row r="517" spans="1:6" x14ac:dyDescent="0.2">
      <c r="A517" s="4">
        <v>1081</v>
      </c>
      <c r="B517" s="2">
        <v>145000</v>
      </c>
      <c r="E517" s="4">
        <v>979</v>
      </c>
      <c r="F517" s="2">
        <v>110000</v>
      </c>
    </row>
    <row r="518" spans="1:6" x14ac:dyDescent="0.2">
      <c r="A518" s="4">
        <v>1085</v>
      </c>
      <c r="B518" s="2">
        <v>187500</v>
      </c>
      <c r="E518" s="4">
        <v>980</v>
      </c>
      <c r="F518" s="2">
        <v>139000</v>
      </c>
    </row>
    <row r="519" spans="1:6" x14ac:dyDescent="0.2">
      <c r="A519" s="4">
        <v>1088</v>
      </c>
      <c r="B519" s="2">
        <v>252000</v>
      </c>
      <c r="E519" s="4">
        <v>983</v>
      </c>
      <c r="F519" s="2">
        <v>159895</v>
      </c>
    </row>
    <row r="520" spans="1:6" x14ac:dyDescent="0.2">
      <c r="A520" s="4">
        <v>1092</v>
      </c>
      <c r="B520" s="2">
        <v>160000</v>
      </c>
      <c r="E520" s="4">
        <v>984</v>
      </c>
      <c r="F520" s="2">
        <v>255900</v>
      </c>
    </row>
    <row r="521" spans="1:6" x14ac:dyDescent="0.2">
      <c r="A521" s="4">
        <v>1093</v>
      </c>
      <c r="B521" s="2">
        <v>136500</v>
      </c>
      <c r="E521" s="4">
        <v>985</v>
      </c>
      <c r="F521" s="2">
        <v>126000</v>
      </c>
    </row>
    <row r="522" spans="1:6" x14ac:dyDescent="0.2">
      <c r="A522" s="4">
        <v>1094</v>
      </c>
      <c r="B522" s="2">
        <v>146000</v>
      </c>
      <c r="E522" s="4">
        <v>986</v>
      </c>
      <c r="F522" s="2">
        <v>125000</v>
      </c>
    </row>
    <row r="523" spans="1:6" x14ac:dyDescent="0.2">
      <c r="A523" s="4">
        <v>1095</v>
      </c>
      <c r="B523" s="2">
        <v>129000</v>
      </c>
      <c r="E523" s="4">
        <v>989</v>
      </c>
      <c r="F523" s="2">
        <v>195000</v>
      </c>
    </row>
    <row r="524" spans="1:6" x14ac:dyDescent="0.2">
      <c r="A524" s="4">
        <v>1097</v>
      </c>
      <c r="B524" s="2">
        <v>127000</v>
      </c>
      <c r="E524" s="4">
        <v>990</v>
      </c>
      <c r="F524" s="2">
        <v>197000</v>
      </c>
    </row>
    <row r="525" spans="1:6" x14ac:dyDescent="0.2">
      <c r="A525" s="4">
        <v>1099</v>
      </c>
      <c r="B525" s="2">
        <v>128000</v>
      </c>
      <c r="E525" s="4">
        <v>997</v>
      </c>
      <c r="F525" s="2">
        <v>136500</v>
      </c>
    </row>
    <row r="526" spans="1:6" x14ac:dyDescent="0.2">
      <c r="A526" s="4">
        <v>1101</v>
      </c>
      <c r="B526" s="2">
        <v>60000</v>
      </c>
      <c r="E526" s="4">
        <v>998</v>
      </c>
      <c r="F526" s="2">
        <v>185000</v>
      </c>
    </row>
    <row r="527" spans="1:6" x14ac:dyDescent="0.2">
      <c r="A527" s="4">
        <v>1103</v>
      </c>
      <c r="B527" s="2">
        <v>135000</v>
      </c>
      <c r="E527" s="4">
        <v>1000</v>
      </c>
      <c r="F527" s="2">
        <v>206000</v>
      </c>
    </row>
    <row r="528" spans="1:6" x14ac:dyDescent="0.2">
      <c r="A528" s="4">
        <v>1106</v>
      </c>
      <c r="B528" s="2">
        <v>325000</v>
      </c>
      <c r="E528" s="4">
        <v>1001</v>
      </c>
      <c r="F528" s="2">
        <v>82000</v>
      </c>
    </row>
    <row r="529" spans="1:6" x14ac:dyDescent="0.2">
      <c r="A529" s="4">
        <v>1107</v>
      </c>
      <c r="B529" s="2">
        <v>179900</v>
      </c>
      <c r="E529" s="4">
        <v>1003</v>
      </c>
      <c r="F529" s="2">
        <v>232000</v>
      </c>
    </row>
    <row r="530" spans="1:6" x14ac:dyDescent="0.2">
      <c r="A530" s="4">
        <v>1110</v>
      </c>
      <c r="B530" s="2">
        <v>280000</v>
      </c>
      <c r="E530" s="4">
        <v>1004</v>
      </c>
      <c r="F530" s="2">
        <v>136905</v>
      </c>
    </row>
    <row r="531" spans="1:6" x14ac:dyDescent="0.2">
      <c r="A531" s="4">
        <v>1111</v>
      </c>
      <c r="B531" s="2">
        <v>188000</v>
      </c>
      <c r="E531" s="4">
        <v>1006</v>
      </c>
      <c r="F531" s="2">
        <v>149900</v>
      </c>
    </row>
    <row r="532" spans="1:6" x14ac:dyDescent="0.2">
      <c r="A532" s="4">
        <v>1114</v>
      </c>
      <c r="B532" s="2">
        <v>134500</v>
      </c>
      <c r="E532" s="4">
        <v>1007</v>
      </c>
      <c r="F532" s="2">
        <v>163500</v>
      </c>
    </row>
    <row r="533" spans="1:6" x14ac:dyDescent="0.2">
      <c r="A533" s="4">
        <v>1115</v>
      </c>
      <c r="B533" s="2">
        <v>117000</v>
      </c>
      <c r="E533" s="4">
        <v>1008</v>
      </c>
      <c r="F533" s="2">
        <v>88000</v>
      </c>
    </row>
    <row r="534" spans="1:6" x14ac:dyDescent="0.2">
      <c r="A534" s="4">
        <v>1118</v>
      </c>
      <c r="B534" s="2">
        <v>130000</v>
      </c>
      <c r="E534" s="4">
        <v>1012</v>
      </c>
      <c r="F534" s="2">
        <v>100000</v>
      </c>
    </row>
    <row r="535" spans="1:6" x14ac:dyDescent="0.2">
      <c r="A535" s="4">
        <v>1119</v>
      </c>
      <c r="B535" s="2">
        <v>140000</v>
      </c>
      <c r="E535" s="4">
        <v>1016</v>
      </c>
      <c r="F535" s="2">
        <v>227000</v>
      </c>
    </row>
    <row r="536" spans="1:6" x14ac:dyDescent="0.2">
      <c r="A536" s="4">
        <v>1121</v>
      </c>
      <c r="B536" s="2">
        <v>118400</v>
      </c>
      <c r="E536" s="4">
        <v>1017</v>
      </c>
      <c r="F536" s="2">
        <v>203000</v>
      </c>
    </row>
    <row r="537" spans="1:6" x14ac:dyDescent="0.2">
      <c r="A537" s="4">
        <v>1122</v>
      </c>
      <c r="B537" s="2">
        <v>212900</v>
      </c>
      <c r="E537" s="4">
        <v>1018</v>
      </c>
      <c r="F537" s="2">
        <v>187500</v>
      </c>
    </row>
    <row r="538" spans="1:6" x14ac:dyDescent="0.2">
      <c r="A538" s="4">
        <v>1124</v>
      </c>
      <c r="B538" s="2">
        <v>118000</v>
      </c>
      <c r="E538" s="4">
        <v>1020</v>
      </c>
      <c r="F538" s="2">
        <v>213490</v>
      </c>
    </row>
    <row r="539" spans="1:6" x14ac:dyDescent="0.2">
      <c r="A539" s="4">
        <v>1129</v>
      </c>
      <c r="B539" s="2">
        <v>215000</v>
      </c>
      <c r="E539" s="4">
        <v>1021</v>
      </c>
      <c r="F539" s="2">
        <v>176000</v>
      </c>
    </row>
    <row r="540" spans="1:6" x14ac:dyDescent="0.2">
      <c r="A540" s="4">
        <v>1131</v>
      </c>
      <c r="B540" s="2">
        <v>135000</v>
      </c>
      <c r="E540" s="4">
        <v>1022</v>
      </c>
      <c r="F540" s="2">
        <v>194000</v>
      </c>
    </row>
    <row r="541" spans="1:6" x14ac:dyDescent="0.2">
      <c r="A541" s="4">
        <v>1132</v>
      </c>
      <c r="B541" s="2">
        <v>93500</v>
      </c>
      <c r="E541" s="4">
        <v>1025</v>
      </c>
      <c r="F541" s="2">
        <v>287000</v>
      </c>
    </row>
    <row r="542" spans="1:6" x14ac:dyDescent="0.2">
      <c r="A542" s="4">
        <v>1133</v>
      </c>
      <c r="B542" s="2">
        <v>117500</v>
      </c>
      <c r="E542" s="4">
        <v>1026</v>
      </c>
      <c r="F542" s="2">
        <v>112500</v>
      </c>
    </row>
    <row r="543" spans="1:6" x14ac:dyDescent="0.2">
      <c r="A543" s="4">
        <v>1136</v>
      </c>
      <c r="B543" s="2">
        <v>102000</v>
      </c>
      <c r="E543" s="4">
        <v>1027</v>
      </c>
      <c r="F543" s="2">
        <v>167500</v>
      </c>
    </row>
    <row r="544" spans="1:6" x14ac:dyDescent="0.2">
      <c r="A544" s="4">
        <v>1138</v>
      </c>
      <c r="B544" s="2">
        <v>94000</v>
      </c>
      <c r="E544" s="4">
        <v>1030</v>
      </c>
      <c r="F544" s="2">
        <v>118000</v>
      </c>
    </row>
    <row r="545" spans="1:6" x14ac:dyDescent="0.2">
      <c r="A545" s="4">
        <v>1140</v>
      </c>
      <c r="B545" s="2">
        <v>144000</v>
      </c>
      <c r="E545" s="4">
        <v>1033</v>
      </c>
      <c r="F545" s="2">
        <v>310000</v>
      </c>
    </row>
    <row r="546" spans="1:6" x14ac:dyDescent="0.2">
      <c r="A546" s="4">
        <v>1143</v>
      </c>
      <c r="B546" s="2">
        <v>424870</v>
      </c>
      <c r="E546" s="4">
        <v>1034</v>
      </c>
      <c r="F546" s="2">
        <v>230000</v>
      </c>
    </row>
    <row r="547" spans="1:6" x14ac:dyDescent="0.2">
      <c r="A547" s="4">
        <v>1145</v>
      </c>
      <c r="B547" s="2">
        <v>80000</v>
      </c>
      <c r="E547" s="4">
        <v>1036</v>
      </c>
      <c r="F547" s="2">
        <v>84000</v>
      </c>
    </row>
    <row r="548" spans="1:6" x14ac:dyDescent="0.2">
      <c r="A548" s="4">
        <v>1146</v>
      </c>
      <c r="B548" s="2">
        <v>149000</v>
      </c>
      <c r="E548" s="4">
        <v>1040</v>
      </c>
      <c r="F548" s="2">
        <v>80000</v>
      </c>
    </row>
    <row r="549" spans="1:6" x14ac:dyDescent="0.2">
      <c r="A549" s="4">
        <v>1148</v>
      </c>
      <c r="B549" s="2">
        <v>174500</v>
      </c>
      <c r="E549" s="4">
        <v>1043</v>
      </c>
      <c r="F549" s="2">
        <v>196000</v>
      </c>
    </row>
    <row r="550" spans="1:6" x14ac:dyDescent="0.2">
      <c r="A550" s="4">
        <v>1149</v>
      </c>
      <c r="B550" s="2">
        <v>116900</v>
      </c>
      <c r="E550" s="4">
        <v>1044</v>
      </c>
      <c r="F550" s="2">
        <v>262280</v>
      </c>
    </row>
    <row r="551" spans="1:6" x14ac:dyDescent="0.2">
      <c r="A551" s="4">
        <v>1150</v>
      </c>
      <c r="B551" s="2">
        <v>143000</v>
      </c>
      <c r="E551" s="4">
        <v>1045</v>
      </c>
      <c r="F551" s="2">
        <v>278000</v>
      </c>
    </row>
    <row r="552" spans="1:6" x14ac:dyDescent="0.2">
      <c r="A552" s="4">
        <v>1153</v>
      </c>
      <c r="B552" s="2">
        <v>230000</v>
      </c>
      <c r="E552" s="4">
        <v>1046</v>
      </c>
      <c r="F552" s="2">
        <v>139600</v>
      </c>
    </row>
    <row r="553" spans="1:6" x14ac:dyDescent="0.2">
      <c r="A553" s="4">
        <v>1154</v>
      </c>
      <c r="B553" s="2">
        <v>120500</v>
      </c>
      <c r="E553" s="4">
        <v>1051</v>
      </c>
      <c r="F553" s="2">
        <v>176485</v>
      </c>
    </row>
    <row r="554" spans="1:6" x14ac:dyDescent="0.2">
      <c r="A554" s="4">
        <v>1155</v>
      </c>
      <c r="B554" s="2">
        <v>201800</v>
      </c>
      <c r="E554" s="4">
        <v>1052</v>
      </c>
      <c r="F554" s="2">
        <v>200141</v>
      </c>
    </row>
    <row r="555" spans="1:6" x14ac:dyDescent="0.2">
      <c r="A555" s="4">
        <v>1156</v>
      </c>
      <c r="B555" s="2">
        <v>218000</v>
      </c>
      <c r="E555" s="4">
        <v>1055</v>
      </c>
      <c r="F555" s="2">
        <v>255000</v>
      </c>
    </row>
    <row r="556" spans="1:6" x14ac:dyDescent="0.2">
      <c r="A556" s="4">
        <v>1157</v>
      </c>
      <c r="B556" s="2">
        <v>179900</v>
      </c>
      <c r="E556" s="4">
        <v>1056</v>
      </c>
      <c r="F556" s="2">
        <v>180000</v>
      </c>
    </row>
    <row r="557" spans="1:6" x14ac:dyDescent="0.2">
      <c r="A557" s="4">
        <v>1158</v>
      </c>
      <c r="B557" s="2">
        <v>230000</v>
      </c>
      <c r="E557" s="4">
        <v>1057</v>
      </c>
      <c r="F557" s="2">
        <v>185850</v>
      </c>
    </row>
    <row r="558" spans="1:6" x14ac:dyDescent="0.2">
      <c r="A558" s="4">
        <v>1159</v>
      </c>
      <c r="B558" s="2">
        <v>235128</v>
      </c>
      <c r="E558" s="4">
        <v>1058</v>
      </c>
      <c r="F558" s="2">
        <v>248000</v>
      </c>
    </row>
    <row r="559" spans="1:6" x14ac:dyDescent="0.2">
      <c r="A559" s="4">
        <v>1162</v>
      </c>
      <c r="B559" s="2">
        <v>224000</v>
      </c>
      <c r="E559" s="4">
        <v>1059</v>
      </c>
      <c r="F559" s="2">
        <v>335000</v>
      </c>
    </row>
    <row r="560" spans="1:6" x14ac:dyDescent="0.2">
      <c r="A560" s="4">
        <v>1169</v>
      </c>
      <c r="B560" s="2">
        <v>235000</v>
      </c>
      <c r="E560" s="4">
        <v>1061</v>
      </c>
      <c r="F560" s="2">
        <v>213500</v>
      </c>
    </row>
    <row r="561" spans="1:6" x14ac:dyDescent="0.2">
      <c r="A561" s="4">
        <v>1170</v>
      </c>
      <c r="B561" s="2">
        <v>625000</v>
      </c>
      <c r="E561" s="4">
        <v>1065</v>
      </c>
      <c r="F561" s="2">
        <v>154000</v>
      </c>
    </row>
    <row r="562" spans="1:6" x14ac:dyDescent="0.2">
      <c r="A562" s="4">
        <v>1173</v>
      </c>
      <c r="B562" s="2">
        <v>171900</v>
      </c>
      <c r="E562" s="4">
        <v>1068</v>
      </c>
      <c r="F562" s="2">
        <v>167900</v>
      </c>
    </row>
    <row r="563" spans="1:6" x14ac:dyDescent="0.2">
      <c r="A563" s="4">
        <v>1174</v>
      </c>
      <c r="B563" s="2">
        <v>200500</v>
      </c>
      <c r="E563" s="4">
        <v>1069</v>
      </c>
      <c r="F563" s="2">
        <v>151400</v>
      </c>
    </row>
    <row r="564" spans="1:6" x14ac:dyDescent="0.2">
      <c r="A564" s="4">
        <v>1175</v>
      </c>
      <c r="B564" s="2">
        <v>239000</v>
      </c>
      <c r="E564" s="4">
        <v>1071</v>
      </c>
      <c r="F564" s="2">
        <v>135000</v>
      </c>
    </row>
    <row r="565" spans="1:6" x14ac:dyDescent="0.2">
      <c r="A565" s="4">
        <v>1176</v>
      </c>
      <c r="B565" s="2">
        <v>285000</v>
      </c>
      <c r="E565" s="4">
        <v>1072</v>
      </c>
      <c r="F565" s="2">
        <v>154000</v>
      </c>
    </row>
    <row r="566" spans="1:6" x14ac:dyDescent="0.2">
      <c r="A566" s="4">
        <v>1177</v>
      </c>
      <c r="B566" s="2">
        <v>119500</v>
      </c>
      <c r="E566" s="4">
        <v>1074</v>
      </c>
      <c r="F566" s="2">
        <v>159500</v>
      </c>
    </row>
    <row r="567" spans="1:6" x14ac:dyDescent="0.2">
      <c r="A567" s="4">
        <v>1178</v>
      </c>
      <c r="B567" s="2">
        <v>115000</v>
      </c>
      <c r="E567" s="4">
        <v>1075</v>
      </c>
      <c r="F567" s="2">
        <v>194000</v>
      </c>
    </row>
    <row r="568" spans="1:6" x14ac:dyDescent="0.2">
      <c r="A568" s="4">
        <v>1179</v>
      </c>
      <c r="B568" s="2">
        <v>154900</v>
      </c>
      <c r="E568" s="4">
        <v>1078</v>
      </c>
      <c r="F568" s="2">
        <v>138800</v>
      </c>
    </row>
    <row r="569" spans="1:6" x14ac:dyDescent="0.2">
      <c r="A569" s="4">
        <v>1181</v>
      </c>
      <c r="B569" s="2">
        <v>250000</v>
      </c>
      <c r="E569" s="4">
        <v>1079</v>
      </c>
      <c r="F569" s="2">
        <v>155900</v>
      </c>
    </row>
    <row r="570" spans="1:6" x14ac:dyDescent="0.2">
      <c r="A570" s="4">
        <v>1184</v>
      </c>
      <c r="B570" s="2">
        <v>120000</v>
      </c>
      <c r="E570" s="4">
        <v>1080</v>
      </c>
      <c r="F570" s="2">
        <v>126000</v>
      </c>
    </row>
    <row r="571" spans="1:6" x14ac:dyDescent="0.2">
      <c r="A571" s="4">
        <v>1186</v>
      </c>
      <c r="B571" s="2">
        <v>104900</v>
      </c>
      <c r="E571" s="4">
        <v>1082</v>
      </c>
      <c r="F571" s="2">
        <v>133000</v>
      </c>
    </row>
    <row r="572" spans="1:6" x14ac:dyDescent="0.2">
      <c r="A572" s="4">
        <v>1187</v>
      </c>
      <c r="B572" s="2">
        <v>95000</v>
      </c>
      <c r="E572" s="4">
        <v>1083</v>
      </c>
      <c r="F572" s="2">
        <v>192000</v>
      </c>
    </row>
    <row r="573" spans="1:6" x14ac:dyDescent="0.2">
      <c r="A573" s="4">
        <v>1188</v>
      </c>
      <c r="B573" s="2">
        <v>262000</v>
      </c>
      <c r="E573" s="4">
        <v>1084</v>
      </c>
      <c r="F573" s="2">
        <v>160000</v>
      </c>
    </row>
    <row r="574" spans="1:6" x14ac:dyDescent="0.2">
      <c r="A574" s="4">
        <v>1191</v>
      </c>
      <c r="B574" s="2">
        <v>168000</v>
      </c>
      <c r="E574" s="4">
        <v>1086</v>
      </c>
      <c r="F574" s="2">
        <v>147000</v>
      </c>
    </row>
    <row r="575" spans="1:6" x14ac:dyDescent="0.2">
      <c r="A575" s="4">
        <v>1192</v>
      </c>
      <c r="B575" s="2">
        <v>174000</v>
      </c>
      <c r="E575" s="4">
        <v>1087</v>
      </c>
      <c r="F575" s="2">
        <v>83500</v>
      </c>
    </row>
    <row r="576" spans="1:6" x14ac:dyDescent="0.2">
      <c r="A576" s="4">
        <v>1193</v>
      </c>
      <c r="B576" s="2">
        <v>125000</v>
      </c>
      <c r="E576" s="4">
        <v>1089</v>
      </c>
      <c r="F576" s="2">
        <v>137500</v>
      </c>
    </row>
    <row r="577" spans="1:6" x14ac:dyDescent="0.2">
      <c r="A577" s="4">
        <v>1198</v>
      </c>
      <c r="B577" s="2">
        <v>144000</v>
      </c>
      <c r="E577" s="4">
        <v>1090</v>
      </c>
      <c r="F577" s="2">
        <v>197000</v>
      </c>
    </row>
    <row r="578" spans="1:6" x14ac:dyDescent="0.2">
      <c r="A578" s="4">
        <v>1200</v>
      </c>
      <c r="B578" s="2">
        <v>148000</v>
      </c>
      <c r="E578" s="4">
        <v>1091</v>
      </c>
      <c r="F578" s="2">
        <v>92900</v>
      </c>
    </row>
    <row r="579" spans="1:6" x14ac:dyDescent="0.2">
      <c r="A579" s="4">
        <v>1203</v>
      </c>
      <c r="B579" s="2">
        <v>117000</v>
      </c>
      <c r="E579" s="4">
        <v>1096</v>
      </c>
      <c r="F579" s="2">
        <v>176432</v>
      </c>
    </row>
    <row r="580" spans="1:6" x14ac:dyDescent="0.2">
      <c r="A580" s="4">
        <v>1204</v>
      </c>
      <c r="B580" s="2">
        <v>213000</v>
      </c>
      <c r="E580" s="4">
        <v>1098</v>
      </c>
      <c r="F580" s="2">
        <v>170000</v>
      </c>
    </row>
    <row r="581" spans="1:6" x14ac:dyDescent="0.2">
      <c r="A581" s="4">
        <v>1206</v>
      </c>
      <c r="B581" s="2">
        <v>271900</v>
      </c>
      <c r="E581" s="4">
        <v>1100</v>
      </c>
      <c r="F581" s="2">
        <v>157000</v>
      </c>
    </row>
    <row r="582" spans="1:6" x14ac:dyDescent="0.2">
      <c r="A582" s="4">
        <v>1209</v>
      </c>
      <c r="B582" s="2">
        <v>140000</v>
      </c>
      <c r="E582" s="4">
        <v>1102</v>
      </c>
      <c r="F582" s="2">
        <v>119500</v>
      </c>
    </row>
    <row r="583" spans="1:6" x14ac:dyDescent="0.2">
      <c r="A583" s="4">
        <v>1212</v>
      </c>
      <c r="B583" s="2">
        <v>164000</v>
      </c>
      <c r="E583" s="4">
        <v>1104</v>
      </c>
      <c r="F583" s="2">
        <v>159500</v>
      </c>
    </row>
    <row r="584" spans="1:6" x14ac:dyDescent="0.2">
      <c r="A584" s="4">
        <v>1213</v>
      </c>
      <c r="B584" s="2">
        <v>113000</v>
      </c>
      <c r="E584" s="4">
        <v>1105</v>
      </c>
      <c r="F584" s="2">
        <v>106000</v>
      </c>
    </row>
    <row r="585" spans="1:6" x14ac:dyDescent="0.2">
      <c r="A585" s="4">
        <v>1214</v>
      </c>
      <c r="B585" s="2">
        <v>145000</v>
      </c>
      <c r="E585" s="4">
        <v>1108</v>
      </c>
      <c r="F585" s="2">
        <v>274725</v>
      </c>
    </row>
    <row r="586" spans="1:6" x14ac:dyDescent="0.2">
      <c r="A586" s="4">
        <v>1219</v>
      </c>
      <c r="B586" s="2">
        <v>80500</v>
      </c>
      <c r="E586" s="4">
        <v>1109</v>
      </c>
      <c r="F586" s="2">
        <v>181000</v>
      </c>
    </row>
    <row r="587" spans="1:6" x14ac:dyDescent="0.2">
      <c r="A587" s="4">
        <v>1223</v>
      </c>
      <c r="B587" s="2">
        <v>143000</v>
      </c>
      <c r="E587" s="4">
        <v>1112</v>
      </c>
      <c r="F587" s="2">
        <v>205000</v>
      </c>
    </row>
    <row r="588" spans="1:6" x14ac:dyDescent="0.2">
      <c r="A588" s="4">
        <v>1225</v>
      </c>
      <c r="B588" s="2">
        <v>184000</v>
      </c>
      <c r="E588" s="4">
        <v>1113</v>
      </c>
      <c r="F588" s="2">
        <v>129900</v>
      </c>
    </row>
    <row r="589" spans="1:6" x14ac:dyDescent="0.2">
      <c r="A589" s="4">
        <v>1228</v>
      </c>
      <c r="B589" s="2">
        <v>147000</v>
      </c>
      <c r="E589" s="4">
        <v>1116</v>
      </c>
      <c r="F589" s="2">
        <v>318000</v>
      </c>
    </row>
    <row r="590" spans="1:6" x14ac:dyDescent="0.2">
      <c r="A590" s="4">
        <v>1235</v>
      </c>
      <c r="B590" s="2">
        <v>130000</v>
      </c>
      <c r="E590" s="4">
        <v>1117</v>
      </c>
      <c r="F590" s="2">
        <v>184100</v>
      </c>
    </row>
    <row r="591" spans="1:6" x14ac:dyDescent="0.2">
      <c r="A591" s="4">
        <v>1236</v>
      </c>
      <c r="B591" s="2">
        <v>138887</v>
      </c>
      <c r="E591" s="4">
        <v>1120</v>
      </c>
      <c r="F591" s="2">
        <v>133700</v>
      </c>
    </row>
    <row r="592" spans="1:6" x14ac:dyDescent="0.2">
      <c r="A592" s="4">
        <v>1238</v>
      </c>
      <c r="B592" s="2">
        <v>195000</v>
      </c>
      <c r="E592" s="4">
        <v>1123</v>
      </c>
      <c r="F592" s="2">
        <v>112000</v>
      </c>
    </row>
    <row r="593" spans="1:6" x14ac:dyDescent="0.2">
      <c r="A593" s="4">
        <v>1245</v>
      </c>
      <c r="B593" s="2">
        <v>230000</v>
      </c>
      <c r="E593" s="4">
        <v>1125</v>
      </c>
      <c r="F593" s="2">
        <v>163900</v>
      </c>
    </row>
    <row r="594" spans="1:6" x14ac:dyDescent="0.2">
      <c r="A594" s="4">
        <v>1246</v>
      </c>
      <c r="B594" s="2">
        <v>178000</v>
      </c>
      <c r="E594" s="4">
        <v>1126</v>
      </c>
      <c r="F594" s="2">
        <v>115000</v>
      </c>
    </row>
    <row r="595" spans="1:6" x14ac:dyDescent="0.2">
      <c r="A595" s="4">
        <v>1247</v>
      </c>
      <c r="B595" s="2">
        <v>186500</v>
      </c>
      <c r="E595" s="4">
        <v>1127</v>
      </c>
      <c r="F595" s="2">
        <v>174000</v>
      </c>
    </row>
    <row r="596" spans="1:6" x14ac:dyDescent="0.2">
      <c r="A596" s="4">
        <v>1249</v>
      </c>
      <c r="B596" s="2">
        <v>129500</v>
      </c>
      <c r="E596" s="4">
        <v>1128</v>
      </c>
      <c r="F596" s="2">
        <v>259000</v>
      </c>
    </row>
    <row r="597" spans="1:6" x14ac:dyDescent="0.2">
      <c r="A597" s="4">
        <v>1254</v>
      </c>
      <c r="B597" s="2">
        <v>294000</v>
      </c>
      <c r="E597" s="4">
        <v>1130</v>
      </c>
      <c r="F597" s="2">
        <v>140000</v>
      </c>
    </row>
    <row r="598" spans="1:6" x14ac:dyDescent="0.2">
      <c r="A598" s="4">
        <v>1255</v>
      </c>
      <c r="B598" s="2">
        <v>165400</v>
      </c>
      <c r="E598" s="4">
        <v>1134</v>
      </c>
      <c r="F598" s="2">
        <v>239500</v>
      </c>
    </row>
    <row r="599" spans="1:6" x14ac:dyDescent="0.2">
      <c r="A599" s="4">
        <v>1256</v>
      </c>
      <c r="B599" s="2">
        <v>127500</v>
      </c>
      <c r="E599" s="4">
        <v>1135</v>
      </c>
      <c r="F599" s="2">
        <v>169000</v>
      </c>
    </row>
    <row r="600" spans="1:6" x14ac:dyDescent="0.2">
      <c r="A600" s="4">
        <v>1258</v>
      </c>
      <c r="B600" s="2">
        <v>99900</v>
      </c>
      <c r="E600" s="4">
        <v>1137</v>
      </c>
      <c r="F600" s="2">
        <v>119000</v>
      </c>
    </row>
    <row r="601" spans="1:6" x14ac:dyDescent="0.2">
      <c r="A601" s="4">
        <v>1263</v>
      </c>
      <c r="B601" s="2">
        <v>161500</v>
      </c>
      <c r="E601" s="4">
        <v>1139</v>
      </c>
      <c r="F601" s="2">
        <v>196000</v>
      </c>
    </row>
    <row r="602" spans="1:6" x14ac:dyDescent="0.2">
      <c r="A602" s="4">
        <v>1264</v>
      </c>
      <c r="B602" s="2">
        <v>180500</v>
      </c>
      <c r="E602" s="4">
        <v>1141</v>
      </c>
      <c r="F602" s="2">
        <v>139000</v>
      </c>
    </row>
    <row r="603" spans="1:6" x14ac:dyDescent="0.2">
      <c r="A603" s="4">
        <v>1265</v>
      </c>
      <c r="B603" s="2">
        <v>181000</v>
      </c>
      <c r="E603" s="4">
        <v>1142</v>
      </c>
      <c r="F603" s="2">
        <v>197500</v>
      </c>
    </row>
    <row r="604" spans="1:6" x14ac:dyDescent="0.2">
      <c r="A604" s="4">
        <v>1267</v>
      </c>
      <c r="B604" s="2">
        <v>122000</v>
      </c>
      <c r="E604" s="4">
        <v>1144</v>
      </c>
      <c r="F604" s="2">
        <v>80000</v>
      </c>
    </row>
    <row r="605" spans="1:6" x14ac:dyDescent="0.2">
      <c r="A605" s="4">
        <v>1268</v>
      </c>
      <c r="B605" s="2">
        <v>378500</v>
      </c>
      <c r="E605" s="4">
        <v>1147</v>
      </c>
      <c r="F605" s="2">
        <v>180000</v>
      </c>
    </row>
    <row r="606" spans="1:6" x14ac:dyDescent="0.2">
      <c r="A606" s="4">
        <v>1269</v>
      </c>
      <c r="B606" s="2">
        <v>381000</v>
      </c>
      <c r="E606" s="4">
        <v>1151</v>
      </c>
      <c r="F606" s="2">
        <v>124000</v>
      </c>
    </row>
    <row r="607" spans="1:6" x14ac:dyDescent="0.2">
      <c r="A607" s="4">
        <v>1274</v>
      </c>
      <c r="B607" s="2">
        <v>177000</v>
      </c>
      <c r="E607" s="4">
        <v>1152</v>
      </c>
      <c r="F607" s="2">
        <v>149900</v>
      </c>
    </row>
    <row r="608" spans="1:6" x14ac:dyDescent="0.2">
      <c r="A608" s="4">
        <v>1275</v>
      </c>
      <c r="B608" s="2">
        <v>139000</v>
      </c>
      <c r="E608" s="4">
        <v>1160</v>
      </c>
      <c r="F608" s="2">
        <v>185000</v>
      </c>
    </row>
    <row r="609" spans="1:6" x14ac:dyDescent="0.2">
      <c r="A609" s="4">
        <v>1276</v>
      </c>
      <c r="B609" s="2">
        <v>137000</v>
      </c>
      <c r="E609" s="4">
        <v>1161</v>
      </c>
      <c r="F609" s="2">
        <v>146000</v>
      </c>
    </row>
    <row r="610" spans="1:6" x14ac:dyDescent="0.2">
      <c r="A610" s="4">
        <v>1278</v>
      </c>
      <c r="B610" s="2">
        <v>197900</v>
      </c>
      <c r="E610" s="4">
        <v>1163</v>
      </c>
      <c r="F610" s="2">
        <v>129000</v>
      </c>
    </row>
    <row r="611" spans="1:6" x14ac:dyDescent="0.2">
      <c r="A611" s="4">
        <v>1280</v>
      </c>
      <c r="B611" s="2">
        <v>68400</v>
      </c>
      <c r="E611" s="4">
        <v>1164</v>
      </c>
      <c r="F611" s="2">
        <v>108959</v>
      </c>
    </row>
    <row r="612" spans="1:6" x14ac:dyDescent="0.2">
      <c r="A612" s="4">
        <v>1283</v>
      </c>
      <c r="B612" s="2">
        <v>150500</v>
      </c>
      <c r="E612" s="4">
        <v>1165</v>
      </c>
      <c r="F612" s="2">
        <v>194000</v>
      </c>
    </row>
    <row r="613" spans="1:6" x14ac:dyDescent="0.2">
      <c r="A613" s="4">
        <v>1285</v>
      </c>
      <c r="B613" s="2">
        <v>169000</v>
      </c>
      <c r="E613" s="4">
        <v>1166</v>
      </c>
      <c r="F613" s="2">
        <v>233170</v>
      </c>
    </row>
    <row r="614" spans="1:6" x14ac:dyDescent="0.2">
      <c r="A614" s="4">
        <v>1286</v>
      </c>
      <c r="B614" s="2">
        <v>132500</v>
      </c>
      <c r="E614" s="4">
        <v>1167</v>
      </c>
      <c r="F614" s="2">
        <v>245350</v>
      </c>
    </row>
    <row r="615" spans="1:6" x14ac:dyDescent="0.2">
      <c r="A615" s="4">
        <v>1293</v>
      </c>
      <c r="B615" s="2">
        <v>107500</v>
      </c>
      <c r="E615" s="4">
        <v>1168</v>
      </c>
      <c r="F615" s="2">
        <v>173000</v>
      </c>
    </row>
    <row r="616" spans="1:6" x14ac:dyDescent="0.2">
      <c r="A616" s="4">
        <v>1295</v>
      </c>
      <c r="B616" s="2">
        <v>115000</v>
      </c>
      <c r="E616" s="4">
        <v>1171</v>
      </c>
      <c r="F616" s="2">
        <v>171000</v>
      </c>
    </row>
    <row r="617" spans="1:6" x14ac:dyDescent="0.2">
      <c r="A617" s="4">
        <v>1298</v>
      </c>
      <c r="B617" s="2">
        <v>140000</v>
      </c>
      <c r="E617" s="4">
        <v>1172</v>
      </c>
      <c r="F617" s="2">
        <v>163000</v>
      </c>
    </row>
    <row r="618" spans="1:6" x14ac:dyDescent="0.2">
      <c r="A618" s="4">
        <v>1300</v>
      </c>
      <c r="B618" s="2">
        <v>154000</v>
      </c>
      <c r="E618" s="4">
        <v>1180</v>
      </c>
      <c r="F618" s="2">
        <v>93000</v>
      </c>
    </row>
    <row r="619" spans="1:6" x14ac:dyDescent="0.2">
      <c r="A619" s="4">
        <v>1302</v>
      </c>
      <c r="B619" s="2">
        <v>177500</v>
      </c>
      <c r="E619" s="4">
        <v>1182</v>
      </c>
      <c r="F619" s="2">
        <v>392500</v>
      </c>
    </row>
    <row r="620" spans="1:6" x14ac:dyDescent="0.2">
      <c r="A620" s="4">
        <v>1306</v>
      </c>
      <c r="B620" s="2">
        <v>325000</v>
      </c>
      <c r="E620" s="4">
        <v>1183</v>
      </c>
      <c r="F620" s="2">
        <v>745000</v>
      </c>
    </row>
    <row r="621" spans="1:6" x14ac:dyDescent="0.2">
      <c r="A621" s="4">
        <v>1307</v>
      </c>
      <c r="B621" s="2">
        <v>202500</v>
      </c>
      <c r="E621" s="4">
        <v>1185</v>
      </c>
      <c r="F621" s="2">
        <v>186700</v>
      </c>
    </row>
    <row r="622" spans="1:6" x14ac:dyDescent="0.2">
      <c r="A622" s="4">
        <v>1308</v>
      </c>
      <c r="B622" s="2">
        <v>138000</v>
      </c>
      <c r="E622" s="4">
        <v>1189</v>
      </c>
      <c r="F622" s="2">
        <v>195000</v>
      </c>
    </row>
    <row r="623" spans="1:6" x14ac:dyDescent="0.2">
      <c r="A623" s="4">
        <v>1309</v>
      </c>
      <c r="B623" s="2">
        <v>147000</v>
      </c>
      <c r="E623" s="4">
        <v>1190</v>
      </c>
      <c r="F623" s="2">
        <v>189000</v>
      </c>
    </row>
    <row r="624" spans="1:6" x14ac:dyDescent="0.2">
      <c r="A624" s="4">
        <v>1311</v>
      </c>
      <c r="B624" s="2">
        <v>335000</v>
      </c>
      <c r="E624" s="4">
        <v>1194</v>
      </c>
      <c r="F624" s="2">
        <v>165000</v>
      </c>
    </row>
    <row r="625" spans="1:6" x14ac:dyDescent="0.2">
      <c r="A625" s="4">
        <v>1312</v>
      </c>
      <c r="B625" s="2">
        <v>203000</v>
      </c>
      <c r="E625" s="4">
        <v>1195</v>
      </c>
      <c r="F625" s="2">
        <v>158000</v>
      </c>
    </row>
    <row r="626" spans="1:6" x14ac:dyDescent="0.2">
      <c r="A626" s="4">
        <v>1318</v>
      </c>
      <c r="B626" s="2">
        <v>208900</v>
      </c>
      <c r="E626" s="4">
        <v>1196</v>
      </c>
      <c r="F626" s="2">
        <v>176000</v>
      </c>
    </row>
    <row r="627" spans="1:6" x14ac:dyDescent="0.2">
      <c r="A627" s="4">
        <v>1319</v>
      </c>
      <c r="B627" s="2">
        <v>275000</v>
      </c>
      <c r="E627" s="4">
        <v>1197</v>
      </c>
      <c r="F627" s="2">
        <v>219210</v>
      </c>
    </row>
    <row r="628" spans="1:6" x14ac:dyDescent="0.2">
      <c r="A628" s="4">
        <v>1322</v>
      </c>
      <c r="B628" s="2">
        <v>72500</v>
      </c>
      <c r="E628" s="4">
        <v>1199</v>
      </c>
      <c r="F628" s="2">
        <v>178000</v>
      </c>
    </row>
    <row r="629" spans="1:6" x14ac:dyDescent="0.2">
      <c r="A629" s="4">
        <v>1324</v>
      </c>
      <c r="B629" s="2">
        <v>82500</v>
      </c>
      <c r="E629" s="4">
        <v>1201</v>
      </c>
      <c r="F629" s="2">
        <v>116050</v>
      </c>
    </row>
    <row r="630" spans="1:6" x14ac:dyDescent="0.2">
      <c r="A630" s="4">
        <v>1325</v>
      </c>
      <c r="B630" s="2">
        <v>147000</v>
      </c>
      <c r="E630" s="4">
        <v>1202</v>
      </c>
      <c r="F630" s="2">
        <v>197900</v>
      </c>
    </row>
    <row r="631" spans="1:6" x14ac:dyDescent="0.2">
      <c r="A631" s="4">
        <v>1326</v>
      </c>
      <c r="B631" s="2">
        <v>55000</v>
      </c>
      <c r="E631" s="4">
        <v>1205</v>
      </c>
      <c r="F631" s="2">
        <v>153500</v>
      </c>
    </row>
    <row r="632" spans="1:6" x14ac:dyDescent="0.2">
      <c r="A632" s="4">
        <v>1327</v>
      </c>
      <c r="B632" s="2">
        <v>79000</v>
      </c>
      <c r="E632" s="4">
        <v>1207</v>
      </c>
      <c r="F632" s="2">
        <v>107000</v>
      </c>
    </row>
    <row r="633" spans="1:6" x14ac:dyDescent="0.2">
      <c r="A633" s="4">
        <v>1328</v>
      </c>
      <c r="B633" s="2">
        <v>130500</v>
      </c>
      <c r="E633" s="4">
        <v>1208</v>
      </c>
      <c r="F633" s="2">
        <v>200000</v>
      </c>
    </row>
    <row r="634" spans="1:6" x14ac:dyDescent="0.2">
      <c r="A634" s="4">
        <v>1329</v>
      </c>
      <c r="B634" s="2">
        <v>256000</v>
      </c>
      <c r="E634" s="4">
        <v>1210</v>
      </c>
      <c r="F634" s="2">
        <v>290000</v>
      </c>
    </row>
    <row r="635" spans="1:6" x14ac:dyDescent="0.2">
      <c r="A635" s="4">
        <v>1333</v>
      </c>
      <c r="B635" s="2">
        <v>100000</v>
      </c>
      <c r="E635" s="4">
        <v>1211</v>
      </c>
      <c r="F635" s="2">
        <v>189000</v>
      </c>
    </row>
    <row r="636" spans="1:6" x14ac:dyDescent="0.2">
      <c r="A636" s="4">
        <v>1334</v>
      </c>
      <c r="B636" s="2">
        <v>125500</v>
      </c>
      <c r="E636" s="4">
        <v>1215</v>
      </c>
      <c r="F636" s="2">
        <v>134500</v>
      </c>
    </row>
    <row r="637" spans="1:6" x14ac:dyDescent="0.2">
      <c r="A637" s="4">
        <v>1338</v>
      </c>
      <c r="B637" s="2">
        <v>52500</v>
      </c>
      <c r="E637" s="4">
        <v>1216</v>
      </c>
      <c r="F637" s="2">
        <v>125000</v>
      </c>
    </row>
    <row r="638" spans="1:6" x14ac:dyDescent="0.2">
      <c r="A638" s="4">
        <v>1342</v>
      </c>
      <c r="B638" s="2">
        <v>155000</v>
      </c>
      <c r="E638" s="4">
        <v>1217</v>
      </c>
      <c r="F638" s="2">
        <v>112000</v>
      </c>
    </row>
    <row r="639" spans="1:6" x14ac:dyDescent="0.2">
      <c r="A639" s="4">
        <v>1344</v>
      </c>
      <c r="B639" s="2">
        <v>177000</v>
      </c>
      <c r="E639" s="4">
        <v>1218</v>
      </c>
      <c r="F639" s="2">
        <v>229456</v>
      </c>
    </row>
    <row r="640" spans="1:6" x14ac:dyDescent="0.2">
      <c r="A640" s="4">
        <v>1346</v>
      </c>
      <c r="B640" s="2">
        <v>108500</v>
      </c>
      <c r="E640" s="4">
        <v>1220</v>
      </c>
      <c r="F640" s="2">
        <v>91500</v>
      </c>
    </row>
    <row r="641" spans="1:6" x14ac:dyDescent="0.2">
      <c r="A641" s="4">
        <v>1347</v>
      </c>
      <c r="B641" s="2">
        <v>262500</v>
      </c>
      <c r="E641" s="4">
        <v>1221</v>
      </c>
      <c r="F641" s="2">
        <v>115000</v>
      </c>
    </row>
    <row r="642" spans="1:6" x14ac:dyDescent="0.2">
      <c r="A642" s="4">
        <v>1348</v>
      </c>
      <c r="B642" s="2">
        <v>283463</v>
      </c>
      <c r="E642" s="4">
        <v>1222</v>
      </c>
      <c r="F642" s="2">
        <v>134000</v>
      </c>
    </row>
    <row r="643" spans="1:6" x14ac:dyDescent="0.2">
      <c r="A643" s="4">
        <v>1350</v>
      </c>
      <c r="B643" s="2">
        <v>122000</v>
      </c>
      <c r="E643" s="4">
        <v>1224</v>
      </c>
      <c r="F643" s="2">
        <v>137900</v>
      </c>
    </row>
    <row r="644" spans="1:6" x14ac:dyDescent="0.2">
      <c r="A644" s="4">
        <v>1353</v>
      </c>
      <c r="B644" s="2">
        <v>134900</v>
      </c>
      <c r="E644" s="4">
        <v>1226</v>
      </c>
      <c r="F644" s="2">
        <v>145000</v>
      </c>
    </row>
    <row r="645" spans="1:6" x14ac:dyDescent="0.2">
      <c r="A645" s="4">
        <v>1354</v>
      </c>
      <c r="B645" s="2">
        <v>410000</v>
      </c>
      <c r="E645" s="4">
        <v>1227</v>
      </c>
      <c r="F645" s="2">
        <v>214000</v>
      </c>
    </row>
    <row r="646" spans="1:6" x14ac:dyDescent="0.2">
      <c r="A646" s="4">
        <v>1356</v>
      </c>
      <c r="B646" s="2">
        <v>170000</v>
      </c>
      <c r="E646" s="4">
        <v>1229</v>
      </c>
      <c r="F646" s="2">
        <v>367294</v>
      </c>
    </row>
    <row r="647" spans="1:6" x14ac:dyDescent="0.2">
      <c r="A647" s="4">
        <v>1358</v>
      </c>
      <c r="B647" s="2">
        <v>149900</v>
      </c>
      <c r="E647" s="4">
        <v>1230</v>
      </c>
      <c r="F647" s="2">
        <v>127000</v>
      </c>
    </row>
    <row r="648" spans="1:6" x14ac:dyDescent="0.2">
      <c r="A648" s="4">
        <v>1360</v>
      </c>
      <c r="B648" s="2">
        <v>315000</v>
      </c>
      <c r="E648" s="4">
        <v>1231</v>
      </c>
      <c r="F648" s="2">
        <v>190000</v>
      </c>
    </row>
    <row r="649" spans="1:6" x14ac:dyDescent="0.2">
      <c r="A649" s="4">
        <v>1361</v>
      </c>
      <c r="B649" s="2">
        <v>189000</v>
      </c>
      <c r="E649" s="4">
        <v>1232</v>
      </c>
      <c r="F649" s="2">
        <v>132500</v>
      </c>
    </row>
    <row r="650" spans="1:6" x14ac:dyDescent="0.2">
      <c r="A650" s="4">
        <v>1363</v>
      </c>
      <c r="B650" s="2">
        <v>104900</v>
      </c>
      <c r="E650" s="4">
        <v>1233</v>
      </c>
      <c r="F650" s="2">
        <v>101800</v>
      </c>
    </row>
    <row r="651" spans="1:6" x14ac:dyDescent="0.2">
      <c r="A651" s="4">
        <v>1364</v>
      </c>
      <c r="B651" s="2">
        <v>156932</v>
      </c>
      <c r="E651" s="4">
        <v>1234</v>
      </c>
      <c r="F651" s="2">
        <v>142000</v>
      </c>
    </row>
    <row r="652" spans="1:6" x14ac:dyDescent="0.2">
      <c r="A652" s="4">
        <v>1369</v>
      </c>
      <c r="B652" s="2">
        <v>144000</v>
      </c>
      <c r="E652" s="4">
        <v>1237</v>
      </c>
      <c r="F652" s="2">
        <v>175500</v>
      </c>
    </row>
    <row r="653" spans="1:6" x14ac:dyDescent="0.2">
      <c r="A653" s="4">
        <v>1371</v>
      </c>
      <c r="B653" s="2">
        <v>105000</v>
      </c>
      <c r="E653" s="4">
        <v>1239</v>
      </c>
      <c r="F653" s="2">
        <v>142500</v>
      </c>
    </row>
    <row r="654" spans="1:6" x14ac:dyDescent="0.2">
      <c r="A654" s="4">
        <v>1372</v>
      </c>
      <c r="B654" s="2">
        <v>165500</v>
      </c>
      <c r="E654" s="4">
        <v>1240</v>
      </c>
      <c r="F654" s="2">
        <v>265900</v>
      </c>
    </row>
    <row r="655" spans="1:6" x14ac:dyDescent="0.2">
      <c r="A655" s="4">
        <v>1374</v>
      </c>
      <c r="B655" s="2">
        <v>466500</v>
      </c>
      <c r="E655" s="4">
        <v>1241</v>
      </c>
      <c r="F655" s="2">
        <v>224900</v>
      </c>
    </row>
    <row r="656" spans="1:6" x14ac:dyDescent="0.2">
      <c r="A656" s="4">
        <v>1377</v>
      </c>
      <c r="B656" s="2">
        <v>91000</v>
      </c>
      <c r="E656" s="4">
        <v>1242</v>
      </c>
      <c r="F656" s="2">
        <v>248328</v>
      </c>
    </row>
    <row r="657" spans="1:6" x14ac:dyDescent="0.2">
      <c r="A657" s="4">
        <v>1378</v>
      </c>
      <c r="B657" s="2">
        <v>117000</v>
      </c>
      <c r="E657" s="4">
        <v>1243</v>
      </c>
      <c r="F657" s="2">
        <v>170000</v>
      </c>
    </row>
    <row r="658" spans="1:6" x14ac:dyDescent="0.2">
      <c r="A658" s="4">
        <v>1380</v>
      </c>
      <c r="B658" s="2">
        <v>167500</v>
      </c>
      <c r="E658" s="4">
        <v>1244</v>
      </c>
      <c r="F658" s="2">
        <v>465000</v>
      </c>
    </row>
    <row r="659" spans="1:6" x14ac:dyDescent="0.2">
      <c r="A659" s="4">
        <v>1381</v>
      </c>
      <c r="B659" s="2">
        <v>58500</v>
      </c>
      <c r="E659" s="4">
        <v>1248</v>
      </c>
      <c r="F659" s="2">
        <v>169900</v>
      </c>
    </row>
    <row r="660" spans="1:6" x14ac:dyDescent="0.2">
      <c r="A660" s="4">
        <v>1383</v>
      </c>
      <c r="B660" s="2">
        <v>157000</v>
      </c>
      <c r="E660" s="4">
        <v>1250</v>
      </c>
      <c r="F660" s="2">
        <v>119000</v>
      </c>
    </row>
    <row r="661" spans="1:6" x14ac:dyDescent="0.2">
      <c r="A661" s="4">
        <v>1384</v>
      </c>
      <c r="B661" s="2">
        <v>112000</v>
      </c>
      <c r="E661" s="4">
        <v>1251</v>
      </c>
      <c r="F661" s="2">
        <v>244000</v>
      </c>
    </row>
    <row r="662" spans="1:6" x14ac:dyDescent="0.2">
      <c r="A662" s="4">
        <v>1385</v>
      </c>
      <c r="B662" s="2">
        <v>105000</v>
      </c>
      <c r="E662" s="4">
        <v>1252</v>
      </c>
      <c r="F662" s="2">
        <v>171750</v>
      </c>
    </row>
    <row r="663" spans="1:6" x14ac:dyDescent="0.2">
      <c r="A663" s="4">
        <v>1386</v>
      </c>
      <c r="B663" s="2">
        <v>125500</v>
      </c>
      <c r="E663" s="4">
        <v>1253</v>
      </c>
      <c r="F663" s="2">
        <v>130000</v>
      </c>
    </row>
    <row r="664" spans="1:6" x14ac:dyDescent="0.2">
      <c r="A664" s="4">
        <v>1388</v>
      </c>
      <c r="B664" s="2">
        <v>136000</v>
      </c>
      <c r="E664" s="4">
        <v>1257</v>
      </c>
      <c r="F664" s="2">
        <v>301500</v>
      </c>
    </row>
    <row r="665" spans="1:6" x14ac:dyDescent="0.2">
      <c r="A665" s="4">
        <v>1389</v>
      </c>
      <c r="B665" s="2">
        <v>377500</v>
      </c>
      <c r="E665" s="4">
        <v>1259</v>
      </c>
      <c r="F665" s="2">
        <v>190000</v>
      </c>
    </row>
    <row r="666" spans="1:6" x14ac:dyDescent="0.2">
      <c r="A666" s="4">
        <v>1390</v>
      </c>
      <c r="B666" s="2">
        <v>131000</v>
      </c>
      <c r="E666" s="4">
        <v>1260</v>
      </c>
      <c r="F666" s="2">
        <v>151000</v>
      </c>
    </row>
    <row r="667" spans="1:6" x14ac:dyDescent="0.2">
      <c r="A667" s="4">
        <v>1394</v>
      </c>
      <c r="B667" s="2">
        <v>163000</v>
      </c>
      <c r="E667" s="4">
        <v>1261</v>
      </c>
      <c r="F667" s="2">
        <v>181000</v>
      </c>
    </row>
    <row r="668" spans="1:6" x14ac:dyDescent="0.2">
      <c r="A668" s="4">
        <v>1396</v>
      </c>
      <c r="B668" s="2">
        <v>281213</v>
      </c>
      <c r="E668" s="4">
        <v>1262</v>
      </c>
      <c r="F668" s="2">
        <v>128900</v>
      </c>
    </row>
    <row r="669" spans="1:6" x14ac:dyDescent="0.2">
      <c r="A669" s="4">
        <v>1397</v>
      </c>
      <c r="B669" s="2">
        <v>160000</v>
      </c>
      <c r="E669" s="4">
        <v>1266</v>
      </c>
      <c r="F669" s="2">
        <v>183900</v>
      </c>
    </row>
    <row r="670" spans="1:6" x14ac:dyDescent="0.2">
      <c r="A670" s="4">
        <v>1398</v>
      </c>
      <c r="B670" s="2">
        <v>137500</v>
      </c>
      <c r="E670" s="4">
        <v>1270</v>
      </c>
      <c r="F670" s="2">
        <v>144000</v>
      </c>
    </row>
    <row r="671" spans="1:6" x14ac:dyDescent="0.2">
      <c r="A671" s="4">
        <v>1399</v>
      </c>
      <c r="B671" s="2">
        <v>138000</v>
      </c>
      <c r="E671" s="4">
        <v>1271</v>
      </c>
      <c r="F671" s="2">
        <v>260000</v>
      </c>
    </row>
    <row r="672" spans="1:6" x14ac:dyDescent="0.2">
      <c r="A672" s="4">
        <v>1400</v>
      </c>
      <c r="B672" s="2">
        <v>137450</v>
      </c>
      <c r="E672" s="4">
        <v>1272</v>
      </c>
      <c r="F672" s="2">
        <v>185750</v>
      </c>
    </row>
    <row r="673" spans="1:6" x14ac:dyDescent="0.2">
      <c r="A673" s="4">
        <v>1401</v>
      </c>
      <c r="B673" s="2">
        <v>120000</v>
      </c>
      <c r="E673" s="4">
        <v>1273</v>
      </c>
      <c r="F673" s="2">
        <v>137000</v>
      </c>
    </row>
    <row r="674" spans="1:6" x14ac:dyDescent="0.2">
      <c r="A674" s="4">
        <v>1405</v>
      </c>
      <c r="B674" s="2">
        <v>105000</v>
      </c>
      <c r="E674" s="4">
        <v>1277</v>
      </c>
      <c r="F674" s="2">
        <v>162000</v>
      </c>
    </row>
    <row r="675" spans="1:6" x14ac:dyDescent="0.2">
      <c r="A675" s="4">
        <v>1406</v>
      </c>
      <c r="B675" s="2">
        <v>275000</v>
      </c>
      <c r="E675" s="4">
        <v>1279</v>
      </c>
      <c r="F675" s="2">
        <v>237000</v>
      </c>
    </row>
    <row r="676" spans="1:6" x14ac:dyDescent="0.2">
      <c r="A676" s="4">
        <v>1407</v>
      </c>
      <c r="B676" s="2">
        <v>133000</v>
      </c>
      <c r="E676" s="4">
        <v>1281</v>
      </c>
      <c r="F676" s="2">
        <v>227000</v>
      </c>
    </row>
    <row r="677" spans="1:6" x14ac:dyDescent="0.2">
      <c r="A677" s="4">
        <v>1409</v>
      </c>
      <c r="B677" s="2">
        <v>125500</v>
      </c>
      <c r="E677" s="4">
        <v>1282</v>
      </c>
      <c r="F677" s="2">
        <v>180000</v>
      </c>
    </row>
    <row r="678" spans="1:6" x14ac:dyDescent="0.2">
      <c r="A678" s="4">
        <v>1410</v>
      </c>
      <c r="B678" s="2">
        <v>215000</v>
      </c>
      <c r="E678" s="4">
        <v>1284</v>
      </c>
      <c r="F678" s="2">
        <v>139000</v>
      </c>
    </row>
    <row r="679" spans="1:6" x14ac:dyDescent="0.2">
      <c r="A679" s="4">
        <v>1412</v>
      </c>
      <c r="B679" s="2">
        <v>140000</v>
      </c>
      <c r="E679" s="4">
        <v>1287</v>
      </c>
      <c r="F679" s="2">
        <v>143000</v>
      </c>
    </row>
    <row r="680" spans="1:6" x14ac:dyDescent="0.2">
      <c r="A680" s="4">
        <v>1413</v>
      </c>
      <c r="B680" s="2">
        <v>90000</v>
      </c>
      <c r="E680" s="4">
        <v>1288</v>
      </c>
      <c r="F680" s="2">
        <v>190000</v>
      </c>
    </row>
    <row r="681" spans="1:6" x14ac:dyDescent="0.2">
      <c r="A681" s="4">
        <v>1414</v>
      </c>
      <c r="B681" s="2">
        <v>257000</v>
      </c>
      <c r="E681" s="4">
        <v>1289</v>
      </c>
      <c r="F681" s="2">
        <v>278000</v>
      </c>
    </row>
    <row r="682" spans="1:6" x14ac:dyDescent="0.2">
      <c r="A682" s="4">
        <v>1415</v>
      </c>
      <c r="B682" s="2">
        <v>207000</v>
      </c>
      <c r="E682" s="4">
        <v>1290</v>
      </c>
      <c r="F682" s="2">
        <v>281000</v>
      </c>
    </row>
    <row r="683" spans="1:6" x14ac:dyDescent="0.2">
      <c r="A683" s="4">
        <v>1417</v>
      </c>
      <c r="B683" s="2">
        <v>122500</v>
      </c>
      <c r="E683" s="4">
        <v>1291</v>
      </c>
      <c r="F683" s="2">
        <v>180500</v>
      </c>
    </row>
    <row r="684" spans="1:6" x14ac:dyDescent="0.2">
      <c r="A684" s="4">
        <v>1425</v>
      </c>
      <c r="B684" s="2">
        <v>144000</v>
      </c>
      <c r="E684" s="4">
        <v>1292</v>
      </c>
      <c r="F684" s="2">
        <v>119500</v>
      </c>
    </row>
    <row r="685" spans="1:6" x14ac:dyDescent="0.2">
      <c r="A685" s="4">
        <v>1428</v>
      </c>
      <c r="B685" s="2">
        <v>140000</v>
      </c>
      <c r="E685" s="4">
        <v>1294</v>
      </c>
      <c r="F685" s="2">
        <v>162900</v>
      </c>
    </row>
    <row r="686" spans="1:6" x14ac:dyDescent="0.2">
      <c r="A686" s="4">
        <v>1429</v>
      </c>
      <c r="B686" s="2">
        <v>119000</v>
      </c>
      <c r="E686" s="4">
        <v>1296</v>
      </c>
      <c r="F686" s="2">
        <v>138500</v>
      </c>
    </row>
    <row r="687" spans="1:6" x14ac:dyDescent="0.2">
      <c r="A687" s="4">
        <v>1433</v>
      </c>
      <c r="B687" s="2">
        <v>64500</v>
      </c>
      <c r="E687" s="4">
        <v>1297</v>
      </c>
      <c r="F687" s="2">
        <v>155000</v>
      </c>
    </row>
    <row r="688" spans="1:6" x14ac:dyDescent="0.2">
      <c r="A688" s="4">
        <v>1436</v>
      </c>
      <c r="B688" s="2">
        <v>174000</v>
      </c>
      <c r="E688" s="4">
        <v>1299</v>
      </c>
      <c r="F688" s="2">
        <v>160000</v>
      </c>
    </row>
    <row r="689" spans="1:6" x14ac:dyDescent="0.2">
      <c r="A689" s="4">
        <v>1439</v>
      </c>
      <c r="B689" s="2">
        <v>149700</v>
      </c>
      <c r="E689" s="4">
        <v>1301</v>
      </c>
      <c r="F689" s="2">
        <v>225000</v>
      </c>
    </row>
    <row r="690" spans="1:6" x14ac:dyDescent="0.2">
      <c r="A690" s="4">
        <v>1441</v>
      </c>
      <c r="B690" s="2">
        <v>191000</v>
      </c>
      <c r="E690" s="4">
        <v>1303</v>
      </c>
      <c r="F690" s="2">
        <v>290000</v>
      </c>
    </row>
    <row r="691" spans="1:6" x14ac:dyDescent="0.2">
      <c r="A691" s="4">
        <v>1444</v>
      </c>
      <c r="B691" s="2">
        <v>121000</v>
      </c>
      <c r="E691" s="4">
        <v>1304</v>
      </c>
      <c r="F691" s="2">
        <v>232000</v>
      </c>
    </row>
    <row r="692" spans="1:6" x14ac:dyDescent="0.2">
      <c r="A692" s="4">
        <v>1448</v>
      </c>
      <c r="B692" s="2">
        <v>240000</v>
      </c>
      <c r="E692" s="4">
        <v>1305</v>
      </c>
      <c r="F692" s="2">
        <v>130000</v>
      </c>
    </row>
    <row r="693" spans="1:6" x14ac:dyDescent="0.2">
      <c r="A693" s="4">
        <v>1449</v>
      </c>
      <c r="B693" s="2">
        <v>112000</v>
      </c>
      <c r="E693" s="4">
        <v>1310</v>
      </c>
      <c r="F693" s="2">
        <v>179200</v>
      </c>
    </row>
    <row r="694" spans="1:6" x14ac:dyDescent="0.2">
      <c r="A694" s="4">
        <v>1452</v>
      </c>
      <c r="B694" s="2">
        <v>287090</v>
      </c>
      <c r="E694" s="4">
        <v>1313</v>
      </c>
      <c r="F694" s="2">
        <v>302000</v>
      </c>
    </row>
    <row r="695" spans="1:6" x14ac:dyDescent="0.2">
      <c r="A695" s="4">
        <v>1455</v>
      </c>
      <c r="B695" s="2">
        <v>185000</v>
      </c>
      <c r="E695" s="4">
        <v>1314</v>
      </c>
      <c r="F695" s="2">
        <v>333168</v>
      </c>
    </row>
    <row r="696" spans="1:6" x14ac:dyDescent="0.2">
      <c r="A696" s="4">
        <v>1456</v>
      </c>
      <c r="B696" s="2">
        <v>175000</v>
      </c>
      <c r="E696" s="4">
        <v>1315</v>
      </c>
      <c r="F696" s="2">
        <v>119000</v>
      </c>
    </row>
    <row r="697" spans="1:6" x14ac:dyDescent="0.2">
      <c r="A697" s="4">
        <v>1457</v>
      </c>
      <c r="B697" s="2">
        <v>210000</v>
      </c>
      <c r="E697" s="4">
        <v>1316</v>
      </c>
      <c r="F697" s="2">
        <v>206900</v>
      </c>
    </row>
    <row r="698" spans="1:6" x14ac:dyDescent="0.2">
      <c r="A698" s="4">
        <v>1458</v>
      </c>
      <c r="B698" s="2">
        <v>266500</v>
      </c>
      <c r="E698" s="4">
        <v>1317</v>
      </c>
      <c r="F698" s="2">
        <v>295493</v>
      </c>
    </row>
    <row r="699" spans="1:6" x14ac:dyDescent="0.2">
      <c r="A699" s="4">
        <v>1459</v>
      </c>
      <c r="B699" s="2">
        <v>142125</v>
      </c>
      <c r="E699" s="4">
        <v>1320</v>
      </c>
      <c r="F699" s="2">
        <v>111000</v>
      </c>
    </row>
    <row r="700" spans="1:6" x14ac:dyDescent="0.2">
      <c r="E700" s="4">
        <v>1321</v>
      </c>
      <c r="F700" s="2">
        <v>156500</v>
      </c>
    </row>
    <row r="701" spans="1:6" x14ac:dyDescent="0.2">
      <c r="E701" s="4">
        <v>1323</v>
      </c>
      <c r="F701" s="2">
        <v>190000</v>
      </c>
    </row>
    <row r="702" spans="1:6" x14ac:dyDescent="0.2">
      <c r="E702" s="4">
        <v>1330</v>
      </c>
      <c r="F702" s="2">
        <v>176500</v>
      </c>
    </row>
    <row r="703" spans="1:6" x14ac:dyDescent="0.2">
      <c r="E703" s="4">
        <v>1331</v>
      </c>
      <c r="F703" s="2">
        <v>227000</v>
      </c>
    </row>
    <row r="704" spans="1:6" x14ac:dyDescent="0.2">
      <c r="E704" s="4">
        <v>1332</v>
      </c>
      <c r="F704" s="2">
        <v>132500</v>
      </c>
    </row>
    <row r="705" spans="5:6" x14ac:dyDescent="0.2">
      <c r="E705" s="4">
        <v>1335</v>
      </c>
      <c r="F705" s="2">
        <v>125000</v>
      </c>
    </row>
    <row r="706" spans="5:6" x14ac:dyDescent="0.2">
      <c r="E706" s="4">
        <v>1336</v>
      </c>
      <c r="F706" s="2">
        <v>167900</v>
      </c>
    </row>
    <row r="707" spans="5:6" x14ac:dyDescent="0.2">
      <c r="E707" s="4">
        <v>1337</v>
      </c>
      <c r="F707" s="2">
        <v>135000</v>
      </c>
    </row>
    <row r="708" spans="5:6" x14ac:dyDescent="0.2">
      <c r="E708" s="4">
        <v>1339</v>
      </c>
      <c r="F708" s="2">
        <v>200000</v>
      </c>
    </row>
    <row r="709" spans="5:6" x14ac:dyDescent="0.2">
      <c r="E709" s="4">
        <v>1340</v>
      </c>
      <c r="F709" s="2">
        <v>128500</v>
      </c>
    </row>
    <row r="710" spans="5:6" x14ac:dyDescent="0.2">
      <c r="E710" s="4">
        <v>1341</v>
      </c>
      <c r="F710" s="2">
        <v>123000</v>
      </c>
    </row>
    <row r="711" spans="5:6" x14ac:dyDescent="0.2">
      <c r="E711" s="4">
        <v>1343</v>
      </c>
      <c r="F711" s="2">
        <v>228500</v>
      </c>
    </row>
    <row r="712" spans="5:6" x14ac:dyDescent="0.2">
      <c r="E712" s="4">
        <v>1345</v>
      </c>
      <c r="F712" s="2">
        <v>155835</v>
      </c>
    </row>
    <row r="713" spans="5:6" x14ac:dyDescent="0.2">
      <c r="E713" s="4">
        <v>1349</v>
      </c>
      <c r="F713" s="2">
        <v>215000</v>
      </c>
    </row>
    <row r="714" spans="5:6" x14ac:dyDescent="0.2">
      <c r="E714" s="4">
        <v>1351</v>
      </c>
      <c r="F714" s="2">
        <v>200000</v>
      </c>
    </row>
    <row r="715" spans="5:6" x14ac:dyDescent="0.2">
      <c r="E715" s="4">
        <v>1352</v>
      </c>
      <c r="F715" s="2">
        <v>171000</v>
      </c>
    </row>
    <row r="716" spans="5:6" x14ac:dyDescent="0.2">
      <c r="E716" s="4">
        <v>1355</v>
      </c>
      <c r="F716" s="2">
        <v>235000</v>
      </c>
    </row>
    <row r="717" spans="5:6" x14ac:dyDescent="0.2">
      <c r="E717" s="4">
        <v>1357</v>
      </c>
      <c r="F717" s="2">
        <v>110000</v>
      </c>
    </row>
    <row r="718" spans="5:6" x14ac:dyDescent="0.2">
      <c r="E718" s="4">
        <v>1359</v>
      </c>
      <c r="F718" s="2">
        <v>177500</v>
      </c>
    </row>
    <row r="719" spans="5:6" x14ac:dyDescent="0.2">
      <c r="E719" s="4">
        <v>1362</v>
      </c>
      <c r="F719" s="2">
        <v>260000</v>
      </c>
    </row>
    <row r="720" spans="5:6" x14ac:dyDescent="0.2">
      <c r="E720" s="4">
        <v>1365</v>
      </c>
      <c r="F720" s="2">
        <v>144152</v>
      </c>
    </row>
    <row r="721" spans="5:6" x14ac:dyDescent="0.2">
      <c r="E721" s="4">
        <v>1366</v>
      </c>
      <c r="F721" s="2">
        <v>216000</v>
      </c>
    </row>
    <row r="722" spans="5:6" x14ac:dyDescent="0.2">
      <c r="E722" s="4">
        <v>1367</v>
      </c>
      <c r="F722" s="2">
        <v>193000</v>
      </c>
    </row>
    <row r="723" spans="5:6" x14ac:dyDescent="0.2">
      <c r="E723" s="4">
        <v>1368</v>
      </c>
      <c r="F723" s="2">
        <v>127000</v>
      </c>
    </row>
    <row r="724" spans="5:6" x14ac:dyDescent="0.2">
      <c r="E724" s="4">
        <v>1370</v>
      </c>
      <c r="F724" s="2">
        <v>232000</v>
      </c>
    </row>
    <row r="725" spans="5:6" x14ac:dyDescent="0.2">
      <c r="E725" s="4">
        <v>1373</v>
      </c>
      <c r="F725" s="2">
        <v>274300</v>
      </c>
    </row>
    <row r="726" spans="5:6" x14ac:dyDescent="0.2">
      <c r="E726" s="4">
        <v>1375</v>
      </c>
      <c r="F726" s="2">
        <v>250000</v>
      </c>
    </row>
    <row r="727" spans="5:6" x14ac:dyDescent="0.2">
      <c r="E727" s="4">
        <v>1376</v>
      </c>
      <c r="F727" s="2">
        <v>239000</v>
      </c>
    </row>
    <row r="728" spans="5:6" x14ac:dyDescent="0.2">
      <c r="E728" s="4">
        <v>1379</v>
      </c>
      <c r="F728" s="2">
        <v>83000</v>
      </c>
    </row>
    <row r="729" spans="5:6" x14ac:dyDescent="0.2">
      <c r="E729" s="4">
        <v>1382</v>
      </c>
      <c r="F729" s="2">
        <v>237500</v>
      </c>
    </row>
    <row r="730" spans="5:6" x14ac:dyDescent="0.2">
      <c r="E730" s="4">
        <v>1387</v>
      </c>
      <c r="F730" s="2">
        <v>250000</v>
      </c>
    </row>
    <row r="731" spans="5:6" x14ac:dyDescent="0.2">
      <c r="E731" s="4">
        <v>1391</v>
      </c>
      <c r="F731" s="2">
        <v>235000</v>
      </c>
    </row>
    <row r="732" spans="5:6" x14ac:dyDescent="0.2">
      <c r="E732" s="4">
        <v>1392</v>
      </c>
      <c r="F732" s="2">
        <v>124000</v>
      </c>
    </row>
    <row r="733" spans="5:6" x14ac:dyDescent="0.2">
      <c r="E733" s="4">
        <v>1393</v>
      </c>
      <c r="F733" s="2">
        <v>123000</v>
      </c>
    </row>
    <row r="734" spans="5:6" x14ac:dyDescent="0.2">
      <c r="E734" s="4">
        <v>1395</v>
      </c>
      <c r="F734" s="2">
        <v>246578</v>
      </c>
    </row>
    <row r="735" spans="5:6" x14ac:dyDescent="0.2">
      <c r="E735" s="4">
        <v>1402</v>
      </c>
      <c r="F735" s="2">
        <v>193000</v>
      </c>
    </row>
    <row r="736" spans="5:6" x14ac:dyDescent="0.2">
      <c r="E736" s="4">
        <v>1403</v>
      </c>
      <c r="F736" s="2">
        <v>193879</v>
      </c>
    </row>
    <row r="737" spans="5:6" x14ac:dyDescent="0.2">
      <c r="E737" s="4">
        <v>1404</v>
      </c>
      <c r="F737" s="2">
        <v>282922</v>
      </c>
    </row>
    <row r="738" spans="5:6" x14ac:dyDescent="0.2">
      <c r="E738" s="4">
        <v>1408</v>
      </c>
      <c r="F738" s="2">
        <v>112000</v>
      </c>
    </row>
    <row r="739" spans="5:6" x14ac:dyDescent="0.2">
      <c r="E739" s="4">
        <v>1411</v>
      </c>
      <c r="F739" s="2">
        <v>230000</v>
      </c>
    </row>
    <row r="740" spans="5:6" x14ac:dyDescent="0.2">
      <c r="E740" s="4">
        <v>1416</v>
      </c>
      <c r="F740" s="2">
        <v>175900</v>
      </c>
    </row>
    <row r="741" spans="5:6" x14ac:dyDescent="0.2">
      <c r="E741" s="4">
        <v>1418</v>
      </c>
      <c r="F741" s="2">
        <v>340000</v>
      </c>
    </row>
    <row r="742" spans="5:6" x14ac:dyDescent="0.2">
      <c r="E742" s="4">
        <v>1419</v>
      </c>
      <c r="F742" s="2">
        <v>124000</v>
      </c>
    </row>
    <row r="743" spans="5:6" x14ac:dyDescent="0.2">
      <c r="E743" s="4">
        <v>1420</v>
      </c>
      <c r="F743" s="2">
        <v>223000</v>
      </c>
    </row>
    <row r="744" spans="5:6" x14ac:dyDescent="0.2">
      <c r="E744" s="4">
        <v>1421</v>
      </c>
      <c r="F744" s="2">
        <v>179900</v>
      </c>
    </row>
    <row r="745" spans="5:6" x14ac:dyDescent="0.2">
      <c r="E745" s="4">
        <v>1422</v>
      </c>
      <c r="F745" s="2">
        <v>127500</v>
      </c>
    </row>
    <row r="746" spans="5:6" x14ac:dyDescent="0.2">
      <c r="E746" s="4">
        <v>1423</v>
      </c>
      <c r="F746" s="2">
        <v>136500</v>
      </c>
    </row>
    <row r="747" spans="5:6" x14ac:dyDescent="0.2">
      <c r="E747" s="4">
        <v>1424</v>
      </c>
      <c r="F747" s="2">
        <v>274970</v>
      </c>
    </row>
    <row r="748" spans="5:6" x14ac:dyDescent="0.2">
      <c r="E748" s="4">
        <v>1426</v>
      </c>
      <c r="F748" s="2">
        <v>142000</v>
      </c>
    </row>
    <row r="749" spans="5:6" x14ac:dyDescent="0.2">
      <c r="E749" s="4">
        <v>1427</v>
      </c>
      <c r="F749" s="2">
        <v>271000</v>
      </c>
    </row>
    <row r="750" spans="5:6" x14ac:dyDescent="0.2">
      <c r="E750" s="4">
        <v>1430</v>
      </c>
      <c r="F750" s="2">
        <v>182900</v>
      </c>
    </row>
    <row r="751" spans="5:6" x14ac:dyDescent="0.2">
      <c r="E751" s="4">
        <v>1431</v>
      </c>
      <c r="F751" s="2">
        <v>192140</v>
      </c>
    </row>
    <row r="752" spans="5:6" x14ac:dyDescent="0.2">
      <c r="E752" s="4">
        <v>1432</v>
      </c>
      <c r="F752" s="2">
        <v>143750</v>
      </c>
    </row>
    <row r="753" spans="5:6" x14ac:dyDescent="0.2">
      <c r="E753" s="4">
        <v>1434</v>
      </c>
      <c r="F753" s="2">
        <v>186500</v>
      </c>
    </row>
    <row r="754" spans="5:6" x14ac:dyDescent="0.2">
      <c r="E754" s="4">
        <v>1435</v>
      </c>
      <c r="F754" s="2">
        <v>160000</v>
      </c>
    </row>
    <row r="755" spans="5:6" x14ac:dyDescent="0.2">
      <c r="E755" s="4">
        <v>1437</v>
      </c>
      <c r="F755" s="2">
        <v>120500</v>
      </c>
    </row>
    <row r="756" spans="5:6" x14ac:dyDescent="0.2">
      <c r="E756" s="4">
        <v>1438</v>
      </c>
      <c r="F756" s="2">
        <v>394617</v>
      </c>
    </row>
    <row r="757" spans="5:6" x14ac:dyDescent="0.2">
      <c r="E757" s="4">
        <v>1440</v>
      </c>
      <c r="F757" s="2">
        <v>197000</v>
      </c>
    </row>
    <row r="758" spans="5:6" x14ac:dyDescent="0.2">
      <c r="E758" s="4">
        <v>1442</v>
      </c>
      <c r="F758" s="2">
        <v>149300</v>
      </c>
    </row>
    <row r="759" spans="5:6" x14ac:dyDescent="0.2">
      <c r="E759" s="4">
        <v>1443</v>
      </c>
      <c r="F759" s="2">
        <v>310000</v>
      </c>
    </row>
    <row r="760" spans="5:6" x14ac:dyDescent="0.2">
      <c r="E760" s="4">
        <v>1445</v>
      </c>
      <c r="F760" s="2">
        <v>179600</v>
      </c>
    </row>
    <row r="761" spans="5:6" x14ac:dyDescent="0.2">
      <c r="E761" s="4">
        <v>1446</v>
      </c>
      <c r="F761" s="2">
        <v>129000</v>
      </c>
    </row>
    <row r="762" spans="5:6" x14ac:dyDescent="0.2">
      <c r="E762" s="4">
        <v>1447</v>
      </c>
      <c r="F762" s="2">
        <v>157900</v>
      </c>
    </row>
    <row r="763" spans="5:6" x14ac:dyDescent="0.2">
      <c r="E763" s="4">
        <v>1450</v>
      </c>
      <c r="F763" s="2">
        <v>92000</v>
      </c>
    </row>
    <row r="764" spans="5:6" x14ac:dyDescent="0.2">
      <c r="E764" s="4">
        <v>1451</v>
      </c>
      <c r="F764" s="2">
        <v>136000</v>
      </c>
    </row>
    <row r="765" spans="5:6" x14ac:dyDescent="0.2">
      <c r="E765" s="4">
        <v>1453</v>
      </c>
      <c r="F765" s="2">
        <v>145000</v>
      </c>
    </row>
    <row r="766" spans="5:6" x14ac:dyDescent="0.2">
      <c r="E766" s="4">
        <v>1454</v>
      </c>
      <c r="F766" s="2">
        <v>84500</v>
      </c>
    </row>
    <row r="767" spans="5:6" x14ac:dyDescent="0.2">
      <c r="E767" s="4">
        <v>1460</v>
      </c>
      <c r="F767" s="2">
        <v>147500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05FC-B3CB-2343-A14B-D801524726FA}">
  <dimension ref="B2:AS521"/>
  <sheetViews>
    <sheetView topLeftCell="AE1" workbookViewId="0">
      <selection activeCell="AE1" sqref="A1:XFD1048576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1" max="11" width="13" bestFit="1" customWidth="1"/>
    <col min="12" max="12" width="15" bestFit="1" customWidth="1"/>
    <col min="14" max="14" width="13" bestFit="1" customWidth="1"/>
    <col min="15" max="15" width="15" bestFit="1" customWidth="1"/>
    <col min="17" max="17" width="13" bestFit="1" customWidth="1"/>
    <col min="18" max="18" width="15" bestFit="1" customWidth="1"/>
    <col min="20" max="20" width="13" bestFit="1" customWidth="1"/>
    <col min="21" max="21" width="15" bestFit="1" customWidth="1"/>
    <col min="23" max="23" width="13" bestFit="1" customWidth="1"/>
    <col min="24" max="24" width="15" bestFit="1" customWidth="1"/>
    <col min="27" max="31" width="15" bestFit="1" customWidth="1"/>
    <col min="33" max="33" width="15" bestFit="1" customWidth="1"/>
    <col min="35" max="35" width="41.83203125" customWidth="1"/>
    <col min="36" max="36" width="13.33203125" bestFit="1" customWidth="1"/>
    <col min="37" max="37" width="12.1640625" bestFit="1" customWidth="1"/>
    <col min="38" max="38" width="12.5" bestFit="1" customWidth="1"/>
    <col min="39" max="39" width="12.1640625" bestFit="1" customWidth="1"/>
    <col min="40" max="40" width="12.6640625" bestFit="1" customWidth="1"/>
    <col min="41" max="41" width="12.1640625" bestFit="1" customWidth="1"/>
    <col min="44" max="44" width="12.83203125" bestFit="1" customWidth="1"/>
  </cols>
  <sheetData>
    <row r="2" spans="2:39" x14ac:dyDescent="0.2">
      <c r="B2" s="3" t="s">
        <v>262</v>
      </c>
      <c r="C2" t="s">
        <v>285</v>
      </c>
      <c r="E2" t="s">
        <v>405</v>
      </c>
      <c r="F2" t="s">
        <v>406</v>
      </c>
      <c r="H2" t="s">
        <v>407</v>
      </c>
      <c r="I2" t="s">
        <v>408</v>
      </c>
      <c r="K2" t="s">
        <v>409</v>
      </c>
      <c r="L2" t="s">
        <v>410</v>
      </c>
      <c r="N2" t="s">
        <v>413</v>
      </c>
      <c r="O2" t="s">
        <v>414</v>
      </c>
      <c r="Q2" t="s">
        <v>416</v>
      </c>
      <c r="R2" t="s">
        <v>161</v>
      </c>
      <c r="T2" t="s">
        <v>420</v>
      </c>
      <c r="U2" t="s">
        <v>421</v>
      </c>
      <c r="W2" t="s">
        <v>422</v>
      </c>
      <c r="X2" t="s">
        <v>423</v>
      </c>
      <c r="AA2" s="10" t="s">
        <v>406</v>
      </c>
      <c r="AB2" s="10" t="s">
        <v>408</v>
      </c>
      <c r="AC2" s="10" t="s">
        <v>410</v>
      </c>
      <c r="AD2" s="10" t="s">
        <v>414</v>
      </c>
      <c r="AE2" s="10" t="s">
        <v>161</v>
      </c>
      <c r="AF2" s="10" t="s">
        <v>421</v>
      </c>
      <c r="AG2" s="10" t="s">
        <v>423</v>
      </c>
    </row>
    <row r="3" spans="2:39" x14ac:dyDescent="0.2">
      <c r="B3" s="4" t="s">
        <v>186</v>
      </c>
      <c r="C3" s="2">
        <v>20</v>
      </c>
      <c r="AA3" s="2">
        <v>129900</v>
      </c>
      <c r="AB3" s="2">
        <v>129900</v>
      </c>
      <c r="AC3" s="2">
        <v>200000</v>
      </c>
      <c r="AD3" s="2">
        <v>181500</v>
      </c>
      <c r="AE3" s="2">
        <v>154000</v>
      </c>
      <c r="AF3" s="2">
        <v>208500</v>
      </c>
      <c r="AG3" s="2">
        <v>140000</v>
      </c>
    </row>
    <row r="4" spans="2:39" x14ac:dyDescent="0.2">
      <c r="B4" s="4" t="s">
        <v>236</v>
      </c>
      <c r="C4" s="2">
        <v>1</v>
      </c>
      <c r="E4" s="3" t="s">
        <v>23</v>
      </c>
      <c r="F4" t="s">
        <v>96</v>
      </c>
      <c r="H4" s="3" t="s">
        <v>23</v>
      </c>
      <c r="I4" t="s">
        <v>180</v>
      </c>
      <c r="K4" s="3" t="s">
        <v>23</v>
      </c>
      <c r="L4" t="s">
        <v>140</v>
      </c>
      <c r="N4" s="3" t="s">
        <v>23</v>
      </c>
      <c r="O4" t="s">
        <v>116</v>
      </c>
      <c r="Q4" s="3" t="s">
        <v>23</v>
      </c>
      <c r="R4" t="s">
        <v>161</v>
      </c>
      <c r="T4" s="3" t="s">
        <v>23</v>
      </c>
      <c r="U4" t="s">
        <v>95</v>
      </c>
      <c r="W4" s="3" t="s">
        <v>23</v>
      </c>
      <c r="X4" t="s">
        <v>124</v>
      </c>
      <c r="AA4" s="2">
        <v>139000</v>
      </c>
      <c r="AB4" s="2">
        <v>91000</v>
      </c>
      <c r="AC4" s="2">
        <v>129500</v>
      </c>
      <c r="AD4" s="2">
        <v>118000</v>
      </c>
      <c r="AE4" s="2">
        <v>180000</v>
      </c>
      <c r="AF4" s="2">
        <v>223500</v>
      </c>
      <c r="AG4" s="2">
        <v>132000</v>
      </c>
      <c r="AI4" t="s">
        <v>369</v>
      </c>
    </row>
    <row r="5" spans="2:39" x14ac:dyDescent="0.2">
      <c r="B5" s="4" t="s">
        <v>245</v>
      </c>
      <c r="C5" s="2">
        <v>2</v>
      </c>
      <c r="AA5" s="2">
        <v>40000</v>
      </c>
      <c r="AB5" s="2">
        <v>115000</v>
      </c>
      <c r="AC5" s="2">
        <v>144000</v>
      </c>
      <c r="AD5" s="2">
        <v>157000</v>
      </c>
      <c r="AE5" s="2">
        <v>244000</v>
      </c>
      <c r="AF5" s="2">
        <v>250000</v>
      </c>
      <c r="AG5" s="2">
        <v>149000</v>
      </c>
    </row>
    <row r="6" spans="2:39" ht="17" thickBot="1" x14ac:dyDescent="0.25">
      <c r="B6" s="4" t="s">
        <v>96</v>
      </c>
      <c r="C6" s="2">
        <v>50</v>
      </c>
      <c r="E6" s="3" t="s">
        <v>262</v>
      </c>
      <c r="F6" t="s">
        <v>261</v>
      </c>
      <c r="H6" s="3" t="s">
        <v>262</v>
      </c>
      <c r="I6" t="s">
        <v>261</v>
      </c>
      <c r="K6" s="3" t="s">
        <v>262</v>
      </c>
      <c r="L6" t="s">
        <v>261</v>
      </c>
      <c r="N6" s="3" t="s">
        <v>262</v>
      </c>
      <c r="O6" t="s">
        <v>261</v>
      </c>
      <c r="Q6" s="3" t="s">
        <v>262</v>
      </c>
      <c r="R6" t="s">
        <v>261</v>
      </c>
      <c r="T6" s="3" t="s">
        <v>262</v>
      </c>
      <c r="U6" t="s">
        <v>261</v>
      </c>
      <c r="W6" s="3" t="s">
        <v>262</v>
      </c>
      <c r="X6" t="s">
        <v>261</v>
      </c>
      <c r="AA6" s="2">
        <v>165500</v>
      </c>
      <c r="AB6" s="2">
        <v>286000</v>
      </c>
      <c r="AC6" s="2">
        <v>149350</v>
      </c>
      <c r="AD6" s="2">
        <v>90000</v>
      </c>
      <c r="AE6" s="2">
        <v>85000</v>
      </c>
      <c r="AF6" s="2">
        <v>143000</v>
      </c>
      <c r="AG6" s="2">
        <v>139400</v>
      </c>
      <c r="AI6" t="s">
        <v>370</v>
      </c>
    </row>
    <row r="7" spans="2:39" x14ac:dyDescent="0.2">
      <c r="B7" s="4" t="s">
        <v>118</v>
      </c>
      <c r="C7" s="2">
        <v>1</v>
      </c>
      <c r="E7" s="4">
        <v>9</v>
      </c>
      <c r="F7" s="2">
        <v>129900</v>
      </c>
      <c r="H7" s="4">
        <v>24</v>
      </c>
      <c r="I7" s="2">
        <v>129900</v>
      </c>
      <c r="K7" s="4">
        <v>8</v>
      </c>
      <c r="L7" s="2">
        <v>200000</v>
      </c>
      <c r="N7" s="4">
        <v>2</v>
      </c>
      <c r="O7" s="2">
        <v>181500</v>
      </c>
      <c r="Q7" s="4">
        <v>25</v>
      </c>
      <c r="R7" s="2">
        <v>154000</v>
      </c>
      <c r="T7" s="4">
        <v>1</v>
      </c>
      <c r="U7" s="2">
        <v>208500</v>
      </c>
      <c r="W7" s="4">
        <v>4</v>
      </c>
      <c r="X7" s="2">
        <v>140000</v>
      </c>
      <c r="AA7" s="2">
        <v>141000</v>
      </c>
      <c r="AB7" s="2">
        <v>311872</v>
      </c>
      <c r="AC7" s="2">
        <v>144000</v>
      </c>
      <c r="AD7" s="2">
        <v>207500</v>
      </c>
      <c r="AE7" s="2">
        <v>128950</v>
      </c>
      <c r="AF7" s="2">
        <v>307000</v>
      </c>
      <c r="AG7" s="2">
        <v>134800</v>
      </c>
      <c r="AI7" s="17" t="s">
        <v>371</v>
      </c>
      <c r="AJ7" s="17" t="s">
        <v>302</v>
      </c>
      <c r="AK7" s="17" t="s">
        <v>301</v>
      </c>
      <c r="AL7" s="17" t="s">
        <v>372</v>
      </c>
      <c r="AM7" s="17" t="s">
        <v>304</v>
      </c>
    </row>
    <row r="8" spans="2:39" x14ac:dyDescent="0.2">
      <c r="B8" s="4" t="s">
        <v>180</v>
      </c>
      <c r="C8" s="2">
        <v>61</v>
      </c>
      <c r="E8" s="4">
        <v>20</v>
      </c>
      <c r="F8" s="2">
        <v>139000</v>
      </c>
      <c r="H8" s="4">
        <v>76</v>
      </c>
      <c r="I8" s="2">
        <v>91000</v>
      </c>
      <c r="K8" s="4">
        <v>11</v>
      </c>
      <c r="L8" s="2">
        <v>129500</v>
      </c>
      <c r="N8" s="4">
        <v>10</v>
      </c>
      <c r="O8" s="2">
        <v>118000</v>
      </c>
      <c r="Q8" s="4">
        <v>67</v>
      </c>
      <c r="R8" s="2">
        <v>180000</v>
      </c>
      <c r="T8" s="4">
        <v>3</v>
      </c>
      <c r="U8" s="2">
        <v>223500</v>
      </c>
      <c r="W8" s="4">
        <v>16</v>
      </c>
      <c r="X8" s="2">
        <v>132000</v>
      </c>
      <c r="AA8" s="2">
        <v>225000</v>
      </c>
      <c r="AB8" s="2">
        <v>276000</v>
      </c>
      <c r="AC8" s="2">
        <v>127000</v>
      </c>
      <c r="AD8" s="2">
        <v>68500</v>
      </c>
      <c r="AE8" s="2">
        <v>205000</v>
      </c>
      <c r="AF8" s="2">
        <v>279500</v>
      </c>
      <c r="AG8" s="2">
        <v>153000</v>
      </c>
      <c r="AI8" s="15" t="s">
        <v>406</v>
      </c>
      <c r="AJ8" s="15">
        <v>50</v>
      </c>
      <c r="AK8" s="15">
        <v>9728650</v>
      </c>
      <c r="AL8" s="33">
        <v>194573</v>
      </c>
      <c r="AM8" s="15">
        <v>6862782776.530612</v>
      </c>
    </row>
    <row r="9" spans="2:39" x14ac:dyDescent="0.2">
      <c r="B9" s="4" t="s">
        <v>140</v>
      </c>
      <c r="C9" s="2">
        <v>222</v>
      </c>
      <c r="E9" s="4">
        <v>31</v>
      </c>
      <c r="F9" s="2">
        <v>40000</v>
      </c>
      <c r="H9" s="4">
        <v>109</v>
      </c>
      <c r="I9" s="2">
        <v>115000</v>
      </c>
      <c r="K9" s="4">
        <v>13</v>
      </c>
      <c r="L9" s="2">
        <v>144000</v>
      </c>
      <c r="N9" s="4">
        <v>15</v>
      </c>
      <c r="O9" s="2">
        <v>157000</v>
      </c>
      <c r="Q9" s="4">
        <v>71</v>
      </c>
      <c r="R9" s="2">
        <v>244000</v>
      </c>
      <c r="T9" s="4">
        <v>5</v>
      </c>
      <c r="U9" s="2">
        <v>250000</v>
      </c>
      <c r="W9" s="4">
        <v>17</v>
      </c>
      <c r="X9" s="2">
        <v>149000</v>
      </c>
      <c r="AA9" s="2">
        <v>109900</v>
      </c>
      <c r="AB9" s="2">
        <v>415298</v>
      </c>
      <c r="AC9" s="2">
        <v>180500</v>
      </c>
      <c r="AD9" s="2">
        <v>277500</v>
      </c>
      <c r="AE9" s="2">
        <v>190000</v>
      </c>
      <c r="AF9" s="2">
        <v>159000</v>
      </c>
      <c r="AG9" s="2">
        <v>160000</v>
      </c>
      <c r="AI9" s="15" t="s">
        <v>408</v>
      </c>
      <c r="AJ9" s="15">
        <v>61</v>
      </c>
      <c r="AK9" s="15">
        <v>14133130</v>
      </c>
      <c r="AL9" s="33">
        <v>231690.65573770492</v>
      </c>
      <c r="AM9" s="15">
        <v>14538480456.296175</v>
      </c>
    </row>
    <row r="10" spans="2:39" x14ac:dyDescent="0.2">
      <c r="B10" s="4" t="s">
        <v>234</v>
      </c>
      <c r="C10" s="2">
        <v>1</v>
      </c>
      <c r="E10" s="4">
        <v>34</v>
      </c>
      <c r="F10" s="2">
        <v>165500</v>
      </c>
      <c r="H10" s="4">
        <v>190</v>
      </c>
      <c r="I10" s="2">
        <v>286000</v>
      </c>
      <c r="K10" s="4">
        <v>32</v>
      </c>
      <c r="L10" s="2">
        <v>149350</v>
      </c>
      <c r="N10" s="4">
        <v>18</v>
      </c>
      <c r="O10" s="2">
        <v>90000</v>
      </c>
      <c r="Q10" s="4">
        <v>89</v>
      </c>
      <c r="R10" s="2">
        <v>85000</v>
      </c>
      <c r="T10" s="4">
        <v>6</v>
      </c>
      <c r="U10" s="2">
        <v>143000</v>
      </c>
      <c r="W10" s="4">
        <v>22</v>
      </c>
      <c r="X10" s="2">
        <v>139400</v>
      </c>
      <c r="AA10" s="2">
        <v>166000</v>
      </c>
      <c r="AB10" s="2">
        <v>295000</v>
      </c>
      <c r="AC10" s="2">
        <v>124900</v>
      </c>
      <c r="AD10" s="2">
        <v>319900</v>
      </c>
      <c r="AE10" s="2">
        <v>320000</v>
      </c>
      <c r="AF10" s="2">
        <v>325300</v>
      </c>
      <c r="AG10" s="2">
        <v>114500</v>
      </c>
      <c r="AI10" s="15" t="s">
        <v>410</v>
      </c>
      <c r="AJ10" s="15">
        <v>222</v>
      </c>
      <c r="AK10" s="15">
        <v>36203194</v>
      </c>
      <c r="AL10" s="33">
        <v>163077.45045045044</v>
      </c>
      <c r="AM10" s="15">
        <v>4396447730.8278513</v>
      </c>
    </row>
    <row r="11" spans="2:39" x14ac:dyDescent="0.2">
      <c r="B11" s="4" t="s">
        <v>116</v>
      </c>
      <c r="C11" s="2">
        <v>220</v>
      </c>
      <c r="E11" s="4">
        <v>45</v>
      </c>
      <c r="F11" s="2">
        <v>141000</v>
      </c>
      <c r="H11" s="4">
        <v>197</v>
      </c>
      <c r="I11" s="2">
        <v>311872</v>
      </c>
      <c r="K11" s="4">
        <v>43</v>
      </c>
      <c r="L11" s="2">
        <v>144000</v>
      </c>
      <c r="N11" s="4">
        <v>29</v>
      </c>
      <c r="O11" s="2">
        <v>207500</v>
      </c>
      <c r="Q11" s="4">
        <v>100</v>
      </c>
      <c r="R11" s="2">
        <v>128950</v>
      </c>
      <c r="T11" s="4">
        <v>7</v>
      </c>
      <c r="U11" s="2">
        <v>307000</v>
      </c>
      <c r="W11" s="4">
        <v>27</v>
      </c>
      <c r="X11" s="2">
        <v>134800</v>
      </c>
      <c r="AA11" s="2">
        <v>235000</v>
      </c>
      <c r="AB11" s="2">
        <v>305900</v>
      </c>
      <c r="AC11" s="2">
        <v>129500</v>
      </c>
      <c r="AD11" s="2">
        <v>113000</v>
      </c>
      <c r="AE11" s="2">
        <v>180000</v>
      </c>
      <c r="AF11" s="2">
        <v>230000</v>
      </c>
      <c r="AG11" s="2">
        <v>110000</v>
      </c>
      <c r="AI11" s="15" t="s">
        <v>414</v>
      </c>
      <c r="AJ11" s="15">
        <v>220</v>
      </c>
      <c r="AK11" s="15">
        <v>32872879</v>
      </c>
      <c r="AL11" s="33">
        <v>149422.17727272728</v>
      </c>
      <c r="AM11" s="15">
        <v>3000454981.7903466</v>
      </c>
    </row>
    <row r="12" spans="2:39" x14ac:dyDescent="0.2">
      <c r="B12" s="4" t="s">
        <v>161</v>
      </c>
      <c r="C12" s="2">
        <v>108</v>
      </c>
      <c r="E12" s="4">
        <v>70</v>
      </c>
      <c r="F12" s="2">
        <v>225000</v>
      </c>
      <c r="H12" s="4">
        <v>262</v>
      </c>
      <c r="I12" s="2">
        <v>276000</v>
      </c>
      <c r="K12" s="4">
        <v>50</v>
      </c>
      <c r="L12" s="2">
        <v>127000</v>
      </c>
      <c r="N12" s="4">
        <v>30</v>
      </c>
      <c r="O12" s="2">
        <v>68500</v>
      </c>
      <c r="Q12" s="4">
        <v>101</v>
      </c>
      <c r="R12" s="2">
        <v>205000</v>
      </c>
      <c r="T12" s="4">
        <v>14</v>
      </c>
      <c r="U12" s="2">
        <v>279500</v>
      </c>
      <c r="W12" s="4">
        <v>38</v>
      </c>
      <c r="X12" s="2">
        <v>153000</v>
      </c>
      <c r="AA12" s="2">
        <v>215000</v>
      </c>
      <c r="AB12" s="2">
        <v>260000</v>
      </c>
      <c r="AC12" s="2">
        <v>136500</v>
      </c>
      <c r="AD12" s="2">
        <v>130000</v>
      </c>
      <c r="AE12" s="2">
        <v>153900</v>
      </c>
      <c r="AF12" s="2">
        <v>256300</v>
      </c>
      <c r="AG12" s="2">
        <v>144900</v>
      </c>
      <c r="AI12" s="15" t="s">
        <v>161</v>
      </c>
      <c r="AJ12" s="15">
        <v>108</v>
      </c>
      <c r="AK12" s="15">
        <v>19001777</v>
      </c>
      <c r="AL12" s="33">
        <v>175942.37962962964</v>
      </c>
      <c r="AM12" s="15">
        <v>2449990952.8171501</v>
      </c>
    </row>
    <row r="13" spans="2:39" x14ac:dyDescent="0.2">
      <c r="B13" s="4" t="s">
        <v>137</v>
      </c>
      <c r="C13" s="2">
        <v>2</v>
      </c>
      <c r="E13" s="4">
        <v>91</v>
      </c>
      <c r="F13" s="2">
        <v>109900</v>
      </c>
      <c r="H13" s="4">
        <v>279</v>
      </c>
      <c r="I13" s="2">
        <v>415298</v>
      </c>
      <c r="K13" s="4">
        <v>56</v>
      </c>
      <c r="L13" s="2">
        <v>180500</v>
      </c>
      <c r="N13" s="4">
        <v>35</v>
      </c>
      <c r="O13" s="2">
        <v>277500</v>
      </c>
      <c r="Q13" s="4">
        <v>110</v>
      </c>
      <c r="R13" s="2">
        <v>190000</v>
      </c>
      <c r="T13" s="4">
        <v>19</v>
      </c>
      <c r="U13" s="2">
        <v>159000</v>
      </c>
      <c r="W13" s="4">
        <v>41</v>
      </c>
      <c r="X13" s="2">
        <v>160000</v>
      </c>
      <c r="AA13" s="2">
        <v>315000</v>
      </c>
      <c r="AB13" s="2">
        <v>85000</v>
      </c>
      <c r="AC13" s="2">
        <v>168500</v>
      </c>
      <c r="AD13" s="2">
        <v>172500</v>
      </c>
      <c r="AE13" s="2">
        <v>128000</v>
      </c>
      <c r="AF13" s="2">
        <v>306000</v>
      </c>
      <c r="AG13" s="2">
        <v>127000</v>
      </c>
      <c r="AI13" s="15" t="s">
        <v>421</v>
      </c>
      <c r="AJ13" s="15">
        <v>515</v>
      </c>
      <c r="AK13" s="15">
        <v>110072444</v>
      </c>
      <c r="AL13" s="33">
        <v>213732.90097087377</v>
      </c>
      <c r="AM13" s="15">
        <v>6503934703.268384</v>
      </c>
    </row>
    <row r="14" spans="2:39" ht="17" thickBot="1" x14ac:dyDescent="0.25">
      <c r="B14" s="4" t="s">
        <v>203</v>
      </c>
      <c r="C14" s="2">
        <v>25</v>
      </c>
      <c r="E14" s="4">
        <v>143</v>
      </c>
      <c r="F14" s="2">
        <v>166000</v>
      </c>
      <c r="H14" s="4">
        <v>305</v>
      </c>
      <c r="I14" s="2">
        <v>295000</v>
      </c>
      <c r="K14" s="4">
        <v>60</v>
      </c>
      <c r="L14" s="2">
        <v>124900</v>
      </c>
      <c r="N14" s="4">
        <v>46</v>
      </c>
      <c r="O14" s="2">
        <v>319900</v>
      </c>
      <c r="Q14" s="4">
        <v>119</v>
      </c>
      <c r="R14" s="2">
        <v>320000</v>
      </c>
      <c r="T14" s="4">
        <v>21</v>
      </c>
      <c r="U14" s="2">
        <v>325300</v>
      </c>
      <c r="W14" s="4">
        <v>52</v>
      </c>
      <c r="X14" s="2">
        <v>114500</v>
      </c>
      <c r="AA14" s="2">
        <v>97000</v>
      </c>
      <c r="AB14" s="2">
        <v>437154</v>
      </c>
      <c r="AC14" s="2">
        <v>260000</v>
      </c>
      <c r="AD14" s="2">
        <v>101000</v>
      </c>
      <c r="AE14" s="2">
        <v>150000</v>
      </c>
      <c r="AF14" s="2">
        <v>179900</v>
      </c>
      <c r="AG14" s="2">
        <v>110000</v>
      </c>
      <c r="AI14" s="16" t="s">
        <v>423</v>
      </c>
      <c r="AJ14" s="16">
        <v>206</v>
      </c>
      <c r="AK14" s="16">
        <v>30867379</v>
      </c>
      <c r="AL14" s="34">
        <v>149841.64563106795</v>
      </c>
      <c r="AM14" s="16">
        <v>5059540654.3469801</v>
      </c>
    </row>
    <row r="15" spans="2:39" x14ac:dyDescent="0.2">
      <c r="B15" s="4" t="s">
        <v>95</v>
      </c>
      <c r="C15" s="2">
        <v>515</v>
      </c>
      <c r="E15" s="4">
        <v>154</v>
      </c>
      <c r="F15" s="2">
        <v>235000</v>
      </c>
      <c r="H15" s="4">
        <v>306</v>
      </c>
      <c r="I15" s="2">
        <v>305900</v>
      </c>
      <c r="K15" s="4">
        <v>72</v>
      </c>
      <c r="L15" s="2">
        <v>129500</v>
      </c>
      <c r="N15" s="4">
        <v>49</v>
      </c>
      <c r="O15" s="2">
        <v>113000</v>
      </c>
      <c r="Q15" s="4">
        <v>121</v>
      </c>
      <c r="R15" s="2">
        <v>180000</v>
      </c>
      <c r="T15" s="4">
        <v>23</v>
      </c>
      <c r="U15" s="2">
        <v>230000</v>
      </c>
      <c r="W15" s="4">
        <v>53</v>
      </c>
      <c r="X15" s="2">
        <v>110000</v>
      </c>
      <c r="AA15" s="2">
        <v>375000</v>
      </c>
      <c r="AB15" s="2">
        <v>134000</v>
      </c>
      <c r="AC15" s="2">
        <v>98600</v>
      </c>
      <c r="AD15" s="2">
        <v>80000</v>
      </c>
      <c r="AE15" s="2">
        <v>180000</v>
      </c>
      <c r="AF15" s="2">
        <v>309000</v>
      </c>
      <c r="AG15" s="2">
        <v>163500</v>
      </c>
    </row>
    <row r="16" spans="2:39" x14ac:dyDescent="0.2">
      <c r="B16" s="4" t="s">
        <v>124</v>
      </c>
      <c r="C16" s="2">
        <v>206</v>
      </c>
      <c r="E16" s="4">
        <v>172</v>
      </c>
      <c r="F16" s="2">
        <v>215000</v>
      </c>
      <c r="H16" s="4">
        <v>317</v>
      </c>
      <c r="I16" s="2">
        <v>260000</v>
      </c>
      <c r="K16" s="4">
        <v>79</v>
      </c>
      <c r="L16" s="2">
        <v>136500</v>
      </c>
      <c r="N16" s="4">
        <v>55</v>
      </c>
      <c r="O16" s="2">
        <v>130000</v>
      </c>
      <c r="Q16" s="4">
        <v>124</v>
      </c>
      <c r="R16" s="2">
        <v>153900</v>
      </c>
      <c r="T16" s="4">
        <v>26</v>
      </c>
      <c r="U16" s="2">
        <v>256300</v>
      </c>
      <c r="W16" s="4">
        <v>74</v>
      </c>
      <c r="X16" s="2">
        <v>144900</v>
      </c>
      <c r="AA16" s="2">
        <v>324000</v>
      </c>
      <c r="AB16" s="2">
        <v>340000</v>
      </c>
      <c r="AC16" s="2">
        <v>94750</v>
      </c>
      <c r="AD16" s="2">
        <v>126500</v>
      </c>
      <c r="AE16" s="2">
        <v>174000</v>
      </c>
      <c r="AF16" s="2">
        <v>145000</v>
      </c>
      <c r="AG16" s="2">
        <v>83000</v>
      </c>
    </row>
    <row r="17" spans="2:45" ht="17" thickBot="1" x14ac:dyDescent="0.25">
      <c r="B17" s="4" t="s">
        <v>155</v>
      </c>
      <c r="C17" s="2">
        <v>26</v>
      </c>
      <c r="E17" s="4">
        <v>191</v>
      </c>
      <c r="F17" s="2">
        <v>315000</v>
      </c>
      <c r="H17" s="4">
        <v>345</v>
      </c>
      <c r="I17" s="2">
        <v>85000</v>
      </c>
      <c r="K17" s="4">
        <v>85</v>
      </c>
      <c r="L17" s="2">
        <v>168500</v>
      </c>
      <c r="N17" s="4">
        <v>57</v>
      </c>
      <c r="O17" s="2">
        <v>172500</v>
      </c>
      <c r="Q17" s="4">
        <v>127</v>
      </c>
      <c r="R17" s="2">
        <v>128000</v>
      </c>
      <c r="T17" s="4">
        <v>28</v>
      </c>
      <c r="U17" s="2">
        <v>306000</v>
      </c>
      <c r="W17" s="4">
        <v>78</v>
      </c>
      <c r="X17" s="2">
        <v>127000</v>
      </c>
      <c r="AA17" s="2">
        <v>127000</v>
      </c>
      <c r="AB17" s="2">
        <v>241000</v>
      </c>
      <c r="AC17" s="2">
        <v>178000</v>
      </c>
      <c r="AD17" s="2">
        <v>133900</v>
      </c>
      <c r="AE17" s="2">
        <v>162500</v>
      </c>
      <c r="AF17" s="2">
        <v>109000</v>
      </c>
      <c r="AG17" s="2">
        <v>136900</v>
      </c>
      <c r="AI17" t="s">
        <v>373</v>
      </c>
    </row>
    <row r="18" spans="2:45" x14ac:dyDescent="0.2">
      <c r="B18" s="4" t="s">
        <v>263</v>
      </c>
      <c r="C18" s="2">
        <v>1460</v>
      </c>
      <c r="E18" s="4">
        <v>260</v>
      </c>
      <c r="F18" s="2">
        <v>97000</v>
      </c>
      <c r="H18" s="4">
        <v>350</v>
      </c>
      <c r="I18" s="2">
        <v>437154</v>
      </c>
      <c r="K18" s="4">
        <v>86</v>
      </c>
      <c r="L18" s="2">
        <v>260000</v>
      </c>
      <c r="N18" s="4">
        <v>62</v>
      </c>
      <c r="O18" s="2">
        <v>101000</v>
      </c>
      <c r="Q18" s="4">
        <v>130</v>
      </c>
      <c r="R18" s="2">
        <v>150000</v>
      </c>
      <c r="T18" s="4">
        <v>33</v>
      </c>
      <c r="U18" s="2">
        <v>179900</v>
      </c>
      <c r="W18" s="4">
        <v>80</v>
      </c>
      <c r="X18" s="2">
        <v>110000</v>
      </c>
      <c r="AA18" s="2">
        <v>245500</v>
      </c>
      <c r="AB18" s="2">
        <v>215000</v>
      </c>
      <c r="AC18" s="2">
        <v>118964</v>
      </c>
      <c r="AD18" s="2">
        <v>176000</v>
      </c>
      <c r="AE18" s="2">
        <v>228000</v>
      </c>
      <c r="AF18" s="2">
        <v>170000</v>
      </c>
      <c r="AG18" s="2">
        <v>217000</v>
      </c>
      <c r="AI18" s="17" t="s">
        <v>374</v>
      </c>
      <c r="AJ18" s="17" t="s">
        <v>375</v>
      </c>
      <c r="AK18" s="17" t="s">
        <v>307</v>
      </c>
      <c r="AL18" s="17" t="s">
        <v>376</v>
      </c>
      <c r="AM18" s="17" t="s">
        <v>377</v>
      </c>
      <c r="AN18" s="17" t="s">
        <v>378</v>
      </c>
      <c r="AO18" s="17" t="s">
        <v>379</v>
      </c>
    </row>
    <row r="19" spans="2:45" x14ac:dyDescent="0.2">
      <c r="E19" s="4">
        <v>314</v>
      </c>
      <c r="F19" s="2">
        <v>375000</v>
      </c>
      <c r="H19" s="4">
        <v>358</v>
      </c>
      <c r="I19" s="2">
        <v>134000</v>
      </c>
      <c r="K19" s="4">
        <v>92</v>
      </c>
      <c r="L19" s="2">
        <v>98600</v>
      </c>
      <c r="N19" s="4">
        <v>69</v>
      </c>
      <c r="O19" s="2">
        <v>80000</v>
      </c>
      <c r="Q19" s="4">
        <v>135</v>
      </c>
      <c r="R19" s="2">
        <v>180000</v>
      </c>
      <c r="T19" s="4">
        <v>36</v>
      </c>
      <c r="U19" s="2">
        <v>309000</v>
      </c>
      <c r="W19" s="4">
        <v>93</v>
      </c>
      <c r="X19" s="2">
        <v>163500</v>
      </c>
      <c r="AA19" s="2">
        <v>190000</v>
      </c>
      <c r="AB19" s="2">
        <v>81000</v>
      </c>
      <c r="AC19" s="2">
        <v>181000</v>
      </c>
      <c r="AD19" s="2">
        <v>136000</v>
      </c>
      <c r="AE19" s="2">
        <v>211000</v>
      </c>
      <c r="AF19" s="2">
        <v>130250</v>
      </c>
      <c r="AG19" s="2">
        <v>259500</v>
      </c>
      <c r="AI19" s="15" t="s">
        <v>380</v>
      </c>
      <c r="AJ19" s="15">
        <v>1205765696241.2383</v>
      </c>
      <c r="AK19" s="15">
        <v>6</v>
      </c>
      <c r="AL19" s="15">
        <v>200960949373.5397</v>
      </c>
      <c r="AM19" s="15">
        <v>36.942945873404192</v>
      </c>
      <c r="AN19" s="15">
        <v>1.1044828925308858E-41</v>
      </c>
      <c r="AO19" s="15">
        <v>2.1051639813504681</v>
      </c>
    </row>
    <row r="20" spans="2:45" x14ac:dyDescent="0.2">
      <c r="E20" s="4">
        <v>327</v>
      </c>
      <c r="F20" s="2">
        <v>324000</v>
      </c>
      <c r="H20" s="4">
        <v>378</v>
      </c>
      <c r="I20" s="2">
        <v>340000</v>
      </c>
      <c r="K20" s="4">
        <v>98</v>
      </c>
      <c r="L20" s="2">
        <v>94750</v>
      </c>
      <c r="N20" s="4">
        <v>84</v>
      </c>
      <c r="O20" s="2">
        <v>126500</v>
      </c>
      <c r="Q20" s="4">
        <v>136</v>
      </c>
      <c r="R20" s="2">
        <v>174000</v>
      </c>
      <c r="T20" s="4">
        <v>37</v>
      </c>
      <c r="U20" s="2">
        <v>145000</v>
      </c>
      <c r="W20" s="4">
        <v>99</v>
      </c>
      <c r="X20" s="2">
        <v>83000</v>
      </c>
      <c r="AA20" s="2">
        <v>155000</v>
      </c>
      <c r="AB20" s="2">
        <v>251000</v>
      </c>
      <c r="AC20" s="2">
        <v>115000</v>
      </c>
      <c r="AD20" s="2">
        <v>226000</v>
      </c>
      <c r="AE20" s="2">
        <v>153337</v>
      </c>
      <c r="AF20" s="2">
        <v>239686</v>
      </c>
      <c r="AG20" s="2">
        <v>139000</v>
      </c>
      <c r="AI20" s="15" t="s">
        <v>381</v>
      </c>
      <c r="AJ20" s="15">
        <v>7479677076525.3223</v>
      </c>
      <c r="AK20" s="15">
        <v>1375</v>
      </c>
      <c r="AL20" s="15">
        <v>5439765146.5638704</v>
      </c>
      <c r="AM20" s="15"/>
      <c r="AN20" s="15"/>
      <c r="AO20" s="15"/>
    </row>
    <row r="21" spans="2:45" x14ac:dyDescent="0.2">
      <c r="E21" s="4">
        <v>381</v>
      </c>
      <c r="F21" s="2">
        <v>127000</v>
      </c>
      <c r="H21" s="4">
        <v>400</v>
      </c>
      <c r="I21" s="2">
        <v>241000</v>
      </c>
      <c r="K21" s="4">
        <v>102</v>
      </c>
      <c r="L21" s="2">
        <v>178000</v>
      </c>
      <c r="N21" s="4">
        <v>94</v>
      </c>
      <c r="O21" s="2">
        <v>133900</v>
      </c>
      <c r="Q21" s="4">
        <v>161</v>
      </c>
      <c r="R21" s="2">
        <v>162500</v>
      </c>
      <c r="T21" s="4">
        <v>39</v>
      </c>
      <c r="U21" s="2">
        <v>109000</v>
      </c>
      <c r="W21" s="4">
        <v>111</v>
      </c>
      <c r="X21" s="2">
        <v>136900</v>
      </c>
      <c r="AA21" s="2">
        <v>430000</v>
      </c>
      <c r="AB21" s="2">
        <v>86000</v>
      </c>
      <c r="AC21" s="2">
        <v>125000</v>
      </c>
      <c r="AD21" s="2">
        <v>150750</v>
      </c>
      <c r="AE21" s="2">
        <v>148500</v>
      </c>
      <c r="AF21" s="2">
        <v>249700</v>
      </c>
      <c r="AG21" s="2">
        <v>84500</v>
      </c>
      <c r="AI21" s="15"/>
      <c r="AJ21" s="15"/>
      <c r="AK21" s="15"/>
      <c r="AL21" s="15"/>
      <c r="AM21" s="15"/>
      <c r="AN21" s="15"/>
      <c r="AO21" s="15"/>
    </row>
    <row r="22" spans="2:45" ht="17" thickBot="1" x14ac:dyDescent="0.25">
      <c r="B22" t="s">
        <v>398</v>
      </c>
      <c r="E22" s="4">
        <v>401</v>
      </c>
      <c r="F22" s="2">
        <v>245500</v>
      </c>
      <c r="H22" s="4">
        <v>422</v>
      </c>
      <c r="I22" s="2">
        <v>215000</v>
      </c>
      <c r="K22" s="4">
        <v>103</v>
      </c>
      <c r="L22" s="2">
        <v>118964</v>
      </c>
      <c r="N22" s="4">
        <v>116</v>
      </c>
      <c r="O22" s="2">
        <v>176000</v>
      </c>
      <c r="Q22" s="4">
        <v>170</v>
      </c>
      <c r="R22" s="2">
        <v>228000</v>
      </c>
      <c r="T22" s="4">
        <v>42</v>
      </c>
      <c r="U22" s="2">
        <v>170000</v>
      </c>
      <c r="W22" s="4">
        <v>114</v>
      </c>
      <c r="X22" s="2">
        <v>217000</v>
      </c>
      <c r="AA22" s="2">
        <v>289000</v>
      </c>
      <c r="AB22" s="2">
        <v>115000</v>
      </c>
      <c r="AC22" s="2">
        <v>122000</v>
      </c>
      <c r="AD22" s="2">
        <v>143000</v>
      </c>
      <c r="AE22" s="2">
        <v>171500</v>
      </c>
      <c r="AF22" s="2">
        <v>177000</v>
      </c>
      <c r="AG22" s="2">
        <v>105000</v>
      </c>
      <c r="AI22" s="16" t="s">
        <v>382</v>
      </c>
      <c r="AJ22" s="16">
        <v>8685442772766.5605</v>
      </c>
      <c r="AK22" s="16">
        <v>1381</v>
      </c>
      <c r="AL22" s="16"/>
      <c r="AM22" s="16"/>
      <c r="AN22" s="16"/>
      <c r="AO22" s="16"/>
    </row>
    <row r="23" spans="2:45" x14ac:dyDescent="0.2">
      <c r="E23" s="4">
        <v>447</v>
      </c>
      <c r="F23" s="2">
        <v>190000</v>
      </c>
      <c r="H23" s="4">
        <v>435</v>
      </c>
      <c r="I23" s="2">
        <v>81000</v>
      </c>
      <c r="K23" s="4">
        <v>125</v>
      </c>
      <c r="L23" s="2">
        <v>181000</v>
      </c>
      <c r="N23" s="4">
        <v>123</v>
      </c>
      <c r="O23" s="2">
        <v>136000</v>
      </c>
      <c r="Q23" s="4">
        <v>177</v>
      </c>
      <c r="R23" s="2">
        <v>211000</v>
      </c>
      <c r="T23" s="4">
        <v>44</v>
      </c>
      <c r="U23" s="2">
        <v>130250</v>
      </c>
      <c r="W23" s="4">
        <v>115</v>
      </c>
      <c r="X23" s="2">
        <v>259500</v>
      </c>
      <c r="AA23" s="2">
        <v>210000</v>
      </c>
      <c r="AB23" s="2">
        <v>402861</v>
      </c>
      <c r="AC23" s="2">
        <v>190000</v>
      </c>
      <c r="AD23" s="2">
        <v>115000</v>
      </c>
      <c r="AE23" s="2">
        <v>277000</v>
      </c>
      <c r="AF23" s="2">
        <v>196500</v>
      </c>
      <c r="AG23" s="2">
        <v>125000</v>
      </c>
    </row>
    <row r="24" spans="2:45" x14ac:dyDescent="0.2">
      <c r="B24" t="s">
        <v>399</v>
      </c>
      <c r="C24" t="s">
        <v>400</v>
      </c>
      <c r="E24" s="4">
        <v>494</v>
      </c>
      <c r="F24" s="2">
        <v>155000</v>
      </c>
      <c r="H24" s="4">
        <v>475</v>
      </c>
      <c r="I24" s="2">
        <v>251000</v>
      </c>
      <c r="K24" s="4">
        <v>141</v>
      </c>
      <c r="L24" s="2">
        <v>115000</v>
      </c>
      <c r="N24" s="4">
        <v>131</v>
      </c>
      <c r="O24" s="2">
        <v>226000</v>
      </c>
      <c r="Q24" s="4">
        <v>189</v>
      </c>
      <c r="R24" s="2">
        <v>153337</v>
      </c>
      <c r="T24" s="4">
        <v>47</v>
      </c>
      <c r="U24" s="2">
        <v>239686</v>
      </c>
      <c r="W24" s="4">
        <v>117</v>
      </c>
      <c r="X24" s="2">
        <v>139000</v>
      </c>
      <c r="AA24" s="2">
        <v>112500</v>
      </c>
      <c r="AB24" s="2">
        <v>159000</v>
      </c>
      <c r="AC24" s="2">
        <v>239000</v>
      </c>
      <c r="AD24" s="2">
        <v>103200</v>
      </c>
      <c r="AE24" s="2">
        <v>120000</v>
      </c>
      <c r="AF24" s="2">
        <v>438780</v>
      </c>
      <c r="AG24" s="2">
        <v>79000</v>
      </c>
    </row>
    <row r="25" spans="2:45" x14ac:dyDescent="0.2">
      <c r="B25" t="s">
        <v>401</v>
      </c>
      <c r="C25" t="s">
        <v>402</v>
      </c>
      <c r="E25" s="4">
        <v>497</v>
      </c>
      <c r="F25" s="2">
        <v>430000</v>
      </c>
      <c r="H25" s="4">
        <v>490</v>
      </c>
      <c r="I25" s="2">
        <v>86000</v>
      </c>
      <c r="K25" s="4">
        <v>145</v>
      </c>
      <c r="L25" s="2">
        <v>125000</v>
      </c>
      <c r="N25" s="4">
        <v>133</v>
      </c>
      <c r="O25" s="2">
        <v>150750</v>
      </c>
      <c r="Q25" s="4">
        <v>196</v>
      </c>
      <c r="R25" s="2">
        <v>148500</v>
      </c>
      <c r="T25" s="4">
        <v>48</v>
      </c>
      <c r="U25" s="2">
        <v>249700</v>
      </c>
      <c r="W25" s="4">
        <v>126</v>
      </c>
      <c r="X25" s="2">
        <v>84500</v>
      </c>
      <c r="AA25" s="2">
        <v>359100</v>
      </c>
      <c r="AB25" s="2">
        <v>184750</v>
      </c>
      <c r="AC25" s="2">
        <v>173000</v>
      </c>
      <c r="AD25" s="2">
        <v>152000</v>
      </c>
      <c r="AE25" s="2">
        <v>241500</v>
      </c>
      <c r="AF25" s="2">
        <v>158000</v>
      </c>
      <c r="AG25" s="2">
        <v>109500</v>
      </c>
    </row>
    <row r="26" spans="2:45" x14ac:dyDescent="0.2">
      <c r="B26" t="s">
        <v>403</v>
      </c>
      <c r="C26" t="s">
        <v>404</v>
      </c>
      <c r="E26" s="4">
        <v>504</v>
      </c>
      <c r="F26" s="2">
        <v>289000</v>
      </c>
      <c r="H26" s="4">
        <v>491</v>
      </c>
      <c r="I26" s="2">
        <v>115000</v>
      </c>
      <c r="K26" s="4">
        <v>151</v>
      </c>
      <c r="L26" s="2">
        <v>122000</v>
      </c>
      <c r="N26" s="4">
        <v>137</v>
      </c>
      <c r="O26" s="2">
        <v>143000</v>
      </c>
      <c r="Q26" s="4">
        <v>202</v>
      </c>
      <c r="R26" s="2">
        <v>171500</v>
      </c>
      <c r="T26" s="4">
        <v>51</v>
      </c>
      <c r="U26" s="2">
        <v>177000</v>
      </c>
      <c r="W26" s="4">
        <v>147</v>
      </c>
      <c r="X26" s="2">
        <v>105000</v>
      </c>
      <c r="AA26" s="2">
        <v>270000</v>
      </c>
      <c r="AB26" s="2">
        <v>451950</v>
      </c>
      <c r="AC26" s="2">
        <v>135000</v>
      </c>
      <c r="AD26" s="2">
        <v>128500</v>
      </c>
      <c r="AE26" s="2">
        <v>192000</v>
      </c>
      <c r="AF26" s="2">
        <v>202500</v>
      </c>
      <c r="AG26" s="2">
        <v>127500</v>
      </c>
      <c r="AI26" t="s">
        <v>426</v>
      </c>
    </row>
    <row r="27" spans="2:45" x14ac:dyDescent="0.2">
      <c r="B27" t="s">
        <v>405</v>
      </c>
      <c r="C27" t="s">
        <v>406</v>
      </c>
      <c r="E27" s="4">
        <v>547</v>
      </c>
      <c r="F27" s="2">
        <v>210000</v>
      </c>
      <c r="H27" s="4">
        <v>516</v>
      </c>
      <c r="I27" s="2">
        <v>402861</v>
      </c>
      <c r="K27" s="4">
        <v>153</v>
      </c>
      <c r="L27" s="2">
        <v>190000</v>
      </c>
      <c r="N27" s="4">
        <v>150</v>
      </c>
      <c r="O27" s="2">
        <v>115000</v>
      </c>
      <c r="Q27" s="4">
        <v>209</v>
      </c>
      <c r="R27" s="2">
        <v>277000</v>
      </c>
      <c r="T27" s="4">
        <v>58</v>
      </c>
      <c r="U27" s="2">
        <v>196500</v>
      </c>
      <c r="W27" s="4">
        <v>155</v>
      </c>
      <c r="X27" s="2">
        <v>125000</v>
      </c>
      <c r="AA27" s="2">
        <v>161500</v>
      </c>
      <c r="AB27" s="2">
        <v>75500</v>
      </c>
      <c r="AC27" s="2">
        <v>184000</v>
      </c>
      <c r="AD27" s="2">
        <v>172500</v>
      </c>
      <c r="AE27" s="2">
        <v>228500</v>
      </c>
      <c r="AF27" s="2">
        <v>219500</v>
      </c>
      <c r="AG27" s="2">
        <v>190000</v>
      </c>
      <c r="AI27" t="s">
        <v>427</v>
      </c>
    </row>
    <row r="28" spans="2:45" ht="17" thickBot="1" x14ac:dyDescent="0.25">
      <c r="B28" t="s">
        <v>339</v>
      </c>
      <c r="C28" t="s">
        <v>340</v>
      </c>
      <c r="E28" s="4">
        <v>552</v>
      </c>
      <c r="F28" s="2">
        <v>112500</v>
      </c>
      <c r="H28" s="4">
        <v>523</v>
      </c>
      <c r="I28" s="2">
        <v>159000</v>
      </c>
      <c r="K28" s="4">
        <v>173</v>
      </c>
      <c r="L28" s="2">
        <v>239000</v>
      </c>
      <c r="N28" s="4">
        <v>164</v>
      </c>
      <c r="O28" s="2">
        <v>103200</v>
      </c>
      <c r="Q28" s="4">
        <v>244</v>
      </c>
      <c r="R28" s="2">
        <v>120000</v>
      </c>
      <c r="T28" s="4">
        <v>59</v>
      </c>
      <c r="U28" s="2">
        <v>438780</v>
      </c>
      <c r="W28" s="4">
        <v>156</v>
      </c>
      <c r="X28" s="2">
        <v>79000</v>
      </c>
      <c r="AA28" s="2">
        <v>137000</v>
      </c>
      <c r="AB28" s="2">
        <v>314813</v>
      </c>
      <c r="AC28" s="2">
        <v>127000</v>
      </c>
      <c r="AD28" s="2">
        <v>177000</v>
      </c>
      <c r="AE28" s="2">
        <v>179200</v>
      </c>
      <c r="AF28" s="2">
        <v>317000</v>
      </c>
      <c r="AG28" s="2">
        <v>100000</v>
      </c>
    </row>
    <row r="29" spans="2:45" x14ac:dyDescent="0.2">
      <c r="B29" t="s">
        <v>407</v>
      </c>
      <c r="C29" t="s">
        <v>408</v>
      </c>
      <c r="E29" s="4">
        <v>609</v>
      </c>
      <c r="F29" s="2">
        <v>359100</v>
      </c>
      <c r="H29" s="4">
        <v>524</v>
      </c>
      <c r="I29" s="2">
        <v>184750</v>
      </c>
      <c r="K29" s="4">
        <v>187</v>
      </c>
      <c r="L29" s="2">
        <v>173000</v>
      </c>
      <c r="N29" s="4">
        <v>165</v>
      </c>
      <c r="O29" s="2">
        <v>152000</v>
      </c>
      <c r="Q29" s="4">
        <v>272</v>
      </c>
      <c r="R29" s="2">
        <v>241500</v>
      </c>
      <c r="T29" s="4">
        <v>61</v>
      </c>
      <c r="U29" s="2">
        <v>158000</v>
      </c>
      <c r="W29" s="4">
        <v>157</v>
      </c>
      <c r="X29" s="2">
        <v>109500</v>
      </c>
      <c r="AA29" s="2">
        <v>141000</v>
      </c>
      <c r="AB29" s="2">
        <v>370878</v>
      </c>
      <c r="AC29" s="2">
        <v>180500</v>
      </c>
      <c r="AD29" s="2">
        <v>112000</v>
      </c>
      <c r="AE29" s="2">
        <v>235000</v>
      </c>
      <c r="AF29" s="2">
        <v>226000</v>
      </c>
      <c r="AG29" s="2">
        <v>120000</v>
      </c>
      <c r="AI29" t="s">
        <v>428</v>
      </c>
      <c r="AR29" s="17" t="s">
        <v>371</v>
      </c>
      <c r="AS29" s="17" t="s">
        <v>372</v>
      </c>
    </row>
    <row r="30" spans="2:45" x14ac:dyDescent="0.2">
      <c r="B30" t="s">
        <v>409</v>
      </c>
      <c r="C30" t="s">
        <v>410</v>
      </c>
      <c r="E30" s="4">
        <v>765</v>
      </c>
      <c r="F30" s="2">
        <v>270000</v>
      </c>
      <c r="H30" s="4">
        <v>592</v>
      </c>
      <c r="I30" s="2">
        <v>451950</v>
      </c>
      <c r="K30" s="4">
        <v>188</v>
      </c>
      <c r="L30" s="2">
        <v>135000</v>
      </c>
      <c r="N30" s="4">
        <v>171</v>
      </c>
      <c r="O30" s="2">
        <v>128500</v>
      </c>
      <c r="Q30" s="4">
        <v>280</v>
      </c>
      <c r="R30" s="2">
        <v>192000</v>
      </c>
      <c r="T30" s="4">
        <v>63</v>
      </c>
      <c r="U30" s="2">
        <v>202500</v>
      </c>
      <c r="W30" s="4">
        <v>166</v>
      </c>
      <c r="X30" s="2">
        <v>127500</v>
      </c>
      <c r="AA30" s="2">
        <v>132500</v>
      </c>
      <c r="AB30" s="2">
        <v>84500</v>
      </c>
      <c r="AC30" s="2">
        <v>143900</v>
      </c>
      <c r="AD30" s="2">
        <v>107000</v>
      </c>
      <c r="AE30" s="2">
        <v>187500</v>
      </c>
      <c r="AF30" s="2">
        <v>185000</v>
      </c>
      <c r="AG30" s="2">
        <v>475000</v>
      </c>
      <c r="AR30" s="15" t="s">
        <v>406</v>
      </c>
      <c r="AS30" s="33">
        <v>194573</v>
      </c>
    </row>
    <row r="31" spans="2:45" x14ac:dyDescent="0.2">
      <c r="B31" t="s">
        <v>411</v>
      </c>
      <c r="C31" t="s">
        <v>412</v>
      </c>
      <c r="E31" s="4">
        <v>786</v>
      </c>
      <c r="F31" s="2">
        <v>161500</v>
      </c>
      <c r="H31" s="4">
        <v>615</v>
      </c>
      <c r="I31" s="2">
        <v>75500</v>
      </c>
      <c r="K31" s="4">
        <v>192</v>
      </c>
      <c r="L31" s="2">
        <v>184000</v>
      </c>
      <c r="N31" s="4">
        <v>178</v>
      </c>
      <c r="O31" s="2">
        <v>172500</v>
      </c>
      <c r="Q31" s="4">
        <v>281</v>
      </c>
      <c r="R31" s="2">
        <v>228500</v>
      </c>
      <c r="T31" s="4">
        <v>65</v>
      </c>
      <c r="U31" s="2">
        <v>219500</v>
      </c>
      <c r="W31" s="4">
        <v>167</v>
      </c>
      <c r="X31" s="2">
        <v>190000</v>
      </c>
      <c r="AA31" s="2">
        <v>250000</v>
      </c>
      <c r="AB31" s="2">
        <v>205950</v>
      </c>
      <c r="AC31" s="2">
        <v>145000</v>
      </c>
      <c r="AD31" s="2">
        <v>148000</v>
      </c>
      <c r="AE31" s="2">
        <v>301000</v>
      </c>
      <c r="AF31" s="2">
        <v>107400</v>
      </c>
      <c r="AG31" s="2">
        <v>104000</v>
      </c>
      <c r="AR31" s="15" t="s">
        <v>408</v>
      </c>
      <c r="AS31" s="33">
        <v>231690.65573770492</v>
      </c>
    </row>
    <row r="32" spans="2:45" x14ac:dyDescent="0.2">
      <c r="B32" t="s">
        <v>413</v>
      </c>
      <c r="C32" t="s">
        <v>414</v>
      </c>
      <c r="E32" s="4">
        <v>817</v>
      </c>
      <c r="F32" s="2">
        <v>137000</v>
      </c>
      <c r="H32" s="4">
        <v>619</v>
      </c>
      <c r="I32" s="2">
        <v>314813</v>
      </c>
      <c r="K32" s="4">
        <v>195</v>
      </c>
      <c r="L32" s="2">
        <v>127000</v>
      </c>
      <c r="N32" s="4">
        <v>181</v>
      </c>
      <c r="O32" s="2">
        <v>177000</v>
      </c>
      <c r="Q32" s="4">
        <v>285</v>
      </c>
      <c r="R32" s="2">
        <v>179200</v>
      </c>
      <c r="T32" s="4">
        <v>66</v>
      </c>
      <c r="U32" s="2">
        <v>317000</v>
      </c>
      <c r="W32" s="4">
        <v>180</v>
      </c>
      <c r="X32" s="2">
        <v>100000</v>
      </c>
      <c r="AA32" s="2">
        <v>278000</v>
      </c>
      <c r="AB32" s="2">
        <v>168000</v>
      </c>
      <c r="AC32" s="2">
        <v>161750</v>
      </c>
      <c r="AD32" s="2">
        <v>145000</v>
      </c>
      <c r="AE32" s="2">
        <v>228950</v>
      </c>
      <c r="AF32" s="2">
        <v>135750</v>
      </c>
      <c r="AG32" s="2">
        <v>141000</v>
      </c>
      <c r="AI32" t="s">
        <v>496</v>
      </c>
      <c r="AR32" s="15" t="s">
        <v>410</v>
      </c>
      <c r="AS32" s="33">
        <v>163077.45045045044</v>
      </c>
    </row>
    <row r="33" spans="2:45" x14ac:dyDescent="0.2">
      <c r="B33" t="s">
        <v>415</v>
      </c>
      <c r="C33" t="s">
        <v>246</v>
      </c>
      <c r="E33" s="4">
        <v>844</v>
      </c>
      <c r="F33" s="2">
        <v>141000</v>
      </c>
      <c r="H33" s="4">
        <v>645</v>
      </c>
      <c r="I33" s="2">
        <v>370878</v>
      </c>
      <c r="K33" s="4">
        <v>206</v>
      </c>
      <c r="L33" s="2">
        <v>180500</v>
      </c>
      <c r="N33" s="4">
        <v>203</v>
      </c>
      <c r="O33" s="2">
        <v>112000</v>
      </c>
      <c r="Q33" s="4">
        <v>294</v>
      </c>
      <c r="R33" s="2">
        <v>235000</v>
      </c>
      <c r="T33" s="4">
        <v>68</v>
      </c>
      <c r="U33" s="2">
        <v>226000</v>
      </c>
      <c r="W33" s="4">
        <v>183</v>
      </c>
      <c r="X33" s="2">
        <v>120000</v>
      </c>
      <c r="AA33" s="2">
        <v>139600</v>
      </c>
      <c r="AB33" s="2">
        <v>257500</v>
      </c>
      <c r="AC33" s="2">
        <v>134450</v>
      </c>
      <c r="AD33" s="2">
        <v>175500</v>
      </c>
      <c r="AE33" s="2">
        <v>159000</v>
      </c>
      <c r="AF33" s="2">
        <v>193500</v>
      </c>
      <c r="AG33" s="2">
        <v>79000</v>
      </c>
      <c r="AR33" s="15" t="s">
        <v>414</v>
      </c>
      <c r="AS33" s="33">
        <v>149422.17727272728</v>
      </c>
    </row>
    <row r="34" spans="2:45" x14ac:dyDescent="0.2">
      <c r="B34" t="s">
        <v>416</v>
      </c>
      <c r="C34" t="s">
        <v>161</v>
      </c>
      <c r="E34" s="4">
        <v>864</v>
      </c>
      <c r="F34" s="2">
        <v>132500</v>
      </c>
      <c r="H34" s="4">
        <v>650</v>
      </c>
      <c r="I34" s="2">
        <v>84500</v>
      </c>
      <c r="K34" s="4">
        <v>207</v>
      </c>
      <c r="L34" s="2">
        <v>143900</v>
      </c>
      <c r="N34" s="4">
        <v>218</v>
      </c>
      <c r="O34" s="2">
        <v>107000</v>
      </c>
      <c r="Q34" s="4">
        <v>320</v>
      </c>
      <c r="R34" s="2">
        <v>187500</v>
      </c>
      <c r="T34" s="4">
        <v>73</v>
      </c>
      <c r="U34" s="2">
        <v>185000</v>
      </c>
      <c r="W34" s="4">
        <v>186</v>
      </c>
      <c r="X34" s="2">
        <v>475000</v>
      </c>
      <c r="AA34" s="2">
        <v>92900</v>
      </c>
      <c r="AB34" s="2">
        <v>320000</v>
      </c>
      <c r="AC34" s="2">
        <v>97000</v>
      </c>
      <c r="AD34" s="2">
        <v>164700</v>
      </c>
      <c r="AE34" s="2">
        <v>165000</v>
      </c>
      <c r="AF34" s="2">
        <v>153500</v>
      </c>
      <c r="AG34" s="2">
        <v>241500</v>
      </c>
      <c r="AI34" s="10" t="s">
        <v>505</v>
      </c>
      <c r="AR34" s="15" t="s">
        <v>161</v>
      </c>
      <c r="AS34" s="33">
        <v>175942.37962962964</v>
      </c>
    </row>
    <row r="35" spans="2:45" x14ac:dyDescent="0.2">
      <c r="B35" t="s">
        <v>417</v>
      </c>
      <c r="C35" t="s">
        <v>418</v>
      </c>
      <c r="E35" s="4">
        <v>908</v>
      </c>
      <c r="F35" s="2">
        <v>250000</v>
      </c>
      <c r="H35" s="4">
        <v>651</v>
      </c>
      <c r="I35" s="2">
        <v>205950</v>
      </c>
      <c r="K35" s="4">
        <v>210</v>
      </c>
      <c r="L35" s="2">
        <v>145000</v>
      </c>
      <c r="N35" s="4">
        <v>231</v>
      </c>
      <c r="O35" s="2">
        <v>148000</v>
      </c>
      <c r="Q35" s="4">
        <v>323</v>
      </c>
      <c r="R35" s="2">
        <v>301000</v>
      </c>
      <c r="T35" s="4">
        <v>75</v>
      </c>
      <c r="U35" s="2">
        <v>107400</v>
      </c>
      <c r="W35" s="4">
        <v>199</v>
      </c>
      <c r="X35" s="2">
        <v>104000</v>
      </c>
      <c r="AA35" s="2">
        <v>159500</v>
      </c>
      <c r="AB35" s="2">
        <v>236500</v>
      </c>
      <c r="AC35" s="2">
        <v>112000</v>
      </c>
      <c r="AD35" s="2">
        <v>122000</v>
      </c>
      <c r="AE35" s="2">
        <v>125000</v>
      </c>
      <c r="AF35" s="2">
        <v>245000</v>
      </c>
      <c r="AG35" s="2">
        <v>140000</v>
      </c>
      <c r="AR35" s="15" t="s">
        <v>421</v>
      </c>
      <c r="AS35" s="33">
        <v>213732.90097087377</v>
      </c>
    </row>
    <row r="36" spans="2:45" ht="17" thickBot="1" x14ac:dyDescent="0.25">
      <c r="B36" t="s">
        <v>344</v>
      </c>
      <c r="C36" t="s">
        <v>137</v>
      </c>
      <c r="E36" s="4">
        <v>1045</v>
      </c>
      <c r="F36" s="2">
        <v>278000</v>
      </c>
      <c r="H36" s="4">
        <v>669</v>
      </c>
      <c r="I36" s="2">
        <v>168000</v>
      </c>
      <c r="K36" s="4">
        <v>215</v>
      </c>
      <c r="L36" s="2">
        <v>161750</v>
      </c>
      <c r="N36" s="4">
        <v>255</v>
      </c>
      <c r="O36" s="2">
        <v>145000</v>
      </c>
      <c r="Q36" s="4">
        <v>336</v>
      </c>
      <c r="R36" s="2">
        <v>228950</v>
      </c>
      <c r="T36" s="4">
        <v>77</v>
      </c>
      <c r="U36" s="2">
        <v>135750</v>
      </c>
      <c r="W36" s="4">
        <v>208</v>
      </c>
      <c r="X36" s="2">
        <v>141000</v>
      </c>
      <c r="AA36" s="2">
        <v>133700</v>
      </c>
      <c r="AB36" s="2">
        <v>538000</v>
      </c>
      <c r="AC36" s="2">
        <v>106000</v>
      </c>
      <c r="AD36" s="2">
        <v>157000</v>
      </c>
      <c r="AE36" s="2">
        <v>150000</v>
      </c>
      <c r="AF36" s="2">
        <v>174000</v>
      </c>
      <c r="AG36" s="2">
        <v>277000</v>
      </c>
      <c r="AI36" t="s">
        <v>303</v>
      </c>
      <c r="AR36" s="16" t="s">
        <v>423</v>
      </c>
      <c r="AS36" s="34">
        <v>149841.64563106795</v>
      </c>
    </row>
    <row r="37" spans="2:45" ht="17" thickBot="1" x14ac:dyDescent="0.25">
      <c r="B37" t="s">
        <v>419</v>
      </c>
      <c r="C37" t="s">
        <v>203</v>
      </c>
      <c r="E37" s="4">
        <v>1046</v>
      </c>
      <c r="F37" s="2">
        <v>139600</v>
      </c>
      <c r="H37" s="4">
        <v>674</v>
      </c>
      <c r="I37" s="2">
        <v>257500</v>
      </c>
      <c r="K37" s="4">
        <v>216</v>
      </c>
      <c r="L37" s="2">
        <v>134450</v>
      </c>
      <c r="N37" s="4">
        <v>266</v>
      </c>
      <c r="O37" s="2">
        <v>175500</v>
      </c>
      <c r="Q37" s="4">
        <v>367</v>
      </c>
      <c r="R37" s="2">
        <v>159000</v>
      </c>
      <c r="T37" s="4">
        <v>81</v>
      </c>
      <c r="U37" s="2">
        <v>193500</v>
      </c>
      <c r="W37" s="4">
        <v>243</v>
      </c>
      <c r="X37" s="2">
        <v>79000</v>
      </c>
      <c r="AA37" s="2">
        <v>118400</v>
      </c>
      <c r="AB37" s="2">
        <v>225000</v>
      </c>
      <c r="AC37" s="2">
        <v>125000</v>
      </c>
      <c r="AD37" s="2">
        <v>89500</v>
      </c>
      <c r="AE37" s="2">
        <v>280000</v>
      </c>
      <c r="AF37" s="2">
        <v>164500</v>
      </c>
      <c r="AG37" s="2">
        <v>76500</v>
      </c>
    </row>
    <row r="38" spans="2:45" x14ac:dyDescent="0.2">
      <c r="B38" t="s">
        <v>420</v>
      </c>
      <c r="C38" t="s">
        <v>421</v>
      </c>
      <c r="E38" s="4">
        <v>1091</v>
      </c>
      <c r="F38" s="2">
        <v>92900</v>
      </c>
      <c r="H38" s="4">
        <v>725</v>
      </c>
      <c r="I38" s="2">
        <v>320000</v>
      </c>
      <c r="K38" s="4">
        <v>224</v>
      </c>
      <c r="L38" s="2">
        <v>97000</v>
      </c>
      <c r="N38" s="4">
        <v>286</v>
      </c>
      <c r="O38" s="2">
        <v>164700</v>
      </c>
      <c r="Q38" s="4">
        <v>368</v>
      </c>
      <c r="R38" s="2">
        <v>165000</v>
      </c>
      <c r="T38" s="4">
        <v>82</v>
      </c>
      <c r="U38" s="2">
        <v>153500</v>
      </c>
      <c r="W38" s="4">
        <v>246</v>
      </c>
      <c r="X38" s="2">
        <v>241500</v>
      </c>
      <c r="AA38" s="2">
        <v>124000</v>
      </c>
      <c r="AB38" s="2">
        <v>271000</v>
      </c>
      <c r="AC38" s="2">
        <v>94500</v>
      </c>
      <c r="AD38" s="2">
        <v>119900</v>
      </c>
      <c r="AE38" s="2">
        <v>188000</v>
      </c>
      <c r="AF38" s="2">
        <v>123600</v>
      </c>
      <c r="AG38" s="2">
        <v>176000</v>
      </c>
      <c r="AI38" s="17"/>
      <c r="AJ38" s="17" t="s">
        <v>408</v>
      </c>
      <c r="AK38" s="17" t="s">
        <v>423</v>
      </c>
    </row>
    <row r="39" spans="2:45" ht="17" thickBot="1" x14ac:dyDescent="0.25">
      <c r="B39" t="s">
        <v>422</v>
      </c>
      <c r="C39" t="s">
        <v>423</v>
      </c>
      <c r="E39" s="4">
        <v>1104</v>
      </c>
      <c r="F39" s="2">
        <v>159500</v>
      </c>
      <c r="H39" s="4">
        <v>731</v>
      </c>
      <c r="I39" s="2">
        <v>236500</v>
      </c>
      <c r="K39" s="4">
        <v>226</v>
      </c>
      <c r="L39" s="2">
        <v>112000</v>
      </c>
      <c r="N39" s="4">
        <v>289</v>
      </c>
      <c r="O39" s="2">
        <v>122000</v>
      </c>
      <c r="Q39" s="4">
        <v>373</v>
      </c>
      <c r="R39" s="2">
        <v>125000</v>
      </c>
      <c r="T39" s="4">
        <v>83</v>
      </c>
      <c r="U39" s="2">
        <v>245000</v>
      </c>
      <c r="W39" s="4">
        <v>248</v>
      </c>
      <c r="X39" s="2">
        <v>140000</v>
      </c>
      <c r="AA39" s="2">
        <v>179900</v>
      </c>
      <c r="AB39" s="2">
        <v>385000</v>
      </c>
      <c r="AC39" s="2">
        <v>128200</v>
      </c>
      <c r="AD39" s="2">
        <v>87000</v>
      </c>
      <c r="AE39" s="2">
        <v>256000</v>
      </c>
      <c r="AF39" s="2">
        <v>204750</v>
      </c>
      <c r="AG39" s="2">
        <v>130000</v>
      </c>
      <c r="AI39" s="15" t="s">
        <v>290</v>
      </c>
      <c r="AJ39" s="15">
        <v>231690.65573770492</v>
      </c>
      <c r="AK39" s="15">
        <v>149841.64563106795</v>
      </c>
    </row>
    <row r="40" spans="2:45" x14ac:dyDescent="0.2">
      <c r="B40" t="s">
        <v>424</v>
      </c>
      <c r="C40" t="s">
        <v>425</v>
      </c>
      <c r="E40" s="4">
        <v>1120</v>
      </c>
      <c r="F40" s="2">
        <v>133700</v>
      </c>
      <c r="H40" s="4">
        <v>770</v>
      </c>
      <c r="I40" s="2">
        <v>538000</v>
      </c>
      <c r="K40" s="4">
        <v>228</v>
      </c>
      <c r="L40" s="2">
        <v>106000</v>
      </c>
      <c r="N40" s="4">
        <v>301</v>
      </c>
      <c r="O40" s="2">
        <v>157000</v>
      </c>
      <c r="Q40" s="4">
        <v>406</v>
      </c>
      <c r="R40" s="2">
        <v>150000</v>
      </c>
      <c r="T40" s="4">
        <v>87</v>
      </c>
      <c r="U40" s="2">
        <v>174000</v>
      </c>
      <c r="W40" s="4">
        <v>250</v>
      </c>
      <c r="X40" s="2">
        <v>277000</v>
      </c>
      <c r="AA40" s="2">
        <v>127000</v>
      </c>
      <c r="AB40" s="2">
        <v>303477</v>
      </c>
      <c r="AC40" s="2">
        <v>89500</v>
      </c>
      <c r="AD40" s="2">
        <v>266000</v>
      </c>
      <c r="AE40" s="2">
        <v>167000</v>
      </c>
      <c r="AF40" s="2">
        <v>185000</v>
      </c>
      <c r="AG40" s="2">
        <v>73000</v>
      </c>
      <c r="AI40" s="15" t="s">
        <v>304</v>
      </c>
      <c r="AJ40" s="15">
        <v>14538480456.296175</v>
      </c>
      <c r="AK40" s="15">
        <v>5059540654.3469801</v>
      </c>
      <c r="AN40" s="41" t="s">
        <v>408</v>
      </c>
      <c r="AO40" s="41" t="s">
        <v>423</v>
      </c>
    </row>
    <row r="41" spans="2:45" x14ac:dyDescent="0.2">
      <c r="E41" s="4">
        <v>1121</v>
      </c>
      <c r="F41" s="2">
        <v>118400</v>
      </c>
      <c r="H41" s="4">
        <v>794</v>
      </c>
      <c r="I41" s="2">
        <v>225000</v>
      </c>
      <c r="K41" s="4">
        <v>229</v>
      </c>
      <c r="L41" s="2">
        <v>125000</v>
      </c>
      <c r="N41" s="4">
        <v>308</v>
      </c>
      <c r="O41" s="2">
        <v>89500</v>
      </c>
      <c r="Q41" s="4">
        <v>452</v>
      </c>
      <c r="R41" s="2">
        <v>280000</v>
      </c>
      <c r="T41" s="4">
        <v>88</v>
      </c>
      <c r="U41" s="2">
        <v>164500</v>
      </c>
      <c r="W41" s="4">
        <v>251</v>
      </c>
      <c r="X41" s="2">
        <v>76500</v>
      </c>
      <c r="AA41" s="2">
        <v>230000</v>
      </c>
      <c r="AB41" s="2">
        <v>75000</v>
      </c>
      <c r="AC41" s="2">
        <v>194500</v>
      </c>
      <c r="AD41" s="2">
        <v>140200</v>
      </c>
      <c r="AE41" s="2">
        <v>175000</v>
      </c>
      <c r="AF41" s="2">
        <v>214000</v>
      </c>
      <c r="AG41" s="2">
        <v>179500</v>
      </c>
      <c r="AI41" s="15" t="s">
        <v>305</v>
      </c>
      <c r="AJ41" s="15">
        <v>61</v>
      </c>
      <c r="AK41" s="15">
        <v>206</v>
      </c>
      <c r="AM41" t="s">
        <v>290</v>
      </c>
      <c r="AN41" s="15">
        <v>231690.65573770492</v>
      </c>
      <c r="AO41" s="15">
        <v>149841.64563106795</v>
      </c>
    </row>
    <row r="42" spans="2:45" x14ac:dyDescent="0.2">
      <c r="E42" s="4">
        <v>1151</v>
      </c>
      <c r="F42" s="2">
        <v>124000</v>
      </c>
      <c r="H42" s="4">
        <v>818</v>
      </c>
      <c r="I42" s="2">
        <v>271000</v>
      </c>
      <c r="K42" s="4">
        <v>233</v>
      </c>
      <c r="L42" s="2">
        <v>94500</v>
      </c>
      <c r="N42" s="4">
        <v>313</v>
      </c>
      <c r="O42" s="2">
        <v>119900</v>
      </c>
      <c r="Q42" s="4">
        <v>455</v>
      </c>
      <c r="R42" s="2">
        <v>188000</v>
      </c>
      <c r="T42" s="4">
        <v>90</v>
      </c>
      <c r="U42" s="2">
        <v>123600</v>
      </c>
      <c r="W42" s="4">
        <v>261</v>
      </c>
      <c r="X42" s="2">
        <v>176000</v>
      </c>
      <c r="AA42" s="2">
        <v>244000</v>
      </c>
      <c r="AB42" s="2">
        <v>182000</v>
      </c>
      <c r="AC42" s="2">
        <v>158000</v>
      </c>
      <c r="AD42" s="2">
        <v>151500</v>
      </c>
      <c r="AE42" s="2">
        <v>147000</v>
      </c>
      <c r="AF42" s="2">
        <v>198900</v>
      </c>
      <c r="AG42" s="2">
        <v>139000</v>
      </c>
      <c r="AI42" s="15" t="s">
        <v>306</v>
      </c>
      <c r="AJ42" s="15">
        <v>0</v>
      </c>
      <c r="AK42" s="15"/>
      <c r="AM42" t="s">
        <v>304</v>
      </c>
      <c r="AN42" s="15">
        <v>14538480456.296175</v>
      </c>
      <c r="AO42" s="15">
        <v>5059540654.3469801</v>
      </c>
    </row>
    <row r="43" spans="2:45" x14ac:dyDescent="0.2">
      <c r="E43" s="4">
        <v>1157</v>
      </c>
      <c r="F43" s="2">
        <v>179900</v>
      </c>
      <c r="H43" s="4">
        <v>826</v>
      </c>
      <c r="I43" s="2">
        <v>385000</v>
      </c>
      <c r="K43" s="4">
        <v>234</v>
      </c>
      <c r="L43" s="2">
        <v>128200</v>
      </c>
      <c r="N43" s="4">
        <v>326</v>
      </c>
      <c r="O43" s="2">
        <v>87000</v>
      </c>
      <c r="Q43" s="4">
        <v>458</v>
      </c>
      <c r="R43" s="2">
        <v>256000</v>
      </c>
      <c r="T43" s="4">
        <v>95</v>
      </c>
      <c r="U43" s="2">
        <v>204750</v>
      </c>
      <c r="W43" s="4">
        <v>264</v>
      </c>
      <c r="X43" s="2">
        <v>130000</v>
      </c>
      <c r="AA43" s="2">
        <v>185750</v>
      </c>
      <c r="AB43" s="2">
        <v>178400</v>
      </c>
      <c r="AC43" s="2">
        <v>151000</v>
      </c>
      <c r="AD43" s="2">
        <v>318061</v>
      </c>
      <c r="AE43" s="2">
        <v>158000</v>
      </c>
      <c r="AF43" s="2">
        <v>250000</v>
      </c>
      <c r="AG43" s="2">
        <v>205000</v>
      </c>
      <c r="AI43" s="15" t="s">
        <v>307</v>
      </c>
      <c r="AJ43" s="15">
        <v>73</v>
      </c>
      <c r="AK43" s="15"/>
      <c r="AM43" t="s">
        <v>305</v>
      </c>
      <c r="AN43" s="15">
        <v>61</v>
      </c>
      <c r="AO43" s="15">
        <v>206</v>
      </c>
    </row>
    <row r="44" spans="2:45" x14ac:dyDescent="0.2">
      <c r="E44" s="4">
        <v>1230</v>
      </c>
      <c r="F44" s="2">
        <v>127000</v>
      </c>
      <c r="H44" s="4">
        <v>876</v>
      </c>
      <c r="I44" s="2">
        <v>303477</v>
      </c>
      <c r="K44" s="4">
        <v>236</v>
      </c>
      <c r="L44" s="2">
        <v>89500</v>
      </c>
      <c r="N44" s="4">
        <v>344</v>
      </c>
      <c r="O44" s="2">
        <v>266000</v>
      </c>
      <c r="Q44" s="4">
        <v>467</v>
      </c>
      <c r="R44" s="2">
        <v>167000</v>
      </c>
      <c r="T44" s="4">
        <v>96</v>
      </c>
      <c r="U44" s="2">
        <v>185000</v>
      </c>
      <c r="W44" s="4">
        <v>265</v>
      </c>
      <c r="X44" s="2">
        <v>73000</v>
      </c>
      <c r="AA44" s="2">
        <v>154000</v>
      </c>
      <c r="AB44" s="2">
        <v>255900</v>
      </c>
      <c r="AC44" s="2">
        <v>148000</v>
      </c>
      <c r="AD44" s="2">
        <v>145000</v>
      </c>
      <c r="AE44" s="2">
        <v>140000</v>
      </c>
      <c r="AF44" s="2">
        <v>100000</v>
      </c>
      <c r="AG44" s="2">
        <v>159000</v>
      </c>
      <c r="AI44" s="15" t="s">
        <v>308</v>
      </c>
      <c r="AJ44" s="15">
        <v>5.0480183893900739</v>
      </c>
      <c r="AK44" s="15"/>
      <c r="AM44" t="s">
        <v>468</v>
      </c>
      <c r="AN44" s="37">
        <f>SQRT(AN42)/SQRT(AN43)</f>
        <v>15438.126349566621</v>
      </c>
      <c r="AO44" s="37">
        <f>SQRT(AO42)/SQRT(AO43)</f>
        <v>4955.8931549065319</v>
      </c>
    </row>
    <row r="45" spans="2:45" x14ac:dyDescent="0.2">
      <c r="E45" s="4">
        <v>1245</v>
      </c>
      <c r="F45" s="2">
        <v>230000</v>
      </c>
      <c r="H45" s="4">
        <v>916</v>
      </c>
      <c r="I45" s="2">
        <v>75000</v>
      </c>
      <c r="K45" s="4">
        <v>238</v>
      </c>
      <c r="L45" s="2">
        <v>194500</v>
      </c>
      <c r="N45" s="4">
        <v>346</v>
      </c>
      <c r="O45" s="2">
        <v>140200</v>
      </c>
      <c r="Q45" s="4">
        <v>488</v>
      </c>
      <c r="R45" s="2">
        <v>175000</v>
      </c>
      <c r="T45" s="4">
        <v>97</v>
      </c>
      <c r="U45" s="2">
        <v>214000</v>
      </c>
      <c r="W45" s="4">
        <v>268</v>
      </c>
      <c r="X45" s="2">
        <v>179500</v>
      </c>
      <c r="AA45" s="2">
        <v>335000</v>
      </c>
      <c r="AB45" s="2">
        <v>337500</v>
      </c>
      <c r="AC45" s="2">
        <v>124500</v>
      </c>
      <c r="AD45" s="2">
        <v>123000</v>
      </c>
      <c r="AE45" s="2">
        <v>217500</v>
      </c>
      <c r="AF45" s="2">
        <v>115000</v>
      </c>
      <c r="AG45" s="2">
        <v>153575</v>
      </c>
      <c r="AI45" s="15" t="s">
        <v>309</v>
      </c>
      <c r="AJ45" s="15">
        <v>1.5838940923507747E-6</v>
      </c>
      <c r="AK45" s="15"/>
      <c r="AM45" t="s">
        <v>469</v>
      </c>
      <c r="AN45" s="37">
        <f>AN44*AJ48</f>
        <v>30768.141443810739</v>
      </c>
      <c r="AO45" s="37">
        <f>AO44*AJ48</f>
        <v>9877.0808139459314</v>
      </c>
    </row>
    <row r="46" spans="2:45" x14ac:dyDescent="0.2">
      <c r="E46" s="4">
        <v>1251</v>
      </c>
      <c r="F46" s="2">
        <v>244000</v>
      </c>
      <c r="H46" s="4">
        <v>974</v>
      </c>
      <c r="I46" s="2">
        <v>182000</v>
      </c>
      <c r="K46" s="4">
        <v>254</v>
      </c>
      <c r="L46" s="2">
        <v>158000</v>
      </c>
      <c r="N46" s="4">
        <v>347</v>
      </c>
      <c r="O46" s="2">
        <v>151500</v>
      </c>
      <c r="Q46" s="4">
        <v>505</v>
      </c>
      <c r="R46" s="2">
        <v>147000</v>
      </c>
      <c r="T46" s="4">
        <v>104</v>
      </c>
      <c r="U46" s="2">
        <v>198900</v>
      </c>
      <c r="W46" s="4">
        <v>274</v>
      </c>
      <c r="X46" s="2">
        <v>139000</v>
      </c>
      <c r="AA46" s="2">
        <v>156500</v>
      </c>
      <c r="AB46" s="2">
        <v>88000</v>
      </c>
      <c r="AC46" s="2">
        <v>88000</v>
      </c>
      <c r="AD46" s="2">
        <v>125000</v>
      </c>
      <c r="AE46" s="2">
        <v>135000</v>
      </c>
      <c r="AF46" s="2">
        <v>180000</v>
      </c>
      <c r="AG46" s="2">
        <v>131000</v>
      </c>
      <c r="AI46" s="15" t="s">
        <v>310</v>
      </c>
      <c r="AJ46" s="15">
        <v>1.6659962237714305</v>
      </c>
      <c r="AK46" s="15"/>
      <c r="AM46" t="s">
        <v>470</v>
      </c>
      <c r="AN46" s="37">
        <f>AN44*AJ48</f>
        <v>30768.141443810739</v>
      </c>
      <c r="AO46" s="37">
        <f>AO44*AJ48</f>
        <v>9877.0808139459314</v>
      </c>
    </row>
    <row r="47" spans="2:45" x14ac:dyDescent="0.2">
      <c r="E47" s="4">
        <v>1272</v>
      </c>
      <c r="F47" s="2">
        <v>185750</v>
      </c>
      <c r="H47" s="4">
        <v>981</v>
      </c>
      <c r="I47" s="2">
        <v>178400</v>
      </c>
      <c r="K47" s="4">
        <v>263</v>
      </c>
      <c r="L47" s="2">
        <v>151000</v>
      </c>
      <c r="N47" s="4">
        <v>351</v>
      </c>
      <c r="O47" s="2">
        <v>318061</v>
      </c>
      <c r="Q47" s="4">
        <v>539</v>
      </c>
      <c r="R47" s="2">
        <v>158000</v>
      </c>
      <c r="T47" s="4">
        <v>106</v>
      </c>
      <c r="U47" s="2">
        <v>250000</v>
      </c>
      <c r="W47" s="4">
        <v>276</v>
      </c>
      <c r="X47" s="2">
        <v>205000</v>
      </c>
      <c r="AA47" s="2">
        <v>256000</v>
      </c>
      <c r="AB47" s="2">
        <v>97000</v>
      </c>
      <c r="AC47" s="2">
        <v>167000</v>
      </c>
      <c r="AD47" s="2">
        <v>119000</v>
      </c>
      <c r="AE47" s="2">
        <v>135000</v>
      </c>
      <c r="AF47" s="2">
        <v>383970</v>
      </c>
      <c r="AG47" s="2">
        <v>152000</v>
      </c>
      <c r="AI47" s="15" t="s">
        <v>311</v>
      </c>
      <c r="AJ47" s="15">
        <v>3.1677881847015494E-6</v>
      </c>
      <c r="AK47" s="15"/>
    </row>
    <row r="48" spans="2:45" ht="17" thickBot="1" x14ac:dyDescent="0.25">
      <c r="E48" s="4">
        <v>1300</v>
      </c>
      <c r="F48" s="2">
        <v>154000</v>
      </c>
      <c r="H48" s="4">
        <v>984</v>
      </c>
      <c r="I48" s="2">
        <v>255900</v>
      </c>
      <c r="K48" s="4">
        <v>270</v>
      </c>
      <c r="L48" s="2">
        <v>148000</v>
      </c>
      <c r="N48" s="4">
        <v>362</v>
      </c>
      <c r="O48" s="2">
        <v>145000</v>
      </c>
      <c r="Q48" s="4">
        <v>551</v>
      </c>
      <c r="R48" s="2">
        <v>140000</v>
      </c>
      <c r="T48" s="4">
        <v>107</v>
      </c>
      <c r="U48" s="2">
        <v>100000</v>
      </c>
      <c r="W48" s="4">
        <v>287</v>
      </c>
      <c r="X48" s="2">
        <v>159000</v>
      </c>
      <c r="AA48" s="2">
        <v>177000</v>
      </c>
      <c r="AB48" s="2">
        <v>80000</v>
      </c>
      <c r="AC48" s="2">
        <v>142500</v>
      </c>
      <c r="AD48" s="2">
        <v>106500</v>
      </c>
      <c r="AE48" s="2">
        <v>168500</v>
      </c>
      <c r="AF48" s="2">
        <v>155000</v>
      </c>
      <c r="AG48" s="2">
        <v>178000</v>
      </c>
      <c r="AI48" s="16" t="s">
        <v>312</v>
      </c>
      <c r="AJ48" s="16">
        <v>1.9929971258898567</v>
      </c>
      <c r="AK48" s="16"/>
    </row>
    <row r="49" spans="5:36" x14ac:dyDescent="0.2">
      <c r="E49" s="4">
        <v>1311</v>
      </c>
      <c r="F49" s="2">
        <v>335000</v>
      </c>
      <c r="H49" s="4">
        <v>995</v>
      </c>
      <c r="I49" s="2">
        <v>337500</v>
      </c>
      <c r="K49" s="4">
        <v>275</v>
      </c>
      <c r="L49" s="2">
        <v>124500</v>
      </c>
      <c r="N49" s="4">
        <v>374</v>
      </c>
      <c r="O49" s="2">
        <v>123000</v>
      </c>
      <c r="Q49" s="4">
        <v>599</v>
      </c>
      <c r="R49" s="2">
        <v>217500</v>
      </c>
      <c r="T49" s="4">
        <v>108</v>
      </c>
      <c r="U49" s="2">
        <v>115000</v>
      </c>
      <c r="W49" s="4">
        <v>290</v>
      </c>
      <c r="X49" s="2">
        <v>153575</v>
      </c>
      <c r="AA49" s="2">
        <v>262500</v>
      </c>
      <c r="AB49" s="2">
        <v>556581</v>
      </c>
      <c r="AC49" s="2">
        <v>175000</v>
      </c>
      <c r="AD49" s="2">
        <v>109000</v>
      </c>
      <c r="AE49" s="2">
        <v>82500</v>
      </c>
      <c r="AF49" s="2">
        <v>163990</v>
      </c>
      <c r="AG49" s="2">
        <v>242000</v>
      </c>
    </row>
    <row r="50" spans="5:36" x14ac:dyDescent="0.2">
      <c r="E50" s="4">
        <v>1321</v>
      </c>
      <c r="F50" s="2">
        <v>156500</v>
      </c>
      <c r="H50" s="4">
        <v>1008</v>
      </c>
      <c r="I50" s="2">
        <v>88000</v>
      </c>
      <c r="K50" s="4">
        <v>288</v>
      </c>
      <c r="L50" s="2">
        <v>88000</v>
      </c>
      <c r="N50" s="4">
        <v>388</v>
      </c>
      <c r="O50" s="2">
        <v>125000</v>
      </c>
      <c r="Q50" s="4">
        <v>623</v>
      </c>
      <c r="R50" s="2">
        <v>135000</v>
      </c>
      <c r="T50" s="4">
        <v>112</v>
      </c>
      <c r="U50" s="2">
        <v>180000</v>
      </c>
      <c r="W50" s="4">
        <v>293</v>
      </c>
      <c r="X50" s="2">
        <v>131000</v>
      </c>
      <c r="AA50" s="2">
        <v>237500</v>
      </c>
      <c r="AB50" s="2">
        <v>213500</v>
      </c>
      <c r="AC50" s="2">
        <v>158500</v>
      </c>
      <c r="AD50" s="2">
        <v>123000</v>
      </c>
      <c r="AE50" s="2">
        <v>144000</v>
      </c>
      <c r="AF50" s="2">
        <v>155000</v>
      </c>
      <c r="AG50" s="2">
        <v>145250</v>
      </c>
    </row>
    <row r="51" spans="5:36" x14ac:dyDescent="0.2">
      <c r="E51" s="4">
        <v>1329</v>
      </c>
      <c r="F51" s="2">
        <v>256000</v>
      </c>
      <c r="H51" s="4">
        <v>1039</v>
      </c>
      <c r="I51" s="2">
        <v>97000</v>
      </c>
      <c r="K51" s="4">
        <v>295</v>
      </c>
      <c r="L51" s="2">
        <v>167000</v>
      </c>
      <c r="N51" s="4">
        <v>391</v>
      </c>
      <c r="O51" s="2">
        <v>119000</v>
      </c>
      <c r="Q51" s="4">
        <v>629</v>
      </c>
      <c r="R51" s="2">
        <v>135000</v>
      </c>
      <c r="T51" s="4">
        <v>113</v>
      </c>
      <c r="U51" s="2">
        <v>383970</v>
      </c>
      <c r="W51" s="4">
        <v>297</v>
      </c>
      <c r="X51" s="2">
        <v>152000</v>
      </c>
      <c r="AA51" s="2">
        <v>90000</v>
      </c>
      <c r="AB51" s="2">
        <v>151400</v>
      </c>
      <c r="AC51" s="2">
        <v>225000</v>
      </c>
      <c r="AD51" s="2">
        <v>67000</v>
      </c>
      <c r="AE51" s="2">
        <v>345000</v>
      </c>
      <c r="AF51" s="2">
        <v>244000</v>
      </c>
      <c r="AG51" s="2">
        <v>214500</v>
      </c>
      <c r="AI51" t="s">
        <v>462</v>
      </c>
      <c r="AJ51">
        <f>AJ41+AK41</f>
        <v>267</v>
      </c>
    </row>
    <row r="52" spans="5:36" x14ac:dyDescent="0.2">
      <c r="E52" s="4">
        <v>1344</v>
      </c>
      <c r="F52" s="2">
        <v>177000</v>
      </c>
      <c r="H52" s="4">
        <v>1040</v>
      </c>
      <c r="I52" s="2">
        <v>80000</v>
      </c>
      <c r="K52" s="4">
        <v>296</v>
      </c>
      <c r="L52" s="2">
        <v>142500</v>
      </c>
      <c r="N52" s="4">
        <v>393</v>
      </c>
      <c r="O52" s="2">
        <v>106500</v>
      </c>
      <c r="Q52" s="4">
        <v>630</v>
      </c>
      <c r="R52" s="2">
        <v>168500</v>
      </c>
      <c r="T52" s="4">
        <v>118</v>
      </c>
      <c r="U52" s="2">
        <v>155000</v>
      </c>
      <c r="W52" s="4">
        <v>315</v>
      </c>
      <c r="X52" s="2">
        <v>178000</v>
      </c>
      <c r="AA52" s="2">
        <v>160000</v>
      </c>
      <c r="AB52" s="2">
        <v>83500</v>
      </c>
      <c r="AC52" s="2">
        <v>165600</v>
      </c>
      <c r="AD52" s="2">
        <v>168000</v>
      </c>
      <c r="AE52" s="2">
        <v>143250</v>
      </c>
      <c r="AF52" s="2">
        <v>220000</v>
      </c>
      <c r="AG52" s="2">
        <v>78000</v>
      </c>
      <c r="AI52" t="s">
        <v>463</v>
      </c>
      <c r="AJ52">
        <f>AJ39-AK39</f>
        <v>81849.010106636968</v>
      </c>
    </row>
    <row r="53" spans="5:36" x14ac:dyDescent="0.2">
      <c r="E53" s="4">
        <v>1347</v>
      </c>
      <c r="F53" s="2">
        <v>262500</v>
      </c>
      <c r="H53" s="4">
        <v>1047</v>
      </c>
      <c r="I53" s="2">
        <v>556581</v>
      </c>
      <c r="K53" s="4">
        <v>299</v>
      </c>
      <c r="L53" s="2">
        <v>175000</v>
      </c>
      <c r="N53" s="4">
        <v>395</v>
      </c>
      <c r="O53" s="2">
        <v>109000</v>
      </c>
      <c r="Q53" s="4">
        <v>633</v>
      </c>
      <c r="R53" s="2">
        <v>82500</v>
      </c>
      <c r="T53" s="4">
        <v>120</v>
      </c>
      <c r="U53" s="2">
        <v>163990</v>
      </c>
      <c r="W53" s="4">
        <v>325</v>
      </c>
      <c r="X53" s="2">
        <v>242000</v>
      </c>
      <c r="AB53" s="2">
        <v>392500</v>
      </c>
      <c r="AC53" s="2">
        <v>260000</v>
      </c>
      <c r="AD53" s="2">
        <v>115000</v>
      </c>
      <c r="AE53" s="2">
        <v>197900</v>
      </c>
      <c r="AF53" s="2">
        <v>171000</v>
      </c>
      <c r="AG53" s="2">
        <v>139000</v>
      </c>
      <c r="AI53" t="s">
        <v>464</v>
      </c>
      <c r="AJ53">
        <f>SQRT((AJ40/AJ41)+(AK40/AK41))</f>
        <v>16214.087151240819</v>
      </c>
    </row>
    <row r="54" spans="5:36" x14ac:dyDescent="0.2">
      <c r="E54" s="4">
        <v>1382</v>
      </c>
      <c r="F54" s="2">
        <v>237500</v>
      </c>
      <c r="H54" s="4">
        <v>1061</v>
      </c>
      <c r="I54" s="2">
        <v>213500</v>
      </c>
      <c r="K54" s="4">
        <v>300</v>
      </c>
      <c r="L54" s="2">
        <v>158500</v>
      </c>
      <c r="N54" s="4">
        <v>397</v>
      </c>
      <c r="O54" s="2">
        <v>123000</v>
      </c>
      <c r="Q54" s="4">
        <v>635</v>
      </c>
      <c r="R54" s="2">
        <v>144000</v>
      </c>
      <c r="T54" s="4">
        <v>129</v>
      </c>
      <c r="U54" s="2">
        <v>155000</v>
      </c>
      <c r="W54" s="4">
        <v>328</v>
      </c>
      <c r="X54" s="2">
        <v>145250</v>
      </c>
      <c r="AB54" s="2">
        <v>229456</v>
      </c>
      <c r="AC54" s="2">
        <v>119000</v>
      </c>
      <c r="AD54" s="2">
        <v>222000</v>
      </c>
      <c r="AE54" s="2">
        <v>137500</v>
      </c>
      <c r="AF54" s="2">
        <v>230000</v>
      </c>
      <c r="AG54" s="2">
        <v>202500</v>
      </c>
    </row>
    <row r="55" spans="5:36" ht="17" x14ac:dyDescent="0.2">
      <c r="E55" s="4">
        <v>1413</v>
      </c>
      <c r="F55" s="2">
        <v>90000</v>
      </c>
      <c r="H55" s="4">
        <v>1069</v>
      </c>
      <c r="I55" s="2">
        <v>151400</v>
      </c>
      <c r="K55" s="4">
        <v>307</v>
      </c>
      <c r="L55" s="2">
        <v>225000</v>
      </c>
      <c r="N55" s="4">
        <v>399</v>
      </c>
      <c r="O55" s="2">
        <v>67000</v>
      </c>
      <c r="Q55" s="4">
        <v>643</v>
      </c>
      <c r="R55" s="2">
        <v>345000</v>
      </c>
      <c r="T55" s="4">
        <v>132</v>
      </c>
      <c r="U55" s="2">
        <v>244000</v>
      </c>
      <c r="W55" s="4">
        <v>329</v>
      </c>
      <c r="X55" s="2">
        <v>214500</v>
      </c>
      <c r="AB55" s="2">
        <v>91500</v>
      </c>
      <c r="AC55" s="2">
        <v>173000</v>
      </c>
      <c r="AD55" s="2">
        <v>126000</v>
      </c>
      <c r="AE55" s="2">
        <v>129000</v>
      </c>
      <c r="AF55" s="2">
        <v>231500</v>
      </c>
      <c r="AG55" s="2">
        <v>155000</v>
      </c>
      <c r="AI55" s="35" t="s">
        <v>465</v>
      </c>
      <c r="AJ55">
        <f>AJ53*AJ48</f>
        <v>32314.629091350605</v>
      </c>
    </row>
    <row r="56" spans="5:36" x14ac:dyDescent="0.2">
      <c r="E56" s="4">
        <v>1435</v>
      </c>
      <c r="F56" s="2">
        <v>160000</v>
      </c>
      <c r="H56" s="4">
        <v>1087</v>
      </c>
      <c r="I56" s="2">
        <v>83500</v>
      </c>
      <c r="K56" s="4">
        <v>311</v>
      </c>
      <c r="L56" s="2">
        <v>165600</v>
      </c>
      <c r="N56" s="4">
        <v>405</v>
      </c>
      <c r="O56" s="2">
        <v>168000</v>
      </c>
      <c r="Q56" s="4">
        <v>646</v>
      </c>
      <c r="R56" s="2">
        <v>143250</v>
      </c>
      <c r="T56" s="4">
        <v>134</v>
      </c>
      <c r="U56" s="2">
        <v>220000</v>
      </c>
      <c r="W56" s="4">
        <v>330</v>
      </c>
      <c r="X56" s="2">
        <v>78000</v>
      </c>
      <c r="AB56" s="2">
        <v>278000</v>
      </c>
      <c r="AC56" s="2">
        <v>198500</v>
      </c>
      <c r="AD56" s="2">
        <v>109008</v>
      </c>
      <c r="AE56" s="2">
        <v>165000</v>
      </c>
      <c r="AF56" s="2">
        <v>260000</v>
      </c>
      <c r="AG56" s="2">
        <v>82000</v>
      </c>
      <c r="AI56" t="s">
        <v>466</v>
      </c>
      <c r="AJ56">
        <f>AJ52-AJ55</f>
        <v>49534.381015286359</v>
      </c>
    </row>
    <row r="57" spans="5:36" x14ac:dyDescent="0.2">
      <c r="H57" s="4">
        <v>1182</v>
      </c>
      <c r="I57" s="2">
        <v>392500</v>
      </c>
      <c r="K57" s="4">
        <v>319</v>
      </c>
      <c r="L57" s="2">
        <v>260000</v>
      </c>
      <c r="N57" s="4">
        <v>407</v>
      </c>
      <c r="O57" s="2">
        <v>115000</v>
      </c>
      <c r="Q57" s="4">
        <v>661</v>
      </c>
      <c r="R57" s="2">
        <v>197900</v>
      </c>
      <c r="T57" s="4">
        <v>138</v>
      </c>
      <c r="U57" s="2">
        <v>171000</v>
      </c>
      <c r="W57" s="4">
        <v>332</v>
      </c>
      <c r="X57" s="2">
        <v>139000</v>
      </c>
      <c r="AB57" s="2">
        <v>119500</v>
      </c>
      <c r="AC57" s="2">
        <v>118000</v>
      </c>
      <c r="AD57" s="2">
        <v>79900</v>
      </c>
      <c r="AE57" s="2">
        <v>148500</v>
      </c>
      <c r="AF57" s="2">
        <v>204000</v>
      </c>
      <c r="AG57" s="2">
        <v>157500</v>
      </c>
      <c r="AI57" t="s">
        <v>467</v>
      </c>
      <c r="AJ57">
        <f>AJ52+AJ55</f>
        <v>114163.63919798758</v>
      </c>
    </row>
    <row r="58" spans="5:36" x14ac:dyDescent="0.2">
      <c r="H58" s="4">
        <v>1218</v>
      </c>
      <c r="I58" s="2">
        <v>229456</v>
      </c>
      <c r="K58" s="4">
        <v>331</v>
      </c>
      <c r="L58" s="2">
        <v>119000</v>
      </c>
      <c r="N58" s="4">
        <v>413</v>
      </c>
      <c r="O58" s="2">
        <v>222000</v>
      </c>
      <c r="Q58" s="4">
        <v>664</v>
      </c>
      <c r="R58" s="2">
        <v>137500</v>
      </c>
      <c r="T58" s="4">
        <v>139</v>
      </c>
      <c r="U58" s="2">
        <v>230000</v>
      </c>
      <c r="W58" s="4">
        <v>339</v>
      </c>
      <c r="X58" s="2">
        <v>202500</v>
      </c>
      <c r="AB58" s="2">
        <v>127000</v>
      </c>
      <c r="AC58" s="2">
        <v>190000</v>
      </c>
      <c r="AD58" s="2">
        <v>162900</v>
      </c>
      <c r="AE58" s="2">
        <v>143000</v>
      </c>
      <c r="AF58" s="2">
        <v>130000</v>
      </c>
      <c r="AG58" s="2">
        <v>190000</v>
      </c>
    </row>
    <row r="59" spans="5:36" x14ac:dyDescent="0.2">
      <c r="H59" s="4">
        <v>1220</v>
      </c>
      <c r="I59" s="2">
        <v>91500</v>
      </c>
      <c r="K59" s="4">
        <v>357</v>
      </c>
      <c r="L59" s="2">
        <v>173000</v>
      </c>
      <c r="N59" s="4">
        <v>419</v>
      </c>
      <c r="O59" s="2">
        <v>126000</v>
      </c>
      <c r="Q59" s="4">
        <v>667</v>
      </c>
      <c r="R59" s="2">
        <v>129000</v>
      </c>
      <c r="T59" s="4">
        <v>140</v>
      </c>
      <c r="U59" s="2">
        <v>231500</v>
      </c>
      <c r="W59" s="4">
        <v>340</v>
      </c>
      <c r="X59" s="2">
        <v>155000</v>
      </c>
      <c r="AB59" s="2">
        <v>250000</v>
      </c>
      <c r="AC59" s="2">
        <v>132000</v>
      </c>
      <c r="AD59" s="2">
        <v>119500</v>
      </c>
      <c r="AE59" s="2">
        <v>302000</v>
      </c>
      <c r="AF59" s="2">
        <v>222500</v>
      </c>
      <c r="AG59" s="2">
        <v>140000</v>
      </c>
    </row>
    <row r="60" spans="5:36" x14ac:dyDescent="0.2">
      <c r="H60" s="4">
        <v>1289</v>
      </c>
      <c r="I60" s="2">
        <v>278000</v>
      </c>
      <c r="K60" s="4">
        <v>363</v>
      </c>
      <c r="L60" s="2">
        <v>198500</v>
      </c>
      <c r="N60" s="4">
        <v>428</v>
      </c>
      <c r="O60" s="2">
        <v>109008</v>
      </c>
      <c r="Q60" s="4">
        <v>673</v>
      </c>
      <c r="R60" s="2">
        <v>165000</v>
      </c>
      <c r="T60" s="4">
        <v>142</v>
      </c>
      <c r="U60" s="2">
        <v>260000</v>
      </c>
      <c r="W60" s="4">
        <v>342</v>
      </c>
      <c r="X60" s="2">
        <v>82000</v>
      </c>
      <c r="AB60" s="2">
        <v>275000</v>
      </c>
      <c r="AC60" s="2">
        <v>240000</v>
      </c>
      <c r="AD60" s="2">
        <v>120000</v>
      </c>
      <c r="AE60" s="2">
        <v>108000</v>
      </c>
      <c r="AF60" s="2">
        <v>141000</v>
      </c>
      <c r="AG60" s="2">
        <v>130000</v>
      </c>
    </row>
    <row r="61" spans="5:36" x14ac:dyDescent="0.2">
      <c r="H61" s="4">
        <v>1292</v>
      </c>
      <c r="I61" s="2">
        <v>119500</v>
      </c>
      <c r="K61" s="4">
        <v>364</v>
      </c>
      <c r="L61" s="2">
        <v>118000</v>
      </c>
      <c r="N61" s="4">
        <v>432</v>
      </c>
      <c r="O61" s="2">
        <v>79900</v>
      </c>
      <c r="Q61" s="4">
        <v>676</v>
      </c>
      <c r="R61" s="2">
        <v>148500</v>
      </c>
      <c r="T61" s="4">
        <v>144</v>
      </c>
      <c r="U61" s="2">
        <v>204000</v>
      </c>
      <c r="W61" s="4">
        <v>348</v>
      </c>
      <c r="X61" s="2">
        <v>157500</v>
      </c>
      <c r="AB61" s="2">
        <v>92000</v>
      </c>
      <c r="AC61" s="2">
        <v>149500</v>
      </c>
      <c r="AD61" s="2">
        <v>110000</v>
      </c>
      <c r="AE61" s="2">
        <v>179000</v>
      </c>
      <c r="AF61" s="2">
        <v>372402</v>
      </c>
      <c r="AG61" s="2">
        <v>162000</v>
      </c>
    </row>
    <row r="62" spans="5:36" x14ac:dyDescent="0.2">
      <c r="H62" s="4">
        <v>1368</v>
      </c>
      <c r="I62" s="2">
        <v>127000</v>
      </c>
      <c r="K62" s="4">
        <v>365</v>
      </c>
      <c r="L62" s="2">
        <v>190000</v>
      </c>
      <c r="N62" s="4">
        <v>443</v>
      </c>
      <c r="O62" s="2">
        <v>162900</v>
      </c>
      <c r="Q62" s="4">
        <v>681</v>
      </c>
      <c r="R62" s="2">
        <v>143000</v>
      </c>
      <c r="T62" s="4">
        <v>146</v>
      </c>
      <c r="U62" s="2">
        <v>130000</v>
      </c>
      <c r="W62" s="4">
        <v>352</v>
      </c>
      <c r="X62" s="2">
        <v>190000</v>
      </c>
      <c r="AB62" s="2">
        <v>287090</v>
      </c>
      <c r="AC62" s="2">
        <v>113000</v>
      </c>
      <c r="AD62" s="2">
        <v>62383</v>
      </c>
      <c r="AE62" s="2">
        <v>156000</v>
      </c>
      <c r="AF62" s="2">
        <v>269500</v>
      </c>
      <c r="AG62" s="2">
        <v>61000</v>
      </c>
    </row>
    <row r="63" spans="5:36" x14ac:dyDescent="0.2">
      <c r="H63" s="4">
        <v>1375</v>
      </c>
      <c r="I63" s="2">
        <v>250000</v>
      </c>
      <c r="K63" s="4">
        <v>369</v>
      </c>
      <c r="L63" s="2">
        <v>132000</v>
      </c>
      <c r="N63" s="4">
        <v>449</v>
      </c>
      <c r="O63" s="2">
        <v>119500</v>
      </c>
      <c r="Q63" s="4">
        <v>707</v>
      </c>
      <c r="R63" s="2">
        <v>302000</v>
      </c>
      <c r="T63" s="4">
        <v>148</v>
      </c>
      <c r="U63" s="2">
        <v>222500</v>
      </c>
      <c r="W63" s="4">
        <v>355</v>
      </c>
      <c r="X63" s="2">
        <v>140000</v>
      </c>
      <c r="AB63" s="2">
        <v>266500</v>
      </c>
      <c r="AC63" s="2">
        <v>135000</v>
      </c>
      <c r="AD63" s="2">
        <v>146500</v>
      </c>
      <c r="AE63" s="2">
        <v>107000</v>
      </c>
      <c r="AF63" s="2">
        <v>254900</v>
      </c>
      <c r="AG63" s="2">
        <v>76000</v>
      </c>
    </row>
    <row r="64" spans="5:36" x14ac:dyDescent="0.2">
      <c r="H64" s="4">
        <v>1406</v>
      </c>
      <c r="I64" s="2">
        <v>275000</v>
      </c>
      <c r="K64" s="4">
        <v>385</v>
      </c>
      <c r="L64" s="2">
        <v>240000</v>
      </c>
      <c r="N64" s="4">
        <v>450</v>
      </c>
      <c r="O64" s="2">
        <v>120000</v>
      </c>
      <c r="Q64" s="4">
        <v>735</v>
      </c>
      <c r="R64" s="2">
        <v>108000</v>
      </c>
      <c r="T64" s="4">
        <v>149</v>
      </c>
      <c r="U64" s="2">
        <v>141000</v>
      </c>
      <c r="W64" s="4">
        <v>359</v>
      </c>
      <c r="X64" s="2">
        <v>130000</v>
      </c>
      <c r="AC64" s="2">
        <v>175000</v>
      </c>
      <c r="AD64" s="2">
        <v>147000</v>
      </c>
      <c r="AE64" s="2">
        <v>144000</v>
      </c>
      <c r="AF64" s="2">
        <v>320000</v>
      </c>
      <c r="AG64" s="2">
        <v>81000</v>
      </c>
    </row>
    <row r="65" spans="8:41" x14ac:dyDescent="0.2">
      <c r="H65" s="4">
        <v>1450</v>
      </c>
      <c r="I65" s="2">
        <v>92000</v>
      </c>
      <c r="K65" s="4">
        <v>417</v>
      </c>
      <c r="L65" s="2">
        <v>149500</v>
      </c>
      <c r="N65" s="4">
        <v>460</v>
      </c>
      <c r="O65" s="2">
        <v>110000</v>
      </c>
      <c r="Q65" s="4">
        <v>739</v>
      </c>
      <c r="R65" s="2">
        <v>179000</v>
      </c>
      <c r="T65" s="4">
        <v>152</v>
      </c>
      <c r="U65" s="2">
        <v>372402</v>
      </c>
      <c r="W65" s="4">
        <v>370</v>
      </c>
      <c r="X65" s="2">
        <v>162000</v>
      </c>
      <c r="AC65" s="2">
        <v>85400</v>
      </c>
      <c r="AD65" s="2">
        <v>156000</v>
      </c>
      <c r="AE65" s="2">
        <v>135000</v>
      </c>
      <c r="AF65" s="2">
        <v>412500</v>
      </c>
      <c r="AG65" s="2">
        <v>129000</v>
      </c>
    </row>
    <row r="66" spans="8:41" x14ac:dyDescent="0.2">
      <c r="H66" s="4">
        <v>1452</v>
      </c>
      <c r="I66" s="2">
        <v>287090</v>
      </c>
      <c r="K66" s="4">
        <v>423</v>
      </c>
      <c r="L66" s="2">
        <v>113000</v>
      </c>
      <c r="N66" s="4">
        <v>463</v>
      </c>
      <c r="O66" s="2">
        <v>62383</v>
      </c>
      <c r="Q66" s="4">
        <v>755</v>
      </c>
      <c r="R66" s="2">
        <v>156000</v>
      </c>
      <c r="T66" s="4">
        <v>158</v>
      </c>
      <c r="U66" s="2">
        <v>269500</v>
      </c>
      <c r="W66" s="4">
        <v>376</v>
      </c>
      <c r="X66" s="2">
        <v>61000</v>
      </c>
      <c r="AC66" s="2">
        <v>122500</v>
      </c>
      <c r="AD66" s="2">
        <v>91300</v>
      </c>
      <c r="AE66" s="2">
        <v>165500</v>
      </c>
      <c r="AF66" s="2">
        <v>220000</v>
      </c>
      <c r="AG66" s="2">
        <v>108000</v>
      </c>
    </row>
    <row r="67" spans="8:41" x14ac:dyDescent="0.2">
      <c r="H67" s="4">
        <v>1458</v>
      </c>
      <c r="I67" s="2">
        <v>266500</v>
      </c>
      <c r="K67" s="4">
        <v>426</v>
      </c>
      <c r="L67" s="2">
        <v>135000</v>
      </c>
      <c r="N67" s="4">
        <v>468</v>
      </c>
      <c r="O67" s="2">
        <v>146500</v>
      </c>
      <c r="Q67" s="4">
        <v>773</v>
      </c>
      <c r="R67" s="2">
        <v>107000</v>
      </c>
      <c r="T67" s="4">
        <v>159</v>
      </c>
      <c r="U67" s="2">
        <v>254900</v>
      </c>
      <c r="W67" s="4">
        <v>384</v>
      </c>
      <c r="X67" s="2">
        <v>76000</v>
      </c>
      <c r="AC67" s="2">
        <v>175500</v>
      </c>
      <c r="AD67" s="2">
        <v>120000</v>
      </c>
      <c r="AE67" s="2">
        <v>143500</v>
      </c>
      <c r="AF67" s="2">
        <v>325624</v>
      </c>
      <c r="AG67" s="2">
        <v>177000</v>
      </c>
    </row>
    <row r="68" spans="8:41" x14ac:dyDescent="0.2">
      <c r="K68" s="4">
        <v>430</v>
      </c>
      <c r="L68" s="2">
        <v>175000</v>
      </c>
      <c r="N68" s="4">
        <v>486</v>
      </c>
      <c r="O68" s="2">
        <v>147000</v>
      </c>
      <c r="Q68" s="4">
        <v>779</v>
      </c>
      <c r="R68" s="2">
        <v>144000</v>
      </c>
      <c r="T68" s="4">
        <v>160</v>
      </c>
      <c r="U68" s="2">
        <v>320000</v>
      </c>
      <c r="W68" s="4">
        <v>387</v>
      </c>
      <c r="X68" s="2">
        <v>81000</v>
      </c>
      <c r="AC68" s="2">
        <v>124000</v>
      </c>
      <c r="AD68" s="2">
        <v>140000</v>
      </c>
      <c r="AE68" s="2">
        <v>185000</v>
      </c>
      <c r="AF68" s="2">
        <v>183500</v>
      </c>
      <c r="AG68" s="2">
        <v>145000</v>
      </c>
      <c r="AI68" s="10" t="s">
        <v>506</v>
      </c>
    </row>
    <row r="69" spans="8:41" x14ac:dyDescent="0.2">
      <c r="K69" s="4">
        <v>431</v>
      </c>
      <c r="L69" s="2">
        <v>85400</v>
      </c>
      <c r="N69" s="4">
        <v>487</v>
      </c>
      <c r="O69" s="2">
        <v>156000</v>
      </c>
      <c r="Q69" s="4">
        <v>780</v>
      </c>
      <c r="R69" s="2">
        <v>135000</v>
      </c>
      <c r="T69" s="4">
        <v>162</v>
      </c>
      <c r="U69" s="2">
        <v>412500</v>
      </c>
      <c r="W69" s="4">
        <v>396</v>
      </c>
      <c r="X69" s="2">
        <v>129000</v>
      </c>
      <c r="AC69" s="2">
        <v>187000</v>
      </c>
      <c r="AD69" s="2">
        <v>161000</v>
      </c>
      <c r="AE69" s="2">
        <v>187000</v>
      </c>
      <c r="AF69" s="2">
        <v>184000</v>
      </c>
      <c r="AG69" s="2">
        <v>239000</v>
      </c>
    </row>
    <row r="70" spans="8:41" x14ac:dyDescent="0.2">
      <c r="K70" s="4">
        <v>433</v>
      </c>
      <c r="L70" s="2">
        <v>122500</v>
      </c>
      <c r="N70" s="4">
        <v>495</v>
      </c>
      <c r="O70" s="2">
        <v>91300</v>
      </c>
      <c r="Q70" s="4">
        <v>784</v>
      </c>
      <c r="R70" s="2">
        <v>165500</v>
      </c>
      <c r="T70" s="4">
        <v>163</v>
      </c>
      <c r="U70" s="2">
        <v>220000</v>
      </c>
      <c r="W70" s="4">
        <v>403</v>
      </c>
      <c r="X70" s="2">
        <v>108000</v>
      </c>
      <c r="AC70" s="2">
        <v>212000</v>
      </c>
      <c r="AD70" s="2">
        <v>124500</v>
      </c>
      <c r="AE70" s="2">
        <v>147000</v>
      </c>
      <c r="AF70" s="2">
        <v>501837</v>
      </c>
      <c r="AG70" s="2">
        <v>139000</v>
      </c>
      <c r="AI70" t="s">
        <v>303</v>
      </c>
    </row>
    <row r="71" spans="8:41" ht="17" thickBot="1" x14ac:dyDescent="0.25">
      <c r="K71" s="4">
        <v>456</v>
      </c>
      <c r="L71" s="2">
        <v>175500</v>
      </c>
      <c r="N71" s="4">
        <v>500</v>
      </c>
      <c r="O71" s="2">
        <v>120000</v>
      </c>
      <c r="Q71" s="4">
        <v>797</v>
      </c>
      <c r="R71" s="2">
        <v>143500</v>
      </c>
      <c r="T71" s="4">
        <v>168</v>
      </c>
      <c r="U71" s="2">
        <v>325624</v>
      </c>
      <c r="W71" s="4">
        <v>408</v>
      </c>
      <c r="X71" s="2">
        <v>177000</v>
      </c>
      <c r="AC71" s="2">
        <v>132500</v>
      </c>
      <c r="AD71" s="2">
        <v>234000</v>
      </c>
      <c r="AE71" s="2">
        <v>131500</v>
      </c>
      <c r="AF71" s="2">
        <v>200000</v>
      </c>
      <c r="AG71" s="2">
        <v>275000</v>
      </c>
      <c r="AM71" t="s">
        <v>508</v>
      </c>
    </row>
    <row r="72" spans="8:41" x14ac:dyDescent="0.2">
      <c r="K72" s="4">
        <v>465</v>
      </c>
      <c r="L72" s="2">
        <v>124000</v>
      </c>
      <c r="N72" s="4">
        <v>503</v>
      </c>
      <c r="O72" s="2">
        <v>140000</v>
      </c>
      <c r="Q72" s="4">
        <v>829</v>
      </c>
      <c r="R72" s="2">
        <v>185000</v>
      </c>
      <c r="T72" s="4">
        <v>169</v>
      </c>
      <c r="U72" s="2">
        <v>183500</v>
      </c>
      <c r="W72" s="4">
        <v>412</v>
      </c>
      <c r="X72" s="2">
        <v>145000</v>
      </c>
      <c r="AC72" s="2">
        <v>132500</v>
      </c>
      <c r="AD72" s="2">
        <v>106250</v>
      </c>
      <c r="AE72" s="2">
        <v>169000</v>
      </c>
      <c r="AF72" s="2">
        <v>192000</v>
      </c>
      <c r="AG72" s="2">
        <v>119000</v>
      </c>
      <c r="AI72" s="17"/>
      <c r="AJ72" s="17" t="s">
        <v>408</v>
      </c>
      <c r="AK72" s="17" t="s">
        <v>406</v>
      </c>
    </row>
    <row r="73" spans="8:41" ht="17" thickBot="1" x14ac:dyDescent="0.25">
      <c r="K73" s="4">
        <v>470</v>
      </c>
      <c r="L73" s="2">
        <v>187000</v>
      </c>
      <c r="N73" s="4">
        <v>509</v>
      </c>
      <c r="O73" s="2">
        <v>161000</v>
      </c>
      <c r="Q73" s="4">
        <v>850</v>
      </c>
      <c r="R73" s="2">
        <v>187000</v>
      </c>
      <c r="T73" s="4">
        <v>175</v>
      </c>
      <c r="U73" s="2">
        <v>184000</v>
      </c>
      <c r="W73" s="4">
        <v>418</v>
      </c>
      <c r="X73" s="2">
        <v>239000</v>
      </c>
      <c r="AC73" s="2">
        <v>130000</v>
      </c>
      <c r="AD73" s="2">
        <v>107500</v>
      </c>
      <c r="AE73" s="2">
        <v>118858</v>
      </c>
      <c r="AF73" s="2">
        <v>130000</v>
      </c>
      <c r="AG73" s="2">
        <v>110000</v>
      </c>
      <c r="AI73" s="15" t="s">
        <v>290</v>
      </c>
      <c r="AJ73" s="15">
        <v>231690.65573770492</v>
      </c>
      <c r="AK73" s="15">
        <v>194573</v>
      </c>
    </row>
    <row r="74" spans="8:41" x14ac:dyDescent="0.2">
      <c r="K74" s="4">
        <v>471</v>
      </c>
      <c r="L74" s="2">
        <v>212000</v>
      </c>
      <c r="N74" s="4">
        <v>510</v>
      </c>
      <c r="O74" s="2">
        <v>124500</v>
      </c>
      <c r="Q74" s="4">
        <v>857</v>
      </c>
      <c r="R74" s="2">
        <v>147000</v>
      </c>
      <c r="T74" s="4">
        <v>179</v>
      </c>
      <c r="U74" s="2">
        <v>501837</v>
      </c>
      <c r="W74" s="4">
        <v>425</v>
      </c>
      <c r="X74" s="2">
        <v>139000</v>
      </c>
      <c r="AC74" s="2">
        <v>113000</v>
      </c>
      <c r="AD74" s="2">
        <v>111250</v>
      </c>
      <c r="AE74" s="2">
        <v>142953</v>
      </c>
      <c r="AF74" s="2">
        <v>274900</v>
      </c>
      <c r="AG74" s="2">
        <v>127500</v>
      </c>
      <c r="AI74" s="15" t="s">
        <v>304</v>
      </c>
      <c r="AJ74" s="15">
        <v>14538480456.296175</v>
      </c>
      <c r="AK74" s="15">
        <v>6862782776.530612</v>
      </c>
      <c r="AN74" s="41" t="s">
        <v>408</v>
      </c>
      <c r="AO74" s="41" t="s">
        <v>507</v>
      </c>
    </row>
    <row r="75" spans="8:41" x14ac:dyDescent="0.2">
      <c r="K75" s="4">
        <v>476</v>
      </c>
      <c r="L75" s="2">
        <v>132500</v>
      </c>
      <c r="N75" s="4">
        <v>520</v>
      </c>
      <c r="O75" s="2">
        <v>234000</v>
      </c>
      <c r="Q75" s="4">
        <v>862</v>
      </c>
      <c r="R75" s="2">
        <v>131500</v>
      </c>
      <c r="T75" s="4">
        <v>184</v>
      </c>
      <c r="U75" s="2">
        <v>200000</v>
      </c>
      <c r="W75" s="4">
        <v>427</v>
      </c>
      <c r="X75" s="2">
        <v>275000</v>
      </c>
      <c r="AC75" s="2">
        <v>158000</v>
      </c>
      <c r="AD75" s="2">
        <v>133000</v>
      </c>
      <c r="AE75" s="2">
        <v>193000</v>
      </c>
      <c r="AF75" s="2">
        <v>140000</v>
      </c>
      <c r="AG75" s="2">
        <v>110000</v>
      </c>
      <c r="AI75" s="15" t="s">
        <v>305</v>
      </c>
      <c r="AJ75" s="15">
        <v>61</v>
      </c>
      <c r="AK75" s="15">
        <v>50</v>
      </c>
      <c r="AM75" t="s">
        <v>290</v>
      </c>
      <c r="AN75" s="15">
        <v>231690.65573770492</v>
      </c>
      <c r="AO75" s="15">
        <v>194573</v>
      </c>
    </row>
    <row r="76" spans="8:41" x14ac:dyDescent="0.2">
      <c r="K76" s="4">
        <v>485</v>
      </c>
      <c r="L76" s="2">
        <v>132500</v>
      </c>
      <c r="N76" s="4">
        <v>521</v>
      </c>
      <c r="O76" s="2">
        <v>106250</v>
      </c>
      <c r="Q76" s="4">
        <v>869</v>
      </c>
      <c r="R76" s="2">
        <v>169000</v>
      </c>
      <c r="T76" s="4">
        <v>193</v>
      </c>
      <c r="U76" s="2">
        <v>192000</v>
      </c>
      <c r="W76" s="4">
        <v>438</v>
      </c>
      <c r="X76" s="2">
        <v>119000</v>
      </c>
      <c r="AC76" s="2">
        <v>175000</v>
      </c>
      <c r="AD76" s="2">
        <v>125000</v>
      </c>
      <c r="AE76" s="2">
        <v>207500</v>
      </c>
      <c r="AF76" s="2">
        <v>149000</v>
      </c>
      <c r="AG76" s="2">
        <v>155000</v>
      </c>
      <c r="AI76" s="15" t="s">
        <v>306</v>
      </c>
      <c r="AJ76" s="15">
        <v>0</v>
      </c>
      <c r="AK76" s="15"/>
      <c r="AM76" t="s">
        <v>304</v>
      </c>
      <c r="AN76" s="15">
        <v>14538480456.296175</v>
      </c>
      <c r="AO76" s="15">
        <v>6862782776.530612</v>
      </c>
    </row>
    <row r="77" spans="8:41" x14ac:dyDescent="0.2">
      <c r="K77" s="4">
        <v>499</v>
      </c>
      <c r="L77" s="2">
        <v>130000</v>
      </c>
      <c r="N77" s="4">
        <v>536</v>
      </c>
      <c r="O77" s="2">
        <v>107500</v>
      </c>
      <c r="Q77" s="4">
        <v>895</v>
      </c>
      <c r="R77" s="2">
        <v>118858</v>
      </c>
      <c r="T77" s="4">
        <v>194</v>
      </c>
      <c r="U77" s="2">
        <v>130000</v>
      </c>
      <c r="W77" s="4">
        <v>440</v>
      </c>
      <c r="X77" s="2">
        <v>110000</v>
      </c>
      <c r="AC77" s="2">
        <v>229000</v>
      </c>
      <c r="AD77" s="2">
        <v>113000</v>
      </c>
      <c r="AE77" s="2">
        <v>150900</v>
      </c>
      <c r="AF77" s="2">
        <v>186000</v>
      </c>
      <c r="AG77" s="2">
        <v>160000</v>
      </c>
      <c r="AI77" s="15" t="s">
        <v>307</v>
      </c>
      <c r="AJ77" s="15">
        <v>106</v>
      </c>
      <c r="AK77" s="15"/>
      <c r="AM77" t="s">
        <v>305</v>
      </c>
      <c r="AN77" s="15">
        <v>61</v>
      </c>
      <c r="AO77" s="15">
        <v>50</v>
      </c>
    </row>
    <row r="78" spans="8:41" x14ac:dyDescent="0.2">
      <c r="K78" s="4">
        <v>501</v>
      </c>
      <c r="L78" s="2">
        <v>113000</v>
      </c>
      <c r="N78" s="4">
        <v>538</v>
      </c>
      <c r="O78" s="2">
        <v>111250</v>
      </c>
      <c r="Q78" s="4">
        <v>898</v>
      </c>
      <c r="R78" s="2">
        <v>142953</v>
      </c>
      <c r="T78" s="4">
        <v>200</v>
      </c>
      <c r="U78" s="2">
        <v>274900</v>
      </c>
      <c r="W78" s="4">
        <v>446</v>
      </c>
      <c r="X78" s="2">
        <v>127500</v>
      </c>
      <c r="AC78" s="2">
        <v>175000</v>
      </c>
      <c r="AD78" s="2">
        <v>108000</v>
      </c>
      <c r="AE78" s="2">
        <v>197500</v>
      </c>
      <c r="AF78" s="2">
        <v>252678</v>
      </c>
      <c r="AG78" s="2">
        <v>133000</v>
      </c>
      <c r="AI78" s="15" t="s">
        <v>308</v>
      </c>
      <c r="AJ78" s="15">
        <v>1.9152378645385053</v>
      </c>
      <c r="AK78" s="15"/>
      <c r="AM78" t="s">
        <v>468</v>
      </c>
      <c r="AN78" s="37">
        <f>SQRT(AN76)/SQRT(AN77)</f>
        <v>15438.126349566621</v>
      </c>
      <c r="AO78" s="37">
        <f>SQRT(AO76)/SQRT(AO77)</f>
        <v>11715.615883538185</v>
      </c>
    </row>
    <row r="79" spans="8:41" x14ac:dyDescent="0.2">
      <c r="K79" s="4">
        <v>517</v>
      </c>
      <c r="L79" s="2">
        <v>158000</v>
      </c>
      <c r="N79" s="4">
        <v>544</v>
      </c>
      <c r="O79" s="2">
        <v>133000</v>
      </c>
      <c r="Q79" s="4">
        <v>924</v>
      </c>
      <c r="R79" s="2">
        <v>193000</v>
      </c>
      <c r="T79" s="4">
        <v>201</v>
      </c>
      <c r="U79" s="2">
        <v>140000</v>
      </c>
      <c r="W79" s="4">
        <v>451</v>
      </c>
      <c r="X79" s="2">
        <v>110000</v>
      </c>
      <c r="AC79" s="2">
        <v>170000</v>
      </c>
      <c r="AD79" s="2">
        <v>135960</v>
      </c>
      <c r="AE79" s="2">
        <v>155000</v>
      </c>
      <c r="AF79" s="2">
        <v>156000</v>
      </c>
      <c r="AG79" s="2">
        <v>34900</v>
      </c>
      <c r="AI79" s="15" t="s">
        <v>309</v>
      </c>
      <c r="AJ79" s="15">
        <v>2.9078572998936653E-2</v>
      </c>
      <c r="AK79" s="15"/>
      <c r="AM79" t="s">
        <v>469</v>
      </c>
      <c r="AN79" s="37">
        <f>AN78*AJ82</f>
        <v>30607.587027440586</v>
      </c>
      <c r="AO79" s="37">
        <f>AO78*AJ82</f>
        <v>23227.347970599196</v>
      </c>
    </row>
    <row r="80" spans="8:41" x14ac:dyDescent="0.2">
      <c r="K80" s="4">
        <v>531</v>
      </c>
      <c r="L80" s="2">
        <v>175000</v>
      </c>
      <c r="N80" s="4">
        <v>549</v>
      </c>
      <c r="O80" s="2">
        <v>125000</v>
      </c>
      <c r="Q80" s="4">
        <v>925</v>
      </c>
      <c r="R80" s="2">
        <v>207500</v>
      </c>
      <c r="T80" s="4">
        <v>204</v>
      </c>
      <c r="U80" s="2">
        <v>149000</v>
      </c>
      <c r="W80" s="4">
        <v>462</v>
      </c>
      <c r="X80" s="2">
        <v>155000</v>
      </c>
      <c r="AC80" s="2">
        <v>268000</v>
      </c>
      <c r="AD80" s="2">
        <v>139000</v>
      </c>
      <c r="AE80" s="2">
        <v>99500</v>
      </c>
      <c r="AF80" s="2">
        <v>210000</v>
      </c>
      <c r="AG80" s="2">
        <v>184000</v>
      </c>
      <c r="AI80" s="15" t="s">
        <v>310</v>
      </c>
      <c r="AJ80" s="15">
        <v>1.6593560339471876</v>
      </c>
      <c r="AK80" s="15"/>
      <c r="AM80" t="s">
        <v>470</v>
      </c>
      <c r="AN80" s="37">
        <f>AN78*AJ82</f>
        <v>30607.587027440586</v>
      </c>
      <c r="AO80" s="37">
        <f>AO78*AJ82</f>
        <v>23227.347970599196</v>
      </c>
    </row>
    <row r="81" spans="11:37" x14ac:dyDescent="0.2">
      <c r="K81" s="4">
        <v>546</v>
      </c>
      <c r="L81" s="2">
        <v>229000</v>
      </c>
      <c r="N81" s="4">
        <v>556</v>
      </c>
      <c r="O81" s="2">
        <v>113000</v>
      </c>
      <c r="Q81" s="4">
        <v>941</v>
      </c>
      <c r="R81" s="2">
        <v>150900</v>
      </c>
      <c r="T81" s="4">
        <v>212</v>
      </c>
      <c r="U81" s="2">
        <v>186000</v>
      </c>
      <c r="W81" s="4">
        <v>489</v>
      </c>
      <c r="X81" s="2">
        <v>160000</v>
      </c>
      <c r="AC81" s="2">
        <v>142600</v>
      </c>
      <c r="AD81" s="2">
        <v>118500</v>
      </c>
      <c r="AE81" s="2">
        <v>126000</v>
      </c>
      <c r="AF81" s="2">
        <v>311500</v>
      </c>
      <c r="AG81" s="2">
        <v>124500</v>
      </c>
      <c r="AI81" s="15" t="s">
        <v>311</v>
      </c>
      <c r="AJ81" s="15">
        <v>5.8157145997873305E-2</v>
      </c>
      <c r="AK81" s="15"/>
    </row>
    <row r="82" spans="11:37" ht="17" thickBot="1" x14ac:dyDescent="0.25">
      <c r="K82" s="4">
        <v>559</v>
      </c>
      <c r="L82" s="2">
        <v>175000</v>
      </c>
      <c r="N82" s="4">
        <v>558</v>
      </c>
      <c r="O82" s="2">
        <v>108000</v>
      </c>
      <c r="Q82" s="4">
        <v>950</v>
      </c>
      <c r="R82" s="2">
        <v>197500</v>
      </c>
      <c r="T82" s="4">
        <v>213</v>
      </c>
      <c r="U82" s="2">
        <v>252678</v>
      </c>
      <c r="W82" s="4">
        <v>492</v>
      </c>
      <c r="X82" s="2">
        <v>133000</v>
      </c>
      <c r="AC82" s="2">
        <v>118500</v>
      </c>
      <c r="AD82" s="2">
        <v>131500</v>
      </c>
      <c r="AE82" s="2">
        <v>195000</v>
      </c>
      <c r="AF82" s="2">
        <v>167240</v>
      </c>
      <c r="AG82" s="2">
        <v>164900</v>
      </c>
      <c r="AI82" s="16" t="s">
        <v>312</v>
      </c>
      <c r="AJ82" s="16">
        <v>1.9825972617654992</v>
      </c>
      <c r="AK82" s="16"/>
    </row>
    <row r="83" spans="11:37" x14ac:dyDescent="0.2">
      <c r="K83" s="4">
        <v>562</v>
      </c>
      <c r="L83" s="2">
        <v>170000</v>
      </c>
      <c r="N83" s="4">
        <v>570</v>
      </c>
      <c r="O83" s="2">
        <v>135960</v>
      </c>
      <c r="Q83" s="4">
        <v>963</v>
      </c>
      <c r="R83" s="2">
        <v>155000</v>
      </c>
      <c r="T83" s="4">
        <v>214</v>
      </c>
      <c r="U83" s="2">
        <v>156000</v>
      </c>
      <c r="W83" s="4">
        <v>496</v>
      </c>
      <c r="X83" s="2">
        <v>34900</v>
      </c>
      <c r="AC83" s="2">
        <v>137000</v>
      </c>
      <c r="AD83" s="2">
        <v>151000</v>
      </c>
      <c r="AE83" s="2">
        <v>163500</v>
      </c>
      <c r="AF83" s="2">
        <v>204900</v>
      </c>
      <c r="AG83" s="2">
        <v>96500</v>
      </c>
    </row>
    <row r="84" spans="11:37" x14ac:dyDescent="0.2">
      <c r="K84" s="4">
        <v>565</v>
      </c>
      <c r="L84" s="2">
        <v>268000</v>
      </c>
      <c r="N84" s="4">
        <v>575</v>
      </c>
      <c r="O84" s="2">
        <v>139000</v>
      </c>
      <c r="Q84" s="4">
        <v>973</v>
      </c>
      <c r="R84" s="2">
        <v>99500</v>
      </c>
      <c r="T84" s="4">
        <v>217</v>
      </c>
      <c r="U84" s="2">
        <v>210000</v>
      </c>
      <c r="W84" s="4">
        <v>498</v>
      </c>
      <c r="X84" s="2">
        <v>184000</v>
      </c>
      <c r="AC84" s="2">
        <v>138000</v>
      </c>
      <c r="AD84" s="2">
        <v>151000</v>
      </c>
      <c r="AE84" s="2">
        <v>180000</v>
      </c>
      <c r="AF84" s="2">
        <v>200000</v>
      </c>
      <c r="AG84" s="2">
        <v>132000</v>
      </c>
    </row>
    <row r="85" spans="11:37" x14ac:dyDescent="0.2">
      <c r="K85" s="4">
        <v>571</v>
      </c>
      <c r="L85" s="2">
        <v>142600</v>
      </c>
      <c r="N85" s="4">
        <v>576</v>
      </c>
      <c r="O85" s="2">
        <v>118500</v>
      </c>
      <c r="Q85" s="4">
        <v>985</v>
      </c>
      <c r="R85" s="2">
        <v>126000</v>
      </c>
      <c r="T85" s="4">
        <v>219</v>
      </c>
      <c r="U85" s="2">
        <v>311500</v>
      </c>
      <c r="W85" s="4">
        <v>506</v>
      </c>
      <c r="X85" s="2">
        <v>124500</v>
      </c>
      <c r="AC85" s="2">
        <v>110000</v>
      </c>
      <c r="AD85" s="2">
        <v>225000</v>
      </c>
      <c r="AE85" s="2">
        <v>154000</v>
      </c>
      <c r="AF85" s="2">
        <v>179900</v>
      </c>
      <c r="AG85" s="2">
        <v>86000</v>
      </c>
      <c r="AI85" t="s">
        <v>462</v>
      </c>
      <c r="AJ85">
        <f>AJ75+AK75</f>
        <v>111</v>
      </c>
    </row>
    <row r="86" spans="11:37" x14ac:dyDescent="0.2">
      <c r="K86" s="4">
        <v>583</v>
      </c>
      <c r="L86" s="2">
        <v>118500</v>
      </c>
      <c r="N86" s="4">
        <v>580</v>
      </c>
      <c r="O86" s="2">
        <v>131500</v>
      </c>
      <c r="Q86" s="4">
        <v>989</v>
      </c>
      <c r="R86" s="2">
        <v>195000</v>
      </c>
      <c r="T86" s="4">
        <v>220</v>
      </c>
      <c r="U86" s="2">
        <v>167240</v>
      </c>
      <c r="W86" s="4">
        <v>511</v>
      </c>
      <c r="X86" s="2">
        <v>164900</v>
      </c>
      <c r="AC86" s="2">
        <v>220000</v>
      </c>
      <c r="AD86" s="2">
        <v>137500</v>
      </c>
      <c r="AE86" s="2">
        <v>157000</v>
      </c>
      <c r="AF86" s="2">
        <v>386250</v>
      </c>
      <c r="AG86" s="2">
        <v>200624</v>
      </c>
      <c r="AI86" t="s">
        <v>463</v>
      </c>
      <c r="AJ86">
        <f>AJ73-AK73</f>
        <v>37117.655737704918</v>
      </c>
    </row>
    <row r="87" spans="11:37" x14ac:dyDescent="0.2">
      <c r="K87" s="4">
        <v>588</v>
      </c>
      <c r="L87" s="2">
        <v>137000</v>
      </c>
      <c r="N87" s="4">
        <v>600</v>
      </c>
      <c r="O87" s="2">
        <v>151000</v>
      </c>
      <c r="Q87" s="4">
        <v>1007</v>
      </c>
      <c r="R87" s="2">
        <v>163500</v>
      </c>
      <c r="T87" s="4">
        <v>221</v>
      </c>
      <c r="U87" s="2">
        <v>204900</v>
      </c>
      <c r="W87" s="4">
        <v>515</v>
      </c>
      <c r="X87" s="2">
        <v>96500</v>
      </c>
      <c r="AC87" s="2">
        <v>205000</v>
      </c>
      <c r="AD87" s="2">
        <v>105500</v>
      </c>
      <c r="AE87" s="2">
        <v>205000</v>
      </c>
      <c r="AF87" s="2">
        <v>290000</v>
      </c>
      <c r="AG87" s="2">
        <v>128000</v>
      </c>
      <c r="AI87" t="s">
        <v>464</v>
      </c>
      <c r="AJ87">
        <f>SQRT((AJ74/AJ75)+(AK74/AK75))</f>
        <v>19380.18061618094</v>
      </c>
    </row>
    <row r="88" spans="11:37" x14ac:dyDescent="0.2">
      <c r="K88" s="4">
        <v>593</v>
      </c>
      <c r="L88" s="2">
        <v>138000</v>
      </c>
      <c r="N88" s="4">
        <v>604</v>
      </c>
      <c r="O88" s="2">
        <v>151000</v>
      </c>
      <c r="Q88" s="4">
        <v>1056</v>
      </c>
      <c r="R88" s="2">
        <v>180000</v>
      </c>
      <c r="T88" s="4">
        <v>222</v>
      </c>
      <c r="U88" s="2">
        <v>200000</v>
      </c>
      <c r="W88" s="4">
        <v>527</v>
      </c>
      <c r="X88" s="2">
        <v>132000</v>
      </c>
      <c r="AC88" s="2">
        <v>148000</v>
      </c>
      <c r="AD88" s="2">
        <v>168500</v>
      </c>
      <c r="AE88" s="2">
        <v>115000</v>
      </c>
      <c r="AF88" s="2">
        <v>192500</v>
      </c>
      <c r="AG88" s="2">
        <v>141000</v>
      </c>
    </row>
    <row r="89" spans="11:37" ht="17" x14ac:dyDescent="0.2">
      <c r="K89" s="4">
        <v>595</v>
      </c>
      <c r="L89" s="2">
        <v>110000</v>
      </c>
      <c r="N89" s="4">
        <v>608</v>
      </c>
      <c r="O89" s="2">
        <v>225000</v>
      </c>
      <c r="Q89" s="4">
        <v>1065</v>
      </c>
      <c r="R89" s="2">
        <v>154000</v>
      </c>
      <c r="T89" s="4">
        <v>223</v>
      </c>
      <c r="U89" s="2">
        <v>179900</v>
      </c>
      <c r="W89" s="4">
        <v>529</v>
      </c>
      <c r="X89" s="2">
        <v>86000</v>
      </c>
      <c r="AC89" s="2">
        <v>240000</v>
      </c>
      <c r="AD89" s="2">
        <v>85000</v>
      </c>
      <c r="AE89" s="2">
        <v>196000</v>
      </c>
      <c r="AF89" s="2">
        <v>403000</v>
      </c>
      <c r="AG89" s="2">
        <v>121500</v>
      </c>
      <c r="AI89" s="35" t="s">
        <v>465</v>
      </c>
      <c r="AJ89">
        <f>AJ87*AJ82</f>
        <v>38423.093022161134</v>
      </c>
    </row>
    <row r="90" spans="11:37" x14ac:dyDescent="0.2">
      <c r="K90" s="4">
        <v>603</v>
      </c>
      <c r="L90" s="2">
        <v>220000</v>
      </c>
      <c r="N90" s="4">
        <v>616</v>
      </c>
      <c r="O90" s="2">
        <v>137500</v>
      </c>
      <c r="Q90" s="4">
        <v>1100</v>
      </c>
      <c r="R90" s="2">
        <v>157000</v>
      </c>
      <c r="T90" s="4">
        <v>225</v>
      </c>
      <c r="U90" s="2">
        <v>386250</v>
      </c>
      <c r="W90" s="4">
        <v>530</v>
      </c>
      <c r="X90" s="2">
        <v>200624</v>
      </c>
      <c r="AC90" s="2">
        <v>88000</v>
      </c>
      <c r="AD90" s="2">
        <v>274000</v>
      </c>
      <c r="AE90" s="2">
        <v>197500</v>
      </c>
      <c r="AF90" s="2">
        <v>216500</v>
      </c>
      <c r="AG90" s="2">
        <v>185000</v>
      </c>
      <c r="AI90" t="s">
        <v>466</v>
      </c>
      <c r="AJ90">
        <f>AJ86-AJ89</f>
        <v>-1305.4372844562167</v>
      </c>
    </row>
    <row r="91" spans="11:37" x14ac:dyDescent="0.2">
      <c r="K91" s="4">
        <v>606</v>
      </c>
      <c r="L91" s="2">
        <v>205000</v>
      </c>
      <c r="N91" s="4">
        <v>618</v>
      </c>
      <c r="O91" s="2">
        <v>105500</v>
      </c>
      <c r="Q91" s="4">
        <v>1112</v>
      </c>
      <c r="R91" s="2">
        <v>205000</v>
      </c>
      <c r="T91" s="4">
        <v>227</v>
      </c>
      <c r="U91" s="2">
        <v>290000</v>
      </c>
      <c r="W91" s="4">
        <v>532</v>
      </c>
      <c r="X91" s="2">
        <v>128000</v>
      </c>
      <c r="AC91" s="2">
        <v>145500</v>
      </c>
      <c r="AD91" s="2">
        <v>98300</v>
      </c>
      <c r="AE91" s="2">
        <v>218000</v>
      </c>
      <c r="AF91" s="2">
        <v>185500</v>
      </c>
      <c r="AG91" s="2">
        <v>128000</v>
      </c>
      <c r="AI91" t="s">
        <v>467</v>
      </c>
      <c r="AJ91">
        <f>AJ86+AJ89</f>
        <v>75540.748759866052</v>
      </c>
    </row>
    <row r="92" spans="11:37" x14ac:dyDescent="0.2">
      <c r="K92" s="4">
        <v>612</v>
      </c>
      <c r="L92" s="2">
        <v>148000</v>
      </c>
      <c r="N92" s="4">
        <v>624</v>
      </c>
      <c r="O92" s="2">
        <v>168500</v>
      </c>
      <c r="Q92" s="4">
        <v>1126</v>
      </c>
      <c r="R92" s="2">
        <v>115000</v>
      </c>
      <c r="T92" s="4">
        <v>230</v>
      </c>
      <c r="U92" s="2">
        <v>192500</v>
      </c>
      <c r="W92" s="4">
        <v>557</v>
      </c>
      <c r="X92" s="2">
        <v>141000</v>
      </c>
      <c r="AC92" s="2">
        <v>193500</v>
      </c>
      <c r="AD92" s="2">
        <v>155000</v>
      </c>
      <c r="AE92" s="2">
        <v>146000</v>
      </c>
      <c r="AF92" s="2">
        <v>318000</v>
      </c>
      <c r="AG92" s="2">
        <v>316600</v>
      </c>
    </row>
    <row r="93" spans="11:37" x14ac:dyDescent="0.2">
      <c r="K93" s="4">
        <v>622</v>
      </c>
      <c r="L93" s="2">
        <v>240000</v>
      </c>
      <c r="N93" s="4">
        <v>639</v>
      </c>
      <c r="O93" s="2">
        <v>85000</v>
      </c>
      <c r="Q93" s="4">
        <v>1139</v>
      </c>
      <c r="R93" s="2">
        <v>196000</v>
      </c>
      <c r="T93" s="4">
        <v>232</v>
      </c>
      <c r="U93" s="2">
        <v>403000</v>
      </c>
      <c r="W93" s="4">
        <v>561</v>
      </c>
      <c r="X93" s="2">
        <v>121500</v>
      </c>
      <c r="AC93" s="2">
        <v>140000</v>
      </c>
      <c r="AD93" s="2">
        <v>108000</v>
      </c>
      <c r="AE93" s="2">
        <v>108959</v>
      </c>
      <c r="AF93" s="2">
        <v>113000</v>
      </c>
      <c r="AG93" s="2">
        <v>145000</v>
      </c>
    </row>
    <row r="94" spans="11:37" x14ac:dyDescent="0.2">
      <c r="K94" s="4">
        <v>656</v>
      </c>
      <c r="L94" s="2">
        <v>88000</v>
      </c>
      <c r="N94" s="4">
        <v>641</v>
      </c>
      <c r="O94" s="2">
        <v>274000</v>
      </c>
      <c r="Q94" s="4">
        <v>1142</v>
      </c>
      <c r="R94" s="2">
        <v>197500</v>
      </c>
      <c r="T94" s="4">
        <v>235</v>
      </c>
      <c r="U94" s="2">
        <v>216500</v>
      </c>
      <c r="W94" s="4">
        <v>564</v>
      </c>
      <c r="X94" s="2">
        <v>185000</v>
      </c>
      <c r="AC94" s="2">
        <v>207500</v>
      </c>
      <c r="AD94" s="2">
        <v>135000</v>
      </c>
      <c r="AE94" s="2">
        <v>194000</v>
      </c>
      <c r="AF94" s="2">
        <v>262500</v>
      </c>
      <c r="AG94" s="2">
        <v>181900</v>
      </c>
    </row>
    <row r="95" spans="11:37" x14ac:dyDescent="0.2">
      <c r="K95" s="4">
        <v>657</v>
      </c>
      <c r="L95" s="2">
        <v>145500</v>
      </c>
      <c r="N95" s="4">
        <v>647</v>
      </c>
      <c r="O95" s="2">
        <v>98300</v>
      </c>
      <c r="Q95" s="4">
        <v>1156</v>
      </c>
      <c r="R95" s="2">
        <v>218000</v>
      </c>
      <c r="T95" s="4">
        <v>237</v>
      </c>
      <c r="U95" s="2">
        <v>185500</v>
      </c>
      <c r="W95" s="4">
        <v>566</v>
      </c>
      <c r="X95" s="2">
        <v>128000</v>
      </c>
      <c r="AC95" s="2">
        <v>755000</v>
      </c>
      <c r="AD95" s="2">
        <v>350000</v>
      </c>
      <c r="AE95" s="2">
        <v>171000</v>
      </c>
      <c r="AF95" s="2">
        <v>110500</v>
      </c>
      <c r="AG95" s="2">
        <v>325000</v>
      </c>
    </row>
    <row r="96" spans="11:37" x14ac:dyDescent="0.2">
      <c r="K96" s="4">
        <v>668</v>
      </c>
      <c r="L96" s="2">
        <v>193500</v>
      </c>
      <c r="N96" s="4">
        <v>649</v>
      </c>
      <c r="O96" s="2">
        <v>155000</v>
      </c>
      <c r="Q96" s="4">
        <v>1161</v>
      </c>
      <c r="R96" s="2">
        <v>146000</v>
      </c>
      <c r="T96" s="4">
        <v>239</v>
      </c>
      <c r="U96" s="2">
        <v>318000</v>
      </c>
      <c r="W96" s="4">
        <v>569</v>
      </c>
      <c r="X96" s="2">
        <v>316600</v>
      </c>
      <c r="AC96" s="2">
        <v>176000</v>
      </c>
      <c r="AD96" s="2">
        <v>167000</v>
      </c>
      <c r="AE96" s="2">
        <v>190000</v>
      </c>
      <c r="AF96" s="2">
        <v>205000</v>
      </c>
      <c r="AG96" s="2">
        <v>143000</v>
      </c>
    </row>
    <row r="97" spans="11:33" x14ac:dyDescent="0.2">
      <c r="K97" s="4">
        <v>675</v>
      </c>
      <c r="L97" s="2">
        <v>140000</v>
      </c>
      <c r="N97" s="4">
        <v>652</v>
      </c>
      <c r="O97" s="2">
        <v>108000</v>
      </c>
      <c r="Q97" s="4">
        <v>1164</v>
      </c>
      <c r="R97" s="2">
        <v>108959</v>
      </c>
      <c r="T97" s="4">
        <v>240</v>
      </c>
      <c r="U97" s="2">
        <v>113000</v>
      </c>
      <c r="W97" s="4">
        <v>577</v>
      </c>
      <c r="X97" s="2">
        <v>145000</v>
      </c>
      <c r="AC97" s="2">
        <v>140000</v>
      </c>
      <c r="AD97" s="2">
        <v>137500</v>
      </c>
      <c r="AE97" s="2">
        <v>142000</v>
      </c>
      <c r="AF97" s="2">
        <v>180000</v>
      </c>
      <c r="AG97" s="2">
        <v>141000</v>
      </c>
    </row>
    <row r="98" spans="11:33" x14ac:dyDescent="0.2">
      <c r="K98" s="4">
        <v>686</v>
      </c>
      <c r="L98" s="2">
        <v>207500</v>
      </c>
      <c r="N98" s="4">
        <v>654</v>
      </c>
      <c r="O98" s="2">
        <v>135000</v>
      </c>
      <c r="Q98" s="4">
        <v>1165</v>
      </c>
      <c r="R98" s="2">
        <v>194000</v>
      </c>
      <c r="T98" s="4">
        <v>241</v>
      </c>
      <c r="U98" s="2">
        <v>262500</v>
      </c>
      <c r="W98" s="4">
        <v>581</v>
      </c>
      <c r="X98" s="2">
        <v>181900</v>
      </c>
      <c r="AC98" s="2">
        <v>109900</v>
      </c>
      <c r="AD98" s="2">
        <v>148800</v>
      </c>
      <c r="AE98" s="2">
        <v>170000</v>
      </c>
      <c r="AF98" s="2">
        <v>235000</v>
      </c>
      <c r="AG98" s="2">
        <v>160000</v>
      </c>
    </row>
    <row r="99" spans="11:33" x14ac:dyDescent="0.2">
      <c r="K99" s="4">
        <v>692</v>
      </c>
      <c r="L99" s="2">
        <v>755000</v>
      </c>
      <c r="N99" s="4">
        <v>655</v>
      </c>
      <c r="O99" s="2">
        <v>350000</v>
      </c>
      <c r="Q99" s="4">
        <v>1171</v>
      </c>
      <c r="R99" s="2">
        <v>171000</v>
      </c>
      <c r="T99" s="4">
        <v>242</v>
      </c>
      <c r="U99" s="2">
        <v>110500</v>
      </c>
      <c r="W99" s="4">
        <v>584</v>
      </c>
      <c r="X99" s="2">
        <v>325000</v>
      </c>
      <c r="AC99" s="2">
        <v>189000</v>
      </c>
      <c r="AD99" s="2">
        <v>392000</v>
      </c>
      <c r="AE99" s="2">
        <v>260000</v>
      </c>
      <c r="AF99" s="2">
        <v>173000</v>
      </c>
      <c r="AG99" s="2">
        <v>139900</v>
      </c>
    </row>
    <row r="100" spans="11:33" x14ac:dyDescent="0.2">
      <c r="K100" s="4">
        <v>696</v>
      </c>
      <c r="L100" s="2">
        <v>176000</v>
      </c>
      <c r="N100" s="4">
        <v>660</v>
      </c>
      <c r="O100" s="2">
        <v>167000</v>
      </c>
      <c r="Q100" s="4">
        <v>1231</v>
      </c>
      <c r="R100" s="2">
        <v>190000</v>
      </c>
      <c r="T100" s="4">
        <v>245</v>
      </c>
      <c r="U100" s="2">
        <v>205000</v>
      </c>
      <c r="W100" s="4">
        <v>589</v>
      </c>
      <c r="X100" s="2">
        <v>143000</v>
      </c>
      <c r="AC100" s="2">
        <v>129000</v>
      </c>
      <c r="AD100" s="2">
        <v>335000</v>
      </c>
      <c r="AE100" s="2">
        <v>177000</v>
      </c>
      <c r="AF100" s="2">
        <v>230000</v>
      </c>
      <c r="AG100" s="2">
        <v>139400</v>
      </c>
    </row>
    <row r="101" spans="11:33" x14ac:dyDescent="0.2">
      <c r="K101" s="4">
        <v>702</v>
      </c>
      <c r="L101" s="2">
        <v>140000</v>
      </c>
      <c r="N101" s="4">
        <v>670</v>
      </c>
      <c r="O101" s="2">
        <v>137500</v>
      </c>
      <c r="Q101" s="4">
        <v>1234</v>
      </c>
      <c r="R101" s="2">
        <v>142000</v>
      </c>
      <c r="T101" s="4">
        <v>249</v>
      </c>
      <c r="U101" s="2">
        <v>180000</v>
      </c>
      <c r="W101" s="4">
        <v>602</v>
      </c>
      <c r="X101" s="2">
        <v>141000</v>
      </c>
      <c r="AC101" s="2">
        <v>130500</v>
      </c>
      <c r="AD101" s="2">
        <v>108480</v>
      </c>
      <c r="AE101" s="2">
        <v>167900</v>
      </c>
      <c r="AF101" s="2">
        <v>207500</v>
      </c>
      <c r="AG101" s="2">
        <v>93000</v>
      </c>
    </row>
    <row r="102" spans="11:33" x14ac:dyDescent="0.2">
      <c r="K102" s="4">
        <v>710</v>
      </c>
      <c r="L102" s="2">
        <v>109900</v>
      </c>
      <c r="N102" s="4">
        <v>688</v>
      </c>
      <c r="O102" s="2">
        <v>148800</v>
      </c>
      <c r="Q102" s="4">
        <v>1243</v>
      </c>
      <c r="R102" s="2">
        <v>170000</v>
      </c>
      <c r="T102" s="4">
        <v>252</v>
      </c>
      <c r="U102" s="2">
        <v>235000</v>
      </c>
      <c r="W102" s="4">
        <v>626</v>
      </c>
      <c r="X102" s="2">
        <v>160000</v>
      </c>
      <c r="AC102" s="2">
        <v>165000</v>
      </c>
      <c r="AD102" s="2">
        <v>138500</v>
      </c>
      <c r="AE102" s="2">
        <v>135000</v>
      </c>
      <c r="AF102" s="2">
        <v>220000</v>
      </c>
      <c r="AG102" s="2">
        <v>155000</v>
      </c>
    </row>
    <row r="103" spans="11:33" x14ac:dyDescent="0.2">
      <c r="K103" s="4">
        <v>713</v>
      </c>
      <c r="L103" s="2">
        <v>189000</v>
      </c>
      <c r="N103" s="4">
        <v>689</v>
      </c>
      <c r="O103" s="2">
        <v>392000</v>
      </c>
      <c r="Q103" s="4">
        <v>1271</v>
      </c>
      <c r="R103" s="2">
        <v>260000</v>
      </c>
      <c r="T103" s="4">
        <v>253</v>
      </c>
      <c r="U103" s="2">
        <v>173000</v>
      </c>
      <c r="W103" s="4">
        <v>627</v>
      </c>
      <c r="X103" s="2">
        <v>139900</v>
      </c>
      <c r="AC103" s="2">
        <v>157000</v>
      </c>
      <c r="AD103" s="2">
        <v>196000</v>
      </c>
      <c r="AE103" s="2">
        <v>250000</v>
      </c>
      <c r="AF103" s="2">
        <v>231500</v>
      </c>
      <c r="AG103" s="2">
        <v>110000</v>
      </c>
    </row>
    <row r="104" spans="11:33" x14ac:dyDescent="0.2">
      <c r="K104" s="4">
        <v>714</v>
      </c>
      <c r="L104" s="2">
        <v>129000</v>
      </c>
      <c r="N104" s="4">
        <v>693</v>
      </c>
      <c r="O104" s="2">
        <v>335000</v>
      </c>
      <c r="Q104" s="4">
        <v>1274</v>
      </c>
      <c r="R104" s="2">
        <v>177000</v>
      </c>
      <c r="T104" s="4">
        <v>256</v>
      </c>
      <c r="U104" s="2">
        <v>230000</v>
      </c>
      <c r="W104" s="4">
        <v>634</v>
      </c>
      <c r="X104" s="2">
        <v>139400</v>
      </c>
      <c r="AC104" s="2">
        <v>128500</v>
      </c>
      <c r="AD104" s="2">
        <v>254000</v>
      </c>
      <c r="AE104" s="2">
        <v>124000</v>
      </c>
      <c r="AF104" s="2">
        <v>185000</v>
      </c>
      <c r="AG104" s="2">
        <v>103600</v>
      </c>
    </row>
    <row r="105" spans="11:33" x14ac:dyDescent="0.2">
      <c r="K105" s="4">
        <v>715</v>
      </c>
      <c r="L105" s="2">
        <v>130500</v>
      </c>
      <c r="N105" s="4">
        <v>694</v>
      </c>
      <c r="O105" s="2">
        <v>108480</v>
      </c>
      <c r="Q105" s="4">
        <v>1336</v>
      </c>
      <c r="R105" s="2">
        <v>167900</v>
      </c>
      <c r="T105" s="4">
        <v>257</v>
      </c>
      <c r="U105" s="2">
        <v>207500</v>
      </c>
      <c r="W105" s="4">
        <v>638</v>
      </c>
      <c r="X105" s="2">
        <v>93000</v>
      </c>
      <c r="AC105" s="2">
        <v>275000</v>
      </c>
      <c r="AD105" s="2">
        <v>102776</v>
      </c>
      <c r="AE105" s="2">
        <v>215000</v>
      </c>
      <c r="AF105" s="2">
        <v>120500</v>
      </c>
      <c r="AG105" s="2">
        <v>128500</v>
      </c>
    </row>
    <row r="106" spans="11:33" x14ac:dyDescent="0.2">
      <c r="K106" s="4">
        <v>716</v>
      </c>
      <c r="L106" s="2">
        <v>165000</v>
      </c>
      <c r="N106" s="4">
        <v>699</v>
      </c>
      <c r="O106" s="2">
        <v>138500</v>
      </c>
      <c r="Q106" s="4">
        <v>1337</v>
      </c>
      <c r="R106" s="2">
        <v>135000</v>
      </c>
      <c r="T106" s="4">
        <v>258</v>
      </c>
      <c r="U106" s="2">
        <v>220000</v>
      </c>
      <c r="W106" s="4">
        <v>648</v>
      </c>
      <c r="X106" s="2">
        <v>155000</v>
      </c>
      <c r="AC106" s="2">
        <v>120500</v>
      </c>
      <c r="AD106" s="2">
        <v>124500</v>
      </c>
      <c r="AE106" s="2">
        <v>223000</v>
      </c>
      <c r="AF106" s="2">
        <v>266000</v>
      </c>
      <c r="AG106" s="2">
        <v>173000</v>
      </c>
    </row>
    <row r="107" spans="11:33" x14ac:dyDescent="0.2">
      <c r="K107" s="4">
        <v>718</v>
      </c>
      <c r="L107" s="2">
        <v>157000</v>
      </c>
      <c r="N107" s="4">
        <v>700</v>
      </c>
      <c r="O107" s="2">
        <v>196000</v>
      </c>
      <c r="Q107" s="4">
        <v>1387</v>
      </c>
      <c r="R107" s="2">
        <v>250000</v>
      </c>
      <c r="T107" s="4">
        <v>259</v>
      </c>
      <c r="U107" s="2">
        <v>231500</v>
      </c>
      <c r="W107" s="4">
        <v>663</v>
      </c>
      <c r="X107" s="2">
        <v>110000</v>
      </c>
      <c r="AC107" s="2">
        <v>131400</v>
      </c>
      <c r="AD107" s="2">
        <v>135000</v>
      </c>
      <c r="AE107" s="2">
        <v>127500</v>
      </c>
      <c r="AF107" s="2">
        <v>290000</v>
      </c>
      <c r="AG107" s="2">
        <v>141500</v>
      </c>
    </row>
    <row r="108" spans="11:33" x14ac:dyDescent="0.2">
      <c r="K108" s="4">
        <v>720</v>
      </c>
      <c r="L108" s="2">
        <v>128500</v>
      </c>
      <c r="N108" s="4">
        <v>708</v>
      </c>
      <c r="O108" s="2">
        <v>254000</v>
      </c>
      <c r="Q108" s="4">
        <v>1392</v>
      </c>
      <c r="R108" s="2">
        <v>124000</v>
      </c>
      <c r="T108" s="4">
        <v>267</v>
      </c>
      <c r="U108" s="2">
        <v>185000</v>
      </c>
      <c r="W108" s="4">
        <v>672</v>
      </c>
      <c r="X108" s="2">
        <v>103600</v>
      </c>
      <c r="AC108" s="2">
        <v>142000</v>
      </c>
      <c r="AD108" s="2">
        <v>103000</v>
      </c>
      <c r="AE108" s="2">
        <v>274970</v>
      </c>
      <c r="AF108" s="2">
        <v>201000</v>
      </c>
      <c r="AG108" s="2">
        <v>89000</v>
      </c>
    </row>
    <row r="109" spans="11:33" x14ac:dyDescent="0.2">
      <c r="K109" s="4">
        <v>721</v>
      </c>
      <c r="L109" s="2">
        <v>275000</v>
      </c>
      <c r="N109" s="4">
        <v>712</v>
      </c>
      <c r="O109" s="2">
        <v>102776</v>
      </c>
      <c r="Q109" s="4">
        <v>1410</v>
      </c>
      <c r="R109" s="2">
        <v>215000</v>
      </c>
      <c r="T109" s="4">
        <v>269</v>
      </c>
      <c r="U109" s="2">
        <v>120500</v>
      </c>
      <c r="W109" s="4">
        <v>680</v>
      </c>
      <c r="X109" s="2">
        <v>128500</v>
      </c>
      <c r="AC109" s="2">
        <v>175000</v>
      </c>
      <c r="AD109" s="2">
        <v>172500</v>
      </c>
      <c r="AE109" s="2">
        <v>143750</v>
      </c>
      <c r="AF109" s="2">
        <v>141000</v>
      </c>
      <c r="AG109" s="2">
        <v>123500</v>
      </c>
    </row>
    <row r="110" spans="11:33" x14ac:dyDescent="0.2">
      <c r="K110" s="4">
        <v>726</v>
      </c>
      <c r="L110" s="2">
        <v>120500</v>
      </c>
      <c r="N110" s="4">
        <v>723</v>
      </c>
      <c r="O110" s="2">
        <v>124500</v>
      </c>
      <c r="Q110" s="4">
        <v>1420</v>
      </c>
      <c r="R110" s="2">
        <v>223000</v>
      </c>
      <c r="T110" s="4">
        <v>271</v>
      </c>
      <c r="U110" s="2">
        <v>266000</v>
      </c>
      <c r="W110" s="4">
        <v>683</v>
      </c>
      <c r="X110" s="2">
        <v>173000</v>
      </c>
      <c r="AC110" s="2">
        <v>180000</v>
      </c>
      <c r="AD110" s="2">
        <v>179400</v>
      </c>
      <c r="AE110" s="2">
        <v>210000</v>
      </c>
      <c r="AF110" s="2">
        <v>185000</v>
      </c>
      <c r="AG110" s="2">
        <v>140000</v>
      </c>
    </row>
    <row r="111" spans="11:33" x14ac:dyDescent="0.2">
      <c r="K111" s="4">
        <v>734</v>
      </c>
      <c r="L111" s="2">
        <v>131400</v>
      </c>
      <c r="N111" s="4">
        <v>724</v>
      </c>
      <c r="O111" s="2">
        <v>135000</v>
      </c>
      <c r="Q111" s="4">
        <v>1422</v>
      </c>
      <c r="R111" s="2">
        <v>127500</v>
      </c>
      <c r="T111" s="4">
        <v>273</v>
      </c>
      <c r="U111" s="2">
        <v>290000</v>
      </c>
      <c r="W111" s="4">
        <v>695</v>
      </c>
      <c r="X111" s="2">
        <v>141500</v>
      </c>
      <c r="AC111" s="2">
        <v>158900</v>
      </c>
      <c r="AD111" s="2">
        <v>139000</v>
      </c>
      <c r="AF111" s="2">
        <v>207500</v>
      </c>
      <c r="AG111" s="2">
        <v>159500</v>
      </c>
    </row>
    <row r="112" spans="11:33" x14ac:dyDescent="0.2">
      <c r="K112" s="4">
        <v>742</v>
      </c>
      <c r="L112" s="2">
        <v>142000</v>
      </c>
      <c r="N112" s="4">
        <v>730</v>
      </c>
      <c r="O112" s="2">
        <v>103000</v>
      </c>
      <c r="Q112" s="4">
        <v>1424</v>
      </c>
      <c r="R112" s="2">
        <v>274970</v>
      </c>
      <c r="T112" s="4">
        <v>277</v>
      </c>
      <c r="U112" s="2">
        <v>201000</v>
      </c>
      <c r="W112" s="4">
        <v>697</v>
      </c>
      <c r="X112" s="2">
        <v>89000</v>
      </c>
      <c r="AC112" s="2">
        <v>196500</v>
      </c>
      <c r="AD112" s="2">
        <v>107900</v>
      </c>
      <c r="AF112" s="2">
        <v>244600</v>
      </c>
      <c r="AG112" s="2">
        <v>341000</v>
      </c>
    </row>
    <row r="113" spans="11:33" x14ac:dyDescent="0.2">
      <c r="K113" s="4">
        <v>744</v>
      </c>
      <c r="L113" s="2">
        <v>175000</v>
      </c>
      <c r="N113" s="4">
        <v>756</v>
      </c>
      <c r="O113" s="2">
        <v>172500</v>
      </c>
      <c r="Q113" s="4">
        <v>1432</v>
      </c>
      <c r="R113" s="2">
        <v>143750</v>
      </c>
      <c r="T113" s="4">
        <v>278</v>
      </c>
      <c r="U113" s="2">
        <v>141000</v>
      </c>
      <c r="W113" s="4">
        <v>698</v>
      </c>
      <c r="X113" s="2">
        <v>123500</v>
      </c>
      <c r="AC113" s="2">
        <v>142500</v>
      </c>
      <c r="AD113" s="2">
        <v>269790</v>
      </c>
      <c r="AF113" s="2">
        <v>233230</v>
      </c>
      <c r="AG113" s="2">
        <v>222000</v>
      </c>
    </row>
    <row r="114" spans="11:33" x14ac:dyDescent="0.2">
      <c r="K114" s="4">
        <v>745</v>
      </c>
      <c r="L114" s="2">
        <v>180000</v>
      </c>
      <c r="N114" s="4">
        <v>759</v>
      </c>
      <c r="O114" s="2">
        <v>179400</v>
      </c>
      <c r="Q114" s="4">
        <v>1457</v>
      </c>
      <c r="R114" s="2">
        <v>210000</v>
      </c>
      <c r="T114" s="4">
        <v>282</v>
      </c>
      <c r="U114" s="2">
        <v>185000</v>
      </c>
      <c r="W114" s="4">
        <v>704</v>
      </c>
      <c r="X114" s="2">
        <v>140000</v>
      </c>
      <c r="AC114" s="2">
        <v>176000</v>
      </c>
      <c r="AD114" s="2">
        <v>194500</v>
      </c>
      <c r="AF114" s="2">
        <v>135900</v>
      </c>
      <c r="AG114" s="2">
        <v>163000</v>
      </c>
    </row>
    <row r="115" spans="11:33" x14ac:dyDescent="0.2">
      <c r="K115" s="4">
        <v>758</v>
      </c>
      <c r="L115" s="2">
        <v>158900</v>
      </c>
      <c r="N115" s="4">
        <v>787</v>
      </c>
      <c r="O115" s="2">
        <v>139000</v>
      </c>
      <c r="T115" s="4">
        <v>283</v>
      </c>
      <c r="U115" s="2">
        <v>207500</v>
      </c>
      <c r="W115" s="4">
        <v>717</v>
      </c>
      <c r="X115" s="2">
        <v>159500</v>
      </c>
      <c r="AC115" s="2">
        <v>187500</v>
      </c>
      <c r="AD115" s="2">
        <v>109900</v>
      </c>
      <c r="AF115" s="2">
        <v>239000</v>
      </c>
      <c r="AG115" s="2">
        <v>132000</v>
      </c>
    </row>
    <row r="116" spans="11:33" x14ac:dyDescent="0.2">
      <c r="K116" s="4">
        <v>767</v>
      </c>
      <c r="L116" s="2">
        <v>196500</v>
      </c>
      <c r="N116" s="4">
        <v>789</v>
      </c>
      <c r="O116" s="2">
        <v>107900</v>
      </c>
      <c r="T116" s="4">
        <v>284</v>
      </c>
      <c r="U116" s="2">
        <v>244600</v>
      </c>
      <c r="W116" s="4">
        <v>719</v>
      </c>
      <c r="X116" s="2">
        <v>341000</v>
      </c>
      <c r="AC116" s="2">
        <v>146800</v>
      </c>
      <c r="AD116" s="2">
        <v>157900</v>
      </c>
      <c r="AF116" s="2">
        <v>267000</v>
      </c>
      <c r="AG116" s="2">
        <v>96500</v>
      </c>
    </row>
    <row r="117" spans="11:33" x14ac:dyDescent="0.2">
      <c r="K117" s="4">
        <v>778</v>
      </c>
      <c r="L117" s="2">
        <v>142500</v>
      </c>
      <c r="N117" s="4">
        <v>793</v>
      </c>
      <c r="O117" s="2">
        <v>269790</v>
      </c>
      <c r="T117" s="4">
        <v>291</v>
      </c>
      <c r="U117" s="2">
        <v>233230</v>
      </c>
      <c r="W117" s="4">
        <v>727</v>
      </c>
      <c r="X117" s="2">
        <v>222000</v>
      </c>
      <c r="AC117" s="2">
        <v>171000</v>
      </c>
      <c r="AD117" s="2">
        <v>93000</v>
      </c>
      <c r="AF117" s="2">
        <v>205000</v>
      </c>
      <c r="AG117" s="2">
        <v>127500</v>
      </c>
    </row>
    <row r="118" spans="11:33" x14ac:dyDescent="0.2">
      <c r="K118" s="4">
        <v>781</v>
      </c>
      <c r="L118" s="2">
        <v>176000</v>
      </c>
      <c r="N118" s="4">
        <v>795</v>
      </c>
      <c r="O118" s="2">
        <v>194500</v>
      </c>
      <c r="T118" s="4">
        <v>292</v>
      </c>
      <c r="U118" s="2">
        <v>135900</v>
      </c>
      <c r="W118" s="4">
        <v>736</v>
      </c>
      <c r="X118" s="2">
        <v>163000</v>
      </c>
      <c r="AC118" s="2">
        <v>181000</v>
      </c>
      <c r="AD118" s="2">
        <v>109500</v>
      </c>
      <c r="AF118" s="2">
        <v>149900</v>
      </c>
      <c r="AG118" s="2">
        <v>100000</v>
      </c>
    </row>
    <row r="119" spans="11:33" x14ac:dyDescent="0.2">
      <c r="K119" s="4">
        <v>790</v>
      </c>
      <c r="L119" s="2">
        <v>187500</v>
      </c>
      <c r="N119" s="4">
        <v>802</v>
      </c>
      <c r="O119" s="2">
        <v>109900</v>
      </c>
      <c r="T119" s="4">
        <v>298</v>
      </c>
      <c r="U119" s="2">
        <v>239000</v>
      </c>
      <c r="W119" s="4">
        <v>741</v>
      </c>
      <c r="X119" s="2">
        <v>132000</v>
      </c>
      <c r="AC119" s="2">
        <v>155000</v>
      </c>
      <c r="AD119" s="2">
        <v>147400</v>
      </c>
      <c r="AF119" s="2">
        <v>82500</v>
      </c>
      <c r="AG119" s="2">
        <v>134900</v>
      </c>
    </row>
    <row r="120" spans="11:33" x14ac:dyDescent="0.2">
      <c r="K120" s="4">
        <v>792</v>
      </c>
      <c r="L120" s="2">
        <v>146800</v>
      </c>
      <c r="N120" s="4">
        <v>814</v>
      </c>
      <c r="O120" s="2">
        <v>157900</v>
      </c>
      <c r="T120" s="4">
        <v>302</v>
      </c>
      <c r="U120" s="2">
        <v>267000</v>
      </c>
      <c r="W120" s="4">
        <v>751</v>
      </c>
      <c r="X120" s="2">
        <v>96500</v>
      </c>
      <c r="AC120" s="2">
        <v>166000</v>
      </c>
      <c r="AD120" s="2">
        <v>151000</v>
      </c>
      <c r="AF120" s="2">
        <v>360000</v>
      </c>
      <c r="AG120" s="2">
        <v>102000</v>
      </c>
    </row>
    <row r="121" spans="11:33" x14ac:dyDescent="0.2">
      <c r="K121" s="4">
        <v>796</v>
      </c>
      <c r="L121" s="2">
        <v>171000</v>
      </c>
      <c r="N121" s="4">
        <v>822</v>
      </c>
      <c r="O121" s="2">
        <v>93000</v>
      </c>
      <c r="T121" s="4">
        <v>303</v>
      </c>
      <c r="U121" s="2">
        <v>205000</v>
      </c>
      <c r="W121" s="4">
        <v>761</v>
      </c>
      <c r="X121" s="2">
        <v>127500</v>
      </c>
      <c r="AC121" s="2">
        <v>167000</v>
      </c>
      <c r="AD121" s="2">
        <v>130500</v>
      </c>
      <c r="AF121" s="2">
        <v>132000</v>
      </c>
      <c r="AG121" s="2">
        <v>114500</v>
      </c>
    </row>
    <row r="122" spans="11:33" x14ac:dyDescent="0.2">
      <c r="K122" s="4">
        <v>811</v>
      </c>
      <c r="L122" s="2">
        <v>181000</v>
      </c>
      <c r="N122" s="4">
        <v>827</v>
      </c>
      <c r="O122" s="2">
        <v>109500</v>
      </c>
      <c r="T122" s="4">
        <v>304</v>
      </c>
      <c r="U122" s="2">
        <v>149900</v>
      </c>
      <c r="W122" s="4">
        <v>762</v>
      </c>
      <c r="X122" s="2">
        <v>100000</v>
      </c>
      <c r="AC122" s="2">
        <v>100000</v>
      </c>
      <c r="AD122" s="2">
        <v>157500</v>
      </c>
      <c r="AF122" s="2">
        <v>188500</v>
      </c>
      <c r="AG122" s="2">
        <v>128000</v>
      </c>
    </row>
    <row r="123" spans="11:33" x14ac:dyDescent="0.2">
      <c r="K123" s="4">
        <v>819</v>
      </c>
      <c r="L123" s="2">
        <v>155000</v>
      </c>
      <c r="N123" s="4">
        <v>830</v>
      </c>
      <c r="O123" s="2">
        <v>147400</v>
      </c>
      <c r="T123" s="4">
        <v>309</v>
      </c>
      <c r="U123" s="2">
        <v>82500</v>
      </c>
      <c r="W123" s="4">
        <v>771</v>
      </c>
      <c r="X123" s="2">
        <v>134900</v>
      </c>
      <c r="AC123" s="2">
        <v>174900</v>
      </c>
      <c r="AD123" s="2">
        <v>164000</v>
      </c>
      <c r="AF123" s="2">
        <v>270000</v>
      </c>
      <c r="AG123" s="2">
        <v>175000</v>
      </c>
    </row>
    <row r="124" spans="11:33" x14ac:dyDescent="0.2">
      <c r="K124" s="4">
        <v>831</v>
      </c>
      <c r="L124" s="2">
        <v>166000</v>
      </c>
      <c r="N124" s="4">
        <v>832</v>
      </c>
      <c r="O124" s="2">
        <v>151000</v>
      </c>
      <c r="T124" s="4">
        <v>310</v>
      </c>
      <c r="U124" s="2">
        <v>360000</v>
      </c>
      <c r="W124" s="4">
        <v>772</v>
      </c>
      <c r="X124" s="2">
        <v>102000</v>
      </c>
      <c r="AC124" s="2">
        <v>171000</v>
      </c>
      <c r="AD124" s="2">
        <v>158000</v>
      </c>
      <c r="AF124" s="2">
        <v>342643</v>
      </c>
      <c r="AG124" s="2">
        <v>118000</v>
      </c>
    </row>
    <row r="125" spans="11:33" x14ac:dyDescent="0.2">
      <c r="K125" s="4">
        <v>834</v>
      </c>
      <c r="L125" s="2">
        <v>167000</v>
      </c>
      <c r="N125" s="4">
        <v>840</v>
      </c>
      <c r="O125" s="2">
        <v>130500</v>
      </c>
      <c r="T125" s="4">
        <v>312</v>
      </c>
      <c r="U125" s="2">
        <v>132000</v>
      </c>
      <c r="W125" s="4">
        <v>774</v>
      </c>
      <c r="X125" s="2">
        <v>114500</v>
      </c>
      <c r="AC125" s="2">
        <v>213000</v>
      </c>
      <c r="AD125" s="2">
        <v>148500</v>
      </c>
      <c r="AF125" s="2">
        <v>354000</v>
      </c>
      <c r="AG125" s="2">
        <v>223500</v>
      </c>
    </row>
    <row r="126" spans="11:33" x14ac:dyDescent="0.2">
      <c r="K126" s="4">
        <v>838</v>
      </c>
      <c r="L126" s="2">
        <v>100000</v>
      </c>
      <c r="N126" s="4">
        <v>842</v>
      </c>
      <c r="O126" s="2">
        <v>157500</v>
      </c>
      <c r="T126" s="4">
        <v>316</v>
      </c>
      <c r="U126" s="2">
        <v>188500</v>
      </c>
      <c r="W126" s="4">
        <v>785</v>
      </c>
      <c r="X126" s="2">
        <v>128000</v>
      </c>
      <c r="AC126" s="2">
        <v>133500</v>
      </c>
      <c r="AD126" s="2">
        <v>236000</v>
      </c>
      <c r="AF126" s="2">
        <v>126175</v>
      </c>
      <c r="AG126" s="2">
        <v>55993</v>
      </c>
    </row>
    <row r="127" spans="11:33" x14ac:dyDescent="0.2">
      <c r="K127" s="4">
        <v>843</v>
      </c>
      <c r="L127" s="2">
        <v>174900</v>
      </c>
      <c r="N127" s="4">
        <v>853</v>
      </c>
      <c r="O127" s="2">
        <v>164000</v>
      </c>
      <c r="T127" s="4">
        <v>318</v>
      </c>
      <c r="U127" s="2">
        <v>270000</v>
      </c>
      <c r="W127" s="4">
        <v>800</v>
      </c>
      <c r="X127" s="2">
        <v>175000</v>
      </c>
      <c r="AC127" s="2">
        <v>127000</v>
      </c>
      <c r="AD127" s="2">
        <v>109500</v>
      </c>
      <c r="AF127" s="2">
        <v>284000</v>
      </c>
      <c r="AG127" s="2">
        <v>140000</v>
      </c>
    </row>
    <row r="128" spans="11:33" x14ac:dyDescent="0.2">
      <c r="K128" s="4">
        <v>846</v>
      </c>
      <c r="L128" s="2">
        <v>171000</v>
      </c>
      <c r="N128" s="4">
        <v>854</v>
      </c>
      <c r="O128" s="2">
        <v>158000</v>
      </c>
      <c r="T128" s="4">
        <v>321</v>
      </c>
      <c r="U128" s="2">
        <v>342643</v>
      </c>
      <c r="W128" s="4">
        <v>805</v>
      </c>
      <c r="X128" s="2">
        <v>118000</v>
      </c>
      <c r="AC128" s="2">
        <v>174000</v>
      </c>
      <c r="AD128" s="2">
        <v>328900</v>
      </c>
      <c r="AF128" s="2">
        <v>207000</v>
      </c>
      <c r="AG128" s="2">
        <v>153900</v>
      </c>
    </row>
    <row r="129" spans="11:33" x14ac:dyDescent="0.2">
      <c r="K129" s="4">
        <v>847</v>
      </c>
      <c r="L129" s="2">
        <v>213000</v>
      </c>
      <c r="N129" s="4">
        <v>866</v>
      </c>
      <c r="O129" s="2">
        <v>148500</v>
      </c>
      <c r="T129" s="4">
        <v>322</v>
      </c>
      <c r="U129" s="2">
        <v>354000</v>
      </c>
      <c r="W129" s="4">
        <v>808</v>
      </c>
      <c r="X129" s="2">
        <v>223500</v>
      </c>
      <c r="AC129" s="2">
        <v>152000</v>
      </c>
      <c r="AD129" s="2">
        <v>145000</v>
      </c>
      <c r="AF129" s="2">
        <v>192000</v>
      </c>
      <c r="AG129" s="2">
        <v>240000</v>
      </c>
    </row>
    <row r="130" spans="11:33" x14ac:dyDescent="0.2">
      <c r="K130" s="4">
        <v>848</v>
      </c>
      <c r="L130" s="2">
        <v>133500</v>
      </c>
      <c r="N130" s="4">
        <v>870</v>
      </c>
      <c r="O130" s="2">
        <v>236000</v>
      </c>
      <c r="T130" s="4">
        <v>324</v>
      </c>
      <c r="U130" s="2">
        <v>126175</v>
      </c>
      <c r="W130" s="4">
        <v>813</v>
      </c>
      <c r="X130" s="2">
        <v>55993</v>
      </c>
      <c r="AC130" s="2">
        <v>250000</v>
      </c>
      <c r="AD130" s="2">
        <v>135500</v>
      </c>
      <c r="AF130" s="2">
        <v>377426</v>
      </c>
      <c r="AG130" s="2">
        <v>170000</v>
      </c>
    </row>
    <row r="131" spans="11:33" x14ac:dyDescent="0.2">
      <c r="K131" s="4">
        <v>856</v>
      </c>
      <c r="L131" s="2">
        <v>127000</v>
      </c>
      <c r="N131" s="4">
        <v>871</v>
      </c>
      <c r="O131" s="2">
        <v>109500</v>
      </c>
      <c r="T131" s="4">
        <v>333</v>
      </c>
      <c r="U131" s="2">
        <v>284000</v>
      </c>
      <c r="W131" s="4">
        <v>841</v>
      </c>
      <c r="X131" s="2">
        <v>140000</v>
      </c>
      <c r="AC131" s="2">
        <v>152000</v>
      </c>
      <c r="AD131" s="2">
        <v>122900</v>
      </c>
      <c r="AF131" s="2">
        <v>214000</v>
      </c>
      <c r="AG131" s="2">
        <v>189950</v>
      </c>
    </row>
    <row r="132" spans="11:33" x14ac:dyDescent="0.2">
      <c r="K132" s="4">
        <v>858</v>
      </c>
      <c r="L132" s="2">
        <v>174000</v>
      </c>
      <c r="N132" s="4">
        <v>886</v>
      </c>
      <c r="O132" s="2">
        <v>328900</v>
      </c>
      <c r="T132" s="4">
        <v>334</v>
      </c>
      <c r="U132" s="2">
        <v>207000</v>
      </c>
      <c r="W132" s="4">
        <v>845</v>
      </c>
      <c r="X132" s="2">
        <v>153900</v>
      </c>
      <c r="AC132" s="2">
        <v>133000</v>
      </c>
      <c r="AD132" s="2">
        <v>153000</v>
      </c>
      <c r="AF132" s="2">
        <v>202900</v>
      </c>
      <c r="AG132" s="2">
        <v>66500</v>
      </c>
    </row>
    <row r="133" spans="11:33" x14ac:dyDescent="0.2">
      <c r="K133" s="4">
        <v>859</v>
      </c>
      <c r="L133" s="2">
        <v>152000</v>
      </c>
      <c r="N133" s="4">
        <v>887</v>
      </c>
      <c r="O133" s="2">
        <v>145000</v>
      </c>
      <c r="T133" s="4">
        <v>335</v>
      </c>
      <c r="U133" s="2">
        <v>192000</v>
      </c>
      <c r="W133" s="4">
        <v>849</v>
      </c>
      <c r="X133" s="2">
        <v>240000</v>
      </c>
      <c r="AC133" s="2">
        <v>132250</v>
      </c>
      <c r="AD133" s="2">
        <v>154300</v>
      </c>
      <c r="AF133" s="2">
        <v>154000</v>
      </c>
      <c r="AG133" s="2">
        <v>118500</v>
      </c>
    </row>
    <row r="134" spans="11:33" x14ac:dyDescent="0.2">
      <c r="K134" s="4">
        <v>860</v>
      </c>
      <c r="L134" s="2">
        <v>250000</v>
      </c>
      <c r="N134" s="4">
        <v>888</v>
      </c>
      <c r="O134" s="2">
        <v>135500</v>
      </c>
      <c r="T134" s="4">
        <v>337</v>
      </c>
      <c r="U134" s="2">
        <v>377426</v>
      </c>
      <c r="W134" s="4">
        <v>855</v>
      </c>
      <c r="X134" s="2">
        <v>170000</v>
      </c>
      <c r="AC134" s="2">
        <v>148000</v>
      </c>
      <c r="AD134" s="2">
        <v>88000</v>
      </c>
      <c r="AF134" s="2">
        <v>95000</v>
      </c>
      <c r="AG134" s="2">
        <v>268000</v>
      </c>
    </row>
    <row r="135" spans="11:33" x14ac:dyDescent="0.2">
      <c r="K135" s="4">
        <v>863</v>
      </c>
      <c r="L135" s="2">
        <v>152000</v>
      </c>
      <c r="N135" s="4">
        <v>891</v>
      </c>
      <c r="O135" s="2">
        <v>122900</v>
      </c>
      <c r="T135" s="4">
        <v>338</v>
      </c>
      <c r="U135" s="2">
        <v>214000</v>
      </c>
      <c r="W135" s="4">
        <v>861</v>
      </c>
      <c r="X135" s="2">
        <v>189950</v>
      </c>
      <c r="AC135" s="2">
        <v>187500</v>
      </c>
      <c r="AD135" s="2">
        <v>145000</v>
      </c>
      <c r="AF135" s="2">
        <v>105900</v>
      </c>
      <c r="AG135" s="2">
        <v>149500</v>
      </c>
    </row>
    <row r="136" spans="11:33" x14ac:dyDescent="0.2">
      <c r="K136" s="4">
        <v>874</v>
      </c>
      <c r="L136" s="2">
        <v>133000</v>
      </c>
      <c r="N136" s="4">
        <v>902</v>
      </c>
      <c r="O136" s="2">
        <v>153000</v>
      </c>
      <c r="T136" s="4">
        <v>341</v>
      </c>
      <c r="U136" s="2">
        <v>202900</v>
      </c>
      <c r="W136" s="4">
        <v>875</v>
      </c>
      <c r="X136" s="2">
        <v>66500</v>
      </c>
      <c r="AC136" s="2">
        <v>100000</v>
      </c>
      <c r="AD136" s="2">
        <v>176500</v>
      </c>
      <c r="AF136" s="2">
        <v>177500</v>
      </c>
      <c r="AG136" s="2">
        <v>165000</v>
      </c>
    </row>
    <row r="137" spans="11:33" x14ac:dyDescent="0.2">
      <c r="K137" s="4">
        <v>877</v>
      </c>
      <c r="L137" s="2">
        <v>132250</v>
      </c>
      <c r="N137" s="4">
        <v>911</v>
      </c>
      <c r="O137" s="2">
        <v>154300</v>
      </c>
      <c r="T137" s="4">
        <v>349</v>
      </c>
      <c r="U137" s="2">
        <v>154000</v>
      </c>
      <c r="W137" s="4">
        <v>884</v>
      </c>
      <c r="X137" s="2">
        <v>118500</v>
      </c>
      <c r="AC137" s="2">
        <v>172500</v>
      </c>
      <c r="AD137" s="2">
        <v>145900</v>
      </c>
      <c r="AF137" s="2">
        <v>280000</v>
      </c>
      <c r="AG137" s="2">
        <v>106500</v>
      </c>
    </row>
    <row r="138" spans="11:33" x14ac:dyDescent="0.2">
      <c r="K138" s="4">
        <v>879</v>
      </c>
      <c r="L138" s="2">
        <v>148000</v>
      </c>
      <c r="N138" s="4">
        <v>913</v>
      </c>
      <c r="O138" s="2">
        <v>88000</v>
      </c>
      <c r="T138" s="4">
        <v>353</v>
      </c>
      <c r="U138" s="2">
        <v>95000</v>
      </c>
      <c r="W138" s="4">
        <v>889</v>
      </c>
      <c r="X138" s="2">
        <v>268000</v>
      </c>
      <c r="AC138" s="2">
        <v>154500</v>
      </c>
      <c r="AD138" s="2">
        <v>176000</v>
      </c>
      <c r="AF138" s="2">
        <v>156000</v>
      </c>
      <c r="AG138" s="2">
        <v>242000</v>
      </c>
    </row>
    <row r="139" spans="11:33" x14ac:dyDescent="0.2">
      <c r="K139" s="4">
        <v>882</v>
      </c>
      <c r="L139" s="2">
        <v>187500</v>
      </c>
      <c r="N139" s="4">
        <v>914</v>
      </c>
      <c r="O139" s="2">
        <v>145000</v>
      </c>
      <c r="T139" s="4">
        <v>354</v>
      </c>
      <c r="U139" s="2">
        <v>105900</v>
      </c>
      <c r="W139" s="4">
        <v>890</v>
      </c>
      <c r="X139" s="2">
        <v>149500</v>
      </c>
      <c r="AC139" s="2">
        <v>140000</v>
      </c>
      <c r="AD139" s="2">
        <v>79900</v>
      </c>
      <c r="AF139" s="2">
        <v>147000</v>
      </c>
      <c r="AG139" s="2">
        <v>116500</v>
      </c>
    </row>
    <row r="140" spans="11:33" x14ac:dyDescent="0.2">
      <c r="K140" s="4">
        <v>885</v>
      </c>
      <c r="L140" s="2">
        <v>100000</v>
      </c>
      <c r="N140" s="4">
        <v>920</v>
      </c>
      <c r="O140" s="2">
        <v>176500</v>
      </c>
      <c r="T140" s="4">
        <v>356</v>
      </c>
      <c r="U140" s="2">
        <v>177500</v>
      </c>
      <c r="W140" s="4">
        <v>894</v>
      </c>
      <c r="X140" s="2">
        <v>165000</v>
      </c>
      <c r="AC140" s="2">
        <v>135000</v>
      </c>
      <c r="AD140" s="2">
        <v>244400</v>
      </c>
      <c r="AF140" s="2">
        <v>172400</v>
      </c>
      <c r="AG140" s="2">
        <v>135000</v>
      </c>
    </row>
    <row r="141" spans="11:33" x14ac:dyDescent="0.2">
      <c r="K141" s="4">
        <v>892</v>
      </c>
      <c r="L141" s="2">
        <v>172500</v>
      </c>
      <c r="N141" s="4">
        <v>922</v>
      </c>
      <c r="O141" s="2">
        <v>145900</v>
      </c>
      <c r="T141" s="4">
        <v>360</v>
      </c>
      <c r="U141" s="2">
        <v>280000</v>
      </c>
      <c r="W141" s="4">
        <v>897</v>
      </c>
      <c r="X141" s="2">
        <v>106500</v>
      </c>
      <c r="AC141" s="2">
        <v>110000</v>
      </c>
      <c r="AD141" s="2">
        <v>150000</v>
      </c>
      <c r="AF141" s="2">
        <v>219500</v>
      </c>
      <c r="AG141" s="2">
        <v>85500</v>
      </c>
    </row>
    <row r="142" spans="11:33" x14ac:dyDescent="0.2">
      <c r="K142" s="4">
        <v>893</v>
      </c>
      <c r="L142" s="2">
        <v>154500</v>
      </c>
      <c r="N142" s="4">
        <v>928</v>
      </c>
      <c r="O142" s="2">
        <v>176000</v>
      </c>
      <c r="T142" s="4">
        <v>361</v>
      </c>
      <c r="U142" s="2">
        <v>156000</v>
      </c>
      <c r="W142" s="4">
        <v>935</v>
      </c>
      <c r="X142" s="2">
        <v>242000</v>
      </c>
      <c r="AC142" s="2">
        <v>125500</v>
      </c>
      <c r="AD142" s="2">
        <v>145000</v>
      </c>
      <c r="AF142" s="2">
        <v>148000</v>
      </c>
      <c r="AG142" s="2">
        <v>168000</v>
      </c>
    </row>
    <row r="143" spans="11:33" x14ac:dyDescent="0.2">
      <c r="K143" s="4">
        <v>896</v>
      </c>
      <c r="L143" s="2">
        <v>140000</v>
      </c>
      <c r="N143" s="4">
        <v>936</v>
      </c>
      <c r="O143" s="2">
        <v>79900</v>
      </c>
      <c r="T143" s="4">
        <v>366</v>
      </c>
      <c r="U143" s="2">
        <v>147000</v>
      </c>
      <c r="W143" s="4">
        <v>961</v>
      </c>
      <c r="X143" s="2">
        <v>116500</v>
      </c>
      <c r="AC143" s="2">
        <v>128000</v>
      </c>
      <c r="AD143" s="2">
        <v>124000</v>
      </c>
      <c r="AF143" s="2">
        <v>394432</v>
      </c>
      <c r="AG143" s="2">
        <v>187000</v>
      </c>
    </row>
    <row r="144" spans="11:33" x14ac:dyDescent="0.2">
      <c r="K144" s="4">
        <v>900</v>
      </c>
      <c r="L144" s="2">
        <v>135000</v>
      </c>
      <c r="N144" s="4">
        <v>940</v>
      </c>
      <c r="O144" s="2">
        <v>244400</v>
      </c>
      <c r="T144" s="4">
        <v>371</v>
      </c>
      <c r="U144" s="2">
        <v>172400</v>
      </c>
      <c r="W144" s="4">
        <v>968</v>
      </c>
      <c r="X144" s="2">
        <v>135000</v>
      </c>
      <c r="AC144" s="2">
        <v>131000</v>
      </c>
      <c r="AD144" s="2">
        <v>132000</v>
      </c>
      <c r="AF144" s="2">
        <v>179000</v>
      </c>
      <c r="AG144" s="2">
        <v>136500</v>
      </c>
    </row>
    <row r="145" spans="11:33" x14ac:dyDescent="0.2">
      <c r="K145" s="4">
        <v>901</v>
      </c>
      <c r="L145" s="2">
        <v>110000</v>
      </c>
      <c r="N145" s="4">
        <v>943</v>
      </c>
      <c r="O145" s="2">
        <v>150000</v>
      </c>
      <c r="T145" s="4">
        <v>375</v>
      </c>
      <c r="U145" s="2">
        <v>219500</v>
      </c>
      <c r="W145" s="4">
        <v>977</v>
      </c>
      <c r="X145" s="2">
        <v>85500</v>
      </c>
      <c r="AC145" s="2">
        <v>143500</v>
      </c>
      <c r="AD145" s="2">
        <v>155000</v>
      </c>
      <c r="AF145" s="2">
        <v>187750</v>
      </c>
      <c r="AG145" s="2">
        <v>91000</v>
      </c>
    </row>
    <row r="146" spans="11:33" x14ac:dyDescent="0.2">
      <c r="K146" s="4">
        <v>905</v>
      </c>
      <c r="L146" s="2">
        <v>125500</v>
      </c>
      <c r="N146" s="4">
        <v>956</v>
      </c>
      <c r="O146" s="2">
        <v>145000</v>
      </c>
      <c r="T146" s="4">
        <v>377</v>
      </c>
      <c r="U146" s="2">
        <v>148000</v>
      </c>
      <c r="W146" s="4">
        <v>992</v>
      </c>
      <c r="X146" s="2">
        <v>168000</v>
      </c>
      <c r="AC146" s="2">
        <v>238000</v>
      </c>
      <c r="AD146" s="2">
        <v>160000</v>
      </c>
      <c r="AF146" s="2">
        <v>213500</v>
      </c>
      <c r="AG146" s="2">
        <v>86000</v>
      </c>
    </row>
    <row r="147" spans="11:33" x14ac:dyDescent="0.2">
      <c r="K147" s="4">
        <v>906</v>
      </c>
      <c r="L147" s="2">
        <v>128000</v>
      </c>
      <c r="N147" s="4">
        <v>957</v>
      </c>
      <c r="O147" s="2">
        <v>124000</v>
      </c>
      <c r="T147" s="4">
        <v>379</v>
      </c>
      <c r="U147" s="2">
        <v>394432</v>
      </c>
      <c r="W147" s="4">
        <v>993</v>
      </c>
      <c r="X147" s="2">
        <v>187000</v>
      </c>
      <c r="AC147" s="2">
        <v>201000</v>
      </c>
      <c r="AD147" s="2">
        <v>165000</v>
      </c>
      <c r="AF147" s="2">
        <v>192000</v>
      </c>
      <c r="AG147" s="2">
        <v>102000</v>
      </c>
    </row>
    <row r="148" spans="11:33" x14ac:dyDescent="0.2">
      <c r="K148" s="4">
        <v>909</v>
      </c>
      <c r="L148" s="2">
        <v>131000</v>
      </c>
      <c r="N148" s="4">
        <v>958</v>
      </c>
      <c r="O148" s="2">
        <v>132000</v>
      </c>
      <c r="T148" s="4">
        <v>380</v>
      </c>
      <c r="U148" s="2">
        <v>179000</v>
      </c>
      <c r="W148" s="4">
        <v>997</v>
      </c>
      <c r="X148" s="2">
        <v>136500</v>
      </c>
      <c r="AC148" s="2">
        <v>222000</v>
      </c>
      <c r="AD148" s="2">
        <v>110000</v>
      </c>
      <c r="AF148" s="2">
        <v>191000</v>
      </c>
      <c r="AG148" s="2">
        <v>135000</v>
      </c>
    </row>
    <row r="149" spans="11:33" x14ac:dyDescent="0.2">
      <c r="K149" s="4">
        <v>912</v>
      </c>
      <c r="L149" s="2">
        <v>143500</v>
      </c>
      <c r="N149" s="4">
        <v>960</v>
      </c>
      <c r="O149" s="2">
        <v>155000</v>
      </c>
      <c r="T149" s="4">
        <v>382</v>
      </c>
      <c r="U149" s="2">
        <v>187750</v>
      </c>
      <c r="W149" s="4">
        <v>999</v>
      </c>
      <c r="X149" s="2">
        <v>91000</v>
      </c>
      <c r="AC149" s="2">
        <v>143000</v>
      </c>
      <c r="AD149" s="2">
        <v>125000</v>
      </c>
      <c r="AF149" s="2">
        <v>426000</v>
      </c>
      <c r="AG149" s="2">
        <v>165000</v>
      </c>
    </row>
    <row r="150" spans="11:33" x14ac:dyDescent="0.2">
      <c r="K150" s="4">
        <v>919</v>
      </c>
      <c r="L150" s="2">
        <v>238000</v>
      </c>
      <c r="N150" s="4">
        <v>967</v>
      </c>
      <c r="O150" s="2">
        <v>160000</v>
      </c>
      <c r="T150" s="4">
        <v>383</v>
      </c>
      <c r="U150" s="2">
        <v>213500</v>
      </c>
      <c r="W150" s="4">
        <v>1002</v>
      </c>
      <c r="X150" s="2">
        <v>86000</v>
      </c>
      <c r="AC150" s="2">
        <v>137500</v>
      </c>
      <c r="AD150" s="2">
        <v>121600</v>
      </c>
      <c r="AF150" s="2">
        <v>215000</v>
      </c>
      <c r="AG150" s="2">
        <v>87000</v>
      </c>
    </row>
    <row r="151" spans="11:33" x14ac:dyDescent="0.2">
      <c r="K151" s="4">
        <v>921</v>
      </c>
      <c r="L151" s="2">
        <v>201000</v>
      </c>
      <c r="N151" s="4">
        <v>976</v>
      </c>
      <c r="O151" s="2">
        <v>165000</v>
      </c>
      <c r="T151" s="4">
        <v>386</v>
      </c>
      <c r="U151" s="2">
        <v>192000</v>
      </c>
      <c r="W151" s="4">
        <v>1010</v>
      </c>
      <c r="X151" s="2">
        <v>102000</v>
      </c>
      <c r="AC151" s="2">
        <v>143000</v>
      </c>
      <c r="AD151" s="2">
        <v>85000</v>
      </c>
      <c r="AF151" s="2">
        <v>169500</v>
      </c>
      <c r="AG151" s="2">
        <v>197000</v>
      </c>
    </row>
    <row r="152" spans="11:33" x14ac:dyDescent="0.2">
      <c r="K152" s="4">
        <v>930</v>
      </c>
      <c r="L152" s="2">
        <v>222000</v>
      </c>
      <c r="N152" s="4">
        <v>979</v>
      </c>
      <c r="O152" s="2">
        <v>110000</v>
      </c>
      <c r="T152" s="4">
        <v>389</v>
      </c>
      <c r="U152" s="2">
        <v>191000</v>
      </c>
      <c r="W152" s="4">
        <v>1011</v>
      </c>
      <c r="X152" s="2">
        <v>135000</v>
      </c>
      <c r="AC152" s="2">
        <v>172000</v>
      </c>
      <c r="AD152" s="2">
        <v>119200</v>
      </c>
      <c r="AF152" s="2">
        <v>164990</v>
      </c>
      <c r="AG152" s="2">
        <v>84000</v>
      </c>
    </row>
    <row r="153" spans="11:33" x14ac:dyDescent="0.2">
      <c r="K153" s="4">
        <v>944</v>
      </c>
      <c r="L153" s="2">
        <v>143000</v>
      </c>
      <c r="N153" s="4">
        <v>986</v>
      </c>
      <c r="O153" s="2">
        <v>125000</v>
      </c>
      <c r="T153" s="4">
        <v>390</v>
      </c>
      <c r="U153" s="2">
        <v>426000</v>
      </c>
      <c r="W153" s="4">
        <v>1013</v>
      </c>
      <c r="X153" s="2">
        <v>165000</v>
      </c>
      <c r="AC153" s="2">
        <v>272000</v>
      </c>
      <c r="AD153" s="2">
        <v>167500</v>
      </c>
      <c r="AF153" s="2">
        <v>258000</v>
      </c>
      <c r="AG153" s="2">
        <v>155000</v>
      </c>
    </row>
    <row r="154" spans="11:33" x14ac:dyDescent="0.2">
      <c r="K154" s="4">
        <v>945</v>
      </c>
      <c r="L154" s="2">
        <v>137500</v>
      </c>
      <c r="N154" s="4">
        <v>996</v>
      </c>
      <c r="O154" s="2">
        <v>121600</v>
      </c>
      <c r="T154" s="4">
        <v>392</v>
      </c>
      <c r="U154" s="2">
        <v>215000</v>
      </c>
      <c r="W154" s="4">
        <v>1023</v>
      </c>
      <c r="X154" s="2">
        <v>87000</v>
      </c>
      <c r="AC154" s="2">
        <v>140000</v>
      </c>
      <c r="AD154" s="2">
        <v>310000</v>
      </c>
      <c r="AF154" s="2">
        <v>280000</v>
      </c>
      <c r="AG154" s="2">
        <v>90000</v>
      </c>
    </row>
    <row r="155" spans="11:33" x14ac:dyDescent="0.2">
      <c r="K155" s="4">
        <v>947</v>
      </c>
      <c r="L155" s="2">
        <v>143000</v>
      </c>
      <c r="N155" s="4">
        <v>1014</v>
      </c>
      <c r="O155" s="2">
        <v>85000</v>
      </c>
      <c r="T155" s="4">
        <v>398</v>
      </c>
      <c r="U155" s="2">
        <v>169500</v>
      </c>
      <c r="W155" s="4">
        <v>1032</v>
      </c>
      <c r="X155" s="2">
        <v>197000</v>
      </c>
      <c r="AC155" s="2">
        <v>167500</v>
      </c>
      <c r="AD155" s="2">
        <v>119750</v>
      </c>
      <c r="AF155" s="2">
        <v>339750</v>
      </c>
      <c r="AG155" s="2">
        <v>328000</v>
      </c>
    </row>
    <row r="156" spans="11:33" x14ac:dyDescent="0.2">
      <c r="K156" s="4">
        <v>954</v>
      </c>
      <c r="L156" s="2">
        <v>172000</v>
      </c>
      <c r="N156" s="4">
        <v>1015</v>
      </c>
      <c r="O156" s="2">
        <v>119200</v>
      </c>
      <c r="T156" s="4">
        <v>402</v>
      </c>
      <c r="U156" s="2">
        <v>164990</v>
      </c>
      <c r="W156" s="4">
        <v>1036</v>
      </c>
      <c r="X156" s="2">
        <v>84000</v>
      </c>
      <c r="AC156" s="2">
        <v>185000</v>
      </c>
      <c r="AD156" s="2">
        <v>84900</v>
      </c>
      <c r="AF156" s="2">
        <v>228000</v>
      </c>
      <c r="AG156" s="2">
        <v>219500</v>
      </c>
    </row>
    <row r="157" spans="11:33" x14ac:dyDescent="0.2">
      <c r="K157" s="4">
        <v>962</v>
      </c>
      <c r="L157" s="2">
        <v>272000</v>
      </c>
      <c r="N157" s="4">
        <v>1027</v>
      </c>
      <c r="O157" s="2">
        <v>167500</v>
      </c>
      <c r="T157" s="4">
        <v>404</v>
      </c>
      <c r="U157" s="2">
        <v>258000</v>
      </c>
      <c r="W157" s="4">
        <v>1041</v>
      </c>
      <c r="X157" s="2">
        <v>155000</v>
      </c>
      <c r="AC157" s="2">
        <v>149900</v>
      </c>
      <c r="AD157" s="2">
        <v>220000</v>
      </c>
      <c r="AF157" s="2">
        <v>181134</v>
      </c>
      <c r="AG157" s="2">
        <v>170000</v>
      </c>
    </row>
    <row r="158" spans="11:33" x14ac:dyDescent="0.2">
      <c r="K158" s="4">
        <v>970</v>
      </c>
      <c r="L158" s="2">
        <v>140000</v>
      </c>
      <c r="N158" s="4">
        <v>1033</v>
      </c>
      <c r="O158" s="2">
        <v>310000</v>
      </c>
      <c r="T158" s="4">
        <v>409</v>
      </c>
      <c r="U158" s="2">
        <v>280000</v>
      </c>
      <c r="W158" s="4">
        <v>1063</v>
      </c>
      <c r="X158" s="2">
        <v>90000</v>
      </c>
      <c r="AC158" s="2">
        <v>187500</v>
      </c>
      <c r="AD158" s="2">
        <v>81000</v>
      </c>
      <c r="AF158" s="2">
        <v>142000</v>
      </c>
      <c r="AG158" s="2">
        <v>127000</v>
      </c>
    </row>
    <row r="159" spans="11:33" x14ac:dyDescent="0.2">
      <c r="K159" s="4">
        <v>975</v>
      </c>
      <c r="L159" s="2">
        <v>167500</v>
      </c>
      <c r="N159" s="4">
        <v>1035</v>
      </c>
      <c r="O159" s="2">
        <v>119750</v>
      </c>
      <c r="T159" s="4">
        <v>410</v>
      </c>
      <c r="U159" s="2">
        <v>339750</v>
      </c>
      <c r="W159" s="4">
        <v>1066</v>
      </c>
      <c r="X159" s="2">
        <v>328000</v>
      </c>
      <c r="AC159" s="2">
        <v>160000</v>
      </c>
      <c r="AD159" s="2">
        <v>110500</v>
      </c>
      <c r="AF159" s="2">
        <v>206300</v>
      </c>
      <c r="AG159" s="2">
        <v>60000</v>
      </c>
    </row>
    <row r="160" spans="11:33" x14ac:dyDescent="0.2">
      <c r="K160" s="4">
        <v>998</v>
      </c>
      <c r="L160" s="2">
        <v>185000</v>
      </c>
      <c r="N160" s="4">
        <v>1050</v>
      </c>
      <c r="O160" s="2">
        <v>84900</v>
      </c>
      <c r="T160" s="4">
        <v>415</v>
      </c>
      <c r="U160" s="2">
        <v>228000</v>
      </c>
      <c r="W160" s="4">
        <v>1076</v>
      </c>
      <c r="X160" s="2">
        <v>219500</v>
      </c>
      <c r="AC160" s="2">
        <v>118000</v>
      </c>
      <c r="AD160" s="2">
        <v>135000</v>
      </c>
      <c r="AF160" s="2">
        <v>315000</v>
      </c>
      <c r="AG160" s="2">
        <v>135000</v>
      </c>
    </row>
    <row r="161" spans="11:33" x14ac:dyDescent="0.2">
      <c r="K161" s="4">
        <v>1006</v>
      </c>
      <c r="L161" s="2">
        <v>149900</v>
      </c>
      <c r="N161" s="4">
        <v>1060</v>
      </c>
      <c r="O161" s="2">
        <v>220000</v>
      </c>
      <c r="T161" s="4">
        <v>416</v>
      </c>
      <c r="U161" s="2">
        <v>181134</v>
      </c>
      <c r="W161" s="4">
        <v>1077</v>
      </c>
      <c r="X161" s="2">
        <v>170000</v>
      </c>
      <c r="AC161" s="2">
        <v>173000</v>
      </c>
      <c r="AD161" s="2">
        <v>135000</v>
      </c>
      <c r="AF161" s="2">
        <v>195400</v>
      </c>
      <c r="AG161" s="2">
        <v>134500</v>
      </c>
    </row>
    <row r="162" spans="11:33" x14ac:dyDescent="0.2">
      <c r="K162" s="4">
        <v>1018</v>
      </c>
      <c r="L162" s="2">
        <v>187500</v>
      </c>
      <c r="N162" s="4">
        <v>1062</v>
      </c>
      <c r="O162" s="2">
        <v>81000</v>
      </c>
      <c r="T162" s="4">
        <v>420</v>
      </c>
      <c r="U162" s="2">
        <v>142000</v>
      </c>
      <c r="W162" s="4">
        <v>1097</v>
      </c>
      <c r="X162" s="2">
        <v>127000</v>
      </c>
      <c r="AC162" s="2">
        <v>262280</v>
      </c>
      <c r="AD162" s="2">
        <v>154000</v>
      </c>
      <c r="AF162" s="2">
        <v>181000</v>
      </c>
      <c r="AG162" s="2">
        <v>117500</v>
      </c>
    </row>
    <row r="163" spans="11:33" x14ac:dyDescent="0.2">
      <c r="K163" s="4">
        <v>1019</v>
      </c>
      <c r="L163" s="2">
        <v>160000</v>
      </c>
      <c r="N163" s="4">
        <v>1064</v>
      </c>
      <c r="O163" s="2">
        <v>110500</v>
      </c>
      <c r="T163" s="4">
        <v>421</v>
      </c>
      <c r="U163" s="2">
        <v>206300</v>
      </c>
      <c r="W163" s="4">
        <v>1101</v>
      </c>
      <c r="X163" s="2">
        <v>60000</v>
      </c>
      <c r="AC163" s="2">
        <v>115000</v>
      </c>
      <c r="AD163" s="2">
        <v>91500</v>
      </c>
      <c r="AF163" s="2">
        <v>212000</v>
      </c>
      <c r="AG163" s="2">
        <v>102000</v>
      </c>
    </row>
    <row r="164" spans="11:33" x14ac:dyDescent="0.2">
      <c r="K164" s="4">
        <v>1030</v>
      </c>
      <c r="L164" s="2">
        <v>118000</v>
      </c>
      <c r="N164" s="4">
        <v>1070</v>
      </c>
      <c r="O164" s="2">
        <v>135000</v>
      </c>
      <c r="T164" s="4">
        <v>424</v>
      </c>
      <c r="U164" s="2">
        <v>315000</v>
      </c>
      <c r="W164" s="4">
        <v>1103</v>
      </c>
      <c r="X164" s="2">
        <v>135000</v>
      </c>
      <c r="AC164" s="2">
        <v>144500</v>
      </c>
      <c r="AD164" s="2">
        <v>197000</v>
      </c>
      <c r="AF164" s="2">
        <v>555000</v>
      </c>
      <c r="AG164" s="2">
        <v>80000</v>
      </c>
    </row>
    <row r="165" spans="11:33" x14ac:dyDescent="0.2">
      <c r="K165" s="4">
        <v>1042</v>
      </c>
      <c r="L165" s="2">
        <v>173000</v>
      </c>
      <c r="N165" s="4">
        <v>1071</v>
      </c>
      <c r="O165" s="2">
        <v>135000</v>
      </c>
      <c r="T165" s="4">
        <v>429</v>
      </c>
      <c r="U165" s="2">
        <v>195400</v>
      </c>
      <c r="W165" s="4">
        <v>1114</v>
      </c>
      <c r="X165" s="2">
        <v>134500</v>
      </c>
      <c r="AC165" s="2">
        <v>248000</v>
      </c>
      <c r="AD165" s="2">
        <v>160000</v>
      </c>
      <c r="AF165" s="2">
        <v>118000</v>
      </c>
      <c r="AG165" s="2">
        <v>180000</v>
      </c>
    </row>
    <row r="166" spans="11:33" x14ac:dyDescent="0.2">
      <c r="K166" s="4">
        <v>1044</v>
      </c>
      <c r="L166" s="2">
        <v>262280</v>
      </c>
      <c r="N166" s="4">
        <v>1072</v>
      </c>
      <c r="O166" s="2">
        <v>154000</v>
      </c>
      <c r="T166" s="4">
        <v>434</v>
      </c>
      <c r="U166" s="2">
        <v>181000</v>
      </c>
      <c r="W166" s="4">
        <v>1133</v>
      </c>
      <c r="X166" s="2">
        <v>117500</v>
      </c>
      <c r="AC166" s="2">
        <v>167900</v>
      </c>
      <c r="AD166" s="2">
        <v>136500</v>
      </c>
      <c r="AF166" s="2">
        <v>210000</v>
      </c>
      <c r="AG166" s="2">
        <v>116900</v>
      </c>
    </row>
    <row r="167" spans="11:33" x14ac:dyDescent="0.2">
      <c r="K167" s="4">
        <v>1049</v>
      </c>
      <c r="L167" s="2">
        <v>115000</v>
      </c>
      <c r="N167" s="4">
        <v>1073</v>
      </c>
      <c r="O167" s="2">
        <v>91500</v>
      </c>
      <c r="T167" s="4">
        <v>436</v>
      </c>
      <c r="U167" s="2">
        <v>212000</v>
      </c>
      <c r="W167" s="4">
        <v>1136</v>
      </c>
      <c r="X167" s="2">
        <v>102000</v>
      </c>
      <c r="AC167" s="2">
        <v>159500</v>
      </c>
      <c r="AD167" s="2">
        <v>146000</v>
      </c>
      <c r="AF167" s="2">
        <v>199900</v>
      </c>
      <c r="AG167" s="2">
        <v>120500</v>
      </c>
    </row>
    <row r="168" spans="11:33" x14ac:dyDescent="0.2">
      <c r="K168" s="4">
        <v>1054</v>
      </c>
      <c r="L168" s="2">
        <v>144500</v>
      </c>
      <c r="N168" s="4">
        <v>1090</v>
      </c>
      <c r="O168" s="2">
        <v>197000</v>
      </c>
      <c r="T168" s="4">
        <v>441</v>
      </c>
      <c r="U168" s="2">
        <v>555000</v>
      </c>
      <c r="W168" s="4">
        <v>1144</v>
      </c>
      <c r="X168" s="2">
        <v>80000</v>
      </c>
      <c r="AC168" s="2">
        <v>133000</v>
      </c>
      <c r="AD168" s="2">
        <v>129000</v>
      </c>
      <c r="AF168" s="2">
        <v>204000</v>
      </c>
      <c r="AG168" s="2">
        <v>239000</v>
      </c>
    </row>
    <row r="169" spans="11:33" x14ac:dyDescent="0.2">
      <c r="K169" s="4">
        <v>1058</v>
      </c>
      <c r="L169" s="2">
        <v>248000</v>
      </c>
      <c r="N169" s="4">
        <v>1092</v>
      </c>
      <c r="O169" s="2">
        <v>160000</v>
      </c>
      <c r="T169" s="4">
        <v>442</v>
      </c>
      <c r="U169" s="2">
        <v>118000</v>
      </c>
      <c r="W169" s="4">
        <v>1147</v>
      </c>
      <c r="X169" s="2">
        <v>180000</v>
      </c>
      <c r="AC169" s="2">
        <v>160000</v>
      </c>
      <c r="AD169" s="2">
        <v>128000</v>
      </c>
      <c r="AF169" s="2">
        <v>210000</v>
      </c>
      <c r="AG169" s="2">
        <v>154900</v>
      </c>
    </row>
    <row r="170" spans="11:33" x14ac:dyDescent="0.2">
      <c r="K170" s="4">
        <v>1068</v>
      </c>
      <c r="L170" s="2">
        <v>167900</v>
      </c>
      <c r="N170" s="4">
        <v>1093</v>
      </c>
      <c r="O170" s="2">
        <v>136500</v>
      </c>
      <c r="T170" s="4">
        <v>445</v>
      </c>
      <c r="U170" s="2">
        <v>210000</v>
      </c>
      <c r="W170" s="4">
        <v>1149</v>
      </c>
      <c r="X170" s="2">
        <v>116900</v>
      </c>
      <c r="AC170" s="2">
        <v>187500</v>
      </c>
      <c r="AD170" s="2">
        <v>280000</v>
      </c>
      <c r="AF170" s="2">
        <v>263435</v>
      </c>
      <c r="AG170" s="2">
        <v>93000</v>
      </c>
    </row>
    <row r="171" spans="11:33" x14ac:dyDescent="0.2">
      <c r="K171" s="4">
        <v>1074</v>
      </c>
      <c r="L171" s="2">
        <v>159500</v>
      </c>
      <c r="N171" s="4">
        <v>1094</v>
      </c>
      <c r="O171" s="2">
        <v>146000</v>
      </c>
      <c r="T171" s="4">
        <v>448</v>
      </c>
      <c r="U171" s="2">
        <v>199900</v>
      </c>
      <c r="W171" s="4">
        <v>1154</v>
      </c>
      <c r="X171" s="2">
        <v>120500</v>
      </c>
      <c r="AC171" s="2">
        <v>147000</v>
      </c>
      <c r="AD171" s="2">
        <v>117000</v>
      </c>
      <c r="AF171" s="2">
        <v>178740</v>
      </c>
      <c r="AG171" s="2">
        <v>745000</v>
      </c>
    </row>
    <row r="172" spans="11:33" x14ac:dyDescent="0.2">
      <c r="K172" s="4">
        <v>1082</v>
      </c>
      <c r="L172" s="2">
        <v>133000</v>
      </c>
      <c r="N172" s="4">
        <v>1095</v>
      </c>
      <c r="O172" s="2">
        <v>129000</v>
      </c>
      <c r="T172" s="4">
        <v>453</v>
      </c>
      <c r="U172" s="2">
        <v>204000</v>
      </c>
      <c r="W172" s="4">
        <v>1175</v>
      </c>
      <c r="X172" s="2">
        <v>239000</v>
      </c>
      <c r="AC172" s="2">
        <v>170000</v>
      </c>
      <c r="AD172" s="2">
        <v>140000</v>
      </c>
      <c r="AF172" s="2">
        <v>250000</v>
      </c>
      <c r="AG172" s="2">
        <v>117000</v>
      </c>
    </row>
    <row r="173" spans="11:33" x14ac:dyDescent="0.2">
      <c r="K173" s="4">
        <v>1084</v>
      </c>
      <c r="L173" s="2">
        <v>160000</v>
      </c>
      <c r="N173" s="4">
        <v>1099</v>
      </c>
      <c r="O173" s="2">
        <v>128000</v>
      </c>
      <c r="T173" s="4">
        <v>454</v>
      </c>
      <c r="U173" s="2">
        <v>210000</v>
      </c>
      <c r="W173" s="4">
        <v>1179</v>
      </c>
      <c r="X173" s="2">
        <v>154900</v>
      </c>
      <c r="AC173" s="2">
        <v>119500</v>
      </c>
      <c r="AD173" s="2">
        <v>140000</v>
      </c>
      <c r="AF173" s="2">
        <v>148000</v>
      </c>
      <c r="AG173" s="2">
        <v>189000</v>
      </c>
    </row>
    <row r="174" spans="11:33" x14ac:dyDescent="0.2">
      <c r="K174" s="4">
        <v>1085</v>
      </c>
      <c r="L174" s="2">
        <v>187500</v>
      </c>
      <c r="N174" s="4">
        <v>1110</v>
      </c>
      <c r="O174" s="2">
        <v>280000</v>
      </c>
      <c r="T174" s="4">
        <v>461</v>
      </c>
      <c r="U174" s="2">
        <v>263435</v>
      </c>
      <c r="W174" s="4">
        <v>1180</v>
      </c>
      <c r="X174" s="2">
        <v>93000</v>
      </c>
      <c r="AC174" s="2">
        <v>106000</v>
      </c>
      <c r="AD174" s="2">
        <v>80000</v>
      </c>
      <c r="AF174" s="2">
        <v>440000</v>
      </c>
      <c r="AG174" s="2">
        <v>164000</v>
      </c>
    </row>
    <row r="175" spans="11:33" x14ac:dyDescent="0.2">
      <c r="K175" s="4">
        <v>1086</v>
      </c>
      <c r="L175" s="2">
        <v>147000</v>
      </c>
      <c r="N175" s="4">
        <v>1115</v>
      </c>
      <c r="O175" s="2">
        <v>117000</v>
      </c>
      <c r="T175" s="4">
        <v>466</v>
      </c>
      <c r="U175" s="2">
        <v>178740</v>
      </c>
      <c r="W175" s="4">
        <v>1183</v>
      </c>
      <c r="X175" s="2">
        <v>745000</v>
      </c>
      <c r="AC175" s="2">
        <v>325000</v>
      </c>
      <c r="AD175" s="2">
        <v>149000</v>
      </c>
      <c r="AF175" s="2">
        <v>208900</v>
      </c>
      <c r="AG175" s="2">
        <v>115000</v>
      </c>
    </row>
    <row r="176" spans="11:33" x14ac:dyDescent="0.2">
      <c r="K176" s="4">
        <v>1098</v>
      </c>
      <c r="L176" s="2">
        <v>170000</v>
      </c>
      <c r="N176" s="4">
        <v>1119</v>
      </c>
      <c r="O176" s="2">
        <v>140000</v>
      </c>
      <c r="T176" s="4">
        <v>469</v>
      </c>
      <c r="U176" s="2">
        <v>250000</v>
      </c>
      <c r="W176" s="4">
        <v>1203</v>
      </c>
      <c r="X176" s="2">
        <v>117000</v>
      </c>
      <c r="AC176" s="2">
        <v>179900</v>
      </c>
      <c r="AD176" s="2">
        <v>174500</v>
      </c>
      <c r="AF176" s="2">
        <v>380000</v>
      </c>
      <c r="AG176" s="2">
        <v>143000</v>
      </c>
    </row>
    <row r="177" spans="11:33" x14ac:dyDescent="0.2">
      <c r="K177" s="4">
        <v>1102</v>
      </c>
      <c r="L177" s="2">
        <v>119500</v>
      </c>
      <c r="N177" s="4">
        <v>1130</v>
      </c>
      <c r="O177" s="2">
        <v>140000</v>
      </c>
      <c r="T177" s="4">
        <v>473</v>
      </c>
      <c r="U177" s="2">
        <v>148000</v>
      </c>
      <c r="W177" s="4">
        <v>1211</v>
      </c>
      <c r="X177" s="2">
        <v>189000</v>
      </c>
      <c r="AC177" s="2">
        <v>188000</v>
      </c>
      <c r="AD177" s="2">
        <v>163000</v>
      </c>
      <c r="AF177" s="2">
        <v>297000</v>
      </c>
      <c r="AG177" s="2">
        <v>137900</v>
      </c>
    </row>
    <row r="178" spans="11:33" x14ac:dyDescent="0.2">
      <c r="K178" s="4">
        <v>1105</v>
      </c>
      <c r="L178" s="2">
        <v>106000</v>
      </c>
      <c r="N178" s="4">
        <v>1145</v>
      </c>
      <c r="O178" s="2">
        <v>80000</v>
      </c>
      <c r="T178" s="4">
        <v>474</v>
      </c>
      <c r="U178" s="2">
        <v>440000</v>
      </c>
      <c r="W178" s="4">
        <v>1212</v>
      </c>
      <c r="X178" s="2">
        <v>164000</v>
      </c>
      <c r="AC178" s="2">
        <v>163900</v>
      </c>
      <c r="AD178" s="2">
        <v>171900</v>
      </c>
      <c r="AF178" s="2">
        <v>326000</v>
      </c>
      <c r="AG178" s="2">
        <v>132500</v>
      </c>
    </row>
    <row r="179" spans="11:33" x14ac:dyDescent="0.2">
      <c r="K179" s="4">
        <v>1106</v>
      </c>
      <c r="L179" s="2">
        <v>325000</v>
      </c>
      <c r="N179" s="4">
        <v>1146</v>
      </c>
      <c r="O179" s="2">
        <v>149000</v>
      </c>
      <c r="T179" s="4">
        <v>477</v>
      </c>
      <c r="U179" s="2">
        <v>208900</v>
      </c>
      <c r="W179" s="4">
        <v>1221</v>
      </c>
      <c r="X179" s="2">
        <v>115000</v>
      </c>
      <c r="AC179" s="2">
        <v>93500</v>
      </c>
      <c r="AD179" s="2">
        <v>200500</v>
      </c>
      <c r="AF179" s="2">
        <v>374000</v>
      </c>
      <c r="AG179" s="2">
        <v>138887</v>
      </c>
    </row>
    <row r="180" spans="11:33" x14ac:dyDescent="0.2">
      <c r="K180" s="4">
        <v>1107</v>
      </c>
      <c r="L180" s="2">
        <v>179900</v>
      </c>
      <c r="N180" s="4">
        <v>1148</v>
      </c>
      <c r="O180" s="2">
        <v>174500</v>
      </c>
      <c r="T180" s="4">
        <v>478</v>
      </c>
      <c r="U180" s="2">
        <v>380000</v>
      </c>
      <c r="W180" s="4">
        <v>1223</v>
      </c>
      <c r="X180" s="2">
        <v>143000</v>
      </c>
      <c r="AC180" s="2">
        <v>139000</v>
      </c>
      <c r="AD180" s="2">
        <v>115000</v>
      </c>
      <c r="AF180" s="2">
        <v>164000</v>
      </c>
      <c r="AG180" s="2">
        <v>294000</v>
      </c>
    </row>
    <row r="181" spans="11:33" x14ac:dyDescent="0.2">
      <c r="K181" s="4">
        <v>1111</v>
      </c>
      <c r="L181" s="2">
        <v>188000</v>
      </c>
      <c r="N181" s="4">
        <v>1172</v>
      </c>
      <c r="O181" s="2">
        <v>163000</v>
      </c>
      <c r="T181" s="4">
        <v>479</v>
      </c>
      <c r="U181" s="2">
        <v>297000</v>
      </c>
      <c r="W181" s="4">
        <v>1224</v>
      </c>
      <c r="X181" s="2">
        <v>137900</v>
      </c>
      <c r="AC181" s="2">
        <v>149900</v>
      </c>
      <c r="AD181" s="2">
        <v>250000</v>
      </c>
      <c r="AF181" s="2">
        <v>172785</v>
      </c>
      <c r="AG181" s="2">
        <v>127500</v>
      </c>
    </row>
    <row r="182" spans="11:33" x14ac:dyDescent="0.2">
      <c r="K182" s="4">
        <v>1125</v>
      </c>
      <c r="L182" s="2">
        <v>163900</v>
      </c>
      <c r="N182" s="4">
        <v>1173</v>
      </c>
      <c r="O182" s="2">
        <v>171900</v>
      </c>
      <c r="T182" s="4">
        <v>481</v>
      </c>
      <c r="U182" s="2">
        <v>326000</v>
      </c>
      <c r="W182" s="4">
        <v>1232</v>
      </c>
      <c r="X182" s="2">
        <v>132500</v>
      </c>
      <c r="AC182" s="2">
        <v>185000</v>
      </c>
      <c r="AD182" s="2">
        <v>186700</v>
      </c>
      <c r="AF182" s="2">
        <v>226700</v>
      </c>
      <c r="AG182" s="2">
        <v>99900</v>
      </c>
    </row>
    <row r="183" spans="11:33" x14ac:dyDescent="0.2">
      <c r="K183" s="4">
        <v>1132</v>
      </c>
      <c r="L183" s="2">
        <v>93500</v>
      </c>
      <c r="N183" s="4">
        <v>1174</v>
      </c>
      <c r="O183" s="2">
        <v>200500</v>
      </c>
      <c r="T183" s="4">
        <v>482</v>
      </c>
      <c r="U183" s="2">
        <v>374000</v>
      </c>
      <c r="W183" s="4">
        <v>1236</v>
      </c>
      <c r="X183" s="2">
        <v>138887</v>
      </c>
      <c r="AC183" s="2">
        <v>224000</v>
      </c>
      <c r="AD183" s="2">
        <v>168000</v>
      </c>
      <c r="AF183" s="2">
        <v>215000</v>
      </c>
      <c r="AG183" s="2">
        <v>161500</v>
      </c>
    </row>
    <row r="184" spans="11:33" x14ac:dyDescent="0.2">
      <c r="K184" s="4">
        <v>1141</v>
      </c>
      <c r="L184" s="2">
        <v>139000</v>
      </c>
      <c r="N184" s="4">
        <v>1178</v>
      </c>
      <c r="O184" s="2">
        <v>115000</v>
      </c>
      <c r="T184" s="4">
        <v>484</v>
      </c>
      <c r="U184" s="2">
        <v>164000</v>
      </c>
      <c r="W184" s="4">
        <v>1254</v>
      </c>
      <c r="X184" s="2">
        <v>294000</v>
      </c>
      <c r="AC184" s="2">
        <v>625000</v>
      </c>
      <c r="AD184" s="2">
        <v>174000</v>
      </c>
      <c r="AF184" s="2">
        <v>208300</v>
      </c>
      <c r="AG184" s="2">
        <v>180500</v>
      </c>
    </row>
    <row r="185" spans="11:33" x14ac:dyDescent="0.2">
      <c r="K185" s="4">
        <v>1152</v>
      </c>
      <c r="L185" s="2">
        <v>149900</v>
      </c>
      <c r="N185" s="4">
        <v>1181</v>
      </c>
      <c r="O185" s="2">
        <v>250000</v>
      </c>
      <c r="T185" s="4">
        <v>493</v>
      </c>
      <c r="U185" s="2">
        <v>172785</v>
      </c>
      <c r="W185" s="4">
        <v>1256</v>
      </c>
      <c r="X185" s="2">
        <v>127500</v>
      </c>
      <c r="AC185" s="2">
        <v>285000</v>
      </c>
      <c r="AD185" s="2">
        <v>144000</v>
      </c>
      <c r="AF185" s="2">
        <v>202665</v>
      </c>
      <c r="AG185" s="2">
        <v>122000</v>
      </c>
    </row>
    <row r="186" spans="11:33" x14ac:dyDescent="0.2">
      <c r="K186" s="4">
        <v>1160</v>
      </c>
      <c r="L186" s="2">
        <v>185000</v>
      </c>
      <c r="N186" s="4">
        <v>1185</v>
      </c>
      <c r="O186" s="2">
        <v>186700</v>
      </c>
      <c r="T186" s="4">
        <v>502</v>
      </c>
      <c r="U186" s="2">
        <v>226700</v>
      </c>
      <c r="W186" s="4">
        <v>1258</v>
      </c>
      <c r="X186" s="2">
        <v>99900</v>
      </c>
      <c r="AC186" s="2">
        <v>119500</v>
      </c>
      <c r="AD186" s="2">
        <v>116050</v>
      </c>
      <c r="AF186" s="2">
        <v>129900</v>
      </c>
      <c r="AG186" s="2">
        <v>139000</v>
      </c>
    </row>
    <row r="187" spans="11:33" x14ac:dyDescent="0.2">
      <c r="K187" s="4">
        <v>1162</v>
      </c>
      <c r="L187" s="2">
        <v>224000</v>
      </c>
      <c r="N187" s="4">
        <v>1191</v>
      </c>
      <c r="O187" s="2">
        <v>168000</v>
      </c>
      <c r="T187" s="4">
        <v>507</v>
      </c>
      <c r="U187" s="2">
        <v>215000</v>
      </c>
      <c r="W187" s="4">
        <v>1263</v>
      </c>
      <c r="X187" s="2">
        <v>161500</v>
      </c>
      <c r="AC187" s="2">
        <v>95000</v>
      </c>
      <c r="AD187" s="2">
        <v>140000</v>
      </c>
      <c r="AF187" s="2">
        <v>134000</v>
      </c>
      <c r="AG187" s="2">
        <v>169000</v>
      </c>
    </row>
    <row r="188" spans="11:33" x14ac:dyDescent="0.2">
      <c r="K188" s="4">
        <v>1170</v>
      </c>
      <c r="L188" s="2">
        <v>625000</v>
      </c>
      <c r="N188" s="4">
        <v>1192</v>
      </c>
      <c r="O188" s="2">
        <v>174000</v>
      </c>
      <c r="T188" s="4">
        <v>508</v>
      </c>
      <c r="U188" s="2">
        <v>208300</v>
      </c>
      <c r="W188" s="4">
        <v>1264</v>
      </c>
      <c r="X188" s="2">
        <v>180500</v>
      </c>
      <c r="AC188" s="2">
        <v>158000</v>
      </c>
      <c r="AD188" s="2">
        <v>113000</v>
      </c>
      <c r="AF188" s="2">
        <v>265000</v>
      </c>
      <c r="AG188" s="2">
        <v>190000</v>
      </c>
    </row>
    <row r="189" spans="11:33" x14ac:dyDescent="0.2">
      <c r="K189" s="4">
        <v>1176</v>
      </c>
      <c r="L189" s="2">
        <v>285000</v>
      </c>
      <c r="N189" s="4">
        <v>1198</v>
      </c>
      <c r="O189" s="2">
        <v>144000</v>
      </c>
      <c r="T189" s="4">
        <v>512</v>
      </c>
      <c r="U189" s="2">
        <v>202665</v>
      </c>
      <c r="W189" s="4">
        <v>1267</v>
      </c>
      <c r="X189" s="2">
        <v>122000</v>
      </c>
      <c r="AC189" s="2">
        <v>148000</v>
      </c>
      <c r="AD189" s="2">
        <v>134500</v>
      </c>
      <c r="AF189" s="2">
        <v>211000</v>
      </c>
      <c r="AG189" s="2">
        <v>180500</v>
      </c>
    </row>
    <row r="190" spans="11:33" x14ac:dyDescent="0.2">
      <c r="K190" s="4">
        <v>1177</v>
      </c>
      <c r="L190" s="2">
        <v>119500</v>
      </c>
      <c r="N190" s="4">
        <v>1201</v>
      </c>
      <c r="O190" s="2">
        <v>116050</v>
      </c>
      <c r="T190" s="4">
        <v>513</v>
      </c>
      <c r="U190" s="2">
        <v>129900</v>
      </c>
      <c r="W190" s="4">
        <v>1275</v>
      </c>
      <c r="X190" s="2">
        <v>139000</v>
      </c>
      <c r="AC190" s="2">
        <v>153500</v>
      </c>
      <c r="AD190" s="2">
        <v>367294</v>
      </c>
      <c r="AF190" s="2">
        <v>150000</v>
      </c>
      <c r="AG190" s="2">
        <v>107500</v>
      </c>
    </row>
    <row r="191" spans="11:33" x14ac:dyDescent="0.2">
      <c r="K191" s="4">
        <v>1187</v>
      </c>
      <c r="L191" s="2">
        <v>95000</v>
      </c>
      <c r="N191" s="4">
        <v>1209</v>
      </c>
      <c r="O191" s="2">
        <v>140000</v>
      </c>
      <c r="T191" s="4">
        <v>514</v>
      </c>
      <c r="U191" s="2">
        <v>134000</v>
      </c>
      <c r="W191" s="4">
        <v>1285</v>
      </c>
      <c r="X191" s="2">
        <v>169000</v>
      </c>
      <c r="AC191" s="2">
        <v>271900</v>
      </c>
      <c r="AD191" s="2">
        <v>130000</v>
      </c>
      <c r="AF191" s="2">
        <v>315750</v>
      </c>
      <c r="AG191" s="2">
        <v>177500</v>
      </c>
    </row>
    <row r="192" spans="11:33" x14ac:dyDescent="0.2">
      <c r="K192" s="4">
        <v>1195</v>
      </c>
      <c r="L192" s="2">
        <v>158000</v>
      </c>
      <c r="N192" s="4">
        <v>1213</v>
      </c>
      <c r="O192" s="2">
        <v>113000</v>
      </c>
      <c r="T192" s="4">
        <v>518</v>
      </c>
      <c r="U192" s="2">
        <v>265000</v>
      </c>
      <c r="W192" s="4">
        <v>1288</v>
      </c>
      <c r="X192" s="2">
        <v>190000</v>
      </c>
      <c r="AC192" s="2">
        <v>107000</v>
      </c>
      <c r="AD192" s="2">
        <v>119000</v>
      </c>
      <c r="AF192" s="2">
        <v>176000</v>
      </c>
      <c r="AG192" s="2">
        <v>302000</v>
      </c>
    </row>
    <row r="193" spans="11:33" x14ac:dyDescent="0.2">
      <c r="K193" s="4">
        <v>1200</v>
      </c>
      <c r="L193" s="2">
        <v>148000</v>
      </c>
      <c r="N193" s="4">
        <v>1215</v>
      </c>
      <c r="O193" s="2">
        <v>134500</v>
      </c>
      <c r="T193" s="4">
        <v>519</v>
      </c>
      <c r="U193" s="2">
        <v>211000</v>
      </c>
      <c r="W193" s="4">
        <v>1291</v>
      </c>
      <c r="X193" s="2">
        <v>180500</v>
      </c>
      <c r="AC193" s="2">
        <v>134000</v>
      </c>
      <c r="AD193" s="2">
        <v>128900</v>
      </c>
      <c r="AF193" s="2">
        <v>446261</v>
      </c>
      <c r="AG193" s="2">
        <v>119000</v>
      </c>
    </row>
    <row r="194" spans="11:33" x14ac:dyDescent="0.2">
      <c r="K194" s="4">
        <v>1205</v>
      </c>
      <c r="L194" s="2">
        <v>153500</v>
      </c>
      <c r="N194" s="4">
        <v>1229</v>
      </c>
      <c r="O194" s="2">
        <v>367294</v>
      </c>
      <c r="T194" s="4">
        <v>522</v>
      </c>
      <c r="U194" s="2">
        <v>150000</v>
      </c>
      <c r="W194" s="4">
        <v>1293</v>
      </c>
      <c r="X194" s="2">
        <v>107500</v>
      </c>
      <c r="AC194" s="2">
        <v>101800</v>
      </c>
      <c r="AD194" s="2">
        <v>181000</v>
      </c>
      <c r="AF194" s="2">
        <v>107500</v>
      </c>
      <c r="AG194" s="2">
        <v>111000</v>
      </c>
    </row>
    <row r="195" spans="11:33" x14ac:dyDescent="0.2">
      <c r="K195" s="4">
        <v>1206</v>
      </c>
      <c r="L195" s="2">
        <v>271900</v>
      </c>
      <c r="N195" s="4">
        <v>1235</v>
      </c>
      <c r="O195" s="2">
        <v>130000</v>
      </c>
      <c r="T195" s="4">
        <v>525</v>
      </c>
      <c r="U195" s="2">
        <v>315750</v>
      </c>
      <c r="W195" s="4">
        <v>1302</v>
      </c>
      <c r="X195" s="2">
        <v>177500</v>
      </c>
      <c r="AC195" s="2">
        <v>169900</v>
      </c>
      <c r="AD195" s="2">
        <v>183900</v>
      </c>
      <c r="AF195" s="2">
        <v>39300</v>
      </c>
      <c r="AG195" s="2">
        <v>125500</v>
      </c>
    </row>
    <row r="196" spans="11:33" x14ac:dyDescent="0.2">
      <c r="K196" s="4">
        <v>1207</v>
      </c>
      <c r="L196" s="2">
        <v>107000</v>
      </c>
      <c r="N196" s="4">
        <v>1250</v>
      </c>
      <c r="O196" s="2">
        <v>119000</v>
      </c>
      <c r="T196" s="4">
        <v>526</v>
      </c>
      <c r="U196" s="2">
        <v>176000</v>
      </c>
      <c r="W196" s="4">
        <v>1313</v>
      </c>
      <c r="X196" s="2">
        <v>302000</v>
      </c>
      <c r="AC196" s="2">
        <v>130000</v>
      </c>
      <c r="AD196" s="2">
        <v>144000</v>
      </c>
      <c r="AF196" s="2">
        <v>178000</v>
      </c>
      <c r="AG196" s="2">
        <v>52500</v>
      </c>
    </row>
    <row r="197" spans="11:33" x14ac:dyDescent="0.2">
      <c r="K197" s="4">
        <v>1222</v>
      </c>
      <c r="L197" s="2">
        <v>134000</v>
      </c>
      <c r="N197" s="4">
        <v>1262</v>
      </c>
      <c r="O197" s="2">
        <v>128900</v>
      </c>
      <c r="T197" s="4">
        <v>528</v>
      </c>
      <c r="U197" s="2">
        <v>446261</v>
      </c>
      <c r="W197" s="4">
        <v>1315</v>
      </c>
      <c r="X197" s="2">
        <v>119000</v>
      </c>
      <c r="AC197" s="2">
        <v>301500</v>
      </c>
      <c r="AD197" s="2">
        <v>68400</v>
      </c>
      <c r="AF197" s="2">
        <v>188000</v>
      </c>
      <c r="AG197" s="2">
        <v>91000</v>
      </c>
    </row>
    <row r="198" spans="11:33" x14ac:dyDescent="0.2">
      <c r="K198" s="4">
        <v>1233</v>
      </c>
      <c r="L198" s="2">
        <v>101800</v>
      </c>
      <c r="N198" s="4">
        <v>1265</v>
      </c>
      <c r="O198" s="2">
        <v>181000</v>
      </c>
      <c r="T198" s="4">
        <v>533</v>
      </c>
      <c r="U198" s="2">
        <v>107500</v>
      </c>
      <c r="W198" s="4">
        <v>1320</v>
      </c>
      <c r="X198" s="2">
        <v>111000</v>
      </c>
      <c r="AC198" s="2">
        <v>151000</v>
      </c>
      <c r="AD198" s="2">
        <v>139000</v>
      </c>
      <c r="AF198" s="2">
        <v>272000</v>
      </c>
      <c r="AG198" s="2">
        <v>117000</v>
      </c>
    </row>
    <row r="199" spans="11:33" x14ac:dyDescent="0.2">
      <c r="K199" s="4">
        <v>1248</v>
      </c>
      <c r="L199" s="2">
        <v>169900</v>
      </c>
      <c r="N199" s="4">
        <v>1266</v>
      </c>
      <c r="O199" s="2">
        <v>183900</v>
      </c>
      <c r="T199" s="4">
        <v>534</v>
      </c>
      <c r="U199" s="2">
        <v>39300</v>
      </c>
      <c r="W199" s="4">
        <v>1334</v>
      </c>
      <c r="X199" s="2">
        <v>125500</v>
      </c>
      <c r="AC199" s="2">
        <v>137000</v>
      </c>
      <c r="AD199" s="2">
        <v>132500</v>
      </c>
      <c r="AF199" s="2">
        <v>315000</v>
      </c>
      <c r="AG199" s="2">
        <v>157000</v>
      </c>
    </row>
    <row r="200" spans="11:33" x14ac:dyDescent="0.2">
      <c r="K200" s="4">
        <v>1253</v>
      </c>
      <c r="L200" s="2">
        <v>130000</v>
      </c>
      <c r="N200" s="4">
        <v>1270</v>
      </c>
      <c r="O200" s="2">
        <v>144000</v>
      </c>
      <c r="T200" s="4">
        <v>535</v>
      </c>
      <c r="U200" s="2">
        <v>178000</v>
      </c>
      <c r="W200" s="4">
        <v>1338</v>
      </c>
      <c r="X200" s="2">
        <v>52500</v>
      </c>
      <c r="AC200" s="2">
        <v>162000</v>
      </c>
      <c r="AD200" s="2">
        <v>155000</v>
      </c>
      <c r="AF200" s="2">
        <v>248000</v>
      </c>
      <c r="AG200" s="2">
        <v>112000</v>
      </c>
    </row>
    <row r="201" spans="11:33" x14ac:dyDescent="0.2">
      <c r="K201" s="4">
        <v>1257</v>
      </c>
      <c r="L201" s="2">
        <v>301500</v>
      </c>
      <c r="N201" s="4">
        <v>1280</v>
      </c>
      <c r="O201" s="2">
        <v>68400</v>
      </c>
      <c r="T201" s="4">
        <v>537</v>
      </c>
      <c r="U201" s="2">
        <v>188000</v>
      </c>
      <c r="W201" s="4">
        <v>1377</v>
      </c>
      <c r="X201" s="2">
        <v>91000</v>
      </c>
      <c r="AC201" s="2">
        <v>197900</v>
      </c>
      <c r="AD201" s="2">
        <v>147000</v>
      </c>
      <c r="AF201" s="2">
        <v>213250</v>
      </c>
      <c r="AG201" s="2">
        <v>131000</v>
      </c>
    </row>
    <row r="202" spans="11:33" x14ac:dyDescent="0.2">
      <c r="K202" s="4">
        <v>1260</v>
      </c>
      <c r="L202" s="2">
        <v>151000</v>
      </c>
      <c r="N202" s="4">
        <v>1284</v>
      </c>
      <c r="O202" s="2">
        <v>139000</v>
      </c>
      <c r="T202" s="4">
        <v>540</v>
      </c>
      <c r="U202" s="2">
        <v>272000</v>
      </c>
      <c r="W202" s="4">
        <v>1378</v>
      </c>
      <c r="X202" s="2">
        <v>117000</v>
      </c>
      <c r="AC202" s="2">
        <v>180000</v>
      </c>
      <c r="AD202" s="2">
        <v>79000</v>
      </c>
      <c r="AF202" s="2">
        <v>179665</v>
      </c>
      <c r="AG202" s="2">
        <v>163000</v>
      </c>
    </row>
    <row r="203" spans="11:33" x14ac:dyDescent="0.2">
      <c r="K203" s="4">
        <v>1273</v>
      </c>
      <c r="L203" s="2">
        <v>137000</v>
      </c>
      <c r="N203" s="4">
        <v>1286</v>
      </c>
      <c r="O203" s="2">
        <v>132500</v>
      </c>
      <c r="T203" s="4">
        <v>541</v>
      </c>
      <c r="U203" s="2">
        <v>315000</v>
      </c>
      <c r="W203" s="4">
        <v>1383</v>
      </c>
      <c r="X203" s="2">
        <v>157000</v>
      </c>
      <c r="AC203" s="2">
        <v>150500</v>
      </c>
      <c r="AD203" s="2">
        <v>132500</v>
      </c>
      <c r="AF203" s="2">
        <v>129500</v>
      </c>
      <c r="AG203" s="2">
        <v>160000</v>
      </c>
    </row>
    <row r="204" spans="11:33" x14ac:dyDescent="0.2">
      <c r="K204" s="4">
        <v>1277</v>
      </c>
      <c r="L204" s="2">
        <v>162000</v>
      </c>
      <c r="N204" s="4">
        <v>1297</v>
      </c>
      <c r="O204" s="2">
        <v>155000</v>
      </c>
      <c r="T204" s="4">
        <v>542</v>
      </c>
      <c r="U204" s="2">
        <v>248000</v>
      </c>
      <c r="W204" s="4">
        <v>1384</v>
      </c>
      <c r="X204" s="2">
        <v>112000</v>
      </c>
      <c r="AC204" s="2">
        <v>143000</v>
      </c>
      <c r="AD204" s="2">
        <v>100000</v>
      </c>
      <c r="AF204" s="2">
        <v>263000</v>
      </c>
      <c r="AG204" s="2">
        <v>105000</v>
      </c>
    </row>
    <row r="205" spans="11:33" x14ac:dyDescent="0.2">
      <c r="K205" s="4">
        <v>1278</v>
      </c>
      <c r="L205" s="2">
        <v>197900</v>
      </c>
      <c r="N205" s="4">
        <v>1309</v>
      </c>
      <c r="O205" s="2">
        <v>147000</v>
      </c>
      <c r="T205" s="4">
        <v>543</v>
      </c>
      <c r="U205" s="2">
        <v>213250</v>
      </c>
      <c r="W205" s="4">
        <v>1390</v>
      </c>
      <c r="X205" s="2">
        <v>131000</v>
      </c>
      <c r="AC205" s="2">
        <v>162900</v>
      </c>
      <c r="AD205" s="2">
        <v>128500</v>
      </c>
      <c r="AF205" s="2">
        <v>255500</v>
      </c>
      <c r="AG205" s="2">
        <v>207000</v>
      </c>
    </row>
    <row r="206" spans="11:33" x14ac:dyDescent="0.2">
      <c r="K206" s="4">
        <v>1282</v>
      </c>
      <c r="L206" s="2">
        <v>180000</v>
      </c>
      <c r="N206" s="4">
        <v>1327</v>
      </c>
      <c r="O206" s="2">
        <v>79000</v>
      </c>
      <c r="T206" s="4">
        <v>545</v>
      </c>
      <c r="U206" s="2">
        <v>179665</v>
      </c>
      <c r="W206" s="4">
        <v>1394</v>
      </c>
      <c r="X206" s="2">
        <v>163000</v>
      </c>
      <c r="AC206" s="2">
        <v>138500</v>
      </c>
      <c r="AD206" s="2">
        <v>123000</v>
      </c>
      <c r="AF206" s="2">
        <v>108000</v>
      </c>
      <c r="AG206" s="2">
        <v>64500</v>
      </c>
    </row>
    <row r="207" spans="11:33" x14ac:dyDescent="0.2">
      <c r="K207" s="4">
        <v>1283</v>
      </c>
      <c r="L207" s="2">
        <v>150500</v>
      </c>
      <c r="N207" s="4">
        <v>1332</v>
      </c>
      <c r="O207" s="2">
        <v>132500</v>
      </c>
      <c r="T207" s="4">
        <v>548</v>
      </c>
      <c r="U207" s="2">
        <v>129500</v>
      </c>
      <c r="W207" s="4">
        <v>1397</v>
      </c>
      <c r="X207" s="2">
        <v>160000</v>
      </c>
      <c r="AC207" s="2">
        <v>179200</v>
      </c>
      <c r="AD207" s="2">
        <v>108500</v>
      </c>
      <c r="AF207" s="2">
        <v>284000</v>
      </c>
      <c r="AG207" s="2">
        <v>174000</v>
      </c>
    </row>
    <row r="208" spans="11:33" x14ac:dyDescent="0.2">
      <c r="K208" s="4">
        <v>1287</v>
      </c>
      <c r="L208" s="2">
        <v>143000</v>
      </c>
      <c r="N208" s="4">
        <v>1333</v>
      </c>
      <c r="O208" s="2">
        <v>100000</v>
      </c>
      <c r="T208" s="4">
        <v>550</v>
      </c>
      <c r="U208" s="2">
        <v>263000</v>
      </c>
      <c r="W208" s="4">
        <v>1405</v>
      </c>
      <c r="X208" s="2">
        <v>105000</v>
      </c>
      <c r="AC208" s="2">
        <v>206900</v>
      </c>
      <c r="AD208" s="2">
        <v>122000</v>
      </c>
      <c r="AF208" s="2">
        <v>234000</v>
      </c>
      <c r="AG208" s="2">
        <v>121000</v>
      </c>
    </row>
    <row r="209" spans="11:32" x14ac:dyDescent="0.2">
      <c r="K209" s="4">
        <v>1294</v>
      </c>
      <c r="L209" s="2">
        <v>162900</v>
      </c>
      <c r="N209" s="4">
        <v>1340</v>
      </c>
      <c r="O209" s="2">
        <v>128500</v>
      </c>
      <c r="T209" s="4">
        <v>553</v>
      </c>
      <c r="U209" s="2">
        <v>255500</v>
      </c>
      <c r="W209" s="4">
        <v>1415</v>
      </c>
      <c r="X209" s="2">
        <v>207000</v>
      </c>
      <c r="AC209" s="2">
        <v>190000</v>
      </c>
      <c r="AD209" s="2">
        <v>200000</v>
      </c>
      <c r="AF209" s="2">
        <v>325000</v>
      </c>
    </row>
    <row r="210" spans="11:32" x14ac:dyDescent="0.2">
      <c r="K210" s="4">
        <v>1296</v>
      </c>
      <c r="L210" s="2">
        <v>138500</v>
      </c>
      <c r="N210" s="4">
        <v>1341</v>
      </c>
      <c r="O210" s="2">
        <v>123000</v>
      </c>
      <c r="T210" s="4">
        <v>554</v>
      </c>
      <c r="U210" s="2">
        <v>108000</v>
      </c>
      <c r="W210" s="4">
        <v>1433</v>
      </c>
      <c r="X210" s="2">
        <v>64500</v>
      </c>
      <c r="AC210" s="2">
        <v>125000</v>
      </c>
      <c r="AD210" s="2">
        <v>134900</v>
      </c>
      <c r="AF210" s="2">
        <v>214000</v>
      </c>
    </row>
    <row r="211" spans="11:32" x14ac:dyDescent="0.2">
      <c r="K211" s="4">
        <v>1310</v>
      </c>
      <c r="L211" s="2">
        <v>179200</v>
      </c>
      <c r="N211" s="4">
        <v>1346</v>
      </c>
      <c r="O211" s="2">
        <v>108500</v>
      </c>
      <c r="T211" s="4">
        <v>555</v>
      </c>
      <c r="U211" s="2">
        <v>284000</v>
      </c>
      <c r="W211" s="4">
        <v>1436</v>
      </c>
      <c r="X211" s="2">
        <v>174000</v>
      </c>
      <c r="AC211" s="2">
        <v>171000</v>
      </c>
      <c r="AD211" s="2">
        <v>170000</v>
      </c>
      <c r="AF211" s="2">
        <v>224500</v>
      </c>
    </row>
    <row r="212" spans="11:32" x14ac:dyDescent="0.2">
      <c r="K212" s="4">
        <v>1316</v>
      </c>
      <c r="L212" s="2">
        <v>206900</v>
      </c>
      <c r="N212" s="4">
        <v>1350</v>
      </c>
      <c r="O212" s="2">
        <v>122000</v>
      </c>
      <c r="T212" s="4">
        <v>560</v>
      </c>
      <c r="U212" s="2">
        <v>234000</v>
      </c>
      <c r="W212" s="4">
        <v>1444</v>
      </c>
      <c r="X212" s="2">
        <v>121000</v>
      </c>
      <c r="AC212" s="2">
        <v>110000</v>
      </c>
      <c r="AD212" s="2">
        <v>177500</v>
      </c>
      <c r="AF212" s="2">
        <v>170000</v>
      </c>
    </row>
    <row r="213" spans="11:32" x14ac:dyDescent="0.2">
      <c r="K213" s="4">
        <v>1323</v>
      </c>
      <c r="L213" s="2">
        <v>190000</v>
      </c>
      <c r="N213" s="4">
        <v>1351</v>
      </c>
      <c r="O213" s="2">
        <v>200000</v>
      </c>
      <c r="T213" s="4">
        <v>567</v>
      </c>
      <c r="U213" s="2">
        <v>325000</v>
      </c>
      <c r="AC213" s="2">
        <v>83000</v>
      </c>
      <c r="AD213" s="2">
        <v>189000</v>
      </c>
      <c r="AF213" s="2">
        <v>164500</v>
      </c>
    </row>
    <row r="214" spans="11:32" x14ac:dyDescent="0.2">
      <c r="K214" s="4">
        <v>1335</v>
      </c>
      <c r="L214" s="2">
        <v>125000</v>
      </c>
      <c r="N214" s="4">
        <v>1353</v>
      </c>
      <c r="O214" s="2">
        <v>134900</v>
      </c>
      <c r="T214" s="4">
        <v>568</v>
      </c>
      <c r="U214" s="2">
        <v>214000</v>
      </c>
      <c r="AC214" s="2">
        <v>123000</v>
      </c>
      <c r="AD214" s="2">
        <v>144152</v>
      </c>
      <c r="AF214" s="2">
        <v>146000</v>
      </c>
    </row>
    <row r="215" spans="11:32" x14ac:dyDescent="0.2">
      <c r="K215" s="4">
        <v>1352</v>
      </c>
      <c r="L215" s="2">
        <v>171000</v>
      </c>
      <c r="N215" s="4">
        <v>1356</v>
      </c>
      <c r="O215" s="2">
        <v>170000</v>
      </c>
      <c r="T215" s="4">
        <v>573</v>
      </c>
      <c r="U215" s="2">
        <v>224500</v>
      </c>
      <c r="AC215" s="2">
        <v>133000</v>
      </c>
      <c r="AD215" s="2">
        <v>137500</v>
      </c>
      <c r="AF215" s="2">
        <v>253293</v>
      </c>
    </row>
    <row r="216" spans="11:32" x14ac:dyDescent="0.2">
      <c r="K216" s="4">
        <v>1357</v>
      </c>
      <c r="L216" s="2">
        <v>110000</v>
      </c>
      <c r="N216" s="4">
        <v>1359</v>
      </c>
      <c r="O216" s="2">
        <v>177500</v>
      </c>
      <c r="T216" s="4">
        <v>574</v>
      </c>
      <c r="U216" s="2">
        <v>170000</v>
      </c>
      <c r="AC216" s="2">
        <v>112000</v>
      </c>
      <c r="AD216" s="2">
        <v>140000</v>
      </c>
      <c r="AF216" s="2">
        <v>369900</v>
      </c>
    </row>
    <row r="217" spans="11:32" x14ac:dyDescent="0.2">
      <c r="K217" s="4">
        <v>1379</v>
      </c>
      <c r="L217" s="2">
        <v>83000</v>
      </c>
      <c r="N217" s="4">
        <v>1361</v>
      </c>
      <c r="O217" s="2">
        <v>189000</v>
      </c>
      <c r="T217" s="4">
        <v>578</v>
      </c>
      <c r="U217" s="2">
        <v>164500</v>
      </c>
      <c r="AC217" s="2">
        <v>124000</v>
      </c>
      <c r="AD217" s="2">
        <v>119000</v>
      </c>
      <c r="AF217" s="2">
        <v>79500</v>
      </c>
    </row>
    <row r="218" spans="11:32" x14ac:dyDescent="0.2">
      <c r="K218" s="4">
        <v>1393</v>
      </c>
      <c r="L218" s="2">
        <v>123000</v>
      </c>
      <c r="N218" s="4">
        <v>1365</v>
      </c>
      <c r="O218" s="2">
        <v>144152</v>
      </c>
      <c r="T218" s="4">
        <v>579</v>
      </c>
      <c r="U218" s="2">
        <v>146000</v>
      </c>
      <c r="AC218" s="2">
        <v>179900</v>
      </c>
      <c r="AD218" s="2">
        <v>182900</v>
      </c>
      <c r="AF218" s="2">
        <v>185900</v>
      </c>
    </row>
    <row r="219" spans="11:32" x14ac:dyDescent="0.2">
      <c r="K219" s="4">
        <v>1407</v>
      </c>
      <c r="L219" s="2">
        <v>133000</v>
      </c>
      <c r="N219" s="4">
        <v>1398</v>
      </c>
      <c r="O219" s="2">
        <v>137500</v>
      </c>
      <c r="T219" s="4">
        <v>582</v>
      </c>
      <c r="U219" s="2">
        <v>253293</v>
      </c>
      <c r="AC219" s="2">
        <v>144000</v>
      </c>
      <c r="AD219" s="2">
        <v>149700</v>
      </c>
      <c r="AF219" s="2">
        <v>140000</v>
      </c>
    </row>
    <row r="220" spans="11:32" x14ac:dyDescent="0.2">
      <c r="K220" s="4">
        <v>1408</v>
      </c>
      <c r="L220" s="2">
        <v>112000</v>
      </c>
      <c r="N220" s="4">
        <v>1428</v>
      </c>
      <c r="O220" s="2">
        <v>140000</v>
      </c>
      <c r="T220" s="4">
        <v>586</v>
      </c>
      <c r="U220" s="2">
        <v>369900</v>
      </c>
      <c r="AC220" s="2">
        <v>142000</v>
      </c>
      <c r="AD220" s="2">
        <v>191000</v>
      </c>
      <c r="AF220" s="2">
        <v>319000</v>
      </c>
    </row>
    <row r="221" spans="11:32" x14ac:dyDescent="0.2">
      <c r="K221" s="4">
        <v>1419</v>
      </c>
      <c r="L221" s="2">
        <v>124000</v>
      </c>
      <c r="N221" s="4">
        <v>1429</v>
      </c>
      <c r="O221" s="2">
        <v>119000</v>
      </c>
      <c r="T221" s="4">
        <v>590</v>
      </c>
      <c r="U221" s="2">
        <v>79500</v>
      </c>
      <c r="AC221" s="2">
        <v>120500</v>
      </c>
      <c r="AD221" s="2">
        <v>112000</v>
      </c>
      <c r="AF221" s="2">
        <v>114504</v>
      </c>
    </row>
    <row r="222" spans="11:32" x14ac:dyDescent="0.2">
      <c r="K222" s="4">
        <v>1421</v>
      </c>
      <c r="L222" s="2">
        <v>179900</v>
      </c>
      <c r="N222" s="4">
        <v>1430</v>
      </c>
      <c r="O222" s="2">
        <v>182900</v>
      </c>
      <c r="T222" s="4">
        <v>591</v>
      </c>
      <c r="U222" s="2">
        <v>185900</v>
      </c>
      <c r="AC222" s="2">
        <v>197000</v>
      </c>
      <c r="AD222" s="2">
        <v>142125</v>
      </c>
      <c r="AF222" s="2">
        <v>194201</v>
      </c>
    </row>
    <row r="223" spans="11:32" x14ac:dyDescent="0.2">
      <c r="K223" s="4">
        <v>1425</v>
      </c>
      <c r="L223" s="2">
        <v>144000</v>
      </c>
      <c r="N223" s="4">
        <v>1439</v>
      </c>
      <c r="O223" s="2">
        <v>149700</v>
      </c>
      <c r="T223" s="4">
        <v>594</v>
      </c>
      <c r="U223" s="2">
        <v>140000</v>
      </c>
      <c r="AC223" s="2">
        <v>157900</v>
      </c>
      <c r="AF223" s="2">
        <v>275000</v>
      </c>
    </row>
    <row r="224" spans="11:32" x14ac:dyDescent="0.2">
      <c r="K224" s="4">
        <v>1426</v>
      </c>
      <c r="L224" s="2">
        <v>142000</v>
      </c>
      <c r="N224" s="4">
        <v>1441</v>
      </c>
      <c r="O224" s="2">
        <v>191000</v>
      </c>
      <c r="T224" s="4">
        <v>596</v>
      </c>
      <c r="U224" s="2">
        <v>319000</v>
      </c>
      <c r="AC224" s="2">
        <v>147500</v>
      </c>
      <c r="AF224" s="2">
        <v>221000</v>
      </c>
    </row>
    <row r="225" spans="11:32" x14ac:dyDescent="0.2">
      <c r="K225" s="4">
        <v>1437</v>
      </c>
      <c r="L225" s="2">
        <v>120500</v>
      </c>
      <c r="N225" s="4">
        <v>1449</v>
      </c>
      <c r="O225" s="2">
        <v>112000</v>
      </c>
      <c r="T225" s="4">
        <v>597</v>
      </c>
      <c r="U225" s="2">
        <v>114504</v>
      </c>
      <c r="AF225" s="2">
        <v>152000</v>
      </c>
    </row>
    <row r="226" spans="11:32" x14ac:dyDescent="0.2">
      <c r="K226" s="4">
        <v>1440</v>
      </c>
      <c r="L226" s="2">
        <v>197000</v>
      </c>
      <c r="N226" s="4">
        <v>1459</v>
      </c>
      <c r="O226" s="2">
        <v>142125</v>
      </c>
      <c r="T226" s="4">
        <v>598</v>
      </c>
      <c r="U226" s="2">
        <v>194201</v>
      </c>
      <c r="AF226" s="2">
        <v>118500</v>
      </c>
    </row>
    <row r="227" spans="11:32" x14ac:dyDescent="0.2">
      <c r="K227" s="4">
        <v>1447</v>
      </c>
      <c r="L227" s="2">
        <v>157900</v>
      </c>
      <c r="T227" s="4">
        <v>601</v>
      </c>
      <c r="U227" s="2">
        <v>275000</v>
      </c>
      <c r="AF227" s="2">
        <v>313000</v>
      </c>
    </row>
    <row r="228" spans="11:32" x14ac:dyDescent="0.2">
      <c r="K228" s="4">
        <v>1460</v>
      </c>
      <c r="L228" s="2">
        <v>147500</v>
      </c>
      <c r="T228" s="4">
        <v>605</v>
      </c>
      <c r="U228" s="2">
        <v>221000</v>
      </c>
      <c r="AF228" s="2">
        <v>261500</v>
      </c>
    </row>
    <row r="229" spans="11:32" x14ac:dyDescent="0.2">
      <c r="T229" s="4">
        <v>607</v>
      </c>
      <c r="U229" s="2">
        <v>152000</v>
      </c>
      <c r="AF229" s="2">
        <v>147000</v>
      </c>
    </row>
    <row r="230" spans="11:32" x14ac:dyDescent="0.2">
      <c r="T230" s="4">
        <v>610</v>
      </c>
      <c r="U230" s="2">
        <v>118500</v>
      </c>
      <c r="AF230" s="2">
        <v>183200</v>
      </c>
    </row>
    <row r="231" spans="11:32" x14ac:dyDescent="0.2">
      <c r="T231" s="4">
        <v>611</v>
      </c>
      <c r="U231" s="2">
        <v>313000</v>
      </c>
      <c r="AF231" s="2">
        <v>305000</v>
      </c>
    </row>
    <row r="232" spans="11:32" x14ac:dyDescent="0.2">
      <c r="T232" s="4">
        <v>613</v>
      </c>
      <c r="U232" s="2">
        <v>261500</v>
      </c>
      <c r="AF232" s="2">
        <v>165150</v>
      </c>
    </row>
    <row r="233" spans="11:32" x14ac:dyDescent="0.2">
      <c r="T233" s="4">
        <v>614</v>
      </c>
      <c r="U233" s="2">
        <v>147000</v>
      </c>
      <c r="AF233" s="2">
        <v>124000</v>
      </c>
    </row>
    <row r="234" spans="11:32" x14ac:dyDescent="0.2">
      <c r="T234" s="4">
        <v>617</v>
      </c>
      <c r="U234" s="2">
        <v>183200</v>
      </c>
      <c r="AF234" s="2">
        <v>209500</v>
      </c>
    </row>
    <row r="235" spans="11:32" x14ac:dyDescent="0.2">
      <c r="T235" s="4">
        <v>620</v>
      </c>
      <c r="U235" s="2">
        <v>305000</v>
      </c>
      <c r="AF235" s="2">
        <v>200000</v>
      </c>
    </row>
    <row r="236" spans="11:32" x14ac:dyDescent="0.2">
      <c r="T236" s="4">
        <v>625</v>
      </c>
      <c r="U236" s="2">
        <v>165150</v>
      </c>
      <c r="AF236" s="2">
        <v>264561</v>
      </c>
    </row>
    <row r="237" spans="11:32" x14ac:dyDescent="0.2">
      <c r="T237" s="4">
        <v>631</v>
      </c>
      <c r="U237" s="2">
        <v>124000</v>
      </c>
      <c r="AF237" s="2">
        <v>226000</v>
      </c>
    </row>
    <row r="238" spans="11:32" x14ac:dyDescent="0.2">
      <c r="T238" s="4">
        <v>632</v>
      </c>
      <c r="U238" s="2">
        <v>209500</v>
      </c>
      <c r="AF238" s="2">
        <v>191000</v>
      </c>
    </row>
    <row r="239" spans="11:32" x14ac:dyDescent="0.2">
      <c r="T239" s="4">
        <v>636</v>
      </c>
      <c r="U239" s="2">
        <v>200000</v>
      </c>
      <c r="AF239" s="2">
        <v>97500</v>
      </c>
    </row>
    <row r="240" spans="11:32" x14ac:dyDescent="0.2">
      <c r="T240" s="4">
        <v>640</v>
      </c>
      <c r="U240" s="2">
        <v>264561</v>
      </c>
      <c r="AF240" s="2">
        <v>402000</v>
      </c>
    </row>
    <row r="241" spans="20:32" x14ac:dyDescent="0.2">
      <c r="T241" s="4">
        <v>642</v>
      </c>
      <c r="U241" s="2">
        <v>226000</v>
      </c>
      <c r="AF241" s="2">
        <v>423000</v>
      </c>
    </row>
    <row r="242" spans="20:32" x14ac:dyDescent="0.2">
      <c r="T242" s="4">
        <v>653</v>
      </c>
      <c r="U242" s="2">
        <v>191000</v>
      </c>
      <c r="AF242" s="2">
        <v>230500</v>
      </c>
    </row>
    <row r="243" spans="20:32" x14ac:dyDescent="0.2">
      <c r="T243" s="4">
        <v>659</v>
      </c>
      <c r="U243" s="2">
        <v>97500</v>
      </c>
      <c r="AF243" s="2">
        <v>173500</v>
      </c>
    </row>
    <row r="244" spans="20:32" x14ac:dyDescent="0.2">
      <c r="T244" s="4">
        <v>662</v>
      </c>
      <c r="U244" s="2">
        <v>402000</v>
      </c>
      <c r="AF244" s="2">
        <v>109500</v>
      </c>
    </row>
    <row r="245" spans="20:32" x14ac:dyDescent="0.2">
      <c r="T245" s="4">
        <v>665</v>
      </c>
      <c r="U245" s="2">
        <v>423000</v>
      </c>
      <c r="AF245" s="2">
        <v>372500</v>
      </c>
    </row>
    <row r="246" spans="20:32" x14ac:dyDescent="0.2">
      <c r="T246" s="4">
        <v>666</v>
      </c>
      <c r="U246" s="2">
        <v>230500</v>
      </c>
      <c r="AF246" s="2">
        <v>159434</v>
      </c>
    </row>
    <row r="247" spans="20:32" x14ac:dyDescent="0.2">
      <c r="T247" s="4">
        <v>671</v>
      </c>
      <c r="U247" s="2">
        <v>173500</v>
      </c>
      <c r="AF247" s="2">
        <v>285000</v>
      </c>
    </row>
    <row r="248" spans="20:32" x14ac:dyDescent="0.2">
      <c r="T248" s="4">
        <v>678</v>
      </c>
      <c r="U248" s="2">
        <v>109500</v>
      </c>
      <c r="AF248" s="2">
        <v>221000</v>
      </c>
    </row>
    <row r="249" spans="20:32" x14ac:dyDescent="0.2">
      <c r="T249" s="4">
        <v>679</v>
      </c>
      <c r="U249" s="2">
        <v>372500</v>
      </c>
      <c r="AF249" s="2">
        <v>227875</v>
      </c>
    </row>
    <row r="250" spans="20:32" x14ac:dyDescent="0.2">
      <c r="T250" s="4">
        <v>682</v>
      </c>
      <c r="U250" s="2">
        <v>159434</v>
      </c>
      <c r="AF250" s="2">
        <v>194700</v>
      </c>
    </row>
    <row r="251" spans="20:32" x14ac:dyDescent="0.2">
      <c r="T251" s="4">
        <v>684</v>
      </c>
      <c r="U251" s="2">
        <v>285000</v>
      </c>
      <c r="AF251" s="2">
        <v>141000</v>
      </c>
    </row>
    <row r="252" spans="20:32" x14ac:dyDescent="0.2">
      <c r="T252" s="4">
        <v>685</v>
      </c>
      <c r="U252" s="2">
        <v>221000</v>
      </c>
      <c r="AF252" s="2">
        <v>312500</v>
      </c>
    </row>
    <row r="253" spans="20:32" x14ac:dyDescent="0.2">
      <c r="T253" s="4">
        <v>687</v>
      </c>
      <c r="U253" s="2">
        <v>227875</v>
      </c>
      <c r="AF253" s="2">
        <v>361919</v>
      </c>
    </row>
    <row r="254" spans="20:32" x14ac:dyDescent="0.2">
      <c r="T254" s="4">
        <v>690</v>
      </c>
      <c r="U254" s="2">
        <v>194700</v>
      </c>
      <c r="AF254" s="2">
        <v>213000</v>
      </c>
    </row>
    <row r="255" spans="20:32" x14ac:dyDescent="0.2">
      <c r="T255" s="4">
        <v>691</v>
      </c>
      <c r="U255" s="2">
        <v>141000</v>
      </c>
      <c r="AF255" s="2">
        <v>55000</v>
      </c>
    </row>
    <row r="256" spans="20:32" x14ac:dyDescent="0.2">
      <c r="T256" s="4">
        <v>701</v>
      </c>
      <c r="U256" s="2">
        <v>312500</v>
      </c>
      <c r="AF256" s="2">
        <v>179540</v>
      </c>
    </row>
    <row r="257" spans="20:32" x14ac:dyDescent="0.2">
      <c r="T257" s="4">
        <v>703</v>
      </c>
      <c r="U257" s="2">
        <v>361919</v>
      </c>
      <c r="AF257" s="2">
        <v>52000</v>
      </c>
    </row>
    <row r="258" spans="20:32" x14ac:dyDescent="0.2">
      <c r="T258" s="4">
        <v>705</v>
      </c>
      <c r="U258" s="2">
        <v>213000</v>
      </c>
      <c r="AF258" s="2">
        <v>143000</v>
      </c>
    </row>
    <row r="259" spans="20:32" x14ac:dyDescent="0.2">
      <c r="T259" s="4">
        <v>706</v>
      </c>
      <c r="U259" s="2">
        <v>55000</v>
      </c>
      <c r="AF259" s="2">
        <v>194500</v>
      </c>
    </row>
    <row r="260" spans="20:32" x14ac:dyDescent="0.2">
      <c r="T260" s="4">
        <v>709</v>
      </c>
      <c r="U260" s="2">
        <v>179540</v>
      </c>
      <c r="AF260" s="2">
        <v>110000</v>
      </c>
    </row>
    <row r="261" spans="20:32" x14ac:dyDescent="0.2">
      <c r="T261" s="4">
        <v>711</v>
      </c>
      <c r="U261" s="2">
        <v>52000</v>
      </c>
      <c r="AF261" s="2">
        <v>187500</v>
      </c>
    </row>
    <row r="262" spans="20:32" x14ac:dyDescent="0.2">
      <c r="T262" s="4">
        <v>722</v>
      </c>
      <c r="U262" s="2">
        <v>143000</v>
      </c>
      <c r="AF262" s="2">
        <v>222500</v>
      </c>
    </row>
    <row r="263" spans="20:32" x14ac:dyDescent="0.2">
      <c r="T263" s="4">
        <v>728</v>
      </c>
      <c r="U263" s="2">
        <v>194500</v>
      </c>
      <c r="AF263" s="2">
        <v>239900</v>
      </c>
    </row>
    <row r="264" spans="20:32" x14ac:dyDescent="0.2">
      <c r="T264" s="4">
        <v>729</v>
      </c>
      <c r="U264" s="2">
        <v>110000</v>
      </c>
      <c r="AF264" s="2">
        <v>190000</v>
      </c>
    </row>
    <row r="265" spans="20:32" x14ac:dyDescent="0.2">
      <c r="T265" s="4">
        <v>732</v>
      </c>
      <c r="U265" s="2">
        <v>187500</v>
      </c>
      <c r="AF265" s="2">
        <v>179000</v>
      </c>
    </row>
    <row r="266" spans="20:32" x14ac:dyDescent="0.2">
      <c r="T266" s="4">
        <v>733</v>
      </c>
      <c r="U266" s="2">
        <v>222500</v>
      </c>
      <c r="AF266" s="2">
        <v>299800</v>
      </c>
    </row>
    <row r="267" spans="20:32" x14ac:dyDescent="0.2">
      <c r="T267" s="4">
        <v>738</v>
      </c>
      <c r="U267" s="2">
        <v>239900</v>
      </c>
      <c r="AF267" s="2">
        <v>236000</v>
      </c>
    </row>
    <row r="268" spans="20:32" x14ac:dyDescent="0.2">
      <c r="T268" s="4">
        <v>740</v>
      </c>
      <c r="U268" s="2">
        <v>190000</v>
      </c>
      <c r="AF268" s="2">
        <v>260400</v>
      </c>
    </row>
    <row r="269" spans="20:32" x14ac:dyDescent="0.2">
      <c r="T269" s="4">
        <v>743</v>
      </c>
      <c r="U269" s="2">
        <v>179000</v>
      </c>
      <c r="AF269" s="2">
        <v>162000</v>
      </c>
    </row>
    <row r="270" spans="20:32" x14ac:dyDescent="0.2">
      <c r="T270" s="4">
        <v>746</v>
      </c>
      <c r="U270" s="2">
        <v>299800</v>
      </c>
      <c r="AF270" s="2">
        <v>217000</v>
      </c>
    </row>
    <row r="271" spans="20:32" x14ac:dyDescent="0.2">
      <c r="T271" s="4">
        <v>747</v>
      </c>
      <c r="U271" s="2">
        <v>236000</v>
      </c>
      <c r="AF271" s="2">
        <v>275500</v>
      </c>
    </row>
    <row r="272" spans="20:32" x14ac:dyDescent="0.2">
      <c r="T272" s="4">
        <v>749</v>
      </c>
      <c r="U272" s="2">
        <v>260400</v>
      </c>
      <c r="AF272" s="2">
        <v>212000</v>
      </c>
    </row>
    <row r="273" spans="20:32" x14ac:dyDescent="0.2">
      <c r="T273" s="4">
        <v>752</v>
      </c>
      <c r="U273" s="2">
        <v>162000</v>
      </c>
      <c r="AF273" s="2">
        <v>290000</v>
      </c>
    </row>
    <row r="274" spans="20:32" x14ac:dyDescent="0.2">
      <c r="T274" s="4">
        <v>753</v>
      </c>
      <c r="U274" s="2">
        <v>217000</v>
      </c>
      <c r="AF274" s="2">
        <v>215200</v>
      </c>
    </row>
    <row r="275" spans="20:32" x14ac:dyDescent="0.2">
      <c r="T275" s="4">
        <v>754</v>
      </c>
      <c r="U275" s="2">
        <v>275500</v>
      </c>
      <c r="AF275" s="2">
        <v>337000</v>
      </c>
    </row>
    <row r="276" spans="20:32" x14ac:dyDescent="0.2">
      <c r="T276" s="4">
        <v>757</v>
      </c>
      <c r="U276" s="2">
        <v>212000</v>
      </c>
      <c r="AF276" s="2">
        <v>264132</v>
      </c>
    </row>
    <row r="277" spans="20:32" x14ac:dyDescent="0.2">
      <c r="T277" s="4">
        <v>760</v>
      </c>
      <c r="U277" s="2">
        <v>290000</v>
      </c>
      <c r="AF277" s="2">
        <v>160000</v>
      </c>
    </row>
    <row r="278" spans="20:32" x14ac:dyDescent="0.2">
      <c r="T278" s="4">
        <v>763</v>
      </c>
      <c r="U278" s="2">
        <v>215200</v>
      </c>
      <c r="AF278" s="2">
        <v>216837</v>
      </c>
    </row>
    <row r="279" spans="20:32" x14ac:dyDescent="0.2">
      <c r="T279" s="4">
        <v>764</v>
      </c>
      <c r="U279" s="2">
        <v>337000</v>
      </c>
      <c r="AF279" s="2">
        <v>395000</v>
      </c>
    </row>
    <row r="280" spans="20:32" x14ac:dyDescent="0.2">
      <c r="T280" s="4">
        <v>766</v>
      </c>
      <c r="U280" s="2">
        <v>264132</v>
      </c>
      <c r="AF280" s="2">
        <v>162000</v>
      </c>
    </row>
    <row r="281" spans="20:32" x14ac:dyDescent="0.2">
      <c r="T281" s="4">
        <v>768</v>
      </c>
      <c r="U281" s="2">
        <v>160000</v>
      </c>
      <c r="AF281" s="2">
        <v>221500</v>
      </c>
    </row>
    <row r="282" spans="20:32" x14ac:dyDescent="0.2">
      <c r="T282" s="4">
        <v>769</v>
      </c>
      <c r="U282" s="2">
        <v>216837</v>
      </c>
      <c r="AF282" s="2">
        <v>175900</v>
      </c>
    </row>
    <row r="283" spans="20:32" x14ac:dyDescent="0.2">
      <c r="T283" s="4">
        <v>775</v>
      </c>
      <c r="U283" s="2">
        <v>395000</v>
      </c>
      <c r="AF283" s="2">
        <v>187100</v>
      </c>
    </row>
    <row r="284" spans="20:32" x14ac:dyDescent="0.2">
      <c r="T284" s="4">
        <v>776</v>
      </c>
      <c r="U284" s="2">
        <v>162000</v>
      </c>
      <c r="AF284" s="2">
        <v>233000</v>
      </c>
    </row>
    <row r="285" spans="20:32" x14ac:dyDescent="0.2">
      <c r="T285" s="4">
        <v>777</v>
      </c>
      <c r="U285" s="2">
        <v>221500</v>
      </c>
      <c r="AF285" s="2">
        <v>160200</v>
      </c>
    </row>
    <row r="286" spans="20:32" x14ac:dyDescent="0.2">
      <c r="T286" s="4">
        <v>782</v>
      </c>
      <c r="U286" s="2">
        <v>175900</v>
      </c>
      <c r="AF286" s="2">
        <v>110000</v>
      </c>
    </row>
    <row r="287" spans="20:32" x14ac:dyDescent="0.2">
      <c r="T287" s="4">
        <v>783</v>
      </c>
      <c r="U287" s="2">
        <v>187100</v>
      </c>
      <c r="AF287" s="2">
        <v>485000</v>
      </c>
    </row>
    <row r="288" spans="20:32" x14ac:dyDescent="0.2">
      <c r="T288" s="4">
        <v>788</v>
      </c>
      <c r="U288" s="2">
        <v>233000</v>
      </c>
      <c r="AF288" s="2">
        <v>200000</v>
      </c>
    </row>
    <row r="289" spans="20:32" x14ac:dyDescent="0.2">
      <c r="T289" s="4">
        <v>791</v>
      </c>
      <c r="U289" s="2">
        <v>160200</v>
      </c>
      <c r="AF289" s="2">
        <v>582933</v>
      </c>
    </row>
    <row r="290" spans="20:32" x14ac:dyDescent="0.2">
      <c r="T290" s="4">
        <v>798</v>
      </c>
      <c r="U290" s="2">
        <v>110000</v>
      </c>
      <c r="AF290" s="2">
        <v>227680</v>
      </c>
    </row>
    <row r="291" spans="20:32" x14ac:dyDescent="0.2">
      <c r="T291" s="4">
        <v>799</v>
      </c>
      <c r="U291" s="2">
        <v>485000</v>
      </c>
      <c r="AF291" s="2">
        <v>135500</v>
      </c>
    </row>
    <row r="292" spans="20:32" x14ac:dyDescent="0.2">
      <c r="T292" s="4">
        <v>801</v>
      </c>
      <c r="U292" s="2">
        <v>200000</v>
      </c>
      <c r="AF292" s="2">
        <v>159950</v>
      </c>
    </row>
    <row r="293" spans="20:32" x14ac:dyDescent="0.2">
      <c r="T293" s="4">
        <v>804</v>
      </c>
      <c r="U293" s="2">
        <v>582933</v>
      </c>
      <c r="AF293" s="2">
        <v>144500</v>
      </c>
    </row>
    <row r="294" spans="20:32" x14ac:dyDescent="0.2">
      <c r="T294" s="4">
        <v>806</v>
      </c>
      <c r="U294" s="2">
        <v>227680</v>
      </c>
      <c r="AF294" s="2">
        <v>224900</v>
      </c>
    </row>
    <row r="295" spans="20:32" x14ac:dyDescent="0.2">
      <c r="T295" s="4">
        <v>807</v>
      </c>
      <c r="U295" s="2">
        <v>135500</v>
      </c>
      <c r="AF295" s="2">
        <v>224000</v>
      </c>
    </row>
    <row r="296" spans="20:32" x14ac:dyDescent="0.2">
      <c r="T296" s="4">
        <v>809</v>
      </c>
      <c r="U296" s="2">
        <v>159950</v>
      </c>
      <c r="AF296" s="2">
        <v>183000</v>
      </c>
    </row>
    <row r="297" spans="20:32" x14ac:dyDescent="0.2">
      <c r="T297" s="4">
        <v>812</v>
      </c>
      <c r="U297" s="2">
        <v>144500</v>
      </c>
      <c r="AF297" s="2">
        <v>225000</v>
      </c>
    </row>
    <row r="298" spans="20:32" x14ac:dyDescent="0.2">
      <c r="T298" s="4">
        <v>816</v>
      </c>
      <c r="U298" s="2">
        <v>224900</v>
      </c>
      <c r="AF298" s="2">
        <v>139500</v>
      </c>
    </row>
    <row r="299" spans="20:32" x14ac:dyDescent="0.2">
      <c r="T299" s="4">
        <v>820</v>
      </c>
      <c r="U299" s="2">
        <v>224000</v>
      </c>
      <c r="AF299" s="2">
        <v>232600</v>
      </c>
    </row>
    <row r="300" spans="20:32" x14ac:dyDescent="0.2">
      <c r="T300" s="4">
        <v>821</v>
      </c>
      <c r="U300" s="2">
        <v>183000</v>
      </c>
      <c r="AF300" s="2">
        <v>189000</v>
      </c>
    </row>
    <row r="301" spans="20:32" x14ac:dyDescent="0.2">
      <c r="T301" s="4">
        <v>823</v>
      </c>
      <c r="U301" s="2">
        <v>225000</v>
      </c>
      <c r="AF301" s="2">
        <v>237000</v>
      </c>
    </row>
    <row r="302" spans="20:32" x14ac:dyDescent="0.2">
      <c r="T302" s="4">
        <v>824</v>
      </c>
      <c r="U302" s="2">
        <v>139500</v>
      </c>
      <c r="AF302" s="2">
        <v>139950</v>
      </c>
    </row>
    <row r="303" spans="20:32" x14ac:dyDescent="0.2">
      <c r="T303" s="4">
        <v>825</v>
      </c>
      <c r="U303" s="2">
        <v>232600</v>
      </c>
      <c r="AF303" s="2">
        <v>128000</v>
      </c>
    </row>
    <row r="304" spans="20:32" x14ac:dyDescent="0.2">
      <c r="T304" s="4">
        <v>828</v>
      </c>
      <c r="U304" s="2">
        <v>189000</v>
      </c>
      <c r="AF304" s="2">
        <v>153500</v>
      </c>
    </row>
    <row r="305" spans="20:32" x14ac:dyDescent="0.2">
      <c r="T305" s="4">
        <v>833</v>
      </c>
      <c r="U305" s="2">
        <v>237000</v>
      </c>
      <c r="AF305" s="2">
        <v>144000</v>
      </c>
    </row>
    <row r="306" spans="20:32" x14ac:dyDescent="0.2">
      <c r="T306" s="4">
        <v>835</v>
      </c>
      <c r="U306" s="2">
        <v>139950</v>
      </c>
      <c r="AF306" s="2">
        <v>131500</v>
      </c>
    </row>
    <row r="307" spans="20:32" x14ac:dyDescent="0.2">
      <c r="T307" s="4">
        <v>836</v>
      </c>
      <c r="U307" s="2">
        <v>128000</v>
      </c>
      <c r="AF307" s="2">
        <v>215000</v>
      </c>
    </row>
    <row r="308" spans="20:32" x14ac:dyDescent="0.2">
      <c r="T308" s="4">
        <v>837</v>
      </c>
      <c r="U308" s="2">
        <v>153500</v>
      </c>
      <c r="AF308" s="2">
        <v>250580</v>
      </c>
    </row>
    <row r="309" spans="20:32" x14ac:dyDescent="0.2">
      <c r="T309" s="4">
        <v>839</v>
      </c>
      <c r="U309" s="2">
        <v>144000</v>
      </c>
      <c r="AF309" s="2">
        <v>248900</v>
      </c>
    </row>
    <row r="310" spans="20:32" x14ac:dyDescent="0.2">
      <c r="T310" s="4">
        <v>851</v>
      </c>
      <c r="U310" s="2">
        <v>131500</v>
      </c>
      <c r="AF310" s="2">
        <v>129000</v>
      </c>
    </row>
    <row r="311" spans="20:32" x14ac:dyDescent="0.2">
      <c r="T311" s="4">
        <v>852</v>
      </c>
      <c r="U311" s="2">
        <v>215000</v>
      </c>
      <c r="AF311" s="2">
        <v>200500</v>
      </c>
    </row>
    <row r="312" spans="20:32" x14ac:dyDescent="0.2">
      <c r="T312" s="4">
        <v>865</v>
      </c>
      <c r="U312" s="2">
        <v>250580</v>
      </c>
      <c r="AF312" s="2">
        <v>350000</v>
      </c>
    </row>
    <row r="313" spans="20:32" x14ac:dyDescent="0.2">
      <c r="T313" s="4">
        <v>867</v>
      </c>
      <c r="U313" s="2">
        <v>248900</v>
      </c>
      <c r="AF313" s="2">
        <v>136500</v>
      </c>
    </row>
    <row r="314" spans="20:32" x14ac:dyDescent="0.2">
      <c r="T314" s="4">
        <v>868</v>
      </c>
      <c r="U314" s="2">
        <v>129000</v>
      </c>
      <c r="AF314" s="2">
        <v>157000</v>
      </c>
    </row>
    <row r="315" spans="20:32" x14ac:dyDescent="0.2">
      <c r="T315" s="4">
        <v>872</v>
      </c>
      <c r="U315" s="2">
        <v>200500</v>
      </c>
      <c r="AF315" s="2">
        <v>178000</v>
      </c>
    </row>
    <row r="316" spans="20:32" x14ac:dyDescent="0.2">
      <c r="T316" s="4">
        <v>878</v>
      </c>
      <c r="U316" s="2">
        <v>350000</v>
      </c>
      <c r="AF316" s="2">
        <v>611657</v>
      </c>
    </row>
    <row r="317" spans="20:32" x14ac:dyDescent="0.2">
      <c r="T317" s="4">
        <v>880</v>
      </c>
      <c r="U317" s="2">
        <v>136500</v>
      </c>
      <c r="AF317" s="2">
        <v>180000</v>
      </c>
    </row>
    <row r="318" spans="20:32" x14ac:dyDescent="0.2">
      <c r="T318" s="4">
        <v>881</v>
      </c>
      <c r="U318" s="2">
        <v>157000</v>
      </c>
      <c r="AF318" s="2">
        <v>240000</v>
      </c>
    </row>
    <row r="319" spans="20:32" x14ac:dyDescent="0.2">
      <c r="T319" s="4">
        <v>883</v>
      </c>
      <c r="U319" s="2">
        <v>178000</v>
      </c>
      <c r="AF319" s="2">
        <v>255000</v>
      </c>
    </row>
    <row r="320" spans="20:32" x14ac:dyDescent="0.2">
      <c r="T320" s="4">
        <v>899</v>
      </c>
      <c r="U320" s="2">
        <v>611657</v>
      </c>
      <c r="AF320" s="2">
        <v>174000</v>
      </c>
    </row>
    <row r="321" spans="20:32" x14ac:dyDescent="0.2">
      <c r="T321" s="4">
        <v>903</v>
      </c>
      <c r="U321" s="2">
        <v>180000</v>
      </c>
      <c r="AF321" s="2">
        <v>173733</v>
      </c>
    </row>
    <row r="322" spans="20:32" x14ac:dyDescent="0.2">
      <c r="T322" s="4">
        <v>904</v>
      </c>
      <c r="U322" s="2">
        <v>240000</v>
      </c>
      <c r="AF322" s="2">
        <v>135000</v>
      </c>
    </row>
    <row r="323" spans="20:32" x14ac:dyDescent="0.2">
      <c r="T323" s="4">
        <v>907</v>
      </c>
      <c r="U323" s="2">
        <v>255000</v>
      </c>
      <c r="AF323" s="2">
        <v>169990</v>
      </c>
    </row>
    <row r="324" spans="20:32" x14ac:dyDescent="0.2">
      <c r="T324" s="4">
        <v>910</v>
      </c>
      <c r="U324" s="2">
        <v>174000</v>
      </c>
      <c r="AF324" s="2">
        <v>175000</v>
      </c>
    </row>
    <row r="325" spans="20:32" x14ac:dyDescent="0.2">
      <c r="T325" s="4">
        <v>915</v>
      </c>
      <c r="U325" s="2">
        <v>173733</v>
      </c>
      <c r="AF325" s="2">
        <v>285000</v>
      </c>
    </row>
    <row r="326" spans="20:32" x14ac:dyDescent="0.2">
      <c r="T326" s="4">
        <v>918</v>
      </c>
      <c r="U326" s="2">
        <v>135000</v>
      </c>
      <c r="AF326" s="2">
        <v>236500</v>
      </c>
    </row>
    <row r="327" spans="20:32" x14ac:dyDescent="0.2">
      <c r="T327" s="4">
        <v>923</v>
      </c>
      <c r="U327" s="2">
        <v>169990</v>
      </c>
      <c r="AF327" s="2">
        <v>201000</v>
      </c>
    </row>
    <row r="328" spans="20:32" x14ac:dyDescent="0.2">
      <c r="T328" s="4">
        <v>926</v>
      </c>
      <c r="U328" s="2">
        <v>175000</v>
      </c>
      <c r="AF328" s="2">
        <v>117500</v>
      </c>
    </row>
    <row r="329" spans="20:32" x14ac:dyDescent="0.2">
      <c r="T329" s="4">
        <v>927</v>
      </c>
      <c r="U329" s="2">
        <v>285000</v>
      </c>
      <c r="AF329" s="2">
        <v>320000</v>
      </c>
    </row>
    <row r="330" spans="20:32" x14ac:dyDescent="0.2">
      <c r="T330" s="4">
        <v>929</v>
      </c>
      <c r="U330" s="2">
        <v>236500</v>
      </c>
      <c r="AF330" s="2">
        <v>190000</v>
      </c>
    </row>
    <row r="331" spans="20:32" x14ac:dyDescent="0.2">
      <c r="T331" s="4">
        <v>931</v>
      </c>
      <c r="U331" s="2">
        <v>201000</v>
      </c>
      <c r="AF331" s="2">
        <v>184900</v>
      </c>
    </row>
    <row r="332" spans="20:32" x14ac:dyDescent="0.2">
      <c r="T332" s="4">
        <v>932</v>
      </c>
      <c r="U332" s="2">
        <v>117500</v>
      </c>
      <c r="AF332" s="2">
        <v>253000</v>
      </c>
    </row>
    <row r="333" spans="20:32" x14ac:dyDescent="0.2">
      <c r="T333" s="4">
        <v>933</v>
      </c>
      <c r="U333" s="2">
        <v>320000</v>
      </c>
      <c r="AF333" s="2">
        <v>239799</v>
      </c>
    </row>
    <row r="334" spans="20:32" x14ac:dyDescent="0.2">
      <c r="T334" s="4">
        <v>934</v>
      </c>
      <c r="U334" s="2">
        <v>190000</v>
      </c>
      <c r="AF334" s="2">
        <v>214000</v>
      </c>
    </row>
    <row r="335" spans="20:32" x14ac:dyDescent="0.2">
      <c r="T335" s="4">
        <v>937</v>
      </c>
      <c r="U335" s="2">
        <v>184900</v>
      </c>
      <c r="AF335" s="2">
        <v>124900</v>
      </c>
    </row>
    <row r="336" spans="20:32" x14ac:dyDescent="0.2">
      <c r="T336" s="4">
        <v>938</v>
      </c>
      <c r="U336" s="2">
        <v>253000</v>
      </c>
      <c r="AF336" s="2">
        <v>270000</v>
      </c>
    </row>
    <row r="337" spans="20:32" x14ac:dyDescent="0.2">
      <c r="T337" s="4">
        <v>939</v>
      </c>
      <c r="U337" s="2">
        <v>239799</v>
      </c>
      <c r="AF337" s="2">
        <v>192500</v>
      </c>
    </row>
    <row r="338" spans="20:32" x14ac:dyDescent="0.2">
      <c r="T338" s="4">
        <v>942</v>
      </c>
      <c r="U338" s="2">
        <v>214000</v>
      </c>
      <c r="AF338" s="2">
        <v>129000</v>
      </c>
    </row>
    <row r="339" spans="20:32" x14ac:dyDescent="0.2">
      <c r="T339" s="4">
        <v>946</v>
      </c>
      <c r="U339" s="2">
        <v>124900</v>
      </c>
      <c r="AF339" s="2">
        <v>119900</v>
      </c>
    </row>
    <row r="340" spans="20:32" x14ac:dyDescent="0.2">
      <c r="T340" s="4">
        <v>948</v>
      </c>
      <c r="U340" s="2">
        <v>270000</v>
      </c>
      <c r="AF340" s="2">
        <v>185000</v>
      </c>
    </row>
    <row r="341" spans="20:32" x14ac:dyDescent="0.2">
      <c r="T341" s="4">
        <v>949</v>
      </c>
      <c r="U341" s="2">
        <v>192500</v>
      </c>
      <c r="AF341" s="2">
        <v>239000</v>
      </c>
    </row>
    <row r="342" spans="20:32" x14ac:dyDescent="0.2">
      <c r="T342" s="4">
        <v>951</v>
      </c>
      <c r="U342" s="2">
        <v>129000</v>
      </c>
      <c r="AF342" s="2">
        <v>214900</v>
      </c>
    </row>
    <row r="343" spans="20:32" x14ac:dyDescent="0.2">
      <c r="T343" s="4">
        <v>952</v>
      </c>
      <c r="U343" s="2">
        <v>119900</v>
      </c>
      <c r="AF343" s="2">
        <v>178900</v>
      </c>
    </row>
    <row r="344" spans="20:32" x14ac:dyDescent="0.2">
      <c r="T344" s="4">
        <v>959</v>
      </c>
      <c r="U344" s="2">
        <v>185000</v>
      </c>
      <c r="AF344" s="2">
        <v>37900</v>
      </c>
    </row>
    <row r="345" spans="20:32" x14ac:dyDescent="0.2">
      <c r="T345" s="4">
        <v>964</v>
      </c>
      <c r="U345" s="2">
        <v>239000</v>
      </c>
      <c r="AF345" s="2">
        <v>173000</v>
      </c>
    </row>
    <row r="346" spans="20:32" x14ac:dyDescent="0.2">
      <c r="T346" s="4">
        <v>965</v>
      </c>
      <c r="U346" s="2">
        <v>214900</v>
      </c>
      <c r="AF346" s="2">
        <v>199900</v>
      </c>
    </row>
    <row r="347" spans="20:32" x14ac:dyDescent="0.2">
      <c r="T347" s="4">
        <v>966</v>
      </c>
      <c r="U347" s="2">
        <v>178900</v>
      </c>
      <c r="AF347" s="2">
        <v>139000</v>
      </c>
    </row>
    <row r="348" spans="20:32" x14ac:dyDescent="0.2">
      <c r="T348" s="4">
        <v>969</v>
      </c>
      <c r="U348" s="2">
        <v>37900</v>
      </c>
      <c r="AF348" s="2">
        <v>336000</v>
      </c>
    </row>
    <row r="349" spans="20:32" x14ac:dyDescent="0.2">
      <c r="T349" s="4">
        <v>972</v>
      </c>
      <c r="U349" s="2">
        <v>173000</v>
      </c>
      <c r="AF349" s="2">
        <v>159895</v>
      </c>
    </row>
    <row r="350" spans="20:32" x14ac:dyDescent="0.2">
      <c r="T350" s="4">
        <v>978</v>
      </c>
      <c r="U350" s="2">
        <v>199900</v>
      </c>
      <c r="AF350" s="2">
        <v>117000</v>
      </c>
    </row>
    <row r="351" spans="20:32" x14ac:dyDescent="0.2">
      <c r="T351" s="4">
        <v>980</v>
      </c>
      <c r="U351" s="2">
        <v>139000</v>
      </c>
      <c r="AF351" s="2">
        <v>395192</v>
      </c>
    </row>
    <row r="352" spans="20:32" x14ac:dyDescent="0.2">
      <c r="T352" s="4">
        <v>982</v>
      </c>
      <c r="U352" s="2">
        <v>336000</v>
      </c>
      <c r="AF352" s="2">
        <v>197000</v>
      </c>
    </row>
    <row r="353" spans="20:32" x14ac:dyDescent="0.2">
      <c r="T353" s="4">
        <v>983</v>
      </c>
      <c r="U353" s="2">
        <v>159895</v>
      </c>
      <c r="AF353" s="2">
        <v>348000</v>
      </c>
    </row>
    <row r="354" spans="20:32" x14ac:dyDescent="0.2">
      <c r="T354" s="4">
        <v>987</v>
      </c>
      <c r="U354" s="2">
        <v>117000</v>
      </c>
      <c r="AF354" s="2">
        <v>173900</v>
      </c>
    </row>
    <row r="355" spans="20:32" x14ac:dyDescent="0.2">
      <c r="T355" s="4">
        <v>988</v>
      </c>
      <c r="U355" s="2">
        <v>395192</v>
      </c>
      <c r="AF355" s="2">
        <v>206000</v>
      </c>
    </row>
    <row r="356" spans="20:32" x14ac:dyDescent="0.2">
      <c r="T356" s="4">
        <v>990</v>
      </c>
      <c r="U356" s="2">
        <v>197000</v>
      </c>
      <c r="AF356" s="2">
        <v>232000</v>
      </c>
    </row>
    <row r="357" spans="20:32" x14ac:dyDescent="0.2">
      <c r="T357" s="4">
        <v>991</v>
      </c>
      <c r="U357" s="2">
        <v>348000</v>
      </c>
      <c r="AF357" s="2">
        <v>136905</v>
      </c>
    </row>
    <row r="358" spans="20:32" x14ac:dyDescent="0.2">
      <c r="T358" s="4">
        <v>994</v>
      </c>
      <c r="U358" s="2">
        <v>173900</v>
      </c>
      <c r="AF358" s="2">
        <v>181000</v>
      </c>
    </row>
    <row r="359" spans="20:32" x14ac:dyDescent="0.2">
      <c r="T359" s="4">
        <v>1000</v>
      </c>
      <c r="U359" s="2">
        <v>206000</v>
      </c>
      <c r="AF359" s="2">
        <v>240000</v>
      </c>
    </row>
    <row r="360" spans="20:32" x14ac:dyDescent="0.2">
      <c r="T360" s="4">
        <v>1003</v>
      </c>
      <c r="U360" s="2">
        <v>232000</v>
      </c>
      <c r="AF360" s="2">
        <v>227000</v>
      </c>
    </row>
    <row r="361" spans="20:32" x14ac:dyDescent="0.2">
      <c r="T361" s="4">
        <v>1004</v>
      </c>
      <c r="U361" s="2">
        <v>136905</v>
      </c>
      <c r="AF361" s="2">
        <v>203000</v>
      </c>
    </row>
    <row r="362" spans="20:32" x14ac:dyDescent="0.2">
      <c r="T362" s="4">
        <v>1005</v>
      </c>
      <c r="U362" s="2">
        <v>181000</v>
      </c>
      <c r="AF362" s="2">
        <v>213490</v>
      </c>
    </row>
    <row r="363" spans="20:32" x14ac:dyDescent="0.2">
      <c r="T363" s="4">
        <v>1009</v>
      </c>
      <c r="U363" s="2">
        <v>240000</v>
      </c>
      <c r="AF363" s="2">
        <v>176000</v>
      </c>
    </row>
    <row r="364" spans="20:32" x14ac:dyDescent="0.2">
      <c r="T364" s="4">
        <v>1016</v>
      </c>
      <c r="U364" s="2">
        <v>227000</v>
      </c>
      <c r="AF364" s="2">
        <v>194000</v>
      </c>
    </row>
    <row r="365" spans="20:32" x14ac:dyDescent="0.2">
      <c r="T365" s="4">
        <v>1017</v>
      </c>
      <c r="U365" s="2">
        <v>203000</v>
      </c>
      <c r="AF365" s="2">
        <v>191000</v>
      </c>
    </row>
    <row r="366" spans="20:32" x14ac:dyDescent="0.2">
      <c r="T366" s="4">
        <v>1020</v>
      </c>
      <c r="U366" s="2">
        <v>213490</v>
      </c>
      <c r="AF366" s="2">
        <v>112500</v>
      </c>
    </row>
    <row r="367" spans="20:32" x14ac:dyDescent="0.2">
      <c r="T367" s="4">
        <v>1021</v>
      </c>
      <c r="U367" s="2">
        <v>176000</v>
      </c>
      <c r="AF367" s="2">
        <v>293077</v>
      </c>
    </row>
    <row r="368" spans="20:32" x14ac:dyDescent="0.2">
      <c r="T368" s="4">
        <v>1022</v>
      </c>
      <c r="U368" s="2">
        <v>194000</v>
      </c>
      <c r="AF368" s="2">
        <v>160000</v>
      </c>
    </row>
    <row r="369" spans="20:32" x14ac:dyDescent="0.2">
      <c r="T369" s="4">
        <v>1024</v>
      </c>
      <c r="U369" s="2">
        <v>191000</v>
      </c>
      <c r="AF369" s="2">
        <v>230000</v>
      </c>
    </row>
    <row r="370" spans="20:32" x14ac:dyDescent="0.2">
      <c r="T370" s="4">
        <v>1026</v>
      </c>
      <c r="U370" s="2">
        <v>112500</v>
      </c>
      <c r="AF370" s="2">
        <v>315500</v>
      </c>
    </row>
    <row r="371" spans="20:32" x14ac:dyDescent="0.2">
      <c r="T371" s="4">
        <v>1028</v>
      </c>
      <c r="U371" s="2">
        <v>293077</v>
      </c>
      <c r="AF371" s="2">
        <v>287000</v>
      </c>
    </row>
    <row r="372" spans="20:32" x14ac:dyDescent="0.2">
      <c r="T372" s="4">
        <v>1031</v>
      </c>
      <c r="U372" s="2">
        <v>160000</v>
      </c>
      <c r="AF372" s="2">
        <v>196000</v>
      </c>
    </row>
    <row r="373" spans="20:32" x14ac:dyDescent="0.2">
      <c r="T373" s="4">
        <v>1034</v>
      </c>
      <c r="U373" s="2">
        <v>230000</v>
      </c>
      <c r="AF373" s="2">
        <v>145000</v>
      </c>
    </row>
    <row r="374" spans="20:32" x14ac:dyDescent="0.2">
      <c r="T374" s="4">
        <v>1037</v>
      </c>
      <c r="U374" s="2">
        <v>315500</v>
      </c>
      <c r="AF374" s="2">
        <v>176485</v>
      </c>
    </row>
    <row r="375" spans="20:32" x14ac:dyDescent="0.2">
      <c r="T375" s="4">
        <v>1038</v>
      </c>
      <c r="U375" s="2">
        <v>287000</v>
      </c>
      <c r="AF375" s="2">
        <v>200141</v>
      </c>
    </row>
    <row r="376" spans="20:32" x14ac:dyDescent="0.2">
      <c r="T376" s="4">
        <v>1043</v>
      </c>
      <c r="U376" s="2">
        <v>196000</v>
      </c>
      <c r="AF376" s="2">
        <v>165000</v>
      </c>
    </row>
    <row r="377" spans="20:32" x14ac:dyDescent="0.2">
      <c r="T377" s="4">
        <v>1048</v>
      </c>
      <c r="U377" s="2">
        <v>145000</v>
      </c>
      <c r="AF377" s="2">
        <v>255000</v>
      </c>
    </row>
    <row r="378" spans="20:32" x14ac:dyDescent="0.2">
      <c r="T378" s="4">
        <v>1051</v>
      </c>
      <c r="U378" s="2">
        <v>176485</v>
      </c>
      <c r="AF378" s="2">
        <v>185850</v>
      </c>
    </row>
    <row r="379" spans="20:32" x14ac:dyDescent="0.2">
      <c r="T379" s="4">
        <v>1052</v>
      </c>
      <c r="U379" s="2">
        <v>200141</v>
      </c>
      <c r="AF379" s="2">
        <v>335000</v>
      </c>
    </row>
    <row r="380" spans="20:32" x14ac:dyDescent="0.2">
      <c r="T380" s="4">
        <v>1053</v>
      </c>
      <c r="U380" s="2">
        <v>165000</v>
      </c>
      <c r="AF380" s="2">
        <v>178000</v>
      </c>
    </row>
    <row r="381" spans="20:32" x14ac:dyDescent="0.2">
      <c r="T381" s="4">
        <v>1055</v>
      </c>
      <c r="U381" s="2">
        <v>255000</v>
      </c>
      <c r="AF381" s="2">
        <v>194000</v>
      </c>
    </row>
    <row r="382" spans="20:32" x14ac:dyDescent="0.2">
      <c r="T382" s="4">
        <v>1057</v>
      </c>
      <c r="U382" s="2">
        <v>185850</v>
      </c>
      <c r="AF382" s="2">
        <v>138800</v>
      </c>
    </row>
    <row r="383" spans="20:32" x14ac:dyDescent="0.2">
      <c r="T383" s="4">
        <v>1059</v>
      </c>
      <c r="U383" s="2">
        <v>335000</v>
      </c>
      <c r="AF383" s="2">
        <v>155900</v>
      </c>
    </row>
    <row r="384" spans="20:32" x14ac:dyDescent="0.2">
      <c r="T384" s="4">
        <v>1067</v>
      </c>
      <c r="U384" s="2">
        <v>178000</v>
      </c>
      <c r="AF384" s="2">
        <v>126000</v>
      </c>
    </row>
    <row r="385" spans="20:32" x14ac:dyDescent="0.2">
      <c r="T385" s="4">
        <v>1075</v>
      </c>
      <c r="U385" s="2">
        <v>194000</v>
      </c>
      <c r="AF385" s="2">
        <v>145000</v>
      </c>
    </row>
    <row r="386" spans="20:32" x14ac:dyDescent="0.2">
      <c r="T386" s="4">
        <v>1078</v>
      </c>
      <c r="U386" s="2">
        <v>138800</v>
      </c>
      <c r="AF386" s="2">
        <v>192000</v>
      </c>
    </row>
    <row r="387" spans="20:32" x14ac:dyDescent="0.2">
      <c r="T387" s="4">
        <v>1079</v>
      </c>
      <c r="U387" s="2">
        <v>155900</v>
      </c>
      <c r="AF387" s="2">
        <v>252000</v>
      </c>
    </row>
    <row r="388" spans="20:32" x14ac:dyDescent="0.2">
      <c r="T388" s="4">
        <v>1080</v>
      </c>
      <c r="U388" s="2">
        <v>126000</v>
      </c>
      <c r="AF388" s="2">
        <v>137500</v>
      </c>
    </row>
    <row r="389" spans="20:32" x14ac:dyDescent="0.2">
      <c r="T389" s="4">
        <v>1081</v>
      </c>
      <c r="U389" s="2">
        <v>145000</v>
      </c>
      <c r="AF389" s="2">
        <v>176432</v>
      </c>
    </row>
    <row r="390" spans="20:32" x14ac:dyDescent="0.2">
      <c r="T390" s="4">
        <v>1083</v>
      </c>
      <c r="U390" s="2">
        <v>192000</v>
      </c>
      <c r="AF390" s="2">
        <v>274725</v>
      </c>
    </row>
    <row r="391" spans="20:32" x14ac:dyDescent="0.2">
      <c r="T391" s="4">
        <v>1088</v>
      </c>
      <c r="U391" s="2">
        <v>252000</v>
      </c>
      <c r="AF391" s="2">
        <v>181000</v>
      </c>
    </row>
    <row r="392" spans="20:32" x14ac:dyDescent="0.2">
      <c r="T392" s="4">
        <v>1089</v>
      </c>
      <c r="U392" s="2">
        <v>137500</v>
      </c>
      <c r="AF392" s="2">
        <v>318000</v>
      </c>
    </row>
    <row r="393" spans="20:32" x14ac:dyDescent="0.2">
      <c r="T393" s="4">
        <v>1096</v>
      </c>
      <c r="U393" s="2">
        <v>176432</v>
      </c>
      <c r="AF393" s="2">
        <v>184100</v>
      </c>
    </row>
    <row r="394" spans="20:32" x14ac:dyDescent="0.2">
      <c r="T394" s="4">
        <v>1108</v>
      </c>
      <c r="U394" s="2">
        <v>274725</v>
      </c>
      <c r="AF394" s="2">
        <v>130000</v>
      </c>
    </row>
    <row r="395" spans="20:32" x14ac:dyDescent="0.2">
      <c r="T395" s="4">
        <v>1109</v>
      </c>
      <c r="U395" s="2">
        <v>181000</v>
      </c>
      <c r="AF395" s="2">
        <v>212900</v>
      </c>
    </row>
    <row r="396" spans="20:32" x14ac:dyDescent="0.2">
      <c r="T396" s="4">
        <v>1116</v>
      </c>
      <c r="U396" s="2">
        <v>318000</v>
      </c>
      <c r="AF396" s="2">
        <v>118000</v>
      </c>
    </row>
    <row r="397" spans="20:32" x14ac:dyDescent="0.2">
      <c r="T397" s="4">
        <v>1117</v>
      </c>
      <c r="U397" s="2">
        <v>184100</v>
      </c>
      <c r="AF397" s="2">
        <v>174000</v>
      </c>
    </row>
    <row r="398" spans="20:32" x14ac:dyDescent="0.2">
      <c r="T398" s="4">
        <v>1118</v>
      </c>
      <c r="U398" s="2">
        <v>130000</v>
      </c>
      <c r="AF398" s="2">
        <v>259000</v>
      </c>
    </row>
    <row r="399" spans="20:32" x14ac:dyDescent="0.2">
      <c r="T399" s="4">
        <v>1122</v>
      </c>
      <c r="U399" s="2">
        <v>212900</v>
      </c>
      <c r="AF399" s="2">
        <v>215000</v>
      </c>
    </row>
    <row r="400" spans="20:32" x14ac:dyDescent="0.2">
      <c r="T400" s="4">
        <v>1124</v>
      </c>
      <c r="U400" s="2">
        <v>118000</v>
      </c>
      <c r="AF400" s="2">
        <v>239500</v>
      </c>
    </row>
    <row r="401" spans="20:32" x14ac:dyDescent="0.2">
      <c r="T401" s="4">
        <v>1127</v>
      </c>
      <c r="U401" s="2">
        <v>174000</v>
      </c>
      <c r="AF401" s="2">
        <v>169000</v>
      </c>
    </row>
    <row r="402" spans="20:32" x14ac:dyDescent="0.2">
      <c r="T402" s="4">
        <v>1128</v>
      </c>
      <c r="U402" s="2">
        <v>259000</v>
      </c>
      <c r="AF402" s="2">
        <v>119000</v>
      </c>
    </row>
    <row r="403" spans="20:32" x14ac:dyDescent="0.2">
      <c r="T403" s="4">
        <v>1129</v>
      </c>
      <c r="U403" s="2">
        <v>215000</v>
      </c>
      <c r="AF403" s="2">
        <v>94000</v>
      </c>
    </row>
    <row r="404" spans="20:32" x14ac:dyDescent="0.2">
      <c r="T404" s="4">
        <v>1134</v>
      </c>
      <c r="U404" s="2">
        <v>239500</v>
      </c>
      <c r="AF404" s="2">
        <v>424870</v>
      </c>
    </row>
    <row r="405" spans="20:32" x14ac:dyDescent="0.2">
      <c r="T405" s="4">
        <v>1135</v>
      </c>
      <c r="U405" s="2">
        <v>169000</v>
      </c>
      <c r="AF405" s="2">
        <v>143000</v>
      </c>
    </row>
    <row r="406" spans="20:32" x14ac:dyDescent="0.2">
      <c r="T406" s="4">
        <v>1137</v>
      </c>
      <c r="U406" s="2">
        <v>119000</v>
      </c>
      <c r="AF406" s="2">
        <v>201800</v>
      </c>
    </row>
    <row r="407" spans="20:32" x14ac:dyDescent="0.2">
      <c r="T407" s="4">
        <v>1138</v>
      </c>
      <c r="U407" s="2">
        <v>94000</v>
      </c>
      <c r="AF407" s="2">
        <v>230000</v>
      </c>
    </row>
    <row r="408" spans="20:32" x14ac:dyDescent="0.2">
      <c r="T408" s="4">
        <v>1143</v>
      </c>
      <c r="U408" s="2">
        <v>424870</v>
      </c>
      <c r="AF408" s="2">
        <v>235128</v>
      </c>
    </row>
    <row r="409" spans="20:32" x14ac:dyDescent="0.2">
      <c r="T409" s="4">
        <v>1150</v>
      </c>
      <c r="U409" s="2">
        <v>143000</v>
      </c>
      <c r="AF409" s="2">
        <v>129000</v>
      </c>
    </row>
    <row r="410" spans="20:32" x14ac:dyDescent="0.2">
      <c r="T410" s="4">
        <v>1155</v>
      </c>
      <c r="U410" s="2">
        <v>201800</v>
      </c>
      <c r="AF410" s="2">
        <v>233170</v>
      </c>
    </row>
    <row r="411" spans="20:32" x14ac:dyDescent="0.2">
      <c r="T411" s="4">
        <v>1158</v>
      </c>
      <c r="U411" s="2">
        <v>230000</v>
      </c>
      <c r="AF411" s="2">
        <v>245350</v>
      </c>
    </row>
    <row r="412" spans="20:32" x14ac:dyDescent="0.2">
      <c r="T412" s="4">
        <v>1159</v>
      </c>
      <c r="U412" s="2">
        <v>235128</v>
      </c>
      <c r="AF412" s="2">
        <v>173000</v>
      </c>
    </row>
    <row r="413" spans="20:32" x14ac:dyDescent="0.2">
      <c r="T413" s="4">
        <v>1163</v>
      </c>
      <c r="U413" s="2">
        <v>129000</v>
      </c>
      <c r="AF413" s="2">
        <v>195000</v>
      </c>
    </row>
    <row r="414" spans="20:32" x14ac:dyDescent="0.2">
      <c r="T414" s="4">
        <v>1166</v>
      </c>
      <c r="U414" s="2">
        <v>233170</v>
      </c>
      <c r="AF414" s="2">
        <v>189000</v>
      </c>
    </row>
    <row r="415" spans="20:32" x14ac:dyDescent="0.2">
      <c r="T415" s="4">
        <v>1167</v>
      </c>
      <c r="U415" s="2">
        <v>245350</v>
      </c>
      <c r="AF415" s="2">
        <v>125000</v>
      </c>
    </row>
    <row r="416" spans="20:32" x14ac:dyDescent="0.2">
      <c r="T416" s="4">
        <v>1168</v>
      </c>
      <c r="U416" s="2">
        <v>173000</v>
      </c>
      <c r="AF416" s="2">
        <v>165000</v>
      </c>
    </row>
    <row r="417" spans="20:32" x14ac:dyDescent="0.2">
      <c r="T417" s="4">
        <v>1189</v>
      </c>
      <c r="U417" s="2">
        <v>195000</v>
      </c>
      <c r="AF417" s="2">
        <v>176000</v>
      </c>
    </row>
    <row r="418" spans="20:32" x14ac:dyDescent="0.2">
      <c r="T418" s="4">
        <v>1190</v>
      </c>
      <c r="U418" s="2">
        <v>189000</v>
      </c>
      <c r="AF418" s="2">
        <v>219210</v>
      </c>
    </row>
    <row r="419" spans="20:32" x14ac:dyDescent="0.2">
      <c r="T419" s="4">
        <v>1193</v>
      </c>
      <c r="U419" s="2">
        <v>125000</v>
      </c>
      <c r="AF419" s="2">
        <v>178000</v>
      </c>
    </row>
    <row r="420" spans="20:32" x14ac:dyDescent="0.2">
      <c r="T420" s="4">
        <v>1194</v>
      </c>
      <c r="U420" s="2">
        <v>165000</v>
      </c>
      <c r="AF420" s="2">
        <v>197900</v>
      </c>
    </row>
    <row r="421" spans="20:32" x14ac:dyDescent="0.2">
      <c r="T421" s="4">
        <v>1196</v>
      </c>
      <c r="U421" s="2">
        <v>176000</v>
      </c>
      <c r="AF421" s="2">
        <v>213000</v>
      </c>
    </row>
    <row r="422" spans="20:32" x14ac:dyDescent="0.2">
      <c r="T422" s="4">
        <v>1197</v>
      </c>
      <c r="U422" s="2">
        <v>219210</v>
      </c>
      <c r="AF422" s="2">
        <v>200000</v>
      </c>
    </row>
    <row r="423" spans="20:32" x14ac:dyDescent="0.2">
      <c r="T423" s="4">
        <v>1199</v>
      </c>
      <c r="U423" s="2">
        <v>178000</v>
      </c>
      <c r="AF423" s="2">
        <v>290000</v>
      </c>
    </row>
    <row r="424" spans="20:32" x14ac:dyDescent="0.2">
      <c r="T424" s="4">
        <v>1202</v>
      </c>
      <c r="U424" s="2">
        <v>197900</v>
      </c>
      <c r="AF424" s="2">
        <v>145000</v>
      </c>
    </row>
    <row r="425" spans="20:32" x14ac:dyDescent="0.2">
      <c r="T425" s="4">
        <v>1204</v>
      </c>
      <c r="U425" s="2">
        <v>213000</v>
      </c>
      <c r="AF425" s="2">
        <v>125000</v>
      </c>
    </row>
    <row r="426" spans="20:32" x14ac:dyDescent="0.2">
      <c r="T426" s="4">
        <v>1208</v>
      </c>
      <c r="U426" s="2">
        <v>200000</v>
      </c>
      <c r="AF426" s="2">
        <v>112000</v>
      </c>
    </row>
    <row r="427" spans="20:32" x14ac:dyDescent="0.2">
      <c r="T427" s="4">
        <v>1210</v>
      </c>
      <c r="U427" s="2">
        <v>290000</v>
      </c>
      <c r="AF427" s="2">
        <v>184000</v>
      </c>
    </row>
    <row r="428" spans="20:32" x14ac:dyDescent="0.2">
      <c r="T428" s="4">
        <v>1214</v>
      </c>
      <c r="U428" s="2">
        <v>145000</v>
      </c>
      <c r="AF428" s="2">
        <v>145000</v>
      </c>
    </row>
    <row r="429" spans="20:32" x14ac:dyDescent="0.2">
      <c r="T429" s="4">
        <v>1216</v>
      </c>
      <c r="U429" s="2">
        <v>125000</v>
      </c>
      <c r="AF429" s="2">
        <v>214000</v>
      </c>
    </row>
    <row r="430" spans="20:32" x14ac:dyDescent="0.2">
      <c r="T430" s="4">
        <v>1217</v>
      </c>
      <c r="U430" s="2">
        <v>112000</v>
      </c>
      <c r="AF430" s="2">
        <v>147000</v>
      </c>
    </row>
    <row r="431" spans="20:32" x14ac:dyDescent="0.2">
      <c r="T431" s="4">
        <v>1225</v>
      </c>
      <c r="U431" s="2">
        <v>184000</v>
      </c>
      <c r="AF431" s="2">
        <v>175500</v>
      </c>
    </row>
    <row r="432" spans="20:32" x14ac:dyDescent="0.2">
      <c r="T432" s="4">
        <v>1226</v>
      </c>
      <c r="U432" s="2">
        <v>145000</v>
      </c>
      <c r="AF432" s="2">
        <v>195000</v>
      </c>
    </row>
    <row r="433" spans="20:32" x14ac:dyDescent="0.2">
      <c r="T433" s="4">
        <v>1227</v>
      </c>
      <c r="U433" s="2">
        <v>214000</v>
      </c>
      <c r="AF433" s="2">
        <v>142500</v>
      </c>
    </row>
    <row r="434" spans="20:32" x14ac:dyDescent="0.2">
      <c r="T434" s="4">
        <v>1228</v>
      </c>
      <c r="U434" s="2">
        <v>147000</v>
      </c>
      <c r="AF434" s="2">
        <v>265900</v>
      </c>
    </row>
    <row r="435" spans="20:32" x14ac:dyDescent="0.2">
      <c r="T435" s="4">
        <v>1237</v>
      </c>
      <c r="U435" s="2">
        <v>175500</v>
      </c>
      <c r="AF435" s="2">
        <v>224900</v>
      </c>
    </row>
    <row r="436" spans="20:32" x14ac:dyDescent="0.2">
      <c r="T436" s="4">
        <v>1238</v>
      </c>
      <c r="U436" s="2">
        <v>195000</v>
      </c>
      <c r="AF436" s="2">
        <v>248328</v>
      </c>
    </row>
    <row r="437" spans="20:32" x14ac:dyDescent="0.2">
      <c r="T437" s="4">
        <v>1239</v>
      </c>
      <c r="U437" s="2">
        <v>142500</v>
      </c>
      <c r="AF437" s="2">
        <v>465000</v>
      </c>
    </row>
    <row r="438" spans="20:32" x14ac:dyDescent="0.2">
      <c r="T438" s="4">
        <v>1240</v>
      </c>
      <c r="U438" s="2">
        <v>265900</v>
      </c>
      <c r="AF438" s="2">
        <v>178000</v>
      </c>
    </row>
    <row r="439" spans="20:32" x14ac:dyDescent="0.2">
      <c r="T439" s="4">
        <v>1241</v>
      </c>
      <c r="U439" s="2">
        <v>224900</v>
      </c>
      <c r="AF439" s="2">
        <v>186500</v>
      </c>
    </row>
    <row r="440" spans="20:32" x14ac:dyDescent="0.2">
      <c r="T440" s="4">
        <v>1242</v>
      </c>
      <c r="U440" s="2">
        <v>248328</v>
      </c>
      <c r="AF440" s="2">
        <v>171750</v>
      </c>
    </row>
    <row r="441" spans="20:32" x14ac:dyDescent="0.2">
      <c r="T441" s="4">
        <v>1244</v>
      </c>
      <c r="U441" s="2">
        <v>465000</v>
      </c>
      <c r="AF441" s="2">
        <v>165400</v>
      </c>
    </row>
    <row r="442" spans="20:32" x14ac:dyDescent="0.2">
      <c r="T442" s="4">
        <v>1246</v>
      </c>
      <c r="U442" s="2">
        <v>178000</v>
      </c>
      <c r="AF442" s="2">
        <v>190000</v>
      </c>
    </row>
    <row r="443" spans="20:32" x14ac:dyDescent="0.2">
      <c r="T443" s="4">
        <v>1247</v>
      </c>
      <c r="U443" s="2">
        <v>186500</v>
      </c>
      <c r="AF443" s="2">
        <v>181000</v>
      </c>
    </row>
    <row r="444" spans="20:32" x14ac:dyDescent="0.2">
      <c r="T444" s="4">
        <v>1252</v>
      </c>
      <c r="U444" s="2">
        <v>171750</v>
      </c>
      <c r="AF444" s="2">
        <v>237000</v>
      </c>
    </row>
    <row r="445" spans="20:32" x14ac:dyDescent="0.2">
      <c r="T445" s="4">
        <v>1255</v>
      </c>
      <c r="U445" s="2">
        <v>165400</v>
      </c>
      <c r="AF445" s="2">
        <v>227000</v>
      </c>
    </row>
    <row r="446" spans="20:32" x14ac:dyDescent="0.2">
      <c r="T446" s="4">
        <v>1259</v>
      </c>
      <c r="U446" s="2">
        <v>190000</v>
      </c>
      <c r="AF446" s="2">
        <v>281000</v>
      </c>
    </row>
    <row r="447" spans="20:32" x14ac:dyDescent="0.2">
      <c r="T447" s="4">
        <v>1261</v>
      </c>
      <c r="U447" s="2">
        <v>181000</v>
      </c>
      <c r="AF447" s="2">
        <v>140000</v>
      </c>
    </row>
    <row r="448" spans="20:32" x14ac:dyDescent="0.2">
      <c r="T448" s="4">
        <v>1279</v>
      </c>
      <c r="U448" s="2">
        <v>237000</v>
      </c>
      <c r="AF448" s="2">
        <v>225000</v>
      </c>
    </row>
    <row r="449" spans="20:32" x14ac:dyDescent="0.2">
      <c r="T449" s="4">
        <v>1281</v>
      </c>
      <c r="U449" s="2">
        <v>227000</v>
      </c>
      <c r="AF449" s="2">
        <v>290000</v>
      </c>
    </row>
    <row r="450" spans="20:32" x14ac:dyDescent="0.2">
      <c r="T450" s="4">
        <v>1290</v>
      </c>
      <c r="U450" s="2">
        <v>281000</v>
      </c>
      <c r="AF450" s="2">
        <v>232000</v>
      </c>
    </row>
    <row r="451" spans="20:32" x14ac:dyDescent="0.2">
      <c r="T451" s="4">
        <v>1298</v>
      </c>
      <c r="U451" s="2">
        <v>140000</v>
      </c>
      <c r="AF451" s="2">
        <v>130000</v>
      </c>
    </row>
    <row r="452" spans="20:32" x14ac:dyDescent="0.2">
      <c r="T452" s="4">
        <v>1301</v>
      </c>
      <c r="U452" s="2">
        <v>225000</v>
      </c>
      <c r="AF452" s="2">
        <v>325000</v>
      </c>
    </row>
    <row r="453" spans="20:32" x14ac:dyDescent="0.2">
      <c r="T453" s="4">
        <v>1303</v>
      </c>
      <c r="U453" s="2">
        <v>290000</v>
      </c>
      <c r="AF453" s="2">
        <v>202500</v>
      </c>
    </row>
    <row r="454" spans="20:32" x14ac:dyDescent="0.2">
      <c r="T454" s="4">
        <v>1304</v>
      </c>
      <c r="U454" s="2">
        <v>232000</v>
      </c>
      <c r="AF454" s="2">
        <v>138000</v>
      </c>
    </row>
    <row r="455" spans="20:32" x14ac:dyDescent="0.2">
      <c r="T455" s="4">
        <v>1305</v>
      </c>
      <c r="U455" s="2">
        <v>130000</v>
      </c>
      <c r="AF455" s="2">
        <v>203000</v>
      </c>
    </row>
    <row r="456" spans="20:32" x14ac:dyDescent="0.2">
      <c r="T456" s="4">
        <v>1306</v>
      </c>
      <c r="U456" s="2">
        <v>325000</v>
      </c>
      <c r="AF456" s="2">
        <v>333168</v>
      </c>
    </row>
    <row r="457" spans="20:32" x14ac:dyDescent="0.2">
      <c r="T457" s="4">
        <v>1307</v>
      </c>
      <c r="U457" s="2">
        <v>202500</v>
      </c>
      <c r="AF457" s="2">
        <v>295493</v>
      </c>
    </row>
    <row r="458" spans="20:32" x14ac:dyDescent="0.2">
      <c r="T458" s="4">
        <v>1308</v>
      </c>
      <c r="U458" s="2">
        <v>138000</v>
      </c>
      <c r="AF458" s="2">
        <v>208900</v>
      </c>
    </row>
    <row r="459" spans="20:32" x14ac:dyDescent="0.2">
      <c r="T459" s="4">
        <v>1312</v>
      </c>
      <c r="U459" s="2">
        <v>203000</v>
      </c>
      <c r="AF459" s="2">
        <v>275000</v>
      </c>
    </row>
    <row r="460" spans="20:32" x14ac:dyDescent="0.2">
      <c r="T460" s="4">
        <v>1314</v>
      </c>
      <c r="U460" s="2">
        <v>333168</v>
      </c>
      <c r="AF460" s="2">
        <v>72500</v>
      </c>
    </row>
    <row r="461" spans="20:32" x14ac:dyDescent="0.2">
      <c r="T461" s="4">
        <v>1317</v>
      </c>
      <c r="U461" s="2">
        <v>295493</v>
      </c>
      <c r="AF461" s="2">
        <v>82500</v>
      </c>
    </row>
    <row r="462" spans="20:32" x14ac:dyDescent="0.2">
      <c r="T462" s="4">
        <v>1318</v>
      </c>
      <c r="U462" s="2">
        <v>208900</v>
      </c>
      <c r="AF462" s="2">
        <v>147000</v>
      </c>
    </row>
    <row r="463" spans="20:32" x14ac:dyDescent="0.2">
      <c r="T463" s="4">
        <v>1319</v>
      </c>
      <c r="U463" s="2">
        <v>275000</v>
      </c>
      <c r="AF463" s="2">
        <v>130500</v>
      </c>
    </row>
    <row r="464" spans="20:32" x14ac:dyDescent="0.2">
      <c r="T464" s="4">
        <v>1322</v>
      </c>
      <c r="U464" s="2">
        <v>72500</v>
      </c>
      <c r="AF464" s="2">
        <v>176500</v>
      </c>
    </row>
    <row r="465" spans="20:32" x14ac:dyDescent="0.2">
      <c r="T465" s="4">
        <v>1324</v>
      </c>
      <c r="U465" s="2">
        <v>82500</v>
      </c>
      <c r="AF465" s="2">
        <v>227000</v>
      </c>
    </row>
    <row r="466" spans="20:32" x14ac:dyDescent="0.2">
      <c r="T466" s="4">
        <v>1325</v>
      </c>
      <c r="U466" s="2">
        <v>147000</v>
      </c>
      <c r="AF466" s="2">
        <v>200000</v>
      </c>
    </row>
    <row r="467" spans="20:32" x14ac:dyDescent="0.2">
      <c r="T467" s="4">
        <v>1328</v>
      </c>
      <c r="U467" s="2">
        <v>130500</v>
      </c>
      <c r="AF467" s="2">
        <v>155000</v>
      </c>
    </row>
    <row r="468" spans="20:32" x14ac:dyDescent="0.2">
      <c r="T468" s="4">
        <v>1330</v>
      </c>
      <c r="U468" s="2">
        <v>176500</v>
      </c>
      <c r="AF468" s="2">
        <v>228500</v>
      </c>
    </row>
    <row r="469" spans="20:32" x14ac:dyDescent="0.2">
      <c r="T469" s="4">
        <v>1331</v>
      </c>
      <c r="U469" s="2">
        <v>227000</v>
      </c>
      <c r="AF469" s="2">
        <v>155835</v>
      </c>
    </row>
    <row r="470" spans="20:32" x14ac:dyDescent="0.2">
      <c r="T470" s="4">
        <v>1339</v>
      </c>
      <c r="U470" s="2">
        <v>200000</v>
      </c>
      <c r="AF470" s="2">
        <v>283463</v>
      </c>
    </row>
    <row r="471" spans="20:32" x14ac:dyDescent="0.2">
      <c r="T471" s="4">
        <v>1342</v>
      </c>
      <c r="U471" s="2">
        <v>155000</v>
      </c>
      <c r="AF471" s="2">
        <v>215000</v>
      </c>
    </row>
    <row r="472" spans="20:32" x14ac:dyDescent="0.2">
      <c r="T472" s="4">
        <v>1343</v>
      </c>
      <c r="U472" s="2">
        <v>228500</v>
      </c>
      <c r="AF472" s="2">
        <v>410000</v>
      </c>
    </row>
    <row r="473" spans="20:32" x14ac:dyDescent="0.2">
      <c r="T473" s="4">
        <v>1345</v>
      </c>
      <c r="U473" s="2">
        <v>155835</v>
      </c>
      <c r="AF473" s="2">
        <v>235000</v>
      </c>
    </row>
    <row r="474" spans="20:32" x14ac:dyDescent="0.2">
      <c r="T474" s="4">
        <v>1348</v>
      </c>
      <c r="U474" s="2">
        <v>283463</v>
      </c>
      <c r="AF474" s="2">
        <v>149900</v>
      </c>
    </row>
    <row r="475" spans="20:32" x14ac:dyDescent="0.2">
      <c r="T475" s="4">
        <v>1349</v>
      </c>
      <c r="U475" s="2">
        <v>215000</v>
      </c>
      <c r="AF475" s="2">
        <v>315000</v>
      </c>
    </row>
    <row r="476" spans="20:32" x14ac:dyDescent="0.2">
      <c r="T476" s="4">
        <v>1354</v>
      </c>
      <c r="U476" s="2">
        <v>410000</v>
      </c>
      <c r="AF476" s="2">
        <v>260000</v>
      </c>
    </row>
    <row r="477" spans="20:32" x14ac:dyDescent="0.2">
      <c r="T477" s="4">
        <v>1355</v>
      </c>
      <c r="U477" s="2">
        <v>235000</v>
      </c>
      <c r="AF477" s="2">
        <v>104900</v>
      </c>
    </row>
    <row r="478" spans="20:32" x14ac:dyDescent="0.2">
      <c r="T478" s="4">
        <v>1358</v>
      </c>
      <c r="U478" s="2">
        <v>149900</v>
      </c>
      <c r="AF478" s="2">
        <v>156932</v>
      </c>
    </row>
    <row r="479" spans="20:32" x14ac:dyDescent="0.2">
      <c r="T479" s="4">
        <v>1360</v>
      </c>
      <c r="U479" s="2">
        <v>315000</v>
      </c>
      <c r="AF479" s="2">
        <v>216000</v>
      </c>
    </row>
    <row r="480" spans="20:32" x14ac:dyDescent="0.2">
      <c r="T480" s="4">
        <v>1362</v>
      </c>
      <c r="U480" s="2">
        <v>260000</v>
      </c>
      <c r="AF480" s="2">
        <v>193000</v>
      </c>
    </row>
    <row r="481" spans="20:32" x14ac:dyDescent="0.2">
      <c r="T481" s="4">
        <v>1363</v>
      </c>
      <c r="U481" s="2">
        <v>104900</v>
      </c>
      <c r="AF481" s="2">
        <v>144000</v>
      </c>
    </row>
    <row r="482" spans="20:32" x14ac:dyDescent="0.2">
      <c r="T482" s="4">
        <v>1364</v>
      </c>
      <c r="U482" s="2">
        <v>156932</v>
      </c>
      <c r="AF482" s="2">
        <v>232000</v>
      </c>
    </row>
    <row r="483" spans="20:32" x14ac:dyDescent="0.2">
      <c r="T483" s="4">
        <v>1366</v>
      </c>
      <c r="U483" s="2">
        <v>216000</v>
      </c>
      <c r="AF483" s="2">
        <v>274300</v>
      </c>
    </row>
    <row r="484" spans="20:32" x14ac:dyDescent="0.2">
      <c r="T484" s="4">
        <v>1367</v>
      </c>
      <c r="U484" s="2">
        <v>193000</v>
      </c>
      <c r="AF484" s="2">
        <v>466500</v>
      </c>
    </row>
    <row r="485" spans="20:32" x14ac:dyDescent="0.2">
      <c r="T485" s="4">
        <v>1369</v>
      </c>
      <c r="U485" s="2">
        <v>144000</v>
      </c>
      <c r="AF485" s="2">
        <v>239000</v>
      </c>
    </row>
    <row r="486" spans="20:32" x14ac:dyDescent="0.2">
      <c r="T486" s="4">
        <v>1370</v>
      </c>
      <c r="U486" s="2">
        <v>232000</v>
      </c>
      <c r="AF486" s="2">
        <v>167500</v>
      </c>
    </row>
    <row r="487" spans="20:32" x14ac:dyDescent="0.2">
      <c r="T487" s="4">
        <v>1373</v>
      </c>
      <c r="U487" s="2">
        <v>274300</v>
      </c>
      <c r="AF487" s="2">
        <v>125500</v>
      </c>
    </row>
    <row r="488" spans="20:32" x14ac:dyDescent="0.2">
      <c r="T488" s="4">
        <v>1374</v>
      </c>
      <c r="U488" s="2">
        <v>466500</v>
      </c>
      <c r="AF488" s="2">
        <v>377500</v>
      </c>
    </row>
    <row r="489" spans="20:32" x14ac:dyDescent="0.2">
      <c r="T489" s="4">
        <v>1376</v>
      </c>
      <c r="U489" s="2">
        <v>239000</v>
      </c>
      <c r="AF489" s="2">
        <v>235000</v>
      </c>
    </row>
    <row r="490" spans="20:32" x14ac:dyDescent="0.2">
      <c r="T490" s="4">
        <v>1380</v>
      </c>
      <c r="U490" s="2">
        <v>167500</v>
      </c>
      <c r="AF490" s="2">
        <v>246578</v>
      </c>
    </row>
    <row r="491" spans="20:32" x14ac:dyDescent="0.2">
      <c r="T491" s="4">
        <v>1386</v>
      </c>
      <c r="U491" s="2">
        <v>125500</v>
      </c>
      <c r="AF491" s="2">
        <v>281213</v>
      </c>
    </row>
    <row r="492" spans="20:32" x14ac:dyDescent="0.2">
      <c r="T492" s="4">
        <v>1389</v>
      </c>
      <c r="U492" s="2">
        <v>377500</v>
      </c>
      <c r="AF492" s="2">
        <v>138000</v>
      </c>
    </row>
    <row r="493" spans="20:32" x14ac:dyDescent="0.2">
      <c r="T493" s="4">
        <v>1391</v>
      </c>
      <c r="U493" s="2">
        <v>235000</v>
      </c>
      <c r="AF493" s="2">
        <v>193000</v>
      </c>
    </row>
    <row r="494" spans="20:32" x14ac:dyDescent="0.2">
      <c r="T494" s="4">
        <v>1395</v>
      </c>
      <c r="U494" s="2">
        <v>246578</v>
      </c>
      <c r="AF494" s="2">
        <v>193879</v>
      </c>
    </row>
    <row r="495" spans="20:32" x14ac:dyDescent="0.2">
      <c r="T495" s="4">
        <v>1396</v>
      </c>
      <c r="U495" s="2">
        <v>281213</v>
      </c>
      <c r="AF495" s="2">
        <v>282922</v>
      </c>
    </row>
    <row r="496" spans="20:32" x14ac:dyDescent="0.2">
      <c r="T496" s="4">
        <v>1399</v>
      </c>
      <c r="U496" s="2">
        <v>138000</v>
      </c>
      <c r="AF496" s="2">
        <v>125500</v>
      </c>
    </row>
    <row r="497" spans="20:32" x14ac:dyDescent="0.2">
      <c r="T497" s="4">
        <v>1402</v>
      </c>
      <c r="U497" s="2">
        <v>193000</v>
      </c>
      <c r="AF497" s="2">
        <v>230000</v>
      </c>
    </row>
    <row r="498" spans="20:32" x14ac:dyDescent="0.2">
      <c r="T498" s="4">
        <v>1403</v>
      </c>
      <c r="U498" s="2">
        <v>193879</v>
      </c>
      <c r="AF498" s="2">
        <v>140000</v>
      </c>
    </row>
    <row r="499" spans="20:32" x14ac:dyDescent="0.2">
      <c r="T499" s="4">
        <v>1404</v>
      </c>
      <c r="U499" s="2">
        <v>282922</v>
      </c>
      <c r="AF499" s="2">
        <v>257000</v>
      </c>
    </row>
    <row r="500" spans="20:32" x14ac:dyDescent="0.2">
      <c r="T500" s="4">
        <v>1409</v>
      </c>
      <c r="U500" s="2">
        <v>125500</v>
      </c>
      <c r="AF500" s="2">
        <v>175900</v>
      </c>
    </row>
    <row r="501" spans="20:32" x14ac:dyDescent="0.2">
      <c r="T501" s="4">
        <v>1411</v>
      </c>
      <c r="U501" s="2">
        <v>230000</v>
      </c>
      <c r="AF501" s="2">
        <v>122500</v>
      </c>
    </row>
    <row r="502" spans="20:32" x14ac:dyDescent="0.2">
      <c r="T502" s="4">
        <v>1412</v>
      </c>
      <c r="U502" s="2">
        <v>140000</v>
      </c>
      <c r="AF502" s="2">
        <v>340000</v>
      </c>
    </row>
    <row r="503" spans="20:32" x14ac:dyDescent="0.2">
      <c r="T503" s="4">
        <v>1414</v>
      </c>
      <c r="U503" s="2">
        <v>257000</v>
      </c>
      <c r="AF503" s="2">
        <v>136500</v>
      </c>
    </row>
    <row r="504" spans="20:32" x14ac:dyDescent="0.2">
      <c r="T504" s="4">
        <v>1416</v>
      </c>
      <c r="U504" s="2">
        <v>175900</v>
      </c>
      <c r="AF504" s="2">
        <v>271000</v>
      </c>
    </row>
    <row r="505" spans="20:32" x14ac:dyDescent="0.2">
      <c r="T505" s="4">
        <v>1417</v>
      </c>
      <c r="U505" s="2">
        <v>122500</v>
      </c>
      <c r="AF505" s="2">
        <v>192140</v>
      </c>
    </row>
    <row r="506" spans="20:32" x14ac:dyDescent="0.2">
      <c r="T506" s="4">
        <v>1418</v>
      </c>
      <c r="U506" s="2">
        <v>340000</v>
      </c>
      <c r="AF506" s="2">
        <v>186500</v>
      </c>
    </row>
    <row r="507" spans="20:32" x14ac:dyDescent="0.2">
      <c r="T507" s="4">
        <v>1423</v>
      </c>
      <c r="U507" s="2">
        <v>136500</v>
      </c>
      <c r="AF507" s="2">
        <v>394617</v>
      </c>
    </row>
    <row r="508" spans="20:32" x14ac:dyDescent="0.2">
      <c r="T508" s="4">
        <v>1427</v>
      </c>
      <c r="U508" s="2">
        <v>271000</v>
      </c>
      <c r="AF508" s="2">
        <v>149300</v>
      </c>
    </row>
    <row r="509" spans="20:32" x14ac:dyDescent="0.2">
      <c r="T509" s="4">
        <v>1431</v>
      </c>
      <c r="U509" s="2">
        <v>192140</v>
      </c>
      <c r="AF509" s="2">
        <v>310000</v>
      </c>
    </row>
    <row r="510" spans="20:32" x14ac:dyDescent="0.2">
      <c r="T510" s="4">
        <v>1434</v>
      </c>
      <c r="U510" s="2">
        <v>186500</v>
      </c>
      <c r="AF510" s="2">
        <v>179600</v>
      </c>
    </row>
    <row r="511" spans="20:32" x14ac:dyDescent="0.2">
      <c r="T511" s="4">
        <v>1438</v>
      </c>
      <c r="U511" s="2">
        <v>394617</v>
      </c>
      <c r="AF511" s="2">
        <v>129000</v>
      </c>
    </row>
    <row r="512" spans="20:32" x14ac:dyDescent="0.2">
      <c r="T512" s="4">
        <v>1442</v>
      </c>
      <c r="U512" s="2">
        <v>149300</v>
      </c>
      <c r="AF512" s="2">
        <v>240000</v>
      </c>
    </row>
    <row r="513" spans="20:32" x14ac:dyDescent="0.2">
      <c r="T513" s="4">
        <v>1443</v>
      </c>
      <c r="U513" s="2">
        <v>310000</v>
      </c>
      <c r="AF513" s="2">
        <v>136000</v>
      </c>
    </row>
    <row r="514" spans="20:32" x14ac:dyDescent="0.2">
      <c r="T514" s="4">
        <v>1445</v>
      </c>
      <c r="U514" s="2">
        <v>179600</v>
      </c>
      <c r="AF514" s="2">
        <v>145000</v>
      </c>
    </row>
    <row r="515" spans="20:32" x14ac:dyDescent="0.2">
      <c r="T515" s="4">
        <v>1446</v>
      </c>
      <c r="U515" s="2">
        <v>129000</v>
      </c>
      <c r="AF515" s="2">
        <v>84500</v>
      </c>
    </row>
    <row r="516" spans="20:32" x14ac:dyDescent="0.2">
      <c r="T516" s="4">
        <v>1448</v>
      </c>
      <c r="U516" s="2">
        <v>240000</v>
      </c>
      <c r="AF516" s="2">
        <v>185000</v>
      </c>
    </row>
    <row r="517" spans="20:32" x14ac:dyDescent="0.2">
      <c r="T517" s="4">
        <v>1451</v>
      </c>
      <c r="U517" s="2">
        <v>136000</v>
      </c>
      <c r="AF517" s="2">
        <v>175000</v>
      </c>
    </row>
    <row r="518" spans="20:32" x14ac:dyDescent="0.2">
      <c r="T518" s="4">
        <v>1453</v>
      </c>
      <c r="U518" s="2">
        <v>145000</v>
      </c>
    </row>
    <row r="519" spans="20:32" x14ac:dyDescent="0.2">
      <c r="T519" s="4">
        <v>1454</v>
      </c>
      <c r="U519" s="2">
        <v>84500</v>
      </c>
    </row>
    <row r="520" spans="20:32" x14ac:dyDescent="0.2">
      <c r="T520" s="4">
        <v>1455</v>
      </c>
      <c r="U520" s="2">
        <v>185000</v>
      </c>
    </row>
    <row r="521" spans="20:32" x14ac:dyDescent="0.2">
      <c r="T521" s="4">
        <v>1456</v>
      </c>
      <c r="U521" s="2">
        <v>175000</v>
      </c>
    </row>
  </sheetData>
  <sheetProtection sheet="1" objects="1" scenarios="1"/>
  <pageMargins left="0.7" right="0.7" top="0.75" bottom="0.75" header="0.3" footer="0.3"/>
  <drawing r:id="rId9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F096-B813-9C4D-BC1A-EDCF603E25A3}">
  <dimension ref="B2:X654"/>
  <sheetViews>
    <sheetView topLeftCell="Q1" workbookViewId="0">
      <selection activeCell="Q1" sqref="A1:XFD1048576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1" max="11" width="13" bestFit="1" customWidth="1"/>
    <col min="12" max="12" width="15" bestFit="1" customWidth="1"/>
    <col min="14" max="16" width="15" bestFit="1" customWidth="1"/>
    <col min="18" max="18" width="67.33203125" bestFit="1" customWidth="1"/>
    <col min="19" max="19" width="12.83203125" bestFit="1" customWidth="1"/>
    <col min="20" max="20" width="15" bestFit="1" customWidth="1"/>
    <col min="21" max="21" width="12.5" bestFit="1" customWidth="1"/>
    <col min="22" max="23" width="12.1640625" bestFit="1" customWidth="1"/>
    <col min="24" max="24" width="15" bestFit="1" customWidth="1"/>
  </cols>
  <sheetData>
    <row r="2" spans="2:24" x14ac:dyDescent="0.2">
      <c r="E2" t="s">
        <v>430</v>
      </c>
      <c r="F2" t="s">
        <v>338</v>
      </c>
      <c r="H2" t="s">
        <v>339</v>
      </c>
      <c r="I2" t="s">
        <v>340</v>
      </c>
      <c r="K2" t="s">
        <v>341</v>
      </c>
      <c r="L2" t="s">
        <v>342</v>
      </c>
      <c r="N2" s="10" t="s">
        <v>338</v>
      </c>
      <c r="O2" s="10" t="s">
        <v>340</v>
      </c>
      <c r="P2" s="10" t="s">
        <v>342</v>
      </c>
    </row>
    <row r="3" spans="2:24" x14ac:dyDescent="0.2">
      <c r="B3" s="3" t="s">
        <v>262</v>
      </c>
      <c r="C3" t="s">
        <v>285</v>
      </c>
      <c r="N3" s="2">
        <v>140000</v>
      </c>
      <c r="O3" s="2">
        <v>181500</v>
      </c>
      <c r="P3" s="2">
        <v>208500</v>
      </c>
      <c r="R3" t="s">
        <v>369</v>
      </c>
    </row>
    <row r="4" spans="2:24" x14ac:dyDescent="0.2">
      <c r="B4" s="4" t="s">
        <v>126</v>
      </c>
      <c r="C4" s="2">
        <v>146</v>
      </c>
      <c r="N4" s="2">
        <v>129900</v>
      </c>
      <c r="O4" s="2">
        <v>200000</v>
      </c>
      <c r="P4" s="2">
        <v>223500</v>
      </c>
    </row>
    <row r="5" spans="2:24" ht="17" thickBot="1" x14ac:dyDescent="0.25">
      <c r="B5" s="4" t="s">
        <v>118</v>
      </c>
      <c r="C5" s="2">
        <v>634</v>
      </c>
      <c r="E5" s="3" t="s">
        <v>29</v>
      </c>
      <c r="F5" t="s">
        <v>126</v>
      </c>
      <c r="H5" s="3" t="s">
        <v>29</v>
      </c>
      <c r="I5" t="s">
        <v>118</v>
      </c>
      <c r="K5" s="3" t="s">
        <v>29</v>
      </c>
      <c r="L5" t="s">
        <v>99</v>
      </c>
      <c r="N5" s="2">
        <v>118000</v>
      </c>
      <c r="O5" s="2">
        <v>129500</v>
      </c>
      <c r="P5" s="2">
        <v>250000</v>
      </c>
      <c r="R5" t="s">
        <v>370</v>
      </c>
    </row>
    <row r="6" spans="2:24" x14ac:dyDescent="0.2">
      <c r="B6" s="4" t="s">
        <v>99</v>
      </c>
      <c r="C6" s="2">
        <v>647</v>
      </c>
      <c r="N6" s="2">
        <v>132000</v>
      </c>
      <c r="O6" s="2">
        <v>144000</v>
      </c>
      <c r="P6" s="2">
        <v>307000</v>
      </c>
      <c r="R6" s="17" t="s">
        <v>371</v>
      </c>
      <c r="S6" s="17" t="s">
        <v>302</v>
      </c>
      <c r="T6" s="17" t="s">
        <v>301</v>
      </c>
      <c r="U6" s="17" t="s">
        <v>372</v>
      </c>
      <c r="V6" s="17" t="s">
        <v>304</v>
      </c>
    </row>
    <row r="7" spans="2:24" x14ac:dyDescent="0.2">
      <c r="B7" s="4" t="s">
        <v>168</v>
      </c>
      <c r="C7" s="2">
        <v>24</v>
      </c>
      <c r="E7" s="3" t="s">
        <v>262</v>
      </c>
      <c r="F7" t="s">
        <v>261</v>
      </c>
      <c r="H7" s="3" t="s">
        <v>262</v>
      </c>
      <c r="I7" t="s">
        <v>261</v>
      </c>
      <c r="K7" s="3" t="s">
        <v>262</v>
      </c>
      <c r="L7" t="s">
        <v>261</v>
      </c>
      <c r="N7" s="2">
        <v>68500</v>
      </c>
      <c r="O7" s="2">
        <v>157000</v>
      </c>
      <c r="P7" s="2">
        <v>345000</v>
      </c>
      <c r="R7" s="15" t="s">
        <v>338</v>
      </c>
      <c r="S7" s="15">
        <v>146</v>
      </c>
      <c r="T7" s="15">
        <v>19314497</v>
      </c>
      <c r="U7" s="33">
        <v>132291.07534246575</v>
      </c>
      <c r="V7" s="15">
        <v>2980329376.9804921</v>
      </c>
    </row>
    <row r="8" spans="2:24" x14ac:dyDescent="0.2">
      <c r="B8" s="4" t="s">
        <v>137</v>
      </c>
      <c r="C8" s="2">
        <v>6</v>
      </c>
      <c r="E8" s="4">
        <v>4</v>
      </c>
      <c r="F8" s="2">
        <v>140000</v>
      </c>
      <c r="H8" s="4">
        <v>2</v>
      </c>
      <c r="I8" s="2">
        <v>181500</v>
      </c>
      <c r="K8" s="4">
        <v>1</v>
      </c>
      <c r="L8" s="2">
        <v>208500</v>
      </c>
      <c r="N8" s="2">
        <v>40000</v>
      </c>
      <c r="O8" s="2">
        <v>149000</v>
      </c>
      <c r="P8" s="2">
        <v>279500</v>
      </c>
      <c r="R8" s="15" t="s">
        <v>340</v>
      </c>
      <c r="S8" s="15">
        <v>634</v>
      </c>
      <c r="T8" s="15">
        <v>94976823</v>
      </c>
      <c r="U8" s="33">
        <v>149805.71451104101</v>
      </c>
      <c r="V8" s="15">
        <v>2332411058.4602342</v>
      </c>
    </row>
    <row r="9" spans="2:24" ht="17" thickBot="1" x14ac:dyDescent="0.25">
      <c r="B9" s="4" t="s">
        <v>133</v>
      </c>
      <c r="C9" s="2">
        <v>3</v>
      </c>
      <c r="E9" s="4">
        <v>9</v>
      </c>
      <c r="F9" s="2">
        <v>129900</v>
      </c>
      <c r="H9" s="4">
        <v>8</v>
      </c>
      <c r="I9" s="2">
        <v>200000</v>
      </c>
      <c r="K9" s="4">
        <v>3</v>
      </c>
      <c r="L9" s="2">
        <v>223500</v>
      </c>
      <c r="N9" s="2">
        <v>113000</v>
      </c>
      <c r="O9" s="2">
        <v>139000</v>
      </c>
      <c r="P9" s="2">
        <v>159000</v>
      </c>
      <c r="R9" s="44" t="s">
        <v>342</v>
      </c>
      <c r="S9" s="44">
        <v>647</v>
      </c>
      <c r="T9" s="44">
        <v>145724096</v>
      </c>
      <c r="U9" s="45">
        <v>225230.44204018547</v>
      </c>
      <c r="V9" s="44">
        <v>7545698009.3894396</v>
      </c>
    </row>
    <row r="10" spans="2:24" x14ac:dyDescent="0.2">
      <c r="B10" s="4" t="s">
        <v>263</v>
      </c>
      <c r="C10" s="2">
        <v>1460</v>
      </c>
      <c r="E10" s="4">
        <v>10</v>
      </c>
      <c r="F10" s="2">
        <v>118000</v>
      </c>
      <c r="H10" s="4">
        <v>11</v>
      </c>
      <c r="I10" s="2">
        <v>129500</v>
      </c>
      <c r="K10" s="4">
        <v>5</v>
      </c>
      <c r="L10" s="2">
        <v>250000</v>
      </c>
      <c r="N10" s="2">
        <v>101000</v>
      </c>
      <c r="O10" s="2">
        <v>154000</v>
      </c>
      <c r="P10" s="2">
        <v>325300</v>
      </c>
    </row>
    <row r="11" spans="2:24" x14ac:dyDescent="0.2">
      <c r="E11" s="4">
        <v>16</v>
      </c>
      <c r="F11" s="2">
        <v>132000</v>
      </c>
      <c r="H11" s="4">
        <v>13</v>
      </c>
      <c r="I11" s="2">
        <v>144000</v>
      </c>
      <c r="K11" s="4">
        <v>7</v>
      </c>
      <c r="L11" s="2">
        <v>307000</v>
      </c>
      <c r="N11" s="2">
        <v>140000</v>
      </c>
      <c r="O11" s="2">
        <v>134800</v>
      </c>
      <c r="P11" s="2">
        <v>139400</v>
      </c>
    </row>
    <row r="12" spans="2:24" ht="17" thickBot="1" x14ac:dyDescent="0.25">
      <c r="E12" s="4">
        <v>30</v>
      </c>
      <c r="F12" s="2">
        <v>68500</v>
      </c>
      <c r="H12" s="4">
        <v>15</v>
      </c>
      <c r="I12" s="2">
        <v>157000</v>
      </c>
      <c r="K12" s="4">
        <v>12</v>
      </c>
      <c r="L12" s="2">
        <v>345000</v>
      </c>
      <c r="N12" s="2">
        <v>163500</v>
      </c>
      <c r="O12" s="2">
        <v>207500</v>
      </c>
      <c r="P12" s="2">
        <v>230000</v>
      </c>
      <c r="R12" t="s">
        <v>373</v>
      </c>
    </row>
    <row r="13" spans="2:24" x14ac:dyDescent="0.2">
      <c r="E13" s="4">
        <v>31</v>
      </c>
      <c r="F13" s="2">
        <v>40000</v>
      </c>
      <c r="H13" s="4">
        <v>17</v>
      </c>
      <c r="I13" s="2">
        <v>149000</v>
      </c>
      <c r="K13" s="4">
        <v>14</v>
      </c>
      <c r="L13" s="2">
        <v>279500</v>
      </c>
      <c r="N13" s="2">
        <v>133900</v>
      </c>
      <c r="O13" s="2">
        <v>149350</v>
      </c>
      <c r="P13" s="2">
        <v>129900</v>
      </c>
      <c r="R13" s="17" t="s">
        <v>374</v>
      </c>
      <c r="S13" s="17" t="s">
        <v>375</v>
      </c>
      <c r="T13" s="17" t="s">
        <v>307</v>
      </c>
      <c r="U13" s="17" t="s">
        <v>376</v>
      </c>
      <c r="V13" s="17" t="s">
        <v>377</v>
      </c>
      <c r="W13" s="17" t="s">
        <v>378</v>
      </c>
      <c r="X13" s="17" t="s">
        <v>379</v>
      </c>
    </row>
    <row r="14" spans="2:24" x14ac:dyDescent="0.2">
      <c r="E14" s="4">
        <v>49</v>
      </c>
      <c r="F14" s="2">
        <v>113000</v>
      </c>
      <c r="H14" s="4">
        <v>20</v>
      </c>
      <c r="I14" s="2">
        <v>139000</v>
      </c>
      <c r="K14" s="4">
        <v>19</v>
      </c>
      <c r="L14" s="2">
        <v>159000</v>
      </c>
      <c r="N14" s="2">
        <v>83000</v>
      </c>
      <c r="O14" s="2">
        <v>165500</v>
      </c>
      <c r="P14" s="2">
        <v>256300</v>
      </c>
      <c r="R14" s="15" t="s">
        <v>380</v>
      </c>
      <c r="S14" s="15">
        <v>2226981877162.6953</v>
      </c>
      <c r="T14" s="15">
        <v>2</v>
      </c>
      <c r="U14" s="15">
        <v>1113490938581.3477</v>
      </c>
      <c r="V14" s="15">
        <v>233.75958373747994</v>
      </c>
      <c r="W14" s="15">
        <v>1.6212905812417801E-88</v>
      </c>
      <c r="X14" s="15">
        <v>3.0020433772657937</v>
      </c>
    </row>
    <row r="15" spans="2:24" x14ac:dyDescent="0.2">
      <c r="E15" s="4">
        <v>62</v>
      </c>
      <c r="F15" s="2">
        <v>101000</v>
      </c>
      <c r="H15" s="4">
        <v>25</v>
      </c>
      <c r="I15" s="2">
        <v>154000</v>
      </c>
      <c r="K15" s="4">
        <v>21</v>
      </c>
      <c r="L15" s="2">
        <v>325300</v>
      </c>
      <c r="N15" s="2">
        <v>100000</v>
      </c>
      <c r="O15" s="2">
        <v>153000</v>
      </c>
      <c r="P15" s="2">
        <v>306000</v>
      </c>
      <c r="R15" s="15" t="s">
        <v>381</v>
      </c>
      <c r="S15" s="15">
        <v>6783084873733.0703</v>
      </c>
      <c r="T15" s="15">
        <v>1424</v>
      </c>
      <c r="U15" s="15">
        <v>4763402298.9698524</v>
      </c>
      <c r="V15" s="15"/>
      <c r="W15" s="15"/>
      <c r="X15" s="15"/>
    </row>
    <row r="16" spans="2:24" x14ac:dyDescent="0.2">
      <c r="E16" s="4">
        <v>64</v>
      </c>
      <c r="F16" s="2">
        <v>140000</v>
      </c>
      <c r="H16" s="4">
        <v>27</v>
      </c>
      <c r="I16" s="2">
        <v>134800</v>
      </c>
      <c r="K16" s="4">
        <v>22</v>
      </c>
      <c r="L16" s="2">
        <v>139400</v>
      </c>
      <c r="N16" s="2">
        <v>87000</v>
      </c>
      <c r="O16" s="2">
        <v>109000</v>
      </c>
      <c r="P16" s="2">
        <v>179900</v>
      </c>
      <c r="R16" s="15"/>
      <c r="S16" s="15"/>
      <c r="T16" s="15"/>
      <c r="U16" s="15"/>
      <c r="V16" s="15"/>
      <c r="W16" s="15"/>
      <c r="X16" s="15"/>
    </row>
    <row r="17" spans="2:24" ht="17" thickBot="1" x14ac:dyDescent="0.25">
      <c r="E17" s="4">
        <v>93</v>
      </c>
      <c r="F17" s="2">
        <v>163500</v>
      </c>
      <c r="H17" s="4">
        <v>29</v>
      </c>
      <c r="I17" s="2">
        <v>207500</v>
      </c>
      <c r="K17" s="4">
        <v>23</v>
      </c>
      <c r="L17" s="2">
        <v>230000</v>
      </c>
      <c r="N17" s="2">
        <v>105000</v>
      </c>
      <c r="O17" s="2">
        <v>160000</v>
      </c>
      <c r="P17" s="2">
        <v>277500</v>
      </c>
      <c r="R17" s="16" t="s">
        <v>382</v>
      </c>
      <c r="S17" s="16">
        <v>9010066750895.7656</v>
      </c>
      <c r="T17" s="16">
        <v>1426</v>
      </c>
      <c r="U17" s="16"/>
      <c r="V17" s="16"/>
      <c r="W17" s="16"/>
      <c r="X17" s="16"/>
    </row>
    <row r="18" spans="2:24" x14ac:dyDescent="0.2">
      <c r="E18" s="4">
        <v>94</v>
      </c>
      <c r="F18" s="2">
        <v>133900</v>
      </c>
      <c r="H18" s="4">
        <v>32</v>
      </c>
      <c r="I18" s="2">
        <v>149350</v>
      </c>
      <c r="K18" s="4">
        <v>24</v>
      </c>
      <c r="L18" s="2">
        <v>129900</v>
      </c>
      <c r="N18" s="2">
        <v>115000</v>
      </c>
      <c r="O18" s="2">
        <v>170000</v>
      </c>
      <c r="P18" s="2">
        <v>309000</v>
      </c>
    </row>
    <row r="19" spans="2:24" x14ac:dyDescent="0.2">
      <c r="E19" s="4">
        <v>99</v>
      </c>
      <c r="F19" s="2">
        <v>83000</v>
      </c>
      <c r="H19" s="4">
        <v>34</v>
      </c>
      <c r="I19" s="2">
        <v>165500</v>
      </c>
      <c r="K19" s="4">
        <v>26</v>
      </c>
      <c r="L19" s="2">
        <v>256300</v>
      </c>
      <c r="N19" s="2">
        <v>125000</v>
      </c>
      <c r="O19" s="2">
        <v>144000</v>
      </c>
      <c r="P19" s="2">
        <v>145000</v>
      </c>
    </row>
    <row r="20" spans="2:24" x14ac:dyDescent="0.2">
      <c r="E20" s="4">
        <v>107</v>
      </c>
      <c r="F20" s="2">
        <v>100000</v>
      </c>
      <c r="H20" s="4">
        <v>38</v>
      </c>
      <c r="I20" s="2">
        <v>153000</v>
      </c>
      <c r="K20" s="4">
        <v>28</v>
      </c>
      <c r="L20" s="2">
        <v>306000</v>
      </c>
      <c r="N20" s="2">
        <v>79000</v>
      </c>
      <c r="O20" s="2">
        <v>130250</v>
      </c>
      <c r="P20" s="2">
        <v>82000</v>
      </c>
      <c r="R20" t="s">
        <v>431</v>
      </c>
    </row>
    <row r="21" spans="2:24" x14ac:dyDescent="0.2">
      <c r="E21" s="4">
        <v>128</v>
      </c>
      <c r="F21" s="2">
        <v>87000</v>
      </c>
      <c r="H21" s="4">
        <v>39</v>
      </c>
      <c r="I21" s="2">
        <v>109000</v>
      </c>
      <c r="K21" s="4">
        <v>33</v>
      </c>
      <c r="L21" s="2">
        <v>179900</v>
      </c>
      <c r="N21" s="2">
        <v>152000</v>
      </c>
      <c r="O21" s="2">
        <v>141000</v>
      </c>
      <c r="P21" s="2">
        <v>319900</v>
      </c>
    </row>
    <row r="22" spans="2:24" x14ac:dyDescent="0.2">
      <c r="E22" s="4">
        <v>147</v>
      </c>
      <c r="F22" s="2">
        <v>105000</v>
      </c>
      <c r="H22" s="4">
        <v>41</v>
      </c>
      <c r="I22" s="2">
        <v>160000</v>
      </c>
      <c r="K22" s="4">
        <v>35</v>
      </c>
      <c r="L22" s="2">
        <v>277500</v>
      </c>
      <c r="N22" s="2">
        <v>127500</v>
      </c>
      <c r="O22" s="2">
        <v>127000</v>
      </c>
      <c r="P22" s="2">
        <v>239686</v>
      </c>
      <c r="R22" t="s">
        <v>432</v>
      </c>
    </row>
    <row r="23" spans="2:24" x14ac:dyDescent="0.2">
      <c r="E23" s="4">
        <v>150</v>
      </c>
      <c r="F23" s="2">
        <v>115000</v>
      </c>
      <c r="H23" s="4">
        <v>42</v>
      </c>
      <c r="I23" s="2">
        <v>170000</v>
      </c>
      <c r="K23" s="4">
        <v>36</v>
      </c>
      <c r="L23" s="2">
        <v>309000</v>
      </c>
      <c r="N23" s="2">
        <v>200100</v>
      </c>
      <c r="O23" s="2">
        <v>110000</v>
      </c>
      <c r="P23" s="2">
        <v>249700</v>
      </c>
    </row>
    <row r="24" spans="2:24" x14ac:dyDescent="0.2">
      <c r="E24" s="4">
        <v>155</v>
      </c>
      <c r="F24" s="2">
        <v>125000</v>
      </c>
      <c r="H24" s="4">
        <v>43</v>
      </c>
      <c r="I24" s="2">
        <v>144000</v>
      </c>
      <c r="K24" s="4">
        <v>37</v>
      </c>
      <c r="L24" s="2">
        <v>145000</v>
      </c>
      <c r="N24" s="2">
        <v>475000</v>
      </c>
      <c r="O24" s="2">
        <v>385000</v>
      </c>
      <c r="P24" s="2">
        <v>177000</v>
      </c>
      <c r="R24" s="10" t="s">
        <v>433</v>
      </c>
    </row>
    <row r="25" spans="2:24" x14ac:dyDescent="0.2">
      <c r="B25" t="s">
        <v>429</v>
      </c>
      <c r="E25" s="4">
        <v>156</v>
      </c>
      <c r="F25" s="2">
        <v>79000</v>
      </c>
      <c r="H25" s="4">
        <v>44</v>
      </c>
      <c r="I25" s="2">
        <v>130250</v>
      </c>
      <c r="K25" s="4">
        <v>40</v>
      </c>
      <c r="L25" s="2">
        <v>82000</v>
      </c>
      <c r="N25" s="2">
        <v>112000</v>
      </c>
      <c r="O25" s="2">
        <v>130000</v>
      </c>
      <c r="P25" s="2">
        <v>114500</v>
      </c>
    </row>
    <row r="26" spans="2:24" x14ac:dyDescent="0.2">
      <c r="E26" s="4">
        <v>165</v>
      </c>
      <c r="F26" s="2">
        <v>152000</v>
      </c>
      <c r="H26" s="4">
        <v>45</v>
      </c>
      <c r="I26" s="2">
        <v>141000</v>
      </c>
      <c r="K26" s="4">
        <v>46</v>
      </c>
      <c r="L26" s="2">
        <v>319900</v>
      </c>
      <c r="N26" s="2">
        <v>79000</v>
      </c>
      <c r="O26" s="2">
        <v>180500</v>
      </c>
      <c r="P26" s="2">
        <v>172500</v>
      </c>
      <c r="R26" t="s">
        <v>303</v>
      </c>
    </row>
    <row r="27" spans="2:24" ht="17" thickBot="1" x14ac:dyDescent="0.25">
      <c r="B27" t="s">
        <v>430</v>
      </c>
      <c r="C27" t="s">
        <v>338</v>
      </c>
      <c r="E27" s="4">
        <v>166</v>
      </c>
      <c r="F27" s="2">
        <v>127500</v>
      </c>
      <c r="H27" s="4">
        <v>50</v>
      </c>
      <c r="I27" s="2">
        <v>127000</v>
      </c>
      <c r="K27" s="4">
        <v>47</v>
      </c>
      <c r="L27" s="2">
        <v>239686</v>
      </c>
      <c r="N27" s="2">
        <v>130000</v>
      </c>
      <c r="O27" s="2">
        <v>124900</v>
      </c>
      <c r="P27" s="2">
        <v>196500</v>
      </c>
    </row>
    <row r="28" spans="2:24" x14ac:dyDescent="0.2">
      <c r="B28" t="s">
        <v>339</v>
      </c>
      <c r="C28" t="s">
        <v>340</v>
      </c>
      <c r="E28" s="4">
        <v>182</v>
      </c>
      <c r="F28" s="2">
        <v>200100</v>
      </c>
      <c r="H28" s="4">
        <v>53</v>
      </c>
      <c r="I28" s="2">
        <v>110000</v>
      </c>
      <c r="K28" s="4">
        <v>48</v>
      </c>
      <c r="L28" s="2">
        <v>249700</v>
      </c>
      <c r="N28" s="2">
        <v>73000</v>
      </c>
      <c r="O28" s="2">
        <v>180000</v>
      </c>
      <c r="P28" s="2">
        <v>438780</v>
      </c>
      <c r="R28" s="17"/>
      <c r="S28" s="17" t="s">
        <v>338</v>
      </c>
      <c r="T28" s="17" t="s">
        <v>340</v>
      </c>
    </row>
    <row r="29" spans="2:24" ht="17" thickBot="1" x14ac:dyDescent="0.25">
      <c r="B29" t="s">
        <v>341</v>
      </c>
      <c r="C29" t="s">
        <v>342</v>
      </c>
      <c r="E29" s="4">
        <v>186</v>
      </c>
      <c r="F29" s="2">
        <v>475000</v>
      </c>
      <c r="H29" s="4">
        <v>54</v>
      </c>
      <c r="I29" s="2">
        <v>385000</v>
      </c>
      <c r="K29" s="4">
        <v>51</v>
      </c>
      <c r="L29" s="2">
        <v>177000</v>
      </c>
      <c r="N29" s="2">
        <v>205000</v>
      </c>
      <c r="O29" s="2">
        <v>80000</v>
      </c>
      <c r="P29" s="2">
        <v>158000</v>
      </c>
      <c r="R29" s="15" t="s">
        <v>290</v>
      </c>
      <c r="S29" s="15">
        <v>132291.07534246575</v>
      </c>
      <c r="T29" s="15">
        <v>149805.71451104101</v>
      </c>
    </row>
    <row r="30" spans="2:24" x14ac:dyDescent="0.2">
      <c r="B30" t="s">
        <v>343</v>
      </c>
      <c r="C30" t="s">
        <v>168</v>
      </c>
      <c r="E30" s="4">
        <v>203</v>
      </c>
      <c r="F30" s="2">
        <v>112000</v>
      </c>
      <c r="H30" s="4">
        <v>55</v>
      </c>
      <c r="I30" s="2">
        <v>130000</v>
      </c>
      <c r="K30" s="4">
        <v>52</v>
      </c>
      <c r="L30" s="2">
        <v>114500</v>
      </c>
      <c r="N30" s="2">
        <v>153575</v>
      </c>
      <c r="O30" s="2">
        <v>225000</v>
      </c>
      <c r="P30" s="2">
        <v>202500</v>
      </c>
      <c r="R30" s="15" t="s">
        <v>304</v>
      </c>
      <c r="S30" s="15">
        <v>2980329376.9804921</v>
      </c>
      <c r="T30" s="15">
        <v>2332411058.4602342</v>
      </c>
      <c r="W30" s="17" t="s">
        <v>338</v>
      </c>
      <c r="X30" s="17" t="s">
        <v>340</v>
      </c>
    </row>
    <row r="31" spans="2:24" x14ac:dyDescent="0.2">
      <c r="B31" t="s">
        <v>344</v>
      </c>
      <c r="C31" t="s">
        <v>137</v>
      </c>
      <c r="E31" s="4">
        <v>243</v>
      </c>
      <c r="F31" s="2">
        <v>79000</v>
      </c>
      <c r="H31" s="4">
        <v>56</v>
      </c>
      <c r="I31" s="2">
        <v>180500</v>
      </c>
      <c r="K31" s="4">
        <v>57</v>
      </c>
      <c r="L31" s="2">
        <v>172500</v>
      </c>
      <c r="N31" s="2">
        <v>295000</v>
      </c>
      <c r="O31" s="2">
        <v>244000</v>
      </c>
      <c r="P31" s="2">
        <v>219500</v>
      </c>
      <c r="R31" s="15" t="s">
        <v>305</v>
      </c>
      <c r="S31" s="15">
        <v>146</v>
      </c>
      <c r="T31" s="15">
        <v>634</v>
      </c>
      <c r="V31" t="s">
        <v>290</v>
      </c>
      <c r="W31" s="15">
        <v>132291.07534246575</v>
      </c>
      <c r="X31" s="15">
        <v>149805.71451104101</v>
      </c>
    </row>
    <row r="32" spans="2:24" x14ac:dyDescent="0.2">
      <c r="B32" t="s">
        <v>345</v>
      </c>
      <c r="C32" t="s">
        <v>133</v>
      </c>
      <c r="E32" s="4">
        <v>264</v>
      </c>
      <c r="F32" s="2">
        <v>130000</v>
      </c>
      <c r="H32" s="4">
        <v>60</v>
      </c>
      <c r="I32" s="2">
        <v>124900</v>
      </c>
      <c r="K32" s="4">
        <v>58</v>
      </c>
      <c r="L32" s="2">
        <v>196500</v>
      </c>
      <c r="N32" s="2">
        <v>178000</v>
      </c>
      <c r="O32" s="2">
        <v>129500</v>
      </c>
      <c r="P32" s="2">
        <v>317000</v>
      </c>
      <c r="R32" s="15" t="s">
        <v>306</v>
      </c>
      <c r="S32" s="15">
        <v>0</v>
      </c>
      <c r="T32" s="15"/>
      <c r="V32" t="s">
        <v>304</v>
      </c>
      <c r="W32" s="15">
        <v>2980329376.9804921</v>
      </c>
      <c r="X32" s="15">
        <v>2332411058.4602342</v>
      </c>
    </row>
    <row r="33" spans="5:24" x14ac:dyDescent="0.2">
      <c r="E33" s="4">
        <v>265</v>
      </c>
      <c r="F33" s="2">
        <v>73000</v>
      </c>
      <c r="H33" s="4">
        <v>67</v>
      </c>
      <c r="I33" s="2">
        <v>180000</v>
      </c>
      <c r="K33" s="4">
        <v>59</v>
      </c>
      <c r="L33" s="2">
        <v>438780</v>
      </c>
      <c r="N33" s="2">
        <v>214500</v>
      </c>
      <c r="O33" s="2">
        <v>144900</v>
      </c>
      <c r="P33" s="2">
        <v>226000</v>
      </c>
      <c r="R33" s="15" t="s">
        <v>307</v>
      </c>
      <c r="S33" s="15">
        <v>200</v>
      </c>
      <c r="T33" s="15"/>
      <c r="V33" t="s">
        <v>305</v>
      </c>
      <c r="W33" s="15">
        <v>146</v>
      </c>
      <c r="X33" s="15">
        <v>634</v>
      </c>
    </row>
    <row r="34" spans="5:24" x14ac:dyDescent="0.2">
      <c r="E34" s="4">
        <v>276</v>
      </c>
      <c r="F34" s="2">
        <v>205000</v>
      </c>
      <c r="H34" s="4">
        <v>69</v>
      </c>
      <c r="I34" s="2">
        <v>80000</v>
      </c>
      <c r="K34" s="4">
        <v>61</v>
      </c>
      <c r="L34" s="2">
        <v>158000</v>
      </c>
      <c r="N34" s="2">
        <v>140200</v>
      </c>
      <c r="O34" s="2">
        <v>107400</v>
      </c>
      <c r="P34" s="2">
        <v>185000</v>
      </c>
      <c r="R34" s="15" t="s">
        <v>308</v>
      </c>
      <c r="S34" s="15">
        <v>-3.5683208340953296</v>
      </c>
      <c r="T34" s="15"/>
      <c r="V34" t="s">
        <v>468</v>
      </c>
      <c r="W34" s="37">
        <f>SQRT(W32)/SQRT(W33)</f>
        <v>4518.0985946330666</v>
      </c>
      <c r="X34" s="37">
        <f>SQRT(X32)/SQRT(X33)</f>
        <v>1918.04113503298</v>
      </c>
    </row>
    <row r="35" spans="5:24" x14ac:dyDescent="0.2">
      <c r="E35" s="4">
        <v>290</v>
      </c>
      <c r="F35" s="2">
        <v>153575</v>
      </c>
      <c r="H35" s="4">
        <v>70</v>
      </c>
      <c r="I35" s="2">
        <v>225000</v>
      </c>
      <c r="K35" s="4">
        <v>63</v>
      </c>
      <c r="L35" s="2">
        <v>202500</v>
      </c>
      <c r="N35" s="2">
        <v>105900</v>
      </c>
      <c r="O35" s="2">
        <v>91000</v>
      </c>
      <c r="P35" s="2">
        <v>110000</v>
      </c>
      <c r="R35" s="15" t="s">
        <v>309</v>
      </c>
      <c r="S35" s="15">
        <v>2.2486450916063484E-4</v>
      </c>
      <c r="T35" s="15"/>
      <c r="V35" t="s">
        <v>469</v>
      </c>
      <c r="W35" s="37">
        <f>W34*S38</f>
        <v>8909.2215567626172</v>
      </c>
      <c r="X35" s="37">
        <f>X34*S38</f>
        <v>3782.1780709460309</v>
      </c>
    </row>
    <row r="36" spans="5:24" x14ac:dyDescent="0.2">
      <c r="E36" s="4">
        <v>305</v>
      </c>
      <c r="F36" s="2">
        <v>295000</v>
      </c>
      <c r="H36" s="4">
        <v>71</v>
      </c>
      <c r="I36" s="2">
        <v>244000</v>
      </c>
      <c r="K36" s="4">
        <v>65</v>
      </c>
      <c r="L36" s="2">
        <v>219500</v>
      </c>
      <c r="N36" s="2">
        <v>61000</v>
      </c>
      <c r="O36" s="2">
        <v>135750</v>
      </c>
      <c r="P36" s="2">
        <v>153500</v>
      </c>
      <c r="R36" s="15" t="s">
        <v>310</v>
      </c>
      <c r="S36" s="15">
        <v>1.6525081009108851</v>
      </c>
      <c r="T36" s="15"/>
      <c r="V36" t="s">
        <v>470</v>
      </c>
      <c r="W36" s="37">
        <f>W34*S38</f>
        <v>8909.2215567626172</v>
      </c>
      <c r="X36" s="37">
        <f>X34*S38</f>
        <v>3782.1780709460309</v>
      </c>
    </row>
    <row r="37" spans="5:24" x14ac:dyDescent="0.2">
      <c r="E37" s="4">
        <v>315</v>
      </c>
      <c r="F37" s="2">
        <v>178000</v>
      </c>
      <c r="H37" s="4">
        <v>72</v>
      </c>
      <c r="I37" s="2">
        <v>129500</v>
      </c>
      <c r="K37" s="4">
        <v>66</v>
      </c>
      <c r="L37" s="2">
        <v>317000</v>
      </c>
      <c r="N37" s="2">
        <v>127000</v>
      </c>
      <c r="O37" s="2">
        <v>127000</v>
      </c>
      <c r="P37" s="2">
        <v>245000</v>
      </c>
      <c r="R37" s="15" t="s">
        <v>311</v>
      </c>
      <c r="S37" s="15">
        <v>4.4972901832126969E-4</v>
      </c>
      <c r="T37" s="15"/>
    </row>
    <row r="38" spans="5:24" ht="17" thickBot="1" x14ac:dyDescent="0.25">
      <c r="E38" s="4">
        <v>329</v>
      </c>
      <c r="F38" s="2">
        <v>214500</v>
      </c>
      <c r="H38" s="4">
        <v>74</v>
      </c>
      <c r="I38" s="2">
        <v>144900</v>
      </c>
      <c r="K38" s="4">
        <v>68</v>
      </c>
      <c r="L38" s="2">
        <v>226000</v>
      </c>
      <c r="N38" s="2">
        <v>76000</v>
      </c>
      <c r="O38" s="2">
        <v>136500</v>
      </c>
      <c r="P38" s="2">
        <v>168500</v>
      </c>
      <c r="R38" s="16" t="s">
        <v>312</v>
      </c>
      <c r="S38" s="16">
        <v>1.9718962236339095</v>
      </c>
      <c r="T38" s="16"/>
    </row>
    <row r="39" spans="5:24" x14ac:dyDescent="0.2">
      <c r="E39" s="4">
        <v>346</v>
      </c>
      <c r="F39" s="2">
        <v>140200</v>
      </c>
      <c r="H39" s="4">
        <v>75</v>
      </c>
      <c r="I39" s="2">
        <v>107400</v>
      </c>
      <c r="K39" s="4">
        <v>73</v>
      </c>
      <c r="L39" s="2">
        <v>185000</v>
      </c>
      <c r="N39" s="2">
        <v>119000</v>
      </c>
      <c r="O39" s="2">
        <v>193500</v>
      </c>
      <c r="P39" s="2">
        <v>174000</v>
      </c>
    </row>
    <row r="40" spans="5:24" x14ac:dyDescent="0.2">
      <c r="E40" s="4">
        <v>354</v>
      </c>
      <c r="F40" s="2">
        <v>105900</v>
      </c>
      <c r="H40" s="4">
        <v>76</v>
      </c>
      <c r="I40" s="2">
        <v>91000</v>
      </c>
      <c r="K40" s="4">
        <v>80</v>
      </c>
      <c r="L40" s="2">
        <v>110000</v>
      </c>
      <c r="N40" s="2">
        <v>67000</v>
      </c>
      <c r="O40" s="2">
        <v>126500</v>
      </c>
      <c r="P40" s="2">
        <v>164500</v>
      </c>
    </row>
    <row r="41" spans="5:24" x14ac:dyDescent="0.2">
      <c r="E41" s="4">
        <v>376</v>
      </c>
      <c r="F41" s="2">
        <v>61000</v>
      </c>
      <c r="H41" s="4">
        <v>77</v>
      </c>
      <c r="I41" s="2">
        <v>135750</v>
      </c>
      <c r="K41" s="4">
        <v>82</v>
      </c>
      <c r="L41" s="2">
        <v>153500</v>
      </c>
      <c r="N41" s="2">
        <v>115000</v>
      </c>
      <c r="O41" s="2">
        <v>260000</v>
      </c>
      <c r="P41" s="2">
        <v>123600</v>
      </c>
      <c r="R41" t="s">
        <v>462</v>
      </c>
      <c r="S41">
        <f>S31+T31</f>
        <v>780</v>
      </c>
    </row>
    <row r="42" spans="5:24" x14ac:dyDescent="0.2">
      <c r="E42" s="4">
        <v>381</v>
      </c>
      <c r="F42" s="2">
        <v>127000</v>
      </c>
      <c r="H42" s="4">
        <v>78</v>
      </c>
      <c r="I42" s="2">
        <v>127000</v>
      </c>
      <c r="K42" s="4">
        <v>83</v>
      </c>
      <c r="L42" s="2">
        <v>245000</v>
      </c>
      <c r="N42" s="2">
        <v>177000</v>
      </c>
      <c r="O42" s="2">
        <v>85000</v>
      </c>
      <c r="P42" s="2">
        <v>204750</v>
      </c>
      <c r="R42" t="s">
        <v>463</v>
      </c>
      <c r="S42">
        <f>S29-T29</f>
        <v>-17514.639168575261</v>
      </c>
    </row>
    <row r="43" spans="5:24" x14ac:dyDescent="0.2">
      <c r="E43" s="4">
        <v>384</v>
      </c>
      <c r="F43" s="2">
        <v>76000</v>
      </c>
      <c r="H43" s="4">
        <v>79</v>
      </c>
      <c r="I43" s="2">
        <v>136500</v>
      </c>
      <c r="K43" s="4">
        <v>85</v>
      </c>
      <c r="L43" s="2">
        <v>168500</v>
      </c>
      <c r="N43" s="2">
        <v>239000</v>
      </c>
      <c r="O43" s="2">
        <v>98600</v>
      </c>
      <c r="P43" s="2">
        <v>185000</v>
      </c>
      <c r="R43" t="s">
        <v>464</v>
      </c>
      <c r="S43">
        <f>SQRT((S30/S31)+(T30/T31))</f>
        <v>4908.3700661730763</v>
      </c>
    </row>
    <row r="44" spans="5:24" x14ac:dyDescent="0.2">
      <c r="E44" s="4">
        <v>391</v>
      </c>
      <c r="F44" s="2">
        <v>119000</v>
      </c>
      <c r="H44" s="4">
        <v>81</v>
      </c>
      <c r="I44" s="2">
        <v>193500</v>
      </c>
      <c r="K44" s="4">
        <v>87</v>
      </c>
      <c r="L44" s="2">
        <v>174000</v>
      </c>
      <c r="N44" s="2">
        <v>126000</v>
      </c>
      <c r="O44" s="2">
        <v>94750</v>
      </c>
      <c r="P44" s="2">
        <v>214000</v>
      </c>
    </row>
    <row r="45" spans="5:24" ht="17" x14ac:dyDescent="0.2">
      <c r="E45" s="4">
        <v>399</v>
      </c>
      <c r="F45" s="2">
        <v>67000</v>
      </c>
      <c r="H45" s="4">
        <v>84</v>
      </c>
      <c r="I45" s="2">
        <v>126500</v>
      </c>
      <c r="K45" s="4">
        <v>88</v>
      </c>
      <c r="L45" s="2">
        <v>164500</v>
      </c>
      <c r="N45" s="2">
        <v>79900</v>
      </c>
      <c r="O45" s="2">
        <v>128950</v>
      </c>
      <c r="P45" s="2">
        <v>205000</v>
      </c>
      <c r="R45" s="35" t="s">
        <v>465</v>
      </c>
      <c r="S45">
        <f>S43*S38</f>
        <v>9678.7963976844112</v>
      </c>
    </row>
    <row r="46" spans="5:24" x14ac:dyDescent="0.2">
      <c r="E46" s="4">
        <v>407</v>
      </c>
      <c r="F46" s="2">
        <v>115000</v>
      </c>
      <c r="H46" s="4">
        <v>86</v>
      </c>
      <c r="I46" s="2">
        <v>260000</v>
      </c>
      <c r="K46" s="4">
        <v>90</v>
      </c>
      <c r="L46" s="2">
        <v>123600</v>
      </c>
      <c r="N46" s="2">
        <v>116000</v>
      </c>
      <c r="O46" s="2">
        <v>178000</v>
      </c>
      <c r="P46" s="2">
        <v>198900</v>
      </c>
      <c r="R46" t="s">
        <v>466</v>
      </c>
      <c r="S46">
        <f>S42-S45</f>
        <v>-27193.435566259672</v>
      </c>
    </row>
    <row r="47" spans="5:24" x14ac:dyDescent="0.2">
      <c r="E47" s="4">
        <v>408</v>
      </c>
      <c r="F47" s="2">
        <v>177000</v>
      </c>
      <c r="H47" s="4">
        <v>89</v>
      </c>
      <c r="I47" s="2">
        <v>85000</v>
      </c>
      <c r="K47" s="4">
        <v>95</v>
      </c>
      <c r="L47" s="2">
        <v>204750</v>
      </c>
      <c r="N47" s="2">
        <v>110000</v>
      </c>
      <c r="O47" s="2">
        <v>115000</v>
      </c>
      <c r="P47" s="2">
        <v>169500</v>
      </c>
      <c r="R47" t="s">
        <v>467</v>
      </c>
      <c r="S47">
        <f>S42+S45</f>
        <v>-7835.8427708908494</v>
      </c>
    </row>
    <row r="48" spans="5:24" x14ac:dyDescent="0.2">
      <c r="E48" s="4">
        <v>418</v>
      </c>
      <c r="F48" s="2">
        <v>239000</v>
      </c>
      <c r="H48" s="4">
        <v>92</v>
      </c>
      <c r="I48" s="2">
        <v>98600</v>
      </c>
      <c r="K48" s="4">
        <v>96</v>
      </c>
      <c r="L48" s="2">
        <v>185000</v>
      </c>
      <c r="N48" s="2">
        <v>119500</v>
      </c>
      <c r="O48" s="2">
        <v>115000</v>
      </c>
      <c r="P48" s="2">
        <v>250000</v>
      </c>
    </row>
    <row r="49" spans="5:20" x14ac:dyDescent="0.2">
      <c r="E49" s="4">
        <v>419</v>
      </c>
      <c r="F49" s="2">
        <v>126000</v>
      </c>
      <c r="H49" s="4">
        <v>98</v>
      </c>
      <c r="I49" s="2">
        <v>94750</v>
      </c>
      <c r="K49" s="4">
        <v>97</v>
      </c>
      <c r="L49" s="2">
        <v>214000</v>
      </c>
      <c r="N49" s="2">
        <v>110000</v>
      </c>
      <c r="O49" s="2">
        <v>190000</v>
      </c>
      <c r="P49" s="2">
        <v>180000</v>
      </c>
    </row>
    <row r="50" spans="5:20" x14ac:dyDescent="0.2">
      <c r="E50" s="4">
        <v>432</v>
      </c>
      <c r="F50" s="2">
        <v>79900</v>
      </c>
      <c r="H50" s="4">
        <v>100</v>
      </c>
      <c r="I50" s="2">
        <v>128950</v>
      </c>
      <c r="K50" s="4">
        <v>101</v>
      </c>
      <c r="L50" s="2">
        <v>205000</v>
      </c>
      <c r="N50" s="2">
        <v>98000</v>
      </c>
      <c r="O50" s="2">
        <v>136900</v>
      </c>
      <c r="P50" s="2">
        <v>383970</v>
      </c>
    </row>
    <row r="51" spans="5:20" x14ac:dyDescent="0.2">
      <c r="E51" s="4">
        <v>437</v>
      </c>
      <c r="F51" s="2">
        <v>116000</v>
      </c>
      <c r="H51" s="4">
        <v>102</v>
      </c>
      <c r="I51" s="2">
        <v>178000</v>
      </c>
      <c r="K51" s="4">
        <v>104</v>
      </c>
      <c r="L51" s="2">
        <v>198900</v>
      </c>
      <c r="N51" s="2">
        <v>89471</v>
      </c>
      <c r="O51" s="2">
        <v>217000</v>
      </c>
      <c r="P51" s="2">
        <v>176000</v>
      </c>
    </row>
    <row r="52" spans="5:20" x14ac:dyDescent="0.2">
      <c r="E52" s="4">
        <v>440</v>
      </c>
      <c r="F52" s="2">
        <v>110000</v>
      </c>
      <c r="H52" s="4">
        <v>108</v>
      </c>
      <c r="I52" s="2">
        <v>115000</v>
      </c>
      <c r="K52" s="4">
        <v>105</v>
      </c>
      <c r="L52" s="2">
        <v>169500</v>
      </c>
      <c r="N52" s="2">
        <v>91300</v>
      </c>
      <c r="O52" s="2">
        <v>259500</v>
      </c>
      <c r="P52" s="2">
        <v>155000</v>
      </c>
    </row>
    <row r="53" spans="5:20" x14ac:dyDescent="0.2">
      <c r="E53" s="4">
        <v>449</v>
      </c>
      <c r="F53" s="2">
        <v>119500</v>
      </c>
      <c r="H53" s="4">
        <v>109</v>
      </c>
      <c r="I53" s="2">
        <v>115000</v>
      </c>
      <c r="K53" s="4">
        <v>106</v>
      </c>
      <c r="L53" s="2">
        <v>250000</v>
      </c>
      <c r="N53" s="2">
        <v>161000</v>
      </c>
      <c r="O53" s="2">
        <v>139000</v>
      </c>
      <c r="P53" s="2">
        <v>320000</v>
      </c>
    </row>
    <row r="54" spans="5:20" x14ac:dyDescent="0.2">
      <c r="E54" s="4">
        <v>451</v>
      </c>
      <c r="F54" s="2">
        <v>110000</v>
      </c>
      <c r="H54" s="4">
        <v>110</v>
      </c>
      <c r="I54" s="2">
        <v>190000</v>
      </c>
      <c r="K54" s="4">
        <v>112</v>
      </c>
      <c r="L54" s="2">
        <v>180000</v>
      </c>
      <c r="N54" s="2">
        <v>96500</v>
      </c>
      <c r="O54" s="2">
        <v>180000</v>
      </c>
      <c r="P54" s="2">
        <v>163990</v>
      </c>
    </row>
    <row r="55" spans="5:20" x14ac:dyDescent="0.2">
      <c r="E55" s="4">
        <v>457</v>
      </c>
      <c r="F55" s="2">
        <v>98000</v>
      </c>
      <c r="H55" s="4">
        <v>111</v>
      </c>
      <c r="I55" s="2">
        <v>136900</v>
      </c>
      <c r="K55" s="4">
        <v>113</v>
      </c>
      <c r="L55" s="2">
        <v>383970</v>
      </c>
      <c r="N55" s="2">
        <v>234000</v>
      </c>
      <c r="O55" s="2">
        <v>136000</v>
      </c>
      <c r="P55" s="2">
        <v>100000</v>
      </c>
    </row>
    <row r="56" spans="5:20" x14ac:dyDescent="0.2">
      <c r="E56" s="4">
        <v>480</v>
      </c>
      <c r="F56" s="2">
        <v>89471</v>
      </c>
      <c r="H56" s="4">
        <v>114</v>
      </c>
      <c r="I56" s="2">
        <v>217000</v>
      </c>
      <c r="K56" s="4">
        <v>116</v>
      </c>
      <c r="L56" s="2">
        <v>176000</v>
      </c>
      <c r="N56" s="2">
        <v>106250</v>
      </c>
      <c r="O56" s="2">
        <v>181000</v>
      </c>
      <c r="P56" s="2">
        <v>153900</v>
      </c>
    </row>
    <row r="57" spans="5:20" x14ac:dyDescent="0.2">
      <c r="E57" s="4">
        <v>495</v>
      </c>
      <c r="F57" s="2">
        <v>91300</v>
      </c>
      <c r="H57" s="4">
        <v>115</v>
      </c>
      <c r="I57" s="2">
        <v>259500</v>
      </c>
      <c r="K57" s="4">
        <v>118</v>
      </c>
      <c r="L57" s="2">
        <v>155000</v>
      </c>
      <c r="N57" s="2">
        <v>86000</v>
      </c>
      <c r="O57" s="2">
        <v>84500</v>
      </c>
      <c r="P57" s="2">
        <v>244000</v>
      </c>
    </row>
    <row r="58" spans="5:20" x14ac:dyDescent="0.2">
      <c r="E58" s="4">
        <v>509</v>
      </c>
      <c r="F58" s="2">
        <v>161000</v>
      </c>
      <c r="H58" s="4">
        <v>117</v>
      </c>
      <c r="I58" s="2">
        <v>139000</v>
      </c>
      <c r="K58" s="4">
        <v>119</v>
      </c>
      <c r="L58" s="2">
        <v>320000</v>
      </c>
      <c r="N58" s="2">
        <v>128000</v>
      </c>
      <c r="O58" s="2">
        <v>128000</v>
      </c>
      <c r="P58" s="2">
        <v>220000</v>
      </c>
    </row>
    <row r="59" spans="5:20" x14ac:dyDescent="0.2">
      <c r="E59" s="4">
        <v>515</v>
      </c>
      <c r="F59" s="2">
        <v>96500</v>
      </c>
      <c r="H59" s="4">
        <v>121</v>
      </c>
      <c r="I59" s="2">
        <v>180000</v>
      </c>
      <c r="K59" s="4">
        <v>120</v>
      </c>
      <c r="L59" s="2">
        <v>163990</v>
      </c>
      <c r="N59" s="2">
        <v>210000</v>
      </c>
      <c r="O59" s="2">
        <v>155000</v>
      </c>
      <c r="P59" s="2">
        <v>174000</v>
      </c>
    </row>
    <row r="60" spans="5:20" x14ac:dyDescent="0.2">
      <c r="E60" s="4">
        <v>520</v>
      </c>
      <c r="F60" s="2">
        <v>234000</v>
      </c>
      <c r="H60" s="4">
        <v>123</v>
      </c>
      <c r="I60" s="2">
        <v>136000</v>
      </c>
      <c r="K60" s="4">
        <v>122</v>
      </c>
      <c r="L60" s="2">
        <v>100000</v>
      </c>
      <c r="N60" s="2">
        <v>113000</v>
      </c>
      <c r="O60" s="2">
        <v>150000</v>
      </c>
      <c r="P60" s="2">
        <v>230000</v>
      </c>
      <c r="R60" s="10" t="s">
        <v>434</v>
      </c>
      <c r="S60" s="10"/>
    </row>
    <row r="61" spans="5:20" x14ac:dyDescent="0.2">
      <c r="E61" s="4">
        <v>521</v>
      </c>
      <c r="F61" s="2">
        <v>106250</v>
      </c>
      <c r="H61" s="4">
        <v>125</v>
      </c>
      <c r="I61" s="2">
        <v>181000</v>
      </c>
      <c r="K61" s="4">
        <v>124</v>
      </c>
      <c r="L61" s="2">
        <v>153900</v>
      </c>
      <c r="N61" s="2">
        <v>185000</v>
      </c>
      <c r="O61" s="2">
        <v>226000</v>
      </c>
      <c r="P61" s="2">
        <v>231500</v>
      </c>
    </row>
    <row r="62" spans="5:20" x14ac:dyDescent="0.2">
      <c r="E62" s="4">
        <v>529</v>
      </c>
      <c r="F62" s="2">
        <v>86000</v>
      </c>
      <c r="H62" s="4">
        <v>126</v>
      </c>
      <c r="I62" s="2">
        <v>84500</v>
      </c>
      <c r="K62" s="4">
        <v>132</v>
      </c>
      <c r="L62" s="2">
        <v>244000</v>
      </c>
      <c r="N62" s="2">
        <v>145000</v>
      </c>
      <c r="O62" s="2">
        <v>150750</v>
      </c>
      <c r="P62" s="2">
        <v>260000</v>
      </c>
      <c r="R62" t="s">
        <v>303</v>
      </c>
    </row>
    <row r="63" spans="5:20" ht="17" thickBot="1" x14ac:dyDescent="0.25">
      <c r="E63" s="4">
        <v>532</v>
      </c>
      <c r="F63" s="2">
        <v>128000</v>
      </c>
      <c r="H63" s="4">
        <v>127</v>
      </c>
      <c r="I63" s="2">
        <v>128000</v>
      </c>
      <c r="K63" s="4">
        <v>134</v>
      </c>
      <c r="L63" s="2">
        <v>220000</v>
      </c>
      <c r="N63" s="2">
        <v>131500</v>
      </c>
      <c r="O63" s="2">
        <v>180000</v>
      </c>
      <c r="P63" s="2">
        <v>204000</v>
      </c>
    </row>
    <row r="64" spans="5:20" x14ac:dyDescent="0.2">
      <c r="E64" s="4">
        <v>547</v>
      </c>
      <c r="F64" s="2">
        <v>210000</v>
      </c>
      <c r="H64" s="4">
        <v>129</v>
      </c>
      <c r="I64" s="2">
        <v>155000</v>
      </c>
      <c r="K64" s="4">
        <v>136</v>
      </c>
      <c r="L64" s="2">
        <v>174000</v>
      </c>
      <c r="N64" s="2">
        <v>325000</v>
      </c>
      <c r="O64" s="2">
        <v>143000</v>
      </c>
      <c r="P64" s="2">
        <v>130000</v>
      </c>
      <c r="R64" s="17"/>
      <c r="S64" s="17" t="s">
        <v>338</v>
      </c>
      <c r="T64" s="17" t="s">
        <v>342</v>
      </c>
    </row>
    <row r="65" spans="5:24" ht="17" thickBot="1" x14ac:dyDescent="0.25">
      <c r="E65" s="4">
        <v>556</v>
      </c>
      <c r="F65" s="2">
        <v>113000</v>
      </c>
      <c r="H65" s="4">
        <v>130</v>
      </c>
      <c r="I65" s="2">
        <v>150000</v>
      </c>
      <c r="K65" s="4">
        <v>139</v>
      </c>
      <c r="L65" s="2">
        <v>230000</v>
      </c>
      <c r="N65" s="2">
        <v>133000</v>
      </c>
      <c r="O65" s="2">
        <v>171000</v>
      </c>
      <c r="P65" s="2">
        <v>222500</v>
      </c>
      <c r="R65" s="15" t="s">
        <v>290</v>
      </c>
      <c r="S65" s="15">
        <v>132291.07534246575</v>
      </c>
      <c r="T65" s="15">
        <v>225230.44204018547</v>
      </c>
    </row>
    <row r="66" spans="5:24" x14ac:dyDescent="0.2">
      <c r="E66" s="4">
        <v>564</v>
      </c>
      <c r="F66" s="2">
        <v>185000</v>
      </c>
      <c r="H66" s="4">
        <v>131</v>
      </c>
      <c r="I66" s="2">
        <v>226000</v>
      </c>
      <c r="K66" s="4">
        <v>140</v>
      </c>
      <c r="L66" s="2">
        <v>231500</v>
      </c>
      <c r="N66" s="2">
        <v>130000</v>
      </c>
      <c r="O66" s="2">
        <v>115000</v>
      </c>
      <c r="P66" s="2">
        <v>141000</v>
      </c>
      <c r="R66" s="15" t="s">
        <v>304</v>
      </c>
      <c r="S66" s="15">
        <v>2980329376.9804921</v>
      </c>
      <c r="T66" s="15">
        <v>7545698009.3894396</v>
      </c>
      <c r="W66" s="17" t="s">
        <v>338</v>
      </c>
      <c r="X66" s="17" t="s">
        <v>342</v>
      </c>
    </row>
    <row r="67" spans="5:24" x14ac:dyDescent="0.2">
      <c r="E67" s="4">
        <v>577</v>
      </c>
      <c r="F67" s="2">
        <v>145000</v>
      </c>
      <c r="H67" s="4">
        <v>133</v>
      </c>
      <c r="I67" s="2">
        <v>150750</v>
      </c>
      <c r="K67" s="4">
        <v>142</v>
      </c>
      <c r="L67" s="2">
        <v>260000</v>
      </c>
      <c r="N67" s="2">
        <v>79500</v>
      </c>
      <c r="O67" s="2">
        <v>166000</v>
      </c>
      <c r="P67" s="2">
        <v>372402</v>
      </c>
      <c r="R67" s="15" t="s">
        <v>305</v>
      </c>
      <c r="S67" s="15">
        <v>146</v>
      </c>
      <c r="T67" s="15">
        <v>647</v>
      </c>
      <c r="V67" t="s">
        <v>290</v>
      </c>
      <c r="W67" s="15">
        <v>132291.07534246575</v>
      </c>
      <c r="X67" s="15">
        <v>225230.44204018547</v>
      </c>
    </row>
    <row r="68" spans="5:24" x14ac:dyDescent="0.2">
      <c r="E68" s="4">
        <v>580</v>
      </c>
      <c r="F68" s="2">
        <v>131500</v>
      </c>
      <c r="H68" s="4">
        <v>135</v>
      </c>
      <c r="I68" s="2">
        <v>180000</v>
      </c>
      <c r="K68" s="4">
        <v>144</v>
      </c>
      <c r="L68" s="2">
        <v>204000</v>
      </c>
      <c r="N68" s="2">
        <v>67000</v>
      </c>
      <c r="O68" s="2">
        <v>125000</v>
      </c>
      <c r="P68" s="2">
        <v>269500</v>
      </c>
      <c r="R68" s="15" t="s">
        <v>306</v>
      </c>
      <c r="S68" s="15">
        <v>0</v>
      </c>
      <c r="T68" s="15"/>
      <c r="V68" t="s">
        <v>304</v>
      </c>
      <c r="W68" s="15">
        <v>2980329376.9804921</v>
      </c>
      <c r="X68" s="15">
        <v>7545698009.3894396</v>
      </c>
    </row>
    <row r="69" spans="5:24" x14ac:dyDescent="0.2">
      <c r="E69" s="4">
        <v>584</v>
      </c>
      <c r="F69" s="2">
        <v>325000</v>
      </c>
      <c r="H69" s="4">
        <v>137</v>
      </c>
      <c r="I69" s="2">
        <v>143000</v>
      </c>
      <c r="K69" s="4">
        <v>146</v>
      </c>
      <c r="L69" s="2">
        <v>130000</v>
      </c>
      <c r="N69" s="2">
        <v>124000</v>
      </c>
      <c r="O69" s="2">
        <v>122000</v>
      </c>
      <c r="P69" s="2">
        <v>254900</v>
      </c>
      <c r="R69" s="15" t="s">
        <v>307</v>
      </c>
      <c r="S69" s="15">
        <v>334</v>
      </c>
      <c r="T69" s="15"/>
      <c r="V69" t="s">
        <v>305</v>
      </c>
      <c r="W69" s="15">
        <v>146</v>
      </c>
      <c r="X69" s="15">
        <v>647</v>
      </c>
    </row>
    <row r="70" spans="5:24" x14ac:dyDescent="0.2">
      <c r="E70" s="4">
        <v>585</v>
      </c>
      <c r="F70" s="2">
        <v>133000</v>
      </c>
      <c r="H70" s="4">
        <v>138</v>
      </c>
      <c r="I70" s="2">
        <v>171000</v>
      </c>
      <c r="K70" s="4">
        <v>148</v>
      </c>
      <c r="L70" s="2">
        <v>222500</v>
      </c>
      <c r="N70" s="2">
        <v>60000</v>
      </c>
      <c r="O70" s="2">
        <v>190000</v>
      </c>
      <c r="P70" s="2">
        <v>320000</v>
      </c>
      <c r="R70" s="15" t="s">
        <v>308</v>
      </c>
      <c r="S70" s="15">
        <v>-16.410087746132973</v>
      </c>
      <c r="T70" s="15"/>
      <c r="V70" t="s">
        <v>468</v>
      </c>
      <c r="W70" s="37">
        <f>SQRT(W68)/SQRT(W69)</f>
        <v>4518.0985946330666</v>
      </c>
      <c r="X70" s="37">
        <f>SQRT(X68)/SQRT(X69)</f>
        <v>3415.053956091037</v>
      </c>
    </row>
    <row r="71" spans="5:24" x14ac:dyDescent="0.2">
      <c r="E71" s="4">
        <v>587</v>
      </c>
      <c r="F71" s="2">
        <v>130000</v>
      </c>
      <c r="H71" s="4">
        <v>141</v>
      </c>
      <c r="I71" s="2">
        <v>115000</v>
      </c>
      <c r="K71" s="4">
        <v>149</v>
      </c>
      <c r="L71" s="2">
        <v>141000</v>
      </c>
      <c r="N71" s="2">
        <v>149000</v>
      </c>
      <c r="O71" s="2">
        <v>235000</v>
      </c>
      <c r="P71" s="2">
        <v>162500</v>
      </c>
      <c r="R71" s="15" t="s">
        <v>309</v>
      </c>
      <c r="S71" s="15">
        <v>4.265349198267555E-45</v>
      </c>
      <c r="T71" s="15"/>
      <c r="V71" t="s">
        <v>469</v>
      </c>
      <c r="W71" s="37">
        <f>W70*S74</f>
        <v>8887.5154331786125</v>
      </c>
      <c r="X71" s="37">
        <f>X70*S74</f>
        <v>6717.7251899616249</v>
      </c>
    </row>
    <row r="72" spans="5:24" x14ac:dyDescent="0.2">
      <c r="E72" s="4">
        <v>590</v>
      </c>
      <c r="F72" s="2">
        <v>79500</v>
      </c>
      <c r="H72" s="4">
        <v>143</v>
      </c>
      <c r="I72" s="2">
        <v>166000</v>
      </c>
      <c r="K72" s="4">
        <v>152</v>
      </c>
      <c r="L72" s="2">
        <v>372402</v>
      </c>
      <c r="N72" s="2">
        <v>137500</v>
      </c>
      <c r="O72" s="2">
        <v>109500</v>
      </c>
      <c r="P72" s="2">
        <v>412500</v>
      </c>
      <c r="R72" s="15" t="s">
        <v>310</v>
      </c>
      <c r="S72" s="15">
        <v>1.6494285672978861</v>
      </c>
      <c r="T72" s="15"/>
      <c r="V72" t="s">
        <v>470</v>
      </c>
      <c r="W72" s="37">
        <f>W70*S74</f>
        <v>8887.5154331786125</v>
      </c>
      <c r="X72" s="37">
        <f>X70*S74</f>
        <v>6717.7251899616249</v>
      </c>
    </row>
    <row r="73" spans="5:24" x14ac:dyDescent="0.2">
      <c r="E73" s="4">
        <v>621</v>
      </c>
      <c r="F73" s="2">
        <v>67000</v>
      </c>
      <c r="H73" s="4">
        <v>145</v>
      </c>
      <c r="I73" s="2">
        <v>125000</v>
      </c>
      <c r="K73" s="4">
        <v>158</v>
      </c>
      <c r="L73" s="2">
        <v>269500</v>
      </c>
      <c r="N73" s="2">
        <v>103600</v>
      </c>
      <c r="O73" s="2">
        <v>103200</v>
      </c>
      <c r="P73" s="2">
        <v>220000</v>
      </c>
      <c r="R73" s="15" t="s">
        <v>311</v>
      </c>
      <c r="S73" s="15">
        <v>8.53069839653511E-45</v>
      </c>
      <c r="T73" s="15"/>
    </row>
    <row r="74" spans="5:24" ht="17" thickBot="1" x14ac:dyDescent="0.25">
      <c r="E74" s="4">
        <v>631</v>
      </c>
      <c r="F74" s="2">
        <v>124000</v>
      </c>
      <c r="H74" s="4">
        <v>151</v>
      </c>
      <c r="I74" s="2">
        <v>122000</v>
      </c>
      <c r="K74" s="4">
        <v>159</v>
      </c>
      <c r="L74" s="2">
        <v>254900</v>
      </c>
      <c r="N74" s="2">
        <v>87000</v>
      </c>
      <c r="O74" s="2">
        <v>190000</v>
      </c>
      <c r="P74" s="2">
        <v>325624</v>
      </c>
      <c r="R74" s="16" t="s">
        <v>312</v>
      </c>
      <c r="S74" s="16">
        <v>1.9670919629190615</v>
      </c>
      <c r="T74" s="16"/>
    </row>
    <row r="75" spans="5:24" x14ac:dyDescent="0.2">
      <c r="E75" s="4">
        <v>637</v>
      </c>
      <c r="F75" s="2">
        <v>60000</v>
      </c>
      <c r="H75" s="4">
        <v>153</v>
      </c>
      <c r="I75" s="2">
        <v>190000</v>
      </c>
      <c r="K75" s="4">
        <v>160</v>
      </c>
      <c r="L75" s="2">
        <v>320000</v>
      </c>
      <c r="N75" s="2">
        <v>109500</v>
      </c>
      <c r="O75" s="2">
        <v>228000</v>
      </c>
      <c r="P75" s="2">
        <v>183500</v>
      </c>
    </row>
    <row r="76" spans="5:24" x14ac:dyDescent="0.2">
      <c r="E76" s="4">
        <v>658</v>
      </c>
      <c r="F76" s="2">
        <v>149000</v>
      </c>
      <c r="H76" s="4">
        <v>154</v>
      </c>
      <c r="I76" s="2">
        <v>235000</v>
      </c>
      <c r="K76" s="4">
        <v>161</v>
      </c>
      <c r="L76" s="2">
        <v>162500</v>
      </c>
      <c r="N76" s="2">
        <v>159434</v>
      </c>
      <c r="O76" s="2">
        <v>128500</v>
      </c>
      <c r="P76" s="2">
        <v>239000</v>
      </c>
    </row>
    <row r="77" spans="5:24" x14ac:dyDescent="0.2">
      <c r="E77" s="4">
        <v>670</v>
      </c>
      <c r="F77" s="2">
        <v>137500</v>
      </c>
      <c r="H77" s="4">
        <v>157</v>
      </c>
      <c r="I77" s="2">
        <v>109500</v>
      </c>
      <c r="K77" s="4">
        <v>162</v>
      </c>
      <c r="L77" s="2">
        <v>412500</v>
      </c>
      <c r="N77" s="2">
        <v>108480</v>
      </c>
      <c r="O77" s="2">
        <v>215000</v>
      </c>
      <c r="P77" s="2">
        <v>211000</v>
      </c>
      <c r="R77" t="s">
        <v>462</v>
      </c>
      <c r="S77">
        <f>S67+T67</f>
        <v>793</v>
      </c>
    </row>
    <row r="78" spans="5:24" x14ac:dyDescent="0.2">
      <c r="E78" s="4">
        <v>672</v>
      </c>
      <c r="F78" s="2">
        <v>103600</v>
      </c>
      <c r="H78" s="4">
        <v>164</v>
      </c>
      <c r="I78" s="2">
        <v>103200</v>
      </c>
      <c r="K78" s="4">
        <v>163</v>
      </c>
      <c r="L78" s="2">
        <v>220000</v>
      </c>
      <c r="N78" s="2">
        <v>141500</v>
      </c>
      <c r="O78" s="2">
        <v>163000</v>
      </c>
      <c r="P78" s="2">
        <v>501837</v>
      </c>
      <c r="R78" t="s">
        <v>463</v>
      </c>
      <c r="S78">
        <f>S65-T65</f>
        <v>-92939.366697719728</v>
      </c>
    </row>
    <row r="79" spans="5:24" x14ac:dyDescent="0.2">
      <c r="E79" s="4">
        <v>677</v>
      </c>
      <c r="F79" s="2">
        <v>87000</v>
      </c>
      <c r="H79" s="4">
        <v>167</v>
      </c>
      <c r="I79" s="2">
        <v>190000</v>
      </c>
      <c r="K79" s="4">
        <v>168</v>
      </c>
      <c r="L79" s="2">
        <v>325624</v>
      </c>
      <c r="N79" s="2">
        <v>140000</v>
      </c>
      <c r="O79" s="2">
        <v>184000</v>
      </c>
      <c r="P79" s="2">
        <v>177000</v>
      </c>
      <c r="R79" t="s">
        <v>464</v>
      </c>
      <c r="S79">
        <f>SQRT((S66/S67)+(T66/T67))</f>
        <v>5663.5508679483346</v>
      </c>
    </row>
    <row r="80" spans="5:24" x14ac:dyDescent="0.2">
      <c r="E80" s="4">
        <v>678</v>
      </c>
      <c r="F80" s="2">
        <v>109500</v>
      </c>
      <c r="H80" s="4">
        <v>170</v>
      </c>
      <c r="I80" s="2">
        <v>228000</v>
      </c>
      <c r="K80" s="4">
        <v>169</v>
      </c>
      <c r="L80" s="2">
        <v>183500</v>
      </c>
      <c r="N80" s="2">
        <v>159500</v>
      </c>
      <c r="O80" s="2">
        <v>243000</v>
      </c>
      <c r="P80" s="2">
        <v>120000</v>
      </c>
    </row>
    <row r="81" spans="5:19" ht="17" x14ac:dyDescent="0.2">
      <c r="E81" s="4">
        <v>682</v>
      </c>
      <c r="F81" s="2">
        <v>159434</v>
      </c>
      <c r="H81" s="4">
        <v>171</v>
      </c>
      <c r="I81" s="2">
        <v>128500</v>
      </c>
      <c r="K81" s="4">
        <v>173</v>
      </c>
      <c r="L81" s="2">
        <v>239000</v>
      </c>
      <c r="N81" s="2">
        <v>163000</v>
      </c>
      <c r="O81" s="2">
        <v>172500</v>
      </c>
      <c r="P81" s="2">
        <v>200000</v>
      </c>
      <c r="R81" s="35" t="s">
        <v>465</v>
      </c>
      <c r="S81">
        <f>S79*S74</f>
        <v>11140.725393924444</v>
      </c>
    </row>
    <row r="82" spans="5:19" x14ac:dyDescent="0.2">
      <c r="E82" s="4">
        <v>694</v>
      </c>
      <c r="F82" s="2">
        <v>108480</v>
      </c>
      <c r="H82" s="4">
        <v>172</v>
      </c>
      <c r="I82" s="2">
        <v>215000</v>
      </c>
      <c r="K82" s="4">
        <v>177</v>
      </c>
      <c r="L82" s="2">
        <v>211000</v>
      </c>
      <c r="N82" s="2">
        <v>132000</v>
      </c>
      <c r="O82" s="2">
        <v>100000</v>
      </c>
      <c r="P82" s="2">
        <v>127000</v>
      </c>
      <c r="R82" t="s">
        <v>466</v>
      </c>
      <c r="S82">
        <f>S78-S81</f>
        <v>-104080.09209164417</v>
      </c>
    </row>
    <row r="83" spans="5:19" x14ac:dyDescent="0.2">
      <c r="E83" s="4">
        <v>695</v>
      </c>
      <c r="F83" s="2">
        <v>141500</v>
      </c>
      <c r="H83" s="4">
        <v>174</v>
      </c>
      <c r="I83" s="2">
        <v>163000</v>
      </c>
      <c r="K83" s="4">
        <v>179</v>
      </c>
      <c r="L83" s="2">
        <v>501837</v>
      </c>
      <c r="N83" s="2">
        <v>96500</v>
      </c>
      <c r="O83" s="2">
        <v>135000</v>
      </c>
      <c r="P83" s="2">
        <v>173000</v>
      </c>
      <c r="R83" t="s">
        <v>467</v>
      </c>
      <c r="S83">
        <f>S78+S81</f>
        <v>-81798.641303795288</v>
      </c>
    </row>
    <row r="84" spans="5:19" x14ac:dyDescent="0.2">
      <c r="E84" s="4">
        <v>704</v>
      </c>
      <c r="F84" s="2">
        <v>140000</v>
      </c>
      <c r="H84" s="4">
        <v>175</v>
      </c>
      <c r="I84" s="2">
        <v>184000</v>
      </c>
      <c r="K84" s="4">
        <v>181</v>
      </c>
      <c r="L84" s="2">
        <v>177000</v>
      </c>
      <c r="N84" s="2">
        <v>175000</v>
      </c>
      <c r="O84" s="2">
        <v>153337</v>
      </c>
      <c r="P84" s="2">
        <v>286000</v>
      </c>
    </row>
    <row r="85" spans="5:19" x14ac:dyDescent="0.2">
      <c r="E85" s="4">
        <v>717</v>
      </c>
      <c r="F85" s="2">
        <v>159500</v>
      </c>
      <c r="H85" s="4">
        <v>176</v>
      </c>
      <c r="I85" s="2">
        <v>243000</v>
      </c>
      <c r="K85" s="4">
        <v>183</v>
      </c>
      <c r="L85" s="2">
        <v>120000</v>
      </c>
      <c r="N85" s="2">
        <v>116000</v>
      </c>
      <c r="O85" s="2">
        <v>315000</v>
      </c>
      <c r="P85" s="2">
        <v>192000</v>
      </c>
    </row>
    <row r="86" spans="5:19" x14ac:dyDescent="0.2">
      <c r="E86" s="4">
        <v>736</v>
      </c>
      <c r="F86" s="2">
        <v>163000</v>
      </c>
      <c r="H86" s="4">
        <v>178</v>
      </c>
      <c r="I86" s="2">
        <v>172500</v>
      </c>
      <c r="K86" s="4">
        <v>184</v>
      </c>
      <c r="L86" s="2">
        <v>200000</v>
      </c>
      <c r="N86" s="2">
        <v>139500</v>
      </c>
      <c r="O86" s="2">
        <v>184000</v>
      </c>
      <c r="P86" s="2">
        <v>130000</v>
      </c>
    </row>
    <row r="87" spans="5:19" x14ac:dyDescent="0.2">
      <c r="E87" s="4">
        <v>741</v>
      </c>
      <c r="F87" s="2">
        <v>132000</v>
      </c>
      <c r="H87" s="4">
        <v>180</v>
      </c>
      <c r="I87" s="2">
        <v>100000</v>
      </c>
      <c r="K87" s="4">
        <v>185</v>
      </c>
      <c r="L87" s="2">
        <v>127000</v>
      </c>
      <c r="N87" s="2">
        <v>109500</v>
      </c>
      <c r="O87" s="2">
        <v>127000</v>
      </c>
      <c r="P87" s="2">
        <v>311872</v>
      </c>
    </row>
    <row r="88" spans="5:19" x14ac:dyDescent="0.2">
      <c r="E88" s="4">
        <v>751</v>
      </c>
      <c r="F88" s="2">
        <v>96500</v>
      </c>
      <c r="H88" s="4">
        <v>188</v>
      </c>
      <c r="I88" s="2">
        <v>135000</v>
      </c>
      <c r="K88" s="4">
        <v>187</v>
      </c>
      <c r="L88" s="2">
        <v>173000</v>
      </c>
      <c r="N88" s="2">
        <v>153500</v>
      </c>
      <c r="O88" s="2">
        <v>148500</v>
      </c>
      <c r="P88" s="2">
        <v>235000</v>
      </c>
    </row>
    <row r="89" spans="5:19" x14ac:dyDescent="0.2">
      <c r="E89" s="4">
        <v>800</v>
      </c>
      <c r="F89" s="2">
        <v>175000</v>
      </c>
      <c r="H89" s="4">
        <v>189</v>
      </c>
      <c r="I89" s="2">
        <v>153337</v>
      </c>
      <c r="K89" s="4">
        <v>190</v>
      </c>
      <c r="L89" s="2">
        <v>286000</v>
      </c>
      <c r="N89" s="2">
        <v>140000</v>
      </c>
      <c r="O89" s="2">
        <v>104000</v>
      </c>
      <c r="P89" s="2">
        <v>274900</v>
      </c>
    </row>
    <row r="90" spans="5:19" x14ac:dyDescent="0.2">
      <c r="E90" s="4">
        <v>815</v>
      </c>
      <c r="F90" s="2">
        <v>116000</v>
      </c>
      <c r="H90" s="4">
        <v>191</v>
      </c>
      <c r="I90" s="2">
        <v>315000</v>
      </c>
      <c r="K90" s="4">
        <v>193</v>
      </c>
      <c r="L90" s="2">
        <v>192000</v>
      </c>
      <c r="N90" s="2">
        <v>153900</v>
      </c>
      <c r="O90" s="2">
        <v>171500</v>
      </c>
      <c r="P90" s="2">
        <v>140000</v>
      </c>
    </row>
    <row r="91" spans="5:19" x14ac:dyDescent="0.2">
      <c r="E91" s="4">
        <v>824</v>
      </c>
      <c r="F91" s="2">
        <v>139500</v>
      </c>
      <c r="H91" s="4">
        <v>192</v>
      </c>
      <c r="I91" s="2">
        <v>184000</v>
      </c>
      <c r="K91" s="4">
        <v>194</v>
      </c>
      <c r="L91" s="2">
        <v>130000</v>
      </c>
      <c r="N91" s="2">
        <v>240000</v>
      </c>
      <c r="O91" s="2">
        <v>110000</v>
      </c>
      <c r="P91" s="2">
        <v>149000</v>
      </c>
    </row>
    <row r="92" spans="5:19" x14ac:dyDescent="0.2">
      <c r="E92" s="4">
        <v>827</v>
      </c>
      <c r="F92" s="2">
        <v>109500</v>
      </c>
      <c r="H92" s="4">
        <v>195</v>
      </c>
      <c r="I92" s="2">
        <v>127000</v>
      </c>
      <c r="K92" s="4">
        <v>197</v>
      </c>
      <c r="L92" s="2">
        <v>311872</v>
      </c>
      <c r="N92" s="2">
        <v>189950</v>
      </c>
      <c r="O92" s="2">
        <v>143900</v>
      </c>
      <c r="P92" s="2">
        <v>180500</v>
      </c>
    </row>
    <row r="93" spans="5:19" x14ac:dyDescent="0.2">
      <c r="E93" s="4">
        <v>837</v>
      </c>
      <c r="F93" s="2">
        <v>153500</v>
      </c>
      <c r="H93" s="4">
        <v>196</v>
      </c>
      <c r="I93" s="2">
        <v>148500</v>
      </c>
      <c r="K93" s="4">
        <v>198</v>
      </c>
      <c r="L93" s="2">
        <v>235000</v>
      </c>
      <c r="N93" s="2">
        <v>106500</v>
      </c>
      <c r="O93" s="2">
        <v>277000</v>
      </c>
      <c r="P93" s="2">
        <v>141000</v>
      </c>
    </row>
    <row r="94" spans="5:19" x14ac:dyDescent="0.2">
      <c r="E94" s="4">
        <v>841</v>
      </c>
      <c r="F94" s="2">
        <v>140000</v>
      </c>
      <c r="H94" s="4">
        <v>199</v>
      </c>
      <c r="I94" s="2">
        <v>104000</v>
      </c>
      <c r="K94" s="4">
        <v>200</v>
      </c>
      <c r="L94" s="2">
        <v>274900</v>
      </c>
      <c r="N94" s="2">
        <v>88000</v>
      </c>
      <c r="O94" s="2">
        <v>145000</v>
      </c>
      <c r="P94" s="2">
        <v>186000</v>
      </c>
    </row>
    <row r="95" spans="5:19" x14ac:dyDescent="0.2">
      <c r="E95" s="4">
        <v>845</v>
      </c>
      <c r="F95" s="2">
        <v>153900</v>
      </c>
      <c r="H95" s="4">
        <v>202</v>
      </c>
      <c r="I95" s="2">
        <v>171500</v>
      </c>
      <c r="K95" s="4">
        <v>201</v>
      </c>
      <c r="L95" s="2">
        <v>140000</v>
      </c>
      <c r="N95" s="2">
        <v>124900</v>
      </c>
      <c r="O95" s="2">
        <v>98000</v>
      </c>
      <c r="P95" s="2">
        <v>252678</v>
      </c>
    </row>
    <row r="96" spans="5:19" x14ac:dyDescent="0.2">
      <c r="E96" s="4">
        <v>849</v>
      </c>
      <c r="F96" s="2">
        <v>240000</v>
      </c>
      <c r="H96" s="4">
        <v>205</v>
      </c>
      <c r="I96" s="2">
        <v>110000</v>
      </c>
      <c r="K96" s="4">
        <v>204</v>
      </c>
      <c r="L96" s="2">
        <v>149000</v>
      </c>
      <c r="N96" s="2">
        <v>160000</v>
      </c>
      <c r="O96" s="2">
        <v>161750</v>
      </c>
      <c r="P96" s="2">
        <v>156000</v>
      </c>
      <c r="R96" s="10" t="s">
        <v>435</v>
      </c>
    </row>
    <row r="97" spans="5:24" x14ac:dyDescent="0.2">
      <c r="E97" s="4">
        <v>861</v>
      </c>
      <c r="F97" s="2">
        <v>189950</v>
      </c>
      <c r="H97" s="4">
        <v>207</v>
      </c>
      <c r="I97" s="2">
        <v>143900</v>
      </c>
      <c r="K97" s="4">
        <v>206</v>
      </c>
      <c r="L97" s="2">
        <v>180500</v>
      </c>
      <c r="N97" s="2">
        <v>37900</v>
      </c>
      <c r="O97" s="2">
        <v>134450</v>
      </c>
      <c r="P97" s="2">
        <v>210000</v>
      </c>
    </row>
    <row r="98" spans="5:24" x14ac:dyDescent="0.2">
      <c r="E98" s="4">
        <v>897</v>
      </c>
      <c r="F98" s="2">
        <v>106500</v>
      </c>
      <c r="H98" s="4">
        <v>209</v>
      </c>
      <c r="I98" s="2">
        <v>277000</v>
      </c>
      <c r="K98" s="4">
        <v>208</v>
      </c>
      <c r="L98" s="2">
        <v>141000</v>
      </c>
      <c r="N98" s="2">
        <v>167500</v>
      </c>
      <c r="O98" s="2">
        <v>107000</v>
      </c>
      <c r="P98" s="2">
        <v>167240</v>
      </c>
    </row>
    <row r="99" spans="5:24" x14ac:dyDescent="0.2">
      <c r="E99" s="4">
        <v>913</v>
      </c>
      <c r="F99" s="2">
        <v>88000</v>
      </c>
      <c r="H99" s="4">
        <v>210</v>
      </c>
      <c r="I99" s="2">
        <v>145000</v>
      </c>
      <c r="K99" s="4">
        <v>212</v>
      </c>
      <c r="L99" s="2">
        <v>186000</v>
      </c>
      <c r="N99" s="2">
        <v>168000</v>
      </c>
      <c r="O99" s="2">
        <v>311500</v>
      </c>
      <c r="P99" s="2">
        <v>204900</v>
      </c>
      <c r="R99" t="s">
        <v>303</v>
      </c>
    </row>
    <row r="100" spans="5:24" ht="17" thickBot="1" x14ac:dyDescent="0.25">
      <c r="E100" s="4">
        <v>946</v>
      </c>
      <c r="F100" s="2">
        <v>124900</v>
      </c>
      <c r="H100" s="4">
        <v>211</v>
      </c>
      <c r="I100" s="2">
        <v>98000</v>
      </c>
      <c r="K100" s="4">
        <v>213</v>
      </c>
      <c r="L100" s="2">
        <v>252678</v>
      </c>
      <c r="N100" s="2">
        <v>91000</v>
      </c>
      <c r="O100" s="2">
        <v>179900</v>
      </c>
      <c r="P100" s="2">
        <v>200000</v>
      </c>
    </row>
    <row r="101" spans="5:24" x14ac:dyDescent="0.2">
      <c r="E101" s="4">
        <v>967</v>
      </c>
      <c r="F101" s="2">
        <v>160000</v>
      </c>
      <c r="H101" s="4">
        <v>215</v>
      </c>
      <c r="I101" s="2">
        <v>161750</v>
      </c>
      <c r="K101" s="4">
        <v>214</v>
      </c>
      <c r="L101" s="2">
        <v>156000</v>
      </c>
      <c r="N101" s="2">
        <v>86000</v>
      </c>
      <c r="O101" s="2">
        <v>97000</v>
      </c>
      <c r="P101" s="2">
        <v>386250</v>
      </c>
      <c r="R101" s="17"/>
      <c r="S101" s="17" t="s">
        <v>340</v>
      </c>
      <c r="T101" s="17" t="s">
        <v>342</v>
      </c>
    </row>
    <row r="102" spans="5:24" ht="17" thickBot="1" x14ac:dyDescent="0.25">
      <c r="E102" s="4">
        <v>969</v>
      </c>
      <c r="F102" s="2">
        <v>37900</v>
      </c>
      <c r="H102" s="4">
        <v>216</v>
      </c>
      <c r="I102" s="2">
        <v>134450</v>
      </c>
      <c r="K102" s="4">
        <v>217</v>
      </c>
      <c r="L102" s="2">
        <v>210000</v>
      </c>
      <c r="N102" s="2">
        <v>102000</v>
      </c>
      <c r="O102" s="2">
        <v>112000</v>
      </c>
      <c r="P102" s="2">
        <v>290000</v>
      </c>
      <c r="R102" s="15" t="s">
        <v>290</v>
      </c>
      <c r="S102" s="15">
        <v>149805.71451104101</v>
      </c>
      <c r="T102" s="15">
        <v>225230.44204018547</v>
      </c>
    </row>
    <row r="103" spans="5:24" x14ac:dyDescent="0.2">
      <c r="E103" s="4">
        <v>975</v>
      </c>
      <c r="F103" s="2">
        <v>167500</v>
      </c>
      <c r="H103" s="4">
        <v>218</v>
      </c>
      <c r="I103" s="2">
        <v>107000</v>
      </c>
      <c r="K103" s="4">
        <v>220</v>
      </c>
      <c r="L103" s="2">
        <v>167240</v>
      </c>
      <c r="N103" s="2">
        <v>85000</v>
      </c>
      <c r="O103" s="2">
        <v>106000</v>
      </c>
      <c r="P103" s="2">
        <v>192500</v>
      </c>
      <c r="R103" s="15" t="s">
        <v>304</v>
      </c>
      <c r="S103" s="15">
        <v>2332411058.4602342</v>
      </c>
      <c r="T103" s="15">
        <v>7545698009.3894396</v>
      </c>
      <c r="W103" s="17" t="s">
        <v>340</v>
      </c>
      <c r="X103" s="17" t="s">
        <v>342</v>
      </c>
    </row>
    <row r="104" spans="5:24" x14ac:dyDescent="0.2">
      <c r="E104" s="4">
        <v>992</v>
      </c>
      <c r="F104" s="2">
        <v>168000</v>
      </c>
      <c r="H104" s="4">
        <v>219</v>
      </c>
      <c r="I104" s="2">
        <v>311500</v>
      </c>
      <c r="K104" s="4">
        <v>221</v>
      </c>
      <c r="L104" s="2">
        <v>204900</v>
      </c>
      <c r="N104" s="2">
        <v>197000</v>
      </c>
      <c r="O104" s="2">
        <v>125000</v>
      </c>
      <c r="P104" s="2">
        <v>403000</v>
      </c>
      <c r="R104" s="15" t="s">
        <v>305</v>
      </c>
      <c r="S104" s="15">
        <v>634</v>
      </c>
      <c r="T104" s="15">
        <v>647</v>
      </c>
      <c r="V104" t="s">
        <v>290</v>
      </c>
      <c r="W104" s="15">
        <v>149805.71451104101</v>
      </c>
      <c r="X104" s="15">
        <v>225230.44204018547</v>
      </c>
    </row>
    <row r="105" spans="5:24" x14ac:dyDescent="0.2">
      <c r="E105" s="4">
        <v>999</v>
      </c>
      <c r="F105" s="2">
        <v>91000</v>
      </c>
      <c r="H105" s="4">
        <v>223</v>
      </c>
      <c r="I105" s="2">
        <v>179900</v>
      </c>
      <c r="K105" s="4">
        <v>222</v>
      </c>
      <c r="L105" s="2">
        <v>200000</v>
      </c>
      <c r="N105" s="2">
        <v>90000</v>
      </c>
      <c r="O105" s="2">
        <v>148000</v>
      </c>
      <c r="P105" s="2">
        <v>216500</v>
      </c>
      <c r="R105" s="15" t="s">
        <v>306</v>
      </c>
      <c r="S105" s="15">
        <v>0</v>
      </c>
      <c r="T105" s="15"/>
      <c r="V105" t="s">
        <v>304</v>
      </c>
      <c r="W105" s="15">
        <v>2332411058.4602342</v>
      </c>
      <c r="X105" s="15">
        <v>7545698009.3894396</v>
      </c>
    </row>
    <row r="106" spans="5:24" x14ac:dyDescent="0.2">
      <c r="E106" s="4">
        <v>1002</v>
      </c>
      <c r="F106" s="2">
        <v>86000</v>
      </c>
      <c r="H106" s="4">
        <v>224</v>
      </c>
      <c r="I106" s="2">
        <v>97000</v>
      </c>
      <c r="K106" s="4">
        <v>225</v>
      </c>
      <c r="L106" s="2">
        <v>386250</v>
      </c>
      <c r="N106" s="2">
        <v>110500</v>
      </c>
      <c r="O106" s="2">
        <v>94500</v>
      </c>
      <c r="P106" s="2">
        <v>185500</v>
      </c>
      <c r="R106" s="15" t="s">
        <v>307</v>
      </c>
      <c r="S106" s="15">
        <v>1015</v>
      </c>
      <c r="T106" s="15"/>
      <c r="V106" t="s">
        <v>305</v>
      </c>
      <c r="W106" s="15">
        <v>634</v>
      </c>
      <c r="X106" s="15">
        <v>647</v>
      </c>
    </row>
    <row r="107" spans="5:24" x14ac:dyDescent="0.2">
      <c r="E107" s="4">
        <v>1010</v>
      </c>
      <c r="F107" s="2">
        <v>102000</v>
      </c>
      <c r="H107" s="4">
        <v>226</v>
      </c>
      <c r="I107" s="2">
        <v>112000</v>
      </c>
      <c r="K107" s="4">
        <v>227</v>
      </c>
      <c r="L107" s="2">
        <v>290000</v>
      </c>
      <c r="N107" s="2">
        <v>128000</v>
      </c>
      <c r="O107" s="2">
        <v>128200</v>
      </c>
      <c r="P107" s="2">
        <v>194500</v>
      </c>
      <c r="R107" s="15" t="s">
        <v>308</v>
      </c>
      <c r="S107" s="15">
        <v>-19.256625620576362</v>
      </c>
      <c r="T107" s="15"/>
      <c r="V107" t="s">
        <v>468</v>
      </c>
      <c r="W107" s="37">
        <f>SQRT(W105)/SQRT(W106)</f>
        <v>1918.04113503298</v>
      </c>
      <c r="X107" s="37">
        <f>SQRT(X105)/SQRT(X106)</f>
        <v>3415.053956091037</v>
      </c>
    </row>
    <row r="108" spans="5:24" x14ac:dyDescent="0.2">
      <c r="E108" s="4">
        <v>1014</v>
      </c>
      <c r="F108" s="2">
        <v>85000</v>
      </c>
      <c r="H108" s="4">
        <v>228</v>
      </c>
      <c r="I108" s="2">
        <v>106000</v>
      </c>
      <c r="K108" s="4">
        <v>230</v>
      </c>
      <c r="L108" s="2">
        <v>192500</v>
      </c>
      <c r="N108" s="2">
        <v>118400</v>
      </c>
      <c r="O108" s="2">
        <v>89500</v>
      </c>
      <c r="P108" s="2">
        <v>318000</v>
      </c>
      <c r="R108" s="15" t="s">
        <v>309</v>
      </c>
      <c r="S108" s="15">
        <v>5.6022382127248436E-71</v>
      </c>
      <c r="T108" s="15"/>
      <c r="V108" t="s">
        <v>469</v>
      </c>
      <c r="W108" s="37">
        <f>W107*S111</f>
        <v>3763.7796758048808</v>
      </c>
      <c r="X108" s="37">
        <f>X107*S111</f>
        <v>6701.373832366472</v>
      </c>
    </row>
    <row r="109" spans="5:24" x14ac:dyDescent="0.2">
      <c r="E109" s="4">
        <v>1032</v>
      </c>
      <c r="F109" s="2">
        <v>197000</v>
      </c>
      <c r="H109" s="4">
        <v>229</v>
      </c>
      <c r="I109" s="2">
        <v>125000</v>
      </c>
      <c r="K109" s="4">
        <v>232</v>
      </c>
      <c r="L109" s="2">
        <v>403000</v>
      </c>
      <c r="N109" s="2">
        <v>135000</v>
      </c>
      <c r="O109" s="2">
        <v>113000</v>
      </c>
      <c r="P109" s="2">
        <v>262500</v>
      </c>
      <c r="R109" s="15" t="s">
        <v>310</v>
      </c>
      <c r="S109" s="15">
        <v>1.6463562568202683</v>
      </c>
      <c r="T109" s="15"/>
      <c r="V109" t="s">
        <v>470</v>
      </c>
      <c r="W109" s="37">
        <f>W107*S111</f>
        <v>3763.7796758048808</v>
      </c>
      <c r="X109" s="37">
        <f>X107*S111</f>
        <v>6701.373832366472</v>
      </c>
    </row>
    <row r="110" spans="5:24" x14ac:dyDescent="0.2">
      <c r="E110" s="4">
        <v>1063</v>
      </c>
      <c r="F110" s="2">
        <v>90000</v>
      </c>
      <c r="H110" s="4">
        <v>231</v>
      </c>
      <c r="I110" s="2">
        <v>148000</v>
      </c>
      <c r="K110" s="4">
        <v>235</v>
      </c>
      <c r="L110" s="2">
        <v>216500</v>
      </c>
      <c r="N110" s="2">
        <v>117500</v>
      </c>
      <c r="O110" s="2">
        <v>110500</v>
      </c>
      <c r="P110" s="2">
        <v>205000</v>
      </c>
      <c r="R110" s="15" t="s">
        <v>311</v>
      </c>
      <c r="S110" s="15">
        <v>1.1204476425449687E-70</v>
      </c>
      <c r="T110" s="15"/>
    </row>
    <row r="111" spans="5:24" ht="17" thickBot="1" x14ac:dyDescent="0.25">
      <c r="E111" s="4">
        <v>1064</v>
      </c>
      <c r="F111" s="2">
        <v>110500</v>
      </c>
      <c r="H111" s="4">
        <v>233</v>
      </c>
      <c r="I111" s="2">
        <v>94500</v>
      </c>
      <c r="K111" s="4">
        <v>237</v>
      </c>
      <c r="L111" s="2">
        <v>185500</v>
      </c>
      <c r="N111" s="2">
        <v>102000</v>
      </c>
      <c r="O111" s="2">
        <v>120000</v>
      </c>
      <c r="P111" s="2">
        <v>180000</v>
      </c>
      <c r="R111" s="16" t="s">
        <v>312</v>
      </c>
      <c r="S111" s="16">
        <v>1.9623039397119937</v>
      </c>
      <c r="T111" s="16"/>
    </row>
    <row r="112" spans="5:24" x14ac:dyDescent="0.2">
      <c r="E112" s="4">
        <v>1099</v>
      </c>
      <c r="F112" s="2">
        <v>128000</v>
      </c>
      <c r="H112" s="4">
        <v>234</v>
      </c>
      <c r="I112" s="2">
        <v>128200</v>
      </c>
      <c r="K112" s="4">
        <v>238</v>
      </c>
      <c r="L112" s="2">
        <v>194500</v>
      </c>
      <c r="N112" s="2">
        <v>144000</v>
      </c>
      <c r="O112" s="2">
        <v>241500</v>
      </c>
      <c r="P112" s="2">
        <v>235000</v>
      </c>
    </row>
    <row r="113" spans="5:19" x14ac:dyDescent="0.2">
      <c r="E113" s="4">
        <v>1121</v>
      </c>
      <c r="F113" s="2">
        <v>118400</v>
      </c>
      <c r="H113" s="4">
        <v>236</v>
      </c>
      <c r="I113" s="2">
        <v>89500</v>
      </c>
      <c r="K113" s="4">
        <v>239</v>
      </c>
      <c r="L113" s="2">
        <v>318000</v>
      </c>
      <c r="N113" s="2">
        <v>80000</v>
      </c>
      <c r="O113" s="2">
        <v>140000</v>
      </c>
      <c r="P113" s="2">
        <v>173000</v>
      </c>
    </row>
    <row r="114" spans="5:19" x14ac:dyDescent="0.2">
      <c r="E114" s="4">
        <v>1131</v>
      </c>
      <c r="F114" s="2">
        <v>135000</v>
      </c>
      <c r="H114" s="4">
        <v>240</v>
      </c>
      <c r="I114" s="2">
        <v>113000</v>
      </c>
      <c r="K114" s="4">
        <v>241</v>
      </c>
      <c r="L114" s="2">
        <v>262500</v>
      </c>
      <c r="N114" s="2">
        <v>149000</v>
      </c>
      <c r="O114" s="2">
        <v>277000</v>
      </c>
      <c r="P114" s="2">
        <v>230000</v>
      </c>
      <c r="R114" t="s">
        <v>462</v>
      </c>
      <c r="S114">
        <f>S104+T104</f>
        <v>1281</v>
      </c>
    </row>
    <row r="115" spans="5:19" x14ac:dyDescent="0.2">
      <c r="E115" s="4">
        <v>1133</v>
      </c>
      <c r="F115" s="2">
        <v>117500</v>
      </c>
      <c r="H115" s="4">
        <v>242</v>
      </c>
      <c r="I115" s="2">
        <v>110500</v>
      </c>
      <c r="K115" s="4">
        <v>245</v>
      </c>
      <c r="L115" s="2">
        <v>205000</v>
      </c>
      <c r="N115" s="2">
        <v>120500</v>
      </c>
      <c r="O115" s="2">
        <v>76500</v>
      </c>
      <c r="P115" s="2">
        <v>207500</v>
      </c>
      <c r="R115" t="s">
        <v>463</v>
      </c>
      <c r="S115">
        <f>S102-T102</f>
        <v>-75424.727529144468</v>
      </c>
    </row>
    <row r="116" spans="5:19" x14ac:dyDescent="0.2">
      <c r="E116" s="4">
        <v>1136</v>
      </c>
      <c r="F116" s="2">
        <v>102000</v>
      </c>
      <c r="H116" s="4">
        <v>244</v>
      </c>
      <c r="I116" s="2">
        <v>120000</v>
      </c>
      <c r="K116" s="4">
        <v>249</v>
      </c>
      <c r="L116" s="2">
        <v>180000</v>
      </c>
      <c r="N116" s="2">
        <v>239000</v>
      </c>
      <c r="O116" s="2">
        <v>158000</v>
      </c>
      <c r="P116" s="2">
        <v>220000</v>
      </c>
      <c r="R116" t="s">
        <v>464</v>
      </c>
      <c r="S116">
        <f>SQRT((S103/S104)+(T103/T104))</f>
        <v>3916.8195412466539</v>
      </c>
    </row>
    <row r="117" spans="5:19" x14ac:dyDescent="0.2">
      <c r="E117" s="4">
        <v>1140</v>
      </c>
      <c r="F117" s="2">
        <v>144000</v>
      </c>
      <c r="H117" s="4">
        <v>246</v>
      </c>
      <c r="I117" s="2">
        <v>241500</v>
      </c>
      <c r="K117" s="4">
        <v>252</v>
      </c>
      <c r="L117" s="2">
        <v>235000</v>
      </c>
      <c r="N117" s="2">
        <v>154900</v>
      </c>
      <c r="O117" s="2">
        <v>145000</v>
      </c>
      <c r="P117" s="2">
        <v>231500</v>
      </c>
    </row>
    <row r="118" spans="5:19" ht="17" x14ac:dyDescent="0.2">
      <c r="E118" s="4">
        <v>1145</v>
      </c>
      <c r="F118" s="2">
        <v>80000</v>
      </c>
      <c r="H118" s="4">
        <v>248</v>
      </c>
      <c r="I118" s="2">
        <v>140000</v>
      </c>
      <c r="K118" s="4">
        <v>253</v>
      </c>
      <c r="L118" s="2">
        <v>173000</v>
      </c>
      <c r="N118" s="2">
        <v>120000</v>
      </c>
      <c r="O118" s="2">
        <v>176000</v>
      </c>
      <c r="P118" s="2">
        <v>97000</v>
      </c>
      <c r="R118" s="35" t="s">
        <v>465</v>
      </c>
      <c r="S118">
        <f>S116*S111</f>
        <v>7685.9904169292331</v>
      </c>
    </row>
    <row r="119" spans="5:19" x14ac:dyDescent="0.2">
      <c r="E119" s="4">
        <v>1146</v>
      </c>
      <c r="F119" s="2">
        <v>149000</v>
      </c>
      <c r="H119" s="4">
        <v>250</v>
      </c>
      <c r="I119" s="2">
        <v>277000</v>
      </c>
      <c r="K119" s="4">
        <v>256</v>
      </c>
      <c r="L119" s="2">
        <v>230000</v>
      </c>
      <c r="N119" s="2">
        <v>104900</v>
      </c>
      <c r="O119" s="2">
        <v>151000</v>
      </c>
      <c r="P119" s="2">
        <v>276000</v>
      </c>
      <c r="R119" t="s">
        <v>466</v>
      </c>
      <c r="S119">
        <f>S115-S118</f>
        <v>-83110.717946073695</v>
      </c>
    </row>
    <row r="120" spans="5:19" x14ac:dyDescent="0.2">
      <c r="E120" s="4">
        <v>1154</v>
      </c>
      <c r="F120" s="2">
        <v>120500</v>
      </c>
      <c r="H120" s="4">
        <v>251</v>
      </c>
      <c r="I120" s="2">
        <v>76500</v>
      </c>
      <c r="K120" s="4">
        <v>257</v>
      </c>
      <c r="L120" s="2">
        <v>207500</v>
      </c>
      <c r="N120" s="2">
        <v>144000</v>
      </c>
      <c r="O120" s="2">
        <v>175500</v>
      </c>
      <c r="P120" s="2">
        <v>185000</v>
      </c>
      <c r="R120" t="s">
        <v>467</v>
      </c>
      <c r="S120">
        <f>S115+S118</f>
        <v>-67738.73711221524</v>
      </c>
    </row>
    <row r="121" spans="5:19" x14ac:dyDescent="0.2">
      <c r="E121" s="4">
        <v>1175</v>
      </c>
      <c r="F121" s="2">
        <v>239000</v>
      </c>
      <c r="H121" s="4">
        <v>254</v>
      </c>
      <c r="I121" s="2">
        <v>158000</v>
      </c>
      <c r="K121" s="4">
        <v>258</v>
      </c>
      <c r="L121" s="2">
        <v>220000</v>
      </c>
      <c r="N121" s="2">
        <v>117000</v>
      </c>
      <c r="O121" s="2">
        <v>120500</v>
      </c>
      <c r="P121" s="2">
        <v>179500</v>
      </c>
    </row>
    <row r="122" spans="5:19" x14ac:dyDescent="0.2">
      <c r="E122" s="4">
        <v>1179</v>
      </c>
      <c r="F122" s="2">
        <v>154900</v>
      </c>
      <c r="H122" s="4">
        <v>255</v>
      </c>
      <c r="I122" s="2">
        <v>145000</v>
      </c>
      <c r="K122" s="4">
        <v>259</v>
      </c>
      <c r="L122" s="2">
        <v>231500</v>
      </c>
      <c r="N122" s="2">
        <v>138887</v>
      </c>
      <c r="O122" s="2">
        <v>148000</v>
      </c>
      <c r="P122" s="2">
        <v>266000</v>
      </c>
    </row>
    <row r="123" spans="5:19" x14ac:dyDescent="0.2">
      <c r="E123" s="4">
        <v>1184</v>
      </c>
      <c r="F123" s="2">
        <v>120000</v>
      </c>
      <c r="H123" s="4">
        <v>261</v>
      </c>
      <c r="I123" s="2">
        <v>176000</v>
      </c>
      <c r="K123" s="4">
        <v>260</v>
      </c>
      <c r="L123" s="2">
        <v>97000</v>
      </c>
      <c r="N123" s="2">
        <v>129500</v>
      </c>
      <c r="O123" s="2">
        <v>241500</v>
      </c>
      <c r="P123" s="2">
        <v>290000</v>
      </c>
    </row>
    <row r="124" spans="5:19" x14ac:dyDescent="0.2">
      <c r="E124" s="4">
        <v>1186</v>
      </c>
      <c r="F124" s="2">
        <v>104900</v>
      </c>
      <c r="H124" s="4">
        <v>263</v>
      </c>
      <c r="I124" s="2">
        <v>151000</v>
      </c>
      <c r="K124" s="4">
        <v>262</v>
      </c>
      <c r="L124" s="2">
        <v>276000</v>
      </c>
      <c r="N124" s="2">
        <v>127500</v>
      </c>
      <c r="O124" s="2">
        <v>139000</v>
      </c>
      <c r="P124" s="2">
        <v>201000</v>
      </c>
    </row>
    <row r="125" spans="5:19" x14ac:dyDescent="0.2">
      <c r="E125" s="4">
        <v>1198</v>
      </c>
      <c r="F125" s="2">
        <v>144000</v>
      </c>
      <c r="H125" s="4">
        <v>266</v>
      </c>
      <c r="I125" s="2">
        <v>175500</v>
      </c>
      <c r="K125" s="4">
        <v>267</v>
      </c>
      <c r="L125" s="2">
        <v>185000</v>
      </c>
      <c r="N125" s="2">
        <v>55000</v>
      </c>
      <c r="O125" s="2">
        <v>124500</v>
      </c>
      <c r="P125" s="2">
        <v>415298</v>
      </c>
    </row>
    <row r="126" spans="5:19" x14ac:dyDescent="0.2">
      <c r="E126" s="4">
        <v>1203</v>
      </c>
      <c r="F126" s="2">
        <v>117000</v>
      </c>
      <c r="H126" s="4">
        <v>269</v>
      </c>
      <c r="I126" s="2">
        <v>120500</v>
      </c>
      <c r="K126" s="4">
        <v>268</v>
      </c>
      <c r="L126" s="2">
        <v>179500</v>
      </c>
      <c r="N126" s="2">
        <v>79000</v>
      </c>
      <c r="O126" s="2">
        <v>141000</v>
      </c>
      <c r="P126" s="2">
        <v>185000</v>
      </c>
    </row>
    <row r="127" spans="5:19" x14ac:dyDescent="0.2">
      <c r="E127" s="4">
        <v>1236</v>
      </c>
      <c r="F127" s="2">
        <v>138887</v>
      </c>
      <c r="H127" s="4">
        <v>270</v>
      </c>
      <c r="I127" s="2">
        <v>148000</v>
      </c>
      <c r="K127" s="4">
        <v>271</v>
      </c>
      <c r="L127" s="2">
        <v>266000</v>
      </c>
      <c r="N127" s="2">
        <v>256000</v>
      </c>
      <c r="O127" s="2">
        <v>192000</v>
      </c>
      <c r="P127" s="2">
        <v>207500</v>
      </c>
    </row>
    <row r="128" spans="5:19" x14ac:dyDescent="0.2">
      <c r="E128" s="4">
        <v>1249</v>
      </c>
      <c r="F128" s="2">
        <v>129500</v>
      </c>
      <c r="H128" s="4">
        <v>272</v>
      </c>
      <c r="I128" s="2">
        <v>241500</v>
      </c>
      <c r="K128" s="4">
        <v>273</v>
      </c>
      <c r="L128" s="2">
        <v>290000</v>
      </c>
      <c r="N128" s="2">
        <v>177000</v>
      </c>
      <c r="O128" s="2">
        <v>228500</v>
      </c>
      <c r="P128" s="2">
        <v>244600</v>
      </c>
    </row>
    <row r="129" spans="5:16" x14ac:dyDescent="0.2">
      <c r="E129" s="4">
        <v>1256</v>
      </c>
      <c r="F129" s="2">
        <v>127500</v>
      </c>
      <c r="H129" s="4">
        <v>274</v>
      </c>
      <c r="I129" s="2">
        <v>139000</v>
      </c>
      <c r="K129" s="4">
        <v>277</v>
      </c>
      <c r="L129" s="2">
        <v>201000</v>
      </c>
      <c r="N129" s="2">
        <v>122000</v>
      </c>
      <c r="O129" s="2">
        <v>159000</v>
      </c>
      <c r="P129" s="2">
        <v>179200</v>
      </c>
    </row>
    <row r="130" spans="5:16" x14ac:dyDescent="0.2">
      <c r="E130" s="4">
        <v>1326</v>
      </c>
      <c r="F130" s="2">
        <v>55000</v>
      </c>
      <c r="H130" s="4">
        <v>275</v>
      </c>
      <c r="I130" s="2">
        <v>124500</v>
      </c>
      <c r="K130" s="4">
        <v>279</v>
      </c>
      <c r="L130" s="2">
        <v>415298</v>
      </c>
      <c r="N130" s="2">
        <v>134900</v>
      </c>
      <c r="O130" s="2">
        <v>88000</v>
      </c>
      <c r="P130" s="2">
        <v>164700</v>
      </c>
    </row>
    <row r="131" spans="5:16" x14ac:dyDescent="0.2">
      <c r="E131" s="4">
        <v>1327</v>
      </c>
      <c r="F131" s="2">
        <v>79000</v>
      </c>
      <c r="H131" s="4">
        <v>278</v>
      </c>
      <c r="I131" s="2">
        <v>141000</v>
      </c>
      <c r="K131" s="4">
        <v>282</v>
      </c>
      <c r="L131" s="2">
        <v>185000</v>
      </c>
      <c r="N131" s="2">
        <v>189000</v>
      </c>
      <c r="O131" s="2">
        <v>122000</v>
      </c>
      <c r="P131" s="2">
        <v>233230</v>
      </c>
    </row>
    <row r="132" spans="5:16" x14ac:dyDescent="0.2">
      <c r="E132" s="4">
        <v>1329</v>
      </c>
      <c r="F132" s="2">
        <v>256000</v>
      </c>
      <c r="H132" s="4">
        <v>280</v>
      </c>
      <c r="I132" s="2">
        <v>192000</v>
      </c>
      <c r="K132" s="4">
        <v>283</v>
      </c>
      <c r="L132" s="2">
        <v>207500</v>
      </c>
      <c r="N132" s="2">
        <v>104900</v>
      </c>
      <c r="O132" s="2">
        <v>131000</v>
      </c>
      <c r="P132" s="2">
        <v>135900</v>
      </c>
    </row>
    <row r="133" spans="5:16" x14ac:dyDescent="0.2">
      <c r="E133" s="4">
        <v>1344</v>
      </c>
      <c r="F133" s="2">
        <v>177000</v>
      </c>
      <c r="H133" s="4">
        <v>281</v>
      </c>
      <c r="I133" s="2">
        <v>228500</v>
      </c>
      <c r="K133" s="4">
        <v>284</v>
      </c>
      <c r="L133" s="2">
        <v>244600</v>
      </c>
      <c r="N133" s="2">
        <v>91000</v>
      </c>
      <c r="O133" s="2">
        <v>235000</v>
      </c>
      <c r="P133" s="2">
        <v>239000</v>
      </c>
    </row>
    <row r="134" spans="5:16" x14ac:dyDescent="0.2">
      <c r="E134" s="4">
        <v>1350</v>
      </c>
      <c r="F134" s="2">
        <v>122000</v>
      </c>
      <c r="H134" s="4">
        <v>287</v>
      </c>
      <c r="I134" s="2">
        <v>159000</v>
      </c>
      <c r="K134" s="4">
        <v>285</v>
      </c>
      <c r="L134" s="2">
        <v>179200</v>
      </c>
      <c r="N134" s="2">
        <v>58500</v>
      </c>
      <c r="O134" s="2">
        <v>167000</v>
      </c>
      <c r="P134" s="2">
        <v>267000</v>
      </c>
    </row>
    <row r="135" spans="5:16" x14ac:dyDescent="0.2">
      <c r="E135" s="4">
        <v>1353</v>
      </c>
      <c r="F135" s="2">
        <v>134900</v>
      </c>
      <c r="H135" s="4">
        <v>288</v>
      </c>
      <c r="I135" s="2">
        <v>88000</v>
      </c>
      <c r="K135" s="4">
        <v>286</v>
      </c>
      <c r="L135" s="2">
        <v>164700</v>
      </c>
      <c r="N135" s="2">
        <v>157000</v>
      </c>
      <c r="O135" s="2">
        <v>142500</v>
      </c>
      <c r="P135" s="2">
        <v>205000</v>
      </c>
    </row>
    <row r="136" spans="5:16" x14ac:dyDescent="0.2">
      <c r="E136" s="4">
        <v>1361</v>
      </c>
      <c r="F136" s="2">
        <v>189000</v>
      </c>
      <c r="H136" s="4">
        <v>289</v>
      </c>
      <c r="I136" s="2">
        <v>122000</v>
      </c>
      <c r="K136" s="4">
        <v>291</v>
      </c>
      <c r="L136" s="2">
        <v>233230</v>
      </c>
      <c r="N136" s="2">
        <v>112000</v>
      </c>
      <c r="O136" s="2">
        <v>152000</v>
      </c>
      <c r="P136" s="2">
        <v>149900</v>
      </c>
    </row>
    <row r="137" spans="5:16" x14ac:dyDescent="0.2">
      <c r="E137" s="4">
        <v>1363</v>
      </c>
      <c r="F137" s="2">
        <v>104900</v>
      </c>
      <c r="H137" s="4">
        <v>293</v>
      </c>
      <c r="I137" s="2">
        <v>131000</v>
      </c>
      <c r="K137" s="4">
        <v>292</v>
      </c>
      <c r="L137" s="2">
        <v>135900</v>
      </c>
      <c r="N137" s="2">
        <v>105000</v>
      </c>
      <c r="O137" s="2">
        <v>175000</v>
      </c>
      <c r="P137" s="2">
        <v>305900</v>
      </c>
    </row>
    <row r="138" spans="5:16" x14ac:dyDescent="0.2">
      <c r="E138" s="4">
        <v>1377</v>
      </c>
      <c r="F138" s="2">
        <v>91000</v>
      </c>
      <c r="H138" s="4">
        <v>294</v>
      </c>
      <c r="I138" s="2">
        <v>235000</v>
      </c>
      <c r="K138" s="4">
        <v>298</v>
      </c>
      <c r="L138" s="2">
        <v>239000</v>
      </c>
      <c r="N138" s="2">
        <v>125500</v>
      </c>
      <c r="O138" s="2">
        <v>158500</v>
      </c>
      <c r="P138" s="2">
        <v>360000</v>
      </c>
    </row>
    <row r="139" spans="5:16" x14ac:dyDescent="0.2">
      <c r="E139" s="4">
        <v>1381</v>
      </c>
      <c r="F139" s="2">
        <v>58500</v>
      </c>
      <c r="H139" s="4">
        <v>295</v>
      </c>
      <c r="I139" s="2">
        <v>167000</v>
      </c>
      <c r="K139" s="4">
        <v>302</v>
      </c>
      <c r="L139" s="2">
        <v>267000</v>
      </c>
      <c r="N139" s="2">
        <v>136000</v>
      </c>
      <c r="O139" s="2">
        <v>157000</v>
      </c>
      <c r="P139" s="2">
        <v>165600</v>
      </c>
    </row>
    <row r="140" spans="5:16" x14ac:dyDescent="0.2">
      <c r="E140" s="4">
        <v>1383</v>
      </c>
      <c r="F140" s="2">
        <v>157000</v>
      </c>
      <c r="H140" s="4">
        <v>296</v>
      </c>
      <c r="I140" s="2">
        <v>142500</v>
      </c>
      <c r="K140" s="4">
        <v>303</v>
      </c>
      <c r="L140" s="2">
        <v>205000</v>
      </c>
      <c r="N140" s="2">
        <v>131000</v>
      </c>
      <c r="O140" s="2">
        <v>225000</v>
      </c>
      <c r="P140" s="2">
        <v>188500</v>
      </c>
    </row>
    <row r="141" spans="5:16" x14ac:dyDescent="0.2">
      <c r="E141" s="4">
        <v>1384</v>
      </c>
      <c r="F141" s="2">
        <v>112000</v>
      </c>
      <c r="H141" s="4">
        <v>297</v>
      </c>
      <c r="I141" s="2">
        <v>152000</v>
      </c>
      <c r="K141" s="4">
        <v>304</v>
      </c>
      <c r="L141" s="2">
        <v>149900</v>
      </c>
      <c r="N141" s="2">
        <v>163000</v>
      </c>
      <c r="O141" s="2">
        <v>89500</v>
      </c>
      <c r="P141" s="2">
        <v>270000</v>
      </c>
    </row>
    <row r="142" spans="5:16" x14ac:dyDescent="0.2">
      <c r="E142" s="4">
        <v>1385</v>
      </c>
      <c r="F142" s="2">
        <v>105000</v>
      </c>
      <c r="H142" s="4">
        <v>299</v>
      </c>
      <c r="I142" s="2">
        <v>175000</v>
      </c>
      <c r="K142" s="4">
        <v>306</v>
      </c>
      <c r="L142" s="2">
        <v>305900</v>
      </c>
      <c r="N142" s="2">
        <v>137500</v>
      </c>
      <c r="O142" s="2">
        <v>82500</v>
      </c>
      <c r="P142" s="2">
        <v>260000</v>
      </c>
    </row>
    <row r="143" spans="5:16" x14ac:dyDescent="0.2">
      <c r="E143" s="4">
        <v>1386</v>
      </c>
      <c r="F143" s="2">
        <v>125500</v>
      </c>
      <c r="H143" s="4">
        <v>300</v>
      </c>
      <c r="I143" s="2">
        <v>158500</v>
      </c>
      <c r="K143" s="4">
        <v>310</v>
      </c>
      <c r="L143" s="2">
        <v>360000</v>
      </c>
      <c r="N143" s="2">
        <v>137450</v>
      </c>
      <c r="O143" s="2">
        <v>132000</v>
      </c>
      <c r="P143" s="2">
        <v>342643</v>
      </c>
    </row>
    <row r="144" spans="5:16" x14ac:dyDescent="0.2">
      <c r="E144" s="4">
        <v>1388</v>
      </c>
      <c r="F144" s="2">
        <v>136000</v>
      </c>
      <c r="H144" s="4">
        <v>301</v>
      </c>
      <c r="I144" s="2">
        <v>157000</v>
      </c>
      <c r="K144" s="4">
        <v>311</v>
      </c>
      <c r="L144" s="2">
        <v>165600</v>
      </c>
      <c r="N144" s="2">
        <v>120000</v>
      </c>
      <c r="O144" s="2">
        <v>119900</v>
      </c>
      <c r="P144" s="2">
        <v>354000</v>
      </c>
    </row>
    <row r="145" spans="5:16" x14ac:dyDescent="0.2">
      <c r="E145" s="4">
        <v>1390</v>
      </c>
      <c r="F145" s="2">
        <v>131000</v>
      </c>
      <c r="H145" s="4">
        <v>307</v>
      </c>
      <c r="I145" s="2">
        <v>225000</v>
      </c>
      <c r="K145" s="4">
        <v>316</v>
      </c>
      <c r="L145" s="2">
        <v>188500</v>
      </c>
      <c r="N145" s="2">
        <v>207000</v>
      </c>
      <c r="O145" s="2">
        <v>375000</v>
      </c>
      <c r="P145" s="2">
        <v>324000</v>
      </c>
    </row>
    <row r="146" spans="5:16" x14ac:dyDescent="0.2">
      <c r="E146" s="4">
        <v>1394</v>
      </c>
      <c r="F146" s="2">
        <v>163000</v>
      </c>
      <c r="H146" s="4">
        <v>308</v>
      </c>
      <c r="I146" s="2">
        <v>89500</v>
      </c>
      <c r="K146" s="4">
        <v>318</v>
      </c>
      <c r="L146" s="2">
        <v>270000</v>
      </c>
      <c r="N146" s="2">
        <v>64500</v>
      </c>
      <c r="O146" s="2">
        <v>260000</v>
      </c>
      <c r="P146" s="2">
        <v>78000</v>
      </c>
    </row>
    <row r="147" spans="5:16" x14ac:dyDescent="0.2">
      <c r="E147" s="4">
        <v>1398</v>
      </c>
      <c r="F147" s="2">
        <v>137500</v>
      </c>
      <c r="H147" s="4">
        <v>309</v>
      </c>
      <c r="I147" s="2">
        <v>82500</v>
      </c>
      <c r="K147" s="4">
        <v>319</v>
      </c>
      <c r="L147" s="2">
        <v>260000</v>
      </c>
      <c r="N147" s="2">
        <v>191000</v>
      </c>
      <c r="O147" s="2">
        <v>187500</v>
      </c>
      <c r="P147" s="2">
        <v>284000</v>
      </c>
    </row>
    <row r="148" spans="5:16" x14ac:dyDescent="0.2">
      <c r="E148" s="4">
        <v>1400</v>
      </c>
      <c r="F148" s="2">
        <v>137450</v>
      </c>
      <c r="H148" s="4">
        <v>312</v>
      </c>
      <c r="I148" s="2">
        <v>132000</v>
      </c>
      <c r="K148" s="4">
        <v>321</v>
      </c>
      <c r="L148" s="2">
        <v>342643</v>
      </c>
      <c r="N148" s="2">
        <v>121000</v>
      </c>
      <c r="O148" s="2">
        <v>301000</v>
      </c>
      <c r="P148" s="2">
        <v>207000</v>
      </c>
    </row>
    <row r="149" spans="5:16" x14ac:dyDescent="0.2">
      <c r="E149" s="4">
        <v>1401</v>
      </c>
      <c r="F149" s="2">
        <v>120000</v>
      </c>
      <c r="H149" s="4">
        <v>313</v>
      </c>
      <c r="I149" s="2">
        <v>119900</v>
      </c>
      <c r="K149" s="4">
        <v>322</v>
      </c>
      <c r="L149" s="2">
        <v>354000</v>
      </c>
      <c r="O149" s="2">
        <v>126175</v>
      </c>
      <c r="P149" s="2">
        <v>192000</v>
      </c>
    </row>
    <row r="150" spans="5:16" x14ac:dyDescent="0.2">
      <c r="E150" s="4">
        <v>1415</v>
      </c>
      <c r="F150" s="2">
        <v>207000</v>
      </c>
      <c r="H150" s="4">
        <v>314</v>
      </c>
      <c r="I150" s="2">
        <v>375000</v>
      </c>
      <c r="K150" s="4">
        <v>327</v>
      </c>
      <c r="L150" s="2">
        <v>324000</v>
      </c>
      <c r="O150" s="2">
        <v>242000</v>
      </c>
      <c r="P150" s="2">
        <v>377426</v>
      </c>
    </row>
    <row r="151" spans="5:16" x14ac:dyDescent="0.2">
      <c r="E151" s="4">
        <v>1433</v>
      </c>
      <c r="F151" s="2">
        <v>64500</v>
      </c>
      <c r="H151" s="4">
        <v>317</v>
      </c>
      <c r="I151" s="2">
        <v>260000</v>
      </c>
      <c r="K151" s="4">
        <v>330</v>
      </c>
      <c r="L151" s="2">
        <v>78000</v>
      </c>
      <c r="O151" s="2">
        <v>87000</v>
      </c>
      <c r="P151" s="2">
        <v>214000</v>
      </c>
    </row>
    <row r="152" spans="5:16" x14ac:dyDescent="0.2">
      <c r="E152" s="4">
        <v>1441</v>
      </c>
      <c r="F152" s="2">
        <v>191000</v>
      </c>
      <c r="H152" s="4">
        <v>320</v>
      </c>
      <c r="I152" s="2">
        <v>187500</v>
      </c>
      <c r="K152" s="4">
        <v>333</v>
      </c>
      <c r="L152" s="2">
        <v>284000</v>
      </c>
      <c r="O152" s="2">
        <v>145250</v>
      </c>
      <c r="P152" s="2">
        <v>202900</v>
      </c>
    </row>
    <row r="153" spans="5:16" x14ac:dyDescent="0.2">
      <c r="E153" s="4">
        <v>1444</v>
      </c>
      <c r="F153" s="2">
        <v>121000</v>
      </c>
      <c r="H153" s="4">
        <v>323</v>
      </c>
      <c r="I153" s="2">
        <v>301000</v>
      </c>
      <c r="K153" s="4">
        <v>334</v>
      </c>
      <c r="L153" s="2">
        <v>207000</v>
      </c>
      <c r="O153" s="2">
        <v>119000</v>
      </c>
      <c r="P153" s="2">
        <v>266000</v>
      </c>
    </row>
    <row r="154" spans="5:16" x14ac:dyDescent="0.2">
      <c r="H154" s="4">
        <v>324</v>
      </c>
      <c r="I154" s="2">
        <v>126175</v>
      </c>
      <c r="K154" s="4">
        <v>335</v>
      </c>
      <c r="L154" s="2">
        <v>192000</v>
      </c>
      <c r="O154" s="2">
        <v>139000</v>
      </c>
      <c r="P154" s="2">
        <v>154000</v>
      </c>
    </row>
    <row r="155" spans="5:16" x14ac:dyDescent="0.2">
      <c r="H155" s="4">
        <v>325</v>
      </c>
      <c r="I155" s="2">
        <v>242000</v>
      </c>
      <c r="K155" s="4">
        <v>337</v>
      </c>
      <c r="L155" s="2">
        <v>377426</v>
      </c>
      <c r="O155" s="2">
        <v>228950</v>
      </c>
      <c r="P155" s="2">
        <v>437154</v>
      </c>
    </row>
    <row r="156" spans="5:16" x14ac:dyDescent="0.2">
      <c r="H156" s="4">
        <v>326</v>
      </c>
      <c r="I156" s="2">
        <v>87000</v>
      </c>
      <c r="K156" s="4">
        <v>338</v>
      </c>
      <c r="L156" s="2">
        <v>214000</v>
      </c>
      <c r="O156" s="2">
        <v>202500</v>
      </c>
      <c r="P156" s="2">
        <v>318061</v>
      </c>
    </row>
    <row r="157" spans="5:16" x14ac:dyDescent="0.2">
      <c r="H157" s="4">
        <v>328</v>
      </c>
      <c r="I157" s="2">
        <v>145250</v>
      </c>
      <c r="K157" s="4">
        <v>341</v>
      </c>
      <c r="L157" s="2">
        <v>202900</v>
      </c>
      <c r="O157" s="2">
        <v>155000</v>
      </c>
      <c r="P157" s="2">
        <v>190000</v>
      </c>
    </row>
    <row r="158" spans="5:16" x14ac:dyDescent="0.2">
      <c r="H158" s="4">
        <v>331</v>
      </c>
      <c r="I158" s="2">
        <v>119000</v>
      </c>
      <c r="K158" s="4">
        <v>344</v>
      </c>
      <c r="L158" s="2">
        <v>266000</v>
      </c>
      <c r="O158" s="2">
        <v>82000</v>
      </c>
      <c r="P158" s="2">
        <v>177500</v>
      </c>
    </row>
    <row r="159" spans="5:16" x14ac:dyDescent="0.2">
      <c r="H159" s="4">
        <v>332</v>
      </c>
      <c r="I159" s="2">
        <v>139000</v>
      </c>
      <c r="K159" s="4">
        <v>349</v>
      </c>
      <c r="L159" s="2">
        <v>154000</v>
      </c>
      <c r="O159" s="2">
        <v>85000</v>
      </c>
      <c r="P159" s="2">
        <v>173000</v>
      </c>
    </row>
    <row r="160" spans="5:16" x14ac:dyDescent="0.2">
      <c r="H160" s="4">
        <v>336</v>
      </c>
      <c r="I160" s="2">
        <v>228950</v>
      </c>
      <c r="K160" s="4">
        <v>350</v>
      </c>
      <c r="L160" s="2">
        <v>437154</v>
      </c>
      <c r="O160" s="2">
        <v>151500</v>
      </c>
      <c r="P160" s="2">
        <v>134000</v>
      </c>
    </row>
    <row r="161" spans="8:16" x14ac:dyDescent="0.2">
      <c r="H161" s="4">
        <v>339</v>
      </c>
      <c r="I161" s="2">
        <v>202500</v>
      </c>
      <c r="K161" s="4">
        <v>351</v>
      </c>
      <c r="L161" s="2">
        <v>318061</v>
      </c>
      <c r="O161" s="2">
        <v>157500</v>
      </c>
      <c r="P161" s="2">
        <v>280000</v>
      </c>
    </row>
    <row r="162" spans="8:16" x14ac:dyDescent="0.2">
      <c r="H162" s="4">
        <v>340</v>
      </c>
      <c r="I162" s="2">
        <v>155000</v>
      </c>
      <c r="K162" s="4">
        <v>352</v>
      </c>
      <c r="L162" s="2">
        <v>190000</v>
      </c>
      <c r="O162" s="2">
        <v>95000</v>
      </c>
      <c r="P162" s="2">
        <v>190000</v>
      </c>
    </row>
    <row r="163" spans="8:16" x14ac:dyDescent="0.2">
      <c r="H163" s="4">
        <v>342</v>
      </c>
      <c r="I163" s="2">
        <v>82000</v>
      </c>
      <c r="K163" s="4">
        <v>356</v>
      </c>
      <c r="L163" s="2">
        <v>177500</v>
      </c>
      <c r="O163" s="2">
        <v>140000</v>
      </c>
      <c r="P163" s="2">
        <v>132000</v>
      </c>
    </row>
    <row r="164" spans="8:16" x14ac:dyDescent="0.2">
      <c r="H164" s="4">
        <v>345</v>
      </c>
      <c r="I164" s="2">
        <v>85000</v>
      </c>
      <c r="K164" s="4">
        <v>357</v>
      </c>
      <c r="L164" s="2">
        <v>173000</v>
      </c>
      <c r="O164" s="2">
        <v>130000</v>
      </c>
      <c r="P164" s="2">
        <v>172400</v>
      </c>
    </row>
    <row r="165" spans="8:16" x14ac:dyDescent="0.2">
      <c r="H165" s="4">
        <v>347</v>
      </c>
      <c r="I165" s="2">
        <v>151500</v>
      </c>
      <c r="K165" s="4">
        <v>358</v>
      </c>
      <c r="L165" s="2">
        <v>134000</v>
      </c>
      <c r="O165" s="2">
        <v>156000</v>
      </c>
      <c r="P165" s="2">
        <v>123000</v>
      </c>
    </row>
    <row r="166" spans="8:16" x14ac:dyDescent="0.2">
      <c r="H166" s="4">
        <v>348</v>
      </c>
      <c r="I166" s="2">
        <v>157500</v>
      </c>
      <c r="K166" s="4">
        <v>360</v>
      </c>
      <c r="L166" s="2">
        <v>280000</v>
      </c>
      <c r="O166" s="2">
        <v>145000</v>
      </c>
      <c r="P166" s="2">
        <v>219500</v>
      </c>
    </row>
    <row r="167" spans="8:16" x14ac:dyDescent="0.2">
      <c r="H167" s="4">
        <v>353</v>
      </c>
      <c r="I167" s="2">
        <v>95000</v>
      </c>
      <c r="K167" s="4">
        <v>365</v>
      </c>
      <c r="L167" s="2">
        <v>190000</v>
      </c>
      <c r="O167" s="2">
        <v>118000</v>
      </c>
      <c r="P167" s="2">
        <v>148000</v>
      </c>
    </row>
    <row r="168" spans="8:16" x14ac:dyDescent="0.2">
      <c r="H168" s="4">
        <v>355</v>
      </c>
      <c r="I168" s="2">
        <v>140000</v>
      </c>
      <c r="K168" s="4">
        <v>369</v>
      </c>
      <c r="L168" s="2">
        <v>132000</v>
      </c>
      <c r="O168" s="2">
        <v>147000</v>
      </c>
      <c r="P168" s="2">
        <v>340000</v>
      </c>
    </row>
    <row r="169" spans="8:16" x14ac:dyDescent="0.2">
      <c r="H169" s="4">
        <v>359</v>
      </c>
      <c r="I169" s="2">
        <v>130000</v>
      </c>
      <c r="K169" s="4">
        <v>371</v>
      </c>
      <c r="L169" s="2">
        <v>172400</v>
      </c>
      <c r="O169" s="2">
        <v>159000</v>
      </c>
      <c r="P169" s="2">
        <v>394432</v>
      </c>
    </row>
    <row r="170" spans="8:16" x14ac:dyDescent="0.2">
      <c r="H170" s="4">
        <v>361</v>
      </c>
      <c r="I170" s="2">
        <v>156000</v>
      </c>
      <c r="K170" s="4">
        <v>374</v>
      </c>
      <c r="L170" s="2">
        <v>123000</v>
      </c>
      <c r="O170" s="2">
        <v>165000</v>
      </c>
      <c r="P170" s="2">
        <v>179000</v>
      </c>
    </row>
    <row r="171" spans="8:16" x14ac:dyDescent="0.2">
      <c r="H171" s="4">
        <v>362</v>
      </c>
      <c r="I171" s="2">
        <v>145000</v>
      </c>
      <c r="K171" s="4">
        <v>375</v>
      </c>
      <c r="L171" s="2">
        <v>219500</v>
      </c>
      <c r="O171" s="2">
        <v>162000</v>
      </c>
      <c r="P171" s="2">
        <v>187750</v>
      </c>
    </row>
    <row r="172" spans="8:16" x14ac:dyDescent="0.2">
      <c r="H172" s="4">
        <v>364</v>
      </c>
      <c r="I172" s="2">
        <v>118000</v>
      </c>
      <c r="K172" s="4">
        <v>377</v>
      </c>
      <c r="L172" s="2">
        <v>148000</v>
      </c>
      <c r="O172" s="2">
        <v>134432</v>
      </c>
      <c r="P172" s="2">
        <v>213500</v>
      </c>
    </row>
    <row r="173" spans="8:16" x14ac:dyDescent="0.2">
      <c r="H173" s="4">
        <v>366</v>
      </c>
      <c r="I173" s="2">
        <v>147000</v>
      </c>
      <c r="K173" s="4">
        <v>378</v>
      </c>
      <c r="L173" s="2">
        <v>340000</v>
      </c>
      <c r="O173" s="2">
        <v>125000</v>
      </c>
      <c r="P173" s="2">
        <v>240000</v>
      </c>
    </row>
    <row r="174" spans="8:16" x14ac:dyDescent="0.2">
      <c r="H174" s="4">
        <v>367</v>
      </c>
      <c r="I174" s="2">
        <v>159000</v>
      </c>
      <c r="K174" s="4">
        <v>379</v>
      </c>
      <c r="L174" s="2">
        <v>394432</v>
      </c>
      <c r="O174" s="2">
        <v>125000</v>
      </c>
      <c r="P174" s="2">
        <v>192000</v>
      </c>
    </row>
    <row r="175" spans="8:16" x14ac:dyDescent="0.2">
      <c r="H175" s="4">
        <v>368</v>
      </c>
      <c r="I175" s="2">
        <v>165000</v>
      </c>
      <c r="K175" s="4">
        <v>380</v>
      </c>
      <c r="L175" s="2">
        <v>179000</v>
      </c>
      <c r="O175" s="2">
        <v>100000</v>
      </c>
      <c r="P175" s="2">
        <v>81000</v>
      </c>
    </row>
    <row r="176" spans="8:16" x14ac:dyDescent="0.2">
      <c r="H176" s="4">
        <v>370</v>
      </c>
      <c r="I176" s="2">
        <v>162000</v>
      </c>
      <c r="K176" s="4">
        <v>382</v>
      </c>
      <c r="L176" s="2">
        <v>187750</v>
      </c>
      <c r="O176" s="2">
        <v>109000</v>
      </c>
      <c r="P176" s="2">
        <v>191000</v>
      </c>
    </row>
    <row r="177" spans="8:16" x14ac:dyDescent="0.2">
      <c r="H177" s="4">
        <v>372</v>
      </c>
      <c r="I177" s="2">
        <v>134432</v>
      </c>
      <c r="K177" s="4">
        <v>383</v>
      </c>
      <c r="L177" s="2">
        <v>213500</v>
      </c>
      <c r="O177" s="2">
        <v>129000</v>
      </c>
      <c r="P177" s="2">
        <v>426000</v>
      </c>
    </row>
    <row r="178" spans="8:16" x14ac:dyDescent="0.2">
      <c r="H178" s="4">
        <v>373</v>
      </c>
      <c r="I178" s="2">
        <v>125000</v>
      </c>
      <c r="K178" s="4">
        <v>385</v>
      </c>
      <c r="L178" s="2">
        <v>240000</v>
      </c>
      <c r="O178" s="2">
        <v>123000</v>
      </c>
      <c r="P178" s="2">
        <v>215000</v>
      </c>
    </row>
    <row r="179" spans="8:16" x14ac:dyDescent="0.2">
      <c r="H179" s="4">
        <v>388</v>
      </c>
      <c r="I179" s="2">
        <v>125000</v>
      </c>
      <c r="K179" s="4">
        <v>386</v>
      </c>
      <c r="L179" s="2">
        <v>192000</v>
      </c>
      <c r="O179" s="2">
        <v>169500</v>
      </c>
      <c r="P179" s="2">
        <v>241000</v>
      </c>
    </row>
    <row r="180" spans="8:16" x14ac:dyDescent="0.2">
      <c r="H180" s="4">
        <v>394</v>
      </c>
      <c r="I180" s="2">
        <v>100000</v>
      </c>
      <c r="K180" s="4">
        <v>387</v>
      </c>
      <c r="L180" s="2">
        <v>81000</v>
      </c>
      <c r="O180" s="2">
        <v>150000</v>
      </c>
      <c r="P180" s="2">
        <v>245500</v>
      </c>
    </row>
    <row r="181" spans="8:16" x14ac:dyDescent="0.2">
      <c r="H181" s="4">
        <v>395</v>
      </c>
      <c r="I181" s="2">
        <v>109000</v>
      </c>
      <c r="K181" s="4">
        <v>389</v>
      </c>
      <c r="L181" s="2">
        <v>191000</v>
      </c>
      <c r="O181" s="2">
        <v>60000</v>
      </c>
      <c r="P181" s="2">
        <v>164990</v>
      </c>
    </row>
    <row r="182" spans="8:16" x14ac:dyDescent="0.2">
      <c r="H182" s="4">
        <v>396</v>
      </c>
      <c r="I182" s="2">
        <v>129000</v>
      </c>
      <c r="K182" s="4">
        <v>390</v>
      </c>
      <c r="L182" s="2">
        <v>426000</v>
      </c>
      <c r="O182" s="2">
        <v>145000</v>
      </c>
      <c r="P182" s="2">
        <v>108000</v>
      </c>
    </row>
    <row r="183" spans="8:16" x14ac:dyDescent="0.2">
      <c r="H183" s="4">
        <v>397</v>
      </c>
      <c r="I183" s="2">
        <v>123000</v>
      </c>
      <c r="K183" s="4">
        <v>392</v>
      </c>
      <c r="L183" s="2">
        <v>215000</v>
      </c>
      <c r="O183" s="2">
        <v>115000</v>
      </c>
      <c r="P183" s="2">
        <v>258000</v>
      </c>
    </row>
    <row r="184" spans="8:16" x14ac:dyDescent="0.2">
      <c r="H184" s="4">
        <v>398</v>
      </c>
      <c r="I184" s="2">
        <v>169500</v>
      </c>
      <c r="K184" s="4">
        <v>400</v>
      </c>
      <c r="L184" s="2">
        <v>241000</v>
      </c>
      <c r="O184" s="2">
        <v>149500</v>
      </c>
      <c r="P184" s="2">
        <v>168000</v>
      </c>
    </row>
    <row r="185" spans="8:16" x14ac:dyDescent="0.2">
      <c r="H185" s="4">
        <v>406</v>
      </c>
      <c r="I185" s="2">
        <v>150000</v>
      </c>
      <c r="K185" s="4">
        <v>401</v>
      </c>
      <c r="L185" s="2">
        <v>245500</v>
      </c>
      <c r="O185" s="2">
        <v>142000</v>
      </c>
      <c r="P185" s="2">
        <v>280000</v>
      </c>
    </row>
    <row r="186" spans="8:16" x14ac:dyDescent="0.2">
      <c r="H186" s="4">
        <v>411</v>
      </c>
      <c r="I186" s="2">
        <v>60000</v>
      </c>
      <c r="K186" s="4">
        <v>402</v>
      </c>
      <c r="L186" s="2">
        <v>164990</v>
      </c>
      <c r="O186" s="2">
        <v>215000</v>
      </c>
      <c r="P186" s="2">
        <v>339750</v>
      </c>
    </row>
    <row r="187" spans="8:16" x14ac:dyDescent="0.2">
      <c r="H187" s="4">
        <v>412</v>
      </c>
      <c r="I187" s="2">
        <v>145000</v>
      </c>
      <c r="K187" s="4">
        <v>403</v>
      </c>
      <c r="L187" s="2">
        <v>108000</v>
      </c>
      <c r="O187" s="2">
        <v>113000</v>
      </c>
      <c r="P187" s="2">
        <v>222000</v>
      </c>
    </row>
    <row r="188" spans="8:16" x14ac:dyDescent="0.2">
      <c r="H188" s="4">
        <v>414</v>
      </c>
      <c r="I188" s="2">
        <v>115000</v>
      </c>
      <c r="K188" s="4">
        <v>404</v>
      </c>
      <c r="L188" s="2">
        <v>258000</v>
      </c>
      <c r="O188" s="2">
        <v>139000</v>
      </c>
      <c r="P188" s="2">
        <v>228000</v>
      </c>
    </row>
    <row r="189" spans="8:16" x14ac:dyDescent="0.2">
      <c r="H189" s="4">
        <v>417</v>
      </c>
      <c r="I189" s="2">
        <v>149500</v>
      </c>
      <c r="K189" s="4">
        <v>405</v>
      </c>
      <c r="L189" s="2">
        <v>168000</v>
      </c>
      <c r="O189" s="2">
        <v>135000</v>
      </c>
      <c r="P189" s="2">
        <v>181134</v>
      </c>
    </row>
    <row r="190" spans="8:16" x14ac:dyDescent="0.2">
      <c r="H190" s="4">
        <v>420</v>
      </c>
      <c r="I190" s="2">
        <v>142000</v>
      </c>
      <c r="K190" s="4">
        <v>409</v>
      </c>
      <c r="L190" s="2">
        <v>280000</v>
      </c>
      <c r="O190" s="2">
        <v>109008</v>
      </c>
      <c r="P190" s="2">
        <v>206300</v>
      </c>
    </row>
    <row r="191" spans="8:16" x14ac:dyDescent="0.2">
      <c r="H191" s="4">
        <v>422</v>
      </c>
      <c r="I191" s="2">
        <v>215000</v>
      </c>
      <c r="K191" s="4">
        <v>410</v>
      </c>
      <c r="L191" s="2">
        <v>339750</v>
      </c>
      <c r="O191" s="2">
        <v>175000</v>
      </c>
      <c r="P191" s="2">
        <v>315000</v>
      </c>
    </row>
    <row r="192" spans="8:16" x14ac:dyDescent="0.2">
      <c r="H192" s="4">
        <v>423</v>
      </c>
      <c r="I192" s="2">
        <v>113000</v>
      </c>
      <c r="K192" s="4">
        <v>413</v>
      </c>
      <c r="L192" s="2">
        <v>222000</v>
      </c>
      <c r="O192" s="2">
        <v>85400</v>
      </c>
      <c r="P192" s="2">
        <v>275000</v>
      </c>
    </row>
    <row r="193" spans="8:16" x14ac:dyDescent="0.2">
      <c r="H193" s="4">
        <v>425</v>
      </c>
      <c r="I193" s="2">
        <v>139000</v>
      </c>
      <c r="K193" s="4">
        <v>415</v>
      </c>
      <c r="L193" s="2">
        <v>228000</v>
      </c>
      <c r="O193" s="2">
        <v>122500</v>
      </c>
      <c r="P193" s="2">
        <v>195400</v>
      </c>
    </row>
    <row r="194" spans="8:16" x14ac:dyDescent="0.2">
      <c r="H194" s="4">
        <v>426</v>
      </c>
      <c r="I194" s="2">
        <v>135000</v>
      </c>
      <c r="K194" s="4">
        <v>416</v>
      </c>
      <c r="L194" s="2">
        <v>181134</v>
      </c>
      <c r="O194" s="2">
        <v>81000</v>
      </c>
      <c r="P194" s="2">
        <v>181000</v>
      </c>
    </row>
    <row r="195" spans="8:16" x14ac:dyDescent="0.2">
      <c r="H195" s="4">
        <v>428</v>
      </c>
      <c r="I195" s="2">
        <v>109008</v>
      </c>
      <c r="K195" s="4">
        <v>421</v>
      </c>
      <c r="L195" s="2">
        <v>206300</v>
      </c>
      <c r="O195" s="2">
        <v>118000</v>
      </c>
      <c r="P195" s="2">
        <v>212000</v>
      </c>
    </row>
    <row r="196" spans="8:16" x14ac:dyDescent="0.2">
      <c r="H196" s="4">
        <v>430</v>
      </c>
      <c r="I196" s="2">
        <v>175000</v>
      </c>
      <c r="K196" s="4">
        <v>424</v>
      </c>
      <c r="L196" s="2">
        <v>315000</v>
      </c>
      <c r="O196" s="2">
        <v>127500</v>
      </c>
      <c r="P196" s="2">
        <v>119000</v>
      </c>
    </row>
    <row r="197" spans="8:16" x14ac:dyDescent="0.2">
      <c r="H197" s="4">
        <v>431</v>
      </c>
      <c r="I197" s="2">
        <v>85400</v>
      </c>
      <c r="K197" s="4">
        <v>427</v>
      </c>
      <c r="L197" s="2">
        <v>275000</v>
      </c>
      <c r="O197" s="2">
        <v>190000</v>
      </c>
      <c r="P197" s="2">
        <v>90350</v>
      </c>
    </row>
    <row r="198" spans="8:16" x14ac:dyDescent="0.2">
      <c r="H198" s="4">
        <v>433</v>
      </c>
      <c r="I198" s="2">
        <v>122500</v>
      </c>
      <c r="K198" s="4">
        <v>429</v>
      </c>
      <c r="L198" s="2">
        <v>195400</v>
      </c>
      <c r="O198" s="2">
        <v>120000</v>
      </c>
      <c r="P198" s="2">
        <v>555000</v>
      </c>
    </row>
    <row r="199" spans="8:16" x14ac:dyDescent="0.2">
      <c r="H199" s="4">
        <v>435</v>
      </c>
      <c r="I199" s="2">
        <v>81000</v>
      </c>
      <c r="K199" s="4">
        <v>434</v>
      </c>
      <c r="L199" s="2">
        <v>181000</v>
      </c>
      <c r="O199" s="2">
        <v>280000</v>
      </c>
      <c r="P199" s="2">
        <v>162900</v>
      </c>
    </row>
    <row r="200" spans="8:16" x14ac:dyDescent="0.2">
      <c r="H200" s="4">
        <v>442</v>
      </c>
      <c r="I200" s="2">
        <v>118000</v>
      </c>
      <c r="K200" s="4">
        <v>436</v>
      </c>
      <c r="L200" s="2">
        <v>212000</v>
      </c>
      <c r="O200" s="2">
        <v>188000</v>
      </c>
      <c r="P200" s="2">
        <v>172500</v>
      </c>
    </row>
    <row r="201" spans="8:16" x14ac:dyDescent="0.2">
      <c r="H201" s="4">
        <v>446</v>
      </c>
      <c r="I201" s="2">
        <v>127500</v>
      </c>
      <c r="K201" s="4">
        <v>438</v>
      </c>
      <c r="L201" s="2">
        <v>119000</v>
      </c>
      <c r="O201" s="2">
        <v>175500</v>
      </c>
      <c r="P201" s="2">
        <v>210000</v>
      </c>
    </row>
    <row r="202" spans="8:16" x14ac:dyDescent="0.2">
      <c r="H202" s="4">
        <v>447</v>
      </c>
      <c r="I202" s="2">
        <v>190000</v>
      </c>
      <c r="K202" s="4">
        <v>439</v>
      </c>
      <c r="L202" s="2">
        <v>90350</v>
      </c>
      <c r="O202" s="2">
        <v>256000</v>
      </c>
      <c r="P202" s="2">
        <v>199900</v>
      </c>
    </row>
    <row r="203" spans="8:16" x14ac:dyDescent="0.2">
      <c r="H203" s="4">
        <v>450</v>
      </c>
      <c r="I203" s="2">
        <v>120000</v>
      </c>
      <c r="K203" s="4">
        <v>441</v>
      </c>
      <c r="L203" s="2">
        <v>555000</v>
      </c>
      <c r="O203" s="2">
        <v>110000</v>
      </c>
      <c r="P203" s="2">
        <v>204000</v>
      </c>
    </row>
    <row r="204" spans="8:16" x14ac:dyDescent="0.2">
      <c r="H204" s="4">
        <v>452</v>
      </c>
      <c r="I204" s="2">
        <v>280000</v>
      </c>
      <c r="K204" s="4">
        <v>443</v>
      </c>
      <c r="L204" s="2">
        <v>162900</v>
      </c>
      <c r="O204" s="2">
        <v>62383</v>
      </c>
      <c r="P204" s="2">
        <v>210000</v>
      </c>
    </row>
    <row r="205" spans="8:16" x14ac:dyDescent="0.2">
      <c r="H205" s="4">
        <v>455</v>
      </c>
      <c r="I205" s="2">
        <v>188000</v>
      </c>
      <c r="K205" s="4">
        <v>444</v>
      </c>
      <c r="L205" s="2">
        <v>172500</v>
      </c>
      <c r="O205" s="2">
        <v>188700</v>
      </c>
      <c r="P205" s="2">
        <v>161000</v>
      </c>
    </row>
    <row r="206" spans="8:16" x14ac:dyDescent="0.2">
      <c r="H206" s="4">
        <v>456</v>
      </c>
      <c r="I206" s="2">
        <v>175500</v>
      </c>
      <c r="K206" s="4">
        <v>445</v>
      </c>
      <c r="L206" s="2">
        <v>210000</v>
      </c>
      <c r="O206" s="2">
        <v>124000</v>
      </c>
      <c r="P206" s="2">
        <v>263435</v>
      </c>
    </row>
    <row r="207" spans="8:16" x14ac:dyDescent="0.2">
      <c r="H207" s="4">
        <v>458</v>
      </c>
      <c r="I207" s="2">
        <v>256000</v>
      </c>
      <c r="K207" s="4">
        <v>448</v>
      </c>
      <c r="L207" s="2">
        <v>199900</v>
      </c>
      <c r="O207" s="2">
        <v>167000</v>
      </c>
      <c r="P207" s="2">
        <v>155000</v>
      </c>
    </row>
    <row r="208" spans="8:16" x14ac:dyDescent="0.2">
      <c r="H208" s="4">
        <v>460</v>
      </c>
      <c r="I208" s="2">
        <v>110000</v>
      </c>
      <c r="K208" s="4">
        <v>453</v>
      </c>
      <c r="L208" s="2">
        <v>204000</v>
      </c>
      <c r="O208" s="2">
        <v>146500</v>
      </c>
      <c r="P208" s="2">
        <v>178740</v>
      </c>
    </row>
    <row r="209" spans="8:16" x14ac:dyDescent="0.2">
      <c r="H209" s="4">
        <v>463</v>
      </c>
      <c r="I209" s="2">
        <v>62383</v>
      </c>
      <c r="K209" s="4">
        <v>454</v>
      </c>
      <c r="L209" s="2">
        <v>210000</v>
      </c>
      <c r="O209" s="2">
        <v>190000</v>
      </c>
      <c r="P209" s="2">
        <v>250000</v>
      </c>
    </row>
    <row r="210" spans="8:16" x14ac:dyDescent="0.2">
      <c r="H210" s="4">
        <v>464</v>
      </c>
      <c r="I210" s="2">
        <v>188700</v>
      </c>
      <c r="K210" s="4">
        <v>459</v>
      </c>
      <c r="L210" s="2">
        <v>161000</v>
      </c>
      <c r="O210" s="2">
        <v>132500</v>
      </c>
      <c r="P210" s="2">
        <v>187000</v>
      </c>
    </row>
    <row r="211" spans="8:16" x14ac:dyDescent="0.2">
      <c r="H211" s="4">
        <v>465</v>
      </c>
      <c r="I211" s="2">
        <v>124000</v>
      </c>
      <c r="K211" s="4">
        <v>461</v>
      </c>
      <c r="L211" s="2">
        <v>263435</v>
      </c>
      <c r="O211" s="2">
        <v>132500</v>
      </c>
      <c r="P211" s="2">
        <v>212000</v>
      </c>
    </row>
    <row r="212" spans="8:16" x14ac:dyDescent="0.2">
      <c r="H212" s="4">
        <v>467</v>
      </c>
      <c r="I212" s="2">
        <v>167000</v>
      </c>
      <c r="K212" s="4">
        <v>462</v>
      </c>
      <c r="L212" s="2">
        <v>155000</v>
      </c>
      <c r="O212" s="2">
        <v>147000</v>
      </c>
      <c r="P212" s="2">
        <v>148000</v>
      </c>
    </row>
    <row r="213" spans="8:16" x14ac:dyDescent="0.2">
      <c r="H213" s="4">
        <v>468</v>
      </c>
      <c r="I213" s="2">
        <v>146500</v>
      </c>
      <c r="K213" s="4">
        <v>466</v>
      </c>
      <c r="L213" s="2">
        <v>178740</v>
      </c>
      <c r="O213" s="2">
        <v>156000</v>
      </c>
      <c r="P213" s="2">
        <v>440000</v>
      </c>
    </row>
    <row r="214" spans="8:16" x14ac:dyDescent="0.2">
      <c r="H214" s="4">
        <v>472</v>
      </c>
      <c r="I214" s="2">
        <v>190000</v>
      </c>
      <c r="K214" s="4">
        <v>469</v>
      </c>
      <c r="L214" s="2">
        <v>250000</v>
      </c>
      <c r="O214" s="2">
        <v>175000</v>
      </c>
      <c r="P214" s="2">
        <v>251000</v>
      </c>
    </row>
    <row r="215" spans="8:16" x14ac:dyDescent="0.2">
      <c r="H215" s="4">
        <v>476</v>
      </c>
      <c r="I215" s="2">
        <v>132500</v>
      </c>
      <c r="K215" s="4">
        <v>470</v>
      </c>
      <c r="L215" s="2">
        <v>187000</v>
      </c>
      <c r="O215" s="2">
        <v>160000</v>
      </c>
      <c r="P215" s="2">
        <v>208900</v>
      </c>
    </row>
    <row r="216" spans="8:16" x14ac:dyDescent="0.2">
      <c r="H216" s="4">
        <v>485</v>
      </c>
      <c r="I216" s="2">
        <v>132500</v>
      </c>
      <c r="K216" s="4">
        <v>471</v>
      </c>
      <c r="L216" s="2">
        <v>212000</v>
      </c>
      <c r="O216" s="2">
        <v>86000</v>
      </c>
      <c r="P216" s="2">
        <v>380000</v>
      </c>
    </row>
    <row r="217" spans="8:16" x14ac:dyDescent="0.2">
      <c r="H217" s="4">
        <v>486</v>
      </c>
      <c r="I217" s="2">
        <v>147000</v>
      </c>
      <c r="K217" s="4">
        <v>473</v>
      </c>
      <c r="L217" s="2">
        <v>148000</v>
      </c>
      <c r="O217" s="2">
        <v>133000</v>
      </c>
      <c r="P217" s="2">
        <v>297000</v>
      </c>
    </row>
    <row r="218" spans="8:16" x14ac:dyDescent="0.2">
      <c r="H218" s="4">
        <v>487</v>
      </c>
      <c r="I218" s="2">
        <v>156000</v>
      </c>
      <c r="K218" s="4">
        <v>474</v>
      </c>
      <c r="L218" s="2">
        <v>440000</v>
      </c>
      <c r="O218" s="2">
        <v>155000</v>
      </c>
      <c r="P218" s="2">
        <v>326000</v>
      </c>
    </row>
    <row r="219" spans="8:16" x14ac:dyDescent="0.2">
      <c r="H219" s="4">
        <v>488</v>
      </c>
      <c r="I219" s="2">
        <v>175000</v>
      </c>
      <c r="K219" s="4">
        <v>475</v>
      </c>
      <c r="L219" s="2">
        <v>251000</v>
      </c>
      <c r="O219" s="2">
        <v>34900</v>
      </c>
      <c r="P219" s="2">
        <v>374000</v>
      </c>
    </row>
    <row r="220" spans="8:16" x14ac:dyDescent="0.2">
      <c r="H220" s="4">
        <v>489</v>
      </c>
      <c r="I220" s="2">
        <v>160000</v>
      </c>
      <c r="K220" s="4">
        <v>477</v>
      </c>
      <c r="L220" s="2">
        <v>208900</v>
      </c>
      <c r="O220" s="2">
        <v>120000</v>
      </c>
      <c r="P220" s="2">
        <v>155000</v>
      </c>
    </row>
    <row r="221" spans="8:16" x14ac:dyDescent="0.2">
      <c r="H221" s="4">
        <v>490</v>
      </c>
      <c r="I221" s="2">
        <v>86000</v>
      </c>
      <c r="K221" s="4">
        <v>478</v>
      </c>
      <c r="L221" s="2">
        <v>380000</v>
      </c>
      <c r="O221" s="2">
        <v>113000</v>
      </c>
      <c r="P221" s="2">
        <v>164000</v>
      </c>
    </row>
    <row r="222" spans="8:16" x14ac:dyDescent="0.2">
      <c r="H222" s="4">
        <v>492</v>
      </c>
      <c r="I222" s="2">
        <v>133000</v>
      </c>
      <c r="K222" s="4">
        <v>479</v>
      </c>
      <c r="L222" s="2">
        <v>297000</v>
      </c>
      <c r="O222" s="2">
        <v>140000</v>
      </c>
      <c r="P222" s="2">
        <v>115000</v>
      </c>
    </row>
    <row r="223" spans="8:16" x14ac:dyDescent="0.2">
      <c r="H223" s="4">
        <v>494</v>
      </c>
      <c r="I223" s="2">
        <v>155000</v>
      </c>
      <c r="K223" s="4">
        <v>481</v>
      </c>
      <c r="L223" s="2">
        <v>326000</v>
      </c>
      <c r="O223" s="2">
        <v>289000</v>
      </c>
      <c r="P223" s="2">
        <v>172785</v>
      </c>
    </row>
    <row r="224" spans="8:16" x14ac:dyDescent="0.2">
      <c r="H224" s="4">
        <v>496</v>
      </c>
      <c r="I224" s="2">
        <v>34900</v>
      </c>
      <c r="K224" s="4">
        <v>482</v>
      </c>
      <c r="L224" s="2">
        <v>374000</v>
      </c>
      <c r="O224" s="2">
        <v>147000</v>
      </c>
      <c r="P224" s="2">
        <v>430000</v>
      </c>
    </row>
    <row r="225" spans="8:16" x14ac:dyDescent="0.2">
      <c r="H225" s="4">
        <v>500</v>
      </c>
      <c r="I225" s="2">
        <v>120000</v>
      </c>
      <c r="K225" s="4">
        <v>483</v>
      </c>
      <c r="L225" s="2">
        <v>155000</v>
      </c>
      <c r="O225" s="2">
        <v>124500</v>
      </c>
      <c r="P225" s="2">
        <v>184000</v>
      </c>
    </row>
    <row r="226" spans="8:16" x14ac:dyDescent="0.2">
      <c r="H226" s="4">
        <v>501</v>
      </c>
      <c r="I226" s="2">
        <v>113000</v>
      </c>
      <c r="K226" s="4">
        <v>484</v>
      </c>
      <c r="L226" s="2">
        <v>164000</v>
      </c>
      <c r="O226" s="2">
        <v>124500</v>
      </c>
      <c r="P226" s="2">
        <v>130000</v>
      </c>
    </row>
    <row r="227" spans="8:16" x14ac:dyDescent="0.2">
      <c r="H227" s="4">
        <v>503</v>
      </c>
      <c r="I227" s="2">
        <v>140000</v>
      </c>
      <c r="K227" s="4">
        <v>491</v>
      </c>
      <c r="L227" s="2">
        <v>115000</v>
      </c>
      <c r="O227" s="2">
        <v>164900</v>
      </c>
      <c r="P227" s="2">
        <v>226700</v>
      </c>
    </row>
    <row r="228" spans="8:16" x14ac:dyDescent="0.2">
      <c r="H228" s="4">
        <v>504</v>
      </c>
      <c r="I228" s="2">
        <v>289000</v>
      </c>
      <c r="K228" s="4">
        <v>493</v>
      </c>
      <c r="L228" s="2">
        <v>172785</v>
      </c>
      <c r="O228" s="2">
        <v>129900</v>
      </c>
      <c r="P228" s="2">
        <v>215000</v>
      </c>
    </row>
    <row r="229" spans="8:16" x14ac:dyDescent="0.2">
      <c r="H229" s="4">
        <v>505</v>
      </c>
      <c r="I229" s="2">
        <v>147000</v>
      </c>
      <c r="K229" s="4">
        <v>497</v>
      </c>
      <c r="L229" s="2">
        <v>430000</v>
      </c>
      <c r="O229" s="2">
        <v>402861</v>
      </c>
      <c r="P229" s="2">
        <v>208300</v>
      </c>
    </row>
    <row r="230" spans="8:16" x14ac:dyDescent="0.2">
      <c r="H230" s="4">
        <v>506</v>
      </c>
      <c r="I230" s="2">
        <v>124500</v>
      </c>
      <c r="K230" s="4">
        <v>498</v>
      </c>
      <c r="L230" s="2">
        <v>184000</v>
      </c>
      <c r="O230" s="2">
        <v>158000</v>
      </c>
      <c r="P230" s="2">
        <v>202665</v>
      </c>
    </row>
    <row r="231" spans="8:16" x14ac:dyDescent="0.2">
      <c r="H231" s="4">
        <v>510</v>
      </c>
      <c r="I231" s="2">
        <v>124500</v>
      </c>
      <c r="K231" s="4">
        <v>499</v>
      </c>
      <c r="L231" s="2">
        <v>130000</v>
      </c>
      <c r="O231" s="2">
        <v>150000</v>
      </c>
      <c r="P231" s="2">
        <v>134000</v>
      </c>
    </row>
    <row r="232" spans="8:16" x14ac:dyDescent="0.2">
      <c r="H232" s="4">
        <v>511</v>
      </c>
      <c r="I232" s="2">
        <v>164900</v>
      </c>
      <c r="K232" s="4">
        <v>502</v>
      </c>
      <c r="L232" s="2">
        <v>226700</v>
      </c>
      <c r="O232" s="2">
        <v>159000</v>
      </c>
      <c r="P232" s="2">
        <v>265000</v>
      </c>
    </row>
    <row r="233" spans="8:16" x14ac:dyDescent="0.2">
      <c r="H233" s="4">
        <v>513</v>
      </c>
      <c r="I233" s="2">
        <v>129900</v>
      </c>
      <c r="K233" s="4">
        <v>507</v>
      </c>
      <c r="L233" s="2">
        <v>215000</v>
      </c>
      <c r="O233" s="2">
        <v>132000</v>
      </c>
      <c r="P233" s="2">
        <v>211000</v>
      </c>
    </row>
    <row r="234" spans="8:16" x14ac:dyDescent="0.2">
      <c r="H234" s="4">
        <v>516</v>
      </c>
      <c r="I234" s="2">
        <v>402861</v>
      </c>
      <c r="K234" s="4">
        <v>508</v>
      </c>
      <c r="L234" s="2">
        <v>208300</v>
      </c>
      <c r="O234" s="2">
        <v>175000</v>
      </c>
      <c r="P234" s="2">
        <v>184750</v>
      </c>
    </row>
    <row r="235" spans="8:16" x14ac:dyDescent="0.2">
      <c r="H235" s="4">
        <v>517</v>
      </c>
      <c r="I235" s="2">
        <v>158000</v>
      </c>
      <c r="K235" s="4">
        <v>512</v>
      </c>
      <c r="L235" s="2">
        <v>202665</v>
      </c>
      <c r="O235" s="2">
        <v>107500</v>
      </c>
      <c r="P235" s="2">
        <v>315750</v>
      </c>
    </row>
    <row r="236" spans="8:16" x14ac:dyDescent="0.2">
      <c r="H236" s="4">
        <v>522</v>
      </c>
      <c r="I236" s="2">
        <v>150000</v>
      </c>
      <c r="K236" s="4">
        <v>514</v>
      </c>
      <c r="L236" s="2">
        <v>134000</v>
      </c>
      <c r="O236" s="2">
        <v>111250</v>
      </c>
      <c r="P236" s="2">
        <v>176000</v>
      </c>
    </row>
    <row r="237" spans="8:16" x14ac:dyDescent="0.2">
      <c r="H237" s="4">
        <v>523</v>
      </c>
      <c r="I237" s="2">
        <v>159000</v>
      </c>
      <c r="K237" s="4">
        <v>518</v>
      </c>
      <c r="L237" s="2">
        <v>265000</v>
      </c>
      <c r="O237" s="2">
        <v>158000</v>
      </c>
      <c r="P237" s="2">
        <v>446261</v>
      </c>
    </row>
    <row r="238" spans="8:16" x14ac:dyDescent="0.2">
      <c r="H238" s="4">
        <v>527</v>
      </c>
      <c r="I238" s="2">
        <v>132000</v>
      </c>
      <c r="K238" s="4">
        <v>519</v>
      </c>
      <c r="L238" s="2">
        <v>211000</v>
      </c>
      <c r="O238" s="2">
        <v>129500</v>
      </c>
      <c r="P238" s="2">
        <v>200624</v>
      </c>
    </row>
    <row r="239" spans="8:16" x14ac:dyDescent="0.2">
      <c r="H239" s="4">
        <v>531</v>
      </c>
      <c r="I239" s="2">
        <v>175000</v>
      </c>
      <c r="K239" s="4">
        <v>524</v>
      </c>
      <c r="L239" s="2">
        <v>184750</v>
      </c>
      <c r="O239" s="2">
        <v>125000</v>
      </c>
      <c r="P239" s="2">
        <v>178000</v>
      </c>
    </row>
    <row r="240" spans="8:16" x14ac:dyDescent="0.2">
      <c r="H240" s="4">
        <v>536</v>
      </c>
      <c r="I240" s="2">
        <v>107500</v>
      </c>
      <c r="K240" s="4">
        <v>525</v>
      </c>
      <c r="L240" s="2">
        <v>315750</v>
      </c>
      <c r="O240" s="2">
        <v>140000</v>
      </c>
      <c r="P240" s="2">
        <v>188000</v>
      </c>
    </row>
    <row r="241" spans="8:16" x14ac:dyDescent="0.2">
      <c r="H241" s="4">
        <v>538</v>
      </c>
      <c r="I241" s="2">
        <v>111250</v>
      </c>
      <c r="K241" s="4">
        <v>526</v>
      </c>
      <c r="L241" s="2">
        <v>176000</v>
      </c>
      <c r="O241" s="2">
        <v>112500</v>
      </c>
      <c r="P241" s="2">
        <v>272000</v>
      </c>
    </row>
    <row r="242" spans="8:16" x14ac:dyDescent="0.2">
      <c r="H242" s="4">
        <v>539</v>
      </c>
      <c r="I242" s="2">
        <v>158000</v>
      </c>
      <c r="K242" s="4">
        <v>528</v>
      </c>
      <c r="L242" s="2">
        <v>446261</v>
      </c>
      <c r="O242" s="2">
        <v>108000</v>
      </c>
      <c r="P242" s="2">
        <v>315000</v>
      </c>
    </row>
    <row r="243" spans="8:16" x14ac:dyDescent="0.2">
      <c r="H243" s="4">
        <v>548</v>
      </c>
      <c r="I243" s="2">
        <v>129500</v>
      </c>
      <c r="K243" s="4">
        <v>530</v>
      </c>
      <c r="L243" s="2">
        <v>200624</v>
      </c>
      <c r="O243" s="2">
        <v>141000</v>
      </c>
      <c r="P243" s="2">
        <v>248000</v>
      </c>
    </row>
    <row r="244" spans="8:16" x14ac:dyDescent="0.2">
      <c r="H244" s="4">
        <v>549</v>
      </c>
      <c r="I244" s="2">
        <v>125000</v>
      </c>
      <c r="K244" s="4">
        <v>535</v>
      </c>
      <c r="L244" s="2">
        <v>178000</v>
      </c>
      <c r="O244" s="2">
        <v>108000</v>
      </c>
      <c r="P244" s="2">
        <v>213250</v>
      </c>
    </row>
    <row r="245" spans="8:16" x14ac:dyDescent="0.2">
      <c r="H245" s="4">
        <v>551</v>
      </c>
      <c r="I245" s="2">
        <v>140000</v>
      </c>
      <c r="K245" s="4">
        <v>537</v>
      </c>
      <c r="L245" s="2">
        <v>188000</v>
      </c>
      <c r="O245" s="2">
        <v>121500</v>
      </c>
      <c r="P245" s="2">
        <v>133000</v>
      </c>
    </row>
    <row r="246" spans="8:16" x14ac:dyDescent="0.2">
      <c r="H246" s="4">
        <v>552</v>
      </c>
      <c r="I246" s="2">
        <v>112500</v>
      </c>
      <c r="K246" s="4">
        <v>540</v>
      </c>
      <c r="L246" s="2">
        <v>272000</v>
      </c>
      <c r="O246" s="2">
        <v>170000</v>
      </c>
      <c r="P246" s="2">
        <v>179665</v>
      </c>
    </row>
    <row r="247" spans="8:16" x14ac:dyDescent="0.2">
      <c r="H247" s="4">
        <v>554</v>
      </c>
      <c r="I247" s="2">
        <v>108000</v>
      </c>
      <c r="K247" s="4">
        <v>541</v>
      </c>
      <c r="L247" s="2">
        <v>315000</v>
      </c>
      <c r="O247" s="2">
        <v>108000</v>
      </c>
      <c r="P247" s="2">
        <v>229000</v>
      </c>
    </row>
    <row r="248" spans="8:16" x14ac:dyDescent="0.2">
      <c r="H248" s="4">
        <v>557</v>
      </c>
      <c r="I248" s="2">
        <v>141000</v>
      </c>
      <c r="K248" s="4">
        <v>542</v>
      </c>
      <c r="L248" s="2">
        <v>248000</v>
      </c>
      <c r="O248" s="2">
        <v>316600</v>
      </c>
      <c r="P248" s="2">
        <v>263000</v>
      </c>
    </row>
    <row r="249" spans="8:16" x14ac:dyDescent="0.2">
      <c r="H249" s="4">
        <v>558</v>
      </c>
      <c r="I249" s="2">
        <v>108000</v>
      </c>
      <c r="K249" s="4">
        <v>543</v>
      </c>
      <c r="L249" s="2">
        <v>213250</v>
      </c>
      <c r="O249" s="2">
        <v>135960</v>
      </c>
      <c r="P249" s="2">
        <v>255500</v>
      </c>
    </row>
    <row r="250" spans="8:16" x14ac:dyDescent="0.2">
      <c r="H250" s="4">
        <v>561</v>
      </c>
      <c r="I250" s="2">
        <v>121500</v>
      </c>
      <c r="K250" s="4">
        <v>544</v>
      </c>
      <c r="L250" s="2">
        <v>133000</v>
      </c>
      <c r="O250" s="2">
        <v>142600</v>
      </c>
      <c r="P250" s="2">
        <v>284000</v>
      </c>
    </row>
    <row r="251" spans="8:16" x14ac:dyDescent="0.2">
      <c r="H251" s="4">
        <v>562</v>
      </c>
      <c r="I251" s="2">
        <v>170000</v>
      </c>
      <c r="K251" s="4">
        <v>545</v>
      </c>
      <c r="L251" s="2">
        <v>179665</v>
      </c>
      <c r="O251" s="2">
        <v>120000</v>
      </c>
      <c r="P251" s="2">
        <v>175000</v>
      </c>
    </row>
    <row r="252" spans="8:16" x14ac:dyDescent="0.2">
      <c r="H252" s="4">
        <v>563</v>
      </c>
      <c r="I252" s="2">
        <v>108000</v>
      </c>
      <c r="K252" s="4">
        <v>546</v>
      </c>
      <c r="L252" s="2">
        <v>229000</v>
      </c>
      <c r="O252" s="2">
        <v>139000</v>
      </c>
      <c r="P252" s="2">
        <v>234000</v>
      </c>
    </row>
    <row r="253" spans="8:16" x14ac:dyDescent="0.2">
      <c r="H253" s="4">
        <v>569</v>
      </c>
      <c r="I253" s="2">
        <v>316600</v>
      </c>
      <c r="K253" s="4">
        <v>550</v>
      </c>
      <c r="L253" s="2">
        <v>263000</v>
      </c>
      <c r="O253" s="2">
        <v>118500</v>
      </c>
      <c r="P253" s="2">
        <v>268000</v>
      </c>
    </row>
    <row r="254" spans="8:16" x14ac:dyDescent="0.2">
      <c r="H254" s="4">
        <v>570</v>
      </c>
      <c r="I254" s="2">
        <v>135960</v>
      </c>
      <c r="K254" s="4">
        <v>553</v>
      </c>
      <c r="L254" s="2">
        <v>255500</v>
      </c>
      <c r="O254" s="2">
        <v>164500</v>
      </c>
      <c r="P254" s="2">
        <v>128000</v>
      </c>
    </row>
    <row r="255" spans="8:16" x14ac:dyDescent="0.2">
      <c r="H255" s="4">
        <v>571</v>
      </c>
      <c r="I255" s="2">
        <v>142600</v>
      </c>
      <c r="K255" s="4">
        <v>555</v>
      </c>
      <c r="L255" s="2">
        <v>284000</v>
      </c>
      <c r="O255" s="2">
        <v>181900</v>
      </c>
      <c r="P255" s="2">
        <v>325000</v>
      </c>
    </row>
    <row r="256" spans="8:16" x14ac:dyDescent="0.2">
      <c r="H256" s="4">
        <v>572</v>
      </c>
      <c r="I256" s="2">
        <v>120000</v>
      </c>
      <c r="K256" s="4">
        <v>559</v>
      </c>
      <c r="L256" s="2">
        <v>175000</v>
      </c>
      <c r="O256" s="2">
        <v>118500</v>
      </c>
      <c r="P256" s="2">
        <v>214000</v>
      </c>
    </row>
    <row r="257" spans="8:16" x14ac:dyDescent="0.2">
      <c r="H257" s="4">
        <v>575</v>
      </c>
      <c r="I257" s="2">
        <v>139000</v>
      </c>
      <c r="K257" s="4">
        <v>560</v>
      </c>
      <c r="L257" s="2">
        <v>234000</v>
      </c>
      <c r="O257" s="2">
        <v>137000</v>
      </c>
      <c r="P257" s="2">
        <v>224500</v>
      </c>
    </row>
    <row r="258" spans="8:16" x14ac:dyDescent="0.2">
      <c r="H258" s="4">
        <v>576</v>
      </c>
      <c r="I258" s="2">
        <v>118500</v>
      </c>
      <c r="K258" s="4">
        <v>565</v>
      </c>
      <c r="L258" s="2">
        <v>268000</v>
      </c>
      <c r="O258" s="2">
        <v>143000</v>
      </c>
      <c r="P258" s="2">
        <v>170000</v>
      </c>
    </row>
    <row r="259" spans="8:16" x14ac:dyDescent="0.2">
      <c r="H259" s="4">
        <v>578</v>
      </c>
      <c r="I259" s="2">
        <v>164500</v>
      </c>
      <c r="K259" s="4">
        <v>566</v>
      </c>
      <c r="L259" s="2">
        <v>128000</v>
      </c>
      <c r="O259" s="2">
        <v>110000</v>
      </c>
      <c r="P259" s="2">
        <v>146000</v>
      </c>
    </row>
    <row r="260" spans="8:16" x14ac:dyDescent="0.2">
      <c r="H260" s="4">
        <v>581</v>
      </c>
      <c r="I260" s="2">
        <v>181900</v>
      </c>
      <c r="K260" s="4">
        <v>567</v>
      </c>
      <c r="L260" s="2">
        <v>325000</v>
      </c>
      <c r="O260" s="2">
        <v>114504</v>
      </c>
      <c r="P260" s="2">
        <v>253293</v>
      </c>
    </row>
    <row r="261" spans="8:16" x14ac:dyDescent="0.2">
      <c r="H261" s="4">
        <v>583</v>
      </c>
      <c r="I261" s="2">
        <v>118500</v>
      </c>
      <c r="K261" s="4">
        <v>568</v>
      </c>
      <c r="L261" s="2">
        <v>214000</v>
      </c>
      <c r="O261" s="2">
        <v>217500</v>
      </c>
      <c r="P261" s="2">
        <v>369900</v>
      </c>
    </row>
    <row r="262" spans="8:16" x14ac:dyDescent="0.2">
      <c r="H262" s="4">
        <v>588</v>
      </c>
      <c r="I262" s="2">
        <v>137000</v>
      </c>
      <c r="K262" s="4">
        <v>573</v>
      </c>
      <c r="L262" s="2">
        <v>224500</v>
      </c>
      <c r="O262" s="2">
        <v>151000</v>
      </c>
      <c r="P262" s="2">
        <v>185900</v>
      </c>
    </row>
    <row r="263" spans="8:16" x14ac:dyDescent="0.2">
      <c r="H263" s="4">
        <v>589</v>
      </c>
      <c r="I263" s="2">
        <v>143000</v>
      </c>
      <c r="K263" s="4">
        <v>574</v>
      </c>
      <c r="L263" s="2">
        <v>170000</v>
      </c>
      <c r="O263" s="2">
        <v>205000</v>
      </c>
      <c r="P263" s="2">
        <v>451950</v>
      </c>
    </row>
    <row r="264" spans="8:16" x14ac:dyDescent="0.2">
      <c r="H264" s="4">
        <v>595</v>
      </c>
      <c r="I264" s="2">
        <v>110000</v>
      </c>
      <c r="K264" s="4">
        <v>579</v>
      </c>
      <c r="L264" s="2">
        <v>146000</v>
      </c>
      <c r="O264" s="2">
        <v>225000</v>
      </c>
      <c r="P264" s="2">
        <v>138000</v>
      </c>
    </row>
    <row r="265" spans="8:16" x14ac:dyDescent="0.2">
      <c r="H265" s="4">
        <v>597</v>
      </c>
      <c r="I265" s="2">
        <v>114504</v>
      </c>
      <c r="K265" s="4">
        <v>582</v>
      </c>
      <c r="L265" s="2">
        <v>253293</v>
      </c>
      <c r="O265" s="2">
        <v>118500</v>
      </c>
      <c r="P265" s="2">
        <v>140000</v>
      </c>
    </row>
    <row r="266" spans="8:16" x14ac:dyDescent="0.2">
      <c r="H266" s="4">
        <v>599</v>
      </c>
      <c r="I266" s="2">
        <v>217500</v>
      </c>
      <c r="K266" s="4">
        <v>586</v>
      </c>
      <c r="L266" s="2">
        <v>369900</v>
      </c>
      <c r="O266" s="2">
        <v>148000</v>
      </c>
      <c r="P266" s="2">
        <v>319000</v>
      </c>
    </row>
    <row r="267" spans="8:16" x14ac:dyDescent="0.2">
      <c r="H267" s="4">
        <v>600</v>
      </c>
      <c r="I267" s="2">
        <v>151000</v>
      </c>
      <c r="K267" s="4">
        <v>591</v>
      </c>
      <c r="L267" s="2">
        <v>185900</v>
      </c>
      <c r="O267" s="2">
        <v>75500</v>
      </c>
      <c r="P267" s="2">
        <v>194201</v>
      </c>
    </row>
    <row r="268" spans="8:16" x14ac:dyDescent="0.2">
      <c r="H268" s="4">
        <v>606</v>
      </c>
      <c r="I268" s="2">
        <v>205000</v>
      </c>
      <c r="K268" s="4">
        <v>592</v>
      </c>
      <c r="L268" s="2">
        <v>451950</v>
      </c>
      <c r="O268" s="2">
        <v>105500</v>
      </c>
      <c r="P268" s="2">
        <v>275000</v>
      </c>
    </row>
    <row r="269" spans="8:16" x14ac:dyDescent="0.2">
      <c r="H269" s="4">
        <v>608</v>
      </c>
      <c r="I269" s="2">
        <v>225000</v>
      </c>
      <c r="K269" s="4">
        <v>593</v>
      </c>
      <c r="L269" s="2">
        <v>138000</v>
      </c>
      <c r="O269" s="2">
        <v>240000</v>
      </c>
      <c r="P269" s="2">
        <v>141000</v>
      </c>
    </row>
    <row r="270" spans="8:16" x14ac:dyDescent="0.2">
      <c r="H270" s="4">
        <v>610</v>
      </c>
      <c r="I270" s="2">
        <v>118500</v>
      </c>
      <c r="K270" s="4">
        <v>594</v>
      </c>
      <c r="L270" s="2">
        <v>140000</v>
      </c>
      <c r="O270" s="2">
        <v>135000</v>
      </c>
      <c r="P270" s="2">
        <v>220000</v>
      </c>
    </row>
    <row r="271" spans="8:16" x14ac:dyDescent="0.2">
      <c r="H271" s="4">
        <v>612</v>
      </c>
      <c r="I271" s="2">
        <v>148000</v>
      </c>
      <c r="K271" s="4">
        <v>596</v>
      </c>
      <c r="L271" s="2">
        <v>319000</v>
      </c>
      <c r="O271" s="2">
        <v>165150</v>
      </c>
      <c r="P271" s="2">
        <v>151000</v>
      </c>
    </row>
    <row r="272" spans="8:16" x14ac:dyDescent="0.2">
      <c r="H272" s="4">
        <v>615</v>
      </c>
      <c r="I272" s="2">
        <v>75500</v>
      </c>
      <c r="K272" s="4">
        <v>598</v>
      </c>
      <c r="L272" s="2">
        <v>194201</v>
      </c>
      <c r="O272" s="2">
        <v>160000</v>
      </c>
      <c r="P272" s="2">
        <v>221000</v>
      </c>
    </row>
    <row r="273" spans="8:16" x14ac:dyDescent="0.2">
      <c r="H273" s="4">
        <v>618</v>
      </c>
      <c r="I273" s="2">
        <v>105500</v>
      </c>
      <c r="K273" s="4">
        <v>601</v>
      </c>
      <c r="L273" s="2">
        <v>275000</v>
      </c>
      <c r="O273" s="2">
        <v>139900</v>
      </c>
      <c r="P273" s="2">
        <v>152000</v>
      </c>
    </row>
    <row r="274" spans="8:16" x14ac:dyDescent="0.2">
      <c r="H274" s="4">
        <v>622</v>
      </c>
      <c r="I274" s="2">
        <v>240000</v>
      </c>
      <c r="K274" s="4">
        <v>602</v>
      </c>
      <c r="L274" s="2">
        <v>141000</v>
      </c>
      <c r="O274" s="2">
        <v>153000</v>
      </c>
      <c r="P274" s="2">
        <v>359100</v>
      </c>
    </row>
    <row r="275" spans="8:16" x14ac:dyDescent="0.2">
      <c r="H275" s="4">
        <v>623</v>
      </c>
      <c r="I275" s="2">
        <v>135000</v>
      </c>
      <c r="K275" s="4">
        <v>603</v>
      </c>
      <c r="L275" s="2">
        <v>220000</v>
      </c>
      <c r="O275" s="2">
        <v>168500</v>
      </c>
      <c r="P275" s="2">
        <v>313000</v>
      </c>
    </row>
    <row r="276" spans="8:16" x14ac:dyDescent="0.2">
      <c r="H276" s="4">
        <v>625</v>
      </c>
      <c r="I276" s="2">
        <v>165150</v>
      </c>
      <c r="K276" s="4">
        <v>604</v>
      </c>
      <c r="L276" s="2">
        <v>151000</v>
      </c>
      <c r="O276" s="2">
        <v>82500</v>
      </c>
      <c r="P276" s="2">
        <v>261500</v>
      </c>
    </row>
    <row r="277" spans="8:16" x14ac:dyDescent="0.2">
      <c r="H277" s="4">
        <v>626</v>
      </c>
      <c r="I277" s="2">
        <v>160000</v>
      </c>
      <c r="K277" s="4">
        <v>605</v>
      </c>
      <c r="L277" s="2">
        <v>221000</v>
      </c>
      <c r="O277" s="2">
        <v>139400</v>
      </c>
      <c r="P277" s="2">
        <v>147000</v>
      </c>
    </row>
    <row r="278" spans="8:16" x14ac:dyDescent="0.2">
      <c r="H278" s="4">
        <v>627</v>
      </c>
      <c r="I278" s="2">
        <v>139900</v>
      </c>
      <c r="K278" s="4">
        <v>607</v>
      </c>
      <c r="L278" s="2">
        <v>152000</v>
      </c>
      <c r="O278" s="2">
        <v>144000</v>
      </c>
      <c r="P278" s="2">
        <v>137500</v>
      </c>
    </row>
    <row r="279" spans="8:16" x14ac:dyDescent="0.2">
      <c r="H279" s="4">
        <v>628</v>
      </c>
      <c r="I279" s="2">
        <v>153000</v>
      </c>
      <c r="K279" s="4">
        <v>609</v>
      </c>
      <c r="L279" s="2">
        <v>359100</v>
      </c>
      <c r="O279" s="2">
        <v>200000</v>
      </c>
      <c r="P279" s="2">
        <v>183200</v>
      </c>
    </row>
    <row r="280" spans="8:16" x14ac:dyDescent="0.2">
      <c r="H280" s="4">
        <v>630</v>
      </c>
      <c r="I280" s="2">
        <v>168500</v>
      </c>
      <c r="K280" s="4">
        <v>611</v>
      </c>
      <c r="L280" s="2">
        <v>313000</v>
      </c>
      <c r="O280" s="2">
        <v>93000</v>
      </c>
      <c r="P280" s="2">
        <v>314813</v>
      </c>
    </row>
    <row r="281" spans="8:16" x14ac:dyDescent="0.2">
      <c r="H281" s="4">
        <v>633</v>
      </c>
      <c r="I281" s="2">
        <v>82500</v>
      </c>
      <c r="K281" s="4">
        <v>613</v>
      </c>
      <c r="L281" s="2">
        <v>261500</v>
      </c>
      <c r="O281" s="2">
        <v>85000</v>
      </c>
      <c r="P281" s="2">
        <v>305000</v>
      </c>
    </row>
    <row r="282" spans="8:16" x14ac:dyDescent="0.2">
      <c r="H282" s="4">
        <v>634</v>
      </c>
      <c r="I282" s="2">
        <v>139400</v>
      </c>
      <c r="K282" s="4">
        <v>614</v>
      </c>
      <c r="L282" s="2">
        <v>147000</v>
      </c>
      <c r="O282" s="2">
        <v>345000</v>
      </c>
      <c r="P282" s="2">
        <v>168500</v>
      </c>
    </row>
    <row r="283" spans="8:16" x14ac:dyDescent="0.2">
      <c r="H283" s="4">
        <v>635</v>
      </c>
      <c r="I283" s="2">
        <v>144000</v>
      </c>
      <c r="K283" s="4">
        <v>616</v>
      </c>
      <c r="L283" s="2">
        <v>137500</v>
      </c>
      <c r="O283" s="2">
        <v>152000</v>
      </c>
      <c r="P283" s="2">
        <v>135000</v>
      </c>
    </row>
    <row r="284" spans="8:16" x14ac:dyDescent="0.2">
      <c r="H284" s="4">
        <v>636</v>
      </c>
      <c r="I284" s="2">
        <v>200000</v>
      </c>
      <c r="K284" s="4">
        <v>617</v>
      </c>
      <c r="L284" s="2">
        <v>183200</v>
      </c>
      <c r="O284" s="2">
        <v>143250</v>
      </c>
      <c r="P284" s="2">
        <v>209500</v>
      </c>
    </row>
    <row r="285" spans="8:16" x14ac:dyDescent="0.2">
      <c r="H285" s="4">
        <v>638</v>
      </c>
      <c r="I285" s="2">
        <v>93000</v>
      </c>
      <c r="K285" s="4">
        <v>619</v>
      </c>
      <c r="L285" s="2">
        <v>314813</v>
      </c>
      <c r="O285" s="2">
        <v>98300</v>
      </c>
      <c r="P285" s="2">
        <v>264561</v>
      </c>
    </row>
    <row r="286" spans="8:16" x14ac:dyDescent="0.2">
      <c r="H286" s="4">
        <v>639</v>
      </c>
      <c r="I286" s="2">
        <v>85000</v>
      </c>
      <c r="K286" s="4">
        <v>620</v>
      </c>
      <c r="L286" s="2">
        <v>305000</v>
      </c>
      <c r="O286" s="2">
        <v>155000</v>
      </c>
      <c r="P286" s="2">
        <v>274000</v>
      </c>
    </row>
    <row r="287" spans="8:16" x14ac:dyDescent="0.2">
      <c r="H287" s="4">
        <v>643</v>
      </c>
      <c r="I287" s="2">
        <v>345000</v>
      </c>
      <c r="K287" s="4">
        <v>624</v>
      </c>
      <c r="L287" s="2">
        <v>168500</v>
      </c>
      <c r="O287" s="2">
        <v>155000</v>
      </c>
      <c r="P287" s="2">
        <v>226000</v>
      </c>
    </row>
    <row r="288" spans="8:16" x14ac:dyDescent="0.2">
      <c r="H288" s="4">
        <v>644</v>
      </c>
      <c r="I288" s="2">
        <v>152000</v>
      </c>
      <c r="K288" s="4">
        <v>629</v>
      </c>
      <c r="L288" s="2">
        <v>135000</v>
      </c>
      <c r="O288" s="2">
        <v>84500</v>
      </c>
      <c r="P288" s="2">
        <v>370878</v>
      </c>
    </row>
    <row r="289" spans="8:16" x14ac:dyDescent="0.2">
      <c r="H289" s="4">
        <v>646</v>
      </c>
      <c r="I289" s="2">
        <v>143250</v>
      </c>
      <c r="K289" s="4">
        <v>632</v>
      </c>
      <c r="L289" s="2">
        <v>209500</v>
      </c>
      <c r="O289" s="2">
        <v>108000</v>
      </c>
      <c r="P289" s="2">
        <v>205950</v>
      </c>
    </row>
    <row r="290" spans="8:16" x14ac:dyDescent="0.2">
      <c r="H290" s="4">
        <v>647</v>
      </c>
      <c r="I290" s="2">
        <v>98300</v>
      </c>
      <c r="K290" s="4">
        <v>640</v>
      </c>
      <c r="L290" s="2">
        <v>264561</v>
      </c>
      <c r="O290" s="2">
        <v>135000</v>
      </c>
      <c r="P290" s="2">
        <v>191000</v>
      </c>
    </row>
    <row r="291" spans="8:16" x14ac:dyDescent="0.2">
      <c r="H291" s="4">
        <v>648</v>
      </c>
      <c r="I291" s="2">
        <v>155000</v>
      </c>
      <c r="K291" s="4">
        <v>641</v>
      </c>
      <c r="L291" s="2">
        <v>274000</v>
      </c>
      <c r="O291" s="2">
        <v>88000</v>
      </c>
      <c r="P291" s="2">
        <v>350000</v>
      </c>
    </row>
    <row r="292" spans="8:16" x14ac:dyDescent="0.2">
      <c r="H292" s="4">
        <v>649</v>
      </c>
      <c r="I292" s="2">
        <v>155000</v>
      </c>
      <c r="K292" s="4">
        <v>642</v>
      </c>
      <c r="L292" s="2">
        <v>226000</v>
      </c>
      <c r="O292" s="2">
        <v>145500</v>
      </c>
      <c r="P292" s="2">
        <v>167000</v>
      </c>
    </row>
    <row r="293" spans="8:16" x14ac:dyDescent="0.2">
      <c r="H293" s="4">
        <v>650</v>
      </c>
      <c r="I293" s="2">
        <v>84500</v>
      </c>
      <c r="K293" s="4">
        <v>645</v>
      </c>
      <c r="L293" s="2">
        <v>370878</v>
      </c>
      <c r="O293" s="2">
        <v>97500</v>
      </c>
      <c r="P293" s="2">
        <v>402000</v>
      </c>
    </row>
    <row r="294" spans="8:16" x14ac:dyDescent="0.2">
      <c r="H294" s="4">
        <v>652</v>
      </c>
      <c r="I294" s="2">
        <v>108000</v>
      </c>
      <c r="K294" s="4">
        <v>651</v>
      </c>
      <c r="L294" s="2">
        <v>205950</v>
      </c>
      <c r="O294" s="2">
        <v>197900</v>
      </c>
      <c r="P294" s="2">
        <v>423000</v>
      </c>
    </row>
    <row r="295" spans="8:16" x14ac:dyDescent="0.2">
      <c r="H295" s="4">
        <v>654</v>
      </c>
      <c r="I295" s="2">
        <v>135000</v>
      </c>
      <c r="K295" s="4">
        <v>653</v>
      </c>
      <c r="L295" s="2">
        <v>191000</v>
      </c>
      <c r="O295" s="2">
        <v>110000</v>
      </c>
      <c r="P295" s="2">
        <v>230500</v>
      </c>
    </row>
    <row r="296" spans="8:16" x14ac:dyDescent="0.2">
      <c r="H296" s="4">
        <v>656</v>
      </c>
      <c r="I296" s="2">
        <v>88000</v>
      </c>
      <c r="K296" s="4">
        <v>655</v>
      </c>
      <c r="L296" s="2">
        <v>350000</v>
      </c>
      <c r="O296" s="2">
        <v>137500</v>
      </c>
      <c r="P296" s="2">
        <v>193500</v>
      </c>
    </row>
    <row r="297" spans="8:16" x14ac:dyDescent="0.2">
      <c r="H297" s="4">
        <v>657</v>
      </c>
      <c r="I297" s="2">
        <v>145500</v>
      </c>
      <c r="K297" s="4">
        <v>660</v>
      </c>
      <c r="L297" s="2">
        <v>167000</v>
      </c>
      <c r="O297" s="2">
        <v>129000</v>
      </c>
      <c r="P297" s="2">
        <v>173500</v>
      </c>
    </row>
    <row r="298" spans="8:16" x14ac:dyDescent="0.2">
      <c r="H298" s="4">
        <v>659</v>
      </c>
      <c r="I298" s="2">
        <v>97500</v>
      </c>
      <c r="K298" s="4">
        <v>662</v>
      </c>
      <c r="L298" s="2">
        <v>402000</v>
      </c>
      <c r="O298" s="2">
        <v>168000</v>
      </c>
      <c r="P298" s="2">
        <v>257500</v>
      </c>
    </row>
    <row r="299" spans="8:16" x14ac:dyDescent="0.2">
      <c r="H299" s="4">
        <v>661</v>
      </c>
      <c r="I299" s="2">
        <v>197900</v>
      </c>
      <c r="K299" s="4">
        <v>665</v>
      </c>
      <c r="L299" s="2">
        <v>423000</v>
      </c>
      <c r="O299" s="2">
        <v>165000</v>
      </c>
      <c r="P299" s="2">
        <v>372500</v>
      </c>
    </row>
    <row r="300" spans="8:16" x14ac:dyDescent="0.2">
      <c r="H300" s="4">
        <v>663</v>
      </c>
      <c r="I300" s="2">
        <v>110000</v>
      </c>
      <c r="K300" s="4">
        <v>666</v>
      </c>
      <c r="L300" s="2">
        <v>230500</v>
      </c>
      <c r="O300" s="2">
        <v>140000</v>
      </c>
      <c r="P300" s="2">
        <v>173000</v>
      </c>
    </row>
    <row r="301" spans="8:16" x14ac:dyDescent="0.2">
      <c r="H301" s="4">
        <v>664</v>
      </c>
      <c r="I301" s="2">
        <v>137500</v>
      </c>
      <c r="K301" s="4">
        <v>668</v>
      </c>
      <c r="L301" s="2">
        <v>193500</v>
      </c>
      <c r="O301" s="2">
        <v>148500</v>
      </c>
      <c r="P301" s="2">
        <v>285000</v>
      </c>
    </row>
    <row r="302" spans="8:16" x14ac:dyDescent="0.2">
      <c r="H302" s="4">
        <v>667</v>
      </c>
      <c r="I302" s="2">
        <v>129000</v>
      </c>
      <c r="K302" s="4">
        <v>671</v>
      </c>
      <c r="L302" s="2">
        <v>173500</v>
      </c>
      <c r="O302" s="2">
        <v>128500</v>
      </c>
      <c r="P302" s="2">
        <v>221000</v>
      </c>
    </row>
    <row r="303" spans="8:16" x14ac:dyDescent="0.2">
      <c r="H303" s="4">
        <v>669</v>
      </c>
      <c r="I303" s="2">
        <v>168000</v>
      </c>
      <c r="K303" s="4">
        <v>674</v>
      </c>
      <c r="L303" s="2">
        <v>257500</v>
      </c>
      <c r="O303" s="2">
        <v>143000</v>
      </c>
      <c r="P303" s="2">
        <v>227875</v>
      </c>
    </row>
    <row r="304" spans="8:16" x14ac:dyDescent="0.2">
      <c r="H304" s="4">
        <v>673</v>
      </c>
      <c r="I304" s="2">
        <v>165000</v>
      </c>
      <c r="K304" s="4">
        <v>679</v>
      </c>
      <c r="L304" s="2">
        <v>372500</v>
      </c>
      <c r="O304" s="2">
        <v>207500</v>
      </c>
      <c r="P304" s="2">
        <v>148800</v>
      </c>
    </row>
    <row r="305" spans="8:16" x14ac:dyDescent="0.2">
      <c r="H305" s="4">
        <v>675</v>
      </c>
      <c r="I305" s="2">
        <v>140000</v>
      </c>
      <c r="K305" s="4">
        <v>683</v>
      </c>
      <c r="L305" s="2">
        <v>173000</v>
      </c>
      <c r="O305" s="2">
        <v>176000</v>
      </c>
      <c r="P305" s="2">
        <v>392000</v>
      </c>
    </row>
    <row r="306" spans="8:16" x14ac:dyDescent="0.2">
      <c r="H306" s="4">
        <v>676</v>
      </c>
      <c r="I306" s="2">
        <v>148500</v>
      </c>
      <c r="K306" s="4">
        <v>684</v>
      </c>
      <c r="L306" s="2">
        <v>285000</v>
      </c>
      <c r="O306" s="2">
        <v>89000</v>
      </c>
      <c r="P306" s="2">
        <v>194700</v>
      </c>
    </row>
    <row r="307" spans="8:16" x14ac:dyDescent="0.2">
      <c r="H307" s="4">
        <v>680</v>
      </c>
      <c r="I307" s="2">
        <v>128500</v>
      </c>
      <c r="K307" s="4">
        <v>685</v>
      </c>
      <c r="L307" s="2">
        <v>221000</v>
      </c>
      <c r="O307" s="2">
        <v>138500</v>
      </c>
      <c r="P307" s="2">
        <v>141000</v>
      </c>
    </row>
    <row r="308" spans="8:16" x14ac:dyDescent="0.2">
      <c r="H308" s="4">
        <v>681</v>
      </c>
      <c r="I308" s="2">
        <v>143000</v>
      </c>
      <c r="K308" s="4">
        <v>687</v>
      </c>
      <c r="L308" s="2">
        <v>227875</v>
      </c>
      <c r="O308" s="2">
        <v>140000</v>
      </c>
      <c r="P308" s="2">
        <v>755000</v>
      </c>
    </row>
    <row r="309" spans="8:16" x14ac:dyDescent="0.2">
      <c r="H309" s="4">
        <v>686</v>
      </c>
      <c r="I309" s="2">
        <v>207500</v>
      </c>
      <c r="K309" s="4">
        <v>688</v>
      </c>
      <c r="L309" s="2">
        <v>148800</v>
      </c>
      <c r="O309" s="2">
        <v>302000</v>
      </c>
      <c r="P309" s="2">
        <v>335000</v>
      </c>
    </row>
    <row r="310" spans="8:16" x14ac:dyDescent="0.2">
      <c r="H310" s="4">
        <v>696</v>
      </c>
      <c r="I310" s="2">
        <v>176000</v>
      </c>
      <c r="K310" s="4">
        <v>689</v>
      </c>
      <c r="L310" s="2">
        <v>392000</v>
      </c>
      <c r="O310" s="2">
        <v>52000</v>
      </c>
      <c r="P310" s="2">
        <v>123500</v>
      </c>
    </row>
    <row r="311" spans="8:16" x14ac:dyDescent="0.2">
      <c r="H311" s="4">
        <v>697</v>
      </c>
      <c r="I311" s="2">
        <v>89000</v>
      </c>
      <c r="K311" s="4">
        <v>690</v>
      </c>
      <c r="L311" s="2">
        <v>194700</v>
      </c>
      <c r="O311" s="2">
        <v>129000</v>
      </c>
      <c r="P311" s="2">
        <v>196000</v>
      </c>
    </row>
    <row r="312" spans="8:16" x14ac:dyDescent="0.2">
      <c r="H312" s="4">
        <v>699</v>
      </c>
      <c r="I312" s="2">
        <v>138500</v>
      </c>
      <c r="K312" s="4">
        <v>691</v>
      </c>
      <c r="L312" s="2">
        <v>141000</v>
      </c>
      <c r="O312" s="2">
        <v>130500</v>
      </c>
      <c r="P312" s="2">
        <v>312500</v>
      </c>
    </row>
    <row r="313" spans="8:16" x14ac:dyDescent="0.2">
      <c r="H313" s="4">
        <v>702</v>
      </c>
      <c r="I313" s="2">
        <v>140000</v>
      </c>
      <c r="K313" s="4">
        <v>692</v>
      </c>
      <c r="L313" s="2">
        <v>755000</v>
      </c>
      <c r="O313" s="2">
        <v>165000</v>
      </c>
      <c r="P313" s="2">
        <v>361919</v>
      </c>
    </row>
    <row r="314" spans="8:16" x14ac:dyDescent="0.2">
      <c r="H314" s="4">
        <v>707</v>
      </c>
      <c r="I314" s="2">
        <v>302000</v>
      </c>
      <c r="K314" s="4">
        <v>693</v>
      </c>
      <c r="L314" s="2">
        <v>335000</v>
      </c>
      <c r="O314" s="2">
        <v>157000</v>
      </c>
      <c r="P314" s="2">
        <v>213000</v>
      </c>
    </row>
    <row r="315" spans="8:16" x14ac:dyDescent="0.2">
      <c r="H315" s="4">
        <v>711</v>
      </c>
      <c r="I315" s="2">
        <v>52000</v>
      </c>
      <c r="K315" s="4">
        <v>698</v>
      </c>
      <c r="L315" s="2">
        <v>123500</v>
      </c>
      <c r="O315" s="2">
        <v>128500</v>
      </c>
      <c r="P315" s="2">
        <v>254000</v>
      </c>
    </row>
    <row r="316" spans="8:16" x14ac:dyDescent="0.2">
      <c r="H316" s="4">
        <v>714</v>
      </c>
      <c r="I316" s="2">
        <v>129000</v>
      </c>
      <c r="K316" s="4">
        <v>700</v>
      </c>
      <c r="L316" s="2">
        <v>196000</v>
      </c>
      <c r="O316" s="2">
        <v>124500</v>
      </c>
      <c r="P316" s="2">
        <v>179540</v>
      </c>
    </row>
    <row r="317" spans="8:16" x14ac:dyDescent="0.2">
      <c r="H317" s="4">
        <v>715</v>
      </c>
      <c r="I317" s="2">
        <v>130500</v>
      </c>
      <c r="K317" s="4">
        <v>701</v>
      </c>
      <c r="L317" s="2">
        <v>312500</v>
      </c>
      <c r="O317" s="2">
        <v>120500</v>
      </c>
      <c r="P317" s="2">
        <v>109900</v>
      </c>
    </row>
    <row r="318" spans="8:16" x14ac:dyDescent="0.2">
      <c r="H318" s="4">
        <v>716</v>
      </c>
      <c r="I318" s="2">
        <v>165000</v>
      </c>
      <c r="K318" s="4">
        <v>703</v>
      </c>
      <c r="L318" s="2">
        <v>361919</v>
      </c>
      <c r="O318" s="2">
        <v>222000</v>
      </c>
      <c r="P318" s="2">
        <v>189000</v>
      </c>
    </row>
    <row r="319" spans="8:16" x14ac:dyDescent="0.2">
      <c r="H319" s="4">
        <v>718</v>
      </c>
      <c r="I319" s="2">
        <v>157000</v>
      </c>
      <c r="K319" s="4">
        <v>705</v>
      </c>
      <c r="L319" s="2">
        <v>213000</v>
      </c>
      <c r="O319" s="2">
        <v>110000</v>
      </c>
      <c r="P319" s="2">
        <v>341000</v>
      </c>
    </row>
    <row r="320" spans="8:16" x14ac:dyDescent="0.2">
      <c r="H320" s="4">
        <v>720</v>
      </c>
      <c r="I320" s="2">
        <v>128500</v>
      </c>
      <c r="K320" s="4">
        <v>708</v>
      </c>
      <c r="L320" s="2">
        <v>254000</v>
      </c>
      <c r="O320" s="2">
        <v>103000</v>
      </c>
      <c r="P320" s="2">
        <v>275000</v>
      </c>
    </row>
    <row r="321" spans="8:16" x14ac:dyDescent="0.2">
      <c r="H321" s="4">
        <v>723</v>
      </c>
      <c r="I321" s="2">
        <v>124500</v>
      </c>
      <c r="K321" s="4">
        <v>709</v>
      </c>
      <c r="L321" s="2">
        <v>179540</v>
      </c>
      <c r="O321" s="2">
        <v>131400</v>
      </c>
      <c r="P321" s="2">
        <v>143000</v>
      </c>
    </row>
    <row r="322" spans="8:16" x14ac:dyDescent="0.2">
      <c r="H322" s="4">
        <v>726</v>
      </c>
      <c r="I322" s="2">
        <v>120500</v>
      </c>
      <c r="K322" s="4">
        <v>710</v>
      </c>
      <c r="L322" s="2">
        <v>109900</v>
      </c>
      <c r="O322" s="2">
        <v>93500</v>
      </c>
      <c r="P322" s="2">
        <v>135000</v>
      </c>
    </row>
    <row r="323" spans="8:16" x14ac:dyDescent="0.2">
      <c r="H323" s="4">
        <v>727</v>
      </c>
      <c r="I323" s="2">
        <v>222000</v>
      </c>
      <c r="K323" s="4">
        <v>713</v>
      </c>
      <c r="L323" s="2">
        <v>189000</v>
      </c>
      <c r="O323" s="2">
        <v>179000</v>
      </c>
      <c r="P323" s="2">
        <v>320000</v>
      </c>
    </row>
    <row r="324" spans="8:16" x14ac:dyDescent="0.2">
      <c r="H324" s="4">
        <v>729</v>
      </c>
      <c r="I324" s="2">
        <v>110000</v>
      </c>
      <c r="K324" s="4">
        <v>719</v>
      </c>
      <c r="L324" s="2">
        <v>341000</v>
      </c>
      <c r="O324" s="2">
        <v>142000</v>
      </c>
      <c r="P324" s="2">
        <v>194500</v>
      </c>
    </row>
    <row r="325" spans="8:16" x14ac:dyDescent="0.2">
      <c r="H325" s="4">
        <v>730</v>
      </c>
      <c r="I325" s="2">
        <v>103000</v>
      </c>
      <c r="K325" s="4">
        <v>721</v>
      </c>
      <c r="L325" s="2">
        <v>275000</v>
      </c>
      <c r="O325" s="2">
        <v>175000</v>
      </c>
      <c r="P325" s="2">
        <v>236500</v>
      </c>
    </row>
    <row r="326" spans="8:16" x14ac:dyDescent="0.2">
      <c r="H326" s="4">
        <v>734</v>
      </c>
      <c r="I326" s="2">
        <v>131400</v>
      </c>
      <c r="K326" s="4">
        <v>722</v>
      </c>
      <c r="L326" s="2">
        <v>143000</v>
      </c>
      <c r="O326" s="2">
        <v>299800</v>
      </c>
      <c r="P326" s="2">
        <v>187500</v>
      </c>
    </row>
    <row r="327" spans="8:16" x14ac:dyDescent="0.2">
      <c r="H327" s="4">
        <v>737</v>
      </c>
      <c r="I327" s="2">
        <v>93500</v>
      </c>
      <c r="K327" s="4">
        <v>724</v>
      </c>
      <c r="L327" s="2">
        <v>135000</v>
      </c>
      <c r="O327" s="2">
        <v>156000</v>
      </c>
      <c r="P327" s="2">
        <v>222500</v>
      </c>
    </row>
    <row r="328" spans="8:16" x14ac:dyDescent="0.2">
      <c r="H328" s="4">
        <v>739</v>
      </c>
      <c r="I328" s="2">
        <v>179000</v>
      </c>
      <c r="K328" s="4">
        <v>725</v>
      </c>
      <c r="L328" s="2">
        <v>320000</v>
      </c>
      <c r="O328" s="2">
        <v>158900</v>
      </c>
      <c r="P328" s="2">
        <v>108000</v>
      </c>
    </row>
    <row r="329" spans="8:16" x14ac:dyDescent="0.2">
      <c r="H329" s="4">
        <v>742</v>
      </c>
      <c r="I329" s="2">
        <v>142000</v>
      </c>
      <c r="K329" s="4">
        <v>728</v>
      </c>
      <c r="L329" s="2">
        <v>194500</v>
      </c>
      <c r="O329" s="2">
        <v>127500</v>
      </c>
      <c r="P329" s="2">
        <v>239900</v>
      </c>
    </row>
    <row r="330" spans="8:16" x14ac:dyDescent="0.2">
      <c r="H330" s="4">
        <v>744</v>
      </c>
      <c r="I330" s="2">
        <v>175000</v>
      </c>
      <c r="K330" s="4">
        <v>731</v>
      </c>
      <c r="L330" s="2">
        <v>236500</v>
      </c>
      <c r="O330" s="2">
        <v>196500</v>
      </c>
      <c r="P330" s="2">
        <v>190000</v>
      </c>
    </row>
    <row r="331" spans="8:16" x14ac:dyDescent="0.2">
      <c r="H331" s="4">
        <v>746</v>
      </c>
      <c r="I331" s="2">
        <v>299800</v>
      </c>
      <c r="K331" s="4">
        <v>732</v>
      </c>
      <c r="L331" s="2">
        <v>187500</v>
      </c>
      <c r="O331" s="2">
        <v>160000</v>
      </c>
      <c r="P331" s="2">
        <v>179000</v>
      </c>
    </row>
    <row r="332" spans="8:16" x14ac:dyDescent="0.2">
      <c r="H332" s="4">
        <v>755</v>
      </c>
      <c r="I332" s="2">
        <v>156000</v>
      </c>
      <c r="K332" s="4">
        <v>733</v>
      </c>
      <c r="L332" s="2">
        <v>222500</v>
      </c>
      <c r="O332" s="2">
        <v>134900</v>
      </c>
      <c r="P332" s="2">
        <v>180000</v>
      </c>
    </row>
    <row r="333" spans="8:16" x14ac:dyDescent="0.2">
      <c r="H333" s="4">
        <v>758</v>
      </c>
      <c r="I333" s="2">
        <v>158900</v>
      </c>
      <c r="K333" s="4">
        <v>735</v>
      </c>
      <c r="L333" s="2">
        <v>108000</v>
      </c>
      <c r="O333" s="2">
        <v>102000</v>
      </c>
      <c r="P333" s="2">
        <v>236000</v>
      </c>
    </row>
    <row r="334" spans="8:16" x14ac:dyDescent="0.2">
      <c r="H334" s="4">
        <v>761</v>
      </c>
      <c r="I334" s="2">
        <v>127500</v>
      </c>
      <c r="K334" s="4">
        <v>738</v>
      </c>
      <c r="L334" s="2">
        <v>239900</v>
      </c>
      <c r="O334" s="2">
        <v>107000</v>
      </c>
      <c r="P334" s="2">
        <v>260400</v>
      </c>
    </row>
    <row r="335" spans="8:16" x14ac:dyDescent="0.2">
      <c r="H335" s="4">
        <v>767</v>
      </c>
      <c r="I335" s="2">
        <v>196500</v>
      </c>
      <c r="K335" s="4">
        <v>740</v>
      </c>
      <c r="L335" s="2">
        <v>190000</v>
      </c>
      <c r="O335" s="2">
        <v>114500</v>
      </c>
      <c r="P335" s="2">
        <v>162000</v>
      </c>
    </row>
    <row r="336" spans="8:16" x14ac:dyDescent="0.2">
      <c r="H336" s="4">
        <v>768</v>
      </c>
      <c r="I336" s="2">
        <v>160000</v>
      </c>
      <c r="K336" s="4">
        <v>743</v>
      </c>
      <c r="L336" s="2">
        <v>179000</v>
      </c>
      <c r="O336" s="2">
        <v>142500</v>
      </c>
      <c r="P336" s="2">
        <v>217000</v>
      </c>
    </row>
    <row r="337" spans="8:16" x14ac:dyDescent="0.2">
      <c r="H337" s="4">
        <v>771</v>
      </c>
      <c r="I337" s="2">
        <v>134900</v>
      </c>
      <c r="K337" s="4">
        <v>745</v>
      </c>
      <c r="L337" s="2">
        <v>180000</v>
      </c>
      <c r="O337" s="2">
        <v>135000</v>
      </c>
      <c r="P337" s="2">
        <v>275500</v>
      </c>
    </row>
    <row r="338" spans="8:16" x14ac:dyDescent="0.2">
      <c r="H338" s="4">
        <v>772</v>
      </c>
      <c r="I338" s="2">
        <v>102000</v>
      </c>
      <c r="K338" s="4">
        <v>747</v>
      </c>
      <c r="L338" s="2">
        <v>236000</v>
      </c>
      <c r="O338" s="2">
        <v>128000</v>
      </c>
      <c r="P338" s="2">
        <v>172500</v>
      </c>
    </row>
    <row r="339" spans="8:16" x14ac:dyDescent="0.2">
      <c r="H339" s="4">
        <v>773</v>
      </c>
      <c r="I339" s="2">
        <v>107000</v>
      </c>
      <c r="K339" s="4">
        <v>749</v>
      </c>
      <c r="L339" s="2">
        <v>260400</v>
      </c>
      <c r="O339" s="2">
        <v>161500</v>
      </c>
      <c r="P339" s="2">
        <v>212000</v>
      </c>
    </row>
    <row r="340" spans="8:16" x14ac:dyDescent="0.2">
      <c r="H340" s="4">
        <v>774</v>
      </c>
      <c r="I340" s="2">
        <v>114500</v>
      </c>
      <c r="K340" s="4">
        <v>752</v>
      </c>
      <c r="L340" s="2">
        <v>162000</v>
      </c>
      <c r="O340" s="2">
        <v>107900</v>
      </c>
      <c r="P340" s="2">
        <v>179400</v>
      </c>
    </row>
    <row r="341" spans="8:16" x14ac:dyDescent="0.2">
      <c r="H341" s="4">
        <v>778</v>
      </c>
      <c r="I341" s="2">
        <v>142500</v>
      </c>
      <c r="K341" s="4">
        <v>753</v>
      </c>
      <c r="L341" s="2">
        <v>217000</v>
      </c>
      <c r="O341" s="2">
        <v>187500</v>
      </c>
      <c r="P341" s="2">
        <v>290000</v>
      </c>
    </row>
    <row r="342" spans="8:16" x14ac:dyDescent="0.2">
      <c r="H342" s="4">
        <v>780</v>
      </c>
      <c r="I342" s="2">
        <v>135000</v>
      </c>
      <c r="K342" s="4">
        <v>754</v>
      </c>
      <c r="L342" s="2">
        <v>275500</v>
      </c>
      <c r="O342" s="2">
        <v>171000</v>
      </c>
      <c r="P342" s="2">
        <v>100000</v>
      </c>
    </row>
    <row r="343" spans="8:16" x14ac:dyDescent="0.2">
      <c r="H343" s="4">
        <v>785</v>
      </c>
      <c r="I343" s="2">
        <v>128000</v>
      </c>
      <c r="K343" s="4">
        <v>756</v>
      </c>
      <c r="L343" s="2">
        <v>172500</v>
      </c>
      <c r="O343" s="2">
        <v>143500</v>
      </c>
      <c r="P343" s="2">
        <v>215200</v>
      </c>
    </row>
    <row r="344" spans="8:16" x14ac:dyDescent="0.2">
      <c r="H344" s="4">
        <v>786</v>
      </c>
      <c r="I344" s="2">
        <v>161500</v>
      </c>
      <c r="K344" s="4">
        <v>757</v>
      </c>
      <c r="L344" s="2">
        <v>212000</v>
      </c>
      <c r="O344" s="2">
        <v>110000</v>
      </c>
      <c r="P344" s="2">
        <v>337000</v>
      </c>
    </row>
    <row r="345" spans="8:16" x14ac:dyDescent="0.2">
      <c r="H345" s="4">
        <v>789</v>
      </c>
      <c r="I345" s="2">
        <v>107900</v>
      </c>
      <c r="K345" s="4">
        <v>759</v>
      </c>
      <c r="L345" s="2">
        <v>179400</v>
      </c>
      <c r="O345" s="2">
        <v>109900</v>
      </c>
      <c r="P345" s="2">
        <v>270000</v>
      </c>
    </row>
    <row r="346" spans="8:16" x14ac:dyDescent="0.2">
      <c r="H346" s="4">
        <v>790</v>
      </c>
      <c r="I346" s="2">
        <v>187500</v>
      </c>
      <c r="K346" s="4">
        <v>760</v>
      </c>
      <c r="L346" s="2">
        <v>290000</v>
      </c>
      <c r="O346" s="2">
        <v>118000</v>
      </c>
      <c r="P346" s="2">
        <v>264132</v>
      </c>
    </row>
    <row r="347" spans="8:16" x14ac:dyDescent="0.2">
      <c r="H347" s="4">
        <v>796</v>
      </c>
      <c r="I347" s="2">
        <v>171000</v>
      </c>
      <c r="K347" s="4">
        <v>762</v>
      </c>
      <c r="L347" s="2">
        <v>100000</v>
      </c>
      <c r="O347" s="2">
        <v>223500</v>
      </c>
      <c r="P347" s="2">
        <v>216837</v>
      </c>
    </row>
    <row r="348" spans="8:16" x14ac:dyDescent="0.2">
      <c r="H348" s="4">
        <v>797</v>
      </c>
      <c r="I348" s="2">
        <v>143500</v>
      </c>
      <c r="K348" s="4">
        <v>763</v>
      </c>
      <c r="L348" s="2">
        <v>215200</v>
      </c>
      <c r="O348" s="2">
        <v>159950</v>
      </c>
      <c r="P348" s="2">
        <v>538000</v>
      </c>
    </row>
    <row r="349" spans="8:16" x14ac:dyDescent="0.2">
      <c r="H349" s="4">
        <v>798</v>
      </c>
      <c r="I349" s="2">
        <v>110000</v>
      </c>
      <c r="K349" s="4">
        <v>764</v>
      </c>
      <c r="L349" s="2">
        <v>337000</v>
      </c>
      <c r="O349" s="2">
        <v>181000</v>
      </c>
      <c r="P349" s="2">
        <v>395000</v>
      </c>
    </row>
    <row r="350" spans="8:16" x14ac:dyDescent="0.2">
      <c r="H350" s="4">
        <v>802</v>
      </c>
      <c r="I350" s="2">
        <v>109900</v>
      </c>
      <c r="K350" s="4">
        <v>765</v>
      </c>
      <c r="L350" s="2">
        <v>270000</v>
      </c>
      <c r="O350" s="2">
        <v>55993</v>
      </c>
      <c r="P350" s="2">
        <v>162000</v>
      </c>
    </row>
    <row r="351" spans="8:16" x14ac:dyDescent="0.2">
      <c r="H351" s="4">
        <v>805</v>
      </c>
      <c r="I351" s="2">
        <v>118000</v>
      </c>
      <c r="K351" s="4">
        <v>766</v>
      </c>
      <c r="L351" s="2">
        <v>264132</v>
      </c>
      <c r="O351" s="2">
        <v>157900</v>
      </c>
      <c r="P351" s="2">
        <v>221500</v>
      </c>
    </row>
    <row r="352" spans="8:16" x14ac:dyDescent="0.2">
      <c r="H352" s="4">
        <v>808</v>
      </c>
      <c r="I352" s="2">
        <v>223500</v>
      </c>
      <c r="K352" s="4">
        <v>769</v>
      </c>
      <c r="L352" s="2">
        <v>216837</v>
      </c>
      <c r="O352" s="2">
        <v>137000</v>
      </c>
      <c r="P352" s="2">
        <v>176000</v>
      </c>
    </row>
    <row r="353" spans="8:16" x14ac:dyDescent="0.2">
      <c r="H353" s="4">
        <v>809</v>
      </c>
      <c r="I353" s="2">
        <v>159950</v>
      </c>
      <c r="K353" s="4">
        <v>770</v>
      </c>
      <c r="L353" s="2">
        <v>538000</v>
      </c>
      <c r="O353" s="2">
        <v>155000</v>
      </c>
      <c r="P353" s="2">
        <v>175900</v>
      </c>
    </row>
    <row r="354" spans="8:16" x14ac:dyDescent="0.2">
      <c r="H354" s="4">
        <v>811</v>
      </c>
      <c r="I354" s="2">
        <v>181000</v>
      </c>
      <c r="K354" s="4">
        <v>775</v>
      </c>
      <c r="L354" s="2">
        <v>395000</v>
      </c>
      <c r="O354" s="2">
        <v>93000</v>
      </c>
      <c r="P354" s="2">
        <v>187100</v>
      </c>
    </row>
    <row r="355" spans="8:16" x14ac:dyDescent="0.2">
      <c r="H355" s="4">
        <v>813</v>
      </c>
      <c r="I355" s="2">
        <v>55993</v>
      </c>
      <c r="K355" s="4">
        <v>776</v>
      </c>
      <c r="L355" s="2">
        <v>162000</v>
      </c>
      <c r="O355" s="2">
        <v>166000</v>
      </c>
      <c r="P355" s="2">
        <v>165500</v>
      </c>
    </row>
    <row r="356" spans="8:16" x14ac:dyDescent="0.2">
      <c r="H356" s="4">
        <v>814</v>
      </c>
      <c r="I356" s="2">
        <v>157900</v>
      </c>
      <c r="K356" s="4">
        <v>777</v>
      </c>
      <c r="L356" s="2">
        <v>221500</v>
      </c>
      <c r="O356" s="2">
        <v>167000</v>
      </c>
      <c r="P356" s="2">
        <v>139000</v>
      </c>
    </row>
    <row r="357" spans="8:16" x14ac:dyDescent="0.2">
      <c r="H357" s="4">
        <v>817</v>
      </c>
      <c r="I357" s="2">
        <v>137000</v>
      </c>
      <c r="K357" s="4">
        <v>781</v>
      </c>
      <c r="L357" s="2">
        <v>176000</v>
      </c>
      <c r="O357" s="2">
        <v>139950</v>
      </c>
      <c r="P357" s="2">
        <v>233000</v>
      </c>
    </row>
    <row r="358" spans="8:16" x14ac:dyDescent="0.2">
      <c r="H358" s="4">
        <v>819</v>
      </c>
      <c r="I358" s="2">
        <v>155000</v>
      </c>
      <c r="K358" s="4">
        <v>782</v>
      </c>
      <c r="L358" s="2">
        <v>175900</v>
      </c>
      <c r="O358" s="2">
        <v>128000</v>
      </c>
      <c r="P358" s="2">
        <v>160200</v>
      </c>
    </row>
    <row r="359" spans="8:16" x14ac:dyDescent="0.2">
      <c r="H359" s="4">
        <v>822</v>
      </c>
      <c r="I359" s="2">
        <v>93000</v>
      </c>
      <c r="K359" s="4">
        <v>783</v>
      </c>
      <c r="L359" s="2">
        <v>187100</v>
      </c>
      <c r="O359" s="2">
        <v>100000</v>
      </c>
      <c r="P359" s="2">
        <v>146800</v>
      </c>
    </row>
    <row r="360" spans="8:16" x14ac:dyDescent="0.2">
      <c r="H360" s="4">
        <v>831</v>
      </c>
      <c r="I360" s="2">
        <v>166000</v>
      </c>
      <c r="K360" s="4">
        <v>784</v>
      </c>
      <c r="L360" s="2">
        <v>165500</v>
      </c>
      <c r="O360" s="2">
        <v>130500</v>
      </c>
      <c r="P360" s="2">
        <v>269790</v>
      </c>
    </row>
    <row r="361" spans="8:16" x14ac:dyDescent="0.2">
      <c r="H361" s="4">
        <v>834</v>
      </c>
      <c r="I361" s="2">
        <v>167000</v>
      </c>
      <c r="K361" s="4">
        <v>787</v>
      </c>
      <c r="L361" s="2">
        <v>139000</v>
      </c>
      <c r="O361" s="2">
        <v>174900</v>
      </c>
      <c r="P361" s="2">
        <v>225000</v>
      </c>
    </row>
    <row r="362" spans="8:16" x14ac:dyDescent="0.2">
      <c r="H362" s="4">
        <v>835</v>
      </c>
      <c r="I362" s="2">
        <v>139950</v>
      </c>
      <c r="K362" s="4">
        <v>788</v>
      </c>
      <c r="L362" s="2">
        <v>233000</v>
      </c>
      <c r="O362" s="2">
        <v>141000</v>
      </c>
      <c r="P362" s="2">
        <v>194500</v>
      </c>
    </row>
    <row r="363" spans="8:16" x14ac:dyDescent="0.2">
      <c r="H363" s="4">
        <v>836</v>
      </c>
      <c r="I363" s="2">
        <v>128000</v>
      </c>
      <c r="K363" s="4">
        <v>791</v>
      </c>
      <c r="L363" s="2">
        <v>160200</v>
      </c>
      <c r="O363" s="2">
        <v>171000</v>
      </c>
      <c r="P363" s="2">
        <v>485000</v>
      </c>
    </row>
    <row r="364" spans="8:16" x14ac:dyDescent="0.2">
      <c r="H364" s="4">
        <v>838</v>
      </c>
      <c r="I364" s="2">
        <v>100000</v>
      </c>
      <c r="K364" s="4">
        <v>792</v>
      </c>
      <c r="L364" s="2">
        <v>146800</v>
      </c>
      <c r="O364" s="2">
        <v>133500</v>
      </c>
      <c r="P364" s="2">
        <v>200000</v>
      </c>
    </row>
    <row r="365" spans="8:16" x14ac:dyDescent="0.2">
      <c r="H365" s="4">
        <v>840</v>
      </c>
      <c r="I365" s="2">
        <v>130500</v>
      </c>
      <c r="K365" s="4">
        <v>793</v>
      </c>
      <c r="L365" s="2">
        <v>269790</v>
      </c>
      <c r="O365" s="2">
        <v>187000</v>
      </c>
      <c r="P365" s="2">
        <v>189000</v>
      </c>
    </row>
    <row r="366" spans="8:16" x14ac:dyDescent="0.2">
      <c r="H366" s="4">
        <v>843</v>
      </c>
      <c r="I366" s="2">
        <v>174900</v>
      </c>
      <c r="K366" s="4">
        <v>794</v>
      </c>
      <c r="L366" s="2">
        <v>225000</v>
      </c>
      <c r="O366" s="2">
        <v>164000</v>
      </c>
      <c r="P366" s="2">
        <v>582933</v>
      </c>
    </row>
    <row r="367" spans="8:16" x14ac:dyDescent="0.2">
      <c r="H367" s="4">
        <v>844</v>
      </c>
      <c r="I367" s="2">
        <v>141000</v>
      </c>
      <c r="K367" s="4">
        <v>795</v>
      </c>
      <c r="L367" s="2">
        <v>194500</v>
      </c>
      <c r="O367" s="2">
        <v>158000</v>
      </c>
      <c r="P367" s="2">
        <v>227680</v>
      </c>
    </row>
    <row r="368" spans="8:16" x14ac:dyDescent="0.2">
      <c r="H368" s="4">
        <v>846</v>
      </c>
      <c r="I368" s="2">
        <v>171000</v>
      </c>
      <c r="K368" s="4">
        <v>799</v>
      </c>
      <c r="L368" s="2">
        <v>485000</v>
      </c>
      <c r="O368" s="2">
        <v>170000</v>
      </c>
      <c r="P368" s="2">
        <v>135500</v>
      </c>
    </row>
    <row r="369" spans="8:16" x14ac:dyDescent="0.2">
      <c r="H369" s="4">
        <v>848</v>
      </c>
      <c r="I369" s="2">
        <v>133500</v>
      </c>
      <c r="K369" s="4">
        <v>801</v>
      </c>
      <c r="L369" s="2">
        <v>200000</v>
      </c>
      <c r="O369" s="2">
        <v>127000</v>
      </c>
      <c r="P369" s="2">
        <v>106000</v>
      </c>
    </row>
    <row r="370" spans="8:16" x14ac:dyDescent="0.2">
      <c r="H370" s="4">
        <v>850</v>
      </c>
      <c r="I370" s="2">
        <v>187000</v>
      </c>
      <c r="K370" s="4">
        <v>803</v>
      </c>
      <c r="L370" s="2">
        <v>189000</v>
      </c>
      <c r="O370" s="2">
        <v>147000</v>
      </c>
      <c r="P370" s="2">
        <v>144500</v>
      </c>
    </row>
    <row r="371" spans="8:16" x14ac:dyDescent="0.2">
      <c r="H371" s="4">
        <v>853</v>
      </c>
      <c r="I371" s="2">
        <v>164000</v>
      </c>
      <c r="K371" s="4">
        <v>804</v>
      </c>
      <c r="L371" s="2">
        <v>582933</v>
      </c>
      <c r="O371" s="2">
        <v>152000</v>
      </c>
      <c r="P371" s="2">
        <v>224900</v>
      </c>
    </row>
    <row r="372" spans="8:16" x14ac:dyDescent="0.2">
      <c r="H372" s="4">
        <v>854</v>
      </c>
      <c r="I372" s="2">
        <v>158000</v>
      </c>
      <c r="K372" s="4">
        <v>806</v>
      </c>
      <c r="L372" s="2">
        <v>227680</v>
      </c>
      <c r="O372" s="2">
        <v>250000</v>
      </c>
      <c r="P372" s="2">
        <v>271000</v>
      </c>
    </row>
    <row r="373" spans="8:16" x14ac:dyDescent="0.2">
      <c r="H373" s="4">
        <v>855</v>
      </c>
      <c r="I373" s="2">
        <v>170000</v>
      </c>
      <c r="K373" s="4">
        <v>807</v>
      </c>
      <c r="L373" s="2">
        <v>135500</v>
      </c>
      <c r="O373" s="2">
        <v>132500</v>
      </c>
      <c r="P373" s="2">
        <v>224000</v>
      </c>
    </row>
    <row r="374" spans="8:16" x14ac:dyDescent="0.2">
      <c r="H374" s="4">
        <v>856</v>
      </c>
      <c r="I374" s="2">
        <v>127000</v>
      </c>
      <c r="K374" s="4">
        <v>810</v>
      </c>
      <c r="L374" s="2">
        <v>106000</v>
      </c>
      <c r="O374" s="2">
        <v>148500</v>
      </c>
      <c r="P374" s="2">
        <v>183000</v>
      </c>
    </row>
    <row r="375" spans="8:16" x14ac:dyDescent="0.2">
      <c r="H375" s="4">
        <v>857</v>
      </c>
      <c r="I375" s="2">
        <v>147000</v>
      </c>
      <c r="K375" s="4">
        <v>812</v>
      </c>
      <c r="L375" s="2">
        <v>144500</v>
      </c>
      <c r="O375" s="2">
        <v>129000</v>
      </c>
      <c r="P375" s="2">
        <v>225000</v>
      </c>
    </row>
    <row r="376" spans="8:16" x14ac:dyDescent="0.2">
      <c r="H376" s="4">
        <v>859</v>
      </c>
      <c r="I376" s="2">
        <v>152000</v>
      </c>
      <c r="K376" s="4">
        <v>816</v>
      </c>
      <c r="L376" s="2">
        <v>224900</v>
      </c>
      <c r="O376" s="2">
        <v>109500</v>
      </c>
      <c r="P376" s="2">
        <v>232600</v>
      </c>
    </row>
    <row r="377" spans="8:16" x14ac:dyDescent="0.2">
      <c r="H377" s="4">
        <v>860</v>
      </c>
      <c r="I377" s="2">
        <v>250000</v>
      </c>
      <c r="K377" s="4">
        <v>818</v>
      </c>
      <c r="L377" s="2">
        <v>271000</v>
      </c>
      <c r="O377" s="2">
        <v>133000</v>
      </c>
      <c r="P377" s="2">
        <v>385000</v>
      </c>
    </row>
    <row r="378" spans="8:16" x14ac:dyDescent="0.2">
      <c r="H378" s="4">
        <v>864</v>
      </c>
      <c r="I378" s="2">
        <v>132500</v>
      </c>
      <c r="K378" s="4">
        <v>820</v>
      </c>
      <c r="L378" s="2">
        <v>224000</v>
      </c>
      <c r="O378" s="2">
        <v>66500</v>
      </c>
      <c r="P378" s="2">
        <v>189000</v>
      </c>
    </row>
    <row r="379" spans="8:16" x14ac:dyDescent="0.2">
      <c r="H379" s="4">
        <v>866</v>
      </c>
      <c r="I379" s="2">
        <v>148500</v>
      </c>
      <c r="K379" s="4">
        <v>821</v>
      </c>
      <c r="L379" s="2">
        <v>183000</v>
      </c>
      <c r="O379" s="2">
        <v>148000</v>
      </c>
      <c r="P379" s="2">
        <v>185000</v>
      </c>
    </row>
    <row r="380" spans="8:16" x14ac:dyDescent="0.2">
      <c r="H380" s="4">
        <v>868</v>
      </c>
      <c r="I380" s="2">
        <v>129000</v>
      </c>
      <c r="K380" s="4">
        <v>823</v>
      </c>
      <c r="L380" s="2">
        <v>225000</v>
      </c>
      <c r="O380" s="2">
        <v>136500</v>
      </c>
      <c r="P380" s="2">
        <v>147400</v>
      </c>
    </row>
    <row r="381" spans="8:16" x14ac:dyDescent="0.2">
      <c r="H381" s="4">
        <v>871</v>
      </c>
      <c r="I381" s="2">
        <v>109500</v>
      </c>
      <c r="K381" s="4">
        <v>825</v>
      </c>
      <c r="L381" s="2">
        <v>232600</v>
      </c>
      <c r="O381" s="2">
        <v>187500</v>
      </c>
      <c r="P381" s="2">
        <v>151000</v>
      </c>
    </row>
    <row r="382" spans="8:16" x14ac:dyDescent="0.2">
      <c r="H382" s="4">
        <v>874</v>
      </c>
      <c r="I382" s="2">
        <v>133000</v>
      </c>
      <c r="K382" s="4">
        <v>826</v>
      </c>
      <c r="L382" s="2">
        <v>385000</v>
      </c>
      <c r="O382" s="2">
        <v>100000</v>
      </c>
      <c r="P382" s="2">
        <v>237000</v>
      </c>
    </row>
    <row r="383" spans="8:16" x14ac:dyDescent="0.2">
      <c r="H383" s="4">
        <v>875</v>
      </c>
      <c r="I383" s="2">
        <v>66500</v>
      </c>
      <c r="K383" s="4">
        <v>828</v>
      </c>
      <c r="L383" s="2">
        <v>189000</v>
      </c>
      <c r="O383" s="2">
        <v>145000</v>
      </c>
      <c r="P383" s="2">
        <v>144000</v>
      </c>
    </row>
    <row r="384" spans="8:16" x14ac:dyDescent="0.2">
      <c r="H384" s="4">
        <v>879</v>
      </c>
      <c r="I384" s="2">
        <v>148000</v>
      </c>
      <c r="K384" s="4">
        <v>829</v>
      </c>
      <c r="L384" s="2">
        <v>185000</v>
      </c>
      <c r="O384" s="2">
        <v>149500</v>
      </c>
      <c r="P384" s="2">
        <v>157500</v>
      </c>
    </row>
    <row r="385" spans="8:16" x14ac:dyDescent="0.2">
      <c r="H385" s="4">
        <v>880</v>
      </c>
      <c r="I385" s="2">
        <v>136500</v>
      </c>
      <c r="K385" s="4">
        <v>830</v>
      </c>
      <c r="L385" s="2">
        <v>147400</v>
      </c>
      <c r="O385" s="2">
        <v>122900</v>
      </c>
      <c r="P385" s="2">
        <v>213000</v>
      </c>
    </row>
    <row r="386" spans="8:16" x14ac:dyDescent="0.2">
      <c r="H386" s="4">
        <v>882</v>
      </c>
      <c r="I386" s="2">
        <v>187500</v>
      </c>
      <c r="K386" s="4">
        <v>832</v>
      </c>
      <c r="L386" s="2">
        <v>151000</v>
      </c>
      <c r="O386" s="2">
        <v>172500</v>
      </c>
      <c r="P386" s="2">
        <v>131500</v>
      </c>
    </row>
    <row r="387" spans="8:16" x14ac:dyDescent="0.2">
      <c r="H387" s="4">
        <v>885</v>
      </c>
      <c r="I387" s="2">
        <v>100000</v>
      </c>
      <c r="K387" s="4">
        <v>833</v>
      </c>
      <c r="L387" s="2">
        <v>237000</v>
      </c>
      <c r="O387" s="2">
        <v>154500</v>
      </c>
      <c r="P387" s="2">
        <v>215000</v>
      </c>
    </row>
    <row r="388" spans="8:16" x14ac:dyDescent="0.2">
      <c r="H388" s="4">
        <v>887</v>
      </c>
      <c r="I388" s="2">
        <v>145000</v>
      </c>
      <c r="K388" s="4">
        <v>839</v>
      </c>
      <c r="L388" s="2">
        <v>144000</v>
      </c>
      <c r="O388" s="2">
        <v>140000</v>
      </c>
      <c r="P388" s="2">
        <v>174000</v>
      </c>
    </row>
    <row r="389" spans="8:16" x14ac:dyDescent="0.2">
      <c r="H389" s="4">
        <v>890</v>
      </c>
      <c r="I389" s="2">
        <v>149500</v>
      </c>
      <c r="K389" s="4">
        <v>842</v>
      </c>
      <c r="L389" s="2">
        <v>157500</v>
      </c>
      <c r="O389" s="2">
        <v>135000</v>
      </c>
      <c r="P389" s="2">
        <v>131500</v>
      </c>
    </row>
    <row r="390" spans="8:16" x14ac:dyDescent="0.2">
      <c r="H390" s="4">
        <v>891</v>
      </c>
      <c r="I390" s="2">
        <v>122900</v>
      </c>
      <c r="K390" s="4">
        <v>847</v>
      </c>
      <c r="L390" s="2">
        <v>213000</v>
      </c>
      <c r="O390" s="2">
        <v>110000</v>
      </c>
      <c r="P390" s="2">
        <v>152000</v>
      </c>
    </row>
    <row r="391" spans="8:16" x14ac:dyDescent="0.2">
      <c r="H391" s="4">
        <v>892</v>
      </c>
      <c r="I391" s="2">
        <v>172500</v>
      </c>
      <c r="K391" s="4">
        <v>851</v>
      </c>
      <c r="L391" s="2">
        <v>131500</v>
      </c>
      <c r="O391" s="2">
        <v>153000</v>
      </c>
      <c r="P391" s="2">
        <v>250580</v>
      </c>
    </row>
    <row r="392" spans="8:16" x14ac:dyDescent="0.2">
      <c r="H392" s="4">
        <v>893</v>
      </c>
      <c r="I392" s="2">
        <v>154500</v>
      </c>
      <c r="K392" s="4">
        <v>852</v>
      </c>
      <c r="L392" s="2">
        <v>215000</v>
      </c>
      <c r="O392" s="2">
        <v>125500</v>
      </c>
      <c r="P392" s="2">
        <v>248900</v>
      </c>
    </row>
    <row r="393" spans="8:16" x14ac:dyDescent="0.2">
      <c r="H393" s="4">
        <v>896</v>
      </c>
      <c r="I393" s="2">
        <v>140000</v>
      </c>
      <c r="K393" s="4">
        <v>858</v>
      </c>
      <c r="L393" s="2">
        <v>174000</v>
      </c>
      <c r="O393" s="2">
        <v>128000</v>
      </c>
      <c r="P393" s="2">
        <v>236000</v>
      </c>
    </row>
    <row r="394" spans="8:16" x14ac:dyDescent="0.2">
      <c r="H394" s="4">
        <v>900</v>
      </c>
      <c r="I394" s="2">
        <v>135000</v>
      </c>
      <c r="K394" s="4">
        <v>862</v>
      </c>
      <c r="L394" s="2">
        <v>131500</v>
      </c>
      <c r="O394" s="2">
        <v>250000</v>
      </c>
      <c r="P394" s="2">
        <v>200500</v>
      </c>
    </row>
    <row r="395" spans="8:16" x14ac:dyDescent="0.2">
      <c r="H395" s="4">
        <v>901</v>
      </c>
      <c r="I395" s="2">
        <v>110000</v>
      </c>
      <c r="K395" s="4">
        <v>863</v>
      </c>
      <c r="L395" s="2">
        <v>152000</v>
      </c>
      <c r="O395" s="2">
        <v>131000</v>
      </c>
      <c r="P395" s="2">
        <v>303477</v>
      </c>
    </row>
    <row r="396" spans="8:16" x14ac:dyDescent="0.2">
      <c r="H396" s="4">
        <v>902</v>
      </c>
      <c r="I396" s="2">
        <v>153000</v>
      </c>
      <c r="K396" s="4">
        <v>865</v>
      </c>
      <c r="L396" s="2">
        <v>250580</v>
      </c>
      <c r="O396" s="2">
        <v>154300</v>
      </c>
      <c r="P396" s="2">
        <v>132250</v>
      </c>
    </row>
    <row r="397" spans="8:16" x14ac:dyDescent="0.2">
      <c r="H397" s="4">
        <v>905</v>
      </c>
      <c r="I397" s="2">
        <v>125500</v>
      </c>
      <c r="K397" s="4">
        <v>867</v>
      </c>
      <c r="L397" s="2">
        <v>248900</v>
      </c>
      <c r="O397" s="2">
        <v>143500</v>
      </c>
      <c r="P397" s="2">
        <v>350000</v>
      </c>
    </row>
    <row r="398" spans="8:16" x14ac:dyDescent="0.2">
      <c r="H398" s="4">
        <v>906</v>
      </c>
      <c r="I398" s="2">
        <v>128000</v>
      </c>
      <c r="K398" s="4">
        <v>870</v>
      </c>
      <c r="L398" s="2">
        <v>236000</v>
      </c>
      <c r="O398" s="2">
        <v>145000</v>
      </c>
      <c r="P398" s="2">
        <v>157000</v>
      </c>
    </row>
    <row r="399" spans="8:16" x14ac:dyDescent="0.2">
      <c r="H399" s="4">
        <v>908</v>
      </c>
      <c r="I399" s="2">
        <v>250000</v>
      </c>
      <c r="K399" s="4">
        <v>872</v>
      </c>
      <c r="L399" s="2">
        <v>200500</v>
      </c>
      <c r="O399" s="2">
        <v>75000</v>
      </c>
      <c r="P399" s="2">
        <v>178000</v>
      </c>
    </row>
    <row r="400" spans="8:16" x14ac:dyDescent="0.2">
      <c r="H400" s="4">
        <v>909</v>
      </c>
      <c r="I400" s="2">
        <v>131000</v>
      </c>
      <c r="K400" s="4">
        <v>876</v>
      </c>
      <c r="L400" s="2">
        <v>303477</v>
      </c>
      <c r="O400" s="2">
        <v>35311</v>
      </c>
      <c r="P400" s="2">
        <v>118500</v>
      </c>
    </row>
    <row r="401" spans="8:16" x14ac:dyDescent="0.2">
      <c r="H401" s="4">
        <v>911</v>
      </c>
      <c r="I401" s="2">
        <v>154300</v>
      </c>
      <c r="K401" s="4">
        <v>877</v>
      </c>
      <c r="L401" s="2">
        <v>132250</v>
      </c>
      <c r="O401" s="2">
        <v>135000</v>
      </c>
      <c r="P401" s="2">
        <v>328900</v>
      </c>
    </row>
    <row r="402" spans="8:16" x14ac:dyDescent="0.2">
      <c r="H402" s="4">
        <v>912</v>
      </c>
      <c r="I402" s="2">
        <v>143500</v>
      </c>
      <c r="K402" s="4">
        <v>878</v>
      </c>
      <c r="L402" s="2">
        <v>350000</v>
      </c>
      <c r="O402" s="2">
        <v>176500</v>
      </c>
      <c r="P402" s="2">
        <v>135500</v>
      </c>
    </row>
    <row r="403" spans="8:16" x14ac:dyDescent="0.2">
      <c r="H403" s="4">
        <v>914</v>
      </c>
      <c r="I403" s="2">
        <v>145000</v>
      </c>
      <c r="K403" s="4">
        <v>881</v>
      </c>
      <c r="L403" s="2">
        <v>157000</v>
      </c>
      <c r="O403" s="2">
        <v>145900</v>
      </c>
      <c r="P403" s="2">
        <v>268000</v>
      </c>
    </row>
    <row r="404" spans="8:16" x14ac:dyDescent="0.2">
      <c r="H404" s="4">
        <v>916</v>
      </c>
      <c r="I404" s="2">
        <v>75000</v>
      </c>
      <c r="K404" s="4">
        <v>883</v>
      </c>
      <c r="L404" s="2">
        <v>178000</v>
      </c>
      <c r="O404" s="2">
        <v>207500</v>
      </c>
      <c r="P404" s="2">
        <v>165000</v>
      </c>
    </row>
    <row r="405" spans="8:16" x14ac:dyDescent="0.2">
      <c r="H405" s="4">
        <v>917</v>
      </c>
      <c r="I405" s="2">
        <v>35311</v>
      </c>
      <c r="K405" s="4">
        <v>884</v>
      </c>
      <c r="L405" s="2">
        <v>118500</v>
      </c>
      <c r="O405" s="2">
        <v>176000</v>
      </c>
      <c r="P405" s="2">
        <v>611657</v>
      </c>
    </row>
    <row r="406" spans="8:16" x14ac:dyDescent="0.2">
      <c r="H406" s="4">
        <v>918</v>
      </c>
      <c r="I406" s="2">
        <v>135000</v>
      </c>
      <c r="K406" s="4">
        <v>886</v>
      </c>
      <c r="L406" s="2">
        <v>328900</v>
      </c>
      <c r="O406" s="2">
        <v>117500</v>
      </c>
      <c r="P406" s="2">
        <v>180000</v>
      </c>
    </row>
    <row r="407" spans="8:16" x14ac:dyDescent="0.2">
      <c r="H407" s="4">
        <v>920</v>
      </c>
      <c r="I407" s="2">
        <v>176500</v>
      </c>
      <c r="K407" s="4">
        <v>888</v>
      </c>
      <c r="L407" s="2">
        <v>135500</v>
      </c>
      <c r="O407" s="2">
        <v>242000</v>
      </c>
      <c r="P407" s="2">
        <v>240000</v>
      </c>
    </row>
    <row r="408" spans="8:16" x14ac:dyDescent="0.2">
      <c r="H408" s="4">
        <v>922</v>
      </c>
      <c r="I408" s="2">
        <v>145900</v>
      </c>
      <c r="K408" s="4">
        <v>889</v>
      </c>
      <c r="L408" s="2">
        <v>268000</v>
      </c>
      <c r="O408" s="2">
        <v>244400</v>
      </c>
      <c r="P408" s="2">
        <v>255000</v>
      </c>
    </row>
    <row r="409" spans="8:16" x14ac:dyDescent="0.2">
      <c r="H409" s="4">
        <v>925</v>
      </c>
      <c r="I409" s="2">
        <v>207500</v>
      </c>
      <c r="K409" s="4">
        <v>894</v>
      </c>
      <c r="L409" s="2">
        <v>165000</v>
      </c>
      <c r="O409" s="2">
        <v>150900</v>
      </c>
      <c r="P409" s="2">
        <v>174000</v>
      </c>
    </row>
    <row r="410" spans="8:16" x14ac:dyDescent="0.2">
      <c r="H410" s="4">
        <v>928</v>
      </c>
      <c r="I410" s="2">
        <v>176000</v>
      </c>
      <c r="K410" s="4">
        <v>899</v>
      </c>
      <c r="L410" s="2">
        <v>611657</v>
      </c>
      <c r="O410" s="2">
        <v>143000</v>
      </c>
      <c r="P410" s="2">
        <v>173733</v>
      </c>
    </row>
    <row r="411" spans="8:16" x14ac:dyDescent="0.2">
      <c r="H411" s="4">
        <v>932</v>
      </c>
      <c r="I411" s="2">
        <v>117500</v>
      </c>
      <c r="K411" s="4">
        <v>903</v>
      </c>
      <c r="L411" s="2">
        <v>180000</v>
      </c>
      <c r="O411" s="2">
        <v>137500</v>
      </c>
      <c r="P411" s="2">
        <v>238000</v>
      </c>
    </row>
    <row r="412" spans="8:16" x14ac:dyDescent="0.2">
      <c r="H412" s="4">
        <v>935</v>
      </c>
      <c r="I412" s="2">
        <v>242000</v>
      </c>
      <c r="K412" s="4">
        <v>904</v>
      </c>
      <c r="L412" s="2">
        <v>240000</v>
      </c>
      <c r="O412" s="2">
        <v>143000</v>
      </c>
      <c r="P412" s="2">
        <v>201000</v>
      </c>
    </row>
    <row r="413" spans="8:16" x14ac:dyDescent="0.2">
      <c r="H413" s="4">
        <v>940</v>
      </c>
      <c r="I413" s="2">
        <v>244400</v>
      </c>
      <c r="K413" s="4">
        <v>907</v>
      </c>
      <c r="L413" s="2">
        <v>255000</v>
      </c>
      <c r="O413" s="2">
        <v>197500</v>
      </c>
      <c r="P413" s="2">
        <v>169990</v>
      </c>
    </row>
    <row r="414" spans="8:16" x14ac:dyDescent="0.2">
      <c r="H414" s="4">
        <v>941</v>
      </c>
      <c r="I414" s="2">
        <v>150900</v>
      </c>
      <c r="K414" s="4">
        <v>910</v>
      </c>
      <c r="L414" s="2">
        <v>174000</v>
      </c>
      <c r="O414" s="2">
        <v>129000</v>
      </c>
      <c r="P414" s="2">
        <v>193000</v>
      </c>
    </row>
    <row r="415" spans="8:16" x14ac:dyDescent="0.2">
      <c r="H415" s="4">
        <v>944</v>
      </c>
      <c r="I415" s="2">
        <v>143000</v>
      </c>
      <c r="K415" s="4">
        <v>915</v>
      </c>
      <c r="L415" s="2">
        <v>173733</v>
      </c>
      <c r="O415" s="2">
        <v>119900</v>
      </c>
      <c r="P415" s="2">
        <v>175000</v>
      </c>
    </row>
    <row r="416" spans="8:16" x14ac:dyDescent="0.2">
      <c r="H416" s="4">
        <v>945</v>
      </c>
      <c r="I416" s="2">
        <v>137500</v>
      </c>
      <c r="K416" s="4">
        <v>919</v>
      </c>
      <c r="L416" s="2">
        <v>238000</v>
      </c>
      <c r="O416" s="2">
        <v>133900</v>
      </c>
      <c r="P416" s="2">
        <v>285000</v>
      </c>
    </row>
    <row r="417" spans="8:16" x14ac:dyDescent="0.2">
      <c r="H417" s="4">
        <v>947</v>
      </c>
      <c r="I417" s="2">
        <v>143000</v>
      </c>
      <c r="K417" s="4">
        <v>921</v>
      </c>
      <c r="L417" s="2">
        <v>201000</v>
      </c>
      <c r="O417" s="2">
        <v>172000</v>
      </c>
      <c r="P417" s="2">
        <v>236500</v>
      </c>
    </row>
    <row r="418" spans="8:16" x14ac:dyDescent="0.2">
      <c r="H418" s="4">
        <v>950</v>
      </c>
      <c r="I418" s="2">
        <v>197500</v>
      </c>
      <c r="K418" s="4">
        <v>923</v>
      </c>
      <c r="L418" s="2">
        <v>169990</v>
      </c>
      <c r="O418" s="2">
        <v>127500</v>
      </c>
      <c r="P418" s="2">
        <v>222000</v>
      </c>
    </row>
    <row r="419" spans="8:16" x14ac:dyDescent="0.2">
      <c r="H419" s="4">
        <v>951</v>
      </c>
      <c r="I419" s="2">
        <v>129000</v>
      </c>
      <c r="K419" s="4">
        <v>924</v>
      </c>
      <c r="L419" s="2">
        <v>193000</v>
      </c>
      <c r="O419" s="2">
        <v>145000</v>
      </c>
      <c r="P419" s="2">
        <v>201000</v>
      </c>
    </row>
    <row r="420" spans="8:16" x14ac:dyDescent="0.2">
      <c r="H420" s="4">
        <v>952</v>
      </c>
      <c r="I420" s="2">
        <v>119900</v>
      </c>
      <c r="K420" s="4">
        <v>926</v>
      </c>
      <c r="L420" s="2">
        <v>175000</v>
      </c>
      <c r="O420" s="2">
        <v>124000</v>
      </c>
      <c r="P420" s="2">
        <v>320000</v>
      </c>
    </row>
    <row r="421" spans="8:16" x14ac:dyDescent="0.2">
      <c r="H421" s="4">
        <v>953</v>
      </c>
      <c r="I421" s="2">
        <v>133900</v>
      </c>
      <c r="K421" s="4">
        <v>927</v>
      </c>
      <c r="L421" s="2">
        <v>285000</v>
      </c>
      <c r="O421" s="2">
        <v>132000</v>
      </c>
      <c r="P421" s="2">
        <v>190000</v>
      </c>
    </row>
    <row r="422" spans="8:16" x14ac:dyDescent="0.2">
      <c r="H422" s="4">
        <v>954</v>
      </c>
      <c r="I422" s="2">
        <v>172000</v>
      </c>
      <c r="K422" s="4">
        <v>929</v>
      </c>
      <c r="L422" s="2">
        <v>236500</v>
      </c>
      <c r="O422" s="2">
        <v>116500</v>
      </c>
      <c r="P422" s="2">
        <v>79900</v>
      </c>
    </row>
    <row r="423" spans="8:16" x14ac:dyDescent="0.2">
      <c r="H423" s="4">
        <v>955</v>
      </c>
      <c r="I423" s="2">
        <v>127500</v>
      </c>
      <c r="K423" s="4">
        <v>930</v>
      </c>
      <c r="L423" s="2">
        <v>222000</v>
      </c>
      <c r="O423" s="2">
        <v>272000</v>
      </c>
      <c r="P423" s="2">
        <v>184900</v>
      </c>
    </row>
    <row r="424" spans="8:16" x14ac:dyDescent="0.2">
      <c r="H424" s="4">
        <v>956</v>
      </c>
      <c r="I424" s="2">
        <v>145000</v>
      </c>
      <c r="K424" s="4">
        <v>931</v>
      </c>
      <c r="L424" s="2">
        <v>201000</v>
      </c>
      <c r="O424" s="2">
        <v>155000</v>
      </c>
      <c r="P424" s="2">
        <v>253000</v>
      </c>
    </row>
    <row r="425" spans="8:16" x14ac:dyDescent="0.2">
      <c r="H425" s="4">
        <v>957</v>
      </c>
      <c r="I425" s="2">
        <v>124000</v>
      </c>
      <c r="K425" s="4">
        <v>933</v>
      </c>
      <c r="L425" s="2">
        <v>320000</v>
      </c>
      <c r="O425" s="2">
        <v>135000</v>
      </c>
      <c r="P425" s="2">
        <v>239799</v>
      </c>
    </row>
    <row r="426" spans="8:16" x14ac:dyDescent="0.2">
      <c r="H426" s="4">
        <v>958</v>
      </c>
      <c r="I426" s="2">
        <v>132000</v>
      </c>
      <c r="K426" s="4">
        <v>934</v>
      </c>
      <c r="L426" s="2">
        <v>190000</v>
      </c>
      <c r="O426" s="2">
        <v>140000</v>
      </c>
      <c r="P426" s="2">
        <v>214000</v>
      </c>
    </row>
    <row r="427" spans="8:16" x14ac:dyDescent="0.2">
      <c r="H427" s="4">
        <v>961</v>
      </c>
      <c r="I427" s="2">
        <v>116500</v>
      </c>
      <c r="K427" s="4">
        <v>936</v>
      </c>
      <c r="L427" s="2">
        <v>79900</v>
      </c>
      <c r="O427" s="2">
        <v>135000</v>
      </c>
      <c r="P427" s="2">
        <v>150000</v>
      </c>
    </row>
    <row r="428" spans="8:16" x14ac:dyDescent="0.2">
      <c r="H428" s="4">
        <v>962</v>
      </c>
      <c r="I428" s="2">
        <v>272000</v>
      </c>
      <c r="K428" s="4">
        <v>937</v>
      </c>
      <c r="L428" s="2">
        <v>184900</v>
      </c>
      <c r="O428" s="2">
        <v>99500</v>
      </c>
      <c r="P428" s="2">
        <v>270000</v>
      </c>
    </row>
    <row r="429" spans="8:16" x14ac:dyDescent="0.2">
      <c r="H429" s="4">
        <v>963</v>
      </c>
      <c r="I429" s="2">
        <v>155000</v>
      </c>
      <c r="K429" s="4">
        <v>938</v>
      </c>
      <c r="L429" s="2">
        <v>253000</v>
      </c>
      <c r="O429" s="2">
        <v>110000</v>
      </c>
      <c r="P429" s="2">
        <v>192500</v>
      </c>
    </row>
    <row r="430" spans="8:16" x14ac:dyDescent="0.2">
      <c r="H430" s="4">
        <v>968</v>
      </c>
      <c r="I430" s="2">
        <v>135000</v>
      </c>
      <c r="K430" s="4">
        <v>939</v>
      </c>
      <c r="L430" s="2">
        <v>239799</v>
      </c>
      <c r="O430" s="2">
        <v>178400</v>
      </c>
      <c r="P430" s="2">
        <v>185000</v>
      </c>
    </row>
    <row r="431" spans="8:16" x14ac:dyDescent="0.2">
      <c r="H431" s="4">
        <v>970</v>
      </c>
      <c r="I431" s="2">
        <v>140000</v>
      </c>
      <c r="K431" s="4">
        <v>942</v>
      </c>
      <c r="L431" s="2">
        <v>214000</v>
      </c>
      <c r="O431" s="2">
        <v>126000</v>
      </c>
      <c r="P431" s="2">
        <v>155000</v>
      </c>
    </row>
    <row r="432" spans="8:16" x14ac:dyDescent="0.2">
      <c r="H432" s="4">
        <v>971</v>
      </c>
      <c r="I432" s="2">
        <v>135000</v>
      </c>
      <c r="K432" s="4">
        <v>943</v>
      </c>
      <c r="L432" s="2">
        <v>150000</v>
      </c>
      <c r="O432" s="2">
        <v>125000</v>
      </c>
      <c r="P432" s="2">
        <v>239000</v>
      </c>
    </row>
    <row r="433" spans="8:16" x14ac:dyDescent="0.2">
      <c r="H433" s="4">
        <v>973</v>
      </c>
      <c r="I433" s="2">
        <v>99500</v>
      </c>
      <c r="K433" s="4">
        <v>948</v>
      </c>
      <c r="L433" s="2">
        <v>270000</v>
      </c>
      <c r="O433" s="2">
        <v>117000</v>
      </c>
      <c r="P433" s="2">
        <v>214900</v>
      </c>
    </row>
    <row r="434" spans="8:16" x14ac:dyDescent="0.2">
      <c r="H434" s="4">
        <v>979</v>
      </c>
      <c r="I434" s="2">
        <v>110000</v>
      </c>
      <c r="K434" s="4">
        <v>949</v>
      </c>
      <c r="L434" s="2">
        <v>192500</v>
      </c>
      <c r="O434" s="2">
        <v>195000</v>
      </c>
      <c r="P434" s="2">
        <v>178900</v>
      </c>
    </row>
    <row r="435" spans="8:16" x14ac:dyDescent="0.2">
      <c r="H435" s="4">
        <v>981</v>
      </c>
      <c r="I435" s="2">
        <v>178400</v>
      </c>
      <c r="K435" s="4">
        <v>959</v>
      </c>
      <c r="L435" s="2">
        <v>185000</v>
      </c>
      <c r="O435" s="2">
        <v>187000</v>
      </c>
      <c r="P435" s="2">
        <v>173000</v>
      </c>
    </row>
    <row r="436" spans="8:16" x14ac:dyDescent="0.2">
      <c r="H436" s="4">
        <v>985</v>
      </c>
      <c r="I436" s="2">
        <v>126000</v>
      </c>
      <c r="K436" s="4">
        <v>960</v>
      </c>
      <c r="L436" s="2">
        <v>155000</v>
      </c>
      <c r="O436" s="2">
        <v>121600</v>
      </c>
      <c r="P436" s="2">
        <v>182000</v>
      </c>
    </row>
    <row r="437" spans="8:16" x14ac:dyDescent="0.2">
      <c r="H437" s="4">
        <v>986</v>
      </c>
      <c r="I437" s="2">
        <v>125000</v>
      </c>
      <c r="K437" s="4">
        <v>964</v>
      </c>
      <c r="L437" s="2">
        <v>239000</v>
      </c>
      <c r="O437" s="2">
        <v>136500</v>
      </c>
      <c r="P437" s="2">
        <v>165000</v>
      </c>
    </row>
    <row r="438" spans="8:16" x14ac:dyDescent="0.2">
      <c r="H438" s="4">
        <v>987</v>
      </c>
      <c r="I438" s="2">
        <v>117000</v>
      </c>
      <c r="K438" s="4">
        <v>965</v>
      </c>
      <c r="L438" s="2">
        <v>214900</v>
      </c>
      <c r="O438" s="2">
        <v>185000</v>
      </c>
      <c r="P438" s="2">
        <v>85500</v>
      </c>
    </row>
    <row r="439" spans="8:16" x14ac:dyDescent="0.2">
      <c r="H439" s="4">
        <v>989</v>
      </c>
      <c r="I439" s="2">
        <v>195000</v>
      </c>
      <c r="K439" s="4">
        <v>966</v>
      </c>
      <c r="L439" s="2">
        <v>178900</v>
      </c>
      <c r="O439" s="2">
        <v>136905</v>
      </c>
      <c r="P439" s="2">
        <v>199900</v>
      </c>
    </row>
    <row r="440" spans="8:16" x14ac:dyDescent="0.2">
      <c r="H440" s="4">
        <v>993</v>
      </c>
      <c r="I440" s="2">
        <v>187000</v>
      </c>
      <c r="K440" s="4">
        <v>972</v>
      </c>
      <c r="L440" s="2">
        <v>173000</v>
      </c>
      <c r="O440" s="2">
        <v>149900</v>
      </c>
      <c r="P440" s="2">
        <v>139000</v>
      </c>
    </row>
    <row r="441" spans="8:16" x14ac:dyDescent="0.2">
      <c r="H441" s="4">
        <v>996</v>
      </c>
      <c r="I441" s="2">
        <v>121600</v>
      </c>
      <c r="K441" s="4">
        <v>974</v>
      </c>
      <c r="L441" s="2">
        <v>182000</v>
      </c>
      <c r="O441" s="2">
        <v>163500</v>
      </c>
      <c r="P441" s="2">
        <v>336000</v>
      </c>
    </row>
    <row r="442" spans="8:16" x14ac:dyDescent="0.2">
      <c r="H442" s="4">
        <v>997</v>
      </c>
      <c r="I442" s="2">
        <v>136500</v>
      </c>
      <c r="K442" s="4">
        <v>976</v>
      </c>
      <c r="L442" s="2">
        <v>165000</v>
      </c>
      <c r="O442" s="2">
        <v>88000</v>
      </c>
      <c r="P442" s="2">
        <v>159895</v>
      </c>
    </row>
    <row r="443" spans="8:16" x14ac:dyDescent="0.2">
      <c r="H443" s="4">
        <v>998</v>
      </c>
      <c r="I443" s="2">
        <v>185000</v>
      </c>
      <c r="K443" s="4">
        <v>977</v>
      </c>
      <c r="L443" s="2">
        <v>85500</v>
      </c>
      <c r="O443" s="2">
        <v>135000</v>
      </c>
      <c r="P443" s="2">
        <v>255900</v>
      </c>
    </row>
    <row r="444" spans="8:16" x14ac:dyDescent="0.2">
      <c r="H444" s="4">
        <v>1004</v>
      </c>
      <c r="I444" s="2">
        <v>136905</v>
      </c>
      <c r="K444" s="4">
        <v>978</v>
      </c>
      <c r="L444" s="2">
        <v>199900</v>
      </c>
      <c r="O444" s="2">
        <v>100000</v>
      </c>
      <c r="P444" s="2">
        <v>395192</v>
      </c>
    </row>
    <row r="445" spans="8:16" x14ac:dyDescent="0.2">
      <c r="H445" s="4">
        <v>1006</v>
      </c>
      <c r="I445" s="2">
        <v>149900</v>
      </c>
      <c r="K445" s="4">
        <v>980</v>
      </c>
      <c r="L445" s="2">
        <v>139000</v>
      </c>
      <c r="O445" s="2">
        <v>119200</v>
      </c>
      <c r="P445" s="2">
        <v>197000</v>
      </c>
    </row>
    <row r="446" spans="8:16" x14ac:dyDescent="0.2">
      <c r="H446" s="4">
        <v>1007</v>
      </c>
      <c r="I446" s="2">
        <v>163500</v>
      </c>
      <c r="K446" s="4">
        <v>982</v>
      </c>
      <c r="L446" s="2">
        <v>336000</v>
      </c>
      <c r="O446" s="2">
        <v>187500</v>
      </c>
      <c r="P446" s="2">
        <v>348000</v>
      </c>
    </row>
    <row r="447" spans="8:16" x14ac:dyDescent="0.2">
      <c r="H447" s="4">
        <v>1008</v>
      </c>
      <c r="I447" s="2">
        <v>88000</v>
      </c>
      <c r="K447" s="4">
        <v>983</v>
      </c>
      <c r="L447" s="2">
        <v>159895</v>
      </c>
      <c r="O447" s="2">
        <v>87000</v>
      </c>
      <c r="P447" s="2">
        <v>173900</v>
      </c>
    </row>
    <row r="448" spans="8:16" x14ac:dyDescent="0.2">
      <c r="H448" s="4">
        <v>1011</v>
      </c>
      <c r="I448" s="2">
        <v>135000</v>
      </c>
      <c r="K448" s="4">
        <v>984</v>
      </c>
      <c r="L448" s="2">
        <v>255900</v>
      </c>
      <c r="O448" s="2">
        <v>287000</v>
      </c>
      <c r="P448" s="2">
        <v>337500</v>
      </c>
    </row>
    <row r="449" spans="8:16" x14ac:dyDescent="0.2">
      <c r="H449" s="4">
        <v>1012</v>
      </c>
      <c r="I449" s="2">
        <v>100000</v>
      </c>
      <c r="K449" s="4">
        <v>988</v>
      </c>
      <c r="L449" s="2">
        <v>395192</v>
      </c>
      <c r="O449" s="2">
        <v>112500</v>
      </c>
      <c r="P449" s="2">
        <v>206000</v>
      </c>
    </row>
    <row r="450" spans="8:16" x14ac:dyDescent="0.2">
      <c r="H450" s="4">
        <v>1015</v>
      </c>
      <c r="I450" s="2">
        <v>119200</v>
      </c>
      <c r="K450" s="4">
        <v>990</v>
      </c>
      <c r="L450" s="2">
        <v>197000</v>
      </c>
      <c r="O450" s="2">
        <v>167500</v>
      </c>
      <c r="P450" s="2">
        <v>232000</v>
      </c>
    </row>
    <row r="451" spans="8:16" x14ac:dyDescent="0.2">
      <c r="H451" s="4">
        <v>1018</v>
      </c>
      <c r="I451" s="2">
        <v>187500</v>
      </c>
      <c r="K451" s="4">
        <v>991</v>
      </c>
      <c r="L451" s="2">
        <v>348000</v>
      </c>
      <c r="O451" s="2">
        <v>105000</v>
      </c>
      <c r="P451" s="2">
        <v>181000</v>
      </c>
    </row>
    <row r="452" spans="8:16" x14ac:dyDescent="0.2">
      <c r="H452" s="4">
        <v>1023</v>
      </c>
      <c r="I452" s="2">
        <v>87000</v>
      </c>
      <c r="K452" s="4">
        <v>994</v>
      </c>
      <c r="L452" s="2">
        <v>173900</v>
      </c>
      <c r="O452" s="2">
        <v>118000</v>
      </c>
      <c r="P452" s="2">
        <v>240000</v>
      </c>
    </row>
    <row r="453" spans="8:16" x14ac:dyDescent="0.2">
      <c r="H453" s="4">
        <v>1025</v>
      </c>
      <c r="I453" s="2">
        <v>287000</v>
      </c>
      <c r="K453" s="4">
        <v>995</v>
      </c>
      <c r="L453" s="2">
        <v>337500</v>
      </c>
      <c r="O453" s="2">
        <v>97000</v>
      </c>
      <c r="P453" s="2">
        <v>165000</v>
      </c>
    </row>
    <row r="454" spans="8:16" x14ac:dyDescent="0.2">
      <c r="H454" s="4">
        <v>1026</v>
      </c>
      <c r="I454" s="2">
        <v>112500</v>
      </c>
      <c r="K454" s="4">
        <v>1000</v>
      </c>
      <c r="L454" s="2">
        <v>206000</v>
      </c>
      <c r="O454" s="2">
        <v>80000</v>
      </c>
      <c r="P454" s="2">
        <v>227000</v>
      </c>
    </row>
    <row r="455" spans="8:16" x14ac:dyDescent="0.2">
      <c r="H455" s="4">
        <v>1027</v>
      </c>
      <c r="I455" s="2">
        <v>167500</v>
      </c>
      <c r="K455" s="4">
        <v>1003</v>
      </c>
      <c r="L455" s="2">
        <v>232000</v>
      </c>
      <c r="O455" s="2">
        <v>155000</v>
      </c>
      <c r="P455" s="2">
        <v>203000</v>
      </c>
    </row>
    <row r="456" spans="8:16" x14ac:dyDescent="0.2">
      <c r="H456" s="4">
        <v>1029</v>
      </c>
      <c r="I456" s="2">
        <v>105000</v>
      </c>
      <c r="K456" s="4">
        <v>1005</v>
      </c>
      <c r="L456" s="2">
        <v>181000</v>
      </c>
      <c r="O456" s="2">
        <v>173000</v>
      </c>
      <c r="P456" s="2">
        <v>160000</v>
      </c>
    </row>
    <row r="457" spans="8:16" x14ac:dyDescent="0.2">
      <c r="H457" s="4">
        <v>1030</v>
      </c>
      <c r="I457" s="2">
        <v>118000</v>
      </c>
      <c r="K457" s="4">
        <v>1009</v>
      </c>
      <c r="L457" s="2">
        <v>240000</v>
      </c>
      <c r="O457" s="2">
        <v>84900</v>
      </c>
      <c r="P457" s="2">
        <v>213490</v>
      </c>
    </row>
    <row r="458" spans="8:16" x14ac:dyDescent="0.2">
      <c r="H458" s="4">
        <v>1039</v>
      </c>
      <c r="I458" s="2">
        <v>97000</v>
      </c>
      <c r="K458" s="4">
        <v>1013</v>
      </c>
      <c r="L458" s="2">
        <v>165000</v>
      </c>
      <c r="O458" s="2">
        <v>165000</v>
      </c>
      <c r="P458" s="2">
        <v>176000</v>
      </c>
    </row>
    <row r="459" spans="8:16" x14ac:dyDescent="0.2">
      <c r="H459" s="4">
        <v>1040</v>
      </c>
      <c r="I459" s="2">
        <v>80000</v>
      </c>
      <c r="K459" s="4">
        <v>1016</v>
      </c>
      <c r="L459" s="2">
        <v>227000</v>
      </c>
      <c r="O459" s="2">
        <v>144500</v>
      </c>
      <c r="P459" s="2">
        <v>194000</v>
      </c>
    </row>
    <row r="460" spans="8:16" x14ac:dyDescent="0.2">
      <c r="H460" s="4">
        <v>1041</v>
      </c>
      <c r="I460" s="2">
        <v>155000</v>
      </c>
      <c r="K460" s="4">
        <v>1017</v>
      </c>
      <c r="L460" s="2">
        <v>203000</v>
      </c>
      <c r="O460" s="2">
        <v>180000</v>
      </c>
      <c r="P460" s="2">
        <v>191000</v>
      </c>
    </row>
    <row r="461" spans="8:16" x14ac:dyDescent="0.2">
      <c r="H461" s="4">
        <v>1042</v>
      </c>
      <c r="I461" s="2">
        <v>173000</v>
      </c>
      <c r="K461" s="4">
        <v>1019</v>
      </c>
      <c r="L461" s="2">
        <v>160000</v>
      </c>
      <c r="O461" s="2">
        <v>220000</v>
      </c>
      <c r="P461" s="2">
        <v>293077</v>
      </c>
    </row>
    <row r="462" spans="8:16" x14ac:dyDescent="0.2">
      <c r="H462" s="4">
        <v>1050</v>
      </c>
      <c r="I462" s="2">
        <v>84900</v>
      </c>
      <c r="K462" s="4">
        <v>1020</v>
      </c>
      <c r="L462" s="2">
        <v>213490</v>
      </c>
      <c r="O462" s="2">
        <v>81000</v>
      </c>
      <c r="P462" s="2">
        <v>160000</v>
      </c>
    </row>
    <row r="463" spans="8:16" x14ac:dyDescent="0.2">
      <c r="H463" s="4">
        <v>1053</v>
      </c>
      <c r="I463" s="2">
        <v>165000</v>
      </c>
      <c r="K463" s="4">
        <v>1021</v>
      </c>
      <c r="L463" s="2">
        <v>176000</v>
      </c>
      <c r="O463" s="2">
        <v>154000</v>
      </c>
      <c r="P463" s="2">
        <v>310000</v>
      </c>
    </row>
    <row r="464" spans="8:16" x14ac:dyDescent="0.2">
      <c r="H464" s="4">
        <v>1054</v>
      </c>
      <c r="I464" s="2">
        <v>144500</v>
      </c>
      <c r="K464" s="4">
        <v>1022</v>
      </c>
      <c r="L464" s="2">
        <v>194000</v>
      </c>
      <c r="O464" s="2">
        <v>167900</v>
      </c>
      <c r="P464" s="2">
        <v>230000</v>
      </c>
    </row>
    <row r="465" spans="8:16" x14ac:dyDescent="0.2">
      <c r="H465" s="4">
        <v>1056</v>
      </c>
      <c r="I465" s="2">
        <v>180000</v>
      </c>
      <c r="K465" s="4">
        <v>1024</v>
      </c>
      <c r="L465" s="2">
        <v>191000</v>
      </c>
      <c r="O465" s="2">
        <v>151400</v>
      </c>
      <c r="P465" s="2">
        <v>119750</v>
      </c>
    </row>
    <row r="466" spans="8:16" x14ac:dyDescent="0.2">
      <c r="H466" s="4">
        <v>1060</v>
      </c>
      <c r="I466" s="2">
        <v>220000</v>
      </c>
      <c r="K466" s="4">
        <v>1028</v>
      </c>
      <c r="L466" s="2">
        <v>293077</v>
      </c>
      <c r="O466" s="2">
        <v>135000</v>
      </c>
      <c r="P466" s="2">
        <v>315500</v>
      </c>
    </row>
    <row r="467" spans="8:16" x14ac:dyDescent="0.2">
      <c r="H467" s="4">
        <v>1062</v>
      </c>
      <c r="I467" s="2">
        <v>81000</v>
      </c>
      <c r="K467" s="4">
        <v>1031</v>
      </c>
      <c r="L467" s="2">
        <v>160000</v>
      </c>
      <c r="O467" s="2">
        <v>135000</v>
      </c>
      <c r="P467" s="2">
        <v>287000</v>
      </c>
    </row>
    <row r="468" spans="8:16" x14ac:dyDescent="0.2">
      <c r="H468" s="4">
        <v>1065</v>
      </c>
      <c r="I468" s="2">
        <v>154000</v>
      </c>
      <c r="K468" s="4">
        <v>1033</v>
      </c>
      <c r="L468" s="2">
        <v>310000</v>
      </c>
      <c r="O468" s="2">
        <v>154000</v>
      </c>
      <c r="P468" s="2">
        <v>196000</v>
      </c>
    </row>
    <row r="469" spans="8:16" x14ac:dyDescent="0.2">
      <c r="H469" s="4">
        <v>1068</v>
      </c>
      <c r="I469" s="2">
        <v>167900</v>
      </c>
      <c r="K469" s="4">
        <v>1034</v>
      </c>
      <c r="L469" s="2">
        <v>230000</v>
      </c>
      <c r="O469" s="2">
        <v>91500</v>
      </c>
      <c r="P469" s="2">
        <v>262280</v>
      </c>
    </row>
    <row r="470" spans="8:16" x14ac:dyDescent="0.2">
      <c r="H470" s="4">
        <v>1069</v>
      </c>
      <c r="I470" s="2">
        <v>151400</v>
      </c>
      <c r="K470" s="4">
        <v>1035</v>
      </c>
      <c r="L470" s="2">
        <v>119750</v>
      </c>
      <c r="O470" s="2">
        <v>159500</v>
      </c>
      <c r="P470" s="2">
        <v>278000</v>
      </c>
    </row>
    <row r="471" spans="8:16" x14ac:dyDescent="0.2">
      <c r="H471" s="4">
        <v>1070</v>
      </c>
      <c r="I471" s="2">
        <v>135000</v>
      </c>
      <c r="K471" s="4">
        <v>1037</v>
      </c>
      <c r="L471" s="2">
        <v>315500</v>
      </c>
      <c r="O471" s="2">
        <v>219500</v>
      </c>
      <c r="P471" s="2">
        <v>556581</v>
      </c>
    </row>
    <row r="472" spans="8:16" x14ac:dyDescent="0.2">
      <c r="H472" s="4">
        <v>1071</v>
      </c>
      <c r="I472" s="2">
        <v>135000</v>
      </c>
      <c r="K472" s="4">
        <v>1038</v>
      </c>
      <c r="L472" s="2">
        <v>287000</v>
      </c>
      <c r="O472" s="2">
        <v>170000</v>
      </c>
      <c r="P472" s="2">
        <v>145000</v>
      </c>
    </row>
    <row r="473" spans="8:16" x14ac:dyDescent="0.2">
      <c r="H473" s="4">
        <v>1072</v>
      </c>
      <c r="I473" s="2">
        <v>154000</v>
      </c>
      <c r="K473" s="4">
        <v>1043</v>
      </c>
      <c r="L473" s="2">
        <v>196000</v>
      </c>
      <c r="O473" s="2">
        <v>138800</v>
      </c>
      <c r="P473" s="2">
        <v>176485</v>
      </c>
    </row>
    <row r="474" spans="8:16" x14ac:dyDescent="0.2">
      <c r="H474" s="4">
        <v>1073</v>
      </c>
      <c r="I474" s="2">
        <v>91500</v>
      </c>
      <c r="K474" s="4">
        <v>1044</v>
      </c>
      <c r="L474" s="2">
        <v>262280</v>
      </c>
      <c r="O474" s="2">
        <v>145000</v>
      </c>
      <c r="P474" s="2">
        <v>200141</v>
      </c>
    </row>
    <row r="475" spans="8:16" x14ac:dyDescent="0.2">
      <c r="H475" s="4">
        <v>1074</v>
      </c>
      <c r="I475" s="2">
        <v>159500</v>
      </c>
      <c r="K475" s="4">
        <v>1045</v>
      </c>
      <c r="L475" s="2">
        <v>278000</v>
      </c>
      <c r="O475" s="2">
        <v>133000</v>
      </c>
      <c r="P475" s="2">
        <v>255000</v>
      </c>
    </row>
    <row r="476" spans="8:16" x14ac:dyDescent="0.2">
      <c r="H476" s="4">
        <v>1076</v>
      </c>
      <c r="I476" s="2">
        <v>219500</v>
      </c>
      <c r="K476" s="4">
        <v>1047</v>
      </c>
      <c r="L476" s="2">
        <v>556581</v>
      </c>
      <c r="O476" s="2">
        <v>160000</v>
      </c>
      <c r="P476" s="2">
        <v>185850</v>
      </c>
    </row>
    <row r="477" spans="8:16" x14ac:dyDescent="0.2">
      <c r="H477" s="4">
        <v>1077</v>
      </c>
      <c r="I477" s="2">
        <v>170000</v>
      </c>
      <c r="K477" s="4">
        <v>1048</v>
      </c>
      <c r="L477" s="2">
        <v>145000</v>
      </c>
      <c r="O477" s="2">
        <v>83500</v>
      </c>
      <c r="P477" s="2">
        <v>248000</v>
      </c>
    </row>
    <row r="478" spans="8:16" x14ac:dyDescent="0.2">
      <c r="H478" s="4">
        <v>1078</v>
      </c>
      <c r="I478" s="2">
        <v>138800</v>
      </c>
      <c r="K478" s="4">
        <v>1051</v>
      </c>
      <c r="L478" s="2">
        <v>176485</v>
      </c>
      <c r="O478" s="2">
        <v>146000</v>
      </c>
      <c r="P478" s="2">
        <v>335000</v>
      </c>
    </row>
    <row r="479" spans="8:16" x14ac:dyDescent="0.2">
      <c r="H479" s="4">
        <v>1081</v>
      </c>
      <c r="I479" s="2">
        <v>145000</v>
      </c>
      <c r="K479" s="4">
        <v>1052</v>
      </c>
      <c r="L479" s="2">
        <v>200141</v>
      </c>
      <c r="O479" s="2">
        <v>129000</v>
      </c>
      <c r="P479" s="2">
        <v>213500</v>
      </c>
    </row>
    <row r="480" spans="8:16" x14ac:dyDescent="0.2">
      <c r="H480" s="4">
        <v>1082</v>
      </c>
      <c r="I480" s="2">
        <v>133000</v>
      </c>
      <c r="K480" s="4">
        <v>1055</v>
      </c>
      <c r="L480" s="2">
        <v>255000</v>
      </c>
      <c r="O480" s="2">
        <v>170000</v>
      </c>
      <c r="P480" s="2">
        <v>328000</v>
      </c>
    </row>
    <row r="481" spans="8:16" x14ac:dyDescent="0.2">
      <c r="H481" s="4">
        <v>1084</v>
      </c>
      <c r="I481" s="2">
        <v>160000</v>
      </c>
      <c r="K481" s="4">
        <v>1057</v>
      </c>
      <c r="L481" s="2">
        <v>185850</v>
      </c>
      <c r="O481" s="2">
        <v>157000</v>
      </c>
      <c r="P481" s="2">
        <v>178000</v>
      </c>
    </row>
    <row r="482" spans="8:16" x14ac:dyDescent="0.2">
      <c r="H482" s="4">
        <v>1087</v>
      </c>
      <c r="I482" s="2">
        <v>83500</v>
      </c>
      <c r="K482" s="4">
        <v>1058</v>
      </c>
      <c r="L482" s="2">
        <v>248000</v>
      </c>
      <c r="O482" s="2">
        <v>60000</v>
      </c>
      <c r="P482" s="2">
        <v>194000</v>
      </c>
    </row>
    <row r="483" spans="8:16" x14ac:dyDescent="0.2">
      <c r="H483" s="4">
        <v>1094</v>
      </c>
      <c r="I483" s="2">
        <v>146000</v>
      </c>
      <c r="K483" s="4">
        <v>1059</v>
      </c>
      <c r="L483" s="2">
        <v>335000</v>
      </c>
      <c r="O483" s="2">
        <v>119500</v>
      </c>
      <c r="P483" s="2">
        <v>155900</v>
      </c>
    </row>
    <row r="484" spans="8:16" x14ac:dyDescent="0.2">
      <c r="H484" s="4">
        <v>1095</v>
      </c>
      <c r="I484" s="2">
        <v>129000</v>
      </c>
      <c r="K484" s="4">
        <v>1061</v>
      </c>
      <c r="L484" s="2">
        <v>213500</v>
      </c>
      <c r="O484" s="2">
        <v>135000</v>
      </c>
      <c r="P484" s="2">
        <v>126000</v>
      </c>
    </row>
    <row r="485" spans="8:16" x14ac:dyDescent="0.2">
      <c r="H485" s="4">
        <v>1098</v>
      </c>
      <c r="I485" s="2">
        <v>170000</v>
      </c>
      <c r="K485" s="4">
        <v>1066</v>
      </c>
      <c r="L485" s="2">
        <v>328000</v>
      </c>
      <c r="O485" s="2">
        <v>159500</v>
      </c>
      <c r="P485" s="2">
        <v>192000</v>
      </c>
    </row>
    <row r="486" spans="8:16" x14ac:dyDescent="0.2">
      <c r="H486" s="4">
        <v>1100</v>
      </c>
      <c r="I486" s="2">
        <v>157000</v>
      </c>
      <c r="K486" s="4">
        <v>1067</v>
      </c>
      <c r="L486" s="2">
        <v>178000</v>
      </c>
      <c r="O486" s="2">
        <v>106000</v>
      </c>
      <c r="P486" s="2">
        <v>187500</v>
      </c>
    </row>
    <row r="487" spans="8:16" x14ac:dyDescent="0.2">
      <c r="H487" s="4">
        <v>1101</v>
      </c>
      <c r="I487" s="2">
        <v>60000</v>
      </c>
      <c r="K487" s="4">
        <v>1075</v>
      </c>
      <c r="L487" s="2">
        <v>194000</v>
      </c>
      <c r="O487" s="2">
        <v>205000</v>
      </c>
      <c r="P487" s="2">
        <v>147000</v>
      </c>
    </row>
    <row r="488" spans="8:16" x14ac:dyDescent="0.2">
      <c r="H488" s="4">
        <v>1102</v>
      </c>
      <c r="I488" s="2">
        <v>119500</v>
      </c>
      <c r="K488" s="4">
        <v>1079</v>
      </c>
      <c r="L488" s="2">
        <v>155900</v>
      </c>
      <c r="O488" s="2">
        <v>129900</v>
      </c>
      <c r="P488" s="2">
        <v>252000</v>
      </c>
    </row>
    <row r="489" spans="8:16" x14ac:dyDescent="0.2">
      <c r="H489" s="4">
        <v>1103</v>
      </c>
      <c r="I489" s="2">
        <v>135000</v>
      </c>
      <c r="K489" s="4">
        <v>1080</v>
      </c>
      <c r="L489" s="2">
        <v>126000</v>
      </c>
      <c r="O489" s="2">
        <v>134500</v>
      </c>
      <c r="P489" s="2">
        <v>137500</v>
      </c>
    </row>
    <row r="490" spans="8:16" x14ac:dyDescent="0.2">
      <c r="H490" s="4">
        <v>1104</v>
      </c>
      <c r="I490" s="2">
        <v>159500</v>
      </c>
      <c r="K490" s="4">
        <v>1083</v>
      </c>
      <c r="L490" s="2">
        <v>192000</v>
      </c>
      <c r="O490" s="2">
        <v>117000</v>
      </c>
      <c r="P490" s="2">
        <v>197000</v>
      </c>
    </row>
    <row r="491" spans="8:16" x14ac:dyDescent="0.2">
      <c r="H491" s="4">
        <v>1105</v>
      </c>
      <c r="I491" s="2">
        <v>106000</v>
      </c>
      <c r="K491" s="4">
        <v>1085</v>
      </c>
      <c r="L491" s="2">
        <v>187500</v>
      </c>
      <c r="O491" s="2">
        <v>130000</v>
      </c>
      <c r="P491" s="2">
        <v>160000</v>
      </c>
    </row>
    <row r="492" spans="8:16" x14ac:dyDescent="0.2">
      <c r="H492" s="4">
        <v>1112</v>
      </c>
      <c r="I492" s="2">
        <v>205000</v>
      </c>
      <c r="K492" s="4">
        <v>1086</v>
      </c>
      <c r="L492" s="2">
        <v>147000</v>
      </c>
      <c r="O492" s="2">
        <v>140000</v>
      </c>
      <c r="P492" s="2">
        <v>136500</v>
      </c>
    </row>
    <row r="493" spans="8:16" x14ac:dyDescent="0.2">
      <c r="H493" s="4">
        <v>1113</v>
      </c>
      <c r="I493" s="2">
        <v>129900</v>
      </c>
      <c r="K493" s="4">
        <v>1088</v>
      </c>
      <c r="L493" s="2">
        <v>252000</v>
      </c>
      <c r="O493" s="2">
        <v>133700</v>
      </c>
      <c r="P493" s="2">
        <v>176432</v>
      </c>
    </row>
    <row r="494" spans="8:16" x14ac:dyDescent="0.2">
      <c r="H494" s="4">
        <v>1114</v>
      </c>
      <c r="I494" s="2">
        <v>134500</v>
      </c>
      <c r="K494" s="4">
        <v>1089</v>
      </c>
      <c r="L494" s="2">
        <v>137500</v>
      </c>
      <c r="O494" s="2">
        <v>112000</v>
      </c>
      <c r="P494" s="2">
        <v>127000</v>
      </c>
    </row>
    <row r="495" spans="8:16" x14ac:dyDescent="0.2">
      <c r="H495" s="4">
        <v>1115</v>
      </c>
      <c r="I495" s="2">
        <v>117000</v>
      </c>
      <c r="K495" s="4">
        <v>1090</v>
      </c>
      <c r="L495" s="2">
        <v>197000</v>
      </c>
      <c r="O495" s="2">
        <v>118000</v>
      </c>
      <c r="P495" s="2">
        <v>325000</v>
      </c>
    </row>
    <row r="496" spans="8:16" x14ac:dyDescent="0.2">
      <c r="H496" s="4">
        <v>1118</v>
      </c>
      <c r="I496" s="2">
        <v>130000</v>
      </c>
      <c r="K496" s="4">
        <v>1092</v>
      </c>
      <c r="L496" s="2">
        <v>160000</v>
      </c>
      <c r="O496" s="2">
        <v>115000</v>
      </c>
      <c r="P496" s="2">
        <v>179900</v>
      </c>
    </row>
    <row r="497" spans="8:16" x14ac:dyDescent="0.2">
      <c r="H497" s="4">
        <v>1119</v>
      </c>
      <c r="I497" s="2">
        <v>140000</v>
      </c>
      <c r="K497" s="4">
        <v>1093</v>
      </c>
      <c r="L497" s="2">
        <v>136500</v>
      </c>
      <c r="O497" s="2">
        <v>140000</v>
      </c>
      <c r="P497" s="2">
        <v>274725</v>
      </c>
    </row>
    <row r="498" spans="8:16" x14ac:dyDescent="0.2">
      <c r="H498" s="4">
        <v>1120</v>
      </c>
      <c r="I498" s="2">
        <v>133700</v>
      </c>
      <c r="K498" s="4">
        <v>1096</v>
      </c>
      <c r="L498" s="2">
        <v>176432</v>
      </c>
      <c r="O498" s="2">
        <v>119000</v>
      </c>
      <c r="P498" s="2">
        <v>181000</v>
      </c>
    </row>
    <row r="499" spans="8:16" x14ac:dyDescent="0.2">
      <c r="H499" s="4">
        <v>1123</v>
      </c>
      <c r="I499" s="2">
        <v>112000</v>
      </c>
      <c r="K499" s="4">
        <v>1097</v>
      </c>
      <c r="L499" s="2">
        <v>127000</v>
      </c>
      <c r="O499" s="2">
        <v>94000</v>
      </c>
      <c r="P499" s="2">
        <v>280000</v>
      </c>
    </row>
    <row r="500" spans="8:16" x14ac:dyDescent="0.2">
      <c r="H500" s="4">
        <v>1124</v>
      </c>
      <c r="I500" s="2">
        <v>118000</v>
      </c>
      <c r="K500" s="4">
        <v>1106</v>
      </c>
      <c r="L500" s="2">
        <v>325000</v>
      </c>
      <c r="O500" s="2">
        <v>139000</v>
      </c>
      <c r="P500" s="2">
        <v>188000</v>
      </c>
    </row>
    <row r="501" spans="8:16" x14ac:dyDescent="0.2">
      <c r="H501" s="4">
        <v>1126</v>
      </c>
      <c r="I501" s="2">
        <v>115000</v>
      </c>
      <c r="K501" s="4">
        <v>1107</v>
      </c>
      <c r="L501" s="2">
        <v>179900</v>
      </c>
      <c r="O501" s="2">
        <v>197500</v>
      </c>
      <c r="P501" s="2">
        <v>318000</v>
      </c>
    </row>
    <row r="502" spans="8:16" x14ac:dyDescent="0.2">
      <c r="H502" s="4">
        <v>1130</v>
      </c>
      <c r="I502" s="2">
        <v>140000</v>
      </c>
      <c r="K502" s="4">
        <v>1108</v>
      </c>
      <c r="L502" s="2">
        <v>274725</v>
      </c>
      <c r="O502" s="2">
        <v>80000</v>
      </c>
      <c r="P502" s="2">
        <v>184100</v>
      </c>
    </row>
    <row r="503" spans="8:16" x14ac:dyDescent="0.2">
      <c r="H503" s="4">
        <v>1137</v>
      </c>
      <c r="I503" s="2">
        <v>119000</v>
      </c>
      <c r="K503" s="4">
        <v>1109</v>
      </c>
      <c r="L503" s="2">
        <v>181000</v>
      </c>
      <c r="O503" s="2">
        <v>180000</v>
      </c>
      <c r="P503" s="2">
        <v>212900</v>
      </c>
    </row>
    <row r="504" spans="8:16" x14ac:dyDescent="0.2">
      <c r="H504" s="4">
        <v>1138</v>
      </c>
      <c r="I504" s="2">
        <v>94000</v>
      </c>
      <c r="K504" s="4">
        <v>1110</v>
      </c>
      <c r="L504" s="2">
        <v>280000</v>
      </c>
      <c r="O504" s="2">
        <v>174500</v>
      </c>
      <c r="P504" s="2">
        <v>163900</v>
      </c>
    </row>
    <row r="505" spans="8:16" x14ac:dyDescent="0.2">
      <c r="H505" s="4">
        <v>1141</v>
      </c>
      <c r="I505" s="2">
        <v>139000</v>
      </c>
      <c r="K505" s="4">
        <v>1111</v>
      </c>
      <c r="L505" s="2">
        <v>188000</v>
      </c>
      <c r="O505" s="2">
        <v>124000</v>
      </c>
      <c r="P505" s="2">
        <v>174000</v>
      </c>
    </row>
    <row r="506" spans="8:16" x14ac:dyDescent="0.2">
      <c r="H506" s="4">
        <v>1142</v>
      </c>
      <c r="I506" s="2">
        <v>197500</v>
      </c>
      <c r="K506" s="4">
        <v>1116</v>
      </c>
      <c r="L506" s="2">
        <v>318000</v>
      </c>
      <c r="O506" s="2">
        <v>149900</v>
      </c>
      <c r="P506" s="2">
        <v>259000</v>
      </c>
    </row>
    <row r="507" spans="8:16" x14ac:dyDescent="0.2">
      <c r="H507" s="4">
        <v>1144</v>
      </c>
      <c r="I507" s="2">
        <v>80000</v>
      </c>
      <c r="K507" s="4">
        <v>1117</v>
      </c>
      <c r="L507" s="2">
        <v>184100</v>
      </c>
      <c r="O507" s="2">
        <v>201800</v>
      </c>
      <c r="P507" s="2">
        <v>215000</v>
      </c>
    </row>
    <row r="508" spans="8:16" x14ac:dyDescent="0.2">
      <c r="H508" s="4">
        <v>1147</v>
      </c>
      <c r="I508" s="2">
        <v>180000</v>
      </c>
      <c r="K508" s="4">
        <v>1122</v>
      </c>
      <c r="L508" s="2">
        <v>212900</v>
      </c>
      <c r="O508" s="2">
        <v>218000</v>
      </c>
      <c r="P508" s="2">
        <v>93500</v>
      </c>
    </row>
    <row r="509" spans="8:16" x14ac:dyDescent="0.2">
      <c r="H509" s="4">
        <v>1148</v>
      </c>
      <c r="I509" s="2">
        <v>174500</v>
      </c>
      <c r="K509" s="4">
        <v>1125</v>
      </c>
      <c r="L509" s="2">
        <v>163900</v>
      </c>
      <c r="O509" s="2">
        <v>185000</v>
      </c>
      <c r="P509" s="2">
        <v>239500</v>
      </c>
    </row>
    <row r="510" spans="8:16" x14ac:dyDescent="0.2">
      <c r="H510" s="4">
        <v>1151</v>
      </c>
      <c r="I510" s="2">
        <v>124000</v>
      </c>
      <c r="K510" s="4">
        <v>1127</v>
      </c>
      <c r="L510" s="2">
        <v>174000</v>
      </c>
      <c r="O510" s="2">
        <v>146000</v>
      </c>
      <c r="P510" s="2">
        <v>169000</v>
      </c>
    </row>
    <row r="511" spans="8:16" x14ac:dyDescent="0.2">
      <c r="H511" s="4">
        <v>1152</v>
      </c>
      <c r="I511" s="2">
        <v>149900</v>
      </c>
      <c r="K511" s="4">
        <v>1128</v>
      </c>
      <c r="L511" s="2">
        <v>259000</v>
      </c>
      <c r="O511" s="2">
        <v>224000</v>
      </c>
      <c r="P511" s="2">
        <v>196000</v>
      </c>
    </row>
    <row r="512" spans="8:16" x14ac:dyDescent="0.2">
      <c r="H512" s="4">
        <v>1155</v>
      </c>
      <c r="I512" s="2">
        <v>201800</v>
      </c>
      <c r="K512" s="4">
        <v>1129</v>
      </c>
      <c r="L512" s="2">
        <v>215000</v>
      </c>
      <c r="O512" s="2">
        <v>129000</v>
      </c>
      <c r="P512" s="2">
        <v>424870</v>
      </c>
    </row>
    <row r="513" spans="8:16" x14ac:dyDescent="0.2">
      <c r="H513" s="4">
        <v>1156</v>
      </c>
      <c r="I513" s="2">
        <v>218000</v>
      </c>
      <c r="K513" s="4">
        <v>1132</v>
      </c>
      <c r="L513" s="2">
        <v>93500</v>
      </c>
      <c r="O513" s="2">
        <v>108959</v>
      </c>
      <c r="P513" s="2">
        <v>116900</v>
      </c>
    </row>
    <row r="514" spans="8:16" x14ac:dyDescent="0.2">
      <c r="H514" s="4">
        <v>1160</v>
      </c>
      <c r="I514" s="2">
        <v>185000</v>
      </c>
      <c r="K514" s="4">
        <v>1134</v>
      </c>
      <c r="L514" s="2">
        <v>239500</v>
      </c>
      <c r="O514" s="2">
        <v>235000</v>
      </c>
      <c r="P514" s="2">
        <v>143000</v>
      </c>
    </row>
    <row r="515" spans="8:16" x14ac:dyDescent="0.2">
      <c r="H515" s="4">
        <v>1161</v>
      </c>
      <c r="I515" s="2">
        <v>146000</v>
      </c>
      <c r="K515" s="4">
        <v>1135</v>
      </c>
      <c r="L515" s="2">
        <v>169000</v>
      </c>
      <c r="O515" s="2">
        <v>171000</v>
      </c>
      <c r="P515" s="2">
        <v>230000</v>
      </c>
    </row>
    <row r="516" spans="8:16" x14ac:dyDescent="0.2">
      <c r="H516" s="4">
        <v>1162</v>
      </c>
      <c r="I516" s="2">
        <v>224000</v>
      </c>
      <c r="K516" s="4">
        <v>1139</v>
      </c>
      <c r="L516" s="2">
        <v>196000</v>
      </c>
      <c r="O516" s="2">
        <v>163000</v>
      </c>
      <c r="P516" s="2">
        <v>179900</v>
      </c>
    </row>
    <row r="517" spans="8:16" x14ac:dyDescent="0.2">
      <c r="H517" s="4">
        <v>1163</v>
      </c>
      <c r="I517" s="2">
        <v>129000</v>
      </c>
      <c r="K517" s="4">
        <v>1143</v>
      </c>
      <c r="L517" s="2">
        <v>424870</v>
      </c>
      <c r="O517" s="2">
        <v>200500</v>
      </c>
      <c r="P517" s="2">
        <v>230000</v>
      </c>
    </row>
    <row r="518" spans="8:16" x14ac:dyDescent="0.2">
      <c r="H518" s="4">
        <v>1164</v>
      </c>
      <c r="I518" s="2">
        <v>108959</v>
      </c>
      <c r="K518" s="4">
        <v>1149</v>
      </c>
      <c r="L518" s="2">
        <v>116900</v>
      </c>
      <c r="O518" s="2">
        <v>119500</v>
      </c>
      <c r="P518" s="2">
        <v>235128</v>
      </c>
    </row>
    <row r="519" spans="8:16" x14ac:dyDescent="0.2">
      <c r="H519" s="4">
        <v>1169</v>
      </c>
      <c r="I519" s="2">
        <v>235000</v>
      </c>
      <c r="K519" s="4">
        <v>1150</v>
      </c>
      <c r="L519" s="2">
        <v>143000</v>
      </c>
      <c r="O519" s="2">
        <v>115000</v>
      </c>
      <c r="P519" s="2">
        <v>194000</v>
      </c>
    </row>
    <row r="520" spans="8:16" x14ac:dyDescent="0.2">
      <c r="H520" s="4">
        <v>1171</v>
      </c>
      <c r="I520" s="2">
        <v>171000</v>
      </c>
      <c r="K520" s="4">
        <v>1153</v>
      </c>
      <c r="L520" s="2">
        <v>230000</v>
      </c>
      <c r="O520" s="2">
        <v>186700</v>
      </c>
      <c r="P520" s="2">
        <v>233170</v>
      </c>
    </row>
    <row r="521" spans="8:16" x14ac:dyDescent="0.2">
      <c r="H521" s="4">
        <v>1172</v>
      </c>
      <c r="I521" s="2">
        <v>163000</v>
      </c>
      <c r="K521" s="4">
        <v>1157</v>
      </c>
      <c r="L521" s="2">
        <v>179900</v>
      </c>
      <c r="O521" s="2">
        <v>95000</v>
      </c>
      <c r="P521" s="2">
        <v>245350</v>
      </c>
    </row>
    <row r="522" spans="8:16" x14ac:dyDescent="0.2">
      <c r="H522" s="4">
        <v>1174</v>
      </c>
      <c r="I522" s="2">
        <v>200500</v>
      </c>
      <c r="K522" s="4">
        <v>1158</v>
      </c>
      <c r="L522" s="2">
        <v>230000</v>
      </c>
      <c r="O522" s="2">
        <v>168000</v>
      </c>
      <c r="P522" s="2">
        <v>173000</v>
      </c>
    </row>
    <row r="523" spans="8:16" x14ac:dyDescent="0.2">
      <c r="H523" s="4">
        <v>1177</v>
      </c>
      <c r="I523" s="2">
        <v>119500</v>
      </c>
      <c r="K523" s="4">
        <v>1159</v>
      </c>
      <c r="L523" s="2">
        <v>235128</v>
      </c>
      <c r="O523" s="2">
        <v>158000</v>
      </c>
      <c r="P523" s="2">
        <v>625000</v>
      </c>
    </row>
    <row r="524" spans="8:16" x14ac:dyDescent="0.2">
      <c r="H524" s="4">
        <v>1178</v>
      </c>
      <c r="I524" s="2">
        <v>115000</v>
      </c>
      <c r="K524" s="4">
        <v>1165</v>
      </c>
      <c r="L524" s="2">
        <v>194000</v>
      </c>
      <c r="O524" s="2">
        <v>148000</v>
      </c>
      <c r="P524" s="2">
        <v>171900</v>
      </c>
    </row>
    <row r="525" spans="8:16" x14ac:dyDescent="0.2">
      <c r="H525" s="4">
        <v>1185</v>
      </c>
      <c r="I525" s="2">
        <v>186700</v>
      </c>
      <c r="K525" s="4">
        <v>1166</v>
      </c>
      <c r="L525" s="2">
        <v>233170</v>
      </c>
      <c r="O525" s="2">
        <v>116050</v>
      </c>
      <c r="P525" s="2">
        <v>285000</v>
      </c>
    </row>
    <row r="526" spans="8:16" x14ac:dyDescent="0.2">
      <c r="H526" s="4">
        <v>1187</v>
      </c>
      <c r="I526" s="2">
        <v>95000</v>
      </c>
      <c r="K526" s="4">
        <v>1167</v>
      </c>
      <c r="L526" s="2">
        <v>245350</v>
      </c>
      <c r="O526" s="2">
        <v>153500</v>
      </c>
      <c r="P526" s="2">
        <v>392500</v>
      </c>
    </row>
    <row r="527" spans="8:16" x14ac:dyDescent="0.2">
      <c r="H527" s="4">
        <v>1191</v>
      </c>
      <c r="I527" s="2">
        <v>168000</v>
      </c>
      <c r="K527" s="4">
        <v>1168</v>
      </c>
      <c r="L527" s="2">
        <v>173000</v>
      </c>
      <c r="O527" s="2">
        <v>271900</v>
      </c>
      <c r="P527" s="2">
        <v>745000</v>
      </c>
    </row>
    <row r="528" spans="8:16" x14ac:dyDescent="0.2">
      <c r="H528" s="4">
        <v>1195</v>
      </c>
      <c r="I528" s="2">
        <v>158000</v>
      </c>
      <c r="K528" s="4">
        <v>1170</v>
      </c>
      <c r="L528" s="2">
        <v>625000</v>
      </c>
      <c r="O528" s="2">
        <v>107000</v>
      </c>
      <c r="P528" s="2">
        <v>262000</v>
      </c>
    </row>
    <row r="529" spans="8:16" x14ac:dyDescent="0.2">
      <c r="H529" s="4">
        <v>1200</v>
      </c>
      <c r="I529" s="2">
        <v>148000</v>
      </c>
      <c r="K529" s="4">
        <v>1173</v>
      </c>
      <c r="L529" s="2">
        <v>171900</v>
      </c>
      <c r="O529" s="2">
        <v>140000</v>
      </c>
      <c r="P529" s="2">
        <v>195000</v>
      </c>
    </row>
    <row r="530" spans="8:16" x14ac:dyDescent="0.2">
      <c r="H530" s="4">
        <v>1201</v>
      </c>
      <c r="I530" s="2">
        <v>116050</v>
      </c>
      <c r="K530" s="4">
        <v>1176</v>
      </c>
      <c r="L530" s="2">
        <v>285000</v>
      </c>
      <c r="O530" s="2">
        <v>113000</v>
      </c>
      <c r="P530" s="2">
        <v>189000</v>
      </c>
    </row>
    <row r="531" spans="8:16" x14ac:dyDescent="0.2">
      <c r="H531" s="4">
        <v>1205</v>
      </c>
      <c r="I531" s="2">
        <v>153500</v>
      </c>
      <c r="K531" s="4">
        <v>1182</v>
      </c>
      <c r="L531" s="2">
        <v>392500</v>
      </c>
      <c r="O531" s="2">
        <v>145000</v>
      </c>
      <c r="P531" s="2">
        <v>174000</v>
      </c>
    </row>
    <row r="532" spans="8:16" x14ac:dyDescent="0.2">
      <c r="H532" s="4">
        <v>1206</v>
      </c>
      <c r="I532" s="2">
        <v>271900</v>
      </c>
      <c r="K532" s="4">
        <v>1183</v>
      </c>
      <c r="L532" s="2">
        <v>745000</v>
      </c>
      <c r="O532" s="2">
        <v>134500</v>
      </c>
      <c r="P532" s="2">
        <v>125000</v>
      </c>
    </row>
    <row r="533" spans="8:16" x14ac:dyDescent="0.2">
      <c r="H533" s="4">
        <v>1207</v>
      </c>
      <c r="I533" s="2">
        <v>107000</v>
      </c>
      <c r="K533" s="4">
        <v>1188</v>
      </c>
      <c r="L533" s="2">
        <v>262000</v>
      </c>
      <c r="O533" s="2">
        <v>125000</v>
      </c>
      <c r="P533" s="2">
        <v>165000</v>
      </c>
    </row>
    <row r="534" spans="8:16" x14ac:dyDescent="0.2">
      <c r="H534" s="4">
        <v>1209</v>
      </c>
      <c r="I534" s="2">
        <v>140000</v>
      </c>
      <c r="K534" s="4">
        <v>1189</v>
      </c>
      <c r="L534" s="2">
        <v>195000</v>
      </c>
      <c r="O534" s="2">
        <v>91500</v>
      </c>
      <c r="P534" s="2">
        <v>176000</v>
      </c>
    </row>
    <row r="535" spans="8:16" x14ac:dyDescent="0.2">
      <c r="H535" s="4">
        <v>1213</v>
      </c>
      <c r="I535" s="2">
        <v>113000</v>
      </c>
      <c r="K535" s="4">
        <v>1190</v>
      </c>
      <c r="L535" s="2">
        <v>189000</v>
      </c>
      <c r="O535" s="2">
        <v>115000</v>
      </c>
      <c r="P535" s="2">
        <v>219210</v>
      </c>
    </row>
    <row r="536" spans="8:16" x14ac:dyDescent="0.2">
      <c r="H536" s="4">
        <v>1214</v>
      </c>
      <c r="I536" s="2">
        <v>145000</v>
      </c>
      <c r="K536" s="4">
        <v>1192</v>
      </c>
      <c r="L536" s="2">
        <v>174000</v>
      </c>
      <c r="O536" s="2">
        <v>134000</v>
      </c>
      <c r="P536" s="2">
        <v>178000</v>
      </c>
    </row>
    <row r="537" spans="8:16" x14ac:dyDescent="0.2">
      <c r="H537" s="4">
        <v>1215</v>
      </c>
      <c r="I537" s="2">
        <v>134500</v>
      </c>
      <c r="K537" s="4">
        <v>1193</v>
      </c>
      <c r="L537" s="2">
        <v>125000</v>
      </c>
      <c r="O537" s="2">
        <v>143000</v>
      </c>
      <c r="P537" s="2">
        <v>197900</v>
      </c>
    </row>
    <row r="538" spans="8:16" x14ac:dyDescent="0.2">
      <c r="H538" s="4">
        <v>1216</v>
      </c>
      <c r="I538" s="2">
        <v>125000</v>
      </c>
      <c r="K538" s="4">
        <v>1194</v>
      </c>
      <c r="L538" s="2">
        <v>165000</v>
      </c>
      <c r="O538" s="2">
        <v>137900</v>
      </c>
      <c r="P538" s="2">
        <v>213000</v>
      </c>
    </row>
    <row r="539" spans="8:16" x14ac:dyDescent="0.2">
      <c r="H539" s="4">
        <v>1220</v>
      </c>
      <c r="I539" s="2">
        <v>91500</v>
      </c>
      <c r="K539" s="4">
        <v>1196</v>
      </c>
      <c r="L539" s="2">
        <v>176000</v>
      </c>
      <c r="O539" s="2">
        <v>145000</v>
      </c>
      <c r="P539" s="2">
        <v>200000</v>
      </c>
    </row>
    <row r="540" spans="8:16" x14ac:dyDescent="0.2">
      <c r="H540" s="4">
        <v>1221</v>
      </c>
      <c r="I540" s="2">
        <v>115000</v>
      </c>
      <c r="K540" s="4">
        <v>1197</v>
      </c>
      <c r="L540" s="2">
        <v>219210</v>
      </c>
      <c r="O540" s="2">
        <v>147000</v>
      </c>
      <c r="P540" s="2">
        <v>290000</v>
      </c>
    </row>
    <row r="541" spans="8:16" x14ac:dyDescent="0.2">
      <c r="H541" s="4">
        <v>1222</v>
      </c>
      <c r="I541" s="2">
        <v>134000</v>
      </c>
      <c r="K541" s="4">
        <v>1199</v>
      </c>
      <c r="L541" s="2">
        <v>178000</v>
      </c>
      <c r="O541" s="2">
        <v>127000</v>
      </c>
      <c r="P541" s="2">
        <v>189000</v>
      </c>
    </row>
    <row r="542" spans="8:16" x14ac:dyDescent="0.2">
      <c r="H542" s="4">
        <v>1223</v>
      </c>
      <c r="I542" s="2">
        <v>143000</v>
      </c>
      <c r="K542" s="4">
        <v>1202</v>
      </c>
      <c r="L542" s="2">
        <v>197900</v>
      </c>
      <c r="O542" s="2">
        <v>190000</v>
      </c>
      <c r="P542" s="2">
        <v>229456</v>
      </c>
    </row>
    <row r="543" spans="8:16" x14ac:dyDescent="0.2">
      <c r="H543" s="4">
        <v>1224</v>
      </c>
      <c r="I543" s="2">
        <v>137900</v>
      </c>
      <c r="K543" s="4">
        <v>1204</v>
      </c>
      <c r="L543" s="2">
        <v>213000</v>
      </c>
      <c r="O543" s="2">
        <v>132500</v>
      </c>
      <c r="P543" s="2">
        <v>184000</v>
      </c>
    </row>
    <row r="544" spans="8:16" x14ac:dyDescent="0.2">
      <c r="H544" s="4">
        <v>1226</v>
      </c>
      <c r="I544" s="2">
        <v>145000</v>
      </c>
      <c r="K544" s="4">
        <v>1208</v>
      </c>
      <c r="L544" s="2">
        <v>200000</v>
      </c>
      <c r="O544" s="2">
        <v>142000</v>
      </c>
      <c r="P544" s="2">
        <v>214000</v>
      </c>
    </row>
    <row r="545" spans="8:16" x14ac:dyDescent="0.2">
      <c r="H545" s="4">
        <v>1228</v>
      </c>
      <c r="I545" s="2">
        <v>147000</v>
      </c>
      <c r="K545" s="4">
        <v>1210</v>
      </c>
      <c r="L545" s="2">
        <v>290000</v>
      </c>
      <c r="O545" s="2">
        <v>170000</v>
      </c>
      <c r="P545" s="2">
        <v>367294</v>
      </c>
    </row>
    <row r="546" spans="8:16" x14ac:dyDescent="0.2">
      <c r="H546" s="4">
        <v>1230</v>
      </c>
      <c r="I546" s="2">
        <v>127000</v>
      </c>
      <c r="K546" s="4">
        <v>1211</v>
      </c>
      <c r="L546" s="2">
        <v>189000</v>
      </c>
      <c r="O546" s="2">
        <v>178000</v>
      </c>
      <c r="P546" s="2">
        <v>130000</v>
      </c>
    </row>
    <row r="547" spans="8:16" x14ac:dyDescent="0.2">
      <c r="H547" s="4">
        <v>1231</v>
      </c>
      <c r="I547" s="2">
        <v>190000</v>
      </c>
      <c r="K547" s="4">
        <v>1218</v>
      </c>
      <c r="L547" s="2">
        <v>229456</v>
      </c>
      <c r="O547" s="2">
        <v>169900</v>
      </c>
      <c r="P547" s="2">
        <v>175500</v>
      </c>
    </row>
    <row r="548" spans="8:16" x14ac:dyDescent="0.2">
      <c r="H548" s="4">
        <v>1232</v>
      </c>
      <c r="I548" s="2">
        <v>132500</v>
      </c>
      <c r="K548" s="4">
        <v>1225</v>
      </c>
      <c r="L548" s="2">
        <v>184000</v>
      </c>
      <c r="O548" s="2">
        <v>119000</v>
      </c>
      <c r="P548" s="2">
        <v>195000</v>
      </c>
    </row>
    <row r="549" spans="8:16" x14ac:dyDescent="0.2">
      <c r="H549" s="4">
        <v>1234</v>
      </c>
      <c r="I549" s="2">
        <v>142000</v>
      </c>
      <c r="K549" s="4">
        <v>1227</v>
      </c>
      <c r="L549" s="2">
        <v>214000</v>
      </c>
      <c r="O549" s="2">
        <v>244000</v>
      </c>
      <c r="P549" s="2">
        <v>142500</v>
      </c>
    </row>
    <row r="550" spans="8:16" x14ac:dyDescent="0.2">
      <c r="H550" s="4">
        <v>1243</v>
      </c>
      <c r="I550" s="2">
        <v>170000</v>
      </c>
      <c r="K550" s="4">
        <v>1229</v>
      </c>
      <c r="L550" s="2">
        <v>367294</v>
      </c>
      <c r="O550" s="2">
        <v>130000</v>
      </c>
      <c r="P550" s="2">
        <v>265900</v>
      </c>
    </row>
    <row r="551" spans="8:16" x14ac:dyDescent="0.2">
      <c r="H551" s="4">
        <v>1246</v>
      </c>
      <c r="I551" s="2">
        <v>178000</v>
      </c>
      <c r="K551" s="4">
        <v>1235</v>
      </c>
      <c r="L551" s="2">
        <v>130000</v>
      </c>
      <c r="O551" s="2">
        <v>294000</v>
      </c>
      <c r="P551" s="2">
        <v>224900</v>
      </c>
    </row>
    <row r="552" spans="8:16" x14ac:dyDescent="0.2">
      <c r="H552" s="4">
        <v>1248</v>
      </c>
      <c r="I552" s="2">
        <v>169900</v>
      </c>
      <c r="K552" s="4">
        <v>1237</v>
      </c>
      <c r="L552" s="2">
        <v>175500</v>
      </c>
      <c r="O552" s="2">
        <v>151000</v>
      </c>
      <c r="P552" s="2">
        <v>248328</v>
      </c>
    </row>
    <row r="553" spans="8:16" x14ac:dyDescent="0.2">
      <c r="H553" s="4">
        <v>1250</v>
      </c>
      <c r="I553" s="2">
        <v>119000</v>
      </c>
      <c r="K553" s="4">
        <v>1238</v>
      </c>
      <c r="L553" s="2">
        <v>195000</v>
      </c>
      <c r="O553" s="2">
        <v>128900</v>
      </c>
      <c r="P553" s="2">
        <v>465000</v>
      </c>
    </row>
    <row r="554" spans="8:16" x14ac:dyDescent="0.2">
      <c r="H554" s="4">
        <v>1251</v>
      </c>
      <c r="I554" s="2">
        <v>244000</v>
      </c>
      <c r="K554" s="4">
        <v>1239</v>
      </c>
      <c r="L554" s="2">
        <v>142500</v>
      </c>
      <c r="O554" s="2">
        <v>161500</v>
      </c>
      <c r="P554" s="2">
        <v>230000</v>
      </c>
    </row>
    <row r="555" spans="8:16" x14ac:dyDescent="0.2">
      <c r="H555" s="4">
        <v>1253</v>
      </c>
      <c r="I555" s="2">
        <v>130000</v>
      </c>
      <c r="K555" s="4">
        <v>1240</v>
      </c>
      <c r="L555" s="2">
        <v>265900</v>
      </c>
      <c r="O555" s="2">
        <v>122000</v>
      </c>
      <c r="P555" s="2">
        <v>186500</v>
      </c>
    </row>
    <row r="556" spans="8:16" x14ac:dyDescent="0.2">
      <c r="H556" s="4">
        <v>1254</v>
      </c>
      <c r="I556" s="2">
        <v>294000</v>
      </c>
      <c r="K556" s="4">
        <v>1241</v>
      </c>
      <c r="L556" s="2">
        <v>224900</v>
      </c>
      <c r="O556" s="2">
        <v>381000</v>
      </c>
      <c r="P556" s="2">
        <v>171750</v>
      </c>
    </row>
    <row r="557" spans="8:16" x14ac:dyDescent="0.2">
      <c r="H557" s="4">
        <v>1260</v>
      </c>
      <c r="I557" s="2">
        <v>151000</v>
      </c>
      <c r="K557" s="4">
        <v>1242</v>
      </c>
      <c r="L557" s="2">
        <v>248328</v>
      </c>
      <c r="O557" s="2">
        <v>144000</v>
      </c>
      <c r="P557" s="2">
        <v>165400</v>
      </c>
    </row>
    <row r="558" spans="8:16" x14ac:dyDescent="0.2">
      <c r="H558" s="4">
        <v>1262</v>
      </c>
      <c r="I558" s="2">
        <v>128900</v>
      </c>
      <c r="K558" s="4">
        <v>1244</v>
      </c>
      <c r="L558" s="2">
        <v>465000</v>
      </c>
      <c r="O558" s="2">
        <v>185750</v>
      </c>
      <c r="P558" s="2">
        <v>301500</v>
      </c>
    </row>
    <row r="559" spans="8:16" x14ac:dyDescent="0.2">
      <c r="H559" s="4">
        <v>1263</v>
      </c>
      <c r="I559" s="2">
        <v>161500</v>
      </c>
      <c r="K559" s="4">
        <v>1245</v>
      </c>
      <c r="L559" s="2">
        <v>230000</v>
      </c>
      <c r="O559" s="2">
        <v>137000</v>
      </c>
      <c r="P559" s="2">
        <v>99900</v>
      </c>
    </row>
    <row r="560" spans="8:16" x14ac:dyDescent="0.2">
      <c r="H560" s="4">
        <v>1267</v>
      </c>
      <c r="I560" s="2">
        <v>122000</v>
      </c>
      <c r="K560" s="4">
        <v>1247</v>
      </c>
      <c r="L560" s="2">
        <v>186500</v>
      </c>
      <c r="O560" s="2">
        <v>177000</v>
      </c>
      <c r="P560" s="2">
        <v>190000</v>
      </c>
    </row>
    <row r="561" spans="8:16" x14ac:dyDescent="0.2">
      <c r="H561" s="4">
        <v>1269</v>
      </c>
      <c r="I561" s="2">
        <v>381000</v>
      </c>
      <c r="K561" s="4">
        <v>1252</v>
      </c>
      <c r="L561" s="2">
        <v>171750</v>
      </c>
      <c r="O561" s="2">
        <v>137000</v>
      </c>
      <c r="P561" s="2">
        <v>181000</v>
      </c>
    </row>
    <row r="562" spans="8:16" x14ac:dyDescent="0.2">
      <c r="H562" s="4">
        <v>1270</v>
      </c>
      <c r="I562" s="2">
        <v>144000</v>
      </c>
      <c r="K562" s="4">
        <v>1255</v>
      </c>
      <c r="L562" s="2">
        <v>165400</v>
      </c>
      <c r="O562" s="2">
        <v>162000</v>
      </c>
      <c r="P562" s="2">
        <v>180500</v>
      </c>
    </row>
    <row r="563" spans="8:16" x14ac:dyDescent="0.2">
      <c r="H563" s="4">
        <v>1272</v>
      </c>
      <c r="I563" s="2">
        <v>185750</v>
      </c>
      <c r="K563" s="4">
        <v>1257</v>
      </c>
      <c r="L563" s="2">
        <v>301500</v>
      </c>
      <c r="O563" s="2">
        <v>197900</v>
      </c>
      <c r="P563" s="2">
        <v>181000</v>
      </c>
    </row>
    <row r="564" spans="8:16" x14ac:dyDescent="0.2">
      <c r="H564" s="4">
        <v>1273</v>
      </c>
      <c r="I564" s="2">
        <v>137000</v>
      </c>
      <c r="K564" s="4">
        <v>1258</v>
      </c>
      <c r="L564" s="2">
        <v>99900</v>
      </c>
      <c r="O564" s="2">
        <v>68400</v>
      </c>
      <c r="P564" s="2">
        <v>183900</v>
      </c>
    </row>
    <row r="565" spans="8:16" x14ac:dyDescent="0.2">
      <c r="H565" s="4">
        <v>1274</v>
      </c>
      <c r="I565" s="2">
        <v>177000</v>
      </c>
      <c r="K565" s="4">
        <v>1259</v>
      </c>
      <c r="L565" s="2">
        <v>190000</v>
      </c>
      <c r="O565" s="2">
        <v>180000</v>
      </c>
      <c r="P565" s="2">
        <v>378500</v>
      </c>
    </row>
    <row r="566" spans="8:16" x14ac:dyDescent="0.2">
      <c r="H566" s="4">
        <v>1276</v>
      </c>
      <c r="I566" s="2">
        <v>137000</v>
      </c>
      <c r="K566" s="4">
        <v>1261</v>
      </c>
      <c r="L566" s="2">
        <v>181000</v>
      </c>
      <c r="O566" s="2">
        <v>150500</v>
      </c>
      <c r="P566" s="2">
        <v>260000</v>
      </c>
    </row>
    <row r="567" spans="8:16" x14ac:dyDescent="0.2">
      <c r="H567" s="4">
        <v>1277</v>
      </c>
      <c r="I567" s="2">
        <v>162000</v>
      </c>
      <c r="K567" s="4">
        <v>1264</v>
      </c>
      <c r="L567" s="2">
        <v>180500</v>
      </c>
      <c r="O567" s="2">
        <v>139000</v>
      </c>
      <c r="P567" s="2">
        <v>139000</v>
      </c>
    </row>
    <row r="568" spans="8:16" x14ac:dyDescent="0.2">
      <c r="H568" s="4">
        <v>1278</v>
      </c>
      <c r="I568" s="2">
        <v>197900</v>
      </c>
      <c r="K568" s="4">
        <v>1265</v>
      </c>
      <c r="L568" s="2">
        <v>181000</v>
      </c>
      <c r="O568" s="2">
        <v>132500</v>
      </c>
      <c r="P568" s="2">
        <v>237000</v>
      </c>
    </row>
    <row r="569" spans="8:16" x14ac:dyDescent="0.2">
      <c r="H569" s="4">
        <v>1280</v>
      </c>
      <c r="I569" s="2">
        <v>68400</v>
      </c>
      <c r="K569" s="4">
        <v>1266</v>
      </c>
      <c r="L569" s="2">
        <v>183900</v>
      </c>
      <c r="O569" s="2">
        <v>143000</v>
      </c>
      <c r="P569" s="2">
        <v>227000</v>
      </c>
    </row>
    <row r="570" spans="8:16" x14ac:dyDescent="0.2">
      <c r="H570" s="4">
        <v>1282</v>
      </c>
      <c r="I570" s="2">
        <v>180000</v>
      </c>
      <c r="K570" s="4">
        <v>1268</v>
      </c>
      <c r="L570" s="2">
        <v>378500</v>
      </c>
      <c r="O570" s="2">
        <v>190000</v>
      </c>
      <c r="P570" s="2">
        <v>169000</v>
      </c>
    </row>
    <row r="571" spans="8:16" x14ac:dyDescent="0.2">
      <c r="H571" s="4">
        <v>1283</v>
      </c>
      <c r="I571" s="2">
        <v>150500</v>
      </c>
      <c r="K571" s="4">
        <v>1271</v>
      </c>
      <c r="L571" s="2">
        <v>260000</v>
      </c>
      <c r="O571" s="2">
        <v>119500</v>
      </c>
      <c r="P571" s="2">
        <v>278000</v>
      </c>
    </row>
    <row r="572" spans="8:16" x14ac:dyDescent="0.2">
      <c r="H572" s="4">
        <v>1284</v>
      </c>
      <c r="I572" s="2">
        <v>139000</v>
      </c>
      <c r="K572" s="4">
        <v>1275</v>
      </c>
      <c r="L572" s="2">
        <v>139000</v>
      </c>
      <c r="O572" s="2">
        <v>115000</v>
      </c>
      <c r="P572" s="2">
        <v>281000</v>
      </c>
    </row>
    <row r="573" spans="8:16" x14ac:dyDescent="0.2">
      <c r="H573" s="4">
        <v>1286</v>
      </c>
      <c r="I573" s="2">
        <v>132500</v>
      </c>
      <c r="K573" s="4">
        <v>1279</v>
      </c>
      <c r="L573" s="2">
        <v>237000</v>
      </c>
      <c r="O573" s="2">
        <v>138500</v>
      </c>
      <c r="P573" s="2">
        <v>180500</v>
      </c>
    </row>
    <row r="574" spans="8:16" x14ac:dyDescent="0.2">
      <c r="H574" s="4">
        <v>1287</v>
      </c>
      <c r="I574" s="2">
        <v>143000</v>
      </c>
      <c r="K574" s="4">
        <v>1281</v>
      </c>
      <c r="L574" s="2">
        <v>227000</v>
      </c>
      <c r="O574" s="2">
        <v>155000</v>
      </c>
      <c r="P574" s="2">
        <v>162900</v>
      </c>
    </row>
    <row r="575" spans="8:16" x14ac:dyDescent="0.2">
      <c r="H575" s="4">
        <v>1288</v>
      </c>
      <c r="I575" s="2">
        <v>190000</v>
      </c>
      <c r="K575" s="4">
        <v>1285</v>
      </c>
      <c r="L575" s="2">
        <v>169000</v>
      </c>
      <c r="O575" s="2">
        <v>154000</v>
      </c>
      <c r="P575" s="2">
        <v>140000</v>
      </c>
    </row>
    <row r="576" spans="8:16" x14ac:dyDescent="0.2">
      <c r="H576" s="4">
        <v>1292</v>
      </c>
      <c r="I576" s="2">
        <v>119500</v>
      </c>
      <c r="K576" s="4">
        <v>1289</v>
      </c>
      <c r="L576" s="2">
        <v>278000</v>
      </c>
      <c r="O576" s="2">
        <v>177500</v>
      </c>
      <c r="P576" s="2">
        <v>160000</v>
      </c>
    </row>
    <row r="577" spans="8:16" x14ac:dyDescent="0.2">
      <c r="H577" s="4">
        <v>1295</v>
      </c>
      <c r="I577" s="2">
        <v>115000</v>
      </c>
      <c r="K577" s="4">
        <v>1290</v>
      </c>
      <c r="L577" s="2">
        <v>281000</v>
      </c>
      <c r="O577" s="2">
        <v>147000</v>
      </c>
      <c r="P577" s="2">
        <v>225000</v>
      </c>
    </row>
    <row r="578" spans="8:16" x14ac:dyDescent="0.2">
      <c r="H578" s="4">
        <v>1296</v>
      </c>
      <c r="I578" s="2">
        <v>138500</v>
      </c>
      <c r="K578" s="4">
        <v>1291</v>
      </c>
      <c r="L578" s="2">
        <v>180500</v>
      </c>
      <c r="O578" s="2">
        <v>179200</v>
      </c>
      <c r="P578" s="2">
        <v>290000</v>
      </c>
    </row>
    <row r="579" spans="8:16" x14ac:dyDescent="0.2">
      <c r="H579" s="4">
        <v>1297</v>
      </c>
      <c r="I579" s="2">
        <v>155000</v>
      </c>
      <c r="K579" s="4">
        <v>1294</v>
      </c>
      <c r="L579" s="2">
        <v>162900</v>
      </c>
      <c r="O579" s="2">
        <v>119000</v>
      </c>
      <c r="P579" s="2">
        <v>232000</v>
      </c>
    </row>
    <row r="580" spans="8:16" x14ac:dyDescent="0.2">
      <c r="H580" s="4">
        <v>1300</v>
      </c>
      <c r="I580" s="2">
        <v>154000</v>
      </c>
      <c r="K580" s="4">
        <v>1298</v>
      </c>
      <c r="L580" s="2">
        <v>140000</v>
      </c>
      <c r="O580" s="2">
        <v>206900</v>
      </c>
      <c r="P580" s="2">
        <v>130000</v>
      </c>
    </row>
    <row r="581" spans="8:16" x14ac:dyDescent="0.2">
      <c r="H581" s="4">
        <v>1302</v>
      </c>
      <c r="I581" s="2">
        <v>177500</v>
      </c>
      <c r="K581" s="4">
        <v>1299</v>
      </c>
      <c r="L581" s="2">
        <v>160000</v>
      </c>
      <c r="O581" s="2">
        <v>156500</v>
      </c>
      <c r="P581" s="2">
        <v>325000</v>
      </c>
    </row>
    <row r="582" spans="8:16" x14ac:dyDescent="0.2">
      <c r="H582" s="4">
        <v>1309</v>
      </c>
      <c r="I582" s="2">
        <v>147000</v>
      </c>
      <c r="K582" s="4">
        <v>1301</v>
      </c>
      <c r="L582" s="2">
        <v>225000</v>
      </c>
      <c r="O582" s="2">
        <v>72500</v>
      </c>
      <c r="P582" s="2">
        <v>202500</v>
      </c>
    </row>
    <row r="583" spans="8:16" x14ac:dyDescent="0.2">
      <c r="H583" s="4">
        <v>1310</v>
      </c>
      <c r="I583" s="2">
        <v>179200</v>
      </c>
      <c r="K583" s="4">
        <v>1303</v>
      </c>
      <c r="L583" s="2">
        <v>290000</v>
      </c>
      <c r="O583" s="2">
        <v>82500</v>
      </c>
      <c r="P583" s="2">
        <v>138000</v>
      </c>
    </row>
    <row r="584" spans="8:16" x14ac:dyDescent="0.2">
      <c r="H584" s="4">
        <v>1315</v>
      </c>
      <c r="I584" s="2">
        <v>119000</v>
      </c>
      <c r="K584" s="4">
        <v>1304</v>
      </c>
      <c r="L584" s="2">
        <v>232000</v>
      </c>
      <c r="O584" s="2">
        <v>130500</v>
      </c>
      <c r="P584" s="2">
        <v>335000</v>
      </c>
    </row>
    <row r="585" spans="8:16" x14ac:dyDescent="0.2">
      <c r="H585" s="4">
        <v>1316</v>
      </c>
      <c r="I585" s="2">
        <v>206900</v>
      </c>
      <c r="K585" s="4">
        <v>1305</v>
      </c>
      <c r="L585" s="2">
        <v>130000</v>
      </c>
      <c r="O585" s="2">
        <v>132500</v>
      </c>
      <c r="P585" s="2">
        <v>203000</v>
      </c>
    </row>
    <row r="586" spans="8:16" x14ac:dyDescent="0.2">
      <c r="H586" s="4">
        <v>1321</v>
      </c>
      <c r="I586" s="2">
        <v>156500</v>
      </c>
      <c r="K586" s="4">
        <v>1306</v>
      </c>
      <c r="L586" s="2">
        <v>325000</v>
      </c>
      <c r="O586" s="2">
        <v>100000</v>
      </c>
      <c r="P586" s="2">
        <v>302000</v>
      </c>
    </row>
    <row r="587" spans="8:16" x14ac:dyDescent="0.2">
      <c r="H587" s="4">
        <v>1322</v>
      </c>
      <c r="I587" s="2">
        <v>72500</v>
      </c>
      <c r="K587" s="4">
        <v>1307</v>
      </c>
      <c r="L587" s="2">
        <v>202500</v>
      </c>
      <c r="O587" s="2">
        <v>125500</v>
      </c>
      <c r="P587" s="2">
        <v>333168</v>
      </c>
    </row>
    <row r="588" spans="8:16" x14ac:dyDescent="0.2">
      <c r="H588" s="4">
        <v>1324</v>
      </c>
      <c r="I588" s="2">
        <v>82500</v>
      </c>
      <c r="K588" s="4">
        <v>1308</v>
      </c>
      <c r="L588" s="2">
        <v>138000</v>
      </c>
      <c r="O588" s="2">
        <v>125000</v>
      </c>
      <c r="P588" s="2">
        <v>295493</v>
      </c>
    </row>
    <row r="589" spans="8:16" x14ac:dyDescent="0.2">
      <c r="H589" s="4">
        <v>1328</v>
      </c>
      <c r="I589" s="2">
        <v>130500</v>
      </c>
      <c r="K589" s="4">
        <v>1311</v>
      </c>
      <c r="L589" s="2">
        <v>335000</v>
      </c>
      <c r="O589" s="2">
        <v>167900</v>
      </c>
      <c r="P589" s="2">
        <v>208900</v>
      </c>
    </row>
    <row r="590" spans="8:16" x14ac:dyDescent="0.2">
      <c r="H590" s="4">
        <v>1332</v>
      </c>
      <c r="I590" s="2">
        <v>132500</v>
      </c>
      <c r="K590" s="4">
        <v>1312</v>
      </c>
      <c r="L590" s="2">
        <v>203000</v>
      </c>
      <c r="O590" s="2">
        <v>135000</v>
      </c>
      <c r="P590" s="2">
        <v>275000</v>
      </c>
    </row>
    <row r="591" spans="8:16" x14ac:dyDescent="0.2">
      <c r="H591" s="4">
        <v>1333</v>
      </c>
      <c r="I591" s="2">
        <v>100000</v>
      </c>
      <c r="K591" s="4">
        <v>1313</v>
      </c>
      <c r="L591" s="2">
        <v>302000</v>
      </c>
      <c r="O591" s="2">
        <v>52500</v>
      </c>
      <c r="P591" s="2">
        <v>111000</v>
      </c>
    </row>
    <row r="592" spans="8:16" x14ac:dyDescent="0.2">
      <c r="H592" s="4">
        <v>1334</v>
      </c>
      <c r="I592" s="2">
        <v>125500</v>
      </c>
      <c r="K592" s="4">
        <v>1314</v>
      </c>
      <c r="L592" s="2">
        <v>333168</v>
      </c>
      <c r="O592" s="2">
        <v>128500</v>
      </c>
      <c r="P592" s="2">
        <v>190000</v>
      </c>
    </row>
    <row r="593" spans="8:16" x14ac:dyDescent="0.2">
      <c r="H593" s="4">
        <v>1335</v>
      </c>
      <c r="I593" s="2">
        <v>125000</v>
      </c>
      <c r="K593" s="4">
        <v>1317</v>
      </c>
      <c r="L593" s="2">
        <v>295493</v>
      </c>
      <c r="O593" s="2">
        <v>123000</v>
      </c>
      <c r="P593" s="2">
        <v>147000</v>
      </c>
    </row>
    <row r="594" spans="8:16" x14ac:dyDescent="0.2">
      <c r="H594" s="4">
        <v>1336</v>
      </c>
      <c r="I594" s="2">
        <v>167900</v>
      </c>
      <c r="K594" s="4">
        <v>1318</v>
      </c>
      <c r="L594" s="2">
        <v>208900</v>
      </c>
      <c r="O594" s="2">
        <v>262500</v>
      </c>
      <c r="P594" s="2">
        <v>176500</v>
      </c>
    </row>
    <row r="595" spans="8:16" x14ac:dyDescent="0.2">
      <c r="H595" s="4">
        <v>1337</v>
      </c>
      <c r="I595" s="2">
        <v>135000</v>
      </c>
      <c r="K595" s="4">
        <v>1319</v>
      </c>
      <c r="L595" s="2">
        <v>275000</v>
      </c>
      <c r="O595" s="2">
        <v>200000</v>
      </c>
      <c r="P595" s="2">
        <v>227000</v>
      </c>
    </row>
    <row r="596" spans="8:16" x14ac:dyDescent="0.2">
      <c r="H596" s="4">
        <v>1338</v>
      </c>
      <c r="I596" s="2">
        <v>52500</v>
      </c>
      <c r="K596" s="4">
        <v>1320</v>
      </c>
      <c r="L596" s="2">
        <v>111000</v>
      </c>
      <c r="O596" s="2">
        <v>171000</v>
      </c>
      <c r="P596" s="2">
        <v>200000</v>
      </c>
    </row>
    <row r="597" spans="8:16" x14ac:dyDescent="0.2">
      <c r="H597" s="4">
        <v>1340</v>
      </c>
      <c r="I597" s="2">
        <v>128500</v>
      </c>
      <c r="K597" s="4">
        <v>1323</v>
      </c>
      <c r="L597" s="2">
        <v>190000</v>
      </c>
      <c r="O597" s="2">
        <v>170000</v>
      </c>
      <c r="P597" s="2">
        <v>155000</v>
      </c>
    </row>
    <row r="598" spans="8:16" x14ac:dyDescent="0.2">
      <c r="H598" s="4">
        <v>1341</v>
      </c>
      <c r="I598" s="2">
        <v>123000</v>
      </c>
      <c r="K598" s="4">
        <v>1325</v>
      </c>
      <c r="L598" s="2">
        <v>147000</v>
      </c>
      <c r="O598" s="2">
        <v>110000</v>
      </c>
      <c r="P598" s="2">
        <v>228500</v>
      </c>
    </row>
    <row r="599" spans="8:16" x14ac:dyDescent="0.2">
      <c r="H599" s="4">
        <v>1347</v>
      </c>
      <c r="I599" s="2">
        <v>262500</v>
      </c>
      <c r="K599" s="4">
        <v>1330</v>
      </c>
      <c r="L599" s="2">
        <v>176500</v>
      </c>
      <c r="O599" s="2">
        <v>149900</v>
      </c>
      <c r="P599" s="2">
        <v>155835</v>
      </c>
    </row>
    <row r="600" spans="8:16" x14ac:dyDescent="0.2">
      <c r="H600" s="4">
        <v>1351</v>
      </c>
      <c r="I600" s="2">
        <v>200000</v>
      </c>
      <c r="K600" s="4">
        <v>1331</v>
      </c>
      <c r="L600" s="2">
        <v>227000</v>
      </c>
      <c r="O600" s="2">
        <v>165500</v>
      </c>
      <c r="P600" s="2">
        <v>108500</v>
      </c>
    </row>
    <row r="601" spans="8:16" x14ac:dyDescent="0.2">
      <c r="H601" s="4">
        <v>1352</v>
      </c>
      <c r="I601" s="2">
        <v>171000</v>
      </c>
      <c r="K601" s="4">
        <v>1339</v>
      </c>
      <c r="L601" s="2">
        <v>200000</v>
      </c>
      <c r="O601" s="2">
        <v>117000</v>
      </c>
      <c r="P601" s="2">
        <v>283463</v>
      </c>
    </row>
    <row r="602" spans="8:16" x14ac:dyDescent="0.2">
      <c r="H602" s="4">
        <v>1356</v>
      </c>
      <c r="I602" s="2">
        <v>170000</v>
      </c>
      <c r="K602" s="4">
        <v>1342</v>
      </c>
      <c r="L602" s="2">
        <v>155000</v>
      </c>
      <c r="O602" s="2">
        <v>83000</v>
      </c>
      <c r="P602" s="2">
        <v>215000</v>
      </c>
    </row>
    <row r="603" spans="8:16" x14ac:dyDescent="0.2">
      <c r="H603" s="4">
        <v>1357</v>
      </c>
      <c r="I603" s="2">
        <v>110000</v>
      </c>
      <c r="K603" s="4">
        <v>1343</v>
      </c>
      <c r="L603" s="2">
        <v>228500</v>
      </c>
      <c r="O603" s="2">
        <v>237500</v>
      </c>
      <c r="P603" s="2">
        <v>410000</v>
      </c>
    </row>
    <row r="604" spans="8:16" x14ac:dyDescent="0.2">
      <c r="H604" s="4">
        <v>1358</v>
      </c>
      <c r="I604" s="2">
        <v>149900</v>
      </c>
      <c r="K604" s="4">
        <v>1345</v>
      </c>
      <c r="L604" s="2">
        <v>155835</v>
      </c>
      <c r="O604" s="2">
        <v>250000</v>
      </c>
      <c r="P604" s="2">
        <v>235000</v>
      </c>
    </row>
    <row r="605" spans="8:16" x14ac:dyDescent="0.2">
      <c r="H605" s="4">
        <v>1372</v>
      </c>
      <c r="I605" s="2">
        <v>165500</v>
      </c>
      <c r="K605" s="4">
        <v>1346</v>
      </c>
      <c r="L605" s="2">
        <v>108500</v>
      </c>
      <c r="O605" s="2">
        <v>124000</v>
      </c>
      <c r="P605" s="2">
        <v>177500</v>
      </c>
    </row>
    <row r="606" spans="8:16" x14ac:dyDescent="0.2">
      <c r="H606" s="4">
        <v>1378</v>
      </c>
      <c r="I606" s="2">
        <v>117000</v>
      </c>
      <c r="K606" s="4">
        <v>1348</v>
      </c>
      <c r="L606" s="2">
        <v>283463</v>
      </c>
      <c r="O606" s="2">
        <v>123000</v>
      </c>
      <c r="P606" s="2">
        <v>315000</v>
      </c>
    </row>
    <row r="607" spans="8:16" x14ac:dyDescent="0.2">
      <c r="H607" s="4">
        <v>1379</v>
      </c>
      <c r="I607" s="2">
        <v>83000</v>
      </c>
      <c r="K607" s="4">
        <v>1349</v>
      </c>
      <c r="L607" s="2">
        <v>215000</v>
      </c>
      <c r="O607" s="2">
        <v>160000</v>
      </c>
      <c r="P607" s="2">
        <v>260000</v>
      </c>
    </row>
    <row r="608" spans="8:16" x14ac:dyDescent="0.2">
      <c r="H608" s="4">
        <v>1382</v>
      </c>
      <c r="I608" s="2">
        <v>237500</v>
      </c>
      <c r="K608" s="4">
        <v>1354</v>
      </c>
      <c r="L608" s="2">
        <v>410000</v>
      </c>
      <c r="O608" s="2">
        <v>138000</v>
      </c>
      <c r="P608" s="2">
        <v>156932</v>
      </c>
    </row>
    <row r="609" spans="8:16" x14ac:dyDescent="0.2">
      <c r="H609" s="4">
        <v>1387</v>
      </c>
      <c r="I609" s="2">
        <v>250000</v>
      </c>
      <c r="K609" s="4">
        <v>1355</v>
      </c>
      <c r="L609" s="2">
        <v>235000</v>
      </c>
      <c r="O609" s="2">
        <v>133000</v>
      </c>
      <c r="P609" s="2">
        <v>144152</v>
      </c>
    </row>
    <row r="610" spans="8:16" x14ac:dyDescent="0.2">
      <c r="H610" s="4">
        <v>1392</v>
      </c>
      <c r="I610" s="2">
        <v>124000</v>
      </c>
      <c r="K610" s="4">
        <v>1359</v>
      </c>
      <c r="L610" s="2">
        <v>177500</v>
      </c>
      <c r="O610" s="2">
        <v>112000</v>
      </c>
      <c r="P610" s="2">
        <v>216000</v>
      </c>
    </row>
    <row r="611" spans="8:16" x14ac:dyDescent="0.2">
      <c r="H611" s="4">
        <v>1393</v>
      </c>
      <c r="I611" s="2">
        <v>123000</v>
      </c>
      <c r="K611" s="4">
        <v>1360</v>
      </c>
      <c r="L611" s="2">
        <v>315000</v>
      </c>
      <c r="O611" s="2">
        <v>125500</v>
      </c>
      <c r="P611" s="2">
        <v>193000</v>
      </c>
    </row>
    <row r="612" spans="8:16" x14ac:dyDescent="0.2">
      <c r="H612" s="4">
        <v>1397</v>
      </c>
      <c r="I612" s="2">
        <v>160000</v>
      </c>
      <c r="K612" s="4">
        <v>1362</v>
      </c>
      <c r="L612" s="2">
        <v>260000</v>
      </c>
      <c r="O612" s="2">
        <v>215000</v>
      </c>
      <c r="P612" s="2">
        <v>127000</v>
      </c>
    </row>
    <row r="613" spans="8:16" x14ac:dyDescent="0.2">
      <c r="H613" s="4">
        <v>1399</v>
      </c>
      <c r="I613" s="2">
        <v>138000</v>
      </c>
      <c r="K613" s="4">
        <v>1364</v>
      </c>
      <c r="L613" s="2">
        <v>156932</v>
      </c>
      <c r="O613" s="2">
        <v>140000</v>
      </c>
      <c r="P613" s="2">
        <v>144000</v>
      </c>
    </row>
    <row r="614" spans="8:16" x14ac:dyDescent="0.2">
      <c r="H614" s="4">
        <v>1407</v>
      </c>
      <c r="I614" s="2">
        <v>133000</v>
      </c>
      <c r="K614" s="4">
        <v>1365</v>
      </c>
      <c r="L614" s="2">
        <v>144152</v>
      </c>
      <c r="O614" s="2">
        <v>124000</v>
      </c>
      <c r="P614" s="2">
        <v>232000</v>
      </c>
    </row>
    <row r="615" spans="8:16" x14ac:dyDescent="0.2">
      <c r="H615" s="4">
        <v>1408</v>
      </c>
      <c r="I615" s="2">
        <v>112000</v>
      </c>
      <c r="K615" s="4">
        <v>1366</v>
      </c>
      <c r="L615" s="2">
        <v>216000</v>
      </c>
      <c r="O615" s="2">
        <v>223000</v>
      </c>
      <c r="P615" s="2">
        <v>105000</v>
      </c>
    </row>
    <row r="616" spans="8:16" x14ac:dyDescent="0.2">
      <c r="H616" s="4">
        <v>1409</v>
      </c>
      <c r="I616" s="2">
        <v>125500</v>
      </c>
      <c r="K616" s="4">
        <v>1367</v>
      </c>
      <c r="L616" s="2">
        <v>193000</v>
      </c>
      <c r="O616" s="2">
        <v>179900</v>
      </c>
      <c r="P616" s="2">
        <v>274300</v>
      </c>
    </row>
    <row r="617" spans="8:16" x14ac:dyDescent="0.2">
      <c r="H617" s="4">
        <v>1410</v>
      </c>
      <c r="I617" s="2">
        <v>215000</v>
      </c>
      <c r="K617" s="4">
        <v>1368</v>
      </c>
      <c r="L617" s="2">
        <v>127000</v>
      </c>
      <c r="O617" s="2">
        <v>127500</v>
      </c>
      <c r="P617" s="2">
        <v>466500</v>
      </c>
    </row>
    <row r="618" spans="8:16" x14ac:dyDescent="0.2">
      <c r="H618" s="4">
        <v>1412</v>
      </c>
      <c r="I618" s="2">
        <v>140000</v>
      </c>
      <c r="K618" s="4">
        <v>1369</v>
      </c>
      <c r="L618" s="2">
        <v>144000</v>
      </c>
      <c r="O618" s="2">
        <v>274970</v>
      </c>
      <c r="P618" s="2">
        <v>250000</v>
      </c>
    </row>
    <row r="619" spans="8:16" x14ac:dyDescent="0.2">
      <c r="H619" s="4">
        <v>1419</v>
      </c>
      <c r="I619" s="2">
        <v>124000</v>
      </c>
      <c r="K619" s="4">
        <v>1370</v>
      </c>
      <c r="L619" s="2">
        <v>232000</v>
      </c>
      <c r="O619" s="2">
        <v>144000</v>
      </c>
      <c r="P619" s="2">
        <v>239000</v>
      </c>
    </row>
    <row r="620" spans="8:16" x14ac:dyDescent="0.2">
      <c r="H620" s="4">
        <v>1420</v>
      </c>
      <c r="I620" s="2">
        <v>223000</v>
      </c>
      <c r="K620" s="4">
        <v>1371</v>
      </c>
      <c r="L620" s="2">
        <v>105000</v>
      </c>
      <c r="O620" s="2">
        <v>142000</v>
      </c>
      <c r="P620" s="2">
        <v>167500</v>
      </c>
    </row>
    <row r="621" spans="8:16" x14ac:dyDescent="0.2">
      <c r="H621" s="4">
        <v>1421</v>
      </c>
      <c r="I621" s="2">
        <v>179900</v>
      </c>
      <c r="K621" s="4">
        <v>1373</v>
      </c>
      <c r="L621" s="2">
        <v>274300</v>
      </c>
      <c r="O621" s="2">
        <v>140000</v>
      </c>
      <c r="P621" s="2">
        <v>377500</v>
      </c>
    </row>
    <row r="622" spans="8:16" x14ac:dyDescent="0.2">
      <c r="H622" s="4">
        <v>1422</v>
      </c>
      <c r="I622" s="2">
        <v>127500</v>
      </c>
      <c r="K622" s="4">
        <v>1374</v>
      </c>
      <c r="L622" s="2">
        <v>466500</v>
      </c>
      <c r="O622" s="2">
        <v>119000</v>
      </c>
      <c r="P622" s="2">
        <v>235000</v>
      </c>
    </row>
    <row r="623" spans="8:16" x14ac:dyDescent="0.2">
      <c r="H623" s="4">
        <v>1424</v>
      </c>
      <c r="I623" s="2">
        <v>274970</v>
      </c>
      <c r="K623" s="4">
        <v>1375</v>
      </c>
      <c r="L623" s="2">
        <v>250000</v>
      </c>
      <c r="O623" s="2">
        <v>182900</v>
      </c>
      <c r="P623" s="2">
        <v>246578</v>
      </c>
    </row>
    <row r="624" spans="8:16" x14ac:dyDescent="0.2">
      <c r="H624" s="4">
        <v>1425</v>
      </c>
      <c r="I624" s="2">
        <v>144000</v>
      </c>
      <c r="K624" s="4">
        <v>1376</v>
      </c>
      <c r="L624" s="2">
        <v>239000</v>
      </c>
      <c r="O624" s="2">
        <v>143750</v>
      </c>
      <c r="P624" s="2">
        <v>281213</v>
      </c>
    </row>
    <row r="625" spans="8:16" x14ac:dyDescent="0.2">
      <c r="H625" s="4">
        <v>1426</v>
      </c>
      <c r="I625" s="2">
        <v>142000</v>
      </c>
      <c r="K625" s="4">
        <v>1380</v>
      </c>
      <c r="L625" s="2">
        <v>167500</v>
      </c>
      <c r="O625" s="2">
        <v>160000</v>
      </c>
      <c r="P625" s="2">
        <v>193000</v>
      </c>
    </row>
    <row r="626" spans="8:16" x14ac:dyDescent="0.2">
      <c r="H626" s="4">
        <v>1428</v>
      </c>
      <c r="I626" s="2">
        <v>140000</v>
      </c>
      <c r="K626" s="4">
        <v>1389</v>
      </c>
      <c r="L626" s="2">
        <v>377500</v>
      </c>
      <c r="O626" s="2">
        <v>174000</v>
      </c>
      <c r="P626" s="2">
        <v>193879</v>
      </c>
    </row>
    <row r="627" spans="8:16" x14ac:dyDescent="0.2">
      <c r="H627" s="4">
        <v>1429</v>
      </c>
      <c r="I627" s="2">
        <v>119000</v>
      </c>
      <c r="K627" s="4">
        <v>1391</v>
      </c>
      <c r="L627" s="2">
        <v>235000</v>
      </c>
      <c r="O627" s="2">
        <v>149700</v>
      </c>
      <c r="P627" s="2">
        <v>282922</v>
      </c>
    </row>
    <row r="628" spans="8:16" x14ac:dyDescent="0.2">
      <c r="H628" s="4">
        <v>1430</v>
      </c>
      <c r="I628" s="2">
        <v>182900</v>
      </c>
      <c r="K628" s="4">
        <v>1395</v>
      </c>
      <c r="L628" s="2">
        <v>246578</v>
      </c>
      <c r="O628" s="2">
        <v>197000</v>
      </c>
      <c r="P628" s="2">
        <v>105000</v>
      </c>
    </row>
    <row r="629" spans="8:16" x14ac:dyDescent="0.2">
      <c r="H629" s="4">
        <v>1432</v>
      </c>
      <c r="I629" s="2">
        <v>143750</v>
      </c>
      <c r="K629" s="4">
        <v>1396</v>
      </c>
      <c r="L629" s="2">
        <v>281213</v>
      </c>
      <c r="O629" s="2">
        <v>129000</v>
      </c>
      <c r="P629" s="2">
        <v>275000</v>
      </c>
    </row>
    <row r="630" spans="8:16" x14ac:dyDescent="0.2">
      <c r="H630" s="4">
        <v>1435</v>
      </c>
      <c r="I630" s="2">
        <v>160000</v>
      </c>
      <c r="K630" s="4">
        <v>1402</v>
      </c>
      <c r="L630" s="2">
        <v>193000</v>
      </c>
      <c r="O630" s="2">
        <v>157900</v>
      </c>
      <c r="P630" s="2">
        <v>230000</v>
      </c>
    </row>
    <row r="631" spans="8:16" x14ac:dyDescent="0.2">
      <c r="H631" s="4">
        <v>1436</v>
      </c>
      <c r="I631" s="2">
        <v>174000</v>
      </c>
      <c r="K631" s="4">
        <v>1403</v>
      </c>
      <c r="L631" s="2">
        <v>193879</v>
      </c>
      <c r="O631" s="2">
        <v>112000</v>
      </c>
      <c r="P631" s="2">
        <v>257000</v>
      </c>
    </row>
    <row r="632" spans="8:16" x14ac:dyDescent="0.2">
      <c r="H632" s="4">
        <v>1439</v>
      </c>
      <c r="I632" s="2">
        <v>149700</v>
      </c>
      <c r="K632" s="4">
        <v>1404</v>
      </c>
      <c r="L632" s="2">
        <v>282922</v>
      </c>
      <c r="O632" s="2">
        <v>92000</v>
      </c>
      <c r="P632" s="2">
        <v>175900</v>
      </c>
    </row>
    <row r="633" spans="8:16" x14ac:dyDescent="0.2">
      <c r="H633" s="4">
        <v>1440</v>
      </c>
      <c r="I633" s="2">
        <v>197000</v>
      </c>
      <c r="K633" s="4">
        <v>1405</v>
      </c>
      <c r="L633" s="2">
        <v>105000</v>
      </c>
      <c r="O633" s="2">
        <v>136000</v>
      </c>
      <c r="P633" s="2">
        <v>122500</v>
      </c>
    </row>
    <row r="634" spans="8:16" x14ac:dyDescent="0.2">
      <c r="H634" s="4">
        <v>1446</v>
      </c>
      <c r="I634" s="2">
        <v>129000</v>
      </c>
      <c r="K634" s="4">
        <v>1406</v>
      </c>
      <c r="L634" s="2">
        <v>275000</v>
      </c>
      <c r="O634" s="2">
        <v>210000</v>
      </c>
      <c r="P634" s="2">
        <v>340000</v>
      </c>
    </row>
    <row r="635" spans="8:16" x14ac:dyDescent="0.2">
      <c r="H635" s="4">
        <v>1447</v>
      </c>
      <c r="I635" s="2">
        <v>157900</v>
      </c>
      <c r="K635" s="4">
        <v>1411</v>
      </c>
      <c r="L635" s="2">
        <v>230000</v>
      </c>
      <c r="O635" s="2">
        <v>142125</v>
      </c>
      <c r="P635" s="2">
        <v>136500</v>
      </c>
    </row>
    <row r="636" spans="8:16" x14ac:dyDescent="0.2">
      <c r="H636" s="4">
        <v>1449</v>
      </c>
      <c r="I636" s="2">
        <v>112000</v>
      </c>
      <c r="K636" s="4">
        <v>1414</v>
      </c>
      <c r="L636" s="2">
        <v>257000</v>
      </c>
      <c r="O636" s="2">
        <v>147500</v>
      </c>
      <c r="P636" s="2">
        <v>271000</v>
      </c>
    </row>
    <row r="637" spans="8:16" x14ac:dyDescent="0.2">
      <c r="H637" s="4">
        <v>1450</v>
      </c>
      <c r="I637" s="2">
        <v>92000</v>
      </c>
      <c r="K637" s="4">
        <v>1416</v>
      </c>
      <c r="L637" s="2">
        <v>175900</v>
      </c>
      <c r="P637" s="2">
        <v>192140</v>
      </c>
    </row>
    <row r="638" spans="8:16" x14ac:dyDescent="0.2">
      <c r="H638" s="4">
        <v>1451</v>
      </c>
      <c r="I638" s="2">
        <v>136000</v>
      </c>
      <c r="K638" s="4">
        <v>1417</v>
      </c>
      <c r="L638" s="2">
        <v>122500</v>
      </c>
      <c r="P638" s="2">
        <v>186500</v>
      </c>
    </row>
    <row r="639" spans="8:16" x14ac:dyDescent="0.2">
      <c r="H639" s="4">
        <v>1457</v>
      </c>
      <c r="I639" s="2">
        <v>210000</v>
      </c>
      <c r="K639" s="4">
        <v>1418</v>
      </c>
      <c r="L639" s="2">
        <v>340000</v>
      </c>
      <c r="P639" s="2">
        <v>120500</v>
      </c>
    </row>
    <row r="640" spans="8:16" x14ac:dyDescent="0.2">
      <c r="H640" s="4">
        <v>1459</v>
      </c>
      <c r="I640" s="2">
        <v>142125</v>
      </c>
      <c r="K640" s="4">
        <v>1423</v>
      </c>
      <c r="L640" s="2">
        <v>136500</v>
      </c>
      <c r="P640" s="2">
        <v>394617</v>
      </c>
    </row>
    <row r="641" spans="8:16" x14ac:dyDescent="0.2">
      <c r="H641" s="4">
        <v>1460</v>
      </c>
      <c r="I641" s="2">
        <v>147500</v>
      </c>
      <c r="K641" s="4">
        <v>1427</v>
      </c>
      <c r="L641" s="2">
        <v>271000</v>
      </c>
      <c r="P641" s="2">
        <v>149300</v>
      </c>
    </row>
    <row r="642" spans="8:16" x14ac:dyDescent="0.2">
      <c r="K642" s="4">
        <v>1431</v>
      </c>
      <c r="L642" s="2">
        <v>192140</v>
      </c>
      <c r="P642" s="2">
        <v>310000</v>
      </c>
    </row>
    <row r="643" spans="8:16" x14ac:dyDescent="0.2">
      <c r="K643" s="4">
        <v>1434</v>
      </c>
      <c r="L643" s="2">
        <v>186500</v>
      </c>
      <c r="P643" s="2">
        <v>179600</v>
      </c>
    </row>
    <row r="644" spans="8:16" x14ac:dyDescent="0.2">
      <c r="K644" s="4">
        <v>1437</v>
      </c>
      <c r="L644" s="2">
        <v>120500</v>
      </c>
      <c r="P644" s="2">
        <v>240000</v>
      </c>
    </row>
    <row r="645" spans="8:16" x14ac:dyDescent="0.2">
      <c r="K645" s="4">
        <v>1438</v>
      </c>
      <c r="L645" s="2">
        <v>394617</v>
      </c>
      <c r="P645" s="2">
        <v>287090</v>
      </c>
    </row>
    <row r="646" spans="8:16" x14ac:dyDescent="0.2">
      <c r="K646" s="4">
        <v>1442</v>
      </c>
      <c r="L646" s="2">
        <v>149300</v>
      </c>
      <c r="P646" s="2">
        <v>145000</v>
      </c>
    </row>
    <row r="647" spans="8:16" x14ac:dyDescent="0.2">
      <c r="K647" s="4">
        <v>1443</v>
      </c>
      <c r="L647" s="2">
        <v>310000</v>
      </c>
      <c r="P647" s="2">
        <v>84500</v>
      </c>
    </row>
    <row r="648" spans="8:16" x14ac:dyDescent="0.2">
      <c r="K648" s="4">
        <v>1445</v>
      </c>
      <c r="L648" s="2">
        <v>179600</v>
      </c>
      <c r="P648" s="2">
        <v>185000</v>
      </c>
    </row>
    <row r="649" spans="8:16" x14ac:dyDescent="0.2">
      <c r="K649" s="4">
        <v>1448</v>
      </c>
      <c r="L649" s="2">
        <v>240000</v>
      </c>
      <c r="P649" s="2">
        <v>175000</v>
      </c>
    </row>
    <row r="650" spans="8:16" x14ac:dyDescent="0.2">
      <c r="K650" s="4">
        <v>1452</v>
      </c>
      <c r="L650" s="2">
        <v>287090</v>
      </c>
    </row>
    <row r="651" spans="8:16" x14ac:dyDescent="0.2">
      <c r="K651" s="4">
        <v>1453</v>
      </c>
      <c r="L651" s="2">
        <v>145000</v>
      </c>
    </row>
    <row r="652" spans="8:16" x14ac:dyDescent="0.2">
      <c r="K652" s="4">
        <v>1454</v>
      </c>
      <c r="L652" s="2">
        <v>84500</v>
      </c>
    </row>
    <row r="653" spans="8:16" x14ac:dyDescent="0.2">
      <c r="K653" s="4">
        <v>1455</v>
      </c>
      <c r="L653" s="2">
        <v>185000</v>
      </c>
    </row>
    <row r="654" spans="8:16" x14ac:dyDescent="0.2">
      <c r="K654" s="4">
        <v>1456</v>
      </c>
      <c r="L654" s="2">
        <v>175000</v>
      </c>
    </row>
  </sheetData>
  <sheetProtection sheet="1" objects="1" scenarios="1"/>
  <pageMargins left="0.7" right="0.7" top="0.75" bottom="0.75" header="0.3" footer="0.3"/>
  <drawing r:id="rId5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B726-C3F7-6741-B609-F1B55DDD111F}">
  <dimension ref="B1:Q1043"/>
  <sheetViews>
    <sheetView topLeftCell="H3" workbookViewId="0">
      <selection activeCell="L37" sqref="L37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25.83203125" bestFit="1" customWidth="1"/>
    <col min="6" max="6" width="15" bestFit="1" customWidth="1"/>
    <col min="8" max="8" width="19.1640625" bestFit="1" customWidth="1"/>
    <col min="9" max="9" width="15" bestFit="1" customWidth="1"/>
    <col min="11" max="11" width="42.6640625" bestFit="1" customWidth="1"/>
    <col min="12" max="12" width="23.83203125" bestFit="1" customWidth="1"/>
    <col min="13" max="13" width="17" bestFit="1" customWidth="1"/>
    <col min="15" max="15" width="18.6640625" bestFit="1" customWidth="1"/>
    <col min="16" max="16" width="23.83203125" bestFit="1" customWidth="1"/>
    <col min="17" max="17" width="17" bestFit="1" customWidth="1"/>
  </cols>
  <sheetData>
    <row r="1" spans="2:17" x14ac:dyDescent="0.2">
      <c r="B1" t="s">
        <v>437</v>
      </c>
    </row>
    <row r="3" spans="2:17" x14ac:dyDescent="0.2">
      <c r="B3" s="3" t="s">
        <v>262</v>
      </c>
      <c r="C3" t="s">
        <v>285</v>
      </c>
      <c r="E3" s="3" t="s">
        <v>436</v>
      </c>
      <c r="F3" s="4">
        <v>0</v>
      </c>
      <c r="H3" s="3" t="s">
        <v>436</v>
      </c>
      <c r="I3" s="4">
        <v>1</v>
      </c>
    </row>
    <row r="4" spans="2:17" x14ac:dyDescent="0.2">
      <c r="B4" s="4">
        <v>0</v>
      </c>
      <c r="C4" s="2">
        <v>1038</v>
      </c>
    </row>
    <row r="5" spans="2:17" x14ac:dyDescent="0.2">
      <c r="B5" s="4">
        <v>1</v>
      </c>
      <c r="C5" s="2">
        <v>422</v>
      </c>
      <c r="E5" s="3" t="s">
        <v>438</v>
      </c>
      <c r="F5" t="s">
        <v>261</v>
      </c>
      <c r="H5" s="3" t="s">
        <v>439</v>
      </c>
      <c r="I5" t="s">
        <v>261</v>
      </c>
      <c r="K5" t="s">
        <v>303</v>
      </c>
    </row>
    <row r="6" spans="2:17" ht="17" thickBot="1" x14ac:dyDescent="0.25">
      <c r="B6" s="4" t="s">
        <v>263</v>
      </c>
      <c r="C6" s="2">
        <v>1460</v>
      </c>
      <c r="E6" s="4">
        <v>2</v>
      </c>
      <c r="F6" s="2">
        <v>181500</v>
      </c>
      <c r="H6" s="4">
        <v>1</v>
      </c>
      <c r="I6" s="2">
        <v>208500</v>
      </c>
    </row>
    <row r="7" spans="2:17" x14ac:dyDescent="0.2">
      <c r="E7" s="4">
        <v>4</v>
      </c>
      <c r="F7" s="2">
        <v>140000</v>
      </c>
      <c r="H7" s="4">
        <v>3</v>
      </c>
      <c r="I7" s="2">
        <v>223500</v>
      </c>
      <c r="K7" s="17"/>
      <c r="L7" s="17" t="s">
        <v>438</v>
      </c>
      <c r="M7" s="17" t="s">
        <v>439</v>
      </c>
      <c r="O7" t="s">
        <v>440</v>
      </c>
    </row>
    <row r="8" spans="2:17" ht="17" thickBot="1" x14ac:dyDescent="0.25">
      <c r="E8" s="4">
        <v>5</v>
      </c>
      <c r="F8" s="2">
        <v>250000</v>
      </c>
      <c r="H8" s="4">
        <v>8</v>
      </c>
      <c r="I8" s="2">
        <v>200000</v>
      </c>
      <c r="K8" s="15" t="s">
        <v>290</v>
      </c>
      <c r="L8" s="15">
        <v>168796.69364161851</v>
      </c>
      <c r="M8" s="15">
        <v>210744.02369668247</v>
      </c>
    </row>
    <row r="9" spans="2:17" x14ac:dyDescent="0.2">
      <c r="E9" s="4">
        <v>6</v>
      </c>
      <c r="F9" s="2">
        <v>143000</v>
      </c>
      <c r="H9" s="4">
        <v>9</v>
      </c>
      <c r="I9" s="2">
        <v>129900</v>
      </c>
      <c r="K9" s="15" t="s">
        <v>304</v>
      </c>
      <c r="L9" s="15">
        <v>5060113798.9301624</v>
      </c>
      <c r="M9" s="15">
        <v>8153578120.2559662</v>
      </c>
      <c r="P9" s="17" t="s">
        <v>438</v>
      </c>
      <c r="Q9" s="17" t="s">
        <v>439</v>
      </c>
    </row>
    <row r="10" spans="2:17" x14ac:dyDescent="0.2">
      <c r="E10" s="4">
        <v>7</v>
      </c>
      <c r="F10" s="2">
        <v>307000</v>
      </c>
      <c r="H10" s="4">
        <v>15</v>
      </c>
      <c r="I10" s="2">
        <v>157000</v>
      </c>
      <c r="K10" s="15" t="s">
        <v>305</v>
      </c>
      <c r="L10" s="15">
        <v>1038</v>
      </c>
      <c r="M10" s="15">
        <v>422</v>
      </c>
      <c r="O10" t="s">
        <v>290</v>
      </c>
      <c r="P10" s="15">
        <v>168796.69364161851</v>
      </c>
      <c r="Q10" s="15">
        <v>210744.02369668247</v>
      </c>
    </row>
    <row r="11" spans="2:17" x14ac:dyDescent="0.2">
      <c r="E11" s="4">
        <v>10</v>
      </c>
      <c r="F11" s="2">
        <v>118000</v>
      </c>
      <c r="H11" s="4">
        <v>18</v>
      </c>
      <c r="I11" s="2">
        <v>90000</v>
      </c>
      <c r="K11" s="15" t="s">
        <v>306</v>
      </c>
      <c r="L11" s="15">
        <v>0</v>
      </c>
      <c r="M11" s="15"/>
      <c r="O11" t="s">
        <v>304</v>
      </c>
      <c r="P11" s="15">
        <v>5060113798.9301624</v>
      </c>
      <c r="Q11" s="15">
        <v>8153578120.2559662</v>
      </c>
    </row>
    <row r="12" spans="2:17" x14ac:dyDescent="0.2">
      <c r="E12" s="4">
        <v>11</v>
      </c>
      <c r="F12" s="2">
        <v>129500</v>
      </c>
      <c r="H12" s="4">
        <v>21</v>
      </c>
      <c r="I12" s="2">
        <v>325300</v>
      </c>
      <c r="K12" s="15" t="s">
        <v>307</v>
      </c>
      <c r="L12" s="15">
        <v>644</v>
      </c>
      <c r="M12" s="15"/>
      <c r="O12" t="s">
        <v>305</v>
      </c>
      <c r="P12" s="15">
        <v>1038</v>
      </c>
      <c r="Q12" s="15">
        <v>422</v>
      </c>
    </row>
    <row r="13" spans="2:17" x14ac:dyDescent="0.2">
      <c r="E13" s="4">
        <v>12</v>
      </c>
      <c r="F13" s="2">
        <v>345000</v>
      </c>
      <c r="H13" s="4">
        <v>30</v>
      </c>
      <c r="I13" s="2">
        <v>68500</v>
      </c>
      <c r="K13" s="15" t="s">
        <v>308</v>
      </c>
      <c r="L13" s="15">
        <v>-8.527686838542218</v>
      </c>
      <c r="M13" s="15"/>
      <c r="O13" t="s">
        <v>468</v>
      </c>
      <c r="P13" s="37">
        <f>SQRT(P11)/SQRT(P12)</f>
        <v>2207.9105020576571</v>
      </c>
      <c r="Q13" s="37">
        <f>SQRT(Q11)/SQRT(Q12)</f>
        <v>4395.5972479838656</v>
      </c>
    </row>
    <row r="14" spans="2:17" x14ac:dyDescent="0.2">
      <c r="E14" s="4">
        <v>13</v>
      </c>
      <c r="F14" s="2">
        <v>144000</v>
      </c>
      <c r="H14" s="4">
        <v>35</v>
      </c>
      <c r="I14" s="2">
        <v>277500</v>
      </c>
      <c r="K14" s="15" t="s">
        <v>309</v>
      </c>
      <c r="L14" s="15">
        <v>5.318644286256377E-17</v>
      </c>
      <c r="M14" s="15"/>
      <c r="O14" t="s">
        <v>469</v>
      </c>
      <c r="P14" s="37">
        <f>P13*L17</f>
        <v>4335.5732839539751</v>
      </c>
      <c r="Q14" s="37">
        <f>Q13*L17</f>
        <v>8631.4340991720146</v>
      </c>
    </row>
    <row r="15" spans="2:17" x14ac:dyDescent="0.2">
      <c r="E15" s="4">
        <v>14</v>
      </c>
      <c r="F15" s="2">
        <v>279500</v>
      </c>
      <c r="H15" s="4">
        <v>36</v>
      </c>
      <c r="I15" s="2">
        <v>309000</v>
      </c>
      <c r="K15" s="15" t="s">
        <v>310</v>
      </c>
      <c r="L15" s="15">
        <v>1.6472231561495028</v>
      </c>
      <c r="M15" s="15"/>
      <c r="O15" t="s">
        <v>470</v>
      </c>
      <c r="P15" s="37">
        <f>P13*L17</f>
        <v>4335.5732839539751</v>
      </c>
      <c r="Q15" s="37">
        <f>Q13*L17</f>
        <v>8631.4340991720146</v>
      </c>
    </row>
    <row r="16" spans="2:17" x14ac:dyDescent="0.2">
      <c r="E16" s="4">
        <v>16</v>
      </c>
      <c r="F16" s="2">
        <v>132000</v>
      </c>
      <c r="H16" s="4">
        <v>40</v>
      </c>
      <c r="I16" s="2">
        <v>82000</v>
      </c>
      <c r="K16" s="15" t="s">
        <v>311</v>
      </c>
      <c r="L16" s="15">
        <v>1.0637288572512754E-16</v>
      </c>
      <c r="M16" s="15"/>
    </row>
    <row r="17" spans="5:13" ht="17" thickBot="1" x14ac:dyDescent="0.25">
      <c r="E17" s="4">
        <v>17</v>
      </c>
      <c r="F17" s="2">
        <v>149000</v>
      </c>
      <c r="H17" s="4">
        <v>42</v>
      </c>
      <c r="I17" s="2">
        <v>170000</v>
      </c>
      <c r="K17" s="16" t="s">
        <v>312</v>
      </c>
      <c r="L17" s="16">
        <v>1.96365445062807</v>
      </c>
      <c r="M17" s="16"/>
    </row>
    <row r="18" spans="5:13" x14ac:dyDescent="0.2">
      <c r="E18" s="4">
        <v>19</v>
      </c>
      <c r="F18" s="2">
        <v>159000</v>
      </c>
      <c r="H18" s="4">
        <v>46</v>
      </c>
      <c r="I18" s="2">
        <v>319900</v>
      </c>
    </row>
    <row r="19" spans="5:13" x14ac:dyDescent="0.2">
      <c r="E19" s="4">
        <v>20</v>
      </c>
      <c r="F19" s="2">
        <v>139000</v>
      </c>
      <c r="H19" s="4">
        <v>49</v>
      </c>
      <c r="I19" s="2">
        <v>113000</v>
      </c>
    </row>
    <row r="20" spans="5:13" x14ac:dyDescent="0.2">
      <c r="E20" s="4">
        <v>22</v>
      </c>
      <c r="F20" s="2">
        <v>139400</v>
      </c>
      <c r="H20" s="4">
        <v>57</v>
      </c>
      <c r="I20" s="2">
        <v>172500</v>
      </c>
      <c r="K20" t="s">
        <v>462</v>
      </c>
      <c r="L20">
        <f>L10+M10</f>
        <v>1460</v>
      </c>
      <c r="M20">
        <f>L10/L20</f>
        <v>0.71095890410958906</v>
      </c>
    </row>
    <row r="21" spans="5:13" x14ac:dyDescent="0.2">
      <c r="E21" s="4">
        <v>23</v>
      </c>
      <c r="F21" s="2">
        <v>230000</v>
      </c>
      <c r="H21" s="4">
        <v>58</v>
      </c>
      <c r="I21" s="2">
        <v>196500</v>
      </c>
      <c r="K21" t="s">
        <v>463</v>
      </c>
      <c r="L21">
        <f>L8-M8</f>
        <v>-41947.330055063969</v>
      </c>
    </row>
    <row r="22" spans="5:13" x14ac:dyDescent="0.2">
      <c r="E22" s="4">
        <v>24</v>
      </c>
      <c r="F22" s="2">
        <v>129900</v>
      </c>
      <c r="H22" s="4">
        <v>63</v>
      </c>
      <c r="I22" s="2">
        <v>202500</v>
      </c>
      <c r="K22" t="s">
        <v>464</v>
      </c>
      <c r="L22">
        <f>SQRT((L9/L10)+(M9/M10))</f>
        <v>4918.9576082316289</v>
      </c>
    </row>
    <row r="23" spans="5:13" x14ac:dyDescent="0.2">
      <c r="E23" s="4">
        <v>25</v>
      </c>
      <c r="F23" s="2">
        <v>154000</v>
      </c>
      <c r="H23" s="4">
        <v>65</v>
      </c>
      <c r="I23" s="2">
        <v>219500</v>
      </c>
    </row>
    <row r="24" spans="5:13" ht="17" x14ac:dyDescent="0.2">
      <c r="E24" s="4">
        <v>26</v>
      </c>
      <c r="F24" s="2">
        <v>256300</v>
      </c>
      <c r="H24" s="4">
        <v>73</v>
      </c>
      <c r="I24" s="2">
        <v>185000</v>
      </c>
      <c r="K24" s="35" t="s">
        <v>465</v>
      </c>
      <c r="L24">
        <f>L22*L17</f>
        <v>9659.1329998548445</v>
      </c>
    </row>
    <row r="25" spans="5:13" x14ac:dyDescent="0.2">
      <c r="E25" s="4">
        <v>27</v>
      </c>
      <c r="F25" s="2">
        <v>134800</v>
      </c>
      <c r="H25" s="4">
        <v>80</v>
      </c>
      <c r="I25" s="2">
        <v>110000</v>
      </c>
      <c r="K25" t="s">
        <v>466</v>
      </c>
      <c r="L25">
        <f>L21-L24</f>
        <v>-51606.463054918815</v>
      </c>
    </row>
    <row r="26" spans="5:13" x14ac:dyDescent="0.2">
      <c r="E26" s="4">
        <v>28</v>
      </c>
      <c r="F26" s="2">
        <v>306000</v>
      </c>
      <c r="H26" s="4">
        <v>82</v>
      </c>
      <c r="I26" s="2">
        <v>153500</v>
      </c>
      <c r="K26" t="s">
        <v>467</v>
      </c>
      <c r="L26">
        <f>L21+L24</f>
        <v>-32288.197055209122</v>
      </c>
    </row>
    <row r="27" spans="5:13" x14ac:dyDescent="0.2">
      <c r="E27" s="4">
        <v>29</v>
      </c>
      <c r="F27" s="2">
        <v>207500</v>
      </c>
      <c r="H27" s="4">
        <v>85</v>
      </c>
      <c r="I27" s="2">
        <v>168500</v>
      </c>
    </row>
    <row r="28" spans="5:13" x14ac:dyDescent="0.2">
      <c r="E28" s="4">
        <v>31</v>
      </c>
      <c r="F28" s="2">
        <v>40000</v>
      </c>
      <c r="H28" s="4">
        <v>87</v>
      </c>
      <c r="I28" s="2">
        <v>174000</v>
      </c>
    </row>
    <row r="29" spans="5:13" x14ac:dyDescent="0.2">
      <c r="E29" s="4">
        <v>32</v>
      </c>
      <c r="F29" s="2">
        <v>149350</v>
      </c>
      <c r="H29" s="4">
        <v>95</v>
      </c>
      <c r="I29" s="2">
        <v>204750</v>
      </c>
      <c r="M29">
        <f>M8-L8</f>
        <v>41947.330055063969</v>
      </c>
    </row>
    <row r="30" spans="5:13" x14ac:dyDescent="0.2">
      <c r="E30" s="4">
        <v>33</v>
      </c>
      <c r="F30" s="2">
        <v>179900</v>
      </c>
      <c r="H30" s="4">
        <v>96</v>
      </c>
      <c r="I30" s="2">
        <v>185000</v>
      </c>
      <c r="M30">
        <f>M29/L8</f>
        <v>0.24850800777013227</v>
      </c>
    </row>
    <row r="31" spans="5:13" x14ac:dyDescent="0.2">
      <c r="E31" s="4">
        <v>34</v>
      </c>
      <c r="F31" s="2">
        <v>165500</v>
      </c>
      <c r="H31" s="4">
        <v>102</v>
      </c>
      <c r="I31" s="2">
        <v>178000</v>
      </c>
    </row>
    <row r="32" spans="5:13" x14ac:dyDescent="0.2">
      <c r="E32" s="4">
        <v>37</v>
      </c>
      <c r="F32" s="2">
        <v>145000</v>
      </c>
      <c r="H32" s="4">
        <v>106</v>
      </c>
      <c r="I32" s="2">
        <v>250000</v>
      </c>
    </row>
    <row r="33" spans="5:12" x14ac:dyDescent="0.2">
      <c r="E33" s="4">
        <v>38</v>
      </c>
      <c r="F33" s="2">
        <v>153000</v>
      </c>
      <c r="H33" s="4">
        <v>112</v>
      </c>
      <c r="I33" s="2">
        <v>180000</v>
      </c>
      <c r="L33">
        <f>202745-165521</f>
        <v>37224</v>
      </c>
    </row>
    <row r="34" spans="5:12" x14ac:dyDescent="0.2">
      <c r="E34" s="4">
        <v>39</v>
      </c>
      <c r="F34" s="2">
        <v>109000</v>
      </c>
      <c r="H34" s="4">
        <v>115</v>
      </c>
      <c r="I34" s="2">
        <v>259500</v>
      </c>
      <c r="L34">
        <f>L33/165521</f>
        <v>0.2248898931253436</v>
      </c>
    </row>
    <row r="35" spans="5:12" x14ac:dyDescent="0.2">
      <c r="E35" s="4">
        <v>41</v>
      </c>
      <c r="F35" s="2">
        <v>160000</v>
      </c>
      <c r="H35" s="4">
        <v>118</v>
      </c>
      <c r="I35" s="2">
        <v>155000</v>
      </c>
      <c r="L35">
        <f>205586-158265</f>
        <v>47321</v>
      </c>
    </row>
    <row r="36" spans="5:12" x14ac:dyDescent="0.2">
      <c r="E36" s="4">
        <v>43</v>
      </c>
      <c r="F36" s="2">
        <v>144000</v>
      </c>
      <c r="H36" s="4">
        <v>120</v>
      </c>
      <c r="I36" s="2">
        <v>163990</v>
      </c>
      <c r="L36">
        <f>L35/158265</f>
        <v>0.29899851514864312</v>
      </c>
    </row>
    <row r="37" spans="5:12" x14ac:dyDescent="0.2">
      <c r="E37" s="4">
        <v>44</v>
      </c>
      <c r="F37" s="2">
        <v>130250</v>
      </c>
      <c r="H37" s="4">
        <v>121</v>
      </c>
      <c r="I37" s="2">
        <v>180000</v>
      </c>
    </row>
    <row r="38" spans="5:12" x14ac:dyDescent="0.2">
      <c r="E38" s="4">
        <v>45</v>
      </c>
      <c r="F38" s="2">
        <v>141000</v>
      </c>
      <c r="H38" s="4">
        <v>124</v>
      </c>
      <c r="I38" s="2">
        <v>153900</v>
      </c>
    </row>
    <row r="39" spans="5:12" x14ac:dyDescent="0.2">
      <c r="E39" s="4">
        <v>47</v>
      </c>
      <c r="F39" s="2">
        <v>239686</v>
      </c>
      <c r="H39" s="4">
        <v>127</v>
      </c>
      <c r="I39" s="2">
        <v>128000</v>
      </c>
    </row>
    <row r="40" spans="5:12" x14ac:dyDescent="0.2">
      <c r="E40" s="4">
        <v>48</v>
      </c>
      <c r="F40" s="2">
        <v>249700</v>
      </c>
      <c r="H40" s="4">
        <v>132</v>
      </c>
      <c r="I40" s="2">
        <v>244000</v>
      </c>
    </row>
    <row r="41" spans="5:12" x14ac:dyDescent="0.2">
      <c r="E41" s="4">
        <v>50</v>
      </c>
      <c r="F41" s="2">
        <v>127000</v>
      </c>
      <c r="H41" s="4">
        <v>134</v>
      </c>
      <c r="I41" s="2">
        <v>220000</v>
      </c>
    </row>
    <row r="42" spans="5:12" x14ac:dyDescent="0.2">
      <c r="E42" s="4">
        <v>51</v>
      </c>
      <c r="F42" s="2">
        <v>177000</v>
      </c>
      <c r="H42" s="4">
        <v>135</v>
      </c>
      <c r="I42" s="2">
        <v>180000</v>
      </c>
    </row>
    <row r="43" spans="5:12" x14ac:dyDescent="0.2">
      <c r="E43" s="4">
        <v>52</v>
      </c>
      <c r="F43" s="2">
        <v>114500</v>
      </c>
      <c r="H43" s="4">
        <v>139</v>
      </c>
      <c r="I43" s="2">
        <v>230000</v>
      </c>
    </row>
    <row r="44" spans="5:12" x14ac:dyDescent="0.2">
      <c r="E44" s="4">
        <v>53</v>
      </c>
      <c r="F44" s="2">
        <v>110000</v>
      </c>
      <c r="H44" s="4">
        <v>140</v>
      </c>
      <c r="I44" s="2">
        <v>231500</v>
      </c>
    </row>
    <row r="45" spans="5:12" x14ac:dyDescent="0.2">
      <c r="E45" s="4">
        <v>54</v>
      </c>
      <c r="F45" s="2">
        <v>385000</v>
      </c>
      <c r="H45" s="4">
        <v>148</v>
      </c>
      <c r="I45" s="2">
        <v>222500</v>
      </c>
    </row>
    <row r="46" spans="5:12" x14ac:dyDescent="0.2">
      <c r="E46" s="4">
        <v>55</v>
      </c>
      <c r="F46" s="2">
        <v>130000</v>
      </c>
      <c r="H46" s="4">
        <v>152</v>
      </c>
      <c r="I46" s="2">
        <v>372402</v>
      </c>
    </row>
    <row r="47" spans="5:12" x14ac:dyDescent="0.2">
      <c r="E47" s="4">
        <v>56</v>
      </c>
      <c r="F47" s="2">
        <v>180500</v>
      </c>
      <c r="H47" s="4">
        <v>154</v>
      </c>
      <c r="I47" s="2">
        <v>235000</v>
      </c>
    </row>
    <row r="48" spans="5:12" x14ac:dyDescent="0.2">
      <c r="E48" s="4">
        <v>59</v>
      </c>
      <c r="F48" s="2">
        <v>438780</v>
      </c>
      <c r="H48" s="4">
        <v>159</v>
      </c>
      <c r="I48" s="2">
        <v>254900</v>
      </c>
    </row>
    <row r="49" spans="5:9" x14ac:dyDescent="0.2">
      <c r="E49" s="4">
        <v>60</v>
      </c>
      <c r="F49" s="2">
        <v>124900</v>
      </c>
      <c r="H49" s="4">
        <v>162</v>
      </c>
      <c r="I49" s="2">
        <v>412500</v>
      </c>
    </row>
    <row r="50" spans="5:9" x14ac:dyDescent="0.2">
      <c r="E50" s="4">
        <v>61</v>
      </c>
      <c r="F50" s="2">
        <v>158000</v>
      </c>
      <c r="H50" s="4">
        <v>164</v>
      </c>
      <c r="I50" s="2">
        <v>103200</v>
      </c>
    </row>
    <row r="51" spans="5:9" x14ac:dyDescent="0.2">
      <c r="E51" s="4">
        <v>62</v>
      </c>
      <c r="F51" s="2">
        <v>101000</v>
      </c>
      <c r="H51" s="4">
        <v>169</v>
      </c>
      <c r="I51" s="2">
        <v>183500</v>
      </c>
    </row>
    <row r="52" spans="5:9" x14ac:dyDescent="0.2">
      <c r="E52" s="4">
        <v>64</v>
      </c>
      <c r="F52" s="2">
        <v>140000</v>
      </c>
      <c r="H52" s="4">
        <v>171</v>
      </c>
      <c r="I52" s="2">
        <v>128500</v>
      </c>
    </row>
    <row r="53" spans="5:9" x14ac:dyDescent="0.2">
      <c r="E53" s="4">
        <v>66</v>
      </c>
      <c r="F53" s="2">
        <v>317000</v>
      </c>
      <c r="H53" s="4">
        <v>173</v>
      </c>
      <c r="I53" s="2">
        <v>239000</v>
      </c>
    </row>
    <row r="54" spans="5:9" x14ac:dyDescent="0.2">
      <c r="E54" s="4">
        <v>67</v>
      </c>
      <c r="F54" s="2">
        <v>180000</v>
      </c>
      <c r="H54" s="4">
        <v>181</v>
      </c>
      <c r="I54" s="2">
        <v>177000</v>
      </c>
    </row>
    <row r="55" spans="5:9" x14ac:dyDescent="0.2">
      <c r="E55" s="4">
        <v>68</v>
      </c>
      <c r="F55" s="2">
        <v>226000</v>
      </c>
      <c r="H55" s="4">
        <v>184</v>
      </c>
      <c r="I55" s="2">
        <v>200000</v>
      </c>
    </row>
    <row r="56" spans="5:9" x14ac:dyDescent="0.2">
      <c r="E56" s="4">
        <v>69</v>
      </c>
      <c r="F56" s="2">
        <v>80000</v>
      </c>
      <c r="H56" s="4">
        <v>188</v>
      </c>
      <c r="I56" s="2">
        <v>135000</v>
      </c>
    </row>
    <row r="57" spans="5:9" x14ac:dyDescent="0.2">
      <c r="E57" s="4">
        <v>70</v>
      </c>
      <c r="F57" s="2">
        <v>225000</v>
      </c>
      <c r="H57" s="4">
        <v>189</v>
      </c>
      <c r="I57" s="2">
        <v>153337</v>
      </c>
    </row>
    <row r="58" spans="5:9" x14ac:dyDescent="0.2">
      <c r="E58" s="4">
        <v>71</v>
      </c>
      <c r="F58" s="2">
        <v>244000</v>
      </c>
      <c r="H58" s="4">
        <v>191</v>
      </c>
      <c r="I58" s="2">
        <v>315000</v>
      </c>
    </row>
    <row r="59" spans="5:9" x14ac:dyDescent="0.2">
      <c r="E59" s="4">
        <v>72</v>
      </c>
      <c r="F59" s="2">
        <v>129500</v>
      </c>
      <c r="H59" s="4">
        <v>196</v>
      </c>
      <c r="I59" s="2">
        <v>148500</v>
      </c>
    </row>
    <row r="60" spans="5:9" x14ac:dyDescent="0.2">
      <c r="E60" s="4">
        <v>74</v>
      </c>
      <c r="F60" s="2">
        <v>144900</v>
      </c>
      <c r="H60" s="4">
        <v>201</v>
      </c>
      <c r="I60" s="2">
        <v>140000</v>
      </c>
    </row>
    <row r="61" spans="5:9" x14ac:dyDescent="0.2">
      <c r="E61" s="4">
        <v>75</v>
      </c>
      <c r="F61" s="2">
        <v>107400</v>
      </c>
      <c r="H61" s="4">
        <v>203</v>
      </c>
      <c r="I61" s="2">
        <v>112000</v>
      </c>
    </row>
    <row r="62" spans="5:9" x14ac:dyDescent="0.2">
      <c r="E62" s="4">
        <v>76</v>
      </c>
      <c r="F62" s="2">
        <v>91000</v>
      </c>
      <c r="H62" s="4">
        <v>204</v>
      </c>
      <c r="I62" s="2">
        <v>149000</v>
      </c>
    </row>
    <row r="63" spans="5:9" x14ac:dyDescent="0.2">
      <c r="E63" s="4">
        <v>77</v>
      </c>
      <c r="F63" s="2">
        <v>135750</v>
      </c>
      <c r="H63" s="4">
        <v>205</v>
      </c>
      <c r="I63" s="2">
        <v>110000</v>
      </c>
    </row>
    <row r="64" spans="5:9" x14ac:dyDescent="0.2">
      <c r="E64" s="4">
        <v>78</v>
      </c>
      <c r="F64" s="2">
        <v>127000</v>
      </c>
      <c r="H64" s="4">
        <v>209</v>
      </c>
      <c r="I64" s="2">
        <v>277000</v>
      </c>
    </row>
    <row r="65" spans="5:9" x14ac:dyDescent="0.2">
      <c r="E65" s="4">
        <v>79</v>
      </c>
      <c r="F65" s="2">
        <v>136500</v>
      </c>
      <c r="H65" s="4">
        <v>213</v>
      </c>
      <c r="I65" s="2">
        <v>252678</v>
      </c>
    </row>
    <row r="66" spans="5:9" x14ac:dyDescent="0.2">
      <c r="E66" s="4">
        <v>81</v>
      </c>
      <c r="F66" s="2">
        <v>193500</v>
      </c>
      <c r="H66" s="4">
        <v>220</v>
      </c>
      <c r="I66" s="2">
        <v>167240</v>
      </c>
    </row>
    <row r="67" spans="5:9" x14ac:dyDescent="0.2">
      <c r="E67" s="4">
        <v>83</v>
      </c>
      <c r="F67" s="2">
        <v>245000</v>
      </c>
      <c r="H67" s="4">
        <v>221</v>
      </c>
      <c r="I67" s="2">
        <v>204900</v>
      </c>
    </row>
    <row r="68" spans="5:9" x14ac:dyDescent="0.2">
      <c r="E68" s="4">
        <v>84</v>
      </c>
      <c r="F68" s="2">
        <v>126500</v>
      </c>
      <c r="H68" s="4">
        <v>223</v>
      </c>
      <c r="I68" s="2">
        <v>179900</v>
      </c>
    </row>
    <row r="69" spans="5:9" x14ac:dyDescent="0.2">
      <c r="E69" s="4">
        <v>86</v>
      </c>
      <c r="F69" s="2">
        <v>260000</v>
      </c>
      <c r="H69" s="4">
        <v>226</v>
      </c>
      <c r="I69" s="2">
        <v>112000</v>
      </c>
    </row>
    <row r="70" spans="5:9" x14ac:dyDescent="0.2">
      <c r="E70" s="4">
        <v>88</v>
      </c>
      <c r="F70" s="2">
        <v>164500</v>
      </c>
      <c r="H70" s="4">
        <v>228</v>
      </c>
      <c r="I70" s="2">
        <v>106000</v>
      </c>
    </row>
    <row r="71" spans="5:9" x14ac:dyDescent="0.2">
      <c r="E71" s="4">
        <v>89</v>
      </c>
      <c r="F71" s="2">
        <v>85000</v>
      </c>
      <c r="H71" s="4">
        <v>230</v>
      </c>
      <c r="I71" s="2">
        <v>192500</v>
      </c>
    </row>
    <row r="72" spans="5:9" x14ac:dyDescent="0.2">
      <c r="E72" s="4">
        <v>90</v>
      </c>
      <c r="F72" s="2">
        <v>123600</v>
      </c>
      <c r="H72" s="4">
        <v>233</v>
      </c>
      <c r="I72" s="2">
        <v>94500</v>
      </c>
    </row>
    <row r="73" spans="5:9" x14ac:dyDescent="0.2">
      <c r="E73" s="4">
        <v>91</v>
      </c>
      <c r="F73" s="2">
        <v>109900</v>
      </c>
      <c r="H73" s="4">
        <v>236</v>
      </c>
      <c r="I73" s="2">
        <v>89500</v>
      </c>
    </row>
    <row r="74" spans="5:9" x14ac:dyDescent="0.2">
      <c r="E74" s="4">
        <v>92</v>
      </c>
      <c r="F74" s="2">
        <v>98600</v>
      </c>
      <c r="H74" s="4">
        <v>238</v>
      </c>
      <c r="I74" s="2">
        <v>194500</v>
      </c>
    </row>
    <row r="75" spans="5:9" x14ac:dyDescent="0.2">
      <c r="E75" s="4">
        <v>93</v>
      </c>
      <c r="F75" s="2">
        <v>163500</v>
      </c>
      <c r="H75" s="4">
        <v>245</v>
      </c>
      <c r="I75" s="2">
        <v>205000</v>
      </c>
    </row>
    <row r="76" spans="5:9" x14ac:dyDescent="0.2">
      <c r="E76" s="4">
        <v>94</v>
      </c>
      <c r="F76" s="2">
        <v>133900</v>
      </c>
      <c r="H76" s="4">
        <v>249</v>
      </c>
      <c r="I76" s="2">
        <v>180000</v>
      </c>
    </row>
    <row r="77" spans="5:9" x14ac:dyDescent="0.2">
      <c r="E77" s="4">
        <v>97</v>
      </c>
      <c r="F77" s="2">
        <v>214000</v>
      </c>
      <c r="H77" s="4">
        <v>252</v>
      </c>
      <c r="I77" s="2">
        <v>235000</v>
      </c>
    </row>
    <row r="78" spans="5:9" x14ac:dyDescent="0.2">
      <c r="E78" s="4">
        <v>98</v>
      </c>
      <c r="F78" s="2">
        <v>94750</v>
      </c>
      <c r="H78" s="4">
        <v>253</v>
      </c>
      <c r="I78" s="2">
        <v>173000</v>
      </c>
    </row>
    <row r="79" spans="5:9" x14ac:dyDescent="0.2">
      <c r="E79" s="4">
        <v>99</v>
      </c>
      <c r="F79" s="2">
        <v>83000</v>
      </c>
      <c r="H79" s="4">
        <v>257</v>
      </c>
      <c r="I79" s="2">
        <v>207500</v>
      </c>
    </row>
    <row r="80" spans="5:9" x14ac:dyDescent="0.2">
      <c r="E80" s="4">
        <v>100</v>
      </c>
      <c r="F80" s="2">
        <v>128950</v>
      </c>
      <c r="H80" s="4">
        <v>258</v>
      </c>
      <c r="I80" s="2">
        <v>220000</v>
      </c>
    </row>
    <row r="81" spans="5:9" x14ac:dyDescent="0.2">
      <c r="E81" s="4">
        <v>101</v>
      </c>
      <c r="F81" s="2">
        <v>205000</v>
      </c>
      <c r="H81" s="4">
        <v>259</v>
      </c>
      <c r="I81" s="2">
        <v>231500</v>
      </c>
    </row>
    <row r="82" spans="5:9" x14ac:dyDescent="0.2">
      <c r="E82" s="4">
        <v>103</v>
      </c>
      <c r="F82" s="2">
        <v>118964</v>
      </c>
      <c r="H82" s="4">
        <v>262</v>
      </c>
      <c r="I82" s="2">
        <v>276000</v>
      </c>
    </row>
    <row r="83" spans="5:9" x14ac:dyDescent="0.2">
      <c r="E83" s="4">
        <v>104</v>
      </c>
      <c r="F83" s="2">
        <v>198900</v>
      </c>
      <c r="H83" s="4">
        <v>267</v>
      </c>
      <c r="I83" s="2">
        <v>185000</v>
      </c>
    </row>
    <row r="84" spans="5:9" x14ac:dyDescent="0.2">
      <c r="E84" s="4">
        <v>105</v>
      </c>
      <c r="F84" s="2">
        <v>169500</v>
      </c>
      <c r="H84" s="4">
        <v>271</v>
      </c>
      <c r="I84" s="2">
        <v>266000</v>
      </c>
    </row>
    <row r="85" spans="5:9" x14ac:dyDescent="0.2">
      <c r="E85" s="4">
        <v>107</v>
      </c>
      <c r="F85" s="2">
        <v>100000</v>
      </c>
      <c r="H85" s="4">
        <v>276</v>
      </c>
      <c r="I85" s="2">
        <v>205000</v>
      </c>
    </row>
    <row r="86" spans="5:9" x14ac:dyDescent="0.2">
      <c r="E86" s="4">
        <v>108</v>
      </c>
      <c r="F86" s="2">
        <v>115000</v>
      </c>
      <c r="H86" s="4">
        <v>279</v>
      </c>
      <c r="I86" s="2">
        <v>415298</v>
      </c>
    </row>
    <row r="87" spans="5:9" x14ac:dyDescent="0.2">
      <c r="E87" s="4">
        <v>109</v>
      </c>
      <c r="F87" s="2">
        <v>115000</v>
      </c>
      <c r="H87" s="4">
        <v>281</v>
      </c>
      <c r="I87" s="2">
        <v>228500</v>
      </c>
    </row>
    <row r="88" spans="5:9" x14ac:dyDescent="0.2">
      <c r="E88" s="4">
        <v>110</v>
      </c>
      <c r="F88" s="2">
        <v>190000</v>
      </c>
      <c r="H88" s="4">
        <v>282</v>
      </c>
      <c r="I88" s="2">
        <v>185000</v>
      </c>
    </row>
    <row r="89" spans="5:9" x14ac:dyDescent="0.2">
      <c r="E89" s="4">
        <v>111</v>
      </c>
      <c r="F89" s="2">
        <v>136900</v>
      </c>
      <c r="H89" s="4">
        <v>283</v>
      </c>
      <c r="I89" s="2">
        <v>207500</v>
      </c>
    </row>
    <row r="90" spans="5:9" x14ac:dyDescent="0.2">
      <c r="E90" s="4">
        <v>113</v>
      </c>
      <c r="F90" s="2">
        <v>383970</v>
      </c>
      <c r="H90" s="4">
        <v>285</v>
      </c>
      <c r="I90" s="2">
        <v>179200</v>
      </c>
    </row>
    <row r="91" spans="5:9" x14ac:dyDescent="0.2">
      <c r="E91" s="4">
        <v>114</v>
      </c>
      <c r="F91" s="2">
        <v>217000</v>
      </c>
      <c r="H91" s="4">
        <v>291</v>
      </c>
      <c r="I91" s="2">
        <v>233230</v>
      </c>
    </row>
    <row r="92" spans="5:9" x14ac:dyDescent="0.2">
      <c r="E92" s="4">
        <v>116</v>
      </c>
      <c r="F92" s="2">
        <v>176000</v>
      </c>
      <c r="H92" s="4">
        <v>294</v>
      </c>
      <c r="I92" s="2">
        <v>235000</v>
      </c>
    </row>
    <row r="93" spans="5:9" x14ac:dyDescent="0.2">
      <c r="E93" s="4">
        <v>117</v>
      </c>
      <c r="F93" s="2">
        <v>139000</v>
      </c>
      <c r="H93" s="4">
        <v>298</v>
      </c>
      <c r="I93" s="2">
        <v>239000</v>
      </c>
    </row>
    <row r="94" spans="5:9" x14ac:dyDescent="0.2">
      <c r="E94" s="4">
        <v>119</v>
      </c>
      <c r="F94" s="2">
        <v>320000</v>
      </c>
      <c r="H94" s="4">
        <v>299</v>
      </c>
      <c r="I94" s="2">
        <v>175000</v>
      </c>
    </row>
    <row r="95" spans="5:9" x14ac:dyDescent="0.2">
      <c r="E95" s="4">
        <v>122</v>
      </c>
      <c r="F95" s="2">
        <v>100000</v>
      </c>
      <c r="H95" s="4">
        <v>305</v>
      </c>
      <c r="I95" s="2">
        <v>295000</v>
      </c>
    </row>
    <row r="96" spans="5:9" x14ac:dyDescent="0.2">
      <c r="E96" s="4">
        <v>123</v>
      </c>
      <c r="F96" s="2">
        <v>136000</v>
      </c>
      <c r="H96" s="4">
        <v>309</v>
      </c>
      <c r="I96" s="2">
        <v>82500</v>
      </c>
    </row>
    <row r="97" spans="5:9" x14ac:dyDescent="0.2">
      <c r="E97" s="4">
        <v>125</v>
      </c>
      <c r="F97" s="2">
        <v>181000</v>
      </c>
      <c r="H97" s="4">
        <v>311</v>
      </c>
      <c r="I97" s="2">
        <v>165600</v>
      </c>
    </row>
    <row r="98" spans="5:9" x14ac:dyDescent="0.2">
      <c r="E98" s="4">
        <v>126</v>
      </c>
      <c r="F98" s="2">
        <v>84500</v>
      </c>
      <c r="H98" s="4">
        <v>316</v>
      </c>
      <c r="I98" s="2">
        <v>188500</v>
      </c>
    </row>
    <row r="99" spans="5:9" x14ac:dyDescent="0.2">
      <c r="E99" s="4">
        <v>128</v>
      </c>
      <c r="F99" s="2">
        <v>87000</v>
      </c>
      <c r="H99" s="4">
        <v>318</v>
      </c>
      <c r="I99" s="2">
        <v>270000</v>
      </c>
    </row>
    <row r="100" spans="5:9" x14ac:dyDescent="0.2">
      <c r="E100" s="4">
        <v>129</v>
      </c>
      <c r="F100" s="2">
        <v>155000</v>
      </c>
      <c r="H100" s="4">
        <v>321</v>
      </c>
      <c r="I100" s="2">
        <v>342643</v>
      </c>
    </row>
    <row r="101" spans="5:9" x14ac:dyDescent="0.2">
      <c r="E101" s="4">
        <v>130</v>
      </c>
      <c r="F101" s="2">
        <v>150000</v>
      </c>
      <c r="H101" s="4">
        <v>334</v>
      </c>
      <c r="I101" s="2">
        <v>207000</v>
      </c>
    </row>
    <row r="102" spans="5:9" x14ac:dyDescent="0.2">
      <c r="E102" s="4">
        <v>131</v>
      </c>
      <c r="F102" s="2">
        <v>226000</v>
      </c>
      <c r="H102" s="4">
        <v>335</v>
      </c>
      <c r="I102" s="2">
        <v>192000</v>
      </c>
    </row>
    <row r="103" spans="5:9" x14ac:dyDescent="0.2">
      <c r="E103" s="4">
        <v>133</v>
      </c>
      <c r="F103" s="2">
        <v>150750</v>
      </c>
      <c r="H103" s="4">
        <v>343</v>
      </c>
      <c r="I103" s="2">
        <v>87500</v>
      </c>
    </row>
    <row r="104" spans="5:9" x14ac:dyDescent="0.2">
      <c r="E104" s="4">
        <v>136</v>
      </c>
      <c r="F104" s="2">
        <v>174000</v>
      </c>
      <c r="H104" s="4">
        <v>344</v>
      </c>
      <c r="I104" s="2">
        <v>266000</v>
      </c>
    </row>
    <row r="105" spans="5:9" x14ac:dyDescent="0.2">
      <c r="E105" s="4">
        <v>137</v>
      </c>
      <c r="F105" s="2">
        <v>143000</v>
      </c>
      <c r="H105" s="4">
        <v>351</v>
      </c>
      <c r="I105" s="2">
        <v>318061</v>
      </c>
    </row>
    <row r="106" spans="5:9" x14ac:dyDescent="0.2">
      <c r="E106" s="4">
        <v>138</v>
      </c>
      <c r="F106" s="2">
        <v>171000</v>
      </c>
      <c r="H106" s="4">
        <v>352</v>
      </c>
      <c r="I106" s="2">
        <v>190000</v>
      </c>
    </row>
    <row r="107" spans="5:9" x14ac:dyDescent="0.2">
      <c r="E107" s="4">
        <v>141</v>
      </c>
      <c r="F107" s="2">
        <v>115000</v>
      </c>
      <c r="H107" s="4">
        <v>360</v>
      </c>
      <c r="I107" s="2">
        <v>280000</v>
      </c>
    </row>
    <row r="108" spans="5:9" x14ac:dyDescent="0.2">
      <c r="E108" s="4">
        <v>142</v>
      </c>
      <c r="F108" s="2">
        <v>260000</v>
      </c>
      <c r="H108" s="4">
        <v>364</v>
      </c>
      <c r="I108" s="2">
        <v>118000</v>
      </c>
    </row>
    <row r="109" spans="5:9" x14ac:dyDescent="0.2">
      <c r="E109" s="4">
        <v>143</v>
      </c>
      <c r="F109" s="2">
        <v>166000</v>
      </c>
      <c r="H109" s="4">
        <v>365</v>
      </c>
      <c r="I109" s="2">
        <v>190000</v>
      </c>
    </row>
    <row r="110" spans="5:9" x14ac:dyDescent="0.2">
      <c r="E110" s="4">
        <v>144</v>
      </c>
      <c r="F110" s="2">
        <v>204000</v>
      </c>
      <c r="H110" s="4">
        <v>371</v>
      </c>
      <c r="I110" s="2">
        <v>172400</v>
      </c>
    </row>
    <row r="111" spans="5:9" x14ac:dyDescent="0.2">
      <c r="E111" s="4">
        <v>145</v>
      </c>
      <c r="F111" s="2">
        <v>125000</v>
      </c>
      <c r="H111" s="4">
        <v>376</v>
      </c>
      <c r="I111" s="2">
        <v>61000</v>
      </c>
    </row>
    <row r="112" spans="5:9" x14ac:dyDescent="0.2">
      <c r="E112" s="4">
        <v>146</v>
      </c>
      <c r="F112" s="2">
        <v>130000</v>
      </c>
      <c r="H112" s="4">
        <v>380</v>
      </c>
      <c r="I112" s="2">
        <v>179000</v>
      </c>
    </row>
    <row r="113" spans="5:9" x14ac:dyDescent="0.2">
      <c r="E113" s="4">
        <v>147</v>
      </c>
      <c r="F113" s="2">
        <v>105000</v>
      </c>
      <c r="H113" s="4">
        <v>382</v>
      </c>
      <c r="I113" s="2">
        <v>187750</v>
      </c>
    </row>
    <row r="114" spans="5:9" x14ac:dyDescent="0.2">
      <c r="E114" s="4">
        <v>149</v>
      </c>
      <c r="F114" s="2">
        <v>141000</v>
      </c>
      <c r="H114" s="4">
        <v>383</v>
      </c>
      <c r="I114" s="2">
        <v>213500</v>
      </c>
    </row>
    <row r="115" spans="5:9" x14ac:dyDescent="0.2">
      <c r="E115" s="4">
        <v>150</v>
      </c>
      <c r="F115" s="2">
        <v>115000</v>
      </c>
      <c r="H115" s="4">
        <v>385</v>
      </c>
      <c r="I115" s="2">
        <v>240000</v>
      </c>
    </row>
    <row r="116" spans="5:9" x14ac:dyDescent="0.2">
      <c r="E116" s="4">
        <v>151</v>
      </c>
      <c r="F116" s="2">
        <v>122000</v>
      </c>
      <c r="H116" s="4">
        <v>386</v>
      </c>
      <c r="I116" s="2">
        <v>192000</v>
      </c>
    </row>
    <row r="117" spans="5:9" x14ac:dyDescent="0.2">
      <c r="E117" s="4">
        <v>153</v>
      </c>
      <c r="F117" s="2">
        <v>190000</v>
      </c>
      <c r="H117" s="4">
        <v>390</v>
      </c>
      <c r="I117" s="2">
        <v>426000</v>
      </c>
    </row>
    <row r="118" spans="5:9" x14ac:dyDescent="0.2">
      <c r="E118" s="4">
        <v>155</v>
      </c>
      <c r="F118" s="2">
        <v>125000</v>
      </c>
      <c r="H118" s="4">
        <v>392</v>
      </c>
      <c r="I118" s="2">
        <v>215000</v>
      </c>
    </row>
    <row r="119" spans="5:9" x14ac:dyDescent="0.2">
      <c r="E119" s="4">
        <v>156</v>
      </c>
      <c r="F119" s="2">
        <v>79000</v>
      </c>
      <c r="H119" s="4">
        <v>400</v>
      </c>
      <c r="I119" s="2">
        <v>241000</v>
      </c>
    </row>
    <row r="120" spans="5:9" x14ac:dyDescent="0.2">
      <c r="E120" s="4">
        <v>157</v>
      </c>
      <c r="F120" s="2">
        <v>109500</v>
      </c>
      <c r="H120" s="4">
        <v>405</v>
      </c>
      <c r="I120" s="2">
        <v>168000</v>
      </c>
    </row>
    <row r="121" spans="5:9" x14ac:dyDescent="0.2">
      <c r="E121" s="4">
        <v>158</v>
      </c>
      <c r="F121" s="2">
        <v>269500</v>
      </c>
      <c r="H121" s="4">
        <v>409</v>
      </c>
      <c r="I121" s="2">
        <v>280000</v>
      </c>
    </row>
    <row r="122" spans="5:9" x14ac:dyDescent="0.2">
      <c r="E122" s="4">
        <v>160</v>
      </c>
      <c r="F122" s="2">
        <v>320000</v>
      </c>
      <c r="H122" s="4">
        <v>410</v>
      </c>
      <c r="I122" s="2">
        <v>339750</v>
      </c>
    </row>
    <row r="123" spans="5:9" x14ac:dyDescent="0.2">
      <c r="E123" s="4">
        <v>161</v>
      </c>
      <c r="F123" s="2">
        <v>162500</v>
      </c>
      <c r="H123" s="4">
        <v>415</v>
      </c>
      <c r="I123" s="2">
        <v>228000</v>
      </c>
    </row>
    <row r="124" spans="5:9" x14ac:dyDescent="0.2">
      <c r="E124" s="4">
        <v>163</v>
      </c>
      <c r="F124" s="2">
        <v>220000</v>
      </c>
      <c r="H124" s="4">
        <v>421</v>
      </c>
      <c r="I124" s="2">
        <v>206300</v>
      </c>
    </row>
    <row r="125" spans="5:9" x14ac:dyDescent="0.2">
      <c r="E125" s="4">
        <v>165</v>
      </c>
      <c r="F125" s="2">
        <v>152000</v>
      </c>
      <c r="H125" s="4">
        <v>427</v>
      </c>
      <c r="I125" s="2">
        <v>275000</v>
      </c>
    </row>
    <row r="126" spans="5:9" x14ac:dyDescent="0.2">
      <c r="E126" s="4">
        <v>166</v>
      </c>
      <c r="F126" s="2">
        <v>127500</v>
      </c>
      <c r="H126" s="4">
        <v>429</v>
      </c>
      <c r="I126" s="2">
        <v>195400</v>
      </c>
    </row>
    <row r="127" spans="5:9" x14ac:dyDescent="0.2">
      <c r="E127" s="4">
        <v>167</v>
      </c>
      <c r="F127" s="2">
        <v>190000</v>
      </c>
      <c r="H127" s="4">
        <v>431</v>
      </c>
      <c r="I127" s="2">
        <v>85400</v>
      </c>
    </row>
    <row r="128" spans="5:9" x14ac:dyDescent="0.2">
      <c r="E128" s="4">
        <v>168</v>
      </c>
      <c r="F128" s="2">
        <v>325624</v>
      </c>
      <c r="H128" s="4">
        <v>433</v>
      </c>
      <c r="I128" s="2">
        <v>122500</v>
      </c>
    </row>
    <row r="129" spans="5:9" x14ac:dyDescent="0.2">
      <c r="E129" s="4">
        <v>170</v>
      </c>
      <c r="F129" s="2">
        <v>228000</v>
      </c>
      <c r="H129" s="4">
        <v>434</v>
      </c>
      <c r="I129" s="2">
        <v>181000</v>
      </c>
    </row>
    <row r="130" spans="5:9" x14ac:dyDescent="0.2">
      <c r="E130" s="4">
        <v>172</v>
      </c>
      <c r="F130" s="2">
        <v>215000</v>
      </c>
      <c r="H130" s="4">
        <v>435</v>
      </c>
      <c r="I130" s="2">
        <v>81000</v>
      </c>
    </row>
    <row r="131" spans="5:9" x14ac:dyDescent="0.2">
      <c r="E131" s="4">
        <v>174</v>
      </c>
      <c r="F131" s="2">
        <v>163000</v>
      </c>
      <c r="H131" s="4">
        <v>436</v>
      </c>
      <c r="I131" s="2">
        <v>212000</v>
      </c>
    </row>
    <row r="132" spans="5:9" x14ac:dyDescent="0.2">
      <c r="E132" s="4">
        <v>175</v>
      </c>
      <c r="F132" s="2">
        <v>184000</v>
      </c>
      <c r="H132" s="4">
        <v>441</v>
      </c>
      <c r="I132" s="2">
        <v>555000</v>
      </c>
    </row>
    <row r="133" spans="5:9" x14ac:dyDescent="0.2">
      <c r="E133" s="4">
        <v>176</v>
      </c>
      <c r="F133" s="2">
        <v>243000</v>
      </c>
      <c r="H133" s="4">
        <v>444</v>
      </c>
      <c r="I133" s="2">
        <v>172500</v>
      </c>
    </row>
    <row r="134" spans="5:9" x14ac:dyDescent="0.2">
      <c r="E134" s="4">
        <v>177</v>
      </c>
      <c r="F134" s="2">
        <v>211000</v>
      </c>
      <c r="H134" s="4">
        <v>450</v>
      </c>
      <c r="I134" s="2">
        <v>120000</v>
      </c>
    </row>
    <row r="135" spans="5:9" x14ac:dyDescent="0.2">
      <c r="E135" s="4">
        <v>178</v>
      </c>
      <c r="F135" s="2">
        <v>172500</v>
      </c>
      <c r="H135" s="4">
        <v>452</v>
      </c>
      <c r="I135" s="2">
        <v>280000</v>
      </c>
    </row>
    <row r="136" spans="5:9" x14ac:dyDescent="0.2">
      <c r="E136" s="4">
        <v>179</v>
      </c>
      <c r="F136" s="2">
        <v>501837</v>
      </c>
      <c r="H136" s="4">
        <v>453</v>
      </c>
      <c r="I136" s="2">
        <v>204000</v>
      </c>
    </row>
    <row r="137" spans="5:9" x14ac:dyDescent="0.2">
      <c r="E137" s="4">
        <v>180</v>
      </c>
      <c r="F137" s="2">
        <v>100000</v>
      </c>
      <c r="H137" s="4">
        <v>454</v>
      </c>
      <c r="I137" s="2">
        <v>210000</v>
      </c>
    </row>
    <row r="138" spans="5:9" x14ac:dyDescent="0.2">
      <c r="E138" s="4">
        <v>182</v>
      </c>
      <c r="F138" s="2">
        <v>200100</v>
      </c>
      <c r="H138" s="4">
        <v>461</v>
      </c>
      <c r="I138" s="2">
        <v>263435</v>
      </c>
    </row>
    <row r="139" spans="5:9" x14ac:dyDescent="0.2">
      <c r="E139" s="4">
        <v>183</v>
      </c>
      <c r="F139" s="2">
        <v>120000</v>
      </c>
      <c r="H139" s="4">
        <v>466</v>
      </c>
      <c r="I139" s="2">
        <v>178740</v>
      </c>
    </row>
    <row r="140" spans="5:9" x14ac:dyDescent="0.2">
      <c r="E140" s="4">
        <v>185</v>
      </c>
      <c r="F140" s="2">
        <v>127000</v>
      </c>
      <c r="H140" s="4">
        <v>470</v>
      </c>
      <c r="I140" s="2">
        <v>187000</v>
      </c>
    </row>
    <row r="141" spans="5:9" x14ac:dyDescent="0.2">
      <c r="E141" s="4">
        <v>186</v>
      </c>
      <c r="F141" s="2">
        <v>475000</v>
      </c>
      <c r="H141" s="4">
        <v>472</v>
      </c>
      <c r="I141" s="2">
        <v>190000</v>
      </c>
    </row>
    <row r="142" spans="5:9" x14ac:dyDescent="0.2">
      <c r="E142" s="4">
        <v>187</v>
      </c>
      <c r="F142" s="2">
        <v>173000</v>
      </c>
      <c r="H142" s="4">
        <v>474</v>
      </c>
      <c r="I142" s="2">
        <v>440000</v>
      </c>
    </row>
    <row r="143" spans="5:9" x14ac:dyDescent="0.2">
      <c r="E143" s="4">
        <v>190</v>
      </c>
      <c r="F143" s="2">
        <v>286000</v>
      </c>
      <c r="H143" s="4">
        <v>475</v>
      </c>
      <c r="I143" s="2">
        <v>251000</v>
      </c>
    </row>
    <row r="144" spans="5:9" x14ac:dyDescent="0.2">
      <c r="E144" s="4">
        <v>192</v>
      </c>
      <c r="F144" s="2">
        <v>184000</v>
      </c>
      <c r="H144" s="4">
        <v>478</v>
      </c>
      <c r="I144" s="2">
        <v>380000</v>
      </c>
    </row>
    <row r="145" spans="5:9" x14ac:dyDescent="0.2">
      <c r="E145" s="4">
        <v>193</v>
      </c>
      <c r="F145" s="2">
        <v>192000</v>
      </c>
      <c r="H145" s="4">
        <v>482</v>
      </c>
      <c r="I145" s="2">
        <v>374000</v>
      </c>
    </row>
    <row r="146" spans="5:9" x14ac:dyDescent="0.2">
      <c r="E146" s="4">
        <v>194</v>
      </c>
      <c r="F146" s="2">
        <v>130000</v>
      </c>
      <c r="H146" s="4">
        <v>484</v>
      </c>
      <c r="I146" s="2">
        <v>164000</v>
      </c>
    </row>
    <row r="147" spans="5:9" x14ac:dyDescent="0.2">
      <c r="E147" s="4">
        <v>195</v>
      </c>
      <c r="F147" s="2">
        <v>127000</v>
      </c>
      <c r="H147" s="4">
        <v>490</v>
      </c>
      <c r="I147" s="2">
        <v>86000</v>
      </c>
    </row>
    <row r="148" spans="5:9" x14ac:dyDescent="0.2">
      <c r="E148" s="4">
        <v>197</v>
      </c>
      <c r="F148" s="2">
        <v>311872</v>
      </c>
      <c r="H148" s="4">
        <v>493</v>
      </c>
      <c r="I148" s="2">
        <v>172785</v>
      </c>
    </row>
    <row r="149" spans="5:9" x14ac:dyDescent="0.2">
      <c r="E149" s="4">
        <v>198</v>
      </c>
      <c r="F149" s="2">
        <v>235000</v>
      </c>
      <c r="H149" s="4">
        <v>502</v>
      </c>
      <c r="I149" s="2">
        <v>226700</v>
      </c>
    </row>
    <row r="150" spans="5:9" x14ac:dyDescent="0.2">
      <c r="E150" s="4">
        <v>199</v>
      </c>
      <c r="F150" s="2">
        <v>104000</v>
      </c>
      <c r="H150" s="4">
        <v>505</v>
      </c>
      <c r="I150" s="2">
        <v>147000</v>
      </c>
    </row>
    <row r="151" spans="5:9" x14ac:dyDescent="0.2">
      <c r="E151" s="4">
        <v>200</v>
      </c>
      <c r="F151" s="2">
        <v>274900</v>
      </c>
      <c r="H151" s="4">
        <v>507</v>
      </c>
      <c r="I151" s="2">
        <v>215000</v>
      </c>
    </row>
    <row r="152" spans="5:9" x14ac:dyDescent="0.2">
      <c r="E152" s="4">
        <v>202</v>
      </c>
      <c r="F152" s="2">
        <v>171500</v>
      </c>
      <c r="H152" s="4">
        <v>508</v>
      </c>
      <c r="I152" s="2">
        <v>208300</v>
      </c>
    </row>
    <row r="153" spans="5:9" x14ac:dyDescent="0.2">
      <c r="E153" s="4">
        <v>206</v>
      </c>
      <c r="F153" s="2">
        <v>180500</v>
      </c>
      <c r="H153" s="4">
        <v>512</v>
      </c>
      <c r="I153" s="2">
        <v>202665</v>
      </c>
    </row>
    <row r="154" spans="5:9" x14ac:dyDescent="0.2">
      <c r="E154" s="4">
        <v>207</v>
      </c>
      <c r="F154" s="2">
        <v>143900</v>
      </c>
      <c r="H154" s="4">
        <v>516</v>
      </c>
      <c r="I154" s="2">
        <v>402861</v>
      </c>
    </row>
    <row r="155" spans="5:9" x14ac:dyDescent="0.2">
      <c r="E155" s="4">
        <v>208</v>
      </c>
      <c r="F155" s="2">
        <v>141000</v>
      </c>
      <c r="H155" s="4">
        <v>517</v>
      </c>
      <c r="I155" s="2">
        <v>158000</v>
      </c>
    </row>
    <row r="156" spans="5:9" x14ac:dyDescent="0.2">
      <c r="E156" s="4">
        <v>210</v>
      </c>
      <c r="F156" s="2">
        <v>145000</v>
      </c>
      <c r="H156" s="4">
        <v>518</v>
      </c>
      <c r="I156" s="2">
        <v>265000</v>
      </c>
    </row>
    <row r="157" spans="5:9" x14ac:dyDescent="0.2">
      <c r="E157" s="4">
        <v>211</v>
      </c>
      <c r="F157" s="2">
        <v>98000</v>
      </c>
      <c r="H157" s="4">
        <v>519</v>
      </c>
      <c r="I157" s="2">
        <v>211000</v>
      </c>
    </row>
    <row r="158" spans="5:9" x14ac:dyDescent="0.2">
      <c r="E158" s="4">
        <v>212</v>
      </c>
      <c r="F158" s="2">
        <v>186000</v>
      </c>
      <c r="H158" s="4">
        <v>525</v>
      </c>
      <c r="I158" s="2">
        <v>315750</v>
      </c>
    </row>
    <row r="159" spans="5:9" x14ac:dyDescent="0.2">
      <c r="E159" s="4">
        <v>214</v>
      </c>
      <c r="F159" s="2">
        <v>156000</v>
      </c>
      <c r="H159" s="4">
        <v>528</v>
      </c>
      <c r="I159" s="2">
        <v>446261</v>
      </c>
    </row>
    <row r="160" spans="5:9" x14ac:dyDescent="0.2">
      <c r="E160" s="4">
        <v>215</v>
      </c>
      <c r="F160" s="2">
        <v>161750</v>
      </c>
      <c r="H160" s="4">
        <v>534</v>
      </c>
      <c r="I160" s="2">
        <v>39300</v>
      </c>
    </row>
    <row r="161" spans="5:9" x14ac:dyDescent="0.2">
      <c r="E161" s="4">
        <v>216</v>
      </c>
      <c r="F161" s="2">
        <v>134450</v>
      </c>
      <c r="H161" s="4">
        <v>535</v>
      </c>
      <c r="I161" s="2">
        <v>178000</v>
      </c>
    </row>
    <row r="162" spans="5:9" x14ac:dyDescent="0.2">
      <c r="E162" s="4">
        <v>217</v>
      </c>
      <c r="F162" s="2">
        <v>210000</v>
      </c>
      <c r="H162" s="4">
        <v>537</v>
      </c>
      <c r="I162" s="2">
        <v>188000</v>
      </c>
    </row>
    <row r="163" spans="5:9" x14ac:dyDescent="0.2">
      <c r="E163" s="4">
        <v>218</v>
      </c>
      <c r="F163" s="2">
        <v>107000</v>
      </c>
      <c r="H163" s="4">
        <v>541</v>
      </c>
      <c r="I163" s="2">
        <v>315000</v>
      </c>
    </row>
    <row r="164" spans="5:9" x14ac:dyDescent="0.2">
      <c r="E164" s="4">
        <v>219</v>
      </c>
      <c r="F164" s="2">
        <v>311500</v>
      </c>
      <c r="H164" s="4">
        <v>544</v>
      </c>
      <c r="I164" s="2">
        <v>133000</v>
      </c>
    </row>
    <row r="165" spans="5:9" x14ac:dyDescent="0.2">
      <c r="E165" s="4">
        <v>222</v>
      </c>
      <c r="F165" s="2">
        <v>200000</v>
      </c>
      <c r="H165" s="4">
        <v>545</v>
      </c>
      <c r="I165" s="2">
        <v>179665</v>
      </c>
    </row>
    <row r="166" spans="5:9" x14ac:dyDescent="0.2">
      <c r="E166" s="4">
        <v>224</v>
      </c>
      <c r="F166" s="2">
        <v>97000</v>
      </c>
      <c r="H166" s="4">
        <v>551</v>
      </c>
      <c r="I166" s="2">
        <v>140000</v>
      </c>
    </row>
    <row r="167" spans="5:9" x14ac:dyDescent="0.2">
      <c r="E167" s="4">
        <v>225</v>
      </c>
      <c r="F167" s="2">
        <v>386250</v>
      </c>
      <c r="H167" s="4">
        <v>554</v>
      </c>
      <c r="I167" s="2">
        <v>108000</v>
      </c>
    </row>
    <row r="168" spans="5:9" x14ac:dyDescent="0.2">
      <c r="E168" s="4">
        <v>227</v>
      </c>
      <c r="F168" s="2">
        <v>290000</v>
      </c>
      <c r="H168" s="4">
        <v>555</v>
      </c>
      <c r="I168" s="2">
        <v>284000</v>
      </c>
    </row>
    <row r="169" spans="5:9" x14ac:dyDescent="0.2">
      <c r="E169" s="4">
        <v>229</v>
      </c>
      <c r="F169" s="2">
        <v>125000</v>
      </c>
      <c r="H169" s="4">
        <v>559</v>
      </c>
      <c r="I169" s="2">
        <v>175000</v>
      </c>
    </row>
    <row r="170" spans="5:9" x14ac:dyDescent="0.2">
      <c r="E170" s="4">
        <v>231</v>
      </c>
      <c r="F170" s="2">
        <v>148000</v>
      </c>
      <c r="H170" s="4">
        <v>560</v>
      </c>
      <c r="I170" s="2">
        <v>234000</v>
      </c>
    </row>
    <row r="171" spans="5:9" x14ac:dyDescent="0.2">
      <c r="E171" s="4">
        <v>232</v>
      </c>
      <c r="F171" s="2">
        <v>403000</v>
      </c>
      <c r="H171" s="4">
        <v>573</v>
      </c>
      <c r="I171" s="2">
        <v>224500</v>
      </c>
    </row>
    <row r="172" spans="5:9" x14ac:dyDescent="0.2">
      <c r="E172" s="4">
        <v>234</v>
      </c>
      <c r="F172" s="2">
        <v>128200</v>
      </c>
      <c r="H172" s="4">
        <v>574</v>
      </c>
      <c r="I172" s="2">
        <v>170000</v>
      </c>
    </row>
    <row r="173" spans="5:9" x14ac:dyDescent="0.2">
      <c r="E173" s="4">
        <v>235</v>
      </c>
      <c r="F173" s="2">
        <v>216500</v>
      </c>
      <c r="H173" s="4">
        <v>579</v>
      </c>
      <c r="I173" s="2">
        <v>146000</v>
      </c>
    </row>
    <row r="174" spans="5:9" x14ac:dyDescent="0.2">
      <c r="E174" s="4">
        <v>237</v>
      </c>
      <c r="F174" s="2">
        <v>185500</v>
      </c>
      <c r="H174" s="4">
        <v>582</v>
      </c>
      <c r="I174" s="2">
        <v>253293</v>
      </c>
    </row>
    <row r="175" spans="5:9" x14ac:dyDescent="0.2">
      <c r="E175" s="4">
        <v>239</v>
      </c>
      <c r="F175" s="2">
        <v>318000</v>
      </c>
      <c r="H175" s="4">
        <v>586</v>
      </c>
      <c r="I175" s="2">
        <v>369900</v>
      </c>
    </row>
    <row r="176" spans="5:9" x14ac:dyDescent="0.2">
      <c r="E176" s="4">
        <v>240</v>
      </c>
      <c r="F176" s="2">
        <v>113000</v>
      </c>
      <c r="H176" s="4">
        <v>589</v>
      </c>
      <c r="I176" s="2">
        <v>143000</v>
      </c>
    </row>
    <row r="177" spans="5:9" x14ac:dyDescent="0.2">
      <c r="E177" s="4">
        <v>241</v>
      </c>
      <c r="F177" s="2">
        <v>262500</v>
      </c>
      <c r="H177" s="4">
        <v>591</v>
      </c>
      <c r="I177" s="2">
        <v>185900</v>
      </c>
    </row>
    <row r="178" spans="5:9" x14ac:dyDescent="0.2">
      <c r="E178" s="4">
        <v>242</v>
      </c>
      <c r="F178" s="2">
        <v>110500</v>
      </c>
      <c r="H178" s="4">
        <v>592</v>
      </c>
      <c r="I178" s="2">
        <v>451950</v>
      </c>
    </row>
    <row r="179" spans="5:9" x14ac:dyDescent="0.2">
      <c r="E179" s="4">
        <v>243</v>
      </c>
      <c r="F179" s="2">
        <v>79000</v>
      </c>
      <c r="H179" s="4">
        <v>594</v>
      </c>
      <c r="I179" s="2">
        <v>140000</v>
      </c>
    </row>
    <row r="180" spans="5:9" x14ac:dyDescent="0.2">
      <c r="E180" s="4">
        <v>244</v>
      </c>
      <c r="F180" s="2">
        <v>120000</v>
      </c>
      <c r="H180" s="4">
        <v>598</v>
      </c>
      <c r="I180" s="2">
        <v>194201</v>
      </c>
    </row>
    <row r="181" spans="5:9" x14ac:dyDescent="0.2">
      <c r="E181" s="4">
        <v>246</v>
      </c>
      <c r="F181" s="2">
        <v>241500</v>
      </c>
      <c r="H181" s="4">
        <v>600</v>
      </c>
      <c r="I181" s="2">
        <v>151000</v>
      </c>
    </row>
    <row r="182" spans="5:9" x14ac:dyDescent="0.2">
      <c r="E182" s="4">
        <v>247</v>
      </c>
      <c r="F182" s="2">
        <v>137000</v>
      </c>
      <c r="H182" s="4">
        <v>601</v>
      </c>
      <c r="I182" s="2">
        <v>275000</v>
      </c>
    </row>
    <row r="183" spans="5:9" x14ac:dyDescent="0.2">
      <c r="E183" s="4">
        <v>248</v>
      </c>
      <c r="F183" s="2">
        <v>140000</v>
      </c>
      <c r="H183" s="4">
        <v>603</v>
      </c>
      <c r="I183" s="2">
        <v>220000</v>
      </c>
    </row>
    <row r="184" spans="5:9" x14ac:dyDescent="0.2">
      <c r="E184" s="4">
        <v>250</v>
      </c>
      <c r="F184" s="2">
        <v>277000</v>
      </c>
      <c r="H184" s="4">
        <v>606</v>
      </c>
      <c r="I184" s="2">
        <v>205000</v>
      </c>
    </row>
    <row r="185" spans="5:9" x14ac:dyDescent="0.2">
      <c r="E185" s="4">
        <v>251</v>
      </c>
      <c r="F185" s="2">
        <v>76500</v>
      </c>
      <c r="H185" s="4">
        <v>608</v>
      </c>
      <c r="I185" s="2">
        <v>225000</v>
      </c>
    </row>
    <row r="186" spans="5:9" x14ac:dyDescent="0.2">
      <c r="E186" s="4">
        <v>254</v>
      </c>
      <c r="F186" s="2">
        <v>158000</v>
      </c>
      <c r="H186" s="4">
        <v>611</v>
      </c>
      <c r="I186" s="2">
        <v>313000</v>
      </c>
    </row>
    <row r="187" spans="5:9" x14ac:dyDescent="0.2">
      <c r="E187" s="4">
        <v>255</v>
      </c>
      <c r="F187" s="2">
        <v>145000</v>
      </c>
      <c r="H187" s="4">
        <v>613</v>
      </c>
      <c r="I187" s="2">
        <v>261500</v>
      </c>
    </row>
    <row r="188" spans="5:9" x14ac:dyDescent="0.2">
      <c r="E188" s="4">
        <v>256</v>
      </c>
      <c r="F188" s="2">
        <v>230000</v>
      </c>
      <c r="H188" s="4">
        <v>615</v>
      </c>
      <c r="I188" s="2">
        <v>75500</v>
      </c>
    </row>
    <row r="189" spans="5:9" x14ac:dyDescent="0.2">
      <c r="E189" s="4">
        <v>260</v>
      </c>
      <c r="F189" s="2">
        <v>97000</v>
      </c>
      <c r="H189" s="4">
        <v>617</v>
      </c>
      <c r="I189" s="2">
        <v>183200</v>
      </c>
    </row>
    <row r="190" spans="5:9" x14ac:dyDescent="0.2">
      <c r="E190" s="4">
        <v>261</v>
      </c>
      <c r="F190" s="2">
        <v>176000</v>
      </c>
      <c r="H190" s="4">
        <v>632</v>
      </c>
      <c r="I190" s="2">
        <v>209500</v>
      </c>
    </row>
    <row r="191" spans="5:9" x14ac:dyDescent="0.2">
      <c r="E191" s="4">
        <v>263</v>
      </c>
      <c r="F191" s="2">
        <v>151000</v>
      </c>
      <c r="H191" s="4">
        <v>635</v>
      </c>
      <c r="I191" s="2">
        <v>144000</v>
      </c>
    </row>
    <row r="192" spans="5:9" x14ac:dyDescent="0.2">
      <c r="E192" s="4">
        <v>264</v>
      </c>
      <c r="F192" s="2">
        <v>130000</v>
      </c>
      <c r="H192" s="4">
        <v>637</v>
      </c>
      <c r="I192" s="2">
        <v>60000</v>
      </c>
    </row>
    <row r="193" spans="5:9" x14ac:dyDescent="0.2">
      <c r="E193" s="4">
        <v>265</v>
      </c>
      <c r="F193" s="2">
        <v>73000</v>
      </c>
      <c r="H193" s="4">
        <v>642</v>
      </c>
      <c r="I193" s="2">
        <v>226000</v>
      </c>
    </row>
    <row r="194" spans="5:9" x14ac:dyDescent="0.2">
      <c r="E194" s="4">
        <v>266</v>
      </c>
      <c r="F194" s="2">
        <v>175500</v>
      </c>
      <c r="H194" s="4">
        <v>650</v>
      </c>
      <c r="I194" s="2">
        <v>84500</v>
      </c>
    </row>
    <row r="195" spans="5:9" x14ac:dyDescent="0.2">
      <c r="E195" s="4">
        <v>268</v>
      </c>
      <c r="F195" s="2">
        <v>179500</v>
      </c>
      <c r="H195" s="4">
        <v>651</v>
      </c>
      <c r="I195" s="2">
        <v>205950</v>
      </c>
    </row>
    <row r="196" spans="5:9" x14ac:dyDescent="0.2">
      <c r="E196" s="4">
        <v>269</v>
      </c>
      <c r="F196" s="2">
        <v>120500</v>
      </c>
      <c r="H196" s="4">
        <v>661</v>
      </c>
      <c r="I196" s="2">
        <v>197900</v>
      </c>
    </row>
    <row r="197" spans="5:9" x14ac:dyDescent="0.2">
      <c r="E197" s="4">
        <v>270</v>
      </c>
      <c r="F197" s="2">
        <v>148000</v>
      </c>
      <c r="H197" s="4">
        <v>666</v>
      </c>
      <c r="I197" s="2">
        <v>230500</v>
      </c>
    </row>
    <row r="198" spans="5:9" x14ac:dyDescent="0.2">
      <c r="E198" s="4">
        <v>272</v>
      </c>
      <c r="F198" s="2">
        <v>241500</v>
      </c>
      <c r="H198" s="4">
        <v>667</v>
      </c>
      <c r="I198" s="2">
        <v>129000</v>
      </c>
    </row>
    <row r="199" spans="5:9" x14ac:dyDescent="0.2">
      <c r="E199" s="4">
        <v>273</v>
      </c>
      <c r="F199" s="2">
        <v>290000</v>
      </c>
      <c r="H199" s="4">
        <v>671</v>
      </c>
      <c r="I199" s="2">
        <v>173500</v>
      </c>
    </row>
    <row r="200" spans="5:9" x14ac:dyDescent="0.2">
      <c r="E200" s="4">
        <v>274</v>
      </c>
      <c r="F200" s="2">
        <v>139000</v>
      </c>
      <c r="H200" s="4">
        <v>676</v>
      </c>
      <c r="I200" s="2">
        <v>148500</v>
      </c>
    </row>
    <row r="201" spans="5:9" x14ac:dyDescent="0.2">
      <c r="E201" s="4">
        <v>275</v>
      </c>
      <c r="F201" s="2">
        <v>124500</v>
      </c>
      <c r="H201" s="4">
        <v>679</v>
      </c>
      <c r="I201" s="2">
        <v>372500</v>
      </c>
    </row>
    <row r="202" spans="5:9" x14ac:dyDescent="0.2">
      <c r="E202" s="4">
        <v>277</v>
      </c>
      <c r="F202" s="2">
        <v>201000</v>
      </c>
      <c r="H202" s="4">
        <v>681</v>
      </c>
      <c r="I202" s="2">
        <v>143000</v>
      </c>
    </row>
    <row r="203" spans="5:9" x14ac:dyDescent="0.2">
      <c r="E203" s="4">
        <v>278</v>
      </c>
      <c r="F203" s="2">
        <v>141000</v>
      </c>
      <c r="H203" s="4">
        <v>687</v>
      </c>
      <c r="I203" s="2">
        <v>227875</v>
      </c>
    </row>
    <row r="204" spans="5:9" x14ac:dyDescent="0.2">
      <c r="E204" s="4">
        <v>280</v>
      </c>
      <c r="F204" s="2">
        <v>192000</v>
      </c>
      <c r="H204" s="4">
        <v>689</v>
      </c>
      <c r="I204" s="2">
        <v>392000</v>
      </c>
    </row>
    <row r="205" spans="5:9" x14ac:dyDescent="0.2">
      <c r="E205" s="4">
        <v>284</v>
      </c>
      <c r="F205" s="2">
        <v>244600</v>
      </c>
      <c r="H205" s="4">
        <v>690</v>
      </c>
      <c r="I205" s="2">
        <v>194700</v>
      </c>
    </row>
    <row r="206" spans="5:9" x14ac:dyDescent="0.2">
      <c r="E206" s="4">
        <v>286</v>
      </c>
      <c r="F206" s="2">
        <v>164700</v>
      </c>
      <c r="H206" s="4">
        <v>691</v>
      </c>
      <c r="I206" s="2">
        <v>141000</v>
      </c>
    </row>
    <row r="207" spans="5:9" x14ac:dyDescent="0.2">
      <c r="E207" s="4">
        <v>287</v>
      </c>
      <c r="F207" s="2">
        <v>159000</v>
      </c>
      <c r="H207" s="4">
        <v>692</v>
      </c>
      <c r="I207" s="2">
        <v>755000</v>
      </c>
    </row>
    <row r="208" spans="5:9" x14ac:dyDescent="0.2">
      <c r="E208" s="4">
        <v>288</v>
      </c>
      <c r="F208" s="2">
        <v>88000</v>
      </c>
      <c r="H208" s="4">
        <v>696</v>
      </c>
      <c r="I208" s="2">
        <v>176000</v>
      </c>
    </row>
    <row r="209" spans="5:9" x14ac:dyDescent="0.2">
      <c r="E209" s="4">
        <v>289</v>
      </c>
      <c r="F209" s="2">
        <v>122000</v>
      </c>
      <c r="H209" s="4">
        <v>700</v>
      </c>
      <c r="I209" s="2">
        <v>196000</v>
      </c>
    </row>
    <row r="210" spans="5:9" x14ac:dyDescent="0.2">
      <c r="E210" s="4">
        <v>290</v>
      </c>
      <c r="F210" s="2">
        <v>153575</v>
      </c>
      <c r="H210" s="4">
        <v>707</v>
      </c>
      <c r="I210" s="2">
        <v>302000</v>
      </c>
    </row>
    <row r="211" spans="5:9" x14ac:dyDescent="0.2">
      <c r="E211" s="4">
        <v>292</v>
      </c>
      <c r="F211" s="2">
        <v>135900</v>
      </c>
      <c r="H211" s="4">
        <v>708</v>
      </c>
      <c r="I211" s="2">
        <v>254000</v>
      </c>
    </row>
    <row r="212" spans="5:9" x14ac:dyDescent="0.2">
      <c r="E212" s="4">
        <v>293</v>
      </c>
      <c r="F212" s="2">
        <v>131000</v>
      </c>
      <c r="H212" s="4">
        <v>709</v>
      </c>
      <c r="I212" s="2">
        <v>179540</v>
      </c>
    </row>
    <row r="213" spans="5:9" x14ac:dyDescent="0.2">
      <c r="E213" s="4">
        <v>295</v>
      </c>
      <c r="F213" s="2">
        <v>167000</v>
      </c>
      <c r="H213" s="4">
        <v>713</v>
      </c>
      <c r="I213" s="2">
        <v>189000</v>
      </c>
    </row>
    <row r="214" spans="5:9" x14ac:dyDescent="0.2">
      <c r="E214" s="4">
        <v>296</v>
      </c>
      <c r="F214" s="2">
        <v>142500</v>
      </c>
      <c r="H214" s="4">
        <v>715</v>
      </c>
      <c r="I214" s="2">
        <v>130500</v>
      </c>
    </row>
    <row r="215" spans="5:9" x14ac:dyDescent="0.2">
      <c r="E215" s="4">
        <v>297</v>
      </c>
      <c r="F215" s="2">
        <v>152000</v>
      </c>
      <c r="H215" s="4">
        <v>719</v>
      </c>
      <c r="I215" s="2">
        <v>341000</v>
      </c>
    </row>
    <row r="216" spans="5:9" x14ac:dyDescent="0.2">
      <c r="E216" s="4">
        <v>300</v>
      </c>
      <c r="F216" s="2">
        <v>158500</v>
      </c>
      <c r="H216" s="4">
        <v>721</v>
      </c>
      <c r="I216" s="2">
        <v>275000</v>
      </c>
    </row>
    <row r="217" spans="5:9" x14ac:dyDescent="0.2">
      <c r="E217" s="4">
        <v>301</v>
      </c>
      <c r="F217" s="2">
        <v>157000</v>
      </c>
      <c r="H217" s="4">
        <v>722</v>
      </c>
      <c r="I217" s="2">
        <v>143000</v>
      </c>
    </row>
    <row r="218" spans="5:9" x14ac:dyDescent="0.2">
      <c r="E218" s="4">
        <v>302</v>
      </c>
      <c r="F218" s="2">
        <v>267000</v>
      </c>
      <c r="H218" s="4">
        <v>728</v>
      </c>
      <c r="I218" s="2">
        <v>194500</v>
      </c>
    </row>
    <row r="219" spans="5:9" x14ac:dyDescent="0.2">
      <c r="E219" s="4">
        <v>303</v>
      </c>
      <c r="F219" s="2">
        <v>205000</v>
      </c>
      <c r="H219" s="4">
        <v>731</v>
      </c>
      <c r="I219" s="2">
        <v>236500</v>
      </c>
    </row>
    <row r="220" spans="5:9" x14ac:dyDescent="0.2">
      <c r="E220" s="4">
        <v>304</v>
      </c>
      <c r="F220" s="2">
        <v>149900</v>
      </c>
      <c r="H220" s="4">
        <v>733</v>
      </c>
      <c r="I220" s="2">
        <v>222500</v>
      </c>
    </row>
    <row r="221" spans="5:9" x14ac:dyDescent="0.2">
      <c r="E221" s="4">
        <v>306</v>
      </c>
      <c r="F221" s="2">
        <v>305900</v>
      </c>
      <c r="H221" s="4">
        <v>736</v>
      </c>
      <c r="I221" s="2">
        <v>163000</v>
      </c>
    </row>
    <row r="222" spans="5:9" x14ac:dyDescent="0.2">
      <c r="E222" s="4">
        <v>307</v>
      </c>
      <c r="F222" s="2">
        <v>225000</v>
      </c>
      <c r="H222" s="4">
        <v>737</v>
      </c>
      <c r="I222" s="2">
        <v>93500</v>
      </c>
    </row>
    <row r="223" spans="5:9" x14ac:dyDescent="0.2">
      <c r="E223" s="4">
        <v>308</v>
      </c>
      <c r="F223" s="2">
        <v>89500</v>
      </c>
      <c r="H223" s="4">
        <v>738</v>
      </c>
      <c r="I223" s="2">
        <v>239900</v>
      </c>
    </row>
    <row r="224" spans="5:9" x14ac:dyDescent="0.2">
      <c r="E224" s="4">
        <v>310</v>
      </c>
      <c r="F224" s="2">
        <v>360000</v>
      </c>
      <c r="H224" s="4">
        <v>739</v>
      </c>
      <c r="I224" s="2">
        <v>179000</v>
      </c>
    </row>
    <row r="225" spans="5:9" x14ac:dyDescent="0.2">
      <c r="E225" s="4">
        <v>312</v>
      </c>
      <c r="F225" s="2">
        <v>132000</v>
      </c>
      <c r="H225" s="4">
        <v>740</v>
      </c>
      <c r="I225" s="2">
        <v>190000</v>
      </c>
    </row>
    <row r="226" spans="5:9" x14ac:dyDescent="0.2">
      <c r="E226" s="4">
        <v>313</v>
      </c>
      <c r="F226" s="2">
        <v>119900</v>
      </c>
      <c r="H226" s="4">
        <v>741</v>
      </c>
      <c r="I226" s="2">
        <v>132000</v>
      </c>
    </row>
    <row r="227" spans="5:9" x14ac:dyDescent="0.2">
      <c r="E227" s="4">
        <v>314</v>
      </c>
      <c r="F227" s="2">
        <v>375000</v>
      </c>
      <c r="H227" s="4">
        <v>745</v>
      </c>
      <c r="I227" s="2">
        <v>180000</v>
      </c>
    </row>
    <row r="228" spans="5:9" x14ac:dyDescent="0.2">
      <c r="E228" s="4">
        <v>315</v>
      </c>
      <c r="F228" s="2">
        <v>178000</v>
      </c>
      <c r="H228" s="4">
        <v>746</v>
      </c>
      <c r="I228" s="2">
        <v>299800</v>
      </c>
    </row>
    <row r="229" spans="5:9" x14ac:dyDescent="0.2">
      <c r="E229" s="4">
        <v>317</v>
      </c>
      <c r="F229" s="2">
        <v>260000</v>
      </c>
      <c r="H229" s="4">
        <v>752</v>
      </c>
      <c r="I229" s="2">
        <v>162000</v>
      </c>
    </row>
    <row r="230" spans="5:9" x14ac:dyDescent="0.2">
      <c r="E230" s="4">
        <v>319</v>
      </c>
      <c r="F230" s="2">
        <v>260000</v>
      </c>
      <c r="H230" s="4">
        <v>754</v>
      </c>
      <c r="I230" s="2">
        <v>275500</v>
      </c>
    </row>
    <row r="231" spans="5:9" x14ac:dyDescent="0.2">
      <c r="E231" s="4">
        <v>320</v>
      </c>
      <c r="F231" s="2">
        <v>187500</v>
      </c>
      <c r="H231" s="4">
        <v>756</v>
      </c>
      <c r="I231" s="2">
        <v>172500</v>
      </c>
    </row>
    <row r="232" spans="5:9" x14ac:dyDescent="0.2">
      <c r="E232" s="4">
        <v>322</v>
      </c>
      <c r="F232" s="2">
        <v>354000</v>
      </c>
      <c r="H232" s="4">
        <v>757</v>
      </c>
      <c r="I232" s="2">
        <v>212000</v>
      </c>
    </row>
    <row r="233" spans="5:9" x14ac:dyDescent="0.2">
      <c r="E233" s="4">
        <v>323</v>
      </c>
      <c r="F233" s="2">
        <v>301000</v>
      </c>
      <c r="H233" s="4">
        <v>758</v>
      </c>
      <c r="I233" s="2">
        <v>158900</v>
      </c>
    </row>
    <row r="234" spans="5:9" x14ac:dyDescent="0.2">
      <c r="E234" s="4">
        <v>324</v>
      </c>
      <c r="F234" s="2">
        <v>126175</v>
      </c>
      <c r="H234" s="4">
        <v>759</v>
      </c>
      <c r="I234" s="2">
        <v>179400</v>
      </c>
    </row>
    <row r="235" spans="5:9" x14ac:dyDescent="0.2">
      <c r="E235" s="4">
        <v>325</v>
      </c>
      <c r="F235" s="2">
        <v>242000</v>
      </c>
      <c r="H235" s="4">
        <v>763</v>
      </c>
      <c r="I235" s="2">
        <v>215200</v>
      </c>
    </row>
    <row r="236" spans="5:9" x14ac:dyDescent="0.2">
      <c r="E236" s="4">
        <v>326</v>
      </c>
      <c r="F236" s="2">
        <v>87000</v>
      </c>
      <c r="H236" s="4">
        <v>764</v>
      </c>
      <c r="I236" s="2">
        <v>337000</v>
      </c>
    </row>
    <row r="237" spans="5:9" x14ac:dyDescent="0.2">
      <c r="E237" s="4">
        <v>327</v>
      </c>
      <c r="F237" s="2">
        <v>324000</v>
      </c>
      <c r="H237" s="4">
        <v>765</v>
      </c>
      <c r="I237" s="2">
        <v>270000</v>
      </c>
    </row>
    <row r="238" spans="5:9" x14ac:dyDescent="0.2">
      <c r="E238" s="4">
        <v>328</v>
      </c>
      <c r="F238" s="2">
        <v>145250</v>
      </c>
      <c r="H238" s="4">
        <v>766</v>
      </c>
      <c r="I238" s="2">
        <v>264132</v>
      </c>
    </row>
    <row r="239" spans="5:9" x14ac:dyDescent="0.2">
      <c r="E239" s="4">
        <v>329</v>
      </c>
      <c r="F239" s="2">
        <v>214500</v>
      </c>
      <c r="H239" s="4">
        <v>767</v>
      </c>
      <c r="I239" s="2">
        <v>196500</v>
      </c>
    </row>
    <row r="240" spans="5:9" x14ac:dyDescent="0.2">
      <c r="E240" s="4">
        <v>330</v>
      </c>
      <c r="F240" s="2">
        <v>78000</v>
      </c>
      <c r="H240" s="4">
        <v>770</v>
      </c>
      <c r="I240" s="2">
        <v>538000</v>
      </c>
    </row>
    <row r="241" spans="5:9" x14ac:dyDescent="0.2">
      <c r="E241" s="4">
        <v>331</v>
      </c>
      <c r="F241" s="2">
        <v>119000</v>
      </c>
      <c r="H241" s="4">
        <v>776</v>
      </c>
      <c r="I241" s="2">
        <v>162000</v>
      </c>
    </row>
    <row r="242" spans="5:9" x14ac:dyDescent="0.2">
      <c r="E242" s="4">
        <v>332</v>
      </c>
      <c r="F242" s="2">
        <v>139000</v>
      </c>
      <c r="H242" s="4">
        <v>782</v>
      </c>
      <c r="I242" s="2">
        <v>175900</v>
      </c>
    </row>
    <row r="243" spans="5:9" x14ac:dyDescent="0.2">
      <c r="E243" s="4">
        <v>333</v>
      </c>
      <c r="F243" s="2">
        <v>284000</v>
      </c>
      <c r="H243" s="4">
        <v>784</v>
      </c>
      <c r="I243" s="2">
        <v>165500</v>
      </c>
    </row>
    <row r="244" spans="5:9" x14ac:dyDescent="0.2">
      <c r="E244" s="4">
        <v>336</v>
      </c>
      <c r="F244" s="2">
        <v>228950</v>
      </c>
      <c r="H244" s="4">
        <v>791</v>
      </c>
      <c r="I244" s="2">
        <v>160200</v>
      </c>
    </row>
    <row r="245" spans="5:9" x14ac:dyDescent="0.2">
      <c r="E245" s="4">
        <v>337</v>
      </c>
      <c r="F245" s="2">
        <v>377426</v>
      </c>
      <c r="H245" s="4">
        <v>793</v>
      </c>
      <c r="I245" s="2">
        <v>269790</v>
      </c>
    </row>
    <row r="246" spans="5:9" x14ac:dyDescent="0.2">
      <c r="E246" s="4">
        <v>338</v>
      </c>
      <c r="F246" s="2">
        <v>214000</v>
      </c>
      <c r="H246" s="4">
        <v>795</v>
      </c>
      <c r="I246" s="2">
        <v>194500</v>
      </c>
    </row>
    <row r="247" spans="5:9" x14ac:dyDescent="0.2">
      <c r="E247" s="4">
        <v>339</v>
      </c>
      <c r="F247" s="2">
        <v>202500</v>
      </c>
      <c r="H247" s="4">
        <v>796</v>
      </c>
      <c r="I247" s="2">
        <v>171000</v>
      </c>
    </row>
    <row r="248" spans="5:9" x14ac:dyDescent="0.2">
      <c r="E248" s="4">
        <v>340</v>
      </c>
      <c r="F248" s="2">
        <v>155000</v>
      </c>
      <c r="H248" s="4">
        <v>799</v>
      </c>
      <c r="I248" s="2">
        <v>485000</v>
      </c>
    </row>
    <row r="249" spans="5:9" x14ac:dyDescent="0.2">
      <c r="E249" s="4">
        <v>341</v>
      </c>
      <c r="F249" s="2">
        <v>202900</v>
      </c>
      <c r="H249" s="4">
        <v>803</v>
      </c>
      <c r="I249" s="2">
        <v>189000</v>
      </c>
    </row>
    <row r="250" spans="5:9" x14ac:dyDescent="0.2">
      <c r="E250" s="4">
        <v>342</v>
      </c>
      <c r="F250" s="2">
        <v>82000</v>
      </c>
      <c r="H250" s="4">
        <v>804</v>
      </c>
      <c r="I250" s="2">
        <v>582933</v>
      </c>
    </row>
    <row r="251" spans="5:9" x14ac:dyDescent="0.2">
      <c r="E251" s="4">
        <v>345</v>
      </c>
      <c r="F251" s="2">
        <v>85000</v>
      </c>
      <c r="H251" s="4">
        <v>810</v>
      </c>
      <c r="I251" s="2">
        <v>106000</v>
      </c>
    </row>
    <row r="252" spans="5:9" x14ac:dyDescent="0.2">
      <c r="E252" s="4">
        <v>346</v>
      </c>
      <c r="F252" s="2">
        <v>140200</v>
      </c>
      <c r="H252" s="4">
        <v>812</v>
      </c>
      <c r="I252" s="2">
        <v>144500</v>
      </c>
    </row>
    <row r="253" spans="5:9" x14ac:dyDescent="0.2">
      <c r="E253" s="4">
        <v>347</v>
      </c>
      <c r="F253" s="2">
        <v>151500</v>
      </c>
      <c r="H253" s="4">
        <v>820</v>
      </c>
      <c r="I253" s="2">
        <v>224000</v>
      </c>
    </row>
    <row r="254" spans="5:9" x14ac:dyDescent="0.2">
      <c r="E254" s="4">
        <v>348</v>
      </c>
      <c r="F254" s="2">
        <v>157500</v>
      </c>
      <c r="H254" s="4">
        <v>821</v>
      </c>
      <c r="I254" s="2">
        <v>183000</v>
      </c>
    </row>
    <row r="255" spans="5:9" x14ac:dyDescent="0.2">
      <c r="E255" s="4">
        <v>349</v>
      </c>
      <c r="F255" s="2">
        <v>154000</v>
      </c>
      <c r="H255" s="4">
        <v>823</v>
      </c>
      <c r="I255" s="2">
        <v>225000</v>
      </c>
    </row>
    <row r="256" spans="5:9" x14ac:dyDescent="0.2">
      <c r="E256" s="4">
        <v>350</v>
      </c>
      <c r="F256" s="2">
        <v>437154</v>
      </c>
      <c r="H256" s="4">
        <v>826</v>
      </c>
      <c r="I256" s="2">
        <v>385000</v>
      </c>
    </row>
    <row r="257" spans="5:9" x14ac:dyDescent="0.2">
      <c r="E257" s="4">
        <v>353</v>
      </c>
      <c r="F257" s="2">
        <v>95000</v>
      </c>
      <c r="H257" s="4">
        <v>829</v>
      </c>
      <c r="I257" s="2">
        <v>185000</v>
      </c>
    </row>
    <row r="258" spans="5:9" x14ac:dyDescent="0.2">
      <c r="E258" s="4">
        <v>354</v>
      </c>
      <c r="F258" s="2">
        <v>105900</v>
      </c>
      <c r="H258" s="4">
        <v>833</v>
      </c>
      <c r="I258" s="2">
        <v>237000</v>
      </c>
    </row>
    <row r="259" spans="5:9" x14ac:dyDescent="0.2">
      <c r="E259" s="4">
        <v>355</v>
      </c>
      <c r="F259" s="2">
        <v>140000</v>
      </c>
      <c r="H259" s="4">
        <v>836</v>
      </c>
      <c r="I259" s="2">
        <v>128000</v>
      </c>
    </row>
    <row r="260" spans="5:9" x14ac:dyDescent="0.2">
      <c r="E260" s="4">
        <v>356</v>
      </c>
      <c r="F260" s="2">
        <v>177500</v>
      </c>
      <c r="H260" s="4">
        <v>838</v>
      </c>
      <c r="I260" s="2">
        <v>100000</v>
      </c>
    </row>
    <row r="261" spans="5:9" x14ac:dyDescent="0.2">
      <c r="E261" s="4">
        <v>357</v>
      </c>
      <c r="F261" s="2">
        <v>173000</v>
      </c>
      <c r="H261" s="4">
        <v>847</v>
      </c>
      <c r="I261" s="2">
        <v>213000</v>
      </c>
    </row>
    <row r="262" spans="5:9" x14ac:dyDescent="0.2">
      <c r="E262" s="4">
        <v>358</v>
      </c>
      <c r="F262" s="2">
        <v>134000</v>
      </c>
      <c r="H262" s="4">
        <v>850</v>
      </c>
      <c r="I262" s="2">
        <v>187000</v>
      </c>
    </row>
    <row r="263" spans="5:9" x14ac:dyDescent="0.2">
      <c r="E263" s="4">
        <v>359</v>
      </c>
      <c r="F263" s="2">
        <v>130000</v>
      </c>
      <c r="H263" s="4">
        <v>851</v>
      </c>
      <c r="I263" s="2">
        <v>131500</v>
      </c>
    </row>
    <row r="264" spans="5:9" x14ac:dyDescent="0.2">
      <c r="E264" s="4">
        <v>361</v>
      </c>
      <c r="F264" s="2">
        <v>156000</v>
      </c>
      <c r="H264" s="4">
        <v>852</v>
      </c>
      <c r="I264" s="2">
        <v>215000</v>
      </c>
    </row>
    <row r="265" spans="5:9" x14ac:dyDescent="0.2">
      <c r="E265" s="4">
        <v>362</v>
      </c>
      <c r="F265" s="2">
        <v>145000</v>
      </c>
      <c r="H265" s="4">
        <v>858</v>
      </c>
      <c r="I265" s="2">
        <v>174000</v>
      </c>
    </row>
    <row r="266" spans="5:9" x14ac:dyDescent="0.2">
      <c r="E266" s="4">
        <v>363</v>
      </c>
      <c r="F266" s="2">
        <v>198500</v>
      </c>
      <c r="H266" s="4">
        <v>869</v>
      </c>
      <c r="I266" s="2">
        <v>169000</v>
      </c>
    </row>
    <row r="267" spans="5:9" x14ac:dyDescent="0.2">
      <c r="E267" s="4">
        <v>366</v>
      </c>
      <c r="F267" s="2">
        <v>147000</v>
      </c>
      <c r="H267" s="4">
        <v>870</v>
      </c>
      <c r="I267" s="2">
        <v>236000</v>
      </c>
    </row>
    <row r="268" spans="5:9" x14ac:dyDescent="0.2">
      <c r="E268" s="4">
        <v>367</v>
      </c>
      <c r="F268" s="2">
        <v>159000</v>
      </c>
      <c r="H268" s="4">
        <v>872</v>
      </c>
      <c r="I268" s="2">
        <v>200500</v>
      </c>
    </row>
    <row r="269" spans="5:9" x14ac:dyDescent="0.2">
      <c r="E269" s="4">
        <v>368</v>
      </c>
      <c r="F269" s="2">
        <v>165000</v>
      </c>
      <c r="H269" s="4">
        <v>881</v>
      </c>
      <c r="I269" s="2">
        <v>157000</v>
      </c>
    </row>
    <row r="270" spans="5:9" x14ac:dyDescent="0.2">
      <c r="E270" s="4">
        <v>369</v>
      </c>
      <c r="F270" s="2">
        <v>132000</v>
      </c>
      <c r="H270" s="4">
        <v>882</v>
      </c>
      <c r="I270" s="2">
        <v>187500</v>
      </c>
    </row>
    <row r="271" spans="5:9" x14ac:dyDescent="0.2">
      <c r="E271" s="4">
        <v>370</v>
      </c>
      <c r="F271" s="2">
        <v>162000</v>
      </c>
      <c r="H271" s="4">
        <v>883</v>
      </c>
      <c r="I271" s="2">
        <v>178000</v>
      </c>
    </row>
    <row r="272" spans="5:9" x14ac:dyDescent="0.2">
      <c r="E272" s="4">
        <v>372</v>
      </c>
      <c r="F272" s="2">
        <v>134432</v>
      </c>
      <c r="H272" s="4">
        <v>886</v>
      </c>
      <c r="I272" s="2">
        <v>328900</v>
      </c>
    </row>
    <row r="273" spans="5:9" x14ac:dyDescent="0.2">
      <c r="E273" s="4">
        <v>373</v>
      </c>
      <c r="F273" s="2">
        <v>125000</v>
      </c>
      <c r="H273" s="4">
        <v>892</v>
      </c>
      <c r="I273" s="2">
        <v>172500</v>
      </c>
    </row>
    <row r="274" spans="5:9" x14ac:dyDescent="0.2">
      <c r="E274" s="4">
        <v>374</v>
      </c>
      <c r="F274" s="2">
        <v>123000</v>
      </c>
      <c r="H274" s="4">
        <v>903</v>
      </c>
      <c r="I274" s="2">
        <v>180000</v>
      </c>
    </row>
    <row r="275" spans="5:9" x14ac:dyDescent="0.2">
      <c r="E275" s="4">
        <v>375</v>
      </c>
      <c r="F275" s="2">
        <v>219500</v>
      </c>
      <c r="H275" s="4">
        <v>910</v>
      </c>
      <c r="I275" s="2">
        <v>174000</v>
      </c>
    </row>
    <row r="276" spans="5:9" x14ac:dyDescent="0.2">
      <c r="E276" s="4">
        <v>377</v>
      </c>
      <c r="F276" s="2">
        <v>148000</v>
      </c>
      <c r="H276" s="4">
        <v>921</v>
      </c>
      <c r="I276" s="2">
        <v>201000</v>
      </c>
    </row>
    <row r="277" spans="5:9" x14ac:dyDescent="0.2">
      <c r="E277" s="4">
        <v>378</v>
      </c>
      <c r="F277" s="2">
        <v>340000</v>
      </c>
      <c r="H277" s="4">
        <v>922</v>
      </c>
      <c r="I277" s="2">
        <v>145900</v>
      </c>
    </row>
    <row r="278" spans="5:9" x14ac:dyDescent="0.2">
      <c r="E278" s="4">
        <v>379</v>
      </c>
      <c r="F278" s="2">
        <v>394432</v>
      </c>
      <c r="H278" s="4">
        <v>924</v>
      </c>
      <c r="I278" s="2">
        <v>193000</v>
      </c>
    </row>
    <row r="279" spans="5:9" x14ac:dyDescent="0.2">
      <c r="E279" s="4">
        <v>381</v>
      </c>
      <c r="F279" s="2">
        <v>127000</v>
      </c>
      <c r="H279" s="4">
        <v>936</v>
      </c>
      <c r="I279" s="2">
        <v>79900</v>
      </c>
    </row>
    <row r="280" spans="5:9" x14ac:dyDescent="0.2">
      <c r="E280" s="4">
        <v>384</v>
      </c>
      <c r="F280" s="2">
        <v>76000</v>
      </c>
      <c r="H280" s="4">
        <v>937</v>
      </c>
      <c r="I280" s="2">
        <v>184900</v>
      </c>
    </row>
    <row r="281" spans="5:9" x14ac:dyDescent="0.2">
      <c r="E281" s="4">
        <v>387</v>
      </c>
      <c r="F281" s="2">
        <v>81000</v>
      </c>
      <c r="H281" s="4">
        <v>938</v>
      </c>
      <c r="I281" s="2">
        <v>253000</v>
      </c>
    </row>
    <row r="282" spans="5:9" x14ac:dyDescent="0.2">
      <c r="E282" s="4">
        <v>388</v>
      </c>
      <c r="F282" s="2">
        <v>125000</v>
      </c>
      <c r="H282" s="4">
        <v>939</v>
      </c>
      <c r="I282" s="2">
        <v>239799</v>
      </c>
    </row>
    <row r="283" spans="5:9" x14ac:dyDescent="0.2">
      <c r="E283" s="4">
        <v>389</v>
      </c>
      <c r="F283" s="2">
        <v>191000</v>
      </c>
      <c r="H283" s="4">
        <v>942</v>
      </c>
      <c r="I283" s="2">
        <v>214000</v>
      </c>
    </row>
    <row r="284" spans="5:9" x14ac:dyDescent="0.2">
      <c r="E284" s="4">
        <v>391</v>
      </c>
      <c r="F284" s="2">
        <v>119000</v>
      </c>
      <c r="H284" s="4">
        <v>949</v>
      </c>
      <c r="I284" s="2">
        <v>192500</v>
      </c>
    </row>
    <row r="285" spans="5:9" x14ac:dyDescent="0.2">
      <c r="E285" s="4">
        <v>393</v>
      </c>
      <c r="F285" s="2">
        <v>106500</v>
      </c>
      <c r="H285" s="4">
        <v>957</v>
      </c>
      <c r="I285" s="2">
        <v>124000</v>
      </c>
    </row>
    <row r="286" spans="5:9" x14ac:dyDescent="0.2">
      <c r="E286" s="4">
        <v>394</v>
      </c>
      <c r="F286" s="2">
        <v>100000</v>
      </c>
      <c r="H286" s="4">
        <v>960</v>
      </c>
      <c r="I286" s="2">
        <v>155000</v>
      </c>
    </row>
    <row r="287" spans="5:9" x14ac:dyDescent="0.2">
      <c r="E287" s="4">
        <v>395</v>
      </c>
      <c r="F287" s="2">
        <v>109000</v>
      </c>
      <c r="H287" s="4">
        <v>963</v>
      </c>
      <c r="I287" s="2">
        <v>155000</v>
      </c>
    </row>
    <row r="288" spans="5:9" x14ac:dyDescent="0.2">
      <c r="E288" s="4">
        <v>396</v>
      </c>
      <c r="F288" s="2">
        <v>129000</v>
      </c>
      <c r="H288" s="4">
        <v>964</v>
      </c>
      <c r="I288" s="2">
        <v>239000</v>
      </c>
    </row>
    <row r="289" spans="5:9" x14ac:dyDescent="0.2">
      <c r="E289" s="4">
        <v>397</v>
      </c>
      <c r="F289" s="2">
        <v>123000</v>
      </c>
      <c r="H289" s="4">
        <v>966</v>
      </c>
      <c r="I289" s="2">
        <v>178900</v>
      </c>
    </row>
    <row r="290" spans="5:9" x14ac:dyDescent="0.2">
      <c r="E290" s="4">
        <v>398</v>
      </c>
      <c r="F290" s="2">
        <v>169500</v>
      </c>
      <c r="H290" s="4">
        <v>967</v>
      </c>
      <c r="I290" s="2">
        <v>160000</v>
      </c>
    </row>
    <row r="291" spans="5:9" x14ac:dyDescent="0.2">
      <c r="E291" s="4">
        <v>399</v>
      </c>
      <c r="F291" s="2">
        <v>67000</v>
      </c>
      <c r="H291" s="4">
        <v>972</v>
      </c>
      <c r="I291" s="2">
        <v>173000</v>
      </c>
    </row>
    <row r="292" spans="5:9" x14ac:dyDescent="0.2">
      <c r="E292" s="4">
        <v>401</v>
      </c>
      <c r="F292" s="2">
        <v>245500</v>
      </c>
      <c r="H292" s="4">
        <v>973</v>
      </c>
      <c r="I292" s="2">
        <v>99500</v>
      </c>
    </row>
    <row r="293" spans="5:9" x14ac:dyDescent="0.2">
      <c r="E293" s="4">
        <v>402</v>
      </c>
      <c r="F293" s="2">
        <v>164990</v>
      </c>
      <c r="H293" s="4">
        <v>976</v>
      </c>
      <c r="I293" s="2">
        <v>165000</v>
      </c>
    </row>
    <row r="294" spans="5:9" x14ac:dyDescent="0.2">
      <c r="E294" s="4">
        <v>403</v>
      </c>
      <c r="F294" s="2">
        <v>108000</v>
      </c>
      <c r="H294" s="4">
        <v>983</v>
      </c>
      <c r="I294" s="2">
        <v>159895</v>
      </c>
    </row>
    <row r="295" spans="5:9" x14ac:dyDescent="0.2">
      <c r="E295" s="4">
        <v>404</v>
      </c>
      <c r="F295" s="2">
        <v>258000</v>
      </c>
      <c r="H295" s="4">
        <v>988</v>
      </c>
      <c r="I295" s="2">
        <v>395192</v>
      </c>
    </row>
    <row r="296" spans="5:9" x14ac:dyDescent="0.2">
      <c r="E296" s="4">
        <v>406</v>
      </c>
      <c r="F296" s="2">
        <v>150000</v>
      </c>
      <c r="H296" s="4">
        <v>990</v>
      </c>
      <c r="I296" s="2">
        <v>197000</v>
      </c>
    </row>
    <row r="297" spans="5:9" x14ac:dyDescent="0.2">
      <c r="E297" s="4">
        <v>407</v>
      </c>
      <c r="F297" s="2">
        <v>115000</v>
      </c>
      <c r="H297" s="4">
        <v>991</v>
      </c>
      <c r="I297" s="2">
        <v>348000</v>
      </c>
    </row>
    <row r="298" spans="5:9" x14ac:dyDescent="0.2">
      <c r="E298" s="4">
        <v>408</v>
      </c>
      <c r="F298" s="2">
        <v>177000</v>
      </c>
      <c r="H298" s="4">
        <v>993</v>
      </c>
      <c r="I298" s="2">
        <v>187000</v>
      </c>
    </row>
    <row r="299" spans="5:9" x14ac:dyDescent="0.2">
      <c r="E299" s="4">
        <v>411</v>
      </c>
      <c r="F299" s="2">
        <v>60000</v>
      </c>
      <c r="H299" s="4">
        <v>994</v>
      </c>
      <c r="I299" s="2">
        <v>173900</v>
      </c>
    </row>
    <row r="300" spans="5:9" x14ac:dyDescent="0.2">
      <c r="E300" s="4">
        <v>412</v>
      </c>
      <c r="F300" s="2">
        <v>145000</v>
      </c>
      <c r="H300" s="4">
        <v>998</v>
      </c>
      <c r="I300" s="2">
        <v>185000</v>
      </c>
    </row>
    <row r="301" spans="5:9" x14ac:dyDescent="0.2">
      <c r="E301" s="4">
        <v>413</v>
      </c>
      <c r="F301" s="2">
        <v>222000</v>
      </c>
      <c r="H301" s="4">
        <v>1000</v>
      </c>
      <c r="I301" s="2">
        <v>206000</v>
      </c>
    </row>
    <row r="302" spans="5:9" x14ac:dyDescent="0.2">
      <c r="E302" s="4">
        <v>414</v>
      </c>
      <c r="F302" s="2">
        <v>115000</v>
      </c>
      <c r="H302" s="4">
        <v>1016</v>
      </c>
      <c r="I302" s="2">
        <v>227000</v>
      </c>
    </row>
    <row r="303" spans="5:9" x14ac:dyDescent="0.2">
      <c r="E303" s="4">
        <v>416</v>
      </c>
      <c r="F303" s="2">
        <v>181134</v>
      </c>
      <c r="H303" s="4">
        <v>1018</v>
      </c>
      <c r="I303" s="2">
        <v>187500</v>
      </c>
    </row>
    <row r="304" spans="5:9" x14ac:dyDescent="0.2">
      <c r="E304" s="4">
        <v>417</v>
      </c>
      <c r="F304" s="2">
        <v>149500</v>
      </c>
      <c r="H304" s="4">
        <v>1019</v>
      </c>
      <c r="I304" s="2">
        <v>160000</v>
      </c>
    </row>
    <row r="305" spans="5:9" x14ac:dyDescent="0.2">
      <c r="E305" s="4">
        <v>418</v>
      </c>
      <c r="F305" s="2">
        <v>239000</v>
      </c>
      <c r="H305" s="4">
        <v>1020</v>
      </c>
      <c r="I305" s="2">
        <v>213490</v>
      </c>
    </row>
    <row r="306" spans="5:9" x14ac:dyDescent="0.2">
      <c r="E306" s="4">
        <v>419</v>
      </c>
      <c r="F306" s="2">
        <v>126000</v>
      </c>
      <c r="H306" s="4">
        <v>1021</v>
      </c>
      <c r="I306" s="2">
        <v>176000</v>
      </c>
    </row>
    <row r="307" spans="5:9" x14ac:dyDescent="0.2">
      <c r="E307" s="4">
        <v>420</v>
      </c>
      <c r="F307" s="2">
        <v>142000</v>
      </c>
      <c r="H307" s="4">
        <v>1022</v>
      </c>
      <c r="I307" s="2">
        <v>194000</v>
      </c>
    </row>
    <row r="308" spans="5:9" x14ac:dyDescent="0.2">
      <c r="E308" s="4">
        <v>422</v>
      </c>
      <c r="F308" s="2">
        <v>215000</v>
      </c>
      <c r="H308" s="4">
        <v>1024</v>
      </c>
      <c r="I308" s="2">
        <v>191000</v>
      </c>
    </row>
    <row r="309" spans="5:9" x14ac:dyDescent="0.2">
      <c r="E309" s="4">
        <v>423</v>
      </c>
      <c r="F309" s="2">
        <v>113000</v>
      </c>
      <c r="H309" s="4">
        <v>1025</v>
      </c>
      <c r="I309" s="2">
        <v>287000</v>
      </c>
    </row>
    <row r="310" spans="5:9" x14ac:dyDescent="0.2">
      <c r="E310" s="4">
        <v>424</v>
      </c>
      <c r="F310" s="2">
        <v>315000</v>
      </c>
      <c r="H310" s="4">
        <v>1037</v>
      </c>
      <c r="I310" s="2">
        <v>315500</v>
      </c>
    </row>
    <row r="311" spans="5:9" x14ac:dyDescent="0.2">
      <c r="E311" s="4">
        <v>425</v>
      </c>
      <c r="F311" s="2">
        <v>139000</v>
      </c>
      <c r="H311" s="4">
        <v>1038</v>
      </c>
      <c r="I311" s="2">
        <v>287000</v>
      </c>
    </row>
    <row r="312" spans="5:9" x14ac:dyDescent="0.2">
      <c r="E312" s="4">
        <v>426</v>
      </c>
      <c r="F312" s="2">
        <v>135000</v>
      </c>
      <c r="H312" s="4">
        <v>1040</v>
      </c>
      <c r="I312" s="2">
        <v>80000</v>
      </c>
    </row>
    <row r="313" spans="5:9" x14ac:dyDescent="0.2">
      <c r="E313" s="4">
        <v>428</v>
      </c>
      <c r="F313" s="2">
        <v>109008</v>
      </c>
      <c r="H313" s="4">
        <v>1047</v>
      </c>
      <c r="I313" s="2">
        <v>556581</v>
      </c>
    </row>
    <row r="314" spans="5:9" x14ac:dyDescent="0.2">
      <c r="E314" s="4">
        <v>430</v>
      </c>
      <c r="F314" s="2">
        <v>175000</v>
      </c>
      <c r="H314" s="4">
        <v>1055</v>
      </c>
      <c r="I314" s="2">
        <v>255000</v>
      </c>
    </row>
    <row r="315" spans="5:9" x14ac:dyDescent="0.2">
      <c r="E315" s="4">
        <v>432</v>
      </c>
      <c r="F315" s="2">
        <v>79900</v>
      </c>
      <c r="H315" s="4">
        <v>1057</v>
      </c>
      <c r="I315" s="2">
        <v>185850</v>
      </c>
    </row>
    <row r="316" spans="5:9" x14ac:dyDescent="0.2">
      <c r="E316" s="4">
        <v>437</v>
      </c>
      <c r="F316" s="2">
        <v>116000</v>
      </c>
      <c r="H316" s="4">
        <v>1058</v>
      </c>
      <c r="I316" s="2">
        <v>248000</v>
      </c>
    </row>
    <row r="317" spans="5:9" x14ac:dyDescent="0.2">
      <c r="E317" s="4">
        <v>438</v>
      </c>
      <c r="F317" s="2">
        <v>119000</v>
      </c>
      <c r="H317" s="4">
        <v>1059</v>
      </c>
      <c r="I317" s="2">
        <v>335000</v>
      </c>
    </row>
    <row r="318" spans="5:9" x14ac:dyDescent="0.2">
      <c r="E318" s="4">
        <v>439</v>
      </c>
      <c r="F318" s="2">
        <v>90350</v>
      </c>
      <c r="H318" s="4">
        <v>1061</v>
      </c>
      <c r="I318" s="2">
        <v>213500</v>
      </c>
    </row>
    <row r="319" spans="5:9" x14ac:dyDescent="0.2">
      <c r="E319" s="4">
        <v>440</v>
      </c>
      <c r="F319" s="2">
        <v>110000</v>
      </c>
      <c r="H319" s="4">
        <v>1066</v>
      </c>
      <c r="I319" s="2">
        <v>328000</v>
      </c>
    </row>
    <row r="320" spans="5:9" x14ac:dyDescent="0.2">
      <c r="E320" s="4">
        <v>442</v>
      </c>
      <c r="F320" s="2">
        <v>118000</v>
      </c>
      <c r="H320" s="4">
        <v>1067</v>
      </c>
      <c r="I320" s="2">
        <v>178000</v>
      </c>
    </row>
    <row r="321" spans="5:9" x14ac:dyDescent="0.2">
      <c r="E321" s="4">
        <v>443</v>
      </c>
      <c r="F321" s="2">
        <v>162900</v>
      </c>
      <c r="H321" s="4">
        <v>1075</v>
      </c>
      <c r="I321" s="2">
        <v>194000</v>
      </c>
    </row>
    <row r="322" spans="5:9" x14ac:dyDescent="0.2">
      <c r="E322" s="4">
        <v>445</v>
      </c>
      <c r="F322" s="2">
        <v>210000</v>
      </c>
      <c r="H322" s="4">
        <v>1079</v>
      </c>
      <c r="I322" s="2">
        <v>155900</v>
      </c>
    </row>
    <row r="323" spans="5:9" x14ac:dyDescent="0.2">
      <c r="E323" s="4">
        <v>446</v>
      </c>
      <c r="F323" s="2">
        <v>127500</v>
      </c>
      <c r="H323" s="4">
        <v>1085</v>
      </c>
      <c r="I323" s="2">
        <v>187500</v>
      </c>
    </row>
    <row r="324" spans="5:9" x14ac:dyDescent="0.2">
      <c r="E324" s="4">
        <v>447</v>
      </c>
      <c r="F324" s="2">
        <v>190000</v>
      </c>
      <c r="H324" s="4">
        <v>1088</v>
      </c>
      <c r="I324" s="2">
        <v>252000</v>
      </c>
    </row>
    <row r="325" spans="5:9" x14ac:dyDescent="0.2">
      <c r="E325" s="4">
        <v>448</v>
      </c>
      <c r="F325" s="2">
        <v>199900</v>
      </c>
      <c r="H325" s="4">
        <v>1091</v>
      </c>
      <c r="I325" s="2">
        <v>92900</v>
      </c>
    </row>
    <row r="326" spans="5:9" x14ac:dyDescent="0.2">
      <c r="E326" s="4">
        <v>449</v>
      </c>
      <c r="F326" s="2">
        <v>119500</v>
      </c>
      <c r="H326" s="4">
        <v>1098</v>
      </c>
      <c r="I326" s="2">
        <v>170000</v>
      </c>
    </row>
    <row r="327" spans="5:9" x14ac:dyDescent="0.2">
      <c r="E327" s="4">
        <v>451</v>
      </c>
      <c r="F327" s="2">
        <v>110000</v>
      </c>
      <c r="H327" s="4">
        <v>1101</v>
      </c>
      <c r="I327" s="2">
        <v>60000</v>
      </c>
    </row>
    <row r="328" spans="5:9" x14ac:dyDescent="0.2">
      <c r="E328" s="4">
        <v>455</v>
      </c>
      <c r="F328" s="2">
        <v>188000</v>
      </c>
      <c r="H328" s="4">
        <v>1105</v>
      </c>
      <c r="I328" s="2">
        <v>106000</v>
      </c>
    </row>
    <row r="329" spans="5:9" x14ac:dyDescent="0.2">
      <c r="E329" s="4">
        <v>456</v>
      </c>
      <c r="F329" s="2">
        <v>175500</v>
      </c>
      <c r="H329" s="4">
        <v>1106</v>
      </c>
      <c r="I329" s="2">
        <v>325000</v>
      </c>
    </row>
    <row r="330" spans="5:9" x14ac:dyDescent="0.2">
      <c r="E330" s="4">
        <v>457</v>
      </c>
      <c r="F330" s="2">
        <v>98000</v>
      </c>
      <c r="H330" s="4">
        <v>1108</v>
      </c>
      <c r="I330" s="2">
        <v>274725</v>
      </c>
    </row>
    <row r="331" spans="5:9" x14ac:dyDescent="0.2">
      <c r="E331" s="4">
        <v>458</v>
      </c>
      <c r="F331" s="2">
        <v>256000</v>
      </c>
      <c r="H331" s="4">
        <v>1109</v>
      </c>
      <c r="I331" s="2">
        <v>181000</v>
      </c>
    </row>
    <row r="332" spans="5:9" x14ac:dyDescent="0.2">
      <c r="E332" s="4">
        <v>459</v>
      </c>
      <c r="F332" s="2">
        <v>161000</v>
      </c>
      <c r="H332" s="4">
        <v>1111</v>
      </c>
      <c r="I332" s="2">
        <v>188000</v>
      </c>
    </row>
    <row r="333" spans="5:9" x14ac:dyDescent="0.2">
      <c r="E333" s="4">
        <v>460</v>
      </c>
      <c r="F333" s="2">
        <v>110000</v>
      </c>
      <c r="H333" s="4">
        <v>1117</v>
      </c>
      <c r="I333" s="2">
        <v>184100</v>
      </c>
    </row>
    <row r="334" spans="5:9" x14ac:dyDescent="0.2">
      <c r="E334" s="4">
        <v>462</v>
      </c>
      <c r="F334" s="2">
        <v>155000</v>
      </c>
      <c r="H334" s="4">
        <v>1125</v>
      </c>
      <c r="I334" s="2">
        <v>163900</v>
      </c>
    </row>
    <row r="335" spans="5:9" x14ac:dyDescent="0.2">
      <c r="E335" s="4">
        <v>463</v>
      </c>
      <c r="F335" s="2">
        <v>62383</v>
      </c>
      <c r="H335" s="4">
        <v>1127</v>
      </c>
      <c r="I335" s="2">
        <v>174000</v>
      </c>
    </row>
    <row r="336" spans="5:9" x14ac:dyDescent="0.2">
      <c r="E336" s="4">
        <v>464</v>
      </c>
      <c r="F336" s="2">
        <v>188700</v>
      </c>
      <c r="H336" s="4">
        <v>1134</v>
      </c>
      <c r="I336" s="2">
        <v>239500</v>
      </c>
    </row>
    <row r="337" spans="5:9" x14ac:dyDescent="0.2">
      <c r="E337" s="4">
        <v>465</v>
      </c>
      <c r="F337" s="2">
        <v>124000</v>
      </c>
      <c r="H337" s="4">
        <v>1135</v>
      </c>
      <c r="I337" s="2">
        <v>169000</v>
      </c>
    </row>
    <row r="338" spans="5:9" x14ac:dyDescent="0.2">
      <c r="E338" s="4">
        <v>467</v>
      </c>
      <c r="F338" s="2">
        <v>167000</v>
      </c>
      <c r="H338" s="4">
        <v>1139</v>
      </c>
      <c r="I338" s="2">
        <v>196000</v>
      </c>
    </row>
    <row r="339" spans="5:9" x14ac:dyDescent="0.2">
      <c r="E339" s="4">
        <v>468</v>
      </c>
      <c r="F339" s="2">
        <v>146500</v>
      </c>
      <c r="H339" s="4">
        <v>1158</v>
      </c>
      <c r="I339" s="2">
        <v>230000</v>
      </c>
    </row>
    <row r="340" spans="5:9" x14ac:dyDescent="0.2">
      <c r="E340" s="4">
        <v>469</v>
      </c>
      <c r="F340" s="2">
        <v>250000</v>
      </c>
      <c r="H340" s="4">
        <v>1161</v>
      </c>
      <c r="I340" s="2">
        <v>146000</v>
      </c>
    </row>
    <row r="341" spans="5:9" x14ac:dyDescent="0.2">
      <c r="E341" s="4">
        <v>471</v>
      </c>
      <c r="F341" s="2">
        <v>212000</v>
      </c>
      <c r="H341" s="4">
        <v>1165</v>
      </c>
      <c r="I341" s="2">
        <v>194000</v>
      </c>
    </row>
    <row r="342" spans="5:9" x14ac:dyDescent="0.2">
      <c r="E342" s="4">
        <v>473</v>
      </c>
      <c r="F342" s="2">
        <v>148000</v>
      </c>
      <c r="H342" s="4">
        <v>1168</v>
      </c>
      <c r="I342" s="2">
        <v>173000</v>
      </c>
    </row>
    <row r="343" spans="5:9" x14ac:dyDescent="0.2">
      <c r="E343" s="4">
        <v>476</v>
      </c>
      <c r="F343" s="2">
        <v>132500</v>
      </c>
      <c r="H343" s="4">
        <v>1170</v>
      </c>
      <c r="I343" s="2">
        <v>625000</v>
      </c>
    </row>
    <row r="344" spans="5:9" x14ac:dyDescent="0.2">
      <c r="E344" s="4">
        <v>477</v>
      </c>
      <c r="F344" s="2">
        <v>208900</v>
      </c>
      <c r="H344" s="4">
        <v>1174</v>
      </c>
      <c r="I344" s="2">
        <v>200500</v>
      </c>
    </row>
    <row r="345" spans="5:9" x14ac:dyDescent="0.2">
      <c r="E345" s="4">
        <v>479</v>
      </c>
      <c r="F345" s="2">
        <v>297000</v>
      </c>
      <c r="H345" s="4">
        <v>1182</v>
      </c>
      <c r="I345" s="2">
        <v>392500</v>
      </c>
    </row>
    <row r="346" spans="5:9" x14ac:dyDescent="0.2">
      <c r="E346" s="4">
        <v>480</v>
      </c>
      <c r="F346" s="2">
        <v>89471</v>
      </c>
      <c r="H346" s="4">
        <v>1183</v>
      </c>
      <c r="I346" s="2">
        <v>745000</v>
      </c>
    </row>
    <row r="347" spans="5:9" x14ac:dyDescent="0.2">
      <c r="E347" s="4">
        <v>481</v>
      </c>
      <c r="F347" s="2">
        <v>326000</v>
      </c>
      <c r="H347" s="4">
        <v>1188</v>
      </c>
      <c r="I347" s="2">
        <v>262000</v>
      </c>
    </row>
    <row r="348" spans="5:9" x14ac:dyDescent="0.2">
      <c r="E348" s="4">
        <v>483</v>
      </c>
      <c r="F348" s="2">
        <v>155000</v>
      </c>
      <c r="H348" s="4">
        <v>1189</v>
      </c>
      <c r="I348" s="2">
        <v>195000</v>
      </c>
    </row>
    <row r="349" spans="5:9" x14ac:dyDescent="0.2">
      <c r="E349" s="4">
        <v>485</v>
      </c>
      <c r="F349" s="2">
        <v>132500</v>
      </c>
      <c r="H349" s="4">
        <v>1190</v>
      </c>
      <c r="I349" s="2">
        <v>189000</v>
      </c>
    </row>
    <row r="350" spans="5:9" x14ac:dyDescent="0.2">
      <c r="E350" s="4">
        <v>486</v>
      </c>
      <c r="F350" s="2">
        <v>147000</v>
      </c>
      <c r="H350" s="4">
        <v>1194</v>
      </c>
      <c r="I350" s="2">
        <v>165000</v>
      </c>
    </row>
    <row r="351" spans="5:9" x14ac:dyDescent="0.2">
      <c r="E351" s="4">
        <v>487</v>
      </c>
      <c r="F351" s="2">
        <v>156000</v>
      </c>
      <c r="H351" s="4">
        <v>1196</v>
      </c>
      <c r="I351" s="2">
        <v>176000</v>
      </c>
    </row>
    <row r="352" spans="5:9" x14ac:dyDescent="0.2">
      <c r="E352" s="4">
        <v>488</v>
      </c>
      <c r="F352" s="2">
        <v>175000</v>
      </c>
      <c r="H352" s="4">
        <v>1202</v>
      </c>
      <c r="I352" s="2">
        <v>197900</v>
      </c>
    </row>
    <row r="353" spans="5:9" x14ac:dyDescent="0.2">
      <c r="E353" s="4">
        <v>489</v>
      </c>
      <c r="F353" s="2">
        <v>160000</v>
      </c>
      <c r="H353" s="4">
        <v>1211</v>
      </c>
      <c r="I353" s="2">
        <v>189000</v>
      </c>
    </row>
    <row r="354" spans="5:9" x14ac:dyDescent="0.2">
      <c r="E354" s="4">
        <v>491</v>
      </c>
      <c r="F354" s="2">
        <v>115000</v>
      </c>
      <c r="H354" s="4">
        <v>1214</v>
      </c>
      <c r="I354" s="2">
        <v>145000</v>
      </c>
    </row>
    <row r="355" spans="5:9" x14ac:dyDescent="0.2">
      <c r="E355" s="4">
        <v>492</v>
      </c>
      <c r="F355" s="2">
        <v>133000</v>
      </c>
      <c r="H355" s="4">
        <v>1225</v>
      </c>
      <c r="I355" s="2">
        <v>184000</v>
      </c>
    </row>
    <row r="356" spans="5:9" x14ac:dyDescent="0.2">
      <c r="E356" s="4">
        <v>494</v>
      </c>
      <c r="F356" s="2">
        <v>155000</v>
      </c>
      <c r="H356" s="4">
        <v>1231</v>
      </c>
      <c r="I356" s="2">
        <v>190000</v>
      </c>
    </row>
    <row r="357" spans="5:9" x14ac:dyDescent="0.2">
      <c r="E357" s="4">
        <v>495</v>
      </c>
      <c r="F357" s="2">
        <v>91300</v>
      </c>
      <c r="H357" s="4">
        <v>1233</v>
      </c>
      <c r="I357" s="2">
        <v>101800</v>
      </c>
    </row>
    <row r="358" spans="5:9" x14ac:dyDescent="0.2">
      <c r="E358" s="4">
        <v>496</v>
      </c>
      <c r="F358" s="2">
        <v>34900</v>
      </c>
      <c r="H358" s="4">
        <v>1240</v>
      </c>
      <c r="I358" s="2">
        <v>265900</v>
      </c>
    </row>
    <row r="359" spans="5:9" x14ac:dyDescent="0.2">
      <c r="E359" s="4">
        <v>497</v>
      </c>
      <c r="F359" s="2">
        <v>430000</v>
      </c>
      <c r="H359" s="4">
        <v>1241</v>
      </c>
      <c r="I359" s="2">
        <v>224900</v>
      </c>
    </row>
    <row r="360" spans="5:9" x14ac:dyDescent="0.2">
      <c r="E360" s="4">
        <v>498</v>
      </c>
      <c r="F360" s="2">
        <v>184000</v>
      </c>
      <c r="H360" s="4">
        <v>1247</v>
      </c>
      <c r="I360" s="2">
        <v>186500</v>
      </c>
    </row>
    <row r="361" spans="5:9" x14ac:dyDescent="0.2">
      <c r="E361" s="4">
        <v>499</v>
      </c>
      <c r="F361" s="2">
        <v>130000</v>
      </c>
      <c r="H361" s="4">
        <v>1251</v>
      </c>
      <c r="I361" s="2">
        <v>244000</v>
      </c>
    </row>
    <row r="362" spans="5:9" x14ac:dyDescent="0.2">
      <c r="E362" s="4">
        <v>500</v>
      </c>
      <c r="F362" s="2">
        <v>120000</v>
      </c>
      <c r="H362" s="4">
        <v>1252</v>
      </c>
      <c r="I362" s="2">
        <v>171750</v>
      </c>
    </row>
    <row r="363" spans="5:9" x14ac:dyDescent="0.2">
      <c r="E363" s="4">
        <v>501</v>
      </c>
      <c r="F363" s="2">
        <v>113000</v>
      </c>
      <c r="H363" s="4">
        <v>1254</v>
      </c>
      <c r="I363" s="2">
        <v>294000</v>
      </c>
    </row>
    <row r="364" spans="5:9" x14ac:dyDescent="0.2">
      <c r="E364" s="4">
        <v>503</v>
      </c>
      <c r="F364" s="2">
        <v>140000</v>
      </c>
      <c r="H364" s="4">
        <v>1255</v>
      </c>
      <c r="I364" s="2">
        <v>165400</v>
      </c>
    </row>
    <row r="365" spans="5:9" x14ac:dyDescent="0.2">
      <c r="E365" s="4">
        <v>504</v>
      </c>
      <c r="F365" s="2">
        <v>289000</v>
      </c>
      <c r="H365" s="4">
        <v>1257</v>
      </c>
      <c r="I365" s="2">
        <v>301500</v>
      </c>
    </row>
    <row r="366" spans="5:9" x14ac:dyDescent="0.2">
      <c r="E366" s="4">
        <v>506</v>
      </c>
      <c r="F366" s="2">
        <v>124500</v>
      </c>
      <c r="H366" s="4">
        <v>1259</v>
      </c>
      <c r="I366" s="2">
        <v>190000</v>
      </c>
    </row>
    <row r="367" spans="5:9" x14ac:dyDescent="0.2">
      <c r="E367" s="4">
        <v>509</v>
      </c>
      <c r="F367" s="2">
        <v>161000</v>
      </c>
      <c r="H367" s="4">
        <v>1261</v>
      </c>
      <c r="I367" s="2">
        <v>181000</v>
      </c>
    </row>
    <row r="368" spans="5:9" x14ac:dyDescent="0.2">
      <c r="E368" s="4">
        <v>510</v>
      </c>
      <c r="F368" s="2">
        <v>124500</v>
      </c>
      <c r="H368" s="4">
        <v>1265</v>
      </c>
      <c r="I368" s="2">
        <v>181000</v>
      </c>
    </row>
    <row r="369" spans="5:9" x14ac:dyDescent="0.2">
      <c r="E369" s="4">
        <v>511</v>
      </c>
      <c r="F369" s="2">
        <v>164900</v>
      </c>
      <c r="H369" s="4">
        <v>1266</v>
      </c>
      <c r="I369" s="2">
        <v>183900</v>
      </c>
    </row>
    <row r="370" spans="5:9" x14ac:dyDescent="0.2">
      <c r="E370" s="4">
        <v>513</v>
      </c>
      <c r="F370" s="2">
        <v>129900</v>
      </c>
      <c r="H370" s="4">
        <v>1269</v>
      </c>
      <c r="I370" s="2">
        <v>381000</v>
      </c>
    </row>
    <row r="371" spans="5:9" x14ac:dyDescent="0.2">
      <c r="E371" s="4">
        <v>514</v>
      </c>
      <c r="F371" s="2">
        <v>134000</v>
      </c>
      <c r="H371" s="4">
        <v>1279</v>
      </c>
      <c r="I371" s="2">
        <v>237000</v>
      </c>
    </row>
    <row r="372" spans="5:9" x14ac:dyDescent="0.2">
      <c r="E372" s="4">
        <v>515</v>
      </c>
      <c r="F372" s="2">
        <v>96500</v>
      </c>
      <c r="H372" s="4">
        <v>1282</v>
      </c>
      <c r="I372" s="2">
        <v>180000</v>
      </c>
    </row>
    <row r="373" spans="5:9" x14ac:dyDescent="0.2">
      <c r="E373" s="4">
        <v>520</v>
      </c>
      <c r="F373" s="2">
        <v>234000</v>
      </c>
      <c r="H373" s="4">
        <v>1284</v>
      </c>
      <c r="I373" s="2">
        <v>139000</v>
      </c>
    </row>
    <row r="374" spans="5:9" x14ac:dyDescent="0.2">
      <c r="E374" s="4">
        <v>521</v>
      </c>
      <c r="F374" s="2">
        <v>106250</v>
      </c>
      <c r="H374" s="4">
        <v>1289</v>
      </c>
      <c r="I374" s="2">
        <v>278000</v>
      </c>
    </row>
    <row r="375" spans="5:9" x14ac:dyDescent="0.2">
      <c r="E375" s="4">
        <v>522</v>
      </c>
      <c r="F375" s="2">
        <v>150000</v>
      </c>
      <c r="H375" s="4">
        <v>1290</v>
      </c>
      <c r="I375" s="2">
        <v>281000</v>
      </c>
    </row>
    <row r="376" spans="5:9" x14ac:dyDescent="0.2">
      <c r="E376" s="4">
        <v>523</v>
      </c>
      <c r="F376" s="2">
        <v>159000</v>
      </c>
      <c r="H376" s="4">
        <v>1292</v>
      </c>
      <c r="I376" s="2">
        <v>119500</v>
      </c>
    </row>
    <row r="377" spans="5:9" x14ac:dyDescent="0.2">
      <c r="E377" s="4">
        <v>524</v>
      </c>
      <c r="F377" s="2">
        <v>184750</v>
      </c>
      <c r="H377" s="4">
        <v>1298</v>
      </c>
      <c r="I377" s="2">
        <v>140000</v>
      </c>
    </row>
    <row r="378" spans="5:9" x14ac:dyDescent="0.2">
      <c r="E378" s="4">
        <v>526</v>
      </c>
      <c r="F378" s="2">
        <v>176000</v>
      </c>
      <c r="H378" s="4">
        <v>1299</v>
      </c>
      <c r="I378" s="2">
        <v>160000</v>
      </c>
    </row>
    <row r="379" spans="5:9" x14ac:dyDescent="0.2">
      <c r="E379" s="4">
        <v>527</v>
      </c>
      <c r="F379" s="2">
        <v>132000</v>
      </c>
      <c r="H379" s="4">
        <v>1301</v>
      </c>
      <c r="I379" s="2">
        <v>225000</v>
      </c>
    </row>
    <row r="380" spans="5:9" x14ac:dyDescent="0.2">
      <c r="E380" s="4">
        <v>529</v>
      </c>
      <c r="F380" s="2">
        <v>86000</v>
      </c>
      <c r="H380" s="4">
        <v>1306</v>
      </c>
      <c r="I380" s="2">
        <v>325000</v>
      </c>
    </row>
    <row r="381" spans="5:9" x14ac:dyDescent="0.2">
      <c r="E381" s="4">
        <v>530</v>
      </c>
      <c r="F381" s="2">
        <v>200624</v>
      </c>
      <c r="H381" s="4">
        <v>1307</v>
      </c>
      <c r="I381" s="2">
        <v>202500</v>
      </c>
    </row>
    <row r="382" spans="5:9" x14ac:dyDescent="0.2">
      <c r="E382" s="4">
        <v>531</v>
      </c>
      <c r="F382" s="2">
        <v>175000</v>
      </c>
      <c r="H382" s="4">
        <v>1318</v>
      </c>
      <c r="I382" s="2">
        <v>208900</v>
      </c>
    </row>
    <row r="383" spans="5:9" x14ac:dyDescent="0.2">
      <c r="E383" s="4">
        <v>532</v>
      </c>
      <c r="F383" s="2">
        <v>128000</v>
      </c>
      <c r="H383" s="4">
        <v>1323</v>
      </c>
      <c r="I383" s="2">
        <v>190000</v>
      </c>
    </row>
    <row r="384" spans="5:9" x14ac:dyDescent="0.2">
      <c r="E384" s="4">
        <v>533</v>
      </c>
      <c r="F384" s="2">
        <v>107500</v>
      </c>
      <c r="H384" s="4">
        <v>1325</v>
      </c>
      <c r="I384" s="2">
        <v>147000</v>
      </c>
    </row>
    <row r="385" spans="5:9" x14ac:dyDescent="0.2">
      <c r="E385" s="4">
        <v>536</v>
      </c>
      <c r="F385" s="2">
        <v>107500</v>
      </c>
      <c r="H385" s="4">
        <v>1330</v>
      </c>
      <c r="I385" s="2">
        <v>176500</v>
      </c>
    </row>
    <row r="386" spans="5:9" x14ac:dyDescent="0.2">
      <c r="E386" s="4">
        <v>538</v>
      </c>
      <c r="F386" s="2">
        <v>111250</v>
      </c>
      <c r="H386" s="4">
        <v>1334</v>
      </c>
      <c r="I386" s="2">
        <v>125500</v>
      </c>
    </row>
    <row r="387" spans="5:9" x14ac:dyDescent="0.2">
      <c r="E387" s="4">
        <v>539</v>
      </c>
      <c r="F387" s="2">
        <v>158000</v>
      </c>
      <c r="H387" s="4">
        <v>1336</v>
      </c>
      <c r="I387" s="2">
        <v>167900</v>
      </c>
    </row>
    <row r="388" spans="5:9" x14ac:dyDescent="0.2">
      <c r="E388" s="4">
        <v>540</v>
      </c>
      <c r="F388" s="2">
        <v>272000</v>
      </c>
      <c r="H388" s="4">
        <v>1339</v>
      </c>
      <c r="I388" s="2">
        <v>200000</v>
      </c>
    </row>
    <row r="389" spans="5:9" x14ac:dyDescent="0.2">
      <c r="E389" s="4">
        <v>542</v>
      </c>
      <c r="F389" s="2">
        <v>248000</v>
      </c>
      <c r="H389" s="4">
        <v>1343</v>
      </c>
      <c r="I389" s="2">
        <v>228500</v>
      </c>
    </row>
    <row r="390" spans="5:9" x14ac:dyDescent="0.2">
      <c r="E390" s="4">
        <v>543</v>
      </c>
      <c r="F390" s="2">
        <v>213250</v>
      </c>
      <c r="H390" s="4">
        <v>1345</v>
      </c>
      <c r="I390" s="2">
        <v>155835</v>
      </c>
    </row>
    <row r="391" spans="5:9" x14ac:dyDescent="0.2">
      <c r="E391" s="4">
        <v>546</v>
      </c>
      <c r="F391" s="2">
        <v>229000</v>
      </c>
      <c r="H391" s="4">
        <v>1355</v>
      </c>
      <c r="I391" s="2">
        <v>235000</v>
      </c>
    </row>
    <row r="392" spans="5:9" x14ac:dyDescent="0.2">
      <c r="E392" s="4">
        <v>547</v>
      </c>
      <c r="F392" s="2">
        <v>210000</v>
      </c>
      <c r="H392" s="4">
        <v>1359</v>
      </c>
      <c r="I392" s="2">
        <v>177500</v>
      </c>
    </row>
    <row r="393" spans="5:9" x14ac:dyDescent="0.2">
      <c r="E393" s="4">
        <v>548</v>
      </c>
      <c r="F393" s="2">
        <v>129500</v>
      </c>
      <c r="H393" s="4">
        <v>1361</v>
      </c>
      <c r="I393" s="2">
        <v>189000</v>
      </c>
    </row>
    <row r="394" spans="5:9" x14ac:dyDescent="0.2">
      <c r="E394" s="4">
        <v>549</v>
      </c>
      <c r="F394" s="2">
        <v>125000</v>
      </c>
      <c r="H394" s="4">
        <v>1364</v>
      </c>
      <c r="I394" s="2">
        <v>156932</v>
      </c>
    </row>
    <row r="395" spans="5:9" x14ac:dyDescent="0.2">
      <c r="E395" s="4">
        <v>550</v>
      </c>
      <c r="F395" s="2">
        <v>263000</v>
      </c>
      <c r="H395" s="4">
        <v>1366</v>
      </c>
      <c r="I395" s="2">
        <v>216000</v>
      </c>
    </row>
    <row r="396" spans="5:9" x14ac:dyDescent="0.2">
      <c r="E396" s="4">
        <v>552</v>
      </c>
      <c r="F396" s="2">
        <v>112500</v>
      </c>
      <c r="H396" s="4">
        <v>1367</v>
      </c>
      <c r="I396" s="2">
        <v>193000</v>
      </c>
    </row>
    <row r="397" spans="5:9" x14ac:dyDescent="0.2">
      <c r="E397" s="4">
        <v>553</v>
      </c>
      <c r="F397" s="2">
        <v>255500</v>
      </c>
      <c r="H397" s="4">
        <v>1369</v>
      </c>
      <c r="I397" s="2">
        <v>144000</v>
      </c>
    </row>
    <row r="398" spans="5:9" x14ac:dyDescent="0.2">
      <c r="E398" s="4">
        <v>556</v>
      </c>
      <c r="F398" s="2">
        <v>113000</v>
      </c>
      <c r="H398" s="4">
        <v>1373</v>
      </c>
      <c r="I398" s="2">
        <v>274300</v>
      </c>
    </row>
    <row r="399" spans="5:9" x14ac:dyDescent="0.2">
      <c r="E399" s="4">
        <v>557</v>
      </c>
      <c r="F399" s="2">
        <v>141000</v>
      </c>
      <c r="H399" s="4">
        <v>1375</v>
      </c>
      <c r="I399" s="2">
        <v>250000</v>
      </c>
    </row>
    <row r="400" spans="5:9" x14ac:dyDescent="0.2">
      <c r="E400" s="4">
        <v>558</v>
      </c>
      <c r="F400" s="2">
        <v>108000</v>
      </c>
      <c r="H400" s="4">
        <v>1379</v>
      </c>
      <c r="I400" s="2">
        <v>83000</v>
      </c>
    </row>
    <row r="401" spans="5:9" x14ac:dyDescent="0.2">
      <c r="E401" s="4">
        <v>561</v>
      </c>
      <c r="F401" s="2">
        <v>121500</v>
      </c>
      <c r="H401" s="4">
        <v>1380</v>
      </c>
      <c r="I401" s="2">
        <v>167500</v>
      </c>
    </row>
    <row r="402" spans="5:9" x14ac:dyDescent="0.2">
      <c r="E402" s="4">
        <v>562</v>
      </c>
      <c r="F402" s="2">
        <v>170000</v>
      </c>
      <c r="H402" s="4">
        <v>1395</v>
      </c>
      <c r="I402" s="2">
        <v>246578</v>
      </c>
    </row>
    <row r="403" spans="5:9" x14ac:dyDescent="0.2">
      <c r="E403" s="4">
        <v>563</v>
      </c>
      <c r="F403" s="2">
        <v>108000</v>
      </c>
      <c r="H403" s="4">
        <v>1400</v>
      </c>
      <c r="I403" s="2">
        <v>137450</v>
      </c>
    </row>
    <row r="404" spans="5:9" x14ac:dyDescent="0.2">
      <c r="E404" s="4">
        <v>564</v>
      </c>
      <c r="F404" s="2">
        <v>185000</v>
      </c>
      <c r="H404" s="4">
        <v>1402</v>
      </c>
      <c r="I404" s="2">
        <v>193000</v>
      </c>
    </row>
    <row r="405" spans="5:9" x14ac:dyDescent="0.2">
      <c r="E405" s="4">
        <v>565</v>
      </c>
      <c r="F405" s="2">
        <v>268000</v>
      </c>
      <c r="H405" s="4">
        <v>1403</v>
      </c>
      <c r="I405" s="2">
        <v>193879</v>
      </c>
    </row>
    <row r="406" spans="5:9" x14ac:dyDescent="0.2">
      <c r="E406" s="4">
        <v>566</v>
      </c>
      <c r="F406" s="2">
        <v>128000</v>
      </c>
      <c r="H406" s="4">
        <v>1406</v>
      </c>
      <c r="I406" s="2">
        <v>275000</v>
      </c>
    </row>
    <row r="407" spans="5:9" x14ac:dyDescent="0.2">
      <c r="E407" s="4">
        <v>567</v>
      </c>
      <c r="F407" s="2">
        <v>325000</v>
      </c>
      <c r="H407" s="4">
        <v>1410</v>
      </c>
      <c r="I407" s="2">
        <v>215000</v>
      </c>
    </row>
    <row r="408" spans="5:9" x14ac:dyDescent="0.2">
      <c r="E408" s="4">
        <v>568</v>
      </c>
      <c r="F408" s="2">
        <v>214000</v>
      </c>
      <c r="H408" s="4">
        <v>1411</v>
      </c>
      <c r="I408" s="2">
        <v>230000</v>
      </c>
    </row>
    <row r="409" spans="5:9" x14ac:dyDescent="0.2">
      <c r="E409" s="4">
        <v>569</v>
      </c>
      <c r="F409" s="2">
        <v>316600</v>
      </c>
      <c r="H409" s="4">
        <v>1413</v>
      </c>
      <c r="I409" s="2">
        <v>90000</v>
      </c>
    </row>
    <row r="410" spans="5:9" x14ac:dyDescent="0.2">
      <c r="E410" s="4">
        <v>570</v>
      </c>
      <c r="F410" s="2">
        <v>135960</v>
      </c>
      <c r="H410" s="4">
        <v>1414</v>
      </c>
      <c r="I410" s="2">
        <v>257000</v>
      </c>
    </row>
    <row r="411" spans="5:9" x14ac:dyDescent="0.2">
      <c r="E411" s="4">
        <v>571</v>
      </c>
      <c r="F411" s="2">
        <v>142600</v>
      </c>
      <c r="H411" s="4">
        <v>1418</v>
      </c>
      <c r="I411" s="2">
        <v>340000</v>
      </c>
    </row>
    <row r="412" spans="5:9" x14ac:dyDescent="0.2">
      <c r="E412" s="4">
        <v>572</v>
      </c>
      <c r="F412" s="2">
        <v>120000</v>
      </c>
      <c r="H412" s="4">
        <v>1421</v>
      </c>
      <c r="I412" s="2">
        <v>179900</v>
      </c>
    </row>
    <row r="413" spans="5:9" x14ac:dyDescent="0.2">
      <c r="E413" s="4">
        <v>575</v>
      </c>
      <c r="F413" s="2">
        <v>139000</v>
      </c>
      <c r="H413" s="4">
        <v>1422</v>
      </c>
      <c r="I413" s="2">
        <v>127500</v>
      </c>
    </row>
    <row r="414" spans="5:9" x14ac:dyDescent="0.2">
      <c r="E414" s="4">
        <v>576</v>
      </c>
      <c r="F414" s="2">
        <v>118500</v>
      </c>
      <c r="H414" s="4">
        <v>1423</v>
      </c>
      <c r="I414" s="2">
        <v>136500</v>
      </c>
    </row>
    <row r="415" spans="5:9" x14ac:dyDescent="0.2">
      <c r="E415" s="4">
        <v>577</v>
      </c>
      <c r="F415" s="2">
        <v>145000</v>
      </c>
      <c r="H415" s="4">
        <v>1427</v>
      </c>
      <c r="I415" s="2">
        <v>271000</v>
      </c>
    </row>
    <row r="416" spans="5:9" x14ac:dyDescent="0.2">
      <c r="E416" s="4">
        <v>578</v>
      </c>
      <c r="F416" s="2">
        <v>164500</v>
      </c>
      <c r="H416" s="4">
        <v>1432</v>
      </c>
      <c r="I416" s="2">
        <v>143750</v>
      </c>
    </row>
    <row r="417" spans="5:9" x14ac:dyDescent="0.2">
      <c r="E417" s="4">
        <v>580</v>
      </c>
      <c r="F417" s="2">
        <v>131500</v>
      </c>
      <c r="H417" s="4">
        <v>1434</v>
      </c>
      <c r="I417" s="2">
        <v>186500</v>
      </c>
    </row>
    <row r="418" spans="5:9" x14ac:dyDescent="0.2">
      <c r="E418" s="4">
        <v>581</v>
      </c>
      <c r="F418" s="2">
        <v>181900</v>
      </c>
      <c r="H418" s="4">
        <v>1438</v>
      </c>
      <c r="I418" s="2">
        <v>394617</v>
      </c>
    </row>
    <row r="419" spans="5:9" x14ac:dyDescent="0.2">
      <c r="E419" s="4">
        <v>583</v>
      </c>
      <c r="F419" s="2">
        <v>118500</v>
      </c>
      <c r="H419" s="4">
        <v>1440</v>
      </c>
      <c r="I419" s="2">
        <v>197000</v>
      </c>
    </row>
    <row r="420" spans="5:9" x14ac:dyDescent="0.2">
      <c r="E420" s="4">
        <v>584</v>
      </c>
      <c r="F420" s="2">
        <v>325000</v>
      </c>
      <c r="H420" s="4">
        <v>1442</v>
      </c>
      <c r="I420" s="2">
        <v>149300</v>
      </c>
    </row>
    <row r="421" spans="5:9" x14ac:dyDescent="0.2">
      <c r="E421" s="4">
        <v>585</v>
      </c>
      <c r="F421" s="2">
        <v>133000</v>
      </c>
      <c r="H421" s="4">
        <v>1443</v>
      </c>
      <c r="I421" s="2">
        <v>310000</v>
      </c>
    </row>
    <row r="422" spans="5:9" x14ac:dyDescent="0.2">
      <c r="E422" s="4">
        <v>587</v>
      </c>
      <c r="F422" s="2">
        <v>130000</v>
      </c>
      <c r="H422" s="4">
        <v>1448</v>
      </c>
      <c r="I422" s="2">
        <v>240000</v>
      </c>
    </row>
    <row r="423" spans="5:9" x14ac:dyDescent="0.2">
      <c r="E423" s="4">
        <v>588</v>
      </c>
      <c r="F423" s="2">
        <v>137000</v>
      </c>
      <c r="H423" s="4">
        <v>1449</v>
      </c>
      <c r="I423" s="2">
        <v>112000</v>
      </c>
    </row>
    <row r="424" spans="5:9" x14ac:dyDescent="0.2">
      <c r="E424" s="4">
        <v>590</v>
      </c>
      <c r="F424" s="2">
        <v>79500</v>
      </c>
      <c r="H424" s="4">
        <v>1450</v>
      </c>
      <c r="I424" s="2">
        <v>92000</v>
      </c>
    </row>
    <row r="425" spans="5:9" x14ac:dyDescent="0.2">
      <c r="E425" s="4">
        <v>593</v>
      </c>
      <c r="F425" s="2">
        <v>138000</v>
      </c>
      <c r="H425" s="4">
        <v>1451</v>
      </c>
      <c r="I425" s="2">
        <v>136000</v>
      </c>
    </row>
    <row r="426" spans="5:9" x14ac:dyDescent="0.2">
      <c r="E426" s="4">
        <v>595</v>
      </c>
      <c r="F426" s="2">
        <v>110000</v>
      </c>
      <c r="H426" s="4">
        <v>1455</v>
      </c>
      <c r="I426" s="2">
        <v>185000</v>
      </c>
    </row>
    <row r="427" spans="5:9" x14ac:dyDescent="0.2">
      <c r="E427" s="4">
        <v>596</v>
      </c>
      <c r="F427" s="2">
        <v>319000</v>
      </c>
      <c r="H427" s="4">
        <v>1456</v>
      </c>
      <c r="I427" s="2">
        <v>175000</v>
      </c>
    </row>
    <row r="428" spans="5:9" x14ac:dyDescent="0.2">
      <c r="E428" s="4">
        <v>597</v>
      </c>
      <c r="F428" s="2">
        <v>114504</v>
      </c>
    </row>
    <row r="429" spans="5:9" x14ac:dyDescent="0.2">
      <c r="E429" s="4">
        <v>599</v>
      </c>
      <c r="F429" s="2">
        <v>217500</v>
      </c>
    </row>
    <row r="430" spans="5:9" x14ac:dyDescent="0.2">
      <c r="E430" s="4">
        <v>602</v>
      </c>
      <c r="F430" s="2">
        <v>141000</v>
      </c>
    </row>
    <row r="431" spans="5:9" x14ac:dyDescent="0.2">
      <c r="E431" s="4">
        <v>604</v>
      </c>
      <c r="F431" s="2">
        <v>151000</v>
      </c>
    </row>
    <row r="432" spans="5:9" x14ac:dyDescent="0.2">
      <c r="E432" s="4">
        <v>605</v>
      </c>
      <c r="F432" s="2">
        <v>221000</v>
      </c>
    </row>
    <row r="433" spans="5:6" x14ac:dyDescent="0.2">
      <c r="E433" s="4">
        <v>607</v>
      </c>
      <c r="F433" s="2">
        <v>152000</v>
      </c>
    </row>
    <row r="434" spans="5:6" x14ac:dyDescent="0.2">
      <c r="E434" s="4">
        <v>609</v>
      </c>
      <c r="F434" s="2">
        <v>359100</v>
      </c>
    </row>
    <row r="435" spans="5:6" x14ac:dyDescent="0.2">
      <c r="E435" s="4">
        <v>610</v>
      </c>
      <c r="F435" s="2">
        <v>118500</v>
      </c>
    </row>
    <row r="436" spans="5:6" x14ac:dyDescent="0.2">
      <c r="E436" s="4">
        <v>612</v>
      </c>
      <c r="F436" s="2">
        <v>148000</v>
      </c>
    </row>
    <row r="437" spans="5:6" x14ac:dyDescent="0.2">
      <c r="E437" s="4">
        <v>614</v>
      </c>
      <c r="F437" s="2">
        <v>147000</v>
      </c>
    </row>
    <row r="438" spans="5:6" x14ac:dyDescent="0.2">
      <c r="E438" s="4">
        <v>616</v>
      </c>
      <c r="F438" s="2">
        <v>137500</v>
      </c>
    </row>
    <row r="439" spans="5:6" x14ac:dyDescent="0.2">
      <c r="E439" s="4">
        <v>618</v>
      </c>
      <c r="F439" s="2">
        <v>105500</v>
      </c>
    </row>
    <row r="440" spans="5:6" x14ac:dyDescent="0.2">
      <c r="E440" s="4">
        <v>619</v>
      </c>
      <c r="F440" s="2">
        <v>314813</v>
      </c>
    </row>
    <row r="441" spans="5:6" x14ac:dyDescent="0.2">
      <c r="E441" s="4">
        <v>620</v>
      </c>
      <c r="F441" s="2">
        <v>305000</v>
      </c>
    </row>
    <row r="442" spans="5:6" x14ac:dyDescent="0.2">
      <c r="E442" s="4">
        <v>621</v>
      </c>
      <c r="F442" s="2">
        <v>67000</v>
      </c>
    </row>
    <row r="443" spans="5:6" x14ac:dyDescent="0.2">
      <c r="E443" s="4">
        <v>622</v>
      </c>
      <c r="F443" s="2">
        <v>240000</v>
      </c>
    </row>
    <row r="444" spans="5:6" x14ac:dyDescent="0.2">
      <c r="E444" s="4">
        <v>623</v>
      </c>
      <c r="F444" s="2">
        <v>135000</v>
      </c>
    </row>
    <row r="445" spans="5:6" x14ac:dyDescent="0.2">
      <c r="E445" s="4">
        <v>624</v>
      </c>
      <c r="F445" s="2">
        <v>168500</v>
      </c>
    </row>
    <row r="446" spans="5:6" x14ac:dyDescent="0.2">
      <c r="E446" s="4">
        <v>625</v>
      </c>
      <c r="F446" s="2">
        <v>165150</v>
      </c>
    </row>
    <row r="447" spans="5:6" x14ac:dyDescent="0.2">
      <c r="E447" s="4">
        <v>626</v>
      </c>
      <c r="F447" s="2">
        <v>160000</v>
      </c>
    </row>
    <row r="448" spans="5:6" x14ac:dyDescent="0.2">
      <c r="E448" s="4">
        <v>627</v>
      </c>
      <c r="F448" s="2">
        <v>139900</v>
      </c>
    </row>
    <row r="449" spans="5:6" x14ac:dyDescent="0.2">
      <c r="E449" s="4">
        <v>628</v>
      </c>
      <c r="F449" s="2">
        <v>153000</v>
      </c>
    </row>
    <row r="450" spans="5:6" x14ac:dyDescent="0.2">
      <c r="E450" s="4">
        <v>629</v>
      </c>
      <c r="F450" s="2">
        <v>135000</v>
      </c>
    </row>
    <row r="451" spans="5:6" x14ac:dyDescent="0.2">
      <c r="E451" s="4">
        <v>630</v>
      </c>
      <c r="F451" s="2">
        <v>168500</v>
      </c>
    </row>
    <row r="452" spans="5:6" x14ac:dyDescent="0.2">
      <c r="E452" s="4">
        <v>631</v>
      </c>
      <c r="F452" s="2">
        <v>124000</v>
      </c>
    </row>
    <row r="453" spans="5:6" x14ac:dyDescent="0.2">
      <c r="E453" s="4">
        <v>633</v>
      </c>
      <c r="F453" s="2">
        <v>82500</v>
      </c>
    </row>
    <row r="454" spans="5:6" x14ac:dyDescent="0.2">
      <c r="E454" s="4">
        <v>634</v>
      </c>
      <c r="F454" s="2">
        <v>139400</v>
      </c>
    </row>
    <row r="455" spans="5:6" x14ac:dyDescent="0.2">
      <c r="E455" s="4">
        <v>636</v>
      </c>
      <c r="F455" s="2">
        <v>200000</v>
      </c>
    </row>
    <row r="456" spans="5:6" x14ac:dyDescent="0.2">
      <c r="E456" s="4">
        <v>638</v>
      </c>
      <c r="F456" s="2">
        <v>93000</v>
      </c>
    </row>
    <row r="457" spans="5:6" x14ac:dyDescent="0.2">
      <c r="E457" s="4">
        <v>639</v>
      </c>
      <c r="F457" s="2">
        <v>85000</v>
      </c>
    </row>
    <row r="458" spans="5:6" x14ac:dyDescent="0.2">
      <c r="E458" s="4">
        <v>640</v>
      </c>
      <c r="F458" s="2">
        <v>264561</v>
      </c>
    </row>
    <row r="459" spans="5:6" x14ac:dyDescent="0.2">
      <c r="E459" s="4">
        <v>641</v>
      </c>
      <c r="F459" s="2">
        <v>274000</v>
      </c>
    </row>
    <row r="460" spans="5:6" x14ac:dyDescent="0.2">
      <c r="E460" s="4">
        <v>643</v>
      </c>
      <c r="F460" s="2">
        <v>345000</v>
      </c>
    </row>
    <row r="461" spans="5:6" x14ac:dyDescent="0.2">
      <c r="E461" s="4">
        <v>644</v>
      </c>
      <c r="F461" s="2">
        <v>152000</v>
      </c>
    </row>
    <row r="462" spans="5:6" x14ac:dyDescent="0.2">
      <c r="E462" s="4">
        <v>645</v>
      </c>
      <c r="F462" s="2">
        <v>370878</v>
      </c>
    </row>
    <row r="463" spans="5:6" x14ac:dyDescent="0.2">
      <c r="E463" s="4">
        <v>646</v>
      </c>
      <c r="F463" s="2">
        <v>143250</v>
      </c>
    </row>
    <row r="464" spans="5:6" x14ac:dyDescent="0.2">
      <c r="E464" s="4">
        <v>647</v>
      </c>
      <c r="F464" s="2">
        <v>98300</v>
      </c>
    </row>
    <row r="465" spans="5:6" x14ac:dyDescent="0.2">
      <c r="E465" s="4">
        <v>648</v>
      </c>
      <c r="F465" s="2">
        <v>155000</v>
      </c>
    </row>
    <row r="466" spans="5:6" x14ac:dyDescent="0.2">
      <c r="E466" s="4">
        <v>649</v>
      </c>
      <c r="F466" s="2">
        <v>155000</v>
      </c>
    </row>
    <row r="467" spans="5:6" x14ac:dyDescent="0.2">
      <c r="E467" s="4">
        <v>652</v>
      </c>
      <c r="F467" s="2">
        <v>108000</v>
      </c>
    </row>
    <row r="468" spans="5:6" x14ac:dyDescent="0.2">
      <c r="E468" s="4">
        <v>653</v>
      </c>
      <c r="F468" s="2">
        <v>191000</v>
      </c>
    </row>
    <row r="469" spans="5:6" x14ac:dyDescent="0.2">
      <c r="E469" s="4">
        <v>654</v>
      </c>
      <c r="F469" s="2">
        <v>135000</v>
      </c>
    </row>
    <row r="470" spans="5:6" x14ac:dyDescent="0.2">
      <c r="E470" s="4">
        <v>655</v>
      </c>
      <c r="F470" s="2">
        <v>350000</v>
      </c>
    </row>
    <row r="471" spans="5:6" x14ac:dyDescent="0.2">
      <c r="E471" s="4">
        <v>656</v>
      </c>
      <c r="F471" s="2">
        <v>88000</v>
      </c>
    </row>
    <row r="472" spans="5:6" x14ac:dyDescent="0.2">
      <c r="E472" s="4">
        <v>657</v>
      </c>
      <c r="F472" s="2">
        <v>145500</v>
      </c>
    </row>
    <row r="473" spans="5:6" x14ac:dyDescent="0.2">
      <c r="E473" s="4">
        <v>658</v>
      </c>
      <c r="F473" s="2">
        <v>149000</v>
      </c>
    </row>
    <row r="474" spans="5:6" x14ac:dyDescent="0.2">
      <c r="E474" s="4">
        <v>659</v>
      </c>
      <c r="F474" s="2">
        <v>97500</v>
      </c>
    </row>
    <row r="475" spans="5:6" x14ac:dyDescent="0.2">
      <c r="E475" s="4">
        <v>660</v>
      </c>
      <c r="F475" s="2">
        <v>167000</v>
      </c>
    </row>
    <row r="476" spans="5:6" x14ac:dyDescent="0.2">
      <c r="E476" s="4">
        <v>662</v>
      </c>
      <c r="F476" s="2">
        <v>402000</v>
      </c>
    </row>
    <row r="477" spans="5:6" x14ac:dyDescent="0.2">
      <c r="E477" s="4">
        <v>663</v>
      </c>
      <c r="F477" s="2">
        <v>110000</v>
      </c>
    </row>
    <row r="478" spans="5:6" x14ac:dyDescent="0.2">
      <c r="E478" s="4">
        <v>664</v>
      </c>
      <c r="F478" s="2">
        <v>137500</v>
      </c>
    </row>
    <row r="479" spans="5:6" x14ac:dyDescent="0.2">
      <c r="E479" s="4">
        <v>665</v>
      </c>
      <c r="F479" s="2">
        <v>423000</v>
      </c>
    </row>
    <row r="480" spans="5:6" x14ac:dyDescent="0.2">
      <c r="E480" s="4">
        <v>668</v>
      </c>
      <c r="F480" s="2">
        <v>193500</v>
      </c>
    </row>
    <row r="481" spans="5:6" x14ac:dyDescent="0.2">
      <c r="E481" s="4">
        <v>669</v>
      </c>
      <c r="F481" s="2">
        <v>168000</v>
      </c>
    </row>
    <row r="482" spans="5:6" x14ac:dyDescent="0.2">
      <c r="E482" s="4">
        <v>670</v>
      </c>
      <c r="F482" s="2">
        <v>137500</v>
      </c>
    </row>
    <row r="483" spans="5:6" x14ac:dyDescent="0.2">
      <c r="E483" s="4">
        <v>672</v>
      </c>
      <c r="F483" s="2">
        <v>103600</v>
      </c>
    </row>
    <row r="484" spans="5:6" x14ac:dyDescent="0.2">
      <c r="E484" s="4">
        <v>673</v>
      </c>
      <c r="F484" s="2">
        <v>165000</v>
      </c>
    </row>
    <row r="485" spans="5:6" x14ac:dyDescent="0.2">
      <c r="E485" s="4">
        <v>674</v>
      </c>
      <c r="F485" s="2">
        <v>257500</v>
      </c>
    </row>
    <row r="486" spans="5:6" x14ac:dyDescent="0.2">
      <c r="E486" s="4">
        <v>675</v>
      </c>
      <c r="F486" s="2">
        <v>140000</v>
      </c>
    </row>
    <row r="487" spans="5:6" x14ac:dyDescent="0.2">
      <c r="E487" s="4">
        <v>677</v>
      </c>
      <c r="F487" s="2">
        <v>87000</v>
      </c>
    </row>
    <row r="488" spans="5:6" x14ac:dyDescent="0.2">
      <c r="E488" s="4">
        <v>678</v>
      </c>
      <c r="F488" s="2">
        <v>109500</v>
      </c>
    </row>
    <row r="489" spans="5:6" x14ac:dyDescent="0.2">
      <c r="E489" s="4">
        <v>680</v>
      </c>
      <c r="F489" s="2">
        <v>128500</v>
      </c>
    </row>
    <row r="490" spans="5:6" x14ac:dyDescent="0.2">
      <c r="E490" s="4">
        <v>682</v>
      </c>
      <c r="F490" s="2">
        <v>159434</v>
      </c>
    </row>
    <row r="491" spans="5:6" x14ac:dyDescent="0.2">
      <c r="E491" s="4">
        <v>683</v>
      </c>
      <c r="F491" s="2">
        <v>173000</v>
      </c>
    </row>
    <row r="492" spans="5:6" x14ac:dyDescent="0.2">
      <c r="E492" s="4">
        <v>684</v>
      </c>
      <c r="F492" s="2">
        <v>285000</v>
      </c>
    </row>
    <row r="493" spans="5:6" x14ac:dyDescent="0.2">
      <c r="E493" s="4">
        <v>685</v>
      </c>
      <c r="F493" s="2">
        <v>221000</v>
      </c>
    </row>
    <row r="494" spans="5:6" x14ac:dyDescent="0.2">
      <c r="E494" s="4">
        <v>686</v>
      </c>
      <c r="F494" s="2">
        <v>207500</v>
      </c>
    </row>
    <row r="495" spans="5:6" x14ac:dyDescent="0.2">
      <c r="E495" s="4">
        <v>688</v>
      </c>
      <c r="F495" s="2">
        <v>148800</v>
      </c>
    </row>
    <row r="496" spans="5:6" x14ac:dyDescent="0.2">
      <c r="E496" s="4">
        <v>693</v>
      </c>
      <c r="F496" s="2">
        <v>335000</v>
      </c>
    </row>
    <row r="497" spans="5:6" x14ac:dyDescent="0.2">
      <c r="E497" s="4">
        <v>694</v>
      </c>
      <c r="F497" s="2">
        <v>108480</v>
      </c>
    </row>
    <row r="498" spans="5:6" x14ac:dyDescent="0.2">
      <c r="E498" s="4">
        <v>695</v>
      </c>
      <c r="F498" s="2">
        <v>141500</v>
      </c>
    </row>
    <row r="499" spans="5:6" x14ac:dyDescent="0.2">
      <c r="E499" s="4">
        <v>697</v>
      </c>
      <c r="F499" s="2">
        <v>89000</v>
      </c>
    </row>
    <row r="500" spans="5:6" x14ac:dyDescent="0.2">
      <c r="E500" s="4">
        <v>698</v>
      </c>
      <c r="F500" s="2">
        <v>123500</v>
      </c>
    </row>
    <row r="501" spans="5:6" x14ac:dyDescent="0.2">
      <c r="E501" s="4">
        <v>699</v>
      </c>
      <c r="F501" s="2">
        <v>138500</v>
      </c>
    </row>
    <row r="502" spans="5:6" x14ac:dyDescent="0.2">
      <c r="E502" s="4">
        <v>701</v>
      </c>
      <c r="F502" s="2">
        <v>312500</v>
      </c>
    </row>
    <row r="503" spans="5:6" x14ac:dyDescent="0.2">
      <c r="E503" s="4">
        <v>702</v>
      </c>
      <c r="F503" s="2">
        <v>140000</v>
      </c>
    </row>
    <row r="504" spans="5:6" x14ac:dyDescent="0.2">
      <c r="E504" s="4">
        <v>703</v>
      </c>
      <c r="F504" s="2">
        <v>361919</v>
      </c>
    </row>
    <row r="505" spans="5:6" x14ac:dyDescent="0.2">
      <c r="E505" s="4">
        <v>704</v>
      </c>
      <c r="F505" s="2">
        <v>140000</v>
      </c>
    </row>
    <row r="506" spans="5:6" x14ac:dyDescent="0.2">
      <c r="E506" s="4">
        <v>705</v>
      </c>
      <c r="F506" s="2">
        <v>213000</v>
      </c>
    </row>
    <row r="507" spans="5:6" x14ac:dyDescent="0.2">
      <c r="E507" s="4">
        <v>706</v>
      </c>
      <c r="F507" s="2">
        <v>55000</v>
      </c>
    </row>
    <row r="508" spans="5:6" x14ac:dyDescent="0.2">
      <c r="E508" s="4">
        <v>710</v>
      </c>
      <c r="F508" s="2">
        <v>109900</v>
      </c>
    </row>
    <row r="509" spans="5:6" x14ac:dyDescent="0.2">
      <c r="E509" s="4">
        <v>711</v>
      </c>
      <c r="F509" s="2">
        <v>52000</v>
      </c>
    </row>
    <row r="510" spans="5:6" x14ac:dyDescent="0.2">
      <c r="E510" s="4">
        <v>712</v>
      </c>
      <c r="F510" s="2">
        <v>102776</v>
      </c>
    </row>
    <row r="511" spans="5:6" x14ac:dyDescent="0.2">
      <c r="E511" s="4">
        <v>714</v>
      </c>
      <c r="F511" s="2">
        <v>129000</v>
      </c>
    </row>
    <row r="512" spans="5:6" x14ac:dyDescent="0.2">
      <c r="E512" s="4">
        <v>716</v>
      </c>
      <c r="F512" s="2">
        <v>165000</v>
      </c>
    </row>
    <row r="513" spans="5:6" x14ac:dyDescent="0.2">
      <c r="E513" s="4">
        <v>717</v>
      </c>
      <c r="F513" s="2">
        <v>159500</v>
      </c>
    </row>
    <row r="514" spans="5:6" x14ac:dyDescent="0.2">
      <c r="E514" s="4">
        <v>718</v>
      </c>
      <c r="F514" s="2">
        <v>157000</v>
      </c>
    </row>
    <row r="515" spans="5:6" x14ac:dyDescent="0.2">
      <c r="E515" s="4">
        <v>720</v>
      </c>
      <c r="F515" s="2">
        <v>128500</v>
      </c>
    </row>
    <row r="516" spans="5:6" x14ac:dyDescent="0.2">
      <c r="E516" s="4">
        <v>723</v>
      </c>
      <c r="F516" s="2">
        <v>124500</v>
      </c>
    </row>
    <row r="517" spans="5:6" x14ac:dyDescent="0.2">
      <c r="E517" s="4">
        <v>724</v>
      </c>
      <c r="F517" s="2">
        <v>135000</v>
      </c>
    </row>
    <row r="518" spans="5:6" x14ac:dyDescent="0.2">
      <c r="E518" s="4">
        <v>725</v>
      </c>
      <c r="F518" s="2">
        <v>320000</v>
      </c>
    </row>
    <row r="519" spans="5:6" x14ac:dyDescent="0.2">
      <c r="E519" s="4">
        <v>726</v>
      </c>
      <c r="F519" s="2">
        <v>120500</v>
      </c>
    </row>
    <row r="520" spans="5:6" x14ac:dyDescent="0.2">
      <c r="E520" s="4">
        <v>727</v>
      </c>
      <c r="F520" s="2">
        <v>222000</v>
      </c>
    </row>
    <row r="521" spans="5:6" x14ac:dyDescent="0.2">
      <c r="E521" s="4">
        <v>729</v>
      </c>
      <c r="F521" s="2">
        <v>110000</v>
      </c>
    </row>
    <row r="522" spans="5:6" x14ac:dyDescent="0.2">
      <c r="E522" s="4">
        <v>730</v>
      </c>
      <c r="F522" s="2">
        <v>103000</v>
      </c>
    </row>
    <row r="523" spans="5:6" x14ac:dyDescent="0.2">
      <c r="E523" s="4">
        <v>732</v>
      </c>
      <c r="F523" s="2">
        <v>187500</v>
      </c>
    </row>
    <row r="524" spans="5:6" x14ac:dyDescent="0.2">
      <c r="E524" s="4">
        <v>734</v>
      </c>
      <c r="F524" s="2">
        <v>131400</v>
      </c>
    </row>
    <row r="525" spans="5:6" x14ac:dyDescent="0.2">
      <c r="E525" s="4">
        <v>735</v>
      </c>
      <c r="F525" s="2">
        <v>108000</v>
      </c>
    </row>
    <row r="526" spans="5:6" x14ac:dyDescent="0.2">
      <c r="E526" s="4">
        <v>742</v>
      </c>
      <c r="F526" s="2">
        <v>142000</v>
      </c>
    </row>
    <row r="527" spans="5:6" x14ac:dyDescent="0.2">
      <c r="E527" s="4">
        <v>743</v>
      </c>
      <c r="F527" s="2">
        <v>179000</v>
      </c>
    </row>
    <row r="528" spans="5:6" x14ac:dyDescent="0.2">
      <c r="E528" s="4">
        <v>744</v>
      </c>
      <c r="F528" s="2">
        <v>175000</v>
      </c>
    </row>
    <row r="529" spans="5:6" x14ac:dyDescent="0.2">
      <c r="E529" s="4">
        <v>747</v>
      </c>
      <c r="F529" s="2">
        <v>236000</v>
      </c>
    </row>
    <row r="530" spans="5:6" x14ac:dyDescent="0.2">
      <c r="E530" s="4">
        <v>748</v>
      </c>
      <c r="F530" s="2">
        <v>265979</v>
      </c>
    </row>
    <row r="531" spans="5:6" x14ac:dyDescent="0.2">
      <c r="E531" s="4">
        <v>749</v>
      </c>
      <c r="F531" s="2">
        <v>260400</v>
      </c>
    </row>
    <row r="532" spans="5:6" x14ac:dyDescent="0.2">
      <c r="E532" s="4">
        <v>750</v>
      </c>
      <c r="F532" s="2">
        <v>98000</v>
      </c>
    </row>
    <row r="533" spans="5:6" x14ac:dyDescent="0.2">
      <c r="E533" s="4">
        <v>751</v>
      </c>
      <c r="F533" s="2">
        <v>96500</v>
      </c>
    </row>
    <row r="534" spans="5:6" x14ac:dyDescent="0.2">
      <c r="E534" s="4">
        <v>753</v>
      </c>
      <c r="F534" s="2">
        <v>217000</v>
      </c>
    </row>
    <row r="535" spans="5:6" x14ac:dyDescent="0.2">
      <c r="E535" s="4">
        <v>755</v>
      </c>
      <c r="F535" s="2">
        <v>156000</v>
      </c>
    </row>
    <row r="536" spans="5:6" x14ac:dyDescent="0.2">
      <c r="E536" s="4">
        <v>760</v>
      </c>
      <c r="F536" s="2">
        <v>290000</v>
      </c>
    </row>
    <row r="537" spans="5:6" x14ac:dyDescent="0.2">
      <c r="E537" s="4">
        <v>761</v>
      </c>
      <c r="F537" s="2">
        <v>127500</v>
      </c>
    </row>
    <row r="538" spans="5:6" x14ac:dyDescent="0.2">
      <c r="E538" s="4">
        <v>762</v>
      </c>
      <c r="F538" s="2">
        <v>100000</v>
      </c>
    </row>
    <row r="539" spans="5:6" x14ac:dyDescent="0.2">
      <c r="E539" s="4">
        <v>768</v>
      </c>
      <c r="F539" s="2">
        <v>160000</v>
      </c>
    </row>
    <row r="540" spans="5:6" x14ac:dyDescent="0.2">
      <c r="E540" s="4">
        <v>769</v>
      </c>
      <c r="F540" s="2">
        <v>216837</v>
      </c>
    </row>
    <row r="541" spans="5:6" x14ac:dyDescent="0.2">
      <c r="E541" s="4">
        <v>771</v>
      </c>
      <c r="F541" s="2">
        <v>134900</v>
      </c>
    </row>
    <row r="542" spans="5:6" x14ac:dyDescent="0.2">
      <c r="E542" s="4">
        <v>772</v>
      </c>
      <c r="F542" s="2">
        <v>102000</v>
      </c>
    </row>
    <row r="543" spans="5:6" x14ac:dyDescent="0.2">
      <c r="E543" s="4">
        <v>773</v>
      </c>
      <c r="F543" s="2">
        <v>107000</v>
      </c>
    </row>
    <row r="544" spans="5:6" x14ac:dyDescent="0.2">
      <c r="E544" s="4">
        <v>774</v>
      </c>
      <c r="F544" s="2">
        <v>114500</v>
      </c>
    </row>
    <row r="545" spans="5:6" x14ac:dyDescent="0.2">
      <c r="E545" s="4">
        <v>775</v>
      </c>
      <c r="F545" s="2">
        <v>395000</v>
      </c>
    </row>
    <row r="546" spans="5:6" x14ac:dyDescent="0.2">
      <c r="E546" s="4">
        <v>777</v>
      </c>
      <c r="F546" s="2">
        <v>221500</v>
      </c>
    </row>
    <row r="547" spans="5:6" x14ac:dyDescent="0.2">
      <c r="E547" s="4">
        <v>778</v>
      </c>
      <c r="F547" s="2">
        <v>142500</v>
      </c>
    </row>
    <row r="548" spans="5:6" x14ac:dyDescent="0.2">
      <c r="E548" s="4">
        <v>779</v>
      </c>
      <c r="F548" s="2">
        <v>144000</v>
      </c>
    </row>
    <row r="549" spans="5:6" x14ac:dyDescent="0.2">
      <c r="E549" s="4">
        <v>780</v>
      </c>
      <c r="F549" s="2">
        <v>135000</v>
      </c>
    </row>
    <row r="550" spans="5:6" x14ac:dyDescent="0.2">
      <c r="E550" s="4">
        <v>781</v>
      </c>
      <c r="F550" s="2">
        <v>176000</v>
      </c>
    </row>
    <row r="551" spans="5:6" x14ac:dyDescent="0.2">
      <c r="E551" s="4">
        <v>783</v>
      </c>
      <c r="F551" s="2">
        <v>187100</v>
      </c>
    </row>
    <row r="552" spans="5:6" x14ac:dyDescent="0.2">
      <c r="E552" s="4">
        <v>785</v>
      </c>
      <c r="F552" s="2">
        <v>128000</v>
      </c>
    </row>
    <row r="553" spans="5:6" x14ac:dyDescent="0.2">
      <c r="E553" s="4">
        <v>786</v>
      </c>
      <c r="F553" s="2">
        <v>161500</v>
      </c>
    </row>
    <row r="554" spans="5:6" x14ac:dyDescent="0.2">
      <c r="E554" s="4">
        <v>787</v>
      </c>
      <c r="F554" s="2">
        <v>139000</v>
      </c>
    </row>
    <row r="555" spans="5:6" x14ac:dyDescent="0.2">
      <c r="E555" s="4">
        <v>788</v>
      </c>
      <c r="F555" s="2">
        <v>233000</v>
      </c>
    </row>
    <row r="556" spans="5:6" x14ac:dyDescent="0.2">
      <c r="E556" s="4">
        <v>789</v>
      </c>
      <c r="F556" s="2">
        <v>107900</v>
      </c>
    </row>
    <row r="557" spans="5:6" x14ac:dyDescent="0.2">
      <c r="E557" s="4">
        <v>790</v>
      </c>
      <c r="F557" s="2">
        <v>187500</v>
      </c>
    </row>
    <row r="558" spans="5:6" x14ac:dyDescent="0.2">
      <c r="E558" s="4">
        <v>792</v>
      </c>
      <c r="F558" s="2">
        <v>146800</v>
      </c>
    </row>
    <row r="559" spans="5:6" x14ac:dyDescent="0.2">
      <c r="E559" s="4">
        <v>794</v>
      </c>
      <c r="F559" s="2">
        <v>225000</v>
      </c>
    </row>
    <row r="560" spans="5:6" x14ac:dyDescent="0.2">
      <c r="E560" s="4">
        <v>797</v>
      </c>
      <c r="F560" s="2">
        <v>143500</v>
      </c>
    </row>
    <row r="561" spans="5:6" x14ac:dyDescent="0.2">
      <c r="E561" s="4">
        <v>798</v>
      </c>
      <c r="F561" s="2">
        <v>110000</v>
      </c>
    </row>
    <row r="562" spans="5:6" x14ac:dyDescent="0.2">
      <c r="E562" s="4">
        <v>800</v>
      </c>
      <c r="F562" s="2">
        <v>175000</v>
      </c>
    </row>
    <row r="563" spans="5:6" x14ac:dyDescent="0.2">
      <c r="E563" s="4">
        <v>801</v>
      </c>
      <c r="F563" s="2">
        <v>200000</v>
      </c>
    </row>
    <row r="564" spans="5:6" x14ac:dyDescent="0.2">
      <c r="E564" s="4">
        <v>802</v>
      </c>
      <c r="F564" s="2">
        <v>109900</v>
      </c>
    </row>
    <row r="565" spans="5:6" x14ac:dyDescent="0.2">
      <c r="E565" s="4">
        <v>805</v>
      </c>
      <c r="F565" s="2">
        <v>118000</v>
      </c>
    </row>
    <row r="566" spans="5:6" x14ac:dyDescent="0.2">
      <c r="E566" s="4">
        <v>806</v>
      </c>
      <c r="F566" s="2">
        <v>227680</v>
      </c>
    </row>
    <row r="567" spans="5:6" x14ac:dyDescent="0.2">
      <c r="E567" s="4">
        <v>807</v>
      </c>
      <c r="F567" s="2">
        <v>135500</v>
      </c>
    </row>
    <row r="568" spans="5:6" x14ac:dyDescent="0.2">
      <c r="E568" s="4">
        <v>808</v>
      </c>
      <c r="F568" s="2">
        <v>223500</v>
      </c>
    </row>
    <row r="569" spans="5:6" x14ac:dyDescent="0.2">
      <c r="E569" s="4">
        <v>809</v>
      </c>
      <c r="F569" s="2">
        <v>159950</v>
      </c>
    </row>
    <row r="570" spans="5:6" x14ac:dyDescent="0.2">
      <c r="E570" s="4">
        <v>811</v>
      </c>
      <c r="F570" s="2">
        <v>181000</v>
      </c>
    </row>
    <row r="571" spans="5:6" x14ac:dyDescent="0.2">
      <c r="E571" s="4">
        <v>813</v>
      </c>
      <c r="F571" s="2">
        <v>55993</v>
      </c>
    </row>
    <row r="572" spans="5:6" x14ac:dyDescent="0.2">
      <c r="E572" s="4">
        <v>814</v>
      </c>
      <c r="F572" s="2">
        <v>157900</v>
      </c>
    </row>
    <row r="573" spans="5:6" x14ac:dyDescent="0.2">
      <c r="E573" s="4">
        <v>815</v>
      </c>
      <c r="F573" s="2">
        <v>116000</v>
      </c>
    </row>
    <row r="574" spans="5:6" x14ac:dyDescent="0.2">
      <c r="E574" s="4">
        <v>816</v>
      </c>
      <c r="F574" s="2">
        <v>224900</v>
      </c>
    </row>
    <row r="575" spans="5:6" x14ac:dyDescent="0.2">
      <c r="E575" s="4">
        <v>817</v>
      </c>
      <c r="F575" s="2">
        <v>137000</v>
      </c>
    </row>
    <row r="576" spans="5:6" x14ac:dyDescent="0.2">
      <c r="E576" s="4">
        <v>818</v>
      </c>
      <c r="F576" s="2">
        <v>271000</v>
      </c>
    </row>
    <row r="577" spans="5:6" x14ac:dyDescent="0.2">
      <c r="E577" s="4">
        <v>819</v>
      </c>
      <c r="F577" s="2">
        <v>155000</v>
      </c>
    </row>
    <row r="578" spans="5:6" x14ac:dyDescent="0.2">
      <c r="E578" s="4">
        <v>822</v>
      </c>
      <c r="F578" s="2">
        <v>93000</v>
      </c>
    </row>
    <row r="579" spans="5:6" x14ac:dyDescent="0.2">
      <c r="E579" s="4">
        <v>824</v>
      </c>
      <c r="F579" s="2">
        <v>139500</v>
      </c>
    </row>
    <row r="580" spans="5:6" x14ac:dyDescent="0.2">
      <c r="E580" s="4">
        <v>825</v>
      </c>
      <c r="F580" s="2">
        <v>232600</v>
      </c>
    </row>
    <row r="581" spans="5:6" x14ac:dyDescent="0.2">
      <c r="E581" s="4">
        <v>827</v>
      </c>
      <c r="F581" s="2">
        <v>109500</v>
      </c>
    </row>
    <row r="582" spans="5:6" x14ac:dyDescent="0.2">
      <c r="E582" s="4">
        <v>828</v>
      </c>
      <c r="F582" s="2">
        <v>189000</v>
      </c>
    </row>
    <row r="583" spans="5:6" x14ac:dyDescent="0.2">
      <c r="E583" s="4">
        <v>830</v>
      </c>
      <c r="F583" s="2">
        <v>147400</v>
      </c>
    </row>
    <row r="584" spans="5:6" x14ac:dyDescent="0.2">
      <c r="E584" s="4">
        <v>831</v>
      </c>
      <c r="F584" s="2">
        <v>166000</v>
      </c>
    </row>
    <row r="585" spans="5:6" x14ac:dyDescent="0.2">
      <c r="E585" s="4">
        <v>832</v>
      </c>
      <c r="F585" s="2">
        <v>151000</v>
      </c>
    </row>
    <row r="586" spans="5:6" x14ac:dyDescent="0.2">
      <c r="E586" s="4">
        <v>834</v>
      </c>
      <c r="F586" s="2">
        <v>167000</v>
      </c>
    </row>
    <row r="587" spans="5:6" x14ac:dyDescent="0.2">
      <c r="E587" s="4">
        <v>835</v>
      </c>
      <c r="F587" s="2">
        <v>139950</v>
      </c>
    </row>
    <row r="588" spans="5:6" x14ac:dyDescent="0.2">
      <c r="E588" s="4">
        <v>837</v>
      </c>
      <c r="F588" s="2">
        <v>153500</v>
      </c>
    </row>
    <row r="589" spans="5:6" x14ac:dyDescent="0.2">
      <c r="E589" s="4">
        <v>839</v>
      </c>
      <c r="F589" s="2">
        <v>144000</v>
      </c>
    </row>
    <row r="590" spans="5:6" x14ac:dyDescent="0.2">
      <c r="E590" s="4">
        <v>840</v>
      </c>
      <c r="F590" s="2">
        <v>130500</v>
      </c>
    </row>
    <row r="591" spans="5:6" x14ac:dyDescent="0.2">
      <c r="E591" s="4">
        <v>841</v>
      </c>
      <c r="F591" s="2">
        <v>140000</v>
      </c>
    </row>
    <row r="592" spans="5:6" x14ac:dyDescent="0.2">
      <c r="E592" s="4">
        <v>842</v>
      </c>
      <c r="F592" s="2">
        <v>157500</v>
      </c>
    </row>
    <row r="593" spans="5:6" x14ac:dyDescent="0.2">
      <c r="E593" s="4">
        <v>843</v>
      </c>
      <c r="F593" s="2">
        <v>174900</v>
      </c>
    </row>
    <row r="594" spans="5:6" x14ac:dyDescent="0.2">
      <c r="E594" s="4">
        <v>844</v>
      </c>
      <c r="F594" s="2">
        <v>141000</v>
      </c>
    </row>
    <row r="595" spans="5:6" x14ac:dyDescent="0.2">
      <c r="E595" s="4">
        <v>845</v>
      </c>
      <c r="F595" s="2">
        <v>153900</v>
      </c>
    </row>
    <row r="596" spans="5:6" x14ac:dyDescent="0.2">
      <c r="E596" s="4">
        <v>846</v>
      </c>
      <c r="F596" s="2">
        <v>171000</v>
      </c>
    </row>
    <row r="597" spans="5:6" x14ac:dyDescent="0.2">
      <c r="E597" s="4">
        <v>848</v>
      </c>
      <c r="F597" s="2">
        <v>133500</v>
      </c>
    </row>
    <row r="598" spans="5:6" x14ac:dyDescent="0.2">
      <c r="E598" s="4">
        <v>849</v>
      </c>
      <c r="F598" s="2">
        <v>240000</v>
      </c>
    </row>
    <row r="599" spans="5:6" x14ac:dyDescent="0.2">
      <c r="E599" s="4">
        <v>853</v>
      </c>
      <c r="F599" s="2">
        <v>164000</v>
      </c>
    </row>
    <row r="600" spans="5:6" x14ac:dyDescent="0.2">
      <c r="E600" s="4">
        <v>854</v>
      </c>
      <c r="F600" s="2">
        <v>158000</v>
      </c>
    </row>
    <row r="601" spans="5:6" x14ac:dyDescent="0.2">
      <c r="E601" s="4">
        <v>855</v>
      </c>
      <c r="F601" s="2">
        <v>170000</v>
      </c>
    </row>
    <row r="602" spans="5:6" x14ac:dyDescent="0.2">
      <c r="E602" s="4">
        <v>856</v>
      </c>
      <c r="F602" s="2">
        <v>127000</v>
      </c>
    </row>
    <row r="603" spans="5:6" x14ac:dyDescent="0.2">
      <c r="E603" s="4">
        <v>857</v>
      </c>
      <c r="F603" s="2">
        <v>147000</v>
      </c>
    </row>
    <row r="604" spans="5:6" x14ac:dyDescent="0.2">
      <c r="E604" s="4">
        <v>859</v>
      </c>
      <c r="F604" s="2">
        <v>152000</v>
      </c>
    </row>
    <row r="605" spans="5:6" x14ac:dyDescent="0.2">
      <c r="E605" s="4">
        <v>860</v>
      </c>
      <c r="F605" s="2">
        <v>250000</v>
      </c>
    </row>
    <row r="606" spans="5:6" x14ac:dyDescent="0.2">
      <c r="E606" s="4">
        <v>861</v>
      </c>
      <c r="F606" s="2">
        <v>189950</v>
      </c>
    </row>
    <row r="607" spans="5:6" x14ac:dyDescent="0.2">
      <c r="E607" s="4">
        <v>862</v>
      </c>
      <c r="F607" s="2">
        <v>131500</v>
      </c>
    </row>
    <row r="608" spans="5:6" x14ac:dyDescent="0.2">
      <c r="E608" s="4">
        <v>863</v>
      </c>
      <c r="F608" s="2">
        <v>152000</v>
      </c>
    </row>
    <row r="609" spans="5:6" x14ac:dyDescent="0.2">
      <c r="E609" s="4">
        <v>864</v>
      </c>
      <c r="F609" s="2">
        <v>132500</v>
      </c>
    </row>
    <row r="610" spans="5:6" x14ac:dyDescent="0.2">
      <c r="E610" s="4">
        <v>865</v>
      </c>
      <c r="F610" s="2">
        <v>250580</v>
      </c>
    </row>
    <row r="611" spans="5:6" x14ac:dyDescent="0.2">
      <c r="E611" s="4">
        <v>866</v>
      </c>
      <c r="F611" s="2">
        <v>148500</v>
      </c>
    </row>
    <row r="612" spans="5:6" x14ac:dyDescent="0.2">
      <c r="E612" s="4">
        <v>867</v>
      </c>
      <c r="F612" s="2">
        <v>248900</v>
      </c>
    </row>
    <row r="613" spans="5:6" x14ac:dyDescent="0.2">
      <c r="E613" s="4">
        <v>868</v>
      </c>
      <c r="F613" s="2">
        <v>129000</v>
      </c>
    </row>
    <row r="614" spans="5:6" x14ac:dyDescent="0.2">
      <c r="E614" s="4">
        <v>871</v>
      </c>
      <c r="F614" s="2">
        <v>109500</v>
      </c>
    </row>
    <row r="615" spans="5:6" x14ac:dyDescent="0.2">
      <c r="E615" s="4">
        <v>873</v>
      </c>
      <c r="F615" s="2">
        <v>116000</v>
      </c>
    </row>
    <row r="616" spans="5:6" x14ac:dyDescent="0.2">
      <c r="E616" s="4">
        <v>874</v>
      </c>
      <c r="F616" s="2">
        <v>133000</v>
      </c>
    </row>
    <row r="617" spans="5:6" x14ac:dyDescent="0.2">
      <c r="E617" s="4">
        <v>875</v>
      </c>
      <c r="F617" s="2">
        <v>66500</v>
      </c>
    </row>
    <row r="618" spans="5:6" x14ac:dyDescent="0.2">
      <c r="E618" s="4">
        <v>876</v>
      </c>
      <c r="F618" s="2">
        <v>303477</v>
      </c>
    </row>
    <row r="619" spans="5:6" x14ac:dyDescent="0.2">
      <c r="E619" s="4">
        <v>877</v>
      </c>
      <c r="F619" s="2">
        <v>132250</v>
      </c>
    </row>
    <row r="620" spans="5:6" x14ac:dyDescent="0.2">
      <c r="E620" s="4">
        <v>878</v>
      </c>
      <c r="F620" s="2">
        <v>350000</v>
      </c>
    </row>
    <row r="621" spans="5:6" x14ac:dyDescent="0.2">
      <c r="E621" s="4">
        <v>879</v>
      </c>
      <c r="F621" s="2">
        <v>148000</v>
      </c>
    </row>
    <row r="622" spans="5:6" x14ac:dyDescent="0.2">
      <c r="E622" s="4">
        <v>880</v>
      </c>
      <c r="F622" s="2">
        <v>136500</v>
      </c>
    </row>
    <row r="623" spans="5:6" x14ac:dyDescent="0.2">
      <c r="E623" s="4">
        <v>884</v>
      </c>
      <c r="F623" s="2">
        <v>118500</v>
      </c>
    </row>
    <row r="624" spans="5:6" x14ac:dyDescent="0.2">
      <c r="E624" s="4">
        <v>885</v>
      </c>
      <c r="F624" s="2">
        <v>100000</v>
      </c>
    </row>
    <row r="625" spans="5:6" x14ac:dyDescent="0.2">
      <c r="E625" s="4">
        <v>887</v>
      </c>
      <c r="F625" s="2">
        <v>145000</v>
      </c>
    </row>
    <row r="626" spans="5:6" x14ac:dyDescent="0.2">
      <c r="E626" s="4">
        <v>888</v>
      </c>
      <c r="F626" s="2">
        <v>135500</v>
      </c>
    </row>
    <row r="627" spans="5:6" x14ac:dyDescent="0.2">
      <c r="E627" s="4">
        <v>889</v>
      </c>
      <c r="F627" s="2">
        <v>268000</v>
      </c>
    </row>
    <row r="628" spans="5:6" x14ac:dyDescent="0.2">
      <c r="E628" s="4">
        <v>890</v>
      </c>
      <c r="F628" s="2">
        <v>149500</v>
      </c>
    </row>
    <row r="629" spans="5:6" x14ac:dyDescent="0.2">
      <c r="E629" s="4">
        <v>891</v>
      </c>
      <c r="F629" s="2">
        <v>122900</v>
      </c>
    </row>
    <row r="630" spans="5:6" x14ac:dyDescent="0.2">
      <c r="E630" s="4">
        <v>893</v>
      </c>
      <c r="F630" s="2">
        <v>154500</v>
      </c>
    </row>
    <row r="631" spans="5:6" x14ac:dyDescent="0.2">
      <c r="E631" s="4">
        <v>894</v>
      </c>
      <c r="F631" s="2">
        <v>165000</v>
      </c>
    </row>
    <row r="632" spans="5:6" x14ac:dyDescent="0.2">
      <c r="E632" s="4">
        <v>895</v>
      </c>
      <c r="F632" s="2">
        <v>118858</v>
      </c>
    </row>
    <row r="633" spans="5:6" x14ac:dyDescent="0.2">
      <c r="E633" s="4">
        <v>896</v>
      </c>
      <c r="F633" s="2">
        <v>140000</v>
      </c>
    </row>
    <row r="634" spans="5:6" x14ac:dyDescent="0.2">
      <c r="E634" s="4">
        <v>897</v>
      </c>
      <c r="F634" s="2">
        <v>106500</v>
      </c>
    </row>
    <row r="635" spans="5:6" x14ac:dyDescent="0.2">
      <c r="E635" s="4">
        <v>898</v>
      </c>
      <c r="F635" s="2">
        <v>142953</v>
      </c>
    </row>
    <row r="636" spans="5:6" x14ac:dyDescent="0.2">
      <c r="E636" s="4">
        <v>899</v>
      </c>
      <c r="F636" s="2">
        <v>611657</v>
      </c>
    </row>
    <row r="637" spans="5:6" x14ac:dyDescent="0.2">
      <c r="E637" s="4">
        <v>900</v>
      </c>
      <c r="F637" s="2">
        <v>135000</v>
      </c>
    </row>
    <row r="638" spans="5:6" x14ac:dyDescent="0.2">
      <c r="E638" s="4">
        <v>901</v>
      </c>
      <c r="F638" s="2">
        <v>110000</v>
      </c>
    </row>
    <row r="639" spans="5:6" x14ac:dyDescent="0.2">
      <c r="E639" s="4">
        <v>902</v>
      </c>
      <c r="F639" s="2">
        <v>153000</v>
      </c>
    </row>
    <row r="640" spans="5:6" x14ac:dyDescent="0.2">
      <c r="E640" s="4">
        <v>904</v>
      </c>
      <c r="F640" s="2">
        <v>240000</v>
      </c>
    </row>
    <row r="641" spans="5:6" x14ac:dyDescent="0.2">
      <c r="E641" s="4">
        <v>905</v>
      </c>
      <c r="F641" s="2">
        <v>125500</v>
      </c>
    </row>
    <row r="642" spans="5:6" x14ac:dyDescent="0.2">
      <c r="E642" s="4">
        <v>906</v>
      </c>
      <c r="F642" s="2">
        <v>128000</v>
      </c>
    </row>
    <row r="643" spans="5:6" x14ac:dyDescent="0.2">
      <c r="E643" s="4">
        <v>907</v>
      </c>
      <c r="F643" s="2">
        <v>255000</v>
      </c>
    </row>
    <row r="644" spans="5:6" x14ac:dyDescent="0.2">
      <c r="E644" s="4">
        <v>908</v>
      </c>
      <c r="F644" s="2">
        <v>250000</v>
      </c>
    </row>
    <row r="645" spans="5:6" x14ac:dyDescent="0.2">
      <c r="E645" s="4">
        <v>909</v>
      </c>
      <c r="F645" s="2">
        <v>131000</v>
      </c>
    </row>
    <row r="646" spans="5:6" x14ac:dyDescent="0.2">
      <c r="E646" s="4">
        <v>911</v>
      </c>
      <c r="F646" s="2">
        <v>154300</v>
      </c>
    </row>
    <row r="647" spans="5:6" x14ac:dyDescent="0.2">
      <c r="E647" s="4">
        <v>912</v>
      </c>
      <c r="F647" s="2">
        <v>143500</v>
      </c>
    </row>
    <row r="648" spans="5:6" x14ac:dyDescent="0.2">
      <c r="E648" s="4">
        <v>913</v>
      </c>
      <c r="F648" s="2">
        <v>88000</v>
      </c>
    </row>
    <row r="649" spans="5:6" x14ac:dyDescent="0.2">
      <c r="E649" s="4">
        <v>914</v>
      </c>
      <c r="F649" s="2">
        <v>145000</v>
      </c>
    </row>
    <row r="650" spans="5:6" x14ac:dyDescent="0.2">
      <c r="E650" s="4">
        <v>915</v>
      </c>
      <c r="F650" s="2">
        <v>173733</v>
      </c>
    </row>
    <row r="651" spans="5:6" x14ac:dyDescent="0.2">
      <c r="E651" s="4">
        <v>916</v>
      </c>
      <c r="F651" s="2">
        <v>75000</v>
      </c>
    </row>
    <row r="652" spans="5:6" x14ac:dyDescent="0.2">
      <c r="E652" s="4">
        <v>917</v>
      </c>
      <c r="F652" s="2">
        <v>35311</v>
      </c>
    </row>
    <row r="653" spans="5:6" x14ac:dyDescent="0.2">
      <c r="E653" s="4">
        <v>918</v>
      </c>
      <c r="F653" s="2">
        <v>135000</v>
      </c>
    </row>
    <row r="654" spans="5:6" x14ac:dyDescent="0.2">
      <c r="E654" s="4">
        <v>919</v>
      </c>
      <c r="F654" s="2">
        <v>238000</v>
      </c>
    </row>
    <row r="655" spans="5:6" x14ac:dyDescent="0.2">
      <c r="E655" s="4">
        <v>920</v>
      </c>
      <c r="F655" s="2">
        <v>176500</v>
      </c>
    </row>
    <row r="656" spans="5:6" x14ac:dyDescent="0.2">
      <c r="E656" s="4">
        <v>923</v>
      </c>
      <c r="F656" s="2">
        <v>169990</v>
      </c>
    </row>
    <row r="657" spans="5:6" x14ac:dyDescent="0.2">
      <c r="E657" s="4">
        <v>925</v>
      </c>
      <c r="F657" s="2">
        <v>207500</v>
      </c>
    </row>
    <row r="658" spans="5:6" x14ac:dyDescent="0.2">
      <c r="E658" s="4">
        <v>926</v>
      </c>
      <c r="F658" s="2">
        <v>175000</v>
      </c>
    </row>
    <row r="659" spans="5:6" x14ac:dyDescent="0.2">
      <c r="E659" s="4">
        <v>927</v>
      </c>
      <c r="F659" s="2">
        <v>285000</v>
      </c>
    </row>
    <row r="660" spans="5:6" x14ac:dyDescent="0.2">
      <c r="E660" s="4">
        <v>928</v>
      </c>
      <c r="F660" s="2">
        <v>176000</v>
      </c>
    </row>
    <row r="661" spans="5:6" x14ac:dyDescent="0.2">
      <c r="E661" s="4">
        <v>929</v>
      </c>
      <c r="F661" s="2">
        <v>236500</v>
      </c>
    </row>
    <row r="662" spans="5:6" x14ac:dyDescent="0.2">
      <c r="E662" s="4">
        <v>930</v>
      </c>
      <c r="F662" s="2">
        <v>222000</v>
      </c>
    </row>
    <row r="663" spans="5:6" x14ac:dyDescent="0.2">
      <c r="E663" s="4">
        <v>931</v>
      </c>
      <c r="F663" s="2">
        <v>201000</v>
      </c>
    </row>
    <row r="664" spans="5:6" x14ac:dyDescent="0.2">
      <c r="E664" s="4">
        <v>932</v>
      </c>
      <c r="F664" s="2">
        <v>117500</v>
      </c>
    </row>
    <row r="665" spans="5:6" x14ac:dyDescent="0.2">
      <c r="E665" s="4">
        <v>933</v>
      </c>
      <c r="F665" s="2">
        <v>320000</v>
      </c>
    </row>
    <row r="666" spans="5:6" x14ac:dyDescent="0.2">
      <c r="E666" s="4">
        <v>934</v>
      </c>
      <c r="F666" s="2">
        <v>190000</v>
      </c>
    </row>
    <row r="667" spans="5:6" x14ac:dyDescent="0.2">
      <c r="E667" s="4">
        <v>935</v>
      </c>
      <c r="F667" s="2">
        <v>242000</v>
      </c>
    </row>
    <row r="668" spans="5:6" x14ac:dyDescent="0.2">
      <c r="E668" s="4">
        <v>940</v>
      </c>
      <c r="F668" s="2">
        <v>244400</v>
      </c>
    </row>
    <row r="669" spans="5:6" x14ac:dyDescent="0.2">
      <c r="E669" s="4">
        <v>941</v>
      </c>
      <c r="F669" s="2">
        <v>150900</v>
      </c>
    </row>
    <row r="670" spans="5:6" x14ac:dyDescent="0.2">
      <c r="E670" s="4">
        <v>943</v>
      </c>
      <c r="F670" s="2">
        <v>150000</v>
      </c>
    </row>
    <row r="671" spans="5:6" x14ac:dyDescent="0.2">
      <c r="E671" s="4">
        <v>944</v>
      </c>
      <c r="F671" s="2">
        <v>143000</v>
      </c>
    </row>
    <row r="672" spans="5:6" x14ac:dyDescent="0.2">
      <c r="E672" s="4">
        <v>945</v>
      </c>
      <c r="F672" s="2">
        <v>137500</v>
      </c>
    </row>
    <row r="673" spans="5:6" x14ac:dyDescent="0.2">
      <c r="E673" s="4">
        <v>946</v>
      </c>
      <c r="F673" s="2">
        <v>124900</v>
      </c>
    </row>
    <row r="674" spans="5:6" x14ac:dyDescent="0.2">
      <c r="E674" s="4">
        <v>947</v>
      </c>
      <c r="F674" s="2">
        <v>143000</v>
      </c>
    </row>
    <row r="675" spans="5:6" x14ac:dyDescent="0.2">
      <c r="E675" s="4">
        <v>948</v>
      </c>
      <c r="F675" s="2">
        <v>270000</v>
      </c>
    </row>
    <row r="676" spans="5:6" x14ac:dyDescent="0.2">
      <c r="E676" s="4">
        <v>950</v>
      </c>
      <c r="F676" s="2">
        <v>197500</v>
      </c>
    </row>
    <row r="677" spans="5:6" x14ac:dyDescent="0.2">
      <c r="E677" s="4">
        <v>951</v>
      </c>
      <c r="F677" s="2">
        <v>129000</v>
      </c>
    </row>
    <row r="678" spans="5:6" x14ac:dyDescent="0.2">
      <c r="E678" s="4">
        <v>952</v>
      </c>
      <c r="F678" s="2">
        <v>119900</v>
      </c>
    </row>
    <row r="679" spans="5:6" x14ac:dyDescent="0.2">
      <c r="E679" s="4">
        <v>953</v>
      </c>
      <c r="F679" s="2">
        <v>133900</v>
      </c>
    </row>
    <row r="680" spans="5:6" x14ac:dyDescent="0.2">
      <c r="E680" s="4">
        <v>954</v>
      </c>
      <c r="F680" s="2">
        <v>172000</v>
      </c>
    </row>
    <row r="681" spans="5:6" x14ac:dyDescent="0.2">
      <c r="E681" s="4">
        <v>955</v>
      </c>
      <c r="F681" s="2">
        <v>127500</v>
      </c>
    </row>
    <row r="682" spans="5:6" x14ac:dyDescent="0.2">
      <c r="E682" s="4">
        <v>956</v>
      </c>
      <c r="F682" s="2">
        <v>145000</v>
      </c>
    </row>
    <row r="683" spans="5:6" x14ac:dyDescent="0.2">
      <c r="E683" s="4">
        <v>958</v>
      </c>
      <c r="F683" s="2">
        <v>132000</v>
      </c>
    </row>
    <row r="684" spans="5:6" x14ac:dyDescent="0.2">
      <c r="E684" s="4">
        <v>959</v>
      </c>
      <c r="F684" s="2">
        <v>185000</v>
      </c>
    </row>
    <row r="685" spans="5:6" x14ac:dyDescent="0.2">
      <c r="E685" s="4">
        <v>961</v>
      </c>
      <c r="F685" s="2">
        <v>116500</v>
      </c>
    </row>
    <row r="686" spans="5:6" x14ac:dyDescent="0.2">
      <c r="E686" s="4">
        <v>962</v>
      </c>
      <c r="F686" s="2">
        <v>272000</v>
      </c>
    </row>
    <row r="687" spans="5:6" x14ac:dyDescent="0.2">
      <c r="E687" s="4">
        <v>965</v>
      </c>
      <c r="F687" s="2">
        <v>214900</v>
      </c>
    </row>
    <row r="688" spans="5:6" x14ac:dyDescent="0.2">
      <c r="E688" s="4">
        <v>968</v>
      </c>
      <c r="F688" s="2">
        <v>135000</v>
      </c>
    </row>
    <row r="689" spans="5:6" x14ac:dyDescent="0.2">
      <c r="E689" s="4">
        <v>969</v>
      </c>
      <c r="F689" s="2">
        <v>37900</v>
      </c>
    </row>
    <row r="690" spans="5:6" x14ac:dyDescent="0.2">
      <c r="E690" s="4">
        <v>970</v>
      </c>
      <c r="F690" s="2">
        <v>140000</v>
      </c>
    </row>
    <row r="691" spans="5:6" x14ac:dyDescent="0.2">
      <c r="E691" s="4">
        <v>971</v>
      </c>
      <c r="F691" s="2">
        <v>135000</v>
      </c>
    </row>
    <row r="692" spans="5:6" x14ac:dyDescent="0.2">
      <c r="E692" s="4">
        <v>974</v>
      </c>
      <c r="F692" s="2">
        <v>182000</v>
      </c>
    </row>
    <row r="693" spans="5:6" x14ac:dyDescent="0.2">
      <c r="E693" s="4">
        <v>975</v>
      </c>
      <c r="F693" s="2">
        <v>167500</v>
      </c>
    </row>
    <row r="694" spans="5:6" x14ac:dyDescent="0.2">
      <c r="E694" s="4">
        <v>977</v>
      </c>
      <c r="F694" s="2">
        <v>85500</v>
      </c>
    </row>
    <row r="695" spans="5:6" x14ac:dyDescent="0.2">
      <c r="E695" s="4">
        <v>978</v>
      </c>
      <c r="F695" s="2">
        <v>199900</v>
      </c>
    </row>
    <row r="696" spans="5:6" x14ac:dyDescent="0.2">
      <c r="E696" s="4">
        <v>979</v>
      </c>
      <c r="F696" s="2">
        <v>110000</v>
      </c>
    </row>
    <row r="697" spans="5:6" x14ac:dyDescent="0.2">
      <c r="E697" s="4">
        <v>980</v>
      </c>
      <c r="F697" s="2">
        <v>139000</v>
      </c>
    </row>
    <row r="698" spans="5:6" x14ac:dyDescent="0.2">
      <c r="E698" s="4">
        <v>981</v>
      </c>
      <c r="F698" s="2">
        <v>178400</v>
      </c>
    </row>
    <row r="699" spans="5:6" x14ac:dyDescent="0.2">
      <c r="E699" s="4">
        <v>982</v>
      </c>
      <c r="F699" s="2">
        <v>336000</v>
      </c>
    </row>
    <row r="700" spans="5:6" x14ac:dyDescent="0.2">
      <c r="E700" s="4">
        <v>984</v>
      </c>
      <c r="F700" s="2">
        <v>255900</v>
      </c>
    </row>
    <row r="701" spans="5:6" x14ac:dyDescent="0.2">
      <c r="E701" s="4">
        <v>985</v>
      </c>
      <c r="F701" s="2">
        <v>126000</v>
      </c>
    </row>
    <row r="702" spans="5:6" x14ac:dyDescent="0.2">
      <c r="E702" s="4">
        <v>986</v>
      </c>
      <c r="F702" s="2">
        <v>125000</v>
      </c>
    </row>
    <row r="703" spans="5:6" x14ac:dyDescent="0.2">
      <c r="E703" s="4">
        <v>987</v>
      </c>
      <c r="F703" s="2">
        <v>117000</v>
      </c>
    </row>
    <row r="704" spans="5:6" x14ac:dyDescent="0.2">
      <c r="E704" s="4">
        <v>989</v>
      </c>
      <c r="F704" s="2">
        <v>195000</v>
      </c>
    </row>
    <row r="705" spans="5:6" x14ac:dyDescent="0.2">
      <c r="E705" s="4">
        <v>992</v>
      </c>
      <c r="F705" s="2">
        <v>168000</v>
      </c>
    </row>
    <row r="706" spans="5:6" x14ac:dyDescent="0.2">
      <c r="E706" s="4">
        <v>995</v>
      </c>
      <c r="F706" s="2">
        <v>337500</v>
      </c>
    </row>
    <row r="707" spans="5:6" x14ac:dyDescent="0.2">
      <c r="E707" s="4">
        <v>996</v>
      </c>
      <c r="F707" s="2">
        <v>121600</v>
      </c>
    </row>
    <row r="708" spans="5:6" x14ac:dyDescent="0.2">
      <c r="E708" s="4">
        <v>997</v>
      </c>
      <c r="F708" s="2">
        <v>136500</v>
      </c>
    </row>
    <row r="709" spans="5:6" x14ac:dyDescent="0.2">
      <c r="E709" s="4">
        <v>999</v>
      </c>
      <c r="F709" s="2">
        <v>91000</v>
      </c>
    </row>
    <row r="710" spans="5:6" x14ac:dyDescent="0.2">
      <c r="E710" s="4">
        <v>1001</v>
      </c>
      <c r="F710" s="2">
        <v>82000</v>
      </c>
    </row>
    <row r="711" spans="5:6" x14ac:dyDescent="0.2">
      <c r="E711" s="4">
        <v>1002</v>
      </c>
      <c r="F711" s="2">
        <v>86000</v>
      </c>
    </row>
    <row r="712" spans="5:6" x14ac:dyDescent="0.2">
      <c r="E712" s="4">
        <v>1003</v>
      </c>
      <c r="F712" s="2">
        <v>232000</v>
      </c>
    </row>
    <row r="713" spans="5:6" x14ac:dyDescent="0.2">
      <c r="E713" s="4">
        <v>1004</v>
      </c>
      <c r="F713" s="2">
        <v>136905</v>
      </c>
    </row>
    <row r="714" spans="5:6" x14ac:dyDescent="0.2">
      <c r="E714" s="4">
        <v>1005</v>
      </c>
      <c r="F714" s="2">
        <v>181000</v>
      </c>
    </row>
    <row r="715" spans="5:6" x14ac:dyDescent="0.2">
      <c r="E715" s="4">
        <v>1006</v>
      </c>
      <c r="F715" s="2">
        <v>149900</v>
      </c>
    </row>
    <row r="716" spans="5:6" x14ac:dyDescent="0.2">
      <c r="E716" s="4">
        <v>1007</v>
      </c>
      <c r="F716" s="2">
        <v>163500</v>
      </c>
    </row>
    <row r="717" spans="5:6" x14ac:dyDescent="0.2">
      <c r="E717" s="4">
        <v>1008</v>
      </c>
      <c r="F717" s="2">
        <v>88000</v>
      </c>
    </row>
    <row r="718" spans="5:6" x14ac:dyDescent="0.2">
      <c r="E718" s="4">
        <v>1009</v>
      </c>
      <c r="F718" s="2">
        <v>240000</v>
      </c>
    </row>
    <row r="719" spans="5:6" x14ac:dyDescent="0.2">
      <c r="E719" s="4">
        <v>1010</v>
      </c>
      <c r="F719" s="2">
        <v>102000</v>
      </c>
    </row>
    <row r="720" spans="5:6" x14ac:dyDescent="0.2">
      <c r="E720" s="4">
        <v>1011</v>
      </c>
      <c r="F720" s="2">
        <v>135000</v>
      </c>
    </row>
    <row r="721" spans="5:6" x14ac:dyDescent="0.2">
      <c r="E721" s="4">
        <v>1012</v>
      </c>
      <c r="F721" s="2">
        <v>100000</v>
      </c>
    </row>
    <row r="722" spans="5:6" x14ac:dyDescent="0.2">
      <c r="E722" s="4">
        <v>1013</v>
      </c>
      <c r="F722" s="2">
        <v>165000</v>
      </c>
    </row>
    <row r="723" spans="5:6" x14ac:dyDescent="0.2">
      <c r="E723" s="4">
        <v>1014</v>
      </c>
      <c r="F723" s="2">
        <v>85000</v>
      </c>
    </row>
    <row r="724" spans="5:6" x14ac:dyDescent="0.2">
      <c r="E724" s="4">
        <v>1015</v>
      </c>
      <c r="F724" s="2">
        <v>119200</v>
      </c>
    </row>
    <row r="725" spans="5:6" x14ac:dyDescent="0.2">
      <c r="E725" s="4">
        <v>1017</v>
      </c>
      <c r="F725" s="2">
        <v>203000</v>
      </c>
    </row>
    <row r="726" spans="5:6" x14ac:dyDescent="0.2">
      <c r="E726" s="4">
        <v>1023</v>
      </c>
      <c r="F726" s="2">
        <v>87000</v>
      </c>
    </row>
    <row r="727" spans="5:6" x14ac:dyDescent="0.2">
      <c r="E727" s="4">
        <v>1026</v>
      </c>
      <c r="F727" s="2">
        <v>112500</v>
      </c>
    </row>
    <row r="728" spans="5:6" x14ac:dyDescent="0.2">
      <c r="E728" s="4">
        <v>1027</v>
      </c>
      <c r="F728" s="2">
        <v>167500</v>
      </c>
    </row>
    <row r="729" spans="5:6" x14ac:dyDescent="0.2">
      <c r="E729" s="4">
        <v>1028</v>
      </c>
      <c r="F729" s="2">
        <v>293077</v>
      </c>
    </row>
    <row r="730" spans="5:6" x14ac:dyDescent="0.2">
      <c r="E730" s="4">
        <v>1029</v>
      </c>
      <c r="F730" s="2">
        <v>105000</v>
      </c>
    </row>
    <row r="731" spans="5:6" x14ac:dyDescent="0.2">
      <c r="E731" s="4">
        <v>1030</v>
      </c>
      <c r="F731" s="2">
        <v>118000</v>
      </c>
    </row>
    <row r="732" spans="5:6" x14ac:dyDescent="0.2">
      <c r="E732" s="4">
        <v>1031</v>
      </c>
      <c r="F732" s="2">
        <v>160000</v>
      </c>
    </row>
    <row r="733" spans="5:6" x14ac:dyDescent="0.2">
      <c r="E733" s="4">
        <v>1032</v>
      </c>
      <c r="F733" s="2">
        <v>197000</v>
      </c>
    </row>
    <row r="734" spans="5:6" x14ac:dyDescent="0.2">
      <c r="E734" s="4">
        <v>1033</v>
      </c>
      <c r="F734" s="2">
        <v>310000</v>
      </c>
    </row>
    <row r="735" spans="5:6" x14ac:dyDescent="0.2">
      <c r="E735" s="4">
        <v>1034</v>
      </c>
      <c r="F735" s="2">
        <v>230000</v>
      </c>
    </row>
    <row r="736" spans="5:6" x14ac:dyDescent="0.2">
      <c r="E736" s="4">
        <v>1035</v>
      </c>
      <c r="F736" s="2">
        <v>119750</v>
      </c>
    </row>
    <row r="737" spans="5:6" x14ac:dyDescent="0.2">
      <c r="E737" s="4">
        <v>1036</v>
      </c>
      <c r="F737" s="2">
        <v>84000</v>
      </c>
    </row>
    <row r="738" spans="5:6" x14ac:dyDescent="0.2">
      <c r="E738" s="4">
        <v>1039</v>
      </c>
      <c r="F738" s="2">
        <v>97000</v>
      </c>
    </row>
    <row r="739" spans="5:6" x14ac:dyDescent="0.2">
      <c r="E739" s="4">
        <v>1041</v>
      </c>
      <c r="F739" s="2">
        <v>155000</v>
      </c>
    </row>
    <row r="740" spans="5:6" x14ac:dyDescent="0.2">
      <c r="E740" s="4">
        <v>1042</v>
      </c>
      <c r="F740" s="2">
        <v>173000</v>
      </c>
    </row>
    <row r="741" spans="5:6" x14ac:dyDescent="0.2">
      <c r="E741" s="4">
        <v>1043</v>
      </c>
      <c r="F741" s="2">
        <v>196000</v>
      </c>
    </row>
    <row r="742" spans="5:6" x14ac:dyDescent="0.2">
      <c r="E742" s="4">
        <v>1044</v>
      </c>
      <c r="F742" s="2">
        <v>262280</v>
      </c>
    </row>
    <row r="743" spans="5:6" x14ac:dyDescent="0.2">
      <c r="E743" s="4">
        <v>1045</v>
      </c>
      <c r="F743" s="2">
        <v>278000</v>
      </c>
    </row>
    <row r="744" spans="5:6" x14ac:dyDescent="0.2">
      <c r="E744" s="4">
        <v>1046</v>
      </c>
      <c r="F744" s="2">
        <v>139600</v>
      </c>
    </row>
    <row r="745" spans="5:6" x14ac:dyDescent="0.2">
      <c r="E745" s="4">
        <v>1048</v>
      </c>
      <c r="F745" s="2">
        <v>145000</v>
      </c>
    </row>
    <row r="746" spans="5:6" x14ac:dyDescent="0.2">
      <c r="E746" s="4">
        <v>1049</v>
      </c>
      <c r="F746" s="2">
        <v>115000</v>
      </c>
    </row>
    <row r="747" spans="5:6" x14ac:dyDescent="0.2">
      <c r="E747" s="4">
        <v>1050</v>
      </c>
      <c r="F747" s="2">
        <v>84900</v>
      </c>
    </row>
    <row r="748" spans="5:6" x14ac:dyDescent="0.2">
      <c r="E748" s="4">
        <v>1051</v>
      </c>
      <c r="F748" s="2">
        <v>176485</v>
      </c>
    </row>
    <row r="749" spans="5:6" x14ac:dyDescent="0.2">
      <c r="E749" s="4">
        <v>1052</v>
      </c>
      <c r="F749" s="2">
        <v>200141</v>
      </c>
    </row>
    <row r="750" spans="5:6" x14ac:dyDescent="0.2">
      <c r="E750" s="4">
        <v>1053</v>
      </c>
      <c r="F750" s="2">
        <v>165000</v>
      </c>
    </row>
    <row r="751" spans="5:6" x14ac:dyDescent="0.2">
      <c r="E751" s="4">
        <v>1054</v>
      </c>
      <c r="F751" s="2">
        <v>144500</v>
      </c>
    </row>
    <row r="752" spans="5:6" x14ac:dyDescent="0.2">
      <c r="E752" s="4">
        <v>1056</v>
      </c>
      <c r="F752" s="2">
        <v>180000</v>
      </c>
    </row>
    <row r="753" spans="5:6" x14ac:dyDescent="0.2">
      <c r="E753" s="4">
        <v>1060</v>
      </c>
      <c r="F753" s="2">
        <v>220000</v>
      </c>
    </row>
    <row r="754" spans="5:6" x14ac:dyDescent="0.2">
      <c r="E754" s="4">
        <v>1062</v>
      </c>
      <c r="F754" s="2">
        <v>81000</v>
      </c>
    </row>
    <row r="755" spans="5:6" x14ac:dyDescent="0.2">
      <c r="E755" s="4">
        <v>1063</v>
      </c>
      <c r="F755" s="2">
        <v>90000</v>
      </c>
    </row>
    <row r="756" spans="5:6" x14ac:dyDescent="0.2">
      <c r="E756" s="4">
        <v>1064</v>
      </c>
      <c r="F756" s="2">
        <v>110500</v>
      </c>
    </row>
    <row r="757" spans="5:6" x14ac:dyDescent="0.2">
      <c r="E757" s="4">
        <v>1065</v>
      </c>
      <c r="F757" s="2">
        <v>154000</v>
      </c>
    </row>
    <row r="758" spans="5:6" x14ac:dyDescent="0.2">
      <c r="E758" s="4">
        <v>1068</v>
      </c>
      <c r="F758" s="2">
        <v>167900</v>
      </c>
    </row>
    <row r="759" spans="5:6" x14ac:dyDescent="0.2">
      <c r="E759" s="4">
        <v>1069</v>
      </c>
      <c r="F759" s="2">
        <v>151400</v>
      </c>
    </row>
    <row r="760" spans="5:6" x14ac:dyDescent="0.2">
      <c r="E760" s="4">
        <v>1070</v>
      </c>
      <c r="F760" s="2">
        <v>135000</v>
      </c>
    </row>
    <row r="761" spans="5:6" x14ac:dyDescent="0.2">
      <c r="E761" s="4">
        <v>1071</v>
      </c>
      <c r="F761" s="2">
        <v>135000</v>
      </c>
    </row>
    <row r="762" spans="5:6" x14ac:dyDescent="0.2">
      <c r="E762" s="4">
        <v>1072</v>
      </c>
      <c r="F762" s="2">
        <v>154000</v>
      </c>
    </row>
    <row r="763" spans="5:6" x14ac:dyDescent="0.2">
      <c r="E763" s="4">
        <v>1073</v>
      </c>
      <c r="F763" s="2">
        <v>91500</v>
      </c>
    </row>
    <row r="764" spans="5:6" x14ac:dyDescent="0.2">
      <c r="E764" s="4">
        <v>1074</v>
      </c>
      <c r="F764" s="2">
        <v>159500</v>
      </c>
    </row>
    <row r="765" spans="5:6" x14ac:dyDescent="0.2">
      <c r="E765" s="4">
        <v>1076</v>
      </c>
      <c r="F765" s="2">
        <v>219500</v>
      </c>
    </row>
    <row r="766" spans="5:6" x14ac:dyDescent="0.2">
      <c r="E766" s="4">
        <v>1077</v>
      </c>
      <c r="F766" s="2">
        <v>170000</v>
      </c>
    </row>
    <row r="767" spans="5:6" x14ac:dyDescent="0.2">
      <c r="E767" s="4">
        <v>1078</v>
      </c>
      <c r="F767" s="2">
        <v>138800</v>
      </c>
    </row>
    <row r="768" spans="5:6" x14ac:dyDescent="0.2">
      <c r="E768" s="4">
        <v>1080</v>
      </c>
      <c r="F768" s="2">
        <v>126000</v>
      </c>
    </row>
    <row r="769" spans="5:6" x14ac:dyDescent="0.2">
      <c r="E769" s="4">
        <v>1081</v>
      </c>
      <c r="F769" s="2">
        <v>145000</v>
      </c>
    </row>
    <row r="770" spans="5:6" x14ac:dyDescent="0.2">
      <c r="E770" s="4">
        <v>1082</v>
      </c>
      <c r="F770" s="2">
        <v>133000</v>
      </c>
    </row>
    <row r="771" spans="5:6" x14ac:dyDescent="0.2">
      <c r="E771" s="4">
        <v>1083</v>
      </c>
      <c r="F771" s="2">
        <v>192000</v>
      </c>
    </row>
    <row r="772" spans="5:6" x14ac:dyDescent="0.2">
      <c r="E772" s="4">
        <v>1084</v>
      </c>
      <c r="F772" s="2">
        <v>160000</v>
      </c>
    </row>
    <row r="773" spans="5:6" x14ac:dyDescent="0.2">
      <c r="E773" s="4">
        <v>1086</v>
      </c>
      <c r="F773" s="2">
        <v>147000</v>
      </c>
    </row>
    <row r="774" spans="5:6" x14ac:dyDescent="0.2">
      <c r="E774" s="4">
        <v>1087</v>
      </c>
      <c r="F774" s="2">
        <v>83500</v>
      </c>
    </row>
    <row r="775" spans="5:6" x14ac:dyDescent="0.2">
      <c r="E775" s="4">
        <v>1089</v>
      </c>
      <c r="F775" s="2">
        <v>137500</v>
      </c>
    </row>
    <row r="776" spans="5:6" x14ac:dyDescent="0.2">
      <c r="E776" s="4">
        <v>1090</v>
      </c>
      <c r="F776" s="2">
        <v>197000</v>
      </c>
    </row>
    <row r="777" spans="5:6" x14ac:dyDescent="0.2">
      <c r="E777" s="4">
        <v>1092</v>
      </c>
      <c r="F777" s="2">
        <v>160000</v>
      </c>
    </row>
    <row r="778" spans="5:6" x14ac:dyDescent="0.2">
      <c r="E778" s="4">
        <v>1093</v>
      </c>
      <c r="F778" s="2">
        <v>136500</v>
      </c>
    </row>
    <row r="779" spans="5:6" x14ac:dyDescent="0.2">
      <c r="E779" s="4">
        <v>1094</v>
      </c>
      <c r="F779" s="2">
        <v>146000</v>
      </c>
    </row>
    <row r="780" spans="5:6" x14ac:dyDescent="0.2">
      <c r="E780" s="4">
        <v>1095</v>
      </c>
      <c r="F780" s="2">
        <v>129000</v>
      </c>
    </row>
    <row r="781" spans="5:6" x14ac:dyDescent="0.2">
      <c r="E781" s="4">
        <v>1096</v>
      </c>
      <c r="F781" s="2">
        <v>176432</v>
      </c>
    </row>
    <row r="782" spans="5:6" x14ac:dyDescent="0.2">
      <c r="E782" s="4">
        <v>1097</v>
      </c>
      <c r="F782" s="2">
        <v>127000</v>
      </c>
    </row>
    <row r="783" spans="5:6" x14ac:dyDescent="0.2">
      <c r="E783" s="4">
        <v>1099</v>
      </c>
      <c r="F783" s="2">
        <v>128000</v>
      </c>
    </row>
    <row r="784" spans="5:6" x14ac:dyDescent="0.2">
      <c r="E784" s="4">
        <v>1100</v>
      </c>
      <c r="F784" s="2">
        <v>157000</v>
      </c>
    </row>
    <row r="785" spans="5:6" x14ac:dyDescent="0.2">
      <c r="E785" s="4">
        <v>1102</v>
      </c>
      <c r="F785" s="2">
        <v>119500</v>
      </c>
    </row>
    <row r="786" spans="5:6" x14ac:dyDescent="0.2">
      <c r="E786" s="4">
        <v>1103</v>
      </c>
      <c r="F786" s="2">
        <v>135000</v>
      </c>
    </row>
    <row r="787" spans="5:6" x14ac:dyDescent="0.2">
      <c r="E787" s="4">
        <v>1104</v>
      </c>
      <c r="F787" s="2">
        <v>159500</v>
      </c>
    </row>
    <row r="788" spans="5:6" x14ac:dyDescent="0.2">
      <c r="E788" s="4">
        <v>1107</v>
      </c>
      <c r="F788" s="2">
        <v>179900</v>
      </c>
    </row>
    <row r="789" spans="5:6" x14ac:dyDescent="0.2">
      <c r="E789" s="4">
        <v>1110</v>
      </c>
      <c r="F789" s="2">
        <v>280000</v>
      </c>
    </row>
    <row r="790" spans="5:6" x14ac:dyDescent="0.2">
      <c r="E790" s="4">
        <v>1112</v>
      </c>
      <c r="F790" s="2">
        <v>205000</v>
      </c>
    </row>
    <row r="791" spans="5:6" x14ac:dyDescent="0.2">
      <c r="E791" s="4">
        <v>1113</v>
      </c>
      <c r="F791" s="2">
        <v>129900</v>
      </c>
    </row>
    <row r="792" spans="5:6" x14ac:dyDescent="0.2">
      <c r="E792" s="4">
        <v>1114</v>
      </c>
      <c r="F792" s="2">
        <v>134500</v>
      </c>
    </row>
    <row r="793" spans="5:6" x14ac:dyDescent="0.2">
      <c r="E793" s="4">
        <v>1115</v>
      </c>
      <c r="F793" s="2">
        <v>117000</v>
      </c>
    </row>
    <row r="794" spans="5:6" x14ac:dyDescent="0.2">
      <c r="E794" s="4">
        <v>1116</v>
      </c>
      <c r="F794" s="2">
        <v>318000</v>
      </c>
    </row>
    <row r="795" spans="5:6" x14ac:dyDescent="0.2">
      <c r="E795" s="4">
        <v>1118</v>
      </c>
      <c r="F795" s="2">
        <v>130000</v>
      </c>
    </row>
    <row r="796" spans="5:6" x14ac:dyDescent="0.2">
      <c r="E796" s="4">
        <v>1119</v>
      </c>
      <c r="F796" s="2">
        <v>140000</v>
      </c>
    </row>
    <row r="797" spans="5:6" x14ac:dyDescent="0.2">
      <c r="E797" s="4">
        <v>1120</v>
      </c>
      <c r="F797" s="2">
        <v>133700</v>
      </c>
    </row>
    <row r="798" spans="5:6" x14ac:dyDescent="0.2">
      <c r="E798" s="4">
        <v>1121</v>
      </c>
      <c r="F798" s="2">
        <v>118400</v>
      </c>
    </row>
    <row r="799" spans="5:6" x14ac:dyDescent="0.2">
      <c r="E799" s="4">
        <v>1122</v>
      </c>
      <c r="F799" s="2">
        <v>212900</v>
      </c>
    </row>
    <row r="800" spans="5:6" x14ac:dyDescent="0.2">
      <c r="E800" s="4">
        <v>1123</v>
      </c>
      <c r="F800" s="2">
        <v>112000</v>
      </c>
    </row>
    <row r="801" spans="5:6" x14ac:dyDescent="0.2">
      <c r="E801" s="4">
        <v>1124</v>
      </c>
      <c r="F801" s="2">
        <v>118000</v>
      </c>
    </row>
    <row r="802" spans="5:6" x14ac:dyDescent="0.2">
      <c r="E802" s="4">
        <v>1126</v>
      </c>
      <c r="F802" s="2">
        <v>115000</v>
      </c>
    </row>
    <row r="803" spans="5:6" x14ac:dyDescent="0.2">
      <c r="E803" s="4">
        <v>1128</v>
      </c>
      <c r="F803" s="2">
        <v>259000</v>
      </c>
    </row>
    <row r="804" spans="5:6" x14ac:dyDescent="0.2">
      <c r="E804" s="4">
        <v>1129</v>
      </c>
      <c r="F804" s="2">
        <v>215000</v>
      </c>
    </row>
    <row r="805" spans="5:6" x14ac:dyDescent="0.2">
      <c r="E805" s="4">
        <v>1130</v>
      </c>
      <c r="F805" s="2">
        <v>140000</v>
      </c>
    </row>
    <row r="806" spans="5:6" x14ac:dyDescent="0.2">
      <c r="E806" s="4">
        <v>1131</v>
      </c>
      <c r="F806" s="2">
        <v>135000</v>
      </c>
    </row>
    <row r="807" spans="5:6" x14ac:dyDescent="0.2">
      <c r="E807" s="4">
        <v>1132</v>
      </c>
      <c r="F807" s="2">
        <v>93500</v>
      </c>
    </row>
    <row r="808" spans="5:6" x14ac:dyDescent="0.2">
      <c r="E808" s="4">
        <v>1133</v>
      </c>
      <c r="F808" s="2">
        <v>117500</v>
      </c>
    </row>
    <row r="809" spans="5:6" x14ac:dyDescent="0.2">
      <c r="E809" s="4">
        <v>1136</v>
      </c>
      <c r="F809" s="2">
        <v>102000</v>
      </c>
    </row>
    <row r="810" spans="5:6" x14ac:dyDescent="0.2">
      <c r="E810" s="4">
        <v>1137</v>
      </c>
      <c r="F810" s="2">
        <v>119000</v>
      </c>
    </row>
    <row r="811" spans="5:6" x14ac:dyDescent="0.2">
      <c r="E811" s="4">
        <v>1138</v>
      </c>
      <c r="F811" s="2">
        <v>94000</v>
      </c>
    </row>
    <row r="812" spans="5:6" x14ac:dyDescent="0.2">
      <c r="E812" s="4">
        <v>1140</v>
      </c>
      <c r="F812" s="2">
        <v>144000</v>
      </c>
    </row>
    <row r="813" spans="5:6" x14ac:dyDescent="0.2">
      <c r="E813" s="4">
        <v>1141</v>
      </c>
      <c r="F813" s="2">
        <v>139000</v>
      </c>
    </row>
    <row r="814" spans="5:6" x14ac:dyDescent="0.2">
      <c r="E814" s="4">
        <v>1142</v>
      </c>
      <c r="F814" s="2">
        <v>197500</v>
      </c>
    </row>
    <row r="815" spans="5:6" x14ac:dyDescent="0.2">
      <c r="E815" s="4">
        <v>1143</v>
      </c>
      <c r="F815" s="2">
        <v>424870</v>
      </c>
    </row>
    <row r="816" spans="5:6" x14ac:dyDescent="0.2">
      <c r="E816" s="4">
        <v>1144</v>
      </c>
      <c r="F816" s="2">
        <v>80000</v>
      </c>
    </row>
    <row r="817" spans="5:6" x14ac:dyDescent="0.2">
      <c r="E817" s="4">
        <v>1145</v>
      </c>
      <c r="F817" s="2">
        <v>80000</v>
      </c>
    </row>
    <row r="818" spans="5:6" x14ac:dyDescent="0.2">
      <c r="E818" s="4">
        <v>1146</v>
      </c>
      <c r="F818" s="2">
        <v>149000</v>
      </c>
    </row>
    <row r="819" spans="5:6" x14ac:dyDescent="0.2">
      <c r="E819" s="4">
        <v>1147</v>
      </c>
      <c r="F819" s="2">
        <v>180000</v>
      </c>
    </row>
    <row r="820" spans="5:6" x14ac:dyDescent="0.2">
      <c r="E820" s="4">
        <v>1148</v>
      </c>
      <c r="F820" s="2">
        <v>174500</v>
      </c>
    </row>
    <row r="821" spans="5:6" x14ac:dyDescent="0.2">
      <c r="E821" s="4">
        <v>1149</v>
      </c>
      <c r="F821" s="2">
        <v>116900</v>
      </c>
    </row>
    <row r="822" spans="5:6" x14ac:dyDescent="0.2">
      <c r="E822" s="4">
        <v>1150</v>
      </c>
      <c r="F822" s="2">
        <v>143000</v>
      </c>
    </row>
    <row r="823" spans="5:6" x14ac:dyDescent="0.2">
      <c r="E823" s="4">
        <v>1151</v>
      </c>
      <c r="F823" s="2">
        <v>124000</v>
      </c>
    </row>
    <row r="824" spans="5:6" x14ac:dyDescent="0.2">
      <c r="E824" s="4">
        <v>1152</v>
      </c>
      <c r="F824" s="2">
        <v>149900</v>
      </c>
    </row>
    <row r="825" spans="5:6" x14ac:dyDescent="0.2">
      <c r="E825" s="4">
        <v>1153</v>
      </c>
      <c r="F825" s="2">
        <v>230000</v>
      </c>
    </row>
    <row r="826" spans="5:6" x14ac:dyDescent="0.2">
      <c r="E826" s="4">
        <v>1154</v>
      </c>
      <c r="F826" s="2">
        <v>120500</v>
      </c>
    </row>
    <row r="827" spans="5:6" x14ac:dyDescent="0.2">
      <c r="E827" s="4">
        <v>1155</v>
      </c>
      <c r="F827" s="2">
        <v>201800</v>
      </c>
    </row>
    <row r="828" spans="5:6" x14ac:dyDescent="0.2">
      <c r="E828" s="4">
        <v>1156</v>
      </c>
      <c r="F828" s="2">
        <v>218000</v>
      </c>
    </row>
    <row r="829" spans="5:6" x14ac:dyDescent="0.2">
      <c r="E829" s="4">
        <v>1157</v>
      </c>
      <c r="F829" s="2">
        <v>179900</v>
      </c>
    </row>
    <row r="830" spans="5:6" x14ac:dyDescent="0.2">
      <c r="E830" s="4">
        <v>1159</v>
      </c>
      <c r="F830" s="2">
        <v>235128</v>
      </c>
    </row>
    <row r="831" spans="5:6" x14ac:dyDescent="0.2">
      <c r="E831" s="4">
        <v>1160</v>
      </c>
      <c r="F831" s="2">
        <v>185000</v>
      </c>
    </row>
    <row r="832" spans="5:6" x14ac:dyDescent="0.2">
      <c r="E832" s="4">
        <v>1162</v>
      </c>
      <c r="F832" s="2">
        <v>224000</v>
      </c>
    </row>
    <row r="833" spans="5:6" x14ac:dyDescent="0.2">
      <c r="E833" s="4">
        <v>1163</v>
      </c>
      <c r="F833" s="2">
        <v>129000</v>
      </c>
    </row>
    <row r="834" spans="5:6" x14ac:dyDescent="0.2">
      <c r="E834" s="4">
        <v>1164</v>
      </c>
      <c r="F834" s="2">
        <v>108959</v>
      </c>
    </row>
    <row r="835" spans="5:6" x14ac:dyDescent="0.2">
      <c r="E835" s="4">
        <v>1166</v>
      </c>
      <c r="F835" s="2">
        <v>233170</v>
      </c>
    </row>
    <row r="836" spans="5:6" x14ac:dyDescent="0.2">
      <c r="E836" s="4">
        <v>1167</v>
      </c>
      <c r="F836" s="2">
        <v>245350</v>
      </c>
    </row>
    <row r="837" spans="5:6" x14ac:dyDescent="0.2">
      <c r="E837" s="4">
        <v>1169</v>
      </c>
      <c r="F837" s="2">
        <v>235000</v>
      </c>
    </row>
    <row r="838" spans="5:6" x14ac:dyDescent="0.2">
      <c r="E838" s="4">
        <v>1171</v>
      </c>
      <c r="F838" s="2">
        <v>171000</v>
      </c>
    </row>
    <row r="839" spans="5:6" x14ac:dyDescent="0.2">
      <c r="E839" s="4">
        <v>1172</v>
      </c>
      <c r="F839" s="2">
        <v>163000</v>
      </c>
    </row>
    <row r="840" spans="5:6" x14ac:dyDescent="0.2">
      <c r="E840" s="4">
        <v>1173</v>
      </c>
      <c r="F840" s="2">
        <v>171900</v>
      </c>
    </row>
    <row r="841" spans="5:6" x14ac:dyDescent="0.2">
      <c r="E841" s="4">
        <v>1175</v>
      </c>
      <c r="F841" s="2">
        <v>239000</v>
      </c>
    </row>
    <row r="842" spans="5:6" x14ac:dyDescent="0.2">
      <c r="E842" s="4">
        <v>1176</v>
      </c>
      <c r="F842" s="2">
        <v>285000</v>
      </c>
    </row>
    <row r="843" spans="5:6" x14ac:dyDescent="0.2">
      <c r="E843" s="4">
        <v>1177</v>
      </c>
      <c r="F843" s="2">
        <v>119500</v>
      </c>
    </row>
    <row r="844" spans="5:6" x14ac:dyDescent="0.2">
      <c r="E844" s="4">
        <v>1178</v>
      </c>
      <c r="F844" s="2">
        <v>115000</v>
      </c>
    </row>
    <row r="845" spans="5:6" x14ac:dyDescent="0.2">
      <c r="E845" s="4">
        <v>1179</v>
      </c>
      <c r="F845" s="2">
        <v>154900</v>
      </c>
    </row>
    <row r="846" spans="5:6" x14ac:dyDescent="0.2">
      <c r="E846" s="4">
        <v>1180</v>
      </c>
      <c r="F846" s="2">
        <v>93000</v>
      </c>
    </row>
    <row r="847" spans="5:6" x14ac:dyDescent="0.2">
      <c r="E847" s="4">
        <v>1181</v>
      </c>
      <c r="F847" s="2">
        <v>250000</v>
      </c>
    </row>
    <row r="848" spans="5:6" x14ac:dyDescent="0.2">
      <c r="E848" s="4">
        <v>1184</v>
      </c>
      <c r="F848" s="2">
        <v>120000</v>
      </c>
    </row>
    <row r="849" spans="5:6" x14ac:dyDescent="0.2">
      <c r="E849" s="4">
        <v>1185</v>
      </c>
      <c r="F849" s="2">
        <v>186700</v>
      </c>
    </row>
    <row r="850" spans="5:6" x14ac:dyDescent="0.2">
      <c r="E850" s="4">
        <v>1186</v>
      </c>
      <c r="F850" s="2">
        <v>104900</v>
      </c>
    </row>
    <row r="851" spans="5:6" x14ac:dyDescent="0.2">
      <c r="E851" s="4">
        <v>1187</v>
      </c>
      <c r="F851" s="2">
        <v>95000</v>
      </c>
    </row>
    <row r="852" spans="5:6" x14ac:dyDescent="0.2">
      <c r="E852" s="4">
        <v>1191</v>
      </c>
      <c r="F852" s="2">
        <v>168000</v>
      </c>
    </row>
    <row r="853" spans="5:6" x14ac:dyDescent="0.2">
      <c r="E853" s="4">
        <v>1192</v>
      </c>
      <c r="F853" s="2">
        <v>174000</v>
      </c>
    </row>
    <row r="854" spans="5:6" x14ac:dyDescent="0.2">
      <c r="E854" s="4">
        <v>1193</v>
      </c>
      <c r="F854" s="2">
        <v>125000</v>
      </c>
    </row>
    <row r="855" spans="5:6" x14ac:dyDescent="0.2">
      <c r="E855" s="4">
        <v>1195</v>
      </c>
      <c r="F855" s="2">
        <v>158000</v>
      </c>
    </row>
    <row r="856" spans="5:6" x14ac:dyDescent="0.2">
      <c r="E856" s="4">
        <v>1197</v>
      </c>
      <c r="F856" s="2">
        <v>219210</v>
      </c>
    </row>
    <row r="857" spans="5:6" x14ac:dyDescent="0.2">
      <c r="E857" s="4">
        <v>1198</v>
      </c>
      <c r="F857" s="2">
        <v>144000</v>
      </c>
    </row>
    <row r="858" spans="5:6" x14ac:dyDescent="0.2">
      <c r="E858" s="4">
        <v>1199</v>
      </c>
      <c r="F858" s="2">
        <v>178000</v>
      </c>
    </row>
    <row r="859" spans="5:6" x14ac:dyDescent="0.2">
      <c r="E859" s="4">
        <v>1200</v>
      </c>
      <c r="F859" s="2">
        <v>148000</v>
      </c>
    </row>
    <row r="860" spans="5:6" x14ac:dyDescent="0.2">
      <c r="E860" s="4">
        <v>1201</v>
      </c>
      <c r="F860" s="2">
        <v>116050</v>
      </c>
    </row>
    <row r="861" spans="5:6" x14ac:dyDescent="0.2">
      <c r="E861" s="4">
        <v>1203</v>
      </c>
      <c r="F861" s="2">
        <v>117000</v>
      </c>
    </row>
    <row r="862" spans="5:6" x14ac:dyDescent="0.2">
      <c r="E862" s="4">
        <v>1204</v>
      </c>
      <c r="F862" s="2">
        <v>213000</v>
      </c>
    </row>
    <row r="863" spans="5:6" x14ac:dyDescent="0.2">
      <c r="E863" s="4">
        <v>1205</v>
      </c>
      <c r="F863" s="2">
        <v>153500</v>
      </c>
    </row>
    <row r="864" spans="5:6" x14ac:dyDescent="0.2">
      <c r="E864" s="4">
        <v>1206</v>
      </c>
      <c r="F864" s="2">
        <v>271900</v>
      </c>
    </row>
    <row r="865" spans="5:6" x14ac:dyDescent="0.2">
      <c r="E865" s="4">
        <v>1207</v>
      </c>
      <c r="F865" s="2">
        <v>107000</v>
      </c>
    </row>
    <row r="866" spans="5:6" x14ac:dyDescent="0.2">
      <c r="E866" s="4">
        <v>1208</v>
      </c>
      <c r="F866" s="2">
        <v>200000</v>
      </c>
    </row>
    <row r="867" spans="5:6" x14ac:dyDescent="0.2">
      <c r="E867" s="4">
        <v>1209</v>
      </c>
      <c r="F867" s="2">
        <v>140000</v>
      </c>
    </row>
    <row r="868" spans="5:6" x14ac:dyDescent="0.2">
      <c r="E868" s="4">
        <v>1210</v>
      </c>
      <c r="F868" s="2">
        <v>290000</v>
      </c>
    </row>
    <row r="869" spans="5:6" x14ac:dyDescent="0.2">
      <c r="E869" s="4">
        <v>1212</v>
      </c>
      <c r="F869" s="2">
        <v>164000</v>
      </c>
    </row>
    <row r="870" spans="5:6" x14ac:dyDescent="0.2">
      <c r="E870" s="4">
        <v>1213</v>
      </c>
      <c r="F870" s="2">
        <v>113000</v>
      </c>
    </row>
    <row r="871" spans="5:6" x14ac:dyDescent="0.2">
      <c r="E871" s="4">
        <v>1215</v>
      </c>
      <c r="F871" s="2">
        <v>134500</v>
      </c>
    </row>
    <row r="872" spans="5:6" x14ac:dyDescent="0.2">
      <c r="E872" s="4">
        <v>1216</v>
      </c>
      <c r="F872" s="2">
        <v>125000</v>
      </c>
    </row>
    <row r="873" spans="5:6" x14ac:dyDescent="0.2">
      <c r="E873" s="4">
        <v>1217</v>
      </c>
      <c r="F873" s="2">
        <v>112000</v>
      </c>
    </row>
    <row r="874" spans="5:6" x14ac:dyDescent="0.2">
      <c r="E874" s="4">
        <v>1218</v>
      </c>
      <c r="F874" s="2">
        <v>229456</v>
      </c>
    </row>
    <row r="875" spans="5:6" x14ac:dyDescent="0.2">
      <c r="E875" s="4">
        <v>1219</v>
      </c>
      <c r="F875" s="2">
        <v>80500</v>
      </c>
    </row>
    <row r="876" spans="5:6" x14ac:dyDescent="0.2">
      <c r="E876" s="4">
        <v>1220</v>
      </c>
      <c r="F876" s="2">
        <v>91500</v>
      </c>
    </row>
    <row r="877" spans="5:6" x14ac:dyDescent="0.2">
      <c r="E877" s="4">
        <v>1221</v>
      </c>
      <c r="F877" s="2">
        <v>115000</v>
      </c>
    </row>
    <row r="878" spans="5:6" x14ac:dyDescent="0.2">
      <c r="E878" s="4">
        <v>1222</v>
      </c>
      <c r="F878" s="2">
        <v>134000</v>
      </c>
    </row>
    <row r="879" spans="5:6" x14ac:dyDescent="0.2">
      <c r="E879" s="4">
        <v>1223</v>
      </c>
      <c r="F879" s="2">
        <v>143000</v>
      </c>
    </row>
    <row r="880" spans="5:6" x14ac:dyDescent="0.2">
      <c r="E880" s="4">
        <v>1224</v>
      </c>
      <c r="F880" s="2">
        <v>137900</v>
      </c>
    </row>
    <row r="881" spans="5:6" x14ac:dyDescent="0.2">
      <c r="E881" s="4">
        <v>1226</v>
      </c>
      <c r="F881" s="2">
        <v>145000</v>
      </c>
    </row>
    <row r="882" spans="5:6" x14ac:dyDescent="0.2">
      <c r="E882" s="4">
        <v>1227</v>
      </c>
      <c r="F882" s="2">
        <v>214000</v>
      </c>
    </row>
    <row r="883" spans="5:6" x14ac:dyDescent="0.2">
      <c r="E883" s="4">
        <v>1228</v>
      </c>
      <c r="F883" s="2">
        <v>147000</v>
      </c>
    </row>
    <row r="884" spans="5:6" x14ac:dyDescent="0.2">
      <c r="E884" s="4">
        <v>1229</v>
      </c>
      <c r="F884" s="2">
        <v>367294</v>
      </c>
    </row>
    <row r="885" spans="5:6" x14ac:dyDescent="0.2">
      <c r="E885" s="4">
        <v>1230</v>
      </c>
      <c r="F885" s="2">
        <v>127000</v>
      </c>
    </row>
    <row r="886" spans="5:6" x14ac:dyDescent="0.2">
      <c r="E886" s="4">
        <v>1232</v>
      </c>
      <c r="F886" s="2">
        <v>132500</v>
      </c>
    </row>
    <row r="887" spans="5:6" x14ac:dyDescent="0.2">
      <c r="E887" s="4">
        <v>1234</v>
      </c>
      <c r="F887" s="2">
        <v>142000</v>
      </c>
    </row>
    <row r="888" spans="5:6" x14ac:dyDescent="0.2">
      <c r="E888" s="4">
        <v>1235</v>
      </c>
      <c r="F888" s="2">
        <v>130000</v>
      </c>
    </row>
    <row r="889" spans="5:6" x14ac:dyDescent="0.2">
      <c r="E889" s="4">
        <v>1236</v>
      </c>
      <c r="F889" s="2">
        <v>138887</v>
      </c>
    </row>
    <row r="890" spans="5:6" x14ac:dyDescent="0.2">
      <c r="E890" s="4">
        <v>1237</v>
      </c>
      <c r="F890" s="2">
        <v>175500</v>
      </c>
    </row>
    <row r="891" spans="5:6" x14ac:dyDescent="0.2">
      <c r="E891" s="4">
        <v>1238</v>
      </c>
      <c r="F891" s="2">
        <v>195000</v>
      </c>
    </row>
    <row r="892" spans="5:6" x14ac:dyDescent="0.2">
      <c r="E892" s="4">
        <v>1239</v>
      </c>
      <c r="F892" s="2">
        <v>142500</v>
      </c>
    </row>
    <row r="893" spans="5:6" x14ac:dyDescent="0.2">
      <c r="E893" s="4">
        <v>1242</v>
      </c>
      <c r="F893" s="2">
        <v>248328</v>
      </c>
    </row>
    <row r="894" spans="5:6" x14ac:dyDescent="0.2">
      <c r="E894" s="4">
        <v>1243</v>
      </c>
      <c r="F894" s="2">
        <v>170000</v>
      </c>
    </row>
    <row r="895" spans="5:6" x14ac:dyDescent="0.2">
      <c r="E895" s="4">
        <v>1244</v>
      </c>
      <c r="F895" s="2">
        <v>465000</v>
      </c>
    </row>
    <row r="896" spans="5:6" x14ac:dyDescent="0.2">
      <c r="E896" s="4">
        <v>1245</v>
      </c>
      <c r="F896" s="2">
        <v>230000</v>
      </c>
    </row>
    <row r="897" spans="5:6" x14ac:dyDescent="0.2">
      <c r="E897" s="4">
        <v>1246</v>
      </c>
      <c r="F897" s="2">
        <v>178000</v>
      </c>
    </row>
    <row r="898" spans="5:6" x14ac:dyDescent="0.2">
      <c r="E898" s="4">
        <v>1248</v>
      </c>
      <c r="F898" s="2">
        <v>169900</v>
      </c>
    </row>
    <row r="899" spans="5:6" x14ac:dyDescent="0.2">
      <c r="E899" s="4">
        <v>1249</v>
      </c>
      <c r="F899" s="2">
        <v>129500</v>
      </c>
    </row>
    <row r="900" spans="5:6" x14ac:dyDescent="0.2">
      <c r="E900" s="4">
        <v>1250</v>
      </c>
      <c r="F900" s="2">
        <v>119000</v>
      </c>
    </row>
    <row r="901" spans="5:6" x14ac:dyDescent="0.2">
      <c r="E901" s="4">
        <v>1253</v>
      </c>
      <c r="F901" s="2">
        <v>130000</v>
      </c>
    </row>
    <row r="902" spans="5:6" x14ac:dyDescent="0.2">
      <c r="E902" s="4">
        <v>1256</v>
      </c>
      <c r="F902" s="2">
        <v>127500</v>
      </c>
    </row>
    <row r="903" spans="5:6" x14ac:dyDescent="0.2">
      <c r="E903" s="4">
        <v>1258</v>
      </c>
      <c r="F903" s="2">
        <v>99900</v>
      </c>
    </row>
    <row r="904" spans="5:6" x14ac:dyDescent="0.2">
      <c r="E904" s="4">
        <v>1260</v>
      </c>
      <c r="F904" s="2">
        <v>151000</v>
      </c>
    </row>
    <row r="905" spans="5:6" x14ac:dyDescent="0.2">
      <c r="E905" s="4">
        <v>1262</v>
      </c>
      <c r="F905" s="2">
        <v>128900</v>
      </c>
    </row>
    <row r="906" spans="5:6" x14ac:dyDescent="0.2">
      <c r="E906" s="4">
        <v>1263</v>
      </c>
      <c r="F906" s="2">
        <v>161500</v>
      </c>
    </row>
    <row r="907" spans="5:6" x14ac:dyDescent="0.2">
      <c r="E907" s="4">
        <v>1264</v>
      </c>
      <c r="F907" s="2">
        <v>180500</v>
      </c>
    </row>
    <row r="908" spans="5:6" x14ac:dyDescent="0.2">
      <c r="E908" s="4">
        <v>1267</v>
      </c>
      <c r="F908" s="2">
        <v>122000</v>
      </c>
    </row>
    <row r="909" spans="5:6" x14ac:dyDescent="0.2">
      <c r="E909" s="4">
        <v>1268</v>
      </c>
      <c r="F909" s="2">
        <v>378500</v>
      </c>
    </row>
    <row r="910" spans="5:6" x14ac:dyDescent="0.2">
      <c r="E910" s="4">
        <v>1270</v>
      </c>
      <c r="F910" s="2">
        <v>144000</v>
      </c>
    </row>
    <row r="911" spans="5:6" x14ac:dyDescent="0.2">
      <c r="E911" s="4">
        <v>1271</v>
      </c>
      <c r="F911" s="2">
        <v>260000</v>
      </c>
    </row>
    <row r="912" spans="5:6" x14ac:dyDescent="0.2">
      <c r="E912" s="4">
        <v>1272</v>
      </c>
      <c r="F912" s="2">
        <v>185750</v>
      </c>
    </row>
    <row r="913" spans="5:6" x14ac:dyDescent="0.2">
      <c r="E913" s="4">
        <v>1273</v>
      </c>
      <c r="F913" s="2">
        <v>137000</v>
      </c>
    </row>
    <row r="914" spans="5:6" x14ac:dyDescent="0.2">
      <c r="E914" s="4">
        <v>1274</v>
      </c>
      <c r="F914" s="2">
        <v>177000</v>
      </c>
    </row>
    <row r="915" spans="5:6" x14ac:dyDescent="0.2">
      <c r="E915" s="4">
        <v>1275</v>
      </c>
      <c r="F915" s="2">
        <v>139000</v>
      </c>
    </row>
    <row r="916" spans="5:6" x14ac:dyDescent="0.2">
      <c r="E916" s="4">
        <v>1276</v>
      </c>
      <c r="F916" s="2">
        <v>137000</v>
      </c>
    </row>
    <row r="917" spans="5:6" x14ac:dyDescent="0.2">
      <c r="E917" s="4">
        <v>1277</v>
      </c>
      <c r="F917" s="2">
        <v>162000</v>
      </c>
    </row>
    <row r="918" spans="5:6" x14ac:dyDescent="0.2">
      <c r="E918" s="4">
        <v>1278</v>
      </c>
      <c r="F918" s="2">
        <v>197900</v>
      </c>
    </row>
    <row r="919" spans="5:6" x14ac:dyDescent="0.2">
      <c r="E919" s="4">
        <v>1280</v>
      </c>
      <c r="F919" s="2">
        <v>68400</v>
      </c>
    </row>
    <row r="920" spans="5:6" x14ac:dyDescent="0.2">
      <c r="E920" s="4">
        <v>1281</v>
      </c>
      <c r="F920" s="2">
        <v>227000</v>
      </c>
    </row>
    <row r="921" spans="5:6" x14ac:dyDescent="0.2">
      <c r="E921" s="4">
        <v>1283</v>
      </c>
      <c r="F921" s="2">
        <v>150500</v>
      </c>
    </row>
    <row r="922" spans="5:6" x14ac:dyDescent="0.2">
      <c r="E922" s="4">
        <v>1285</v>
      </c>
      <c r="F922" s="2">
        <v>169000</v>
      </c>
    </row>
    <row r="923" spans="5:6" x14ac:dyDescent="0.2">
      <c r="E923" s="4">
        <v>1286</v>
      </c>
      <c r="F923" s="2">
        <v>132500</v>
      </c>
    </row>
    <row r="924" spans="5:6" x14ac:dyDescent="0.2">
      <c r="E924" s="4">
        <v>1287</v>
      </c>
      <c r="F924" s="2">
        <v>143000</v>
      </c>
    </row>
    <row r="925" spans="5:6" x14ac:dyDescent="0.2">
      <c r="E925" s="4">
        <v>1288</v>
      </c>
      <c r="F925" s="2">
        <v>190000</v>
      </c>
    </row>
    <row r="926" spans="5:6" x14ac:dyDescent="0.2">
      <c r="E926" s="4">
        <v>1291</v>
      </c>
      <c r="F926" s="2">
        <v>180500</v>
      </c>
    </row>
    <row r="927" spans="5:6" x14ac:dyDescent="0.2">
      <c r="E927" s="4">
        <v>1293</v>
      </c>
      <c r="F927" s="2">
        <v>107500</v>
      </c>
    </row>
    <row r="928" spans="5:6" x14ac:dyDescent="0.2">
      <c r="E928" s="4">
        <v>1294</v>
      </c>
      <c r="F928" s="2">
        <v>162900</v>
      </c>
    </row>
    <row r="929" spans="5:6" x14ac:dyDescent="0.2">
      <c r="E929" s="4">
        <v>1295</v>
      </c>
      <c r="F929" s="2">
        <v>115000</v>
      </c>
    </row>
    <row r="930" spans="5:6" x14ac:dyDescent="0.2">
      <c r="E930" s="4">
        <v>1296</v>
      </c>
      <c r="F930" s="2">
        <v>138500</v>
      </c>
    </row>
    <row r="931" spans="5:6" x14ac:dyDescent="0.2">
      <c r="E931" s="4">
        <v>1297</v>
      </c>
      <c r="F931" s="2">
        <v>155000</v>
      </c>
    </row>
    <row r="932" spans="5:6" x14ac:dyDescent="0.2">
      <c r="E932" s="4">
        <v>1300</v>
      </c>
      <c r="F932" s="2">
        <v>154000</v>
      </c>
    </row>
    <row r="933" spans="5:6" x14ac:dyDescent="0.2">
      <c r="E933" s="4">
        <v>1302</v>
      </c>
      <c r="F933" s="2">
        <v>177500</v>
      </c>
    </row>
    <row r="934" spans="5:6" x14ac:dyDescent="0.2">
      <c r="E934" s="4">
        <v>1303</v>
      </c>
      <c r="F934" s="2">
        <v>290000</v>
      </c>
    </row>
    <row r="935" spans="5:6" x14ac:dyDescent="0.2">
      <c r="E935" s="4">
        <v>1304</v>
      </c>
      <c r="F935" s="2">
        <v>232000</v>
      </c>
    </row>
    <row r="936" spans="5:6" x14ac:dyDescent="0.2">
      <c r="E936" s="4">
        <v>1305</v>
      </c>
      <c r="F936" s="2">
        <v>130000</v>
      </c>
    </row>
    <row r="937" spans="5:6" x14ac:dyDescent="0.2">
      <c r="E937" s="4">
        <v>1308</v>
      </c>
      <c r="F937" s="2">
        <v>138000</v>
      </c>
    </row>
    <row r="938" spans="5:6" x14ac:dyDescent="0.2">
      <c r="E938" s="4">
        <v>1309</v>
      </c>
      <c r="F938" s="2">
        <v>147000</v>
      </c>
    </row>
    <row r="939" spans="5:6" x14ac:dyDescent="0.2">
      <c r="E939" s="4">
        <v>1310</v>
      </c>
      <c r="F939" s="2">
        <v>179200</v>
      </c>
    </row>
    <row r="940" spans="5:6" x14ac:dyDescent="0.2">
      <c r="E940" s="4">
        <v>1311</v>
      </c>
      <c r="F940" s="2">
        <v>335000</v>
      </c>
    </row>
    <row r="941" spans="5:6" x14ac:dyDescent="0.2">
      <c r="E941" s="4">
        <v>1312</v>
      </c>
      <c r="F941" s="2">
        <v>203000</v>
      </c>
    </row>
    <row r="942" spans="5:6" x14ac:dyDescent="0.2">
      <c r="E942" s="4">
        <v>1313</v>
      </c>
      <c r="F942" s="2">
        <v>302000</v>
      </c>
    </row>
    <row r="943" spans="5:6" x14ac:dyDescent="0.2">
      <c r="E943" s="4">
        <v>1314</v>
      </c>
      <c r="F943" s="2">
        <v>333168</v>
      </c>
    </row>
    <row r="944" spans="5:6" x14ac:dyDescent="0.2">
      <c r="E944" s="4">
        <v>1315</v>
      </c>
      <c r="F944" s="2">
        <v>119000</v>
      </c>
    </row>
    <row r="945" spans="5:6" x14ac:dyDescent="0.2">
      <c r="E945" s="4">
        <v>1316</v>
      </c>
      <c r="F945" s="2">
        <v>206900</v>
      </c>
    </row>
    <row r="946" spans="5:6" x14ac:dyDescent="0.2">
      <c r="E946" s="4">
        <v>1317</v>
      </c>
      <c r="F946" s="2">
        <v>295493</v>
      </c>
    </row>
    <row r="947" spans="5:6" x14ac:dyDescent="0.2">
      <c r="E947" s="4">
        <v>1319</v>
      </c>
      <c r="F947" s="2">
        <v>275000</v>
      </c>
    </row>
    <row r="948" spans="5:6" x14ac:dyDescent="0.2">
      <c r="E948" s="4">
        <v>1320</v>
      </c>
      <c r="F948" s="2">
        <v>111000</v>
      </c>
    </row>
    <row r="949" spans="5:6" x14ac:dyDescent="0.2">
      <c r="E949" s="4">
        <v>1321</v>
      </c>
      <c r="F949" s="2">
        <v>156500</v>
      </c>
    </row>
    <row r="950" spans="5:6" x14ac:dyDescent="0.2">
      <c r="E950" s="4">
        <v>1322</v>
      </c>
      <c r="F950" s="2">
        <v>72500</v>
      </c>
    </row>
    <row r="951" spans="5:6" x14ac:dyDescent="0.2">
      <c r="E951" s="4">
        <v>1324</v>
      </c>
      <c r="F951" s="2">
        <v>82500</v>
      </c>
    </row>
    <row r="952" spans="5:6" x14ac:dyDescent="0.2">
      <c r="E952" s="4">
        <v>1326</v>
      </c>
      <c r="F952" s="2">
        <v>55000</v>
      </c>
    </row>
    <row r="953" spans="5:6" x14ac:dyDescent="0.2">
      <c r="E953" s="4">
        <v>1327</v>
      </c>
      <c r="F953" s="2">
        <v>79000</v>
      </c>
    </row>
    <row r="954" spans="5:6" x14ac:dyDescent="0.2">
      <c r="E954" s="4">
        <v>1328</v>
      </c>
      <c r="F954" s="2">
        <v>130500</v>
      </c>
    </row>
    <row r="955" spans="5:6" x14ac:dyDescent="0.2">
      <c r="E955" s="4">
        <v>1329</v>
      </c>
      <c r="F955" s="2">
        <v>256000</v>
      </c>
    </row>
    <row r="956" spans="5:6" x14ac:dyDescent="0.2">
      <c r="E956" s="4">
        <v>1331</v>
      </c>
      <c r="F956" s="2">
        <v>227000</v>
      </c>
    </row>
    <row r="957" spans="5:6" x14ac:dyDescent="0.2">
      <c r="E957" s="4">
        <v>1332</v>
      </c>
      <c r="F957" s="2">
        <v>132500</v>
      </c>
    </row>
    <row r="958" spans="5:6" x14ac:dyDescent="0.2">
      <c r="E958" s="4">
        <v>1333</v>
      </c>
      <c r="F958" s="2">
        <v>100000</v>
      </c>
    </row>
    <row r="959" spans="5:6" x14ac:dyDescent="0.2">
      <c r="E959" s="4">
        <v>1335</v>
      </c>
      <c r="F959" s="2">
        <v>125000</v>
      </c>
    </row>
    <row r="960" spans="5:6" x14ac:dyDescent="0.2">
      <c r="E960" s="4">
        <v>1337</v>
      </c>
      <c r="F960" s="2">
        <v>135000</v>
      </c>
    </row>
    <row r="961" spans="5:6" x14ac:dyDescent="0.2">
      <c r="E961" s="4">
        <v>1338</v>
      </c>
      <c r="F961" s="2">
        <v>52500</v>
      </c>
    </row>
    <row r="962" spans="5:6" x14ac:dyDescent="0.2">
      <c r="E962" s="4">
        <v>1340</v>
      </c>
      <c r="F962" s="2">
        <v>128500</v>
      </c>
    </row>
    <row r="963" spans="5:6" x14ac:dyDescent="0.2">
      <c r="E963" s="4">
        <v>1341</v>
      </c>
      <c r="F963" s="2">
        <v>123000</v>
      </c>
    </row>
    <row r="964" spans="5:6" x14ac:dyDescent="0.2">
      <c r="E964" s="4">
        <v>1342</v>
      </c>
      <c r="F964" s="2">
        <v>155000</v>
      </c>
    </row>
    <row r="965" spans="5:6" x14ac:dyDescent="0.2">
      <c r="E965" s="4">
        <v>1344</v>
      </c>
      <c r="F965" s="2">
        <v>177000</v>
      </c>
    </row>
    <row r="966" spans="5:6" x14ac:dyDescent="0.2">
      <c r="E966" s="4">
        <v>1346</v>
      </c>
      <c r="F966" s="2">
        <v>108500</v>
      </c>
    </row>
    <row r="967" spans="5:6" x14ac:dyDescent="0.2">
      <c r="E967" s="4">
        <v>1347</v>
      </c>
      <c r="F967" s="2">
        <v>262500</v>
      </c>
    </row>
    <row r="968" spans="5:6" x14ac:dyDescent="0.2">
      <c r="E968" s="4">
        <v>1348</v>
      </c>
      <c r="F968" s="2">
        <v>283463</v>
      </c>
    </row>
    <row r="969" spans="5:6" x14ac:dyDescent="0.2">
      <c r="E969" s="4">
        <v>1349</v>
      </c>
      <c r="F969" s="2">
        <v>215000</v>
      </c>
    </row>
    <row r="970" spans="5:6" x14ac:dyDescent="0.2">
      <c r="E970" s="4">
        <v>1350</v>
      </c>
      <c r="F970" s="2">
        <v>122000</v>
      </c>
    </row>
    <row r="971" spans="5:6" x14ac:dyDescent="0.2">
      <c r="E971" s="4">
        <v>1351</v>
      </c>
      <c r="F971" s="2">
        <v>200000</v>
      </c>
    </row>
    <row r="972" spans="5:6" x14ac:dyDescent="0.2">
      <c r="E972" s="4">
        <v>1352</v>
      </c>
      <c r="F972" s="2">
        <v>171000</v>
      </c>
    </row>
    <row r="973" spans="5:6" x14ac:dyDescent="0.2">
      <c r="E973" s="4">
        <v>1353</v>
      </c>
      <c r="F973" s="2">
        <v>134900</v>
      </c>
    </row>
    <row r="974" spans="5:6" x14ac:dyDescent="0.2">
      <c r="E974" s="4">
        <v>1354</v>
      </c>
      <c r="F974" s="2">
        <v>410000</v>
      </c>
    </row>
    <row r="975" spans="5:6" x14ac:dyDescent="0.2">
      <c r="E975" s="4">
        <v>1356</v>
      </c>
      <c r="F975" s="2">
        <v>170000</v>
      </c>
    </row>
    <row r="976" spans="5:6" x14ac:dyDescent="0.2">
      <c r="E976" s="4">
        <v>1357</v>
      </c>
      <c r="F976" s="2">
        <v>110000</v>
      </c>
    </row>
    <row r="977" spans="5:6" x14ac:dyDescent="0.2">
      <c r="E977" s="4">
        <v>1358</v>
      </c>
      <c r="F977" s="2">
        <v>149900</v>
      </c>
    </row>
    <row r="978" spans="5:6" x14ac:dyDescent="0.2">
      <c r="E978" s="4">
        <v>1360</v>
      </c>
      <c r="F978" s="2">
        <v>315000</v>
      </c>
    </row>
    <row r="979" spans="5:6" x14ac:dyDescent="0.2">
      <c r="E979" s="4">
        <v>1362</v>
      </c>
      <c r="F979" s="2">
        <v>260000</v>
      </c>
    </row>
    <row r="980" spans="5:6" x14ac:dyDescent="0.2">
      <c r="E980" s="4">
        <v>1363</v>
      </c>
      <c r="F980" s="2">
        <v>104900</v>
      </c>
    </row>
    <row r="981" spans="5:6" x14ac:dyDescent="0.2">
      <c r="E981" s="4">
        <v>1365</v>
      </c>
      <c r="F981" s="2">
        <v>144152</v>
      </c>
    </row>
    <row r="982" spans="5:6" x14ac:dyDescent="0.2">
      <c r="E982" s="4">
        <v>1368</v>
      </c>
      <c r="F982" s="2">
        <v>127000</v>
      </c>
    </row>
    <row r="983" spans="5:6" x14ac:dyDescent="0.2">
      <c r="E983" s="4">
        <v>1370</v>
      </c>
      <c r="F983" s="2">
        <v>232000</v>
      </c>
    </row>
    <row r="984" spans="5:6" x14ac:dyDescent="0.2">
      <c r="E984" s="4">
        <v>1371</v>
      </c>
      <c r="F984" s="2">
        <v>105000</v>
      </c>
    </row>
    <row r="985" spans="5:6" x14ac:dyDescent="0.2">
      <c r="E985" s="4">
        <v>1372</v>
      </c>
      <c r="F985" s="2">
        <v>165500</v>
      </c>
    </row>
    <row r="986" spans="5:6" x14ac:dyDescent="0.2">
      <c r="E986" s="4">
        <v>1374</v>
      </c>
      <c r="F986" s="2">
        <v>466500</v>
      </c>
    </row>
    <row r="987" spans="5:6" x14ac:dyDescent="0.2">
      <c r="E987" s="4">
        <v>1376</v>
      </c>
      <c r="F987" s="2">
        <v>239000</v>
      </c>
    </row>
    <row r="988" spans="5:6" x14ac:dyDescent="0.2">
      <c r="E988" s="4">
        <v>1377</v>
      </c>
      <c r="F988" s="2">
        <v>91000</v>
      </c>
    </row>
    <row r="989" spans="5:6" x14ac:dyDescent="0.2">
      <c r="E989" s="4">
        <v>1378</v>
      </c>
      <c r="F989" s="2">
        <v>117000</v>
      </c>
    </row>
    <row r="990" spans="5:6" x14ac:dyDescent="0.2">
      <c r="E990" s="4">
        <v>1381</v>
      </c>
      <c r="F990" s="2">
        <v>58500</v>
      </c>
    </row>
    <row r="991" spans="5:6" x14ac:dyDescent="0.2">
      <c r="E991" s="4">
        <v>1382</v>
      </c>
      <c r="F991" s="2">
        <v>237500</v>
      </c>
    </row>
    <row r="992" spans="5:6" x14ac:dyDescent="0.2">
      <c r="E992" s="4">
        <v>1383</v>
      </c>
      <c r="F992" s="2">
        <v>157000</v>
      </c>
    </row>
    <row r="993" spans="5:6" x14ac:dyDescent="0.2">
      <c r="E993" s="4">
        <v>1384</v>
      </c>
      <c r="F993" s="2">
        <v>112000</v>
      </c>
    </row>
    <row r="994" spans="5:6" x14ac:dyDescent="0.2">
      <c r="E994" s="4">
        <v>1385</v>
      </c>
      <c r="F994" s="2">
        <v>105000</v>
      </c>
    </row>
    <row r="995" spans="5:6" x14ac:dyDescent="0.2">
      <c r="E995" s="4">
        <v>1386</v>
      </c>
      <c r="F995" s="2">
        <v>125500</v>
      </c>
    </row>
    <row r="996" spans="5:6" x14ac:dyDescent="0.2">
      <c r="E996" s="4">
        <v>1387</v>
      </c>
      <c r="F996" s="2">
        <v>250000</v>
      </c>
    </row>
    <row r="997" spans="5:6" x14ac:dyDescent="0.2">
      <c r="E997" s="4">
        <v>1388</v>
      </c>
      <c r="F997" s="2">
        <v>136000</v>
      </c>
    </row>
    <row r="998" spans="5:6" x14ac:dyDescent="0.2">
      <c r="E998" s="4">
        <v>1389</v>
      </c>
      <c r="F998" s="2">
        <v>377500</v>
      </c>
    </row>
    <row r="999" spans="5:6" x14ac:dyDescent="0.2">
      <c r="E999" s="4">
        <v>1390</v>
      </c>
      <c r="F999" s="2">
        <v>131000</v>
      </c>
    </row>
    <row r="1000" spans="5:6" x14ac:dyDescent="0.2">
      <c r="E1000" s="4">
        <v>1391</v>
      </c>
      <c r="F1000" s="2">
        <v>235000</v>
      </c>
    </row>
    <row r="1001" spans="5:6" x14ac:dyDescent="0.2">
      <c r="E1001" s="4">
        <v>1392</v>
      </c>
      <c r="F1001" s="2">
        <v>124000</v>
      </c>
    </row>
    <row r="1002" spans="5:6" x14ac:dyDescent="0.2">
      <c r="E1002" s="4">
        <v>1393</v>
      </c>
      <c r="F1002" s="2">
        <v>123000</v>
      </c>
    </row>
    <row r="1003" spans="5:6" x14ac:dyDescent="0.2">
      <c r="E1003" s="4">
        <v>1394</v>
      </c>
      <c r="F1003" s="2">
        <v>163000</v>
      </c>
    </row>
    <row r="1004" spans="5:6" x14ac:dyDescent="0.2">
      <c r="E1004" s="4">
        <v>1396</v>
      </c>
      <c r="F1004" s="2">
        <v>281213</v>
      </c>
    </row>
    <row r="1005" spans="5:6" x14ac:dyDescent="0.2">
      <c r="E1005" s="4">
        <v>1397</v>
      </c>
      <c r="F1005" s="2">
        <v>160000</v>
      </c>
    </row>
    <row r="1006" spans="5:6" x14ac:dyDescent="0.2">
      <c r="E1006" s="4">
        <v>1398</v>
      </c>
      <c r="F1006" s="2">
        <v>137500</v>
      </c>
    </row>
    <row r="1007" spans="5:6" x14ac:dyDescent="0.2">
      <c r="E1007" s="4">
        <v>1399</v>
      </c>
      <c r="F1007" s="2">
        <v>138000</v>
      </c>
    </row>
    <row r="1008" spans="5:6" x14ac:dyDescent="0.2">
      <c r="E1008" s="4">
        <v>1401</v>
      </c>
      <c r="F1008" s="2">
        <v>120000</v>
      </c>
    </row>
    <row r="1009" spans="5:6" x14ac:dyDescent="0.2">
      <c r="E1009" s="4">
        <v>1404</v>
      </c>
      <c r="F1009" s="2">
        <v>282922</v>
      </c>
    </row>
    <row r="1010" spans="5:6" x14ac:dyDescent="0.2">
      <c r="E1010" s="4">
        <v>1405</v>
      </c>
      <c r="F1010" s="2">
        <v>105000</v>
      </c>
    </row>
    <row r="1011" spans="5:6" x14ac:dyDescent="0.2">
      <c r="E1011" s="4">
        <v>1407</v>
      </c>
      <c r="F1011" s="2">
        <v>133000</v>
      </c>
    </row>
    <row r="1012" spans="5:6" x14ac:dyDescent="0.2">
      <c r="E1012" s="4">
        <v>1408</v>
      </c>
      <c r="F1012" s="2">
        <v>112000</v>
      </c>
    </row>
    <row r="1013" spans="5:6" x14ac:dyDescent="0.2">
      <c r="E1013" s="4">
        <v>1409</v>
      </c>
      <c r="F1013" s="2">
        <v>125500</v>
      </c>
    </row>
    <row r="1014" spans="5:6" x14ac:dyDescent="0.2">
      <c r="E1014" s="4">
        <v>1412</v>
      </c>
      <c r="F1014" s="2">
        <v>140000</v>
      </c>
    </row>
    <row r="1015" spans="5:6" x14ac:dyDescent="0.2">
      <c r="E1015" s="4">
        <v>1415</v>
      </c>
      <c r="F1015" s="2">
        <v>207000</v>
      </c>
    </row>
    <row r="1016" spans="5:6" x14ac:dyDescent="0.2">
      <c r="E1016" s="4">
        <v>1416</v>
      </c>
      <c r="F1016" s="2">
        <v>175900</v>
      </c>
    </row>
    <row r="1017" spans="5:6" x14ac:dyDescent="0.2">
      <c r="E1017" s="4">
        <v>1417</v>
      </c>
      <c r="F1017" s="2">
        <v>122500</v>
      </c>
    </row>
    <row r="1018" spans="5:6" x14ac:dyDescent="0.2">
      <c r="E1018" s="4">
        <v>1419</v>
      </c>
      <c r="F1018" s="2">
        <v>124000</v>
      </c>
    </row>
    <row r="1019" spans="5:6" x14ac:dyDescent="0.2">
      <c r="E1019" s="4">
        <v>1420</v>
      </c>
      <c r="F1019" s="2">
        <v>223000</v>
      </c>
    </row>
    <row r="1020" spans="5:6" x14ac:dyDescent="0.2">
      <c r="E1020" s="4">
        <v>1424</v>
      </c>
      <c r="F1020" s="2">
        <v>274970</v>
      </c>
    </row>
    <row r="1021" spans="5:6" x14ac:dyDescent="0.2">
      <c r="E1021" s="4">
        <v>1425</v>
      </c>
      <c r="F1021" s="2">
        <v>144000</v>
      </c>
    </row>
    <row r="1022" spans="5:6" x14ac:dyDescent="0.2">
      <c r="E1022" s="4">
        <v>1426</v>
      </c>
      <c r="F1022" s="2">
        <v>142000</v>
      </c>
    </row>
    <row r="1023" spans="5:6" x14ac:dyDescent="0.2">
      <c r="E1023" s="4">
        <v>1428</v>
      </c>
      <c r="F1023" s="2">
        <v>140000</v>
      </c>
    </row>
    <row r="1024" spans="5:6" x14ac:dyDescent="0.2">
      <c r="E1024" s="4">
        <v>1429</v>
      </c>
      <c r="F1024" s="2">
        <v>119000</v>
      </c>
    </row>
    <row r="1025" spans="5:6" x14ac:dyDescent="0.2">
      <c r="E1025" s="4">
        <v>1430</v>
      </c>
      <c r="F1025" s="2">
        <v>182900</v>
      </c>
    </row>
    <row r="1026" spans="5:6" x14ac:dyDescent="0.2">
      <c r="E1026" s="4">
        <v>1431</v>
      </c>
      <c r="F1026" s="2">
        <v>192140</v>
      </c>
    </row>
    <row r="1027" spans="5:6" x14ac:dyDescent="0.2">
      <c r="E1027" s="4">
        <v>1433</v>
      </c>
      <c r="F1027" s="2">
        <v>64500</v>
      </c>
    </row>
    <row r="1028" spans="5:6" x14ac:dyDescent="0.2">
      <c r="E1028" s="4">
        <v>1435</v>
      </c>
      <c r="F1028" s="2">
        <v>160000</v>
      </c>
    </row>
    <row r="1029" spans="5:6" x14ac:dyDescent="0.2">
      <c r="E1029" s="4">
        <v>1436</v>
      </c>
      <c r="F1029" s="2">
        <v>174000</v>
      </c>
    </row>
    <row r="1030" spans="5:6" x14ac:dyDescent="0.2">
      <c r="E1030" s="4">
        <v>1437</v>
      </c>
      <c r="F1030" s="2">
        <v>120500</v>
      </c>
    </row>
    <row r="1031" spans="5:6" x14ac:dyDescent="0.2">
      <c r="E1031" s="4">
        <v>1439</v>
      </c>
      <c r="F1031" s="2">
        <v>149700</v>
      </c>
    </row>
    <row r="1032" spans="5:6" x14ac:dyDescent="0.2">
      <c r="E1032" s="4">
        <v>1441</v>
      </c>
      <c r="F1032" s="2">
        <v>191000</v>
      </c>
    </row>
    <row r="1033" spans="5:6" x14ac:dyDescent="0.2">
      <c r="E1033" s="4">
        <v>1444</v>
      </c>
      <c r="F1033" s="2">
        <v>121000</v>
      </c>
    </row>
    <row r="1034" spans="5:6" x14ac:dyDescent="0.2">
      <c r="E1034" s="4">
        <v>1445</v>
      </c>
      <c r="F1034" s="2">
        <v>179600</v>
      </c>
    </row>
    <row r="1035" spans="5:6" x14ac:dyDescent="0.2">
      <c r="E1035" s="4">
        <v>1446</v>
      </c>
      <c r="F1035" s="2">
        <v>129000</v>
      </c>
    </row>
    <row r="1036" spans="5:6" x14ac:dyDescent="0.2">
      <c r="E1036" s="4">
        <v>1447</v>
      </c>
      <c r="F1036" s="2">
        <v>157900</v>
      </c>
    </row>
    <row r="1037" spans="5:6" x14ac:dyDescent="0.2">
      <c r="E1037" s="4">
        <v>1452</v>
      </c>
      <c r="F1037" s="2">
        <v>287090</v>
      </c>
    </row>
    <row r="1038" spans="5:6" x14ac:dyDescent="0.2">
      <c r="E1038" s="4">
        <v>1453</v>
      </c>
      <c r="F1038" s="2">
        <v>145000</v>
      </c>
    </row>
    <row r="1039" spans="5:6" x14ac:dyDescent="0.2">
      <c r="E1039" s="4">
        <v>1454</v>
      </c>
      <c r="F1039" s="2">
        <v>84500</v>
      </c>
    </row>
    <row r="1040" spans="5:6" x14ac:dyDescent="0.2">
      <c r="E1040" s="4">
        <v>1457</v>
      </c>
      <c r="F1040" s="2">
        <v>210000</v>
      </c>
    </row>
    <row r="1041" spans="5:6" x14ac:dyDescent="0.2">
      <c r="E1041" s="4">
        <v>1458</v>
      </c>
      <c r="F1041" s="2">
        <v>266500</v>
      </c>
    </row>
    <row r="1042" spans="5:6" x14ac:dyDescent="0.2">
      <c r="E1042" s="4">
        <v>1459</v>
      </c>
      <c r="F1042" s="2">
        <v>142125</v>
      </c>
    </row>
    <row r="1043" spans="5:6" x14ac:dyDescent="0.2">
      <c r="E1043" s="4">
        <v>1460</v>
      </c>
      <c r="F1043" s="2">
        <v>147500</v>
      </c>
    </row>
  </sheetData>
  <sheetProtection sheet="1" objects="1" scenarios="1"/>
  <pageMargins left="0.7" right="0.7" top="0.75" bottom="0.75" header="0.3" footer="0.3"/>
  <drawing r:id="rId4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A72F-3B51-7E41-B485-C3D82F9411E6}">
  <dimension ref="B2:Q862"/>
  <sheetViews>
    <sheetView topLeftCell="K1" workbookViewId="0">
      <selection activeCell="K1" sqref="A1:XFD1048576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13.83203125" bestFit="1" customWidth="1"/>
    <col min="6" max="6" width="15" bestFit="1" customWidth="1"/>
    <col min="8" max="8" width="19.6640625" bestFit="1" customWidth="1"/>
    <col min="9" max="9" width="17" bestFit="1" customWidth="1"/>
    <col min="11" max="11" width="42.6640625" bestFit="1" customWidth="1"/>
    <col min="12" max="12" width="15.1640625" bestFit="1" customWidth="1"/>
    <col min="13" max="13" width="17.6640625" bestFit="1" customWidth="1"/>
    <col min="15" max="15" width="18.6640625" bestFit="1" customWidth="1"/>
    <col min="16" max="16" width="12.1640625" bestFit="1" customWidth="1"/>
    <col min="17" max="17" width="17.6640625" bestFit="1" customWidth="1"/>
  </cols>
  <sheetData>
    <row r="2" spans="2:17" x14ac:dyDescent="0.2">
      <c r="B2" t="s">
        <v>442</v>
      </c>
    </row>
    <row r="4" spans="2:17" x14ac:dyDescent="0.2">
      <c r="B4" s="3" t="s">
        <v>262</v>
      </c>
      <c r="C4" t="s">
        <v>285</v>
      </c>
      <c r="E4" s="3" t="s">
        <v>47</v>
      </c>
      <c r="F4" s="4">
        <v>0</v>
      </c>
      <c r="H4" s="3" t="s">
        <v>47</v>
      </c>
      <c r="I4" t="s">
        <v>264</v>
      </c>
    </row>
    <row r="5" spans="2:17" x14ac:dyDescent="0.2">
      <c r="B5" s="4">
        <v>0</v>
      </c>
      <c r="C5" s="2">
        <v>856</v>
      </c>
    </row>
    <row r="6" spans="2:17" x14ac:dyDescent="0.2">
      <c r="B6" s="4">
        <v>1</v>
      </c>
      <c r="C6" s="2">
        <v>588</v>
      </c>
      <c r="E6" s="3" t="s">
        <v>441</v>
      </c>
      <c r="F6" t="s">
        <v>261</v>
      </c>
      <c r="H6" s="3" t="s">
        <v>443</v>
      </c>
      <c r="I6" t="s">
        <v>261</v>
      </c>
      <c r="K6" t="s">
        <v>303</v>
      </c>
    </row>
    <row r="7" spans="2:17" ht="17" thickBot="1" x14ac:dyDescent="0.25">
      <c r="B7" s="4">
        <v>2</v>
      </c>
      <c r="C7" s="2">
        <v>15</v>
      </c>
      <c r="E7" s="4">
        <v>2</v>
      </c>
      <c r="F7" s="2">
        <v>181500</v>
      </c>
      <c r="H7" s="4">
        <v>1</v>
      </c>
      <c r="I7" s="2">
        <v>208500</v>
      </c>
    </row>
    <row r="8" spans="2:17" x14ac:dyDescent="0.2">
      <c r="B8" s="4">
        <v>3</v>
      </c>
      <c r="C8" s="2">
        <v>1</v>
      </c>
      <c r="E8" s="4">
        <v>9</v>
      </c>
      <c r="F8" s="2">
        <v>129900</v>
      </c>
      <c r="H8" s="4">
        <v>3</v>
      </c>
      <c r="I8" s="2">
        <v>223500</v>
      </c>
      <c r="K8" s="17"/>
      <c r="L8" s="17" t="s">
        <v>441</v>
      </c>
      <c r="M8" s="17" t="s">
        <v>443</v>
      </c>
      <c r="O8" t="s">
        <v>440</v>
      </c>
    </row>
    <row r="9" spans="2:17" ht="17" thickBot="1" x14ac:dyDescent="0.25">
      <c r="B9" s="4" t="s">
        <v>263</v>
      </c>
      <c r="C9" s="2">
        <v>1460</v>
      </c>
      <c r="E9" s="4">
        <v>14</v>
      </c>
      <c r="F9" s="2">
        <v>279500</v>
      </c>
      <c r="H9" s="4">
        <v>4</v>
      </c>
      <c r="I9" s="2">
        <v>140000</v>
      </c>
      <c r="K9" s="15" t="s">
        <v>290</v>
      </c>
      <c r="L9" s="15">
        <v>165521.6401869159</v>
      </c>
      <c r="M9" s="15">
        <v>202745.73178807946</v>
      </c>
    </row>
    <row r="10" spans="2:17" x14ac:dyDescent="0.2">
      <c r="E10" s="4">
        <v>16</v>
      </c>
      <c r="F10" s="2">
        <v>132000</v>
      </c>
      <c r="H10" s="4">
        <v>5</v>
      </c>
      <c r="I10" s="2">
        <v>250000</v>
      </c>
      <c r="K10" s="15" t="s">
        <v>304</v>
      </c>
      <c r="L10" s="15">
        <v>4642762461.2434807</v>
      </c>
      <c r="M10" s="15">
        <v>7873400865.8516598</v>
      </c>
      <c r="P10" s="17" t="s">
        <v>441</v>
      </c>
      <c r="Q10" s="17" t="s">
        <v>443</v>
      </c>
    </row>
    <row r="11" spans="2:17" x14ac:dyDescent="0.2">
      <c r="E11" s="4">
        <v>18</v>
      </c>
      <c r="F11" s="2">
        <v>90000</v>
      </c>
      <c r="H11" s="4">
        <v>6</v>
      </c>
      <c r="I11" s="2">
        <v>143000</v>
      </c>
      <c r="K11" s="15" t="s">
        <v>305</v>
      </c>
      <c r="L11" s="15">
        <v>856</v>
      </c>
      <c r="M11" s="15">
        <v>604</v>
      </c>
      <c r="O11" t="s">
        <v>290</v>
      </c>
      <c r="P11" s="15">
        <v>165521.6401869159</v>
      </c>
      <c r="Q11" s="15">
        <v>202745.73178807946</v>
      </c>
    </row>
    <row r="12" spans="2:17" x14ac:dyDescent="0.2">
      <c r="E12" s="4">
        <v>20</v>
      </c>
      <c r="F12" s="2">
        <v>139000</v>
      </c>
      <c r="H12" s="4">
        <v>7</v>
      </c>
      <c r="I12" s="2">
        <v>307000</v>
      </c>
      <c r="K12" s="15" t="s">
        <v>306</v>
      </c>
      <c r="L12" s="15">
        <v>0</v>
      </c>
      <c r="M12" s="15"/>
      <c r="O12" t="s">
        <v>304</v>
      </c>
      <c r="P12" s="15">
        <v>4642762461.2434807</v>
      </c>
      <c r="Q12" s="15">
        <v>7873400865.8516598</v>
      </c>
    </row>
    <row r="13" spans="2:17" x14ac:dyDescent="0.2">
      <c r="E13" s="4">
        <v>21</v>
      </c>
      <c r="F13" s="2">
        <v>325300</v>
      </c>
      <c r="H13" s="4">
        <v>8</v>
      </c>
      <c r="I13" s="2">
        <v>200000</v>
      </c>
      <c r="K13" s="15" t="s">
        <v>307</v>
      </c>
      <c r="L13" s="15">
        <v>1078</v>
      </c>
      <c r="M13" s="15"/>
      <c r="O13" t="s">
        <v>305</v>
      </c>
      <c r="P13" s="15">
        <v>856</v>
      </c>
      <c r="Q13" s="15">
        <v>604</v>
      </c>
    </row>
    <row r="14" spans="2:17" x14ac:dyDescent="0.2">
      <c r="E14" s="4">
        <v>22</v>
      </c>
      <c r="F14" s="2">
        <v>139400</v>
      </c>
      <c r="H14" s="4">
        <v>10</v>
      </c>
      <c r="I14" s="2">
        <v>118000</v>
      </c>
      <c r="K14" s="15" t="s">
        <v>308</v>
      </c>
      <c r="L14" s="15">
        <v>-8.6639799274320168</v>
      </c>
      <c r="M14" s="15"/>
      <c r="O14" t="s">
        <v>468</v>
      </c>
      <c r="P14" s="37">
        <f>SQRT(P12)/SQRT(P13)</f>
        <v>2328.9027291867324</v>
      </c>
      <c r="Q14" s="37">
        <f>SQRT(Q12)/SQRT(Q13)</f>
        <v>3610.461452100742</v>
      </c>
    </row>
    <row r="15" spans="2:17" x14ac:dyDescent="0.2">
      <c r="E15" s="4">
        <v>23</v>
      </c>
      <c r="F15" s="2">
        <v>230000</v>
      </c>
      <c r="H15" s="4">
        <v>11</v>
      </c>
      <c r="I15" s="2">
        <v>129500</v>
      </c>
      <c r="K15" s="15" t="s">
        <v>309</v>
      </c>
      <c r="L15" s="15">
        <v>8.2134505168075388E-18</v>
      </c>
      <c r="M15" s="15"/>
      <c r="O15" t="s">
        <v>469</v>
      </c>
      <c r="P15" s="37">
        <f>P14*L18</f>
        <v>4569.6961700791817</v>
      </c>
      <c r="Q15" s="37">
        <f>Q14*L18</f>
        <v>7084.3284535308767</v>
      </c>
    </row>
    <row r="16" spans="2:17" x14ac:dyDescent="0.2">
      <c r="E16" s="4">
        <v>26</v>
      </c>
      <c r="F16" s="2">
        <v>256300</v>
      </c>
      <c r="H16" s="4">
        <v>12</v>
      </c>
      <c r="I16" s="2">
        <v>345000</v>
      </c>
      <c r="K16" s="15" t="s">
        <v>310</v>
      </c>
      <c r="L16" s="15">
        <v>1.6462683648329852</v>
      </c>
      <c r="M16" s="15"/>
      <c r="O16" t="s">
        <v>470</v>
      </c>
      <c r="P16" s="37">
        <f>P14*L18</f>
        <v>4569.6961700791817</v>
      </c>
      <c r="Q16" s="37">
        <f>Q14*L18</f>
        <v>7084.3284535308767</v>
      </c>
    </row>
    <row r="17" spans="5:13" x14ac:dyDescent="0.2">
      <c r="E17" s="4">
        <v>27</v>
      </c>
      <c r="F17" s="2">
        <v>134800</v>
      </c>
      <c r="H17" s="4">
        <v>13</v>
      </c>
      <c r="I17" s="2">
        <v>144000</v>
      </c>
      <c r="K17" s="15" t="s">
        <v>311</v>
      </c>
      <c r="L17" s="15">
        <v>1.6426901033615078E-17</v>
      </c>
      <c r="M17" s="15"/>
    </row>
    <row r="18" spans="5:13" ht="17" thickBot="1" x14ac:dyDescent="0.25">
      <c r="E18" s="4">
        <v>30</v>
      </c>
      <c r="F18" s="2">
        <v>68500</v>
      </c>
      <c r="H18" s="4">
        <v>15</v>
      </c>
      <c r="I18" s="2">
        <v>157000</v>
      </c>
      <c r="K18" s="16" t="s">
        <v>312</v>
      </c>
      <c r="L18" s="16">
        <v>1.9621670380690175</v>
      </c>
      <c r="M18" s="16"/>
    </row>
    <row r="19" spans="5:13" x14ac:dyDescent="0.2">
      <c r="E19" s="4">
        <v>31</v>
      </c>
      <c r="F19" s="2">
        <v>40000</v>
      </c>
      <c r="H19" s="4">
        <v>17</v>
      </c>
      <c r="I19" s="2">
        <v>149000</v>
      </c>
    </row>
    <row r="20" spans="5:13" x14ac:dyDescent="0.2">
      <c r="E20" s="4">
        <v>32</v>
      </c>
      <c r="F20" s="2">
        <v>149350</v>
      </c>
      <c r="H20" s="4">
        <v>19</v>
      </c>
      <c r="I20" s="2">
        <v>159000</v>
      </c>
    </row>
    <row r="21" spans="5:13" x14ac:dyDescent="0.2">
      <c r="E21" s="4">
        <v>33</v>
      </c>
      <c r="F21" s="2">
        <v>179900</v>
      </c>
      <c r="H21" s="4">
        <v>24</v>
      </c>
      <c r="I21" s="2">
        <v>129900</v>
      </c>
      <c r="K21" t="s">
        <v>462</v>
      </c>
      <c r="L21">
        <f>L11+M11</f>
        <v>1460</v>
      </c>
      <c r="M21">
        <f>L11/L21</f>
        <v>0.58630136986301373</v>
      </c>
    </row>
    <row r="22" spans="5:13" x14ac:dyDescent="0.2">
      <c r="E22" s="4">
        <v>34</v>
      </c>
      <c r="F22" s="2">
        <v>165500</v>
      </c>
      <c r="H22" s="4">
        <v>25</v>
      </c>
      <c r="I22" s="2">
        <v>154000</v>
      </c>
      <c r="K22" t="s">
        <v>463</v>
      </c>
      <c r="L22">
        <f>L9-M9</f>
        <v>-37224.091601163556</v>
      </c>
    </row>
    <row r="23" spans="5:13" x14ac:dyDescent="0.2">
      <c r="E23" s="4">
        <v>36</v>
      </c>
      <c r="F23" s="2">
        <v>309000</v>
      </c>
      <c r="H23" s="4">
        <v>28</v>
      </c>
      <c r="I23" s="2">
        <v>306000</v>
      </c>
      <c r="K23" t="s">
        <v>464</v>
      </c>
      <c r="L23">
        <f>SQRT((L10/L11)+(M10/M11))</f>
        <v>4296.419418436567</v>
      </c>
    </row>
    <row r="24" spans="5:13" x14ac:dyDescent="0.2">
      <c r="E24" s="4">
        <v>37</v>
      </c>
      <c r="F24" s="2">
        <v>145000</v>
      </c>
      <c r="H24" s="4">
        <v>29</v>
      </c>
      <c r="I24" s="2">
        <v>207500</v>
      </c>
    </row>
    <row r="25" spans="5:13" ht="17" x14ac:dyDescent="0.2">
      <c r="E25" s="4">
        <v>38</v>
      </c>
      <c r="F25" s="2">
        <v>153000</v>
      </c>
      <c r="H25" s="4">
        <v>35</v>
      </c>
      <c r="I25" s="2">
        <v>277500</v>
      </c>
      <c r="K25" s="35" t="s">
        <v>465</v>
      </c>
      <c r="L25">
        <f>L23*L18</f>
        <v>8430.2925645758896</v>
      </c>
    </row>
    <row r="26" spans="5:13" x14ac:dyDescent="0.2">
      <c r="E26" s="4">
        <v>40</v>
      </c>
      <c r="F26" s="2">
        <v>82000</v>
      </c>
      <c r="H26" s="4">
        <v>39</v>
      </c>
      <c r="I26" s="2">
        <v>109000</v>
      </c>
      <c r="K26" t="s">
        <v>466</v>
      </c>
      <c r="L26">
        <f>L22-L25</f>
        <v>-45654.384165739444</v>
      </c>
    </row>
    <row r="27" spans="5:13" x14ac:dyDescent="0.2">
      <c r="E27" s="4">
        <v>41</v>
      </c>
      <c r="F27" s="2">
        <v>160000</v>
      </c>
      <c r="H27" s="4">
        <v>43</v>
      </c>
      <c r="I27" s="2">
        <v>144000</v>
      </c>
      <c r="K27" t="s">
        <v>467</v>
      </c>
      <c r="L27">
        <f>L22+L25</f>
        <v>-28793.799036587669</v>
      </c>
    </row>
    <row r="28" spans="5:13" x14ac:dyDescent="0.2">
      <c r="E28" s="4">
        <v>42</v>
      </c>
      <c r="F28" s="2">
        <v>170000</v>
      </c>
      <c r="H28" s="4">
        <v>44</v>
      </c>
      <c r="I28" s="2">
        <v>130250</v>
      </c>
    </row>
    <row r="29" spans="5:13" x14ac:dyDescent="0.2">
      <c r="E29" s="4">
        <v>48</v>
      </c>
      <c r="F29" s="2">
        <v>249700</v>
      </c>
      <c r="H29" s="4">
        <v>45</v>
      </c>
      <c r="I29" s="2">
        <v>141000</v>
      </c>
    </row>
    <row r="30" spans="5:13" x14ac:dyDescent="0.2">
      <c r="E30" s="4">
        <v>49</v>
      </c>
      <c r="F30" s="2">
        <v>113000</v>
      </c>
      <c r="H30" s="4">
        <v>46</v>
      </c>
      <c r="I30" s="2">
        <v>319900</v>
      </c>
    </row>
    <row r="31" spans="5:13" x14ac:dyDescent="0.2">
      <c r="E31" s="4">
        <v>51</v>
      </c>
      <c r="F31" s="2">
        <v>177000</v>
      </c>
      <c r="H31" s="4">
        <v>47</v>
      </c>
      <c r="I31" s="2">
        <v>239686</v>
      </c>
    </row>
    <row r="32" spans="5:13" x14ac:dyDescent="0.2">
      <c r="E32" s="4">
        <v>52</v>
      </c>
      <c r="F32" s="2">
        <v>114500</v>
      </c>
      <c r="H32" s="4">
        <v>50</v>
      </c>
      <c r="I32" s="2">
        <v>127000</v>
      </c>
    </row>
    <row r="33" spans="5:9" x14ac:dyDescent="0.2">
      <c r="E33" s="4">
        <v>55</v>
      </c>
      <c r="F33" s="2">
        <v>130000</v>
      </c>
      <c r="H33" s="4">
        <v>53</v>
      </c>
      <c r="I33" s="2">
        <v>110000</v>
      </c>
    </row>
    <row r="34" spans="5:9" x14ac:dyDescent="0.2">
      <c r="E34" s="4">
        <v>56</v>
      </c>
      <c r="F34" s="2">
        <v>180500</v>
      </c>
      <c r="H34" s="4">
        <v>54</v>
      </c>
      <c r="I34" s="2">
        <v>385000</v>
      </c>
    </row>
    <row r="35" spans="5:9" x14ac:dyDescent="0.2">
      <c r="E35" s="4">
        <v>58</v>
      </c>
      <c r="F35" s="2">
        <v>196500</v>
      </c>
      <c r="H35" s="4">
        <v>57</v>
      </c>
      <c r="I35" s="2">
        <v>172500</v>
      </c>
    </row>
    <row r="36" spans="5:9" x14ac:dyDescent="0.2">
      <c r="E36" s="4">
        <v>59</v>
      </c>
      <c r="F36" s="2">
        <v>438780</v>
      </c>
      <c r="H36" s="4">
        <v>61</v>
      </c>
      <c r="I36" s="2">
        <v>158000</v>
      </c>
    </row>
    <row r="37" spans="5:9" x14ac:dyDescent="0.2">
      <c r="E37" s="4">
        <v>60</v>
      </c>
      <c r="F37" s="2">
        <v>124900</v>
      </c>
      <c r="H37" s="4">
        <v>65</v>
      </c>
      <c r="I37" s="2">
        <v>219500</v>
      </c>
    </row>
    <row r="38" spans="5:9" x14ac:dyDescent="0.2">
      <c r="E38" s="4">
        <v>62</v>
      </c>
      <c r="F38" s="2">
        <v>101000</v>
      </c>
      <c r="H38" s="4">
        <v>67</v>
      </c>
      <c r="I38" s="2">
        <v>180000</v>
      </c>
    </row>
    <row r="39" spans="5:9" x14ac:dyDescent="0.2">
      <c r="E39" s="4">
        <v>63</v>
      </c>
      <c r="F39" s="2">
        <v>202500</v>
      </c>
      <c r="H39" s="4">
        <v>68</v>
      </c>
      <c r="I39" s="2">
        <v>226000</v>
      </c>
    </row>
    <row r="40" spans="5:9" x14ac:dyDescent="0.2">
      <c r="E40" s="4">
        <v>64</v>
      </c>
      <c r="F40" s="2">
        <v>140000</v>
      </c>
      <c r="H40" s="4">
        <v>71</v>
      </c>
      <c r="I40" s="2">
        <v>244000</v>
      </c>
    </row>
    <row r="41" spans="5:9" x14ac:dyDescent="0.2">
      <c r="E41" s="4">
        <v>66</v>
      </c>
      <c r="F41" s="2">
        <v>317000</v>
      </c>
      <c r="H41" s="4">
        <v>72</v>
      </c>
      <c r="I41" s="2">
        <v>129500</v>
      </c>
    </row>
    <row r="42" spans="5:9" x14ac:dyDescent="0.2">
      <c r="E42" s="4">
        <v>69</v>
      </c>
      <c r="F42" s="2">
        <v>80000</v>
      </c>
      <c r="H42" s="4">
        <v>74</v>
      </c>
      <c r="I42" s="2">
        <v>144900</v>
      </c>
    </row>
    <row r="43" spans="5:9" x14ac:dyDescent="0.2">
      <c r="E43" s="4">
        <v>70</v>
      </c>
      <c r="F43" s="2">
        <v>225000</v>
      </c>
      <c r="H43" s="4">
        <v>76</v>
      </c>
      <c r="I43" s="2">
        <v>91000</v>
      </c>
    </row>
    <row r="44" spans="5:9" x14ac:dyDescent="0.2">
      <c r="E44" s="4">
        <v>73</v>
      </c>
      <c r="F44" s="2">
        <v>185000</v>
      </c>
      <c r="H44" s="4">
        <v>78</v>
      </c>
      <c r="I44" s="2">
        <v>127000</v>
      </c>
    </row>
    <row r="45" spans="5:9" x14ac:dyDescent="0.2">
      <c r="E45" s="4">
        <v>75</v>
      </c>
      <c r="F45" s="2">
        <v>107400</v>
      </c>
      <c r="H45" s="4">
        <v>82</v>
      </c>
      <c r="I45" s="2">
        <v>153500</v>
      </c>
    </row>
    <row r="46" spans="5:9" x14ac:dyDescent="0.2">
      <c r="E46" s="4">
        <v>77</v>
      </c>
      <c r="F46" s="2">
        <v>135750</v>
      </c>
      <c r="H46" s="4">
        <v>90</v>
      </c>
      <c r="I46" s="2">
        <v>123600</v>
      </c>
    </row>
    <row r="47" spans="5:9" x14ac:dyDescent="0.2">
      <c r="E47" s="4">
        <v>79</v>
      </c>
      <c r="F47" s="2">
        <v>136500</v>
      </c>
      <c r="H47" s="4">
        <v>93</v>
      </c>
      <c r="I47" s="2">
        <v>163500</v>
      </c>
    </row>
    <row r="48" spans="5:9" x14ac:dyDescent="0.2">
      <c r="E48" s="4">
        <v>80</v>
      </c>
      <c r="F48" s="2">
        <v>110000</v>
      </c>
      <c r="H48" s="4">
        <v>95</v>
      </c>
      <c r="I48" s="2">
        <v>204750</v>
      </c>
    </row>
    <row r="49" spans="5:9" x14ac:dyDescent="0.2">
      <c r="E49" s="4">
        <v>81</v>
      </c>
      <c r="F49" s="2">
        <v>193500</v>
      </c>
      <c r="H49" s="4">
        <v>98</v>
      </c>
      <c r="I49" s="2">
        <v>94750</v>
      </c>
    </row>
    <row r="50" spans="5:9" x14ac:dyDescent="0.2">
      <c r="E50" s="4">
        <v>83</v>
      </c>
      <c r="F50" s="2">
        <v>245000</v>
      </c>
      <c r="H50" s="4">
        <v>100</v>
      </c>
      <c r="I50" s="2">
        <v>128950</v>
      </c>
    </row>
    <row r="51" spans="5:9" x14ac:dyDescent="0.2">
      <c r="E51" s="4">
        <v>84</v>
      </c>
      <c r="F51" s="2">
        <v>126500</v>
      </c>
      <c r="H51" s="4">
        <v>101</v>
      </c>
      <c r="I51" s="2">
        <v>205000</v>
      </c>
    </row>
    <row r="52" spans="5:9" x14ac:dyDescent="0.2">
      <c r="E52" s="4">
        <v>85</v>
      </c>
      <c r="F52" s="2">
        <v>168500</v>
      </c>
      <c r="H52" s="4">
        <v>113</v>
      </c>
      <c r="I52" s="2">
        <v>383970</v>
      </c>
    </row>
    <row r="53" spans="5:9" x14ac:dyDescent="0.2">
      <c r="E53" s="4">
        <v>86</v>
      </c>
      <c r="F53" s="2">
        <v>260000</v>
      </c>
      <c r="H53" s="4">
        <v>114</v>
      </c>
      <c r="I53" s="2">
        <v>217000</v>
      </c>
    </row>
    <row r="54" spans="5:9" x14ac:dyDescent="0.2">
      <c r="E54" s="4">
        <v>87</v>
      </c>
      <c r="F54" s="2">
        <v>174000</v>
      </c>
      <c r="H54" s="4">
        <v>115</v>
      </c>
      <c r="I54" s="2">
        <v>259500</v>
      </c>
    </row>
    <row r="55" spans="5:9" x14ac:dyDescent="0.2">
      <c r="E55" s="4">
        <v>88</v>
      </c>
      <c r="F55" s="2">
        <v>164500</v>
      </c>
      <c r="H55" s="4">
        <v>119</v>
      </c>
      <c r="I55" s="2">
        <v>320000</v>
      </c>
    </row>
    <row r="56" spans="5:9" x14ac:dyDescent="0.2">
      <c r="E56" s="4">
        <v>89</v>
      </c>
      <c r="F56" s="2">
        <v>85000</v>
      </c>
      <c r="H56" s="4">
        <v>121</v>
      </c>
      <c r="I56" s="2">
        <v>180000</v>
      </c>
    </row>
    <row r="57" spans="5:9" x14ac:dyDescent="0.2">
      <c r="E57" s="4">
        <v>91</v>
      </c>
      <c r="F57" s="2">
        <v>109900</v>
      </c>
      <c r="H57" s="4">
        <v>126</v>
      </c>
      <c r="I57" s="2">
        <v>84500</v>
      </c>
    </row>
    <row r="58" spans="5:9" x14ac:dyDescent="0.2">
      <c r="E58" s="4">
        <v>92</v>
      </c>
      <c r="F58" s="2">
        <v>98600</v>
      </c>
      <c r="H58" s="4">
        <v>132</v>
      </c>
      <c r="I58" s="2">
        <v>244000</v>
      </c>
    </row>
    <row r="59" spans="5:9" x14ac:dyDescent="0.2">
      <c r="E59" s="4">
        <v>94</v>
      </c>
      <c r="F59" s="2">
        <v>133900</v>
      </c>
      <c r="H59" s="4">
        <v>133</v>
      </c>
      <c r="I59" s="2">
        <v>150750</v>
      </c>
    </row>
    <row r="60" spans="5:9" x14ac:dyDescent="0.2">
      <c r="E60" s="4">
        <v>96</v>
      </c>
      <c r="F60" s="2">
        <v>185000</v>
      </c>
      <c r="H60" s="4">
        <v>134</v>
      </c>
      <c r="I60" s="2">
        <v>220000</v>
      </c>
    </row>
    <row r="61" spans="5:9" x14ac:dyDescent="0.2">
      <c r="E61" s="4">
        <v>97</v>
      </c>
      <c r="F61" s="2">
        <v>214000</v>
      </c>
      <c r="H61" s="4">
        <v>140</v>
      </c>
      <c r="I61" s="2">
        <v>231500</v>
      </c>
    </row>
    <row r="62" spans="5:9" x14ac:dyDescent="0.2">
      <c r="E62" s="4">
        <v>99</v>
      </c>
      <c r="F62" s="2">
        <v>83000</v>
      </c>
      <c r="H62" s="4">
        <v>142</v>
      </c>
      <c r="I62" s="2">
        <v>260000</v>
      </c>
    </row>
    <row r="63" spans="5:9" x14ac:dyDescent="0.2">
      <c r="E63" s="4">
        <v>102</v>
      </c>
      <c r="F63" s="2">
        <v>178000</v>
      </c>
      <c r="H63" s="4">
        <v>144</v>
      </c>
      <c r="I63" s="2">
        <v>204000</v>
      </c>
    </row>
    <row r="64" spans="5:9" x14ac:dyDescent="0.2">
      <c r="E64" s="4">
        <v>103</v>
      </c>
      <c r="F64" s="2">
        <v>118964</v>
      </c>
      <c r="H64" s="4">
        <v>145</v>
      </c>
      <c r="I64" s="2">
        <v>125000</v>
      </c>
    </row>
    <row r="65" spans="5:9" x14ac:dyDescent="0.2">
      <c r="E65" s="4">
        <v>104</v>
      </c>
      <c r="F65" s="2">
        <v>198900</v>
      </c>
      <c r="H65" s="4">
        <v>147</v>
      </c>
      <c r="I65" s="2">
        <v>105000</v>
      </c>
    </row>
    <row r="66" spans="5:9" x14ac:dyDescent="0.2">
      <c r="E66" s="4">
        <v>105</v>
      </c>
      <c r="F66" s="2">
        <v>169500</v>
      </c>
      <c r="H66" s="4">
        <v>149</v>
      </c>
      <c r="I66" s="2">
        <v>141000</v>
      </c>
    </row>
    <row r="67" spans="5:9" x14ac:dyDescent="0.2">
      <c r="E67" s="4">
        <v>106</v>
      </c>
      <c r="F67" s="2">
        <v>250000</v>
      </c>
      <c r="H67" s="4">
        <v>152</v>
      </c>
      <c r="I67" s="2">
        <v>372402</v>
      </c>
    </row>
    <row r="68" spans="5:9" x14ac:dyDescent="0.2">
      <c r="E68" s="4">
        <v>107</v>
      </c>
      <c r="F68" s="2">
        <v>100000</v>
      </c>
      <c r="H68" s="4">
        <v>154</v>
      </c>
      <c r="I68" s="2">
        <v>235000</v>
      </c>
    </row>
    <row r="69" spans="5:9" x14ac:dyDescent="0.2">
      <c r="E69" s="4">
        <v>108</v>
      </c>
      <c r="F69" s="2">
        <v>115000</v>
      </c>
      <c r="H69" s="4">
        <v>160</v>
      </c>
      <c r="I69" s="2">
        <v>320000</v>
      </c>
    </row>
    <row r="70" spans="5:9" x14ac:dyDescent="0.2">
      <c r="E70" s="4">
        <v>109</v>
      </c>
      <c r="F70" s="2">
        <v>115000</v>
      </c>
      <c r="H70" s="4">
        <v>162</v>
      </c>
      <c r="I70" s="2">
        <v>412500</v>
      </c>
    </row>
    <row r="71" spans="5:9" x14ac:dyDescent="0.2">
      <c r="E71" s="4">
        <v>110</v>
      </c>
      <c r="F71" s="2">
        <v>190000</v>
      </c>
      <c r="H71" s="4">
        <v>166</v>
      </c>
      <c r="I71" s="2">
        <v>127500</v>
      </c>
    </row>
    <row r="72" spans="5:9" x14ac:dyDescent="0.2">
      <c r="E72" s="4">
        <v>111</v>
      </c>
      <c r="F72" s="2">
        <v>136900</v>
      </c>
      <c r="H72" s="4">
        <v>167</v>
      </c>
      <c r="I72" s="2">
        <v>190000</v>
      </c>
    </row>
    <row r="73" spans="5:9" x14ac:dyDescent="0.2">
      <c r="E73" s="4">
        <v>112</v>
      </c>
      <c r="F73" s="2">
        <v>180000</v>
      </c>
      <c r="H73" s="4">
        <v>168</v>
      </c>
      <c r="I73" s="2">
        <v>325624</v>
      </c>
    </row>
    <row r="74" spans="5:9" x14ac:dyDescent="0.2">
      <c r="E74" s="4">
        <v>116</v>
      </c>
      <c r="F74" s="2">
        <v>176000</v>
      </c>
      <c r="H74" s="4">
        <v>172</v>
      </c>
      <c r="I74" s="2">
        <v>215000</v>
      </c>
    </row>
    <row r="75" spans="5:9" x14ac:dyDescent="0.2">
      <c r="E75" s="4">
        <v>117</v>
      </c>
      <c r="F75" s="2">
        <v>139000</v>
      </c>
      <c r="H75" s="4">
        <v>173</v>
      </c>
      <c r="I75" s="2">
        <v>239000</v>
      </c>
    </row>
    <row r="76" spans="5:9" x14ac:dyDescent="0.2">
      <c r="E76" s="4">
        <v>118</v>
      </c>
      <c r="F76" s="2">
        <v>155000</v>
      </c>
      <c r="H76" s="4">
        <v>174</v>
      </c>
      <c r="I76" s="2">
        <v>163000</v>
      </c>
    </row>
    <row r="77" spans="5:9" x14ac:dyDescent="0.2">
      <c r="E77" s="4">
        <v>120</v>
      </c>
      <c r="F77" s="2">
        <v>163990</v>
      </c>
      <c r="H77" s="4">
        <v>175</v>
      </c>
      <c r="I77" s="2">
        <v>184000</v>
      </c>
    </row>
    <row r="78" spans="5:9" x14ac:dyDescent="0.2">
      <c r="E78" s="4">
        <v>122</v>
      </c>
      <c r="F78" s="2">
        <v>100000</v>
      </c>
      <c r="H78" s="4">
        <v>176</v>
      </c>
      <c r="I78" s="2">
        <v>243000</v>
      </c>
    </row>
    <row r="79" spans="5:9" x14ac:dyDescent="0.2">
      <c r="E79" s="4">
        <v>123</v>
      </c>
      <c r="F79" s="2">
        <v>136000</v>
      </c>
      <c r="H79" s="4">
        <v>178</v>
      </c>
      <c r="I79" s="2">
        <v>172500</v>
      </c>
    </row>
    <row r="80" spans="5:9" x14ac:dyDescent="0.2">
      <c r="E80" s="4">
        <v>124</v>
      </c>
      <c r="F80" s="2">
        <v>153900</v>
      </c>
      <c r="H80" s="4">
        <v>179</v>
      </c>
      <c r="I80" s="2">
        <v>501837</v>
      </c>
    </row>
    <row r="81" spans="5:9" x14ac:dyDescent="0.2">
      <c r="E81" s="4">
        <v>125</v>
      </c>
      <c r="F81" s="2">
        <v>181000</v>
      </c>
      <c r="H81" s="4">
        <v>187</v>
      </c>
      <c r="I81" s="2">
        <v>173000</v>
      </c>
    </row>
    <row r="82" spans="5:9" x14ac:dyDescent="0.2">
      <c r="E82" s="4">
        <v>127</v>
      </c>
      <c r="F82" s="2">
        <v>128000</v>
      </c>
      <c r="H82" s="4">
        <v>189</v>
      </c>
      <c r="I82" s="2">
        <v>153337</v>
      </c>
    </row>
    <row r="83" spans="5:9" x14ac:dyDescent="0.2">
      <c r="E83" s="4">
        <v>128</v>
      </c>
      <c r="F83" s="2">
        <v>87000</v>
      </c>
      <c r="H83" s="4">
        <v>190</v>
      </c>
      <c r="I83" s="2">
        <v>286000</v>
      </c>
    </row>
    <row r="84" spans="5:9" x14ac:dyDescent="0.2">
      <c r="E84" s="4">
        <v>129</v>
      </c>
      <c r="F84" s="2">
        <v>155000</v>
      </c>
      <c r="H84" s="4">
        <v>192</v>
      </c>
      <c r="I84" s="2">
        <v>184000</v>
      </c>
    </row>
    <row r="85" spans="5:9" x14ac:dyDescent="0.2">
      <c r="E85" s="4">
        <v>130</v>
      </c>
      <c r="F85" s="2">
        <v>150000</v>
      </c>
      <c r="H85" s="4">
        <v>193</v>
      </c>
      <c r="I85" s="2">
        <v>192000</v>
      </c>
    </row>
    <row r="86" spans="5:9" x14ac:dyDescent="0.2">
      <c r="E86" s="4">
        <v>131</v>
      </c>
      <c r="F86" s="2">
        <v>226000</v>
      </c>
      <c r="H86" s="4">
        <v>197</v>
      </c>
      <c r="I86" s="2">
        <v>311872</v>
      </c>
    </row>
    <row r="87" spans="5:9" x14ac:dyDescent="0.2">
      <c r="E87" s="4">
        <v>135</v>
      </c>
      <c r="F87" s="2">
        <v>180000</v>
      </c>
      <c r="H87" s="4">
        <v>198</v>
      </c>
      <c r="I87" s="2">
        <v>235000</v>
      </c>
    </row>
    <row r="88" spans="5:9" x14ac:dyDescent="0.2">
      <c r="E88" s="4">
        <v>136</v>
      </c>
      <c r="F88" s="2">
        <v>174000</v>
      </c>
      <c r="H88" s="4">
        <v>200</v>
      </c>
      <c r="I88" s="2">
        <v>274900</v>
      </c>
    </row>
    <row r="89" spans="5:9" x14ac:dyDescent="0.2">
      <c r="E89" s="4">
        <v>137</v>
      </c>
      <c r="F89" s="2">
        <v>143000</v>
      </c>
      <c r="H89" s="4">
        <v>204</v>
      </c>
      <c r="I89" s="2">
        <v>149000</v>
      </c>
    </row>
    <row r="90" spans="5:9" x14ac:dyDescent="0.2">
      <c r="E90" s="4">
        <v>138</v>
      </c>
      <c r="F90" s="2">
        <v>171000</v>
      </c>
      <c r="H90" s="4">
        <v>208</v>
      </c>
      <c r="I90" s="2">
        <v>141000</v>
      </c>
    </row>
    <row r="91" spans="5:9" x14ac:dyDescent="0.2">
      <c r="E91" s="4">
        <v>139</v>
      </c>
      <c r="F91" s="2">
        <v>230000</v>
      </c>
      <c r="H91" s="4">
        <v>209</v>
      </c>
      <c r="I91" s="2">
        <v>277000</v>
      </c>
    </row>
    <row r="92" spans="5:9" x14ac:dyDescent="0.2">
      <c r="E92" s="4">
        <v>141</v>
      </c>
      <c r="F92" s="2">
        <v>115000</v>
      </c>
      <c r="H92" s="4">
        <v>210</v>
      </c>
      <c r="I92" s="2">
        <v>145000</v>
      </c>
    </row>
    <row r="93" spans="5:9" x14ac:dyDescent="0.2">
      <c r="E93" s="4">
        <v>143</v>
      </c>
      <c r="F93" s="2">
        <v>166000</v>
      </c>
      <c r="H93" s="4">
        <v>211</v>
      </c>
      <c r="I93" s="2">
        <v>98000</v>
      </c>
    </row>
    <row r="94" spans="5:9" x14ac:dyDescent="0.2">
      <c r="E94" s="4">
        <v>146</v>
      </c>
      <c r="F94" s="2">
        <v>130000</v>
      </c>
      <c r="H94" s="4">
        <v>213</v>
      </c>
      <c r="I94" s="2">
        <v>252678</v>
      </c>
    </row>
    <row r="95" spans="5:9" x14ac:dyDescent="0.2">
      <c r="E95" s="4">
        <v>148</v>
      </c>
      <c r="F95" s="2">
        <v>222500</v>
      </c>
      <c r="H95" s="4">
        <v>217</v>
      </c>
      <c r="I95" s="2">
        <v>210000</v>
      </c>
    </row>
    <row r="96" spans="5:9" x14ac:dyDescent="0.2">
      <c r="E96" s="4">
        <v>150</v>
      </c>
      <c r="F96" s="2">
        <v>115000</v>
      </c>
      <c r="H96" s="4">
        <v>223</v>
      </c>
      <c r="I96" s="2">
        <v>179900</v>
      </c>
    </row>
    <row r="97" spans="5:9" x14ac:dyDescent="0.2">
      <c r="E97" s="4">
        <v>151</v>
      </c>
      <c r="F97" s="2">
        <v>122000</v>
      </c>
      <c r="H97" s="4">
        <v>231</v>
      </c>
      <c r="I97" s="2">
        <v>148000</v>
      </c>
    </row>
    <row r="98" spans="5:9" x14ac:dyDescent="0.2">
      <c r="E98" s="4">
        <v>153</v>
      </c>
      <c r="F98" s="2">
        <v>190000</v>
      </c>
      <c r="H98" s="4">
        <v>232</v>
      </c>
      <c r="I98" s="2">
        <v>403000</v>
      </c>
    </row>
    <row r="99" spans="5:9" x14ac:dyDescent="0.2">
      <c r="E99" s="4">
        <v>155</v>
      </c>
      <c r="F99" s="2">
        <v>125000</v>
      </c>
      <c r="H99" s="4">
        <v>234</v>
      </c>
      <c r="I99" s="2">
        <v>128200</v>
      </c>
    </row>
    <row r="100" spans="5:9" x14ac:dyDescent="0.2">
      <c r="E100" s="4">
        <v>156</v>
      </c>
      <c r="F100" s="2">
        <v>79000</v>
      </c>
      <c r="H100" s="4">
        <v>235</v>
      </c>
      <c r="I100" s="2">
        <v>216500</v>
      </c>
    </row>
    <row r="101" spans="5:9" x14ac:dyDescent="0.2">
      <c r="E101" s="4">
        <v>157</v>
      </c>
      <c r="F101" s="2">
        <v>109500</v>
      </c>
      <c r="H101" s="4">
        <v>241</v>
      </c>
      <c r="I101" s="2">
        <v>262500</v>
      </c>
    </row>
    <row r="102" spans="5:9" x14ac:dyDescent="0.2">
      <c r="E102" s="4">
        <v>158</v>
      </c>
      <c r="F102" s="2">
        <v>269500</v>
      </c>
      <c r="H102" s="4">
        <v>245</v>
      </c>
      <c r="I102" s="2">
        <v>205000</v>
      </c>
    </row>
    <row r="103" spans="5:9" x14ac:dyDescent="0.2">
      <c r="E103" s="4">
        <v>159</v>
      </c>
      <c r="F103" s="2">
        <v>254900</v>
      </c>
      <c r="H103" s="4">
        <v>252</v>
      </c>
      <c r="I103" s="2">
        <v>235000</v>
      </c>
    </row>
    <row r="104" spans="5:9" x14ac:dyDescent="0.2">
      <c r="E104" s="4">
        <v>161</v>
      </c>
      <c r="F104" s="2">
        <v>162500</v>
      </c>
      <c r="H104" s="4">
        <v>255</v>
      </c>
      <c r="I104" s="2">
        <v>145000</v>
      </c>
    </row>
    <row r="105" spans="5:9" x14ac:dyDescent="0.2">
      <c r="E105" s="4">
        <v>163</v>
      </c>
      <c r="F105" s="2">
        <v>220000</v>
      </c>
      <c r="H105" s="4">
        <v>258</v>
      </c>
      <c r="I105" s="2">
        <v>220000</v>
      </c>
    </row>
    <row r="106" spans="5:9" x14ac:dyDescent="0.2">
      <c r="E106" s="4">
        <v>164</v>
      </c>
      <c r="F106" s="2">
        <v>103200</v>
      </c>
      <c r="H106" s="4">
        <v>261</v>
      </c>
      <c r="I106" s="2">
        <v>176000</v>
      </c>
    </row>
    <row r="107" spans="5:9" x14ac:dyDescent="0.2">
      <c r="E107" s="4">
        <v>165</v>
      </c>
      <c r="F107" s="2">
        <v>152000</v>
      </c>
      <c r="H107" s="4">
        <v>263</v>
      </c>
      <c r="I107" s="2">
        <v>151000</v>
      </c>
    </row>
    <row r="108" spans="5:9" x14ac:dyDescent="0.2">
      <c r="E108" s="4">
        <v>169</v>
      </c>
      <c r="F108" s="2">
        <v>183500</v>
      </c>
      <c r="H108" s="4">
        <v>264</v>
      </c>
      <c r="I108" s="2">
        <v>130000</v>
      </c>
    </row>
    <row r="109" spans="5:9" x14ac:dyDescent="0.2">
      <c r="E109" s="4">
        <v>170</v>
      </c>
      <c r="F109" s="2">
        <v>228000</v>
      </c>
      <c r="H109" s="4">
        <v>267</v>
      </c>
      <c r="I109" s="2">
        <v>185000</v>
      </c>
    </row>
    <row r="110" spans="5:9" x14ac:dyDescent="0.2">
      <c r="E110" s="4">
        <v>171</v>
      </c>
      <c r="F110" s="2">
        <v>128500</v>
      </c>
      <c r="H110" s="4">
        <v>270</v>
      </c>
      <c r="I110" s="2">
        <v>148000</v>
      </c>
    </row>
    <row r="111" spans="5:9" x14ac:dyDescent="0.2">
      <c r="E111" s="4">
        <v>177</v>
      </c>
      <c r="F111" s="2">
        <v>211000</v>
      </c>
      <c r="H111" s="4">
        <v>272</v>
      </c>
      <c r="I111" s="2">
        <v>241500</v>
      </c>
    </row>
    <row r="112" spans="5:9" x14ac:dyDescent="0.2">
      <c r="E112" s="4">
        <v>180</v>
      </c>
      <c r="F112" s="2">
        <v>100000</v>
      </c>
      <c r="H112" s="4">
        <v>274</v>
      </c>
      <c r="I112" s="2">
        <v>139000</v>
      </c>
    </row>
    <row r="113" spans="5:9" x14ac:dyDescent="0.2">
      <c r="E113" s="4">
        <v>181</v>
      </c>
      <c r="F113" s="2">
        <v>177000</v>
      </c>
      <c r="H113" s="4">
        <v>283</v>
      </c>
      <c r="I113" s="2">
        <v>207500</v>
      </c>
    </row>
    <row r="114" spans="5:9" x14ac:dyDescent="0.2">
      <c r="E114" s="4">
        <v>182</v>
      </c>
      <c r="F114" s="2">
        <v>200100</v>
      </c>
      <c r="H114" s="4">
        <v>285</v>
      </c>
      <c r="I114" s="2">
        <v>179200</v>
      </c>
    </row>
    <row r="115" spans="5:9" x14ac:dyDescent="0.2">
      <c r="E115" s="4">
        <v>183</v>
      </c>
      <c r="F115" s="2">
        <v>120000</v>
      </c>
      <c r="H115" s="4">
        <v>292</v>
      </c>
      <c r="I115" s="2">
        <v>135900</v>
      </c>
    </row>
    <row r="116" spans="5:9" x14ac:dyDescent="0.2">
      <c r="E116" s="4">
        <v>184</v>
      </c>
      <c r="F116" s="2">
        <v>200000</v>
      </c>
      <c r="H116" s="4">
        <v>294</v>
      </c>
      <c r="I116" s="2">
        <v>235000</v>
      </c>
    </row>
    <row r="117" spans="5:9" x14ac:dyDescent="0.2">
      <c r="E117" s="4">
        <v>185</v>
      </c>
      <c r="F117" s="2">
        <v>127000</v>
      </c>
      <c r="H117" s="4">
        <v>295</v>
      </c>
      <c r="I117" s="2">
        <v>167000</v>
      </c>
    </row>
    <row r="118" spans="5:9" x14ac:dyDescent="0.2">
      <c r="E118" s="4">
        <v>186</v>
      </c>
      <c r="F118" s="2">
        <v>475000</v>
      </c>
      <c r="H118" s="4">
        <v>296</v>
      </c>
      <c r="I118" s="2">
        <v>142500</v>
      </c>
    </row>
    <row r="119" spans="5:9" x14ac:dyDescent="0.2">
      <c r="E119" s="4">
        <v>188</v>
      </c>
      <c r="F119" s="2">
        <v>135000</v>
      </c>
      <c r="H119" s="4">
        <v>301</v>
      </c>
      <c r="I119" s="2">
        <v>157000</v>
      </c>
    </row>
    <row r="120" spans="5:9" x14ac:dyDescent="0.2">
      <c r="E120" s="4">
        <v>191</v>
      </c>
      <c r="F120" s="2">
        <v>315000</v>
      </c>
      <c r="H120" s="4">
        <v>304</v>
      </c>
      <c r="I120" s="2">
        <v>149900</v>
      </c>
    </row>
    <row r="121" spans="5:9" x14ac:dyDescent="0.2">
      <c r="E121" s="4">
        <v>194</v>
      </c>
      <c r="F121" s="2">
        <v>130000</v>
      </c>
      <c r="H121" s="4">
        <v>306</v>
      </c>
      <c r="I121" s="2">
        <v>305900</v>
      </c>
    </row>
    <row r="122" spans="5:9" x14ac:dyDescent="0.2">
      <c r="E122" s="4">
        <v>195</v>
      </c>
      <c r="F122" s="2">
        <v>127000</v>
      </c>
      <c r="H122" s="4">
        <v>307</v>
      </c>
      <c r="I122" s="2">
        <v>225000</v>
      </c>
    </row>
    <row r="123" spans="5:9" x14ac:dyDescent="0.2">
      <c r="E123" s="4">
        <v>196</v>
      </c>
      <c r="F123" s="2">
        <v>148500</v>
      </c>
      <c r="H123" s="4">
        <v>310</v>
      </c>
      <c r="I123" s="2">
        <v>360000</v>
      </c>
    </row>
    <row r="124" spans="5:9" x14ac:dyDescent="0.2">
      <c r="E124" s="4">
        <v>199</v>
      </c>
      <c r="F124" s="2">
        <v>104000</v>
      </c>
      <c r="H124" s="4">
        <v>312</v>
      </c>
      <c r="I124" s="2">
        <v>132000</v>
      </c>
    </row>
    <row r="125" spans="5:9" x14ac:dyDescent="0.2">
      <c r="E125" s="4">
        <v>201</v>
      </c>
      <c r="F125" s="2">
        <v>140000</v>
      </c>
      <c r="H125" s="4">
        <v>313</v>
      </c>
      <c r="I125" s="2">
        <v>119900</v>
      </c>
    </row>
    <row r="126" spans="5:9" x14ac:dyDescent="0.2">
      <c r="E126" s="4">
        <v>202</v>
      </c>
      <c r="F126" s="2">
        <v>171500</v>
      </c>
      <c r="H126" s="4">
        <v>314</v>
      </c>
      <c r="I126" s="2">
        <v>375000</v>
      </c>
    </row>
    <row r="127" spans="5:9" x14ac:dyDescent="0.2">
      <c r="E127" s="4">
        <v>203</v>
      </c>
      <c r="F127" s="2">
        <v>112000</v>
      </c>
      <c r="H127" s="4">
        <v>316</v>
      </c>
      <c r="I127" s="2">
        <v>188500</v>
      </c>
    </row>
    <row r="128" spans="5:9" x14ac:dyDescent="0.2">
      <c r="E128" s="4">
        <v>205</v>
      </c>
      <c r="F128" s="2">
        <v>110000</v>
      </c>
      <c r="H128" s="4">
        <v>317</v>
      </c>
      <c r="I128" s="2">
        <v>260000</v>
      </c>
    </row>
    <row r="129" spans="5:9" x14ac:dyDescent="0.2">
      <c r="E129" s="4">
        <v>206</v>
      </c>
      <c r="F129" s="2">
        <v>180500</v>
      </c>
      <c r="H129" s="4">
        <v>319</v>
      </c>
      <c r="I129" s="2">
        <v>260000</v>
      </c>
    </row>
    <row r="130" spans="5:9" x14ac:dyDescent="0.2">
      <c r="E130" s="4">
        <v>207</v>
      </c>
      <c r="F130" s="2">
        <v>143900</v>
      </c>
      <c r="H130" s="4">
        <v>320</v>
      </c>
      <c r="I130" s="2">
        <v>187500</v>
      </c>
    </row>
    <row r="131" spans="5:9" x14ac:dyDescent="0.2">
      <c r="E131" s="4">
        <v>212</v>
      </c>
      <c r="F131" s="2">
        <v>186000</v>
      </c>
      <c r="H131" s="4">
        <v>322</v>
      </c>
      <c r="I131" s="2">
        <v>354000</v>
      </c>
    </row>
    <row r="132" spans="5:9" x14ac:dyDescent="0.2">
      <c r="E132" s="4">
        <v>214</v>
      </c>
      <c r="F132" s="2">
        <v>156000</v>
      </c>
      <c r="H132" s="4">
        <v>323</v>
      </c>
      <c r="I132" s="2">
        <v>301000</v>
      </c>
    </row>
    <row r="133" spans="5:9" x14ac:dyDescent="0.2">
      <c r="E133" s="4">
        <v>215</v>
      </c>
      <c r="F133" s="2">
        <v>161750</v>
      </c>
      <c r="H133" s="4">
        <v>324</v>
      </c>
      <c r="I133" s="2">
        <v>126175</v>
      </c>
    </row>
    <row r="134" spans="5:9" x14ac:dyDescent="0.2">
      <c r="E134" s="4">
        <v>216</v>
      </c>
      <c r="F134" s="2">
        <v>134450</v>
      </c>
      <c r="H134" s="4">
        <v>327</v>
      </c>
      <c r="I134" s="2">
        <v>324000</v>
      </c>
    </row>
    <row r="135" spans="5:9" x14ac:dyDescent="0.2">
      <c r="E135" s="4">
        <v>218</v>
      </c>
      <c r="F135" s="2">
        <v>107000</v>
      </c>
      <c r="H135" s="4">
        <v>332</v>
      </c>
      <c r="I135" s="2">
        <v>139000</v>
      </c>
    </row>
    <row r="136" spans="5:9" x14ac:dyDescent="0.2">
      <c r="E136" s="4">
        <v>219</v>
      </c>
      <c r="F136" s="2">
        <v>311500</v>
      </c>
      <c r="H136" s="4">
        <v>333</v>
      </c>
      <c r="I136" s="2">
        <v>284000</v>
      </c>
    </row>
    <row r="137" spans="5:9" x14ac:dyDescent="0.2">
      <c r="E137" s="4">
        <v>220</v>
      </c>
      <c r="F137" s="2">
        <v>167240</v>
      </c>
      <c r="H137" s="4">
        <v>334</v>
      </c>
      <c r="I137" s="2">
        <v>207000</v>
      </c>
    </row>
    <row r="138" spans="5:9" x14ac:dyDescent="0.2">
      <c r="E138" s="4">
        <v>221</v>
      </c>
      <c r="F138" s="2">
        <v>204900</v>
      </c>
      <c r="H138" s="4">
        <v>335</v>
      </c>
      <c r="I138" s="2">
        <v>192000</v>
      </c>
    </row>
    <row r="139" spans="5:9" x14ac:dyDescent="0.2">
      <c r="E139" s="4">
        <v>222</v>
      </c>
      <c r="F139" s="2">
        <v>200000</v>
      </c>
      <c r="H139" s="4">
        <v>336</v>
      </c>
      <c r="I139" s="2">
        <v>228950</v>
      </c>
    </row>
    <row r="140" spans="5:9" x14ac:dyDescent="0.2">
      <c r="E140" s="4">
        <v>224</v>
      </c>
      <c r="F140" s="2">
        <v>97000</v>
      </c>
      <c r="H140" s="4">
        <v>337</v>
      </c>
      <c r="I140" s="2">
        <v>377426</v>
      </c>
    </row>
    <row r="141" spans="5:9" x14ac:dyDescent="0.2">
      <c r="E141" s="4">
        <v>225</v>
      </c>
      <c r="F141" s="2">
        <v>386250</v>
      </c>
      <c r="H141" s="4">
        <v>338</v>
      </c>
      <c r="I141" s="2">
        <v>214000</v>
      </c>
    </row>
    <row r="142" spans="5:9" x14ac:dyDescent="0.2">
      <c r="E142" s="4">
        <v>226</v>
      </c>
      <c r="F142" s="2">
        <v>112000</v>
      </c>
      <c r="H142" s="4">
        <v>339</v>
      </c>
      <c r="I142" s="2">
        <v>202500</v>
      </c>
    </row>
    <row r="143" spans="5:9" x14ac:dyDescent="0.2">
      <c r="E143" s="4">
        <v>227</v>
      </c>
      <c r="F143" s="2">
        <v>290000</v>
      </c>
      <c r="H143" s="4">
        <v>348</v>
      </c>
      <c r="I143" s="2">
        <v>157500</v>
      </c>
    </row>
    <row r="144" spans="5:9" x14ac:dyDescent="0.2">
      <c r="E144" s="4">
        <v>228</v>
      </c>
      <c r="F144" s="2">
        <v>106000</v>
      </c>
      <c r="H144" s="4">
        <v>349</v>
      </c>
      <c r="I144" s="2">
        <v>154000</v>
      </c>
    </row>
    <row r="145" spans="5:9" x14ac:dyDescent="0.2">
      <c r="E145" s="4">
        <v>229</v>
      </c>
      <c r="F145" s="2">
        <v>125000</v>
      </c>
      <c r="H145" s="4">
        <v>350</v>
      </c>
      <c r="I145" s="2">
        <v>437154</v>
      </c>
    </row>
    <row r="146" spans="5:9" x14ac:dyDescent="0.2">
      <c r="E146" s="4">
        <v>230</v>
      </c>
      <c r="F146" s="2">
        <v>192500</v>
      </c>
      <c r="H146" s="4">
        <v>352</v>
      </c>
      <c r="I146" s="2">
        <v>190000</v>
      </c>
    </row>
    <row r="147" spans="5:9" x14ac:dyDescent="0.2">
      <c r="E147" s="4">
        <v>233</v>
      </c>
      <c r="F147" s="2">
        <v>94500</v>
      </c>
      <c r="H147" s="4">
        <v>356</v>
      </c>
      <c r="I147" s="2">
        <v>177500</v>
      </c>
    </row>
    <row r="148" spans="5:9" x14ac:dyDescent="0.2">
      <c r="E148" s="4">
        <v>236</v>
      </c>
      <c r="F148" s="2">
        <v>89500</v>
      </c>
      <c r="H148" s="4">
        <v>357</v>
      </c>
      <c r="I148" s="2">
        <v>173000</v>
      </c>
    </row>
    <row r="149" spans="5:9" x14ac:dyDescent="0.2">
      <c r="E149" s="4">
        <v>237</v>
      </c>
      <c r="F149" s="2">
        <v>185500</v>
      </c>
      <c r="H149" s="4">
        <v>358</v>
      </c>
      <c r="I149" s="2">
        <v>134000</v>
      </c>
    </row>
    <row r="150" spans="5:9" x14ac:dyDescent="0.2">
      <c r="E150" s="4">
        <v>238</v>
      </c>
      <c r="F150" s="2">
        <v>194500</v>
      </c>
      <c r="H150" s="4">
        <v>360</v>
      </c>
      <c r="I150" s="2">
        <v>280000</v>
      </c>
    </row>
    <row r="151" spans="5:9" x14ac:dyDescent="0.2">
      <c r="E151" s="4">
        <v>239</v>
      </c>
      <c r="F151" s="2">
        <v>318000</v>
      </c>
      <c r="H151" s="4">
        <v>361</v>
      </c>
      <c r="I151" s="2">
        <v>156000</v>
      </c>
    </row>
    <row r="152" spans="5:9" x14ac:dyDescent="0.2">
      <c r="E152" s="4">
        <v>240</v>
      </c>
      <c r="F152" s="2">
        <v>113000</v>
      </c>
      <c r="H152" s="4">
        <v>362</v>
      </c>
      <c r="I152" s="2">
        <v>145000</v>
      </c>
    </row>
    <row r="153" spans="5:9" x14ac:dyDescent="0.2">
      <c r="E153" s="4">
        <v>242</v>
      </c>
      <c r="F153" s="2">
        <v>110500</v>
      </c>
      <c r="H153" s="4">
        <v>365</v>
      </c>
      <c r="I153" s="2">
        <v>190000</v>
      </c>
    </row>
    <row r="154" spans="5:9" x14ac:dyDescent="0.2">
      <c r="E154" s="4">
        <v>243</v>
      </c>
      <c r="F154" s="2">
        <v>79000</v>
      </c>
      <c r="H154" s="4">
        <v>367</v>
      </c>
      <c r="I154" s="2">
        <v>159000</v>
      </c>
    </row>
    <row r="155" spans="5:9" x14ac:dyDescent="0.2">
      <c r="E155" s="4">
        <v>244</v>
      </c>
      <c r="F155" s="2">
        <v>120000</v>
      </c>
      <c r="H155" s="4">
        <v>370</v>
      </c>
      <c r="I155" s="2">
        <v>162000</v>
      </c>
    </row>
    <row r="156" spans="5:9" x14ac:dyDescent="0.2">
      <c r="E156" s="4">
        <v>246</v>
      </c>
      <c r="F156" s="2">
        <v>241500</v>
      </c>
      <c r="H156" s="4">
        <v>373</v>
      </c>
      <c r="I156" s="2">
        <v>125000</v>
      </c>
    </row>
    <row r="157" spans="5:9" x14ac:dyDescent="0.2">
      <c r="E157" s="4">
        <v>247</v>
      </c>
      <c r="F157" s="2">
        <v>137000</v>
      </c>
      <c r="H157" s="4">
        <v>374</v>
      </c>
      <c r="I157" s="2">
        <v>123000</v>
      </c>
    </row>
    <row r="158" spans="5:9" x14ac:dyDescent="0.2">
      <c r="E158" s="4">
        <v>248</v>
      </c>
      <c r="F158" s="2">
        <v>140000</v>
      </c>
      <c r="H158" s="4">
        <v>376</v>
      </c>
      <c r="I158" s="2">
        <v>61000</v>
      </c>
    </row>
    <row r="159" spans="5:9" x14ac:dyDescent="0.2">
      <c r="E159" s="4">
        <v>249</v>
      </c>
      <c r="F159" s="2">
        <v>180000</v>
      </c>
      <c r="H159" s="4">
        <v>379</v>
      </c>
      <c r="I159" s="2">
        <v>394432</v>
      </c>
    </row>
    <row r="160" spans="5:9" x14ac:dyDescent="0.2">
      <c r="E160" s="4">
        <v>250</v>
      </c>
      <c r="F160" s="2">
        <v>277000</v>
      </c>
      <c r="H160" s="4">
        <v>382</v>
      </c>
      <c r="I160" s="2">
        <v>187750</v>
      </c>
    </row>
    <row r="161" spans="5:9" x14ac:dyDescent="0.2">
      <c r="E161" s="4">
        <v>251</v>
      </c>
      <c r="F161" s="2">
        <v>76500</v>
      </c>
      <c r="H161" s="4">
        <v>385</v>
      </c>
      <c r="I161" s="2">
        <v>240000</v>
      </c>
    </row>
    <row r="162" spans="5:9" x14ac:dyDescent="0.2">
      <c r="E162" s="4">
        <v>253</v>
      </c>
      <c r="F162" s="2">
        <v>173000</v>
      </c>
      <c r="H162" s="4">
        <v>388</v>
      </c>
      <c r="I162" s="2">
        <v>125000</v>
      </c>
    </row>
    <row r="163" spans="5:9" x14ac:dyDescent="0.2">
      <c r="E163" s="4">
        <v>254</v>
      </c>
      <c r="F163" s="2">
        <v>158000</v>
      </c>
      <c r="H163" s="4">
        <v>390</v>
      </c>
      <c r="I163" s="2">
        <v>426000</v>
      </c>
    </row>
    <row r="164" spans="5:9" x14ac:dyDescent="0.2">
      <c r="E164" s="4">
        <v>256</v>
      </c>
      <c r="F164" s="2">
        <v>230000</v>
      </c>
      <c r="H164" s="4">
        <v>391</v>
      </c>
      <c r="I164" s="2">
        <v>119000</v>
      </c>
    </row>
    <row r="165" spans="5:9" x14ac:dyDescent="0.2">
      <c r="E165" s="4">
        <v>257</v>
      </c>
      <c r="F165" s="2">
        <v>207500</v>
      </c>
      <c r="H165" s="4">
        <v>392</v>
      </c>
      <c r="I165" s="2">
        <v>215000</v>
      </c>
    </row>
    <row r="166" spans="5:9" x14ac:dyDescent="0.2">
      <c r="E166" s="4">
        <v>259</v>
      </c>
      <c r="F166" s="2">
        <v>231500</v>
      </c>
      <c r="H166" s="4">
        <v>396</v>
      </c>
      <c r="I166" s="2">
        <v>129000</v>
      </c>
    </row>
    <row r="167" spans="5:9" x14ac:dyDescent="0.2">
      <c r="E167" s="4">
        <v>260</v>
      </c>
      <c r="F167" s="2">
        <v>97000</v>
      </c>
      <c r="H167" s="4">
        <v>400</v>
      </c>
      <c r="I167" s="2">
        <v>241000</v>
      </c>
    </row>
    <row r="168" spans="5:9" x14ac:dyDescent="0.2">
      <c r="E168" s="4">
        <v>262</v>
      </c>
      <c r="F168" s="2">
        <v>276000</v>
      </c>
      <c r="H168" s="4">
        <v>401</v>
      </c>
      <c r="I168" s="2">
        <v>245500</v>
      </c>
    </row>
    <row r="169" spans="5:9" x14ac:dyDescent="0.2">
      <c r="E169" s="4">
        <v>265</v>
      </c>
      <c r="F169" s="2">
        <v>73000</v>
      </c>
      <c r="H169" s="4">
        <v>406</v>
      </c>
      <c r="I169" s="2">
        <v>150000</v>
      </c>
    </row>
    <row r="170" spans="5:9" x14ac:dyDescent="0.2">
      <c r="E170" s="4">
        <v>266</v>
      </c>
      <c r="F170" s="2">
        <v>175500</v>
      </c>
      <c r="H170" s="4">
        <v>410</v>
      </c>
      <c r="I170" s="2">
        <v>339750</v>
      </c>
    </row>
    <row r="171" spans="5:9" x14ac:dyDescent="0.2">
      <c r="E171" s="4">
        <v>268</v>
      </c>
      <c r="F171" s="2">
        <v>179500</v>
      </c>
      <c r="H171" s="4">
        <v>412</v>
      </c>
      <c r="I171" s="2">
        <v>145000</v>
      </c>
    </row>
    <row r="172" spans="5:9" x14ac:dyDescent="0.2">
      <c r="E172" s="4">
        <v>269</v>
      </c>
      <c r="F172" s="2">
        <v>120500</v>
      </c>
      <c r="H172" s="4">
        <v>413</v>
      </c>
      <c r="I172" s="2">
        <v>222000</v>
      </c>
    </row>
    <row r="173" spans="5:9" x14ac:dyDescent="0.2">
      <c r="E173" s="4">
        <v>271</v>
      </c>
      <c r="F173" s="2">
        <v>266000</v>
      </c>
      <c r="H173" s="4">
        <v>418</v>
      </c>
      <c r="I173" s="2">
        <v>239000</v>
      </c>
    </row>
    <row r="174" spans="5:9" x14ac:dyDescent="0.2">
      <c r="E174" s="4">
        <v>273</v>
      </c>
      <c r="F174" s="2">
        <v>290000</v>
      </c>
      <c r="H174" s="4">
        <v>419</v>
      </c>
      <c r="I174" s="2">
        <v>126000</v>
      </c>
    </row>
    <row r="175" spans="5:9" x14ac:dyDescent="0.2">
      <c r="E175" s="4">
        <v>275</v>
      </c>
      <c r="F175" s="2">
        <v>124500</v>
      </c>
      <c r="H175" s="4">
        <v>420</v>
      </c>
      <c r="I175" s="2">
        <v>142000</v>
      </c>
    </row>
    <row r="176" spans="5:9" x14ac:dyDescent="0.2">
      <c r="E176" s="4">
        <v>276</v>
      </c>
      <c r="F176" s="2">
        <v>205000</v>
      </c>
      <c r="H176" s="4">
        <v>421</v>
      </c>
      <c r="I176" s="2">
        <v>206300</v>
      </c>
    </row>
    <row r="177" spans="5:9" x14ac:dyDescent="0.2">
      <c r="E177" s="4">
        <v>277</v>
      </c>
      <c r="F177" s="2">
        <v>201000</v>
      </c>
      <c r="H177" s="4">
        <v>424</v>
      </c>
      <c r="I177" s="2">
        <v>315000</v>
      </c>
    </row>
    <row r="178" spans="5:9" x14ac:dyDescent="0.2">
      <c r="E178" s="4">
        <v>278</v>
      </c>
      <c r="F178" s="2">
        <v>141000</v>
      </c>
      <c r="H178" s="4">
        <v>425</v>
      </c>
      <c r="I178" s="2">
        <v>139000</v>
      </c>
    </row>
    <row r="179" spans="5:9" x14ac:dyDescent="0.2">
      <c r="E179" s="4">
        <v>279</v>
      </c>
      <c r="F179" s="2">
        <v>415298</v>
      </c>
      <c r="H179" s="4">
        <v>427</v>
      </c>
      <c r="I179" s="2">
        <v>275000</v>
      </c>
    </row>
    <row r="180" spans="5:9" x14ac:dyDescent="0.2">
      <c r="E180" s="4">
        <v>280</v>
      </c>
      <c r="F180" s="2">
        <v>192000</v>
      </c>
      <c r="H180" s="4">
        <v>429</v>
      </c>
      <c r="I180" s="2">
        <v>195400</v>
      </c>
    </row>
    <row r="181" spans="5:9" x14ac:dyDescent="0.2">
      <c r="E181" s="4">
        <v>281</v>
      </c>
      <c r="F181" s="2">
        <v>228500</v>
      </c>
      <c r="H181" s="4">
        <v>430</v>
      </c>
      <c r="I181" s="2">
        <v>175000</v>
      </c>
    </row>
    <row r="182" spans="5:9" x14ac:dyDescent="0.2">
      <c r="E182" s="4">
        <v>282</v>
      </c>
      <c r="F182" s="2">
        <v>185000</v>
      </c>
      <c r="H182" s="4">
        <v>433</v>
      </c>
      <c r="I182" s="2">
        <v>122500</v>
      </c>
    </row>
    <row r="183" spans="5:9" x14ac:dyDescent="0.2">
      <c r="E183" s="4">
        <v>284</v>
      </c>
      <c r="F183" s="2">
        <v>244600</v>
      </c>
      <c r="H183" s="4">
        <v>435</v>
      </c>
      <c r="I183" s="2">
        <v>81000</v>
      </c>
    </row>
    <row r="184" spans="5:9" x14ac:dyDescent="0.2">
      <c r="E184" s="4">
        <v>286</v>
      </c>
      <c r="F184" s="2">
        <v>164700</v>
      </c>
      <c r="H184" s="4">
        <v>436</v>
      </c>
      <c r="I184" s="2">
        <v>212000</v>
      </c>
    </row>
    <row r="185" spans="5:9" x14ac:dyDescent="0.2">
      <c r="E185" s="4">
        <v>287</v>
      </c>
      <c r="F185" s="2">
        <v>159000</v>
      </c>
      <c r="H185" s="4">
        <v>441</v>
      </c>
      <c r="I185" s="2">
        <v>555000</v>
      </c>
    </row>
    <row r="186" spans="5:9" x14ac:dyDescent="0.2">
      <c r="E186" s="4">
        <v>288</v>
      </c>
      <c r="F186" s="2">
        <v>88000</v>
      </c>
      <c r="H186" s="4">
        <v>445</v>
      </c>
      <c r="I186" s="2">
        <v>210000</v>
      </c>
    </row>
    <row r="187" spans="5:9" x14ac:dyDescent="0.2">
      <c r="E187" s="4">
        <v>289</v>
      </c>
      <c r="F187" s="2">
        <v>122000</v>
      </c>
      <c r="H187" s="4">
        <v>452</v>
      </c>
      <c r="I187" s="2">
        <v>280000</v>
      </c>
    </row>
    <row r="188" spans="5:9" x14ac:dyDescent="0.2">
      <c r="E188" s="4">
        <v>290</v>
      </c>
      <c r="F188" s="2">
        <v>153575</v>
      </c>
      <c r="H188" s="4">
        <v>453</v>
      </c>
      <c r="I188" s="2">
        <v>204000</v>
      </c>
    </row>
    <row r="189" spans="5:9" x14ac:dyDescent="0.2">
      <c r="E189" s="4">
        <v>291</v>
      </c>
      <c r="F189" s="2">
        <v>233230</v>
      </c>
      <c r="H189" s="4">
        <v>455</v>
      </c>
      <c r="I189" s="2">
        <v>188000</v>
      </c>
    </row>
    <row r="190" spans="5:9" x14ac:dyDescent="0.2">
      <c r="E190" s="4">
        <v>293</v>
      </c>
      <c r="F190" s="2">
        <v>131000</v>
      </c>
      <c r="H190" s="4">
        <v>458</v>
      </c>
      <c r="I190" s="2">
        <v>256000</v>
      </c>
    </row>
    <row r="191" spans="5:9" x14ac:dyDescent="0.2">
      <c r="E191" s="4">
        <v>297</v>
      </c>
      <c r="F191" s="2">
        <v>152000</v>
      </c>
      <c r="H191" s="4">
        <v>460</v>
      </c>
      <c r="I191" s="2">
        <v>110000</v>
      </c>
    </row>
    <row r="192" spans="5:9" x14ac:dyDescent="0.2">
      <c r="E192" s="4">
        <v>298</v>
      </c>
      <c r="F192" s="2">
        <v>239000</v>
      </c>
      <c r="H192" s="4">
        <v>461</v>
      </c>
      <c r="I192" s="2">
        <v>263435</v>
      </c>
    </row>
    <row r="193" spans="5:9" x14ac:dyDescent="0.2">
      <c r="E193" s="4">
        <v>299</v>
      </c>
      <c r="F193" s="2">
        <v>175000</v>
      </c>
      <c r="H193" s="4">
        <v>462</v>
      </c>
      <c r="I193" s="2">
        <v>155000</v>
      </c>
    </row>
    <row r="194" spans="5:9" x14ac:dyDescent="0.2">
      <c r="E194" s="4">
        <v>300</v>
      </c>
      <c r="F194" s="2">
        <v>158500</v>
      </c>
      <c r="H194" s="4">
        <v>467</v>
      </c>
      <c r="I194" s="2">
        <v>167000</v>
      </c>
    </row>
    <row r="195" spans="5:9" x14ac:dyDescent="0.2">
      <c r="E195" s="4">
        <v>302</v>
      </c>
      <c r="F195" s="2">
        <v>267000</v>
      </c>
      <c r="H195" s="4">
        <v>471</v>
      </c>
      <c r="I195" s="2">
        <v>212000</v>
      </c>
    </row>
    <row r="196" spans="5:9" x14ac:dyDescent="0.2">
      <c r="E196" s="4">
        <v>303</v>
      </c>
      <c r="F196" s="2">
        <v>205000</v>
      </c>
      <c r="H196" s="4">
        <v>473</v>
      </c>
      <c r="I196" s="2">
        <v>148000</v>
      </c>
    </row>
    <row r="197" spans="5:9" x14ac:dyDescent="0.2">
      <c r="E197" s="4">
        <v>305</v>
      </c>
      <c r="F197" s="2">
        <v>295000</v>
      </c>
      <c r="H197" s="4">
        <v>474</v>
      </c>
      <c r="I197" s="2">
        <v>440000</v>
      </c>
    </row>
    <row r="198" spans="5:9" x14ac:dyDescent="0.2">
      <c r="E198" s="4">
        <v>308</v>
      </c>
      <c r="F198" s="2">
        <v>89500</v>
      </c>
      <c r="H198" s="4">
        <v>475</v>
      </c>
      <c r="I198" s="2">
        <v>251000</v>
      </c>
    </row>
    <row r="199" spans="5:9" x14ac:dyDescent="0.2">
      <c r="E199" s="4">
        <v>309</v>
      </c>
      <c r="F199" s="2">
        <v>82500</v>
      </c>
      <c r="H199" s="4">
        <v>476</v>
      </c>
      <c r="I199" s="2">
        <v>132500</v>
      </c>
    </row>
    <row r="200" spans="5:9" x14ac:dyDescent="0.2">
      <c r="E200" s="4">
        <v>311</v>
      </c>
      <c r="F200" s="2">
        <v>165600</v>
      </c>
      <c r="H200" s="4">
        <v>477</v>
      </c>
      <c r="I200" s="2">
        <v>208900</v>
      </c>
    </row>
    <row r="201" spans="5:9" x14ac:dyDescent="0.2">
      <c r="E201" s="4">
        <v>315</v>
      </c>
      <c r="F201" s="2">
        <v>178000</v>
      </c>
      <c r="H201" s="4">
        <v>479</v>
      </c>
      <c r="I201" s="2">
        <v>297000</v>
      </c>
    </row>
    <row r="202" spans="5:9" x14ac:dyDescent="0.2">
      <c r="E202" s="4">
        <v>318</v>
      </c>
      <c r="F202" s="2">
        <v>270000</v>
      </c>
      <c r="H202" s="4">
        <v>481</v>
      </c>
      <c r="I202" s="2">
        <v>326000</v>
      </c>
    </row>
    <row r="203" spans="5:9" x14ac:dyDescent="0.2">
      <c r="E203" s="4">
        <v>321</v>
      </c>
      <c r="F203" s="2">
        <v>342643</v>
      </c>
      <c r="H203" s="4">
        <v>482</v>
      </c>
      <c r="I203" s="2">
        <v>374000</v>
      </c>
    </row>
    <row r="204" spans="5:9" x14ac:dyDescent="0.2">
      <c r="E204" s="4">
        <v>325</v>
      </c>
      <c r="F204" s="2">
        <v>242000</v>
      </c>
      <c r="H204" s="4">
        <v>483</v>
      </c>
      <c r="I204" s="2">
        <v>155000</v>
      </c>
    </row>
    <row r="205" spans="5:9" x14ac:dyDescent="0.2">
      <c r="E205" s="4">
        <v>326</v>
      </c>
      <c r="F205" s="2">
        <v>87000</v>
      </c>
      <c r="H205" s="4">
        <v>484</v>
      </c>
      <c r="I205" s="2">
        <v>164000</v>
      </c>
    </row>
    <row r="206" spans="5:9" x14ac:dyDescent="0.2">
      <c r="E206" s="4">
        <v>328</v>
      </c>
      <c r="F206" s="2">
        <v>145250</v>
      </c>
      <c r="H206" s="4">
        <v>485</v>
      </c>
      <c r="I206" s="2">
        <v>132500</v>
      </c>
    </row>
    <row r="207" spans="5:9" x14ac:dyDescent="0.2">
      <c r="E207" s="4">
        <v>329</v>
      </c>
      <c r="F207" s="2">
        <v>214500</v>
      </c>
      <c r="H207" s="4">
        <v>487</v>
      </c>
      <c r="I207" s="2">
        <v>156000</v>
      </c>
    </row>
    <row r="208" spans="5:9" x14ac:dyDescent="0.2">
      <c r="E208" s="4">
        <v>330</v>
      </c>
      <c r="F208" s="2">
        <v>78000</v>
      </c>
      <c r="H208" s="4">
        <v>490</v>
      </c>
      <c r="I208" s="2">
        <v>86000</v>
      </c>
    </row>
    <row r="209" spans="5:9" x14ac:dyDescent="0.2">
      <c r="E209" s="4">
        <v>331</v>
      </c>
      <c r="F209" s="2">
        <v>119000</v>
      </c>
      <c r="H209" s="4">
        <v>492</v>
      </c>
      <c r="I209" s="2">
        <v>133000</v>
      </c>
    </row>
    <row r="210" spans="5:9" x14ac:dyDescent="0.2">
      <c r="E210" s="4">
        <v>340</v>
      </c>
      <c r="F210" s="2">
        <v>155000</v>
      </c>
      <c r="H210" s="4">
        <v>497</v>
      </c>
      <c r="I210" s="2">
        <v>430000</v>
      </c>
    </row>
    <row r="211" spans="5:9" x14ac:dyDescent="0.2">
      <c r="E211" s="4">
        <v>341</v>
      </c>
      <c r="F211" s="2">
        <v>202900</v>
      </c>
      <c r="H211" s="4">
        <v>498</v>
      </c>
      <c r="I211" s="2">
        <v>184000</v>
      </c>
    </row>
    <row r="212" spans="5:9" x14ac:dyDescent="0.2">
      <c r="E212" s="4">
        <v>342</v>
      </c>
      <c r="F212" s="2">
        <v>82000</v>
      </c>
      <c r="H212" s="4">
        <v>503</v>
      </c>
      <c r="I212" s="2">
        <v>140000</v>
      </c>
    </row>
    <row r="213" spans="5:9" x14ac:dyDescent="0.2">
      <c r="E213" s="4">
        <v>343</v>
      </c>
      <c r="F213" s="2">
        <v>87500</v>
      </c>
      <c r="H213" s="4">
        <v>504</v>
      </c>
      <c r="I213" s="2">
        <v>289000</v>
      </c>
    </row>
    <row r="214" spans="5:9" x14ac:dyDescent="0.2">
      <c r="E214" s="4">
        <v>344</v>
      </c>
      <c r="F214" s="2">
        <v>266000</v>
      </c>
      <c r="H214" s="4">
        <v>510</v>
      </c>
      <c r="I214" s="2">
        <v>124500</v>
      </c>
    </row>
    <row r="215" spans="5:9" x14ac:dyDescent="0.2">
      <c r="E215" s="4">
        <v>345</v>
      </c>
      <c r="F215" s="2">
        <v>85000</v>
      </c>
      <c r="H215" s="4">
        <v>511</v>
      </c>
      <c r="I215" s="2">
        <v>164900</v>
      </c>
    </row>
    <row r="216" spans="5:9" x14ac:dyDescent="0.2">
      <c r="E216" s="4">
        <v>346</v>
      </c>
      <c r="F216" s="2">
        <v>140200</v>
      </c>
      <c r="H216" s="4">
        <v>513</v>
      </c>
      <c r="I216" s="2">
        <v>129900</v>
      </c>
    </row>
    <row r="217" spans="5:9" x14ac:dyDescent="0.2">
      <c r="E217" s="4">
        <v>347</v>
      </c>
      <c r="F217" s="2">
        <v>151500</v>
      </c>
      <c r="H217" s="4">
        <v>516</v>
      </c>
      <c r="I217" s="2">
        <v>402861</v>
      </c>
    </row>
    <row r="218" spans="5:9" x14ac:dyDescent="0.2">
      <c r="E218" s="4">
        <v>351</v>
      </c>
      <c r="F218" s="2">
        <v>318061</v>
      </c>
      <c r="H218" s="4">
        <v>519</v>
      </c>
      <c r="I218" s="2">
        <v>211000</v>
      </c>
    </row>
    <row r="219" spans="5:9" x14ac:dyDescent="0.2">
      <c r="E219" s="4">
        <v>353</v>
      </c>
      <c r="F219" s="2">
        <v>95000</v>
      </c>
      <c r="H219" s="4">
        <v>524</v>
      </c>
      <c r="I219" s="2">
        <v>184750</v>
      </c>
    </row>
    <row r="220" spans="5:9" x14ac:dyDescent="0.2">
      <c r="E220" s="4">
        <v>354</v>
      </c>
      <c r="F220" s="2">
        <v>105900</v>
      </c>
      <c r="H220" s="4">
        <v>525</v>
      </c>
      <c r="I220" s="2">
        <v>315750</v>
      </c>
    </row>
    <row r="221" spans="5:9" x14ac:dyDescent="0.2">
      <c r="E221" s="4">
        <v>355</v>
      </c>
      <c r="F221" s="2">
        <v>140000</v>
      </c>
      <c r="H221" s="4">
        <v>528</v>
      </c>
      <c r="I221" s="2">
        <v>446261</v>
      </c>
    </row>
    <row r="222" spans="5:9" x14ac:dyDescent="0.2">
      <c r="E222" s="4">
        <v>359</v>
      </c>
      <c r="F222" s="2">
        <v>130000</v>
      </c>
      <c r="H222" s="4">
        <v>529</v>
      </c>
      <c r="I222" s="2">
        <v>86000</v>
      </c>
    </row>
    <row r="223" spans="5:9" x14ac:dyDescent="0.2">
      <c r="E223" s="4">
        <v>363</v>
      </c>
      <c r="F223" s="2">
        <v>198500</v>
      </c>
      <c r="H223" s="4">
        <v>530</v>
      </c>
      <c r="I223" s="2">
        <v>200624</v>
      </c>
    </row>
    <row r="224" spans="5:9" x14ac:dyDescent="0.2">
      <c r="E224" s="4">
        <v>364</v>
      </c>
      <c r="F224" s="2">
        <v>118000</v>
      </c>
      <c r="H224" s="4">
        <v>531</v>
      </c>
      <c r="I224" s="2">
        <v>175000</v>
      </c>
    </row>
    <row r="225" spans="5:9" x14ac:dyDescent="0.2">
      <c r="E225" s="4">
        <v>366</v>
      </c>
      <c r="F225" s="2">
        <v>147000</v>
      </c>
      <c r="H225" s="4">
        <v>536</v>
      </c>
      <c r="I225" s="2">
        <v>107500</v>
      </c>
    </row>
    <row r="226" spans="5:9" x14ac:dyDescent="0.2">
      <c r="E226" s="4">
        <v>368</v>
      </c>
      <c r="F226" s="2">
        <v>165000</v>
      </c>
      <c r="H226" s="4">
        <v>540</v>
      </c>
      <c r="I226" s="2">
        <v>272000</v>
      </c>
    </row>
    <row r="227" spans="5:9" x14ac:dyDescent="0.2">
      <c r="E227" s="4">
        <v>369</v>
      </c>
      <c r="F227" s="2">
        <v>132000</v>
      </c>
      <c r="H227" s="4">
        <v>541</v>
      </c>
      <c r="I227" s="2">
        <v>315000</v>
      </c>
    </row>
    <row r="228" spans="5:9" x14ac:dyDescent="0.2">
      <c r="E228" s="4">
        <v>371</v>
      </c>
      <c r="F228" s="2">
        <v>172400</v>
      </c>
      <c r="H228" s="4">
        <v>543</v>
      </c>
      <c r="I228" s="2">
        <v>213250</v>
      </c>
    </row>
    <row r="229" spans="5:9" x14ac:dyDescent="0.2">
      <c r="E229" s="4">
        <v>372</v>
      </c>
      <c r="F229" s="2">
        <v>134432</v>
      </c>
      <c r="H229" s="4">
        <v>544</v>
      </c>
      <c r="I229" s="2">
        <v>133000</v>
      </c>
    </row>
    <row r="230" spans="5:9" x14ac:dyDescent="0.2">
      <c r="E230" s="4">
        <v>375</v>
      </c>
      <c r="F230" s="2">
        <v>219500</v>
      </c>
      <c r="H230" s="4">
        <v>545</v>
      </c>
      <c r="I230" s="2">
        <v>179665</v>
      </c>
    </row>
    <row r="231" spans="5:9" x14ac:dyDescent="0.2">
      <c r="E231" s="4">
        <v>377</v>
      </c>
      <c r="F231" s="2">
        <v>148000</v>
      </c>
      <c r="H231" s="4">
        <v>548</v>
      </c>
      <c r="I231" s="2">
        <v>129500</v>
      </c>
    </row>
    <row r="232" spans="5:9" x14ac:dyDescent="0.2">
      <c r="E232" s="4">
        <v>378</v>
      </c>
      <c r="F232" s="2">
        <v>340000</v>
      </c>
      <c r="H232" s="4">
        <v>549</v>
      </c>
      <c r="I232" s="2">
        <v>125000</v>
      </c>
    </row>
    <row r="233" spans="5:9" x14ac:dyDescent="0.2">
      <c r="E233" s="4">
        <v>380</v>
      </c>
      <c r="F233" s="2">
        <v>179000</v>
      </c>
      <c r="H233" s="4">
        <v>555</v>
      </c>
      <c r="I233" s="2">
        <v>284000</v>
      </c>
    </row>
    <row r="234" spans="5:9" x14ac:dyDescent="0.2">
      <c r="E234" s="4">
        <v>381</v>
      </c>
      <c r="F234" s="2">
        <v>127000</v>
      </c>
      <c r="H234" s="4">
        <v>557</v>
      </c>
      <c r="I234" s="2">
        <v>141000</v>
      </c>
    </row>
    <row r="235" spans="5:9" x14ac:dyDescent="0.2">
      <c r="E235" s="4">
        <v>383</v>
      </c>
      <c r="F235" s="2">
        <v>213500</v>
      </c>
      <c r="H235" s="4">
        <v>561</v>
      </c>
      <c r="I235" s="2">
        <v>121500</v>
      </c>
    </row>
    <row r="236" spans="5:9" x14ac:dyDescent="0.2">
      <c r="E236" s="4">
        <v>384</v>
      </c>
      <c r="F236" s="2">
        <v>76000</v>
      </c>
      <c r="H236" s="4">
        <v>562</v>
      </c>
      <c r="I236" s="2">
        <v>170000</v>
      </c>
    </row>
    <row r="237" spans="5:9" x14ac:dyDescent="0.2">
      <c r="E237" s="4">
        <v>386</v>
      </c>
      <c r="F237" s="2">
        <v>192000</v>
      </c>
      <c r="H237" s="4">
        <v>563</v>
      </c>
      <c r="I237" s="2">
        <v>108000</v>
      </c>
    </row>
    <row r="238" spans="5:9" x14ac:dyDescent="0.2">
      <c r="E238" s="4">
        <v>387</v>
      </c>
      <c r="F238" s="2">
        <v>81000</v>
      </c>
      <c r="H238" s="4">
        <v>565</v>
      </c>
      <c r="I238" s="2">
        <v>268000</v>
      </c>
    </row>
    <row r="239" spans="5:9" x14ac:dyDescent="0.2">
      <c r="E239" s="4">
        <v>389</v>
      </c>
      <c r="F239" s="2">
        <v>191000</v>
      </c>
      <c r="H239" s="4">
        <v>566</v>
      </c>
      <c r="I239" s="2">
        <v>128000</v>
      </c>
    </row>
    <row r="240" spans="5:9" x14ac:dyDescent="0.2">
      <c r="E240" s="4">
        <v>393</v>
      </c>
      <c r="F240" s="2">
        <v>106500</v>
      </c>
      <c r="H240" s="4">
        <v>569</v>
      </c>
      <c r="I240" s="2">
        <v>316600</v>
      </c>
    </row>
    <row r="241" spans="5:9" x14ac:dyDescent="0.2">
      <c r="E241" s="4">
        <v>394</v>
      </c>
      <c r="F241" s="2">
        <v>100000</v>
      </c>
      <c r="H241" s="4">
        <v>570</v>
      </c>
      <c r="I241" s="2">
        <v>135960</v>
      </c>
    </row>
    <row r="242" spans="5:9" x14ac:dyDescent="0.2">
      <c r="E242" s="4">
        <v>395</v>
      </c>
      <c r="F242" s="2">
        <v>109000</v>
      </c>
      <c r="H242" s="4">
        <v>572</v>
      </c>
      <c r="I242" s="2">
        <v>120000</v>
      </c>
    </row>
    <row r="243" spans="5:9" x14ac:dyDescent="0.2">
      <c r="E243" s="4">
        <v>397</v>
      </c>
      <c r="F243" s="2">
        <v>123000</v>
      </c>
      <c r="H243" s="4">
        <v>578</v>
      </c>
      <c r="I243" s="2">
        <v>164500</v>
      </c>
    </row>
    <row r="244" spans="5:9" x14ac:dyDescent="0.2">
      <c r="E244" s="4">
        <v>398</v>
      </c>
      <c r="F244" s="2">
        <v>169500</v>
      </c>
      <c r="H244" s="4">
        <v>583</v>
      </c>
      <c r="I244" s="2">
        <v>118500</v>
      </c>
    </row>
    <row r="245" spans="5:9" x14ac:dyDescent="0.2">
      <c r="E245" s="4">
        <v>399</v>
      </c>
      <c r="F245" s="2">
        <v>67000</v>
      </c>
      <c r="H245" s="4">
        <v>586</v>
      </c>
      <c r="I245" s="2">
        <v>369900</v>
      </c>
    </row>
    <row r="246" spans="5:9" x14ac:dyDescent="0.2">
      <c r="E246" s="4">
        <v>402</v>
      </c>
      <c r="F246" s="2">
        <v>164990</v>
      </c>
      <c r="H246" s="4">
        <v>587</v>
      </c>
      <c r="I246" s="2">
        <v>130000</v>
      </c>
    </row>
    <row r="247" spans="5:9" x14ac:dyDescent="0.2">
      <c r="E247" s="4">
        <v>403</v>
      </c>
      <c r="F247" s="2">
        <v>108000</v>
      </c>
      <c r="H247" s="4">
        <v>588</v>
      </c>
      <c r="I247" s="2">
        <v>137000</v>
      </c>
    </row>
    <row r="248" spans="5:9" x14ac:dyDescent="0.2">
      <c r="E248" s="4">
        <v>404</v>
      </c>
      <c r="F248" s="2">
        <v>258000</v>
      </c>
      <c r="H248" s="4">
        <v>589</v>
      </c>
      <c r="I248" s="2">
        <v>143000</v>
      </c>
    </row>
    <row r="249" spans="5:9" x14ac:dyDescent="0.2">
      <c r="E249" s="4">
        <v>405</v>
      </c>
      <c r="F249" s="2">
        <v>168000</v>
      </c>
      <c r="H249" s="4">
        <v>592</v>
      </c>
      <c r="I249" s="2">
        <v>451950</v>
      </c>
    </row>
    <row r="250" spans="5:9" x14ac:dyDescent="0.2">
      <c r="E250" s="4">
        <v>407</v>
      </c>
      <c r="F250" s="2">
        <v>115000</v>
      </c>
      <c r="H250" s="4">
        <v>593</v>
      </c>
      <c r="I250" s="2">
        <v>138000</v>
      </c>
    </row>
    <row r="251" spans="5:9" x14ac:dyDescent="0.2">
      <c r="E251" s="4">
        <v>408</v>
      </c>
      <c r="F251" s="2">
        <v>177000</v>
      </c>
      <c r="H251" s="4">
        <v>594</v>
      </c>
      <c r="I251" s="2">
        <v>140000</v>
      </c>
    </row>
    <row r="252" spans="5:9" x14ac:dyDescent="0.2">
      <c r="E252" s="4">
        <v>409</v>
      </c>
      <c r="F252" s="2">
        <v>280000</v>
      </c>
      <c r="H252" s="4">
        <v>596</v>
      </c>
      <c r="I252" s="2">
        <v>319000</v>
      </c>
    </row>
    <row r="253" spans="5:9" x14ac:dyDescent="0.2">
      <c r="E253" s="4">
        <v>411</v>
      </c>
      <c r="F253" s="2">
        <v>60000</v>
      </c>
      <c r="H253" s="4">
        <v>599</v>
      </c>
      <c r="I253" s="2">
        <v>217500</v>
      </c>
    </row>
    <row r="254" spans="5:9" x14ac:dyDescent="0.2">
      <c r="E254" s="4">
        <v>414</v>
      </c>
      <c r="F254" s="2">
        <v>115000</v>
      </c>
      <c r="H254" s="4">
        <v>600</v>
      </c>
      <c r="I254" s="2">
        <v>151000</v>
      </c>
    </row>
    <row r="255" spans="5:9" x14ac:dyDescent="0.2">
      <c r="E255" s="4">
        <v>415</v>
      </c>
      <c r="F255" s="2">
        <v>228000</v>
      </c>
      <c r="H255" s="4">
        <v>601</v>
      </c>
      <c r="I255" s="2">
        <v>275000</v>
      </c>
    </row>
    <row r="256" spans="5:9" x14ac:dyDescent="0.2">
      <c r="E256" s="4">
        <v>416</v>
      </c>
      <c r="F256" s="2">
        <v>181134</v>
      </c>
      <c r="H256" s="4">
        <v>603</v>
      </c>
      <c r="I256" s="2">
        <v>220000</v>
      </c>
    </row>
    <row r="257" spans="5:9" x14ac:dyDescent="0.2">
      <c r="E257" s="4">
        <v>417</v>
      </c>
      <c r="F257" s="2">
        <v>149500</v>
      </c>
      <c r="H257" s="4">
        <v>605</v>
      </c>
      <c r="I257" s="2">
        <v>221000</v>
      </c>
    </row>
    <row r="258" spans="5:9" x14ac:dyDescent="0.2">
      <c r="E258" s="4">
        <v>422</v>
      </c>
      <c r="F258" s="2">
        <v>215000</v>
      </c>
      <c r="H258" s="4">
        <v>607</v>
      </c>
      <c r="I258" s="2">
        <v>152000</v>
      </c>
    </row>
    <row r="259" spans="5:9" x14ac:dyDescent="0.2">
      <c r="E259" s="4">
        <v>423</v>
      </c>
      <c r="F259" s="2">
        <v>113000</v>
      </c>
      <c r="H259" s="4">
        <v>608</v>
      </c>
      <c r="I259" s="2">
        <v>225000</v>
      </c>
    </row>
    <row r="260" spans="5:9" x14ac:dyDescent="0.2">
      <c r="E260" s="4">
        <v>426</v>
      </c>
      <c r="F260" s="2">
        <v>135000</v>
      </c>
      <c r="H260" s="4">
        <v>610</v>
      </c>
      <c r="I260" s="2">
        <v>118500</v>
      </c>
    </row>
    <row r="261" spans="5:9" x14ac:dyDescent="0.2">
      <c r="E261" s="4">
        <v>428</v>
      </c>
      <c r="F261" s="2">
        <v>109008</v>
      </c>
      <c r="H261" s="4">
        <v>611</v>
      </c>
      <c r="I261" s="2">
        <v>313000</v>
      </c>
    </row>
    <row r="262" spans="5:9" x14ac:dyDescent="0.2">
      <c r="E262" s="4">
        <v>431</v>
      </c>
      <c r="F262" s="2">
        <v>85400</v>
      </c>
      <c r="H262" s="4">
        <v>613</v>
      </c>
      <c r="I262" s="2">
        <v>261500</v>
      </c>
    </row>
    <row r="263" spans="5:9" x14ac:dyDescent="0.2">
      <c r="E263" s="4">
        <v>432</v>
      </c>
      <c r="F263" s="2">
        <v>79900</v>
      </c>
      <c r="H263" s="4">
        <v>615</v>
      </c>
      <c r="I263" s="2">
        <v>75500</v>
      </c>
    </row>
    <row r="264" spans="5:9" x14ac:dyDescent="0.2">
      <c r="E264" s="4">
        <v>434</v>
      </c>
      <c r="F264" s="2">
        <v>181000</v>
      </c>
      <c r="H264" s="4">
        <v>616</v>
      </c>
      <c r="I264" s="2">
        <v>137500</v>
      </c>
    </row>
    <row r="265" spans="5:9" x14ac:dyDescent="0.2">
      <c r="E265" s="4">
        <v>437</v>
      </c>
      <c r="F265" s="2">
        <v>116000</v>
      </c>
      <c r="H265" s="4">
        <v>617</v>
      </c>
      <c r="I265" s="2">
        <v>183200</v>
      </c>
    </row>
    <row r="266" spans="5:9" x14ac:dyDescent="0.2">
      <c r="E266" s="4">
        <v>438</v>
      </c>
      <c r="F266" s="2">
        <v>119000</v>
      </c>
      <c r="H266" s="4">
        <v>620</v>
      </c>
      <c r="I266" s="2">
        <v>305000</v>
      </c>
    </row>
    <row r="267" spans="5:9" x14ac:dyDescent="0.2">
      <c r="E267" s="4">
        <v>439</v>
      </c>
      <c r="F267" s="2">
        <v>90350</v>
      </c>
      <c r="H267" s="4">
        <v>621</v>
      </c>
      <c r="I267" s="2">
        <v>67000</v>
      </c>
    </row>
    <row r="268" spans="5:9" x14ac:dyDescent="0.2">
      <c r="E268" s="4">
        <v>440</v>
      </c>
      <c r="F268" s="2">
        <v>110000</v>
      </c>
      <c r="H268" s="4">
        <v>625</v>
      </c>
      <c r="I268" s="2">
        <v>165150</v>
      </c>
    </row>
    <row r="269" spans="5:9" x14ac:dyDescent="0.2">
      <c r="E269" s="4">
        <v>442</v>
      </c>
      <c r="F269" s="2">
        <v>118000</v>
      </c>
      <c r="H269" s="4">
        <v>628</v>
      </c>
      <c r="I269" s="2">
        <v>153000</v>
      </c>
    </row>
    <row r="270" spans="5:9" x14ac:dyDescent="0.2">
      <c r="E270" s="4">
        <v>443</v>
      </c>
      <c r="F270" s="2">
        <v>162900</v>
      </c>
      <c r="H270" s="4">
        <v>630</v>
      </c>
      <c r="I270" s="2">
        <v>168500</v>
      </c>
    </row>
    <row r="271" spans="5:9" x14ac:dyDescent="0.2">
      <c r="E271" s="4">
        <v>444</v>
      </c>
      <c r="F271" s="2">
        <v>172500</v>
      </c>
      <c r="H271" s="4">
        <v>635</v>
      </c>
      <c r="I271" s="2">
        <v>144000</v>
      </c>
    </row>
    <row r="272" spans="5:9" x14ac:dyDescent="0.2">
      <c r="E272" s="4">
        <v>446</v>
      </c>
      <c r="F272" s="2">
        <v>127500</v>
      </c>
      <c r="H272" s="4">
        <v>640</v>
      </c>
      <c r="I272" s="2">
        <v>264561</v>
      </c>
    </row>
    <row r="273" spans="5:9" x14ac:dyDescent="0.2">
      <c r="E273" s="4">
        <v>447</v>
      </c>
      <c r="F273" s="2">
        <v>190000</v>
      </c>
      <c r="H273" s="4">
        <v>642</v>
      </c>
      <c r="I273" s="2">
        <v>226000</v>
      </c>
    </row>
    <row r="274" spans="5:9" x14ac:dyDescent="0.2">
      <c r="E274" s="4">
        <v>448</v>
      </c>
      <c r="F274" s="2">
        <v>199900</v>
      </c>
      <c r="H274" s="4">
        <v>643</v>
      </c>
      <c r="I274" s="2">
        <v>345000</v>
      </c>
    </row>
    <row r="275" spans="5:9" x14ac:dyDescent="0.2">
      <c r="E275" s="4">
        <v>449</v>
      </c>
      <c r="F275" s="2">
        <v>119500</v>
      </c>
      <c r="H275" s="4">
        <v>645</v>
      </c>
      <c r="I275" s="2">
        <v>370878</v>
      </c>
    </row>
    <row r="276" spans="5:9" x14ac:dyDescent="0.2">
      <c r="E276" s="4">
        <v>450</v>
      </c>
      <c r="F276" s="2">
        <v>120000</v>
      </c>
      <c r="H276" s="4">
        <v>646</v>
      </c>
      <c r="I276" s="2">
        <v>143250</v>
      </c>
    </row>
    <row r="277" spans="5:9" x14ac:dyDescent="0.2">
      <c r="E277" s="4">
        <v>451</v>
      </c>
      <c r="F277" s="2">
        <v>110000</v>
      </c>
      <c r="H277" s="4">
        <v>650</v>
      </c>
      <c r="I277" s="2">
        <v>84500</v>
      </c>
    </row>
    <row r="278" spans="5:9" x14ac:dyDescent="0.2">
      <c r="E278" s="4">
        <v>454</v>
      </c>
      <c r="F278" s="2">
        <v>210000</v>
      </c>
      <c r="H278" s="4">
        <v>652</v>
      </c>
      <c r="I278" s="2">
        <v>108000</v>
      </c>
    </row>
    <row r="279" spans="5:9" x14ac:dyDescent="0.2">
      <c r="E279" s="4">
        <v>456</v>
      </c>
      <c r="F279" s="2">
        <v>175500</v>
      </c>
      <c r="H279" s="4">
        <v>655</v>
      </c>
      <c r="I279" s="2">
        <v>350000</v>
      </c>
    </row>
    <row r="280" spans="5:9" x14ac:dyDescent="0.2">
      <c r="E280" s="4">
        <v>457</v>
      </c>
      <c r="F280" s="2">
        <v>98000</v>
      </c>
      <c r="H280" s="4">
        <v>657</v>
      </c>
      <c r="I280" s="2">
        <v>145500</v>
      </c>
    </row>
    <row r="281" spans="5:9" x14ac:dyDescent="0.2">
      <c r="E281" s="4">
        <v>459</v>
      </c>
      <c r="F281" s="2">
        <v>161000</v>
      </c>
      <c r="H281" s="4">
        <v>660</v>
      </c>
      <c r="I281" s="2">
        <v>167000</v>
      </c>
    </row>
    <row r="282" spans="5:9" x14ac:dyDescent="0.2">
      <c r="E282" s="4">
        <v>463</v>
      </c>
      <c r="F282" s="2">
        <v>62383</v>
      </c>
      <c r="H282" s="4">
        <v>662</v>
      </c>
      <c r="I282" s="2">
        <v>402000</v>
      </c>
    </row>
    <row r="283" spans="5:9" x14ac:dyDescent="0.2">
      <c r="E283" s="4">
        <v>464</v>
      </c>
      <c r="F283" s="2">
        <v>188700</v>
      </c>
      <c r="H283" s="4">
        <v>663</v>
      </c>
      <c r="I283" s="2">
        <v>110000</v>
      </c>
    </row>
    <row r="284" spans="5:9" x14ac:dyDescent="0.2">
      <c r="E284" s="4">
        <v>465</v>
      </c>
      <c r="F284" s="2">
        <v>124000</v>
      </c>
      <c r="H284" s="4">
        <v>664</v>
      </c>
      <c r="I284" s="2">
        <v>137500</v>
      </c>
    </row>
    <row r="285" spans="5:9" x14ac:dyDescent="0.2">
      <c r="E285" s="4">
        <v>466</v>
      </c>
      <c r="F285" s="2">
        <v>178740</v>
      </c>
      <c r="H285" s="4">
        <v>665</v>
      </c>
      <c r="I285" s="2">
        <v>423000</v>
      </c>
    </row>
    <row r="286" spans="5:9" x14ac:dyDescent="0.2">
      <c r="E286" s="4">
        <v>468</v>
      </c>
      <c r="F286" s="2">
        <v>146500</v>
      </c>
      <c r="H286" s="4">
        <v>668</v>
      </c>
      <c r="I286" s="2">
        <v>193500</v>
      </c>
    </row>
    <row r="287" spans="5:9" x14ac:dyDescent="0.2">
      <c r="E287" s="4">
        <v>469</v>
      </c>
      <c r="F287" s="2">
        <v>250000</v>
      </c>
      <c r="H287" s="4">
        <v>669</v>
      </c>
      <c r="I287" s="2">
        <v>168000</v>
      </c>
    </row>
    <row r="288" spans="5:9" x14ac:dyDescent="0.2">
      <c r="E288" s="4">
        <v>470</v>
      </c>
      <c r="F288" s="2">
        <v>187000</v>
      </c>
      <c r="H288" s="4">
        <v>671</v>
      </c>
      <c r="I288" s="2">
        <v>173500</v>
      </c>
    </row>
    <row r="289" spans="5:9" x14ac:dyDescent="0.2">
      <c r="E289" s="4">
        <v>472</v>
      </c>
      <c r="F289" s="2">
        <v>190000</v>
      </c>
      <c r="H289" s="4">
        <v>672</v>
      </c>
      <c r="I289" s="2">
        <v>103600</v>
      </c>
    </row>
    <row r="290" spans="5:9" x14ac:dyDescent="0.2">
      <c r="E290" s="4">
        <v>478</v>
      </c>
      <c r="F290" s="2">
        <v>380000</v>
      </c>
      <c r="H290" s="4">
        <v>673</v>
      </c>
      <c r="I290" s="2">
        <v>165000</v>
      </c>
    </row>
    <row r="291" spans="5:9" x14ac:dyDescent="0.2">
      <c r="E291" s="4">
        <v>480</v>
      </c>
      <c r="F291" s="2">
        <v>89471</v>
      </c>
      <c r="H291" s="4">
        <v>674</v>
      </c>
      <c r="I291" s="2">
        <v>257500</v>
      </c>
    </row>
    <row r="292" spans="5:9" x14ac:dyDescent="0.2">
      <c r="E292" s="4">
        <v>486</v>
      </c>
      <c r="F292" s="2">
        <v>147000</v>
      </c>
      <c r="H292" s="4">
        <v>675</v>
      </c>
      <c r="I292" s="2">
        <v>140000</v>
      </c>
    </row>
    <row r="293" spans="5:9" x14ac:dyDescent="0.2">
      <c r="E293" s="4">
        <v>488</v>
      </c>
      <c r="F293" s="2">
        <v>175000</v>
      </c>
      <c r="H293" s="4">
        <v>677</v>
      </c>
      <c r="I293" s="2">
        <v>87000</v>
      </c>
    </row>
    <row r="294" spans="5:9" x14ac:dyDescent="0.2">
      <c r="E294" s="4">
        <v>489</v>
      </c>
      <c r="F294" s="2">
        <v>160000</v>
      </c>
      <c r="H294" s="4">
        <v>680</v>
      </c>
      <c r="I294" s="2">
        <v>128500</v>
      </c>
    </row>
    <row r="295" spans="5:9" x14ac:dyDescent="0.2">
      <c r="E295" s="4">
        <v>491</v>
      </c>
      <c r="F295" s="2">
        <v>115000</v>
      </c>
      <c r="H295" s="4">
        <v>683</v>
      </c>
      <c r="I295" s="2">
        <v>173000</v>
      </c>
    </row>
    <row r="296" spans="5:9" x14ac:dyDescent="0.2">
      <c r="E296" s="4">
        <v>493</v>
      </c>
      <c r="F296" s="2">
        <v>172785</v>
      </c>
      <c r="H296" s="4">
        <v>684</v>
      </c>
      <c r="I296" s="2">
        <v>285000</v>
      </c>
    </row>
    <row r="297" spans="5:9" x14ac:dyDescent="0.2">
      <c r="E297" s="4">
        <v>494</v>
      </c>
      <c r="F297" s="2">
        <v>155000</v>
      </c>
      <c r="H297" s="4">
        <v>686</v>
      </c>
      <c r="I297" s="2">
        <v>207500</v>
      </c>
    </row>
    <row r="298" spans="5:9" x14ac:dyDescent="0.2">
      <c r="E298" s="4">
        <v>495</v>
      </c>
      <c r="F298" s="2">
        <v>91300</v>
      </c>
      <c r="H298" s="4">
        <v>689</v>
      </c>
      <c r="I298" s="2">
        <v>392000</v>
      </c>
    </row>
    <row r="299" spans="5:9" x14ac:dyDescent="0.2">
      <c r="E299" s="4">
        <v>496</v>
      </c>
      <c r="F299" s="2">
        <v>34900</v>
      </c>
      <c r="H299" s="4">
        <v>691</v>
      </c>
      <c r="I299" s="2">
        <v>141000</v>
      </c>
    </row>
    <row r="300" spans="5:9" x14ac:dyDescent="0.2">
      <c r="E300" s="4">
        <v>499</v>
      </c>
      <c r="F300" s="2">
        <v>130000</v>
      </c>
      <c r="H300" s="4">
        <v>693</v>
      </c>
      <c r="I300" s="2">
        <v>335000</v>
      </c>
    </row>
    <row r="301" spans="5:9" x14ac:dyDescent="0.2">
      <c r="E301" s="4">
        <v>500</v>
      </c>
      <c r="F301" s="2">
        <v>120000</v>
      </c>
      <c r="H301" s="4">
        <v>696</v>
      </c>
      <c r="I301" s="2">
        <v>176000</v>
      </c>
    </row>
    <row r="302" spans="5:9" x14ac:dyDescent="0.2">
      <c r="E302" s="4">
        <v>501</v>
      </c>
      <c r="F302" s="2">
        <v>113000</v>
      </c>
      <c r="H302" s="4">
        <v>699</v>
      </c>
      <c r="I302" s="2">
        <v>138500</v>
      </c>
    </row>
    <row r="303" spans="5:9" x14ac:dyDescent="0.2">
      <c r="E303" s="4">
        <v>502</v>
      </c>
      <c r="F303" s="2">
        <v>226700</v>
      </c>
      <c r="H303" s="4">
        <v>701</v>
      </c>
      <c r="I303" s="2">
        <v>312500</v>
      </c>
    </row>
    <row r="304" spans="5:9" x14ac:dyDescent="0.2">
      <c r="E304" s="4">
        <v>505</v>
      </c>
      <c r="F304" s="2">
        <v>147000</v>
      </c>
      <c r="H304" s="4">
        <v>705</v>
      </c>
      <c r="I304" s="2">
        <v>213000</v>
      </c>
    </row>
    <row r="305" spans="5:9" x14ac:dyDescent="0.2">
      <c r="E305" s="4">
        <v>506</v>
      </c>
      <c r="F305" s="2">
        <v>124500</v>
      </c>
      <c r="H305" s="4">
        <v>707</v>
      </c>
      <c r="I305" s="2">
        <v>302000</v>
      </c>
    </row>
    <row r="306" spans="5:9" x14ac:dyDescent="0.2">
      <c r="E306" s="4">
        <v>507</v>
      </c>
      <c r="F306" s="2">
        <v>215000</v>
      </c>
      <c r="H306" s="4">
        <v>708</v>
      </c>
      <c r="I306" s="2">
        <v>254000</v>
      </c>
    </row>
    <row r="307" spans="5:9" x14ac:dyDescent="0.2">
      <c r="E307" s="4">
        <v>508</v>
      </c>
      <c r="F307" s="2">
        <v>208300</v>
      </c>
      <c r="H307" s="4">
        <v>713</v>
      </c>
      <c r="I307" s="2">
        <v>189000</v>
      </c>
    </row>
    <row r="308" spans="5:9" x14ac:dyDescent="0.2">
      <c r="E308" s="4">
        <v>509</v>
      </c>
      <c r="F308" s="2">
        <v>161000</v>
      </c>
      <c r="H308" s="4">
        <v>714</v>
      </c>
      <c r="I308" s="2">
        <v>129000</v>
      </c>
    </row>
    <row r="309" spans="5:9" x14ac:dyDescent="0.2">
      <c r="E309" s="4">
        <v>512</v>
      </c>
      <c r="F309" s="2">
        <v>202665</v>
      </c>
      <c r="H309" s="4">
        <v>719</v>
      </c>
      <c r="I309" s="2">
        <v>341000</v>
      </c>
    </row>
    <row r="310" spans="5:9" x14ac:dyDescent="0.2">
      <c r="E310" s="4">
        <v>514</v>
      </c>
      <c r="F310" s="2">
        <v>134000</v>
      </c>
      <c r="H310" s="4">
        <v>721</v>
      </c>
      <c r="I310" s="2">
        <v>275000</v>
      </c>
    </row>
    <row r="311" spans="5:9" x14ac:dyDescent="0.2">
      <c r="E311" s="4">
        <v>515</v>
      </c>
      <c r="F311" s="2">
        <v>96500</v>
      </c>
      <c r="H311" s="4">
        <v>722</v>
      </c>
      <c r="I311" s="2">
        <v>143000</v>
      </c>
    </row>
    <row r="312" spans="5:9" x14ac:dyDescent="0.2">
      <c r="E312" s="4">
        <v>517</v>
      </c>
      <c r="F312" s="2">
        <v>158000</v>
      </c>
      <c r="H312" s="4">
        <v>725</v>
      </c>
      <c r="I312" s="2">
        <v>320000</v>
      </c>
    </row>
    <row r="313" spans="5:9" x14ac:dyDescent="0.2">
      <c r="E313" s="4">
        <v>518</v>
      </c>
      <c r="F313" s="2">
        <v>265000</v>
      </c>
      <c r="H313" s="4">
        <v>727</v>
      </c>
      <c r="I313" s="2">
        <v>222000</v>
      </c>
    </row>
    <row r="314" spans="5:9" x14ac:dyDescent="0.2">
      <c r="E314" s="4">
        <v>520</v>
      </c>
      <c r="F314" s="2">
        <v>234000</v>
      </c>
      <c r="H314" s="4">
        <v>728</v>
      </c>
      <c r="I314" s="2">
        <v>194500</v>
      </c>
    </row>
    <row r="315" spans="5:9" x14ac:dyDescent="0.2">
      <c r="E315" s="4">
        <v>521</v>
      </c>
      <c r="F315" s="2">
        <v>106250</v>
      </c>
      <c r="H315" s="4">
        <v>729</v>
      </c>
      <c r="I315" s="2">
        <v>110000</v>
      </c>
    </row>
    <row r="316" spans="5:9" x14ac:dyDescent="0.2">
      <c r="E316" s="4">
        <v>522</v>
      </c>
      <c r="F316" s="2">
        <v>150000</v>
      </c>
      <c r="H316" s="4">
        <v>731</v>
      </c>
      <c r="I316" s="2">
        <v>236500</v>
      </c>
    </row>
    <row r="317" spans="5:9" x14ac:dyDescent="0.2">
      <c r="E317" s="4">
        <v>523</v>
      </c>
      <c r="F317" s="2">
        <v>159000</v>
      </c>
      <c r="H317" s="4">
        <v>732</v>
      </c>
      <c r="I317" s="2">
        <v>187500</v>
      </c>
    </row>
    <row r="318" spans="5:9" x14ac:dyDescent="0.2">
      <c r="E318" s="4">
        <v>526</v>
      </c>
      <c r="F318" s="2">
        <v>176000</v>
      </c>
      <c r="H318" s="4">
        <v>734</v>
      </c>
      <c r="I318" s="2">
        <v>131400</v>
      </c>
    </row>
    <row r="319" spans="5:9" x14ac:dyDescent="0.2">
      <c r="E319" s="4">
        <v>527</v>
      </c>
      <c r="F319" s="2">
        <v>132000</v>
      </c>
      <c r="H319" s="4">
        <v>739</v>
      </c>
      <c r="I319" s="2">
        <v>179000</v>
      </c>
    </row>
    <row r="320" spans="5:9" x14ac:dyDescent="0.2">
      <c r="E320" s="4">
        <v>532</v>
      </c>
      <c r="F320" s="2">
        <v>128000</v>
      </c>
      <c r="H320" s="4">
        <v>742</v>
      </c>
      <c r="I320" s="2">
        <v>142000</v>
      </c>
    </row>
    <row r="321" spans="5:9" x14ac:dyDescent="0.2">
      <c r="E321" s="4">
        <v>533</v>
      </c>
      <c r="F321" s="2">
        <v>107500</v>
      </c>
      <c r="H321" s="4">
        <v>745</v>
      </c>
      <c r="I321" s="2">
        <v>180000</v>
      </c>
    </row>
    <row r="322" spans="5:9" x14ac:dyDescent="0.2">
      <c r="E322" s="4">
        <v>534</v>
      </c>
      <c r="F322" s="2">
        <v>39300</v>
      </c>
      <c r="H322" s="4">
        <v>749</v>
      </c>
      <c r="I322" s="2">
        <v>260400</v>
      </c>
    </row>
    <row r="323" spans="5:9" x14ac:dyDescent="0.2">
      <c r="E323" s="4">
        <v>535</v>
      </c>
      <c r="F323" s="2">
        <v>178000</v>
      </c>
      <c r="H323" s="4">
        <v>753</v>
      </c>
      <c r="I323" s="2">
        <v>217000</v>
      </c>
    </row>
    <row r="324" spans="5:9" x14ac:dyDescent="0.2">
      <c r="E324" s="4">
        <v>537</v>
      </c>
      <c r="F324" s="2">
        <v>188000</v>
      </c>
      <c r="H324" s="4">
        <v>755</v>
      </c>
      <c r="I324" s="2">
        <v>156000</v>
      </c>
    </row>
    <row r="325" spans="5:9" x14ac:dyDescent="0.2">
      <c r="E325" s="4">
        <v>538</v>
      </c>
      <c r="F325" s="2">
        <v>111250</v>
      </c>
      <c r="H325" s="4">
        <v>764</v>
      </c>
      <c r="I325" s="2">
        <v>337000</v>
      </c>
    </row>
    <row r="326" spans="5:9" x14ac:dyDescent="0.2">
      <c r="E326" s="4">
        <v>539</v>
      </c>
      <c r="F326" s="2">
        <v>158000</v>
      </c>
      <c r="H326" s="4">
        <v>765</v>
      </c>
      <c r="I326" s="2">
        <v>270000</v>
      </c>
    </row>
    <row r="327" spans="5:9" x14ac:dyDescent="0.2">
      <c r="E327" s="4">
        <v>542</v>
      </c>
      <c r="F327" s="2">
        <v>248000</v>
      </c>
      <c r="H327" s="4">
        <v>768</v>
      </c>
      <c r="I327" s="2">
        <v>160000</v>
      </c>
    </row>
    <row r="328" spans="5:9" x14ac:dyDescent="0.2">
      <c r="E328" s="4">
        <v>546</v>
      </c>
      <c r="F328" s="2">
        <v>229000</v>
      </c>
      <c r="H328" s="4">
        <v>770</v>
      </c>
      <c r="I328" s="2">
        <v>538000</v>
      </c>
    </row>
    <row r="329" spans="5:9" x14ac:dyDescent="0.2">
      <c r="E329" s="4">
        <v>547</v>
      </c>
      <c r="F329" s="2">
        <v>210000</v>
      </c>
      <c r="H329" s="4">
        <v>771</v>
      </c>
      <c r="I329" s="2">
        <v>134900</v>
      </c>
    </row>
    <row r="330" spans="5:9" x14ac:dyDescent="0.2">
      <c r="E330" s="4">
        <v>550</v>
      </c>
      <c r="F330" s="2">
        <v>263000</v>
      </c>
      <c r="H330" s="4">
        <v>773</v>
      </c>
      <c r="I330" s="2">
        <v>107000</v>
      </c>
    </row>
    <row r="331" spans="5:9" x14ac:dyDescent="0.2">
      <c r="E331" s="4">
        <v>551</v>
      </c>
      <c r="F331" s="2">
        <v>140000</v>
      </c>
      <c r="H331" s="4">
        <v>776</v>
      </c>
      <c r="I331" s="2">
        <v>162000</v>
      </c>
    </row>
    <row r="332" spans="5:9" x14ac:dyDescent="0.2">
      <c r="E332" s="4">
        <v>552</v>
      </c>
      <c r="F332" s="2">
        <v>112500</v>
      </c>
      <c r="H332" s="4">
        <v>778</v>
      </c>
      <c r="I332" s="2">
        <v>142500</v>
      </c>
    </row>
    <row r="333" spans="5:9" x14ac:dyDescent="0.2">
      <c r="E333" s="4">
        <v>553</v>
      </c>
      <c r="F333" s="2">
        <v>255500</v>
      </c>
      <c r="H333" s="4">
        <v>780</v>
      </c>
      <c r="I333" s="2">
        <v>135000</v>
      </c>
    </row>
    <row r="334" spans="5:9" x14ac:dyDescent="0.2">
      <c r="E334" s="4">
        <v>554</v>
      </c>
      <c r="F334" s="2">
        <v>108000</v>
      </c>
      <c r="H334" s="4">
        <v>784</v>
      </c>
      <c r="I334" s="2">
        <v>165500</v>
      </c>
    </row>
    <row r="335" spans="5:9" x14ac:dyDescent="0.2">
      <c r="E335" s="4">
        <v>556</v>
      </c>
      <c r="F335" s="2">
        <v>113000</v>
      </c>
      <c r="H335" s="4">
        <v>787</v>
      </c>
      <c r="I335" s="2">
        <v>139000</v>
      </c>
    </row>
    <row r="336" spans="5:9" x14ac:dyDescent="0.2">
      <c r="E336" s="4">
        <v>558</v>
      </c>
      <c r="F336" s="2">
        <v>108000</v>
      </c>
      <c r="H336" s="4">
        <v>788</v>
      </c>
      <c r="I336" s="2">
        <v>233000</v>
      </c>
    </row>
    <row r="337" spans="5:9" x14ac:dyDescent="0.2">
      <c r="E337" s="4">
        <v>559</v>
      </c>
      <c r="F337" s="2">
        <v>175000</v>
      </c>
      <c r="H337" s="4">
        <v>792</v>
      </c>
      <c r="I337" s="2">
        <v>146800</v>
      </c>
    </row>
    <row r="338" spans="5:9" x14ac:dyDescent="0.2">
      <c r="E338" s="4">
        <v>560</v>
      </c>
      <c r="F338" s="2">
        <v>234000</v>
      </c>
      <c r="H338" s="4">
        <v>793</v>
      </c>
      <c r="I338" s="2">
        <v>269790</v>
      </c>
    </row>
    <row r="339" spans="5:9" x14ac:dyDescent="0.2">
      <c r="E339" s="4">
        <v>564</v>
      </c>
      <c r="F339" s="2">
        <v>185000</v>
      </c>
      <c r="H339" s="4">
        <v>800</v>
      </c>
      <c r="I339" s="2">
        <v>175000</v>
      </c>
    </row>
    <row r="340" spans="5:9" x14ac:dyDescent="0.2">
      <c r="E340" s="4">
        <v>567</v>
      </c>
      <c r="F340" s="2">
        <v>325000</v>
      </c>
      <c r="H340" s="4">
        <v>801</v>
      </c>
      <c r="I340" s="2">
        <v>200000</v>
      </c>
    </row>
    <row r="341" spans="5:9" x14ac:dyDescent="0.2">
      <c r="E341" s="4">
        <v>568</v>
      </c>
      <c r="F341" s="2">
        <v>214000</v>
      </c>
      <c r="H341" s="4">
        <v>802</v>
      </c>
      <c r="I341" s="2">
        <v>109900</v>
      </c>
    </row>
    <row r="342" spans="5:9" x14ac:dyDescent="0.2">
      <c r="E342" s="4">
        <v>571</v>
      </c>
      <c r="F342" s="2">
        <v>142600</v>
      </c>
      <c r="H342" s="4">
        <v>803</v>
      </c>
      <c r="I342" s="2">
        <v>189000</v>
      </c>
    </row>
    <row r="343" spans="5:9" x14ac:dyDescent="0.2">
      <c r="E343" s="4">
        <v>573</v>
      </c>
      <c r="F343" s="2">
        <v>224500</v>
      </c>
      <c r="H343" s="4">
        <v>808</v>
      </c>
      <c r="I343" s="2">
        <v>223500</v>
      </c>
    </row>
    <row r="344" spans="5:9" x14ac:dyDescent="0.2">
      <c r="E344" s="4">
        <v>574</v>
      </c>
      <c r="F344" s="2">
        <v>170000</v>
      </c>
      <c r="H344" s="4">
        <v>809</v>
      </c>
      <c r="I344" s="2">
        <v>159950</v>
      </c>
    </row>
    <row r="345" spans="5:9" x14ac:dyDescent="0.2">
      <c r="E345" s="4">
        <v>575</v>
      </c>
      <c r="F345" s="2">
        <v>139000</v>
      </c>
      <c r="H345" s="4">
        <v>811</v>
      </c>
      <c r="I345" s="2">
        <v>181000</v>
      </c>
    </row>
    <row r="346" spans="5:9" x14ac:dyDescent="0.2">
      <c r="E346" s="4">
        <v>576</v>
      </c>
      <c r="F346" s="2">
        <v>118500</v>
      </c>
      <c r="H346" s="4">
        <v>812</v>
      </c>
      <c r="I346" s="2">
        <v>144500</v>
      </c>
    </row>
    <row r="347" spans="5:9" x14ac:dyDescent="0.2">
      <c r="E347" s="4">
        <v>577</v>
      </c>
      <c r="F347" s="2">
        <v>145000</v>
      </c>
      <c r="H347" s="4">
        <v>818</v>
      </c>
      <c r="I347" s="2">
        <v>271000</v>
      </c>
    </row>
    <row r="348" spans="5:9" x14ac:dyDescent="0.2">
      <c r="E348" s="4">
        <v>579</v>
      </c>
      <c r="F348" s="2">
        <v>146000</v>
      </c>
      <c r="H348" s="4">
        <v>819</v>
      </c>
      <c r="I348" s="2">
        <v>155000</v>
      </c>
    </row>
    <row r="349" spans="5:9" x14ac:dyDescent="0.2">
      <c r="E349" s="4">
        <v>580</v>
      </c>
      <c r="F349" s="2">
        <v>131500</v>
      </c>
      <c r="H349" s="4">
        <v>820</v>
      </c>
      <c r="I349" s="2">
        <v>224000</v>
      </c>
    </row>
    <row r="350" spans="5:9" x14ac:dyDescent="0.2">
      <c r="E350" s="4">
        <v>581</v>
      </c>
      <c r="F350" s="2">
        <v>181900</v>
      </c>
      <c r="H350" s="4">
        <v>826</v>
      </c>
      <c r="I350" s="2">
        <v>385000</v>
      </c>
    </row>
    <row r="351" spans="5:9" x14ac:dyDescent="0.2">
      <c r="E351" s="4">
        <v>582</v>
      </c>
      <c r="F351" s="2">
        <v>253293</v>
      </c>
      <c r="H351" s="4">
        <v>827</v>
      </c>
      <c r="I351" s="2">
        <v>109500</v>
      </c>
    </row>
    <row r="352" spans="5:9" x14ac:dyDescent="0.2">
      <c r="E352" s="4">
        <v>584</v>
      </c>
      <c r="F352" s="2">
        <v>325000</v>
      </c>
      <c r="H352" s="4">
        <v>831</v>
      </c>
      <c r="I352" s="2">
        <v>166000</v>
      </c>
    </row>
    <row r="353" spans="5:9" x14ac:dyDescent="0.2">
      <c r="E353" s="4">
        <v>585</v>
      </c>
      <c r="F353" s="2">
        <v>133000</v>
      </c>
      <c r="H353" s="4">
        <v>833</v>
      </c>
      <c r="I353" s="2">
        <v>237000</v>
      </c>
    </row>
    <row r="354" spans="5:9" x14ac:dyDescent="0.2">
      <c r="E354" s="4">
        <v>590</v>
      </c>
      <c r="F354" s="2">
        <v>79500</v>
      </c>
      <c r="H354" s="4">
        <v>835</v>
      </c>
      <c r="I354" s="2">
        <v>139950</v>
      </c>
    </row>
    <row r="355" spans="5:9" x14ac:dyDescent="0.2">
      <c r="E355" s="4">
        <v>591</v>
      </c>
      <c r="F355" s="2">
        <v>185900</v>
      </c>
      <c r="H355" s="4">
        <v>837</v>
      </c>
      <c r="I355" s="2">
        <v>153500</v>
      </c>
    </row>
    <row r="356" spans="5:9" x14ac:dyDescent="0.2">
      <c r="E356" s="4">
        <v>595</v>
      </c>
      <c r="F356" s="2">
        <v>110000</v>
      </c>
      <c r="H356" s="4">
        <v>838</v>
      </c>
      <c r="I356" s="2">
        <v>100000</v>
      </c>
    </row>
    <row r="357" spans="5:9" x14ac:dyDescent="0.2">
      <c r="E357" s="4">
        <v>597</v>
      </c>
      <c r="F357" s="2">
        <v>114504</v>
      </c>
      <c r="H357" s="4">
        <v>843</v>
      </c>
      <c r="I357" s="2">
        <v>174900</v>
      </c>
    </row>
    <row r="358" spans="5:9" x14ac:dyDescent="0.2">
      <c r="E358" s="4">
        <v>598</v>
      </c>
      <c r="F358" s="2">
        <v>194201</v>
      </c>
      <c r="H358" s="4">
        <v>846</v>
      </c>
      <c r="I358" s="2">
        <v>171000</v>
      </c>
    </row>
    <row r="359" spans="5:9" x14ac:dyDescent="0.2">
      <c r="E359" s="4">
        <v>602</v>
      </c>
      <c r="F359" s="2">
        <v>141000</v>
      </c>
      <c r="H359" s="4">
        <v>847</v>
      </c>
      <c r="I359" s="2">
        <v>213000</v>
      </c>
    </row>
    <row r="360" spans="5:9" x14ac:dyDescent="0.2">
      <c r="E360" s="4">
        <v>604</v>
      </c>
      <c r="F360" s="2">
        <v>151000</v>
      </c>
      <c r="H360" s="4">
        <v>848</v>
      </c>
      <c r="I360" s="2">
        <v>133500</v>
      </c>
    </row>
    <row r="361" spans="5:9" x14ac:dyDescent="0.2">
      <c r="E361" s="4">
        <v>606</v>
      </c>
      <c r="F361" s="2">
        <v>205000</v>
      </c>
      <c r="H361" s="4">
        <v>851</v>
      </c>
      <c r="I361" s="2">
        <v>131500</v>
      </c>
    </row>
    <row r="362" spans="5:9" x14ac:dyDescent="0.2">
      <c r="E362" s="4">
        <v>609</v>
      </c>
      <c r="F362" s="2">
        <v>359100</v>
      </c>
      <c r="H362" s="4">
        <v>855</v>
      </c>
      <c r="I362" s="2">
        <v>170000</v>
      </c>
    </row>
    <row r="363" spans="5:9" x14ac:dyDescent="0.2">
      <c r="E363" s="4">
        <v>612</v>
      </c>
      <c r="F363" s="2">
        <v>148000</v>
      </c>
      <c r="H363" s="4">
        <v>856</v>
      </c>
      <c r="I363" s="2">
        <v>127000</v>
      </c>
    </row>
    <row r="364" spans="5:9" x14ac:dyDescent="0.2">
      <c r="E364" s="4">
        <v>614</v>
      </c>
      <c r="F364" s="2">
        <v>147000</v>
      </c>
      <c r="H364" s="4">
        <v>857</v>
      </c>
      <c r="I364" s="2">
        <v>147000</v>
      </c>
    </row>
    <row r="365" spans="5:9" x14ac:dyDescent="0.2">
      <c r="E365" s="4">
        <v>618</v>
      </c>
      <c r="F365" s="2">
        <v>105500</v>
      </c>
      <c r="H365" s="4">
        <v>860</v>
      </c>
      <c r="I365" s="2">
        <v>250000</v>
      </c>
    </row>
    <row r="366" spans="5:9" x14ac:dyDescent="0.2">
      <c r="E366" s="4">
        <v>619</v>
      </c>
      <c r="F366" s="2">
        <v>314813</v>
      </c>
      <c r="H366" s="4">
        <v>862</v>
      </c>
      <c r="I366" s="2">
        <v>131500</v>
      </c>
    </row>
    <row r="367" spans="5:9" x14ac:dyDescent="0.2">
      <c r="E367" s="4">
        <v>622</v>
      </c>
      <c r="F367" s="2">
        <v>240000</v>
      </c>
      <c r="H367" s="4">
        <v>864</v>
      </c>
      <c r="I367" s="2">
        <v>132500</v>
      </c>
    </row>
    <row r="368" spans="5:9" x14ac:dyDescent="0.2">
      <c r="E368" s="4">
        <v>623</v>
      </c>
      <c r="F368" s="2">
        <v>135000</v>
      </c>
      <c r="H368" s="4">
        <v>866</v>
      </c>
      <c r="I368" s="2">
        <v>148500</v>
      </c>
    </row>
    <row r="369" spans="5:9" x14ac:dyDescent="0.2">
      <c r="E369" s="4">
        <v>624</v>
      </c>
      <c r="F369" s="2">
        <v>168500</v>
      </c>
      <c r="H369" s="4">
        <v>868</v>
      </c>
      <c r="I369" s="2">
        <v>129000</v>
      </c>
    </row>
    <row r="370" spans="5:9" x14ac:dyDescent="0.2">
      <c r="E370" s="4">
        <v>626</v>
      </c>
      <c r="F370" s="2">
        <v>160000</v>
      </c>
      <c r="H370" s="4">
        <v>870</v>
      </c>
      <c r="I370" s="2">
        <v>236000</v>
      </c>
    </row>
    <row r="371" spans="5:9" x14ac:dyDescent="0.2">
      <c r="E371" s="4">
        <v>627</v>
      </c>
      <c r="F371" s="2">
        <v>139900</v>
      </c>
      <c r="H371" s="4">
        <v>877</v>
      </c>
      <c r="I371" s="2">
        <v>132250</v>
      </c>
    </row>
    <row r="372" spans="5:9" x14ac:dyDescent="0.2">
      <c r="E372" s="4">
        <v>629</v>
      </c>
      <c r="F372" s="2">
        <v>135000</v>
      </c>
      <c r="H372" s="4">
        <v>878</v>
      </c>
      <c r="I372" s="2">
        <v>350000</v>
      </c>
    </row>
    <row r="373" spans="5:9" x14ac:dyDescent="0.2">
      <c r="E373" s="4">
        <v>631</v>
      </c>
      <c r="F373" s="2">
        <v>124000</v>
      </c>
      <c r="H373" s="4">
        <v>879</v>
      </c>
      <c r="I373" s="2">
        <v>148000</v>
      </c>
    </row>
    <row r="374" spans="5:9" x14ac:dyDescent="0.2">
      <c r="E374" s="4">
        <v>632</v>
      </c>
      <c r="F374" s="2">
        <v>209500</v>
      </c>
      <c r="H374" s="4">
        <v>880</v>
      </c>
      <c r="I374" s="2">
        <v>136500</v>
      </c>
    </row>
    <row r="375" spans="5:9" x14ac:dyDescent="0.2">
      <c r="E375" s="4">
        <v>633</v>
      </c>
      <c r="F375" s="2">
        <v>82500</v>
      </c>
      <c r="H375" s="4">
        <v>881</v>
      </c>
      <c r="I375" s="2">
        <v>157000</v>
      </c>
    </row>
    <row r="376" spans="5:9" x14ac:dyDescent="0.2">
      <c r="E376" s="4">
        <v>634</v>
      </c>
      <c r="F376" s="2">
        <v>139400</v>
      </c>
      <c r="H376" s="4">
        <v>884</v>
      </c>
      <c r="I376" s="2">
        <v>118500</v>
      </c>
    </row>
    <row r="377" spans="5:9" x14ac:dyDescent="0.2">
      <c r="E377" s="4">
        <v>636</v>
      </c>
      <c r="F377" s="2">
        <v>200000</v>
      </c>
      <c r="H377" s="4">
        <v>886</v>
      </c>
      <c r="I377" s="2">
        <v>328900</v>
      </c>
    </row>
    <row r="378" spans="5:9" x14ac:dyDescent="0.2">
      <c r="E378" s="4">
        <v>637</v>
      </c>
      <c r="F378" s="2">
        <v>60000</v>
      </c>
      <c r="H378" s="4">
        <v>889</v>
      </c>
      <c r="I378" s="2">
        <v>268000</v>
      </c>
    </row>
    <row r="379" spans="5:9" x14ac:dyDescent="0.2">
      <c r="E379" s="4">
        <v>638</v>
      </c>
      <c r="F379" s="2">
        <v>93000</v>
      </c>
      <c r="H379" s="4">
        <v>890</v>
      </c>
      <c r="I379" s="2">
        <v>149500</v>
      </c>
    </row>
    <row r="380" spans="5:9" x14ac:dyDescent="0.2">
      <c r="E380" s="4">
        <v>639</v>
      </c>
      <c r="F380" s="2">
        <v>85000</v>
      </c>
      <c r="H380" s="4">
        <v>894</v>
      </c>
      <c r="I380" s="2">
        <v>165000</v>
      </c>
    </row>
    <row r="381" spans="5:9" x14ac:dyDescent="0.2">
      <c r="E381" s="4">
        <v>641</v>
      </c>
      <c r="F381" s="2">
        <v>274000</v>
      </c>
      <c r="H381" s="4">
        <v>896</v>
      </c>
      <c r="I381" s="2">
        <v>140000</v>
      </c>
    </row>
    <row r="382" spans="5:9" x14ac:dyDescent="0.2">
      <c r="E382" s="4">
        <v>644</v>
      </c>
      <c r="F382" s="2">
        <v>152000</v>
      </c>
      <c r="H382" s="4">
        <v>899</v>
      </c>
      <c r="I382" s="2">
        <v>611657</v>
      </c>
    </row>
    <row r="383" spans="5:9" x14ac:dyDescent="0.2">
      <c r="E383" s="4">
        <v>647</v>
      </c>
      <c r="F383" s="2">
        <v>98300</v>
      </c>
      <c r="H383" s="4">
        <v>902</v>
      </c>
      <c r="I383" s="2">
        <v>153000</v>
      </c>
    </row>
    <row r="384" spans="5:9" x14ac:dyDescent="0.2">
      <c r="E384" s="4">
        <v>648</v>
      </c>
      <c r="F384" s="2">
        <v>155000</v>
      </c>
      <c r="H384" s="4">
        <v>906</v>
      </c>
      <c r="I384" s="2">
        <v>128000</v>
      </c>
    </row>
    <row r="385" spans="5:9" x14ac:dyDescent="0.2">
      <c r="E385" s="4">
        <v>649</v>
      </c>
      <c r="F385" s="2">
        <v>155000</v>
      </c>
      <c r="H385" s="4">
        <v>907</v>
      </c>
      <c r="I385" s="2">
        <v>255000</v>
      </c>
    </row>
    <row r="386" spans="5:9" x14ac:dyDescent="0.2">
      <c r="E386" s="4">
        <v>651</v>
      </c>
      <c r="F386" s="2">
        <v>205950</v>
      </c>
      <c r="H386" s="4">
        <v>909</v>
      </c>
      <c r="I386" s="2">
        <v>131000</v>
      </c>
    </row>
    <row r="387" spans="5:9" x14ac:dyDescent="0.2">
      <c r="E387" s="4">
        <v>653</v>
      </c>
      <c r="F387" s="2">
        <v>191000</v>
      </c>
      <c r="H387" s="4">
        <v>917</v>
      </c>
      <c r="I387" s="2">
        <v>35311</v>
      </c>
    </row>
    <row r="388" spans="5:9" x14ac:dyDescent="0.2">
      <c r="E388" s="4">
        <v>654</v>
      </c>
      <c r="F388" s="2">
        <v>135000</v>
      </c>
      <c r="H388" s="4">
        <v>919</v>
      </c>
      <c r="I388" s="2">
        <v>238000</v>
      </c>
    </row>
    <row r="389" spans="5:9" x14ac:dyDescent="0.2">
      <c r="E389" s="4">
        <v>656</v>
      </c>
      <c r="F389" s="2">
        <v>88000</v>
      </c>
      <c r="H389" s="4">
        <v>920</v>
      </c>
      <c r="I389" s="2">
        <v>176500</v>
      </c>
    </row>
    <row r="390" spans="5:9" x14ac:dyDescent="0.2">
      <c r="E390" s="4">
        <v>658</v>
      </c>
      <c r="F390" s="2">
        <v>149000</v>
      </c>
      <c r="H390" s="4">
        <v>922</v>
      </c>
      <c r="I390" s="2">
        <v>145900</v>
      </c>
    </row>
    <row r="391" spans="5:9" x14ac:dyDescent="0.2">
      <c r="E391" s="4">
        <v>659</v>
      </c>
      <c r="F391" s="2">
        <v>97500</v>
      </c>
      <c r="H391" s="4">
        <v>924</v>
      </c>
      <c r="I391" s="2">
        <v>193000</v>
      </c>
    </row>
    <row r="392" spans="5:9" x14ac:dyDescent="0.2">
      <c r="E392" s="4">
        <v>661</v>
      </c>
      <c r="F392" s="2">
        <v>197900</v>
      </c>
      <c r="H392" s="4">
        <v>925</v>
      </c>
      <c r="I392" s="2">
        <v>207500</v>
      </c>
    </row>
    <row r="393" spans="5:9" x14ac:dyDescent="0.2">
      <c r="E393" s="4">
        <v>666</v>
      </c>
      <c r="F393" s="2">
        <v>230500</v>
      </c>
      <c r="H393" s="4">
        <v>935</v>
      </c>
      <c r="I393" s="2">
        <v>242000</v>
      </c>
    </row>
    <row r="394" spans="5:9" x14ac:dyDescent="0.2">
      <c r="E394" s="4">
        <v>667</v>
      </c>
      <c r="F394" s="2">
        <v>129000</v>
      </c>
      <c r="H394" s="4">
        <v>937</v>
      </c>
      <c r="I394" s="2">
        <v>184900</v>
      </c>
    </row>
    <row r="395" spans="5:9" x14ac:dyDescent="0.2">
      <c r="E395" s="4">
        <v>670</v>
      </c>
      <c r="F395" s="2">
        <v>137500</v>
      </c>
      <c r="H395" s="4">
        <v>942</v>
      </c>
      <c r="I395" s="2">
        <v>214000</v>
      </c>
    </row>
    <row r="396" spans="5:9" x14ac:dyDescent="0.2">
      <c r="E396" s="4">
        <v>676</v>
      </c>
      <c r="F396" s="2">
        <v>148500</v>
      </c>
      <c r="H396" s="4">
        <v>943</v>
      </c>
      <c r="I396" s="2">
        <v>150000</v>
      </c>
    </row>
    <row r="397" spans="5:9" x14ac:dyDescent="0.2">
      <c r="E397" s="4">
        <v>678</v>
      </c>
      <c r="F397" s="2">
        <v>109500</v>
      </c>
      <c r="H397" s="4">
        <v>947</v>
      </c>
      <c r="I397" s="2">
        <v>143000</v>
      </c>
    </row>
    <row r="398" spans="5:9" x14ac:dyDescent="0.2">
      <c r="E398" s="4">
        <v>679</v>
      </c>
      <c r="F398" s="2">
        <v>372500</v>
      </c>
      <c r="H398" s="4">
        <v>948</v>
      </c>
      <c r="I398" s="2">
        <v>270000</v>
      </c>
    </row>
    <row r="399" spans="5:9" x14ac:dyDescent="0.2">
      <c r="E399" s="4">
        <v>681</v>
      </c>
      <c r="F399" s="2">
        <v>143000</v>
      </c>
      <c r="H399" s="4">
        <v>950</v>
      </c>
      <c r="I399" s="2">
        <v>197500</v>
      </c>
    </row>
    <row r="400" spans="5:9" x14ac:dyDescent="0.2">
      <c r="E400" s="4">
        <v>682</v>
      </c>
      <c r="F400" s="2">
        <v>159434</v>
      </c>
      <c r="H400" s="4">
        <v>951</v>
      </c>
      <c r="I400" s="2">
        <v>129000</v>
      </c>
    </row>
    <row r="401" spans="5:9" x14ac:dyDescent="0.2">
      <c r="E401" s="4">
        <v>685</v>
      </c>
      <c r="F401" s="2">
        <v>221000</v>
      </c>
      <c r="H401" s="4">
        <v>952</v>
      </c>
      <c r="I401" s="2">
        <v>119900</v>
      </c>
    </row>
    <row r="402" spans="5:9" x14ac:dyDescent="0.2">
      <c r="E402" s="4">
        <v>687</v>
      </c>
      <c r="F402" s="2">
        <v>227875</v>
      </c>
      <c r="H402" s="4">
        <v>959</v>
      </c>
      <c r="I402" s="2">
        <v>185000</v>
      </c>
    </row>
    <row r="403" spans="5:9" x14ac:dyDescent="0.2">
      <c r="E403" s="4">
        <v>688</v>
      </c>
      <c r="F403" s="2">
        <v>148800</v>
      </c>
      <c r="H403" s="4">
        <v>960</v>
      </c>
      <c r="I403" s="2">
        <v>155000</v>
      </c>
    </row>
    <row r="404" spans="5:9" x14ac:dyDescent="0.2">
      <c r="E404" s="4">
        <v>690</v>
      </c>
      <c r="F404" s="2">
        <v>194700</v>
      </c>
      <c r="H404" s="4">
        <v>961</v>
      </c>
      <c r="I404" s="2">
        <v>116500</v>
      </c>
    </row>
    <row r="405" spans="5:9" x14ac:dyDescent="0.2">
      <c r="E405" s="4">
        <v>692</v>
      </c>
      <c r="F405" s="2">
        <v>755000</v>
      </c>
      <c r="H405" s="4">
        <v>962</v>
      </c>
      <c r="I405" s="2">
        <v>272000</v>
      </c>
    </row>
    <row r="406" spans="5:9" x14ac:dyDescent="0.2">
      <c r="E406" s="4">
        <v>694</v>
      </c>
      <c r="F406" s="2">
        <v>108480</v>
      </c>
      <c r="H406" s="4">
        <v>963</v>
      </c>
      <c r="I406" s="2">
        <v>155000</v>
      </c>
    </row>
    <row r="407" spans="5:9" x14ac:dyDescent="0.2">
      <c r="E407" s="4">
        <v>695</v>
      </c>
      <c r="F407" s="2">
        <v>141500</v>
      </c>
      <c r="H407" s="4">
        <v>965</v>
      </c>
      <c r="I407" s="2">
        <v>214900</v>
      </c>
    </row>
    <row r="408" spans="5:9" x14ac:dyDescent="0.2">
      <c r="E408" s="4">
        <v>697</v>
      </c>
      <c r="F408" s="2">
        <v>89000</v>
      </c>
      <c r="H408" s="4">
        <v>967</v>
      </c>
      <c r="I408" s="2">
        <v>160000</v>
      </c>
    </row>
    <row r="409" spans="5:9" x14ac:dyDescent="0.2">
      <c r="E409" s="4">
        <v>698</v>
      </c>
      <c r="F409" s="2">
        <v>123500</v>
      </c>
      <c r="H409" s="4">
        <v>968</v>
      </c>
      <c r="I409" s="2">
        <v>135000</v>
      </c>
    </row>
    <row r="410" spans="5:9" x14ac:dyDescent="0.2">
      <c r="E410" s="4">
        <v>700</v>
      </c>
      <c r="F410" s="2">
        <v>196000</v>
      </c>
      <c r="H410" s="4">
        <v>970</v>
      </c>
      <c r="I410" s="2">
        <v>140000</v>
      </c>
    </row>
    <row r="411" spans="5:9" x14ac:dyDescent="0.2">
      <c r="E411" s="4">
        <v>702</v>
      </c>
      <c r="F411" s="2">
        <v>140000</v>
      </c>
      <c r="H411" s="4">
        <v>976</v>
      </c>
      <c r="I411" s="2">
        <v>165000</v>
      </c>
    </row>
    <row r="412" spans="5:9" x14ac:dyDescent="0.2">
      <c r="E412" s="4">
        <v>703</v>
      </c>
      <c r="F412" s="2">
        <v>361919</v>
      </c>
      <c r="H412" s="4">
        <v>978</v>
      </c>
      <c r="I412" s="2">
        <v>199900</v>
      </c>
    </row>
    <row r="413" spans="5:9" x14ac:dyDescent="0.2">
      <c r="E413" s="4">
        <v>704</v>
      </c>
      <c r="F413" s="2">
        <v>140000</v>
      </c>
      <c r="H413" s="4">
        <v>980</v>
      </c>
      <c r="I413" s="2">
        <v>139000</v>
      </c>
    </row>
    <row r="414" spans="5:9" x14ac:dyDescent="0.2">
      <c r="E414" s="4">
        <v>706</v>
      </c>
      <c r="F414" s="2">
        <v>55000</v>
      </c>
      <c r="H414" s="4">
        <v>981</v>
      </c>
      <c r="I414" s="2">
        <v>178400</v>
      </c>
    </row>
    <row r="415" spans="5:9" x14ac:dyDescent="0.2">
      <c r="E415" s="4">
        <v>709</v>
      </c>
      <c r="F415" s="2">
        <v>179540</v>
      </c>
      <c r="H415" s="4">
        <v>982</v>
      </c>
      <c r="I415" s="2">
        <v>336000</v>
      </c>
    </row>
    <row r="416" spans="5:9" x14ac:dyDescent="0.2">
      <c r="E416" s="4">
        <v>710</v>
      </c>
      <c r="F416" s="2">
        <v>109900</v>
      </c>
      <c r="H416" s="4">
        <v>986</v>
      </c>
      <c r="I416" s="2">
        <v>125000</v>
      </c>
    </row>
    <row r="417" spans="5:9" x14ac:dyDescent="0.2">
      <c r="E417" s="4">
        <v>711</v>
      </c>
      <c r="F417" s="2">
        <v>52000</v>
      </c>
      <c r="H417" s="4">
        <v>988</v>
      </c>
      <c r="I417" s="2">
        <v>395192</v>
      </c>
    </row>
    <row r="418" spans="5:9" x14ac:dyDescent="0.2">
      <c r="E418" s="4">
        <v>712</v>
      </c>
      <c r="F418" s="2">
        <v>102776</v>
      </c>
      <c r="H418" s="4">
        <v>991</v>
      </c>
      <c r="I418" s="2">
        <v>348000</v>
      </c>
    </row>
    <row r="419" spans="5:9" x14ac:dyDescent="0.2">
      <c r="E419" s="4">
        <v>715</v>
      </c>
      <c r="F419" s="2">
        <v>130500</v>
      </c>
      <c r="H419" s="4">
        <v>995</v>
      </c>
      <c r="I419" s="2">
        <v>337500</v>
      </c>
    </row>
    <row r="420" spans="5:9" x14ac:dyDescent="0.2">
      <c r="E420" s="4">
        <v>716</v>
      </c>
      <c r="F420" s="2">
        <v>165000</v>
      </c>
      <c r="H420" s="4">
        <v>996</v>
      </c>
      <c r="I420" s="2">
        <v>121600</v>
      </c>
    </row>
    <row r="421" spans="5:9" x14ac:dyDescent="0.2">
      <c r="E421" s="4">
        <v>717</v>
      </c>
      <c r="F421" s="2">
        <v>159500</v>
      </c>
      <c r="H421" s="4">
        <v>997</v>
      </c>
      <c r="I421" s="2">
        <v>136500</v>
      </c>
    </row>
    <row r="422" spans="5:9" x14ac:dyDescent="0.2">
      <c r="E422" s="4">
        <v>718</v>
      </c>
      <c r="F422" s="2">
        <v>157000</v>
      </c>
      <c r="H422" s="4">
        <v>1000</v>
      </c>
      <c r="I422" s="2">
        <v>206000</v>
      </c>
    </row>
    <row r="423" spans="5:9" x14ac:dyDescent="0.2">
      <c r="E423" s="4">
        <v>720</v>
      </c>
      <c r="F423" s="2">
        <v>128500</v>
      </c>
      <c r="H423" s="4">
        <v>1014</v>
      </c>
      <c r="I423" s="2">
        <v>85000</v>
      </c>
    </row>
    <row r="424" spans="5:9" x14ac:dyDescent="0.2">
      <c r="E424" s="4">
        <v>723</v>
      </c>
      <c r="F424" s="2">
        <v>124500</v>
      </c>
      <c r="H424" s="4">
        <v>1016</v>
      </c>
      <c r="I424" s="2">
        <v>227000</v>
      </c>
    </row>
    <row r="425" spans="5:9" x14ac:dyDescent="0.2">
      <c r="E425" s="4">
        <v>724</v>
      </c>
      <c r="F425" s="2">
        <v>135000</v>
      </c>
      <c r="H425" s="4">
        <v>1017</v>
      </c>
      <c r="I425" s="2">
        <v>203000</v>
      </c>
    </row>
    <row r="426" spans="5:9" x14ac:dyDescent="0.2">
      <c r="E426" s="4">
        <v>726</v>
      </c>
      <c r="F426" s="2">
        <v>120500</v>
      </c>
      <c r="H426" s="4">
        <v>1018</v>
      </c>
      <c r="I426" s="2">
        <v>187500</v>
      </c>
    </row>
    <row r="427" spans="5:9" x14ac:dyDescent="0.2">
      <c r="E427" s="4">
        <v>730</v>
      </c>
      <c r="F427" s="2">
        <v>103000</v>
      </c>
      <c r="H427" s="4">
        <v>1021</v>
      </c>
      <c r="I427" s="2">
        <v>176000</v>
      </c>
    </row>
    <row r="428" spans="5:9" x14ac:dyDescent="0.2">
      <c r="E428" s="4">
        <v>733</v>
      </c>
      <c r="F428" s="2">
        <v>222500</v>
      </c>
      <c r="H428" s="4">
        <v>1022</v>
      </c>
      <c r="I428" s="2">
        <v>194000</v>
      </c>
    </row>
    <row r="429" spans="5:9" x14ac:dyDescent="0.2">
      <c r="E429" s="4">
        <v>735</v>
      </c>
      <c r="F429" s="2">
        <v>108000</v>
      </c>
      <c r="H429" s="4">
        <v>1025</v>
      </c>
      <c r="I429" s="2">
        <v>287000</v>
      </c>
    </row>
    <row r="430" spans="5:9" x14ac:dyDescent="0.2">
      <c r="E430" s="4">
        <v>736</v>
      </c>
      <c r="F430" s="2">
        <v>163000</v>
      </c>
      <c r="H430" s="4">
        <v>1026</v>
      </c>
      <c r="I430" s="2">
        <v>112500</v>
      </c>
    </row>
    <row r="431" spans="5:9" x14ac:dyDescent="0.2">
      <c r="E431" s="4">
        <v>737</v>
      </c>
      <c r="F431" s="2">
        <v>93500</v>
      </c>
      <c r="H431" s="4">
        <v>1027</v>
      </c>
      <c r="I431" s="2">
        <v>167500</v>
      </c>
    </row>
    <row r="432" spans="5:9" x14ac:dyDescent="0.2">
      <c r="E432" s="4">
        <v>738</v>
      </c>
      <c r="F432" s="2">
        <v>239900</v>
      </c>
      <c r="H432" s="4">
        <v>1028</v>
      </c>
      <c r="I432" s="2">
        <v>293077</v>
      </c>
    </row>
    <row r="433" spans="5:9" x14ac:dyDescent="0.2">
      <c r="E433" s="4">
        <v>740</v>
      </c>
      <c r="F433" s="2">
        <v>190000</v>
      </c>
      <c r="H433" s="4">
        <v>1029</v>
      </c>
      <c r="I433" s="2">
        <v>105000</v>
      </c>
    </row>
    <row r="434" spans="5:9" x14ac:dyDescent="0.2">
      <c r="E434" s="4">
        <v>741</v>
      </c>
      <c r="F434" s="2">
        <v>132000</v>
      </c>
      <c r="H434" s="4">
        <v>1032</v>
      </c>
      <c r="I434" s="2">
        <v>197000</v>
      </c>
    </row>
    <row r="435" spans="5:9" x14ac:dyDescent="0.2">
      <c r="E435" s="4">
        <v>743</v>
      </c>
      <c r="F435" s="2">
        <v>179000</v>
      </c>
      <c r="H435" s="4">
        <v>1033</v>
      </c>
      <c r="I435" s="2">
        <v>310000</v>
      </c>
    </row>
    <row r="436" spans="5:9" x14ac:dyDescent="0.2">
      <c r="E436" s="4">
        <v>744</v>
      </c>
      <c r="F436" s="2">
        <v>175000</v>
      </c>
      <c r="H436" s="4">
        <v>1034</v>
      </c>
      <c r="I436" s="2">
        <v>230000</v>
      </c>
    </row>
    <row r="437" spans="5:9" x14ac:dyDescent="0.2">
      <c r="E437" s="4">
        <v>746</v>
      </c>
      <c r="F437" s="2">
        <v>299800</v>
      </c>
      <c r="H437" s="4">
        <v>1037</v>
      </c>
      <c r="I437" s="2">
        <v>315500</v>
      </c>
    </row>
    <row r="438" spans="5:9" x14ac:dyDescent="0.2">
      <c r="E438" s="4">
        <v>747</v>
      </c>
      <c r="F438" s="2">
        <v>236000</v>
      </c>
      <c r="H438" s="4">
        <v>1040</v>
      </c>
      <c r="I438" s="2">
        <v>80000</v>
      </c>
    </row>
    <row r="439" spans="5:9" x14ac:dyDescent="0.2">
      <c r="E439" s="4">
        <v>748</v>
      </c>
      <c r="F439" s="2">
        <v>265979</v>
      </c>
      <c r="H439" s="4">
        <v>1041</v>
      </c>
      <c r="I439" s="2">
        <v>155000</v>
      </c>
    </row>
    <row r="440" spans="5:9" x14ac:dyDescent="0.2">
      <c r="E440" s="4">
        <v>750</v>
      </c>
      <c r="F440" s="2">
        <v>98000</v>
      </c>
      <c r="H440" s="4">
        <v>1043</v>
      </c>
      <c r="I440" s="2">
        <v>196000</v>
      </c>
    </row>
    <row r="441" spans="5:9" x14ac:dyDescent="0.2">
      <c r="E441" s="4">
        <v>751</v>
      </c>
      <c r="F441" s="2">
        <v>96500</v>
      </c>
      <c r="H441" s="4">
        <v>1044</v>
      </c>
      <c r="I441" s="2">
        <v>262280</v>
      </c>
    </row>
    <row r="442" spans="5:9" x14ac:dyDescent="0.2">
      <c r="E442" s="4">
        <v>752</v>
      </c>
      <c r="F442" s="2">
        <v>162000</v>
      </c>
      <c r="H442" s="4">
        <v>1045</v>
      </c>
      <c r="I442" s="2">
        <v>278000</v>
      </c>
    </row>
    <row r="443" spans="5:9" x14ac:dyDescent="0.2">
      <c r="E443" s="4">
        <v>754</v>
      </c>
      <c r="F443" s="2">
        <v>275500</v>
      </c>
      <c r="H443" s="4">
        <v>1055</v>
      </c>
      <c r="I443" s="2">
        <v>255000</v>
      </c>
    </row>
    <row r="444" spans="5:9" x14ac:dyDescent="0.2">
      <c r="E444" s="4">
        <v>756</v>
      </c>
      <c r="F444" s="2">
        <v>172500</v>
      </c>
      <c r="H444" s="4">
        <v>1057</v>
      </c>
      <c r="I444" s="2">
        <v>185850</v>
      </c>
    </row>
    <row r="445" spans="5:9" x14ac:dyDescent="0.2">
      <c r="E445" s="4">
        <v>757</v>
      </c>
      <c r="F445" s="2">
        <v>212000</v>
      </c>
      <c r="H445" s="4">
        <v>1059</v>
      </c>
      <c r="I445" s="2">
        <v>335000</v>
      </c>
    </row>
    <row r="446" spans="5:9" x14ac:dyDescent="0.2">
      <c r="E446" s="4">
        <v>758</v>
      </c>
      <c r="F446" s="2">
        <v>158900</v>
      </c>
      <c r="H446" s="4">
        <v>1061</v>
      </c>
      <c r="I446" s="2">
        <v>213500</v>
      </c>
    </row>
    <row r="447" spans="5:9" x14ac:dyDescent="0.2">
      <c r="E447" s="4">
        <v>759</v>
      </c>
      <c r="F447" s="2">
        <v>179400</v>
      </c>
      <c r="H447" s="4">
        <v>1066</v>
      </c>
      <c r="I447" s="2">
        <v>328000</v>
      </c>
    </row>
    <row r="448" spans="5:9" x14ac:dyDescent="0.2">
      <c r="E448" s="4">
        <v>760</v>
      </c>
      <c r="F448" s="2">
        <v>290000</v>
      </c>
      <c r="H448" s="4">
        <v>1068</v>
      </c>
      <c r="I448" s="2">
        <v>167900</v>
      </c>
    </row>
    <row r="449" spans="5:9" x14ac:dyDescent="0.2">
      <c r="E449" s="4">
        <v>761</v>
      </c>
      <c r="F449" s="2">
        <v>127500</v>
      </c>
      <c r="H449" s="4">
        <v>1069</v>
      </c>
      <c r="I449" s="2">
        <v>151400</v>
      </c>
    </row>
    <row r="450" spans="5:9" x14ac:dyDescent="0.2">
      <c r="E450" s="4">
        <v>762</v>
      </c>
      <c r="F450" s="2">
        <v>100000</v>
      </c>
      <c r="H450" s="4">
        <v>1071</v>
      </c>
      <c r="I450" s="2">
        <v>135000</v>
      </c>
    </row>
    <row r="451" spans="5:9" x14ac:dyDescent="0.2">
      <c r="E451" s="4">
        <v>763</v>
      </c>
      <c r="F451" s="2">
        <v>215200</v>
      </c>
      <c r="H451" s="4">
        <v>1073</v>
      </c>
      <c r="I451" s="2">
        <v>91500</v>
      </c>
    </row>
    <row r="452" spans="5:9" x14ac:dyDescent="0.2">
      <c r="E452" s="4">
        <v>766</v>
      </c>
      <c r="F452" s="2">
        <v>264132</v>
      </c>
      <c r="H452" s="4">
        <v>1078</v>
      </c>
      <c r="I452" s="2">
        <v>138800</v>
      </c>
    </row>
    <row r="453" spans="5:9" x14ac:dyDescent="0.2">
      <c r="E453" s="4">
        <v>767</v>
      </c>
      <c r="F453" s="2">
        <v>196500</v>
      </c>
      <c r="H453" s="4">
        <v>1079</v>
      </c>
      <c r="I453" s="2">
        <v>155900</v>
      </c>
    </row>
    <row r="454" spans="5:9" x14ac:dyDescent="0.2">
      <c r="E454" s="4">
        <v>769</v>
      </c>
      <c r="F454" s="2">
        <v>216837</v>
      </c>
      <c r="H454" s="4">
        <v>1082</v>
      </c>
      <c r="I454" s="2">
        <v>133000</v>
      </c>
    </row>
    <row r="455" spans="5:9" x14ac:dyDescent="0.2">
      <c r="E455" s="4">
        <v>772</v>
      </c>
      <c r="F455" s="2">
        <v>102000</v>
      </c>
      <c r="H455" s="4">
        <v>1084</v>
      </c>
      <c r="I455" s="2">
        <v>160000</v>
      </c>
    </row>
    <row r="456" spans="5:9" x14ac:dyDescent="0.2">
      <c r="E456" s="4">
        <v>774</v>
      </c>
      <c r="F456" s="2">
        <v>114500</v>
      </c>
      <c r="H456" s="4">
        <v>1086</v>
      </c>
      <c r="I456" s="2">
        <v>147000</v>
      </c>
    </row>
    <row r="457" spans="5:9" x14ac:dyDescent="0.2">
      <c r="E457" s="4">
        <v>775</v>
      </c>
      <c r="F457" s="2">
        <v>395000</v>
      </c>
      <c r="H457" s="4">
        <v>1090</v>
      </c>
      <c r="I457" s="2">
        <v>197000</v>
      </c>
    </row>
    <row r="458" spans="5:9" x14ac:dyDescent="0.2">
      <c r="E458" s="4">
        <v>777</v>
      </c>
      <c r="F458" s="2">
        <v>221500</v>
      </c>
      <c r="H458" s="4">
        <v>1092</v>
      </c>
      <c r="I458" s="2">
        <v>160000</v>
      </c>
    </row>
    <row r="459" spans="5:9" x14ac:dyDescent="0.2">
      <c r="E459" s="4">
        <v>779</v>
      </c>
      <c r="F459" s="2">
        <v>144000</v>
      </c>
      <c r="H459" s="4">
        <v>1094</v>
      </c>
      <c r="I459" s="2">
        <v>146000</v>
      </c>
    </row>
    <row r="460" spans="5:9" x14ac:dyDescent="0.2">
      <c r="E460" s="4">
        <v>781</v>
      </c>
      <c r="F460" s="2">
        <v>176000</v>
      </c>
      <c r="H460" s="4">
        <v>1095</v>
      </c>
      <c r="I460" s="2">
        <v>129000</v>
      </c>
    </row>
    <row r="461" spans="5:9" x14ac:dyDescent="0.2">
      <c r="E461" s="4">
        <v>782</v>
      </c>
      <c r="F461" s="2">
        <v>175900</v>
      </c>
      <c r="H461" s="4">
        <v>1106</v>
      </c>
      <c r="I461" s="2">
        <v>325000</v>
      </c>
    </row>
    <row r="462" spans="5:9" x14ac:dyDescent="0.2">
      <c r="E462" s="4">
        <v>783</v>
      </c>
      <c r="F462" s="2">
        <v>187100</v>
      </c>
      <c r="H462" s="4">
        <v>1107</v>
      </c>
      <c r="I462" s="2">
        <v>179900</v>
      </c>
    </row>
    <row r="463" spans="5:9" x14ac:dyDescent="0.2">
      <c r="E463" s="4">
        <v>785</v>
      </c>
      <c r="F463" s="2">
        <v>128000</v>
      </c>
      <c r="H463" s="4">
        <v>1110</v>
      </c>
      <c r="I463" s="2">
        <v>280000</v>
      </c>
    </row>
    <row r="464" spans="5:9" x14ac:dyDescent="0.2">
      <c r="E464" s="4">
        <v>786</v>
      </c>
      <c r="F464" s="2">
        <v>161500</v>
      </c>
      <c r="H464" s="4">
        <v>1111</v>
      </c>
      <c r="I464" s="2">
        <v>188000</v>
      </c>
    </row>
    <row r="465" spans="5:9" x14ac:dyDescent="0.2">
      <c r="E465" s="4">
        <v>789</v>
      </c>
      <c r="F465" s="2">
        <v>107900</v>
      </c>
      <c r="H465" s="4">
        <v>1113</v>
      </c>
      <c r="I465" s="2">
        <v>129900</v>
      </c>
    </row>
    <row r="466" spans="5:9" x14ac:dyDescent="0.2">
      <c r="E466" s="4">
        <v>790</v>
      </c>
      <c r="F466" s="2">
        <v>187500</v>
      </c>
      <c r="H466" s="4">
        <v>1114</v>
      </c>
      <c r="I466" s="2">
        <v>134500</v>
      </c>
    </row>
    <row r="467" spans="5:9" x14ac:dyDescent="0.2">
      <c r="E467" s="4">
        <v>791</v>
      </c>
      <c r="F467" s="2">
        <v>160200</v>
      </c>
      <c r="H467" s="4">
        <v>1116</v>
      </c>
      <c r="I467" s="2">
        <v>318000</v>
      </c>
    </row>
    <row r="468" spans="5:9" x14ac:dyDescent="0.2">
      <c r="E468" s="4">
        <v>794</v>
      </c>
      <c r="F468" s="2">
        <v>225000</v>
      </c>
      <c r="H468" s="4">
        <v>1117</v>
      </c>
      <c r="I468" s="2">
        <v>184100</v>
      </c>
    </row>
    <row r="469" spans="5:9" x14ac:dyDescent="0.2">
      <c r="E469" s="4">
        <v>795</v>
      </c>
      <c r="F469" s="2">
        <v>194500</v>
      </c>
      <c r="H469" s="4">
        <v>1118</v>
      </c>
      <c r="I469" s="2">
        <v>130000</v>
      </c>
    </row>
    <row r="470" spans="5:9" x14ac:dyDescent="0.2">
      <c r="E470" s="4">
        <v>796</v>
      </c>
      <c r="F470" s="2">
        <v>171000</v>
      </c>
      <c r="H470" s="4">
        <v>1128</v>
      </c>
      <c r="I470" s="2">
        <v>259000</v>
      </c>
    </row>
    <row r="471" spans="5:9" x14ac:dyDescent="0.2">
      <c r="E471" s="4">
        <v>797</v>
      </c>
      <c r="F471" s="2">
        <v>143500</v>
      </c>
      <c r="H471" s="4">
        <v>1130</v>
      </c>
      <c r="I471" s="2">
        <v>140000</v>
      </c>
    </row>
    <row r="472" spans="5:9" x14ac:dyDescent="0.2">
      <c r="E472" s="4">
        <v>798</v>
      </c>
      <c r="F472" s="2">
        <v>110000</v>
      </c>
      <c r="H472" s="4">
        <v>1131</v>
      </c>
      <c r="I472" s="2">
        <v>135000</v>
      </c>
    </row>
    <row r="473" spans="5:9" x14ac:dyDescent="0.2">
      <c r="E473" s="4">
        <v>799</v>
      </c>
      <c r="F473" s="2">
        <v>485000</v>
      </c>
      <c r="H473" s="4">
        <v>1139</v>
      </c>
      <c r="I473" s="2">
        <v>196000</v>
      </c>
    </row>
    <row r="474" spans="5:9" x14ac:dyDescent="0.2">
      <c r="E474" s="4">
        <v>804</v>
      </c>
      <c r="F474" s="2">
        <v>582933</v>
      </c>
      <c r="H474" s="4">
        <v>1141</v>
      </c>
      <c r="I474" s="2">
        <v>139000</v>
      </c>
    </row>
    <row r="475" spans="5:9" x14ac:dyDescent="0.2">
      <c r="E475" s="4">
        <v>805</v>
      </c>
      <c r="F475" s="2">
        <v>118000</v>
      </c>
      <c r="H475" s="4">
        <v>1142</v>
      </c>
      <c r="I475" s="2">
        <v>197500</v>
      </c>
    </row>
    <row r="476" spans="5:9" x14ac:dyDescent="0.2">
      <c r="E476" s="4">
        <v>806</v>
      </c>
      <c r="F476" s="2">
        <v>227680</v>
      </c>
      <c r="H476" s="4">
        <v>1143</v>
      </c>
      <c r="I476" s="2">
        <v>424870</v>
      </c>
    </row>
    <row r="477" spans="5:9" x14ac:dyDescent="0.2">
      <c r="E477" s="4">
        <v>807</v>
      </c>
      <c r="F477" s="2">
        <v>135500</v>
      </c>
      <c r="H477" s="4">
        <v>1145</v>
      </c>
      <c r="I477" s="2">
        <v>80000</v>
      </c>
    </row>
    <row r="478" spans="5:9" x14ac:dyDescent="0.2">
      <c r="E478" s="4">
        <v>810</v>
      </c>
      <c r="F478" s="2">
        <v>106000</v>
      </c>
      <c r="H478" s="4">
        <v>1147</v>
      </c>
      <c r="I478" s="2">
        <v>180000</v>
      </c>
    </row>
    <row r="479" spans="5:9" x14ac:dyDescent="0.2">
      <c r="E479" s="4">
        <v>813</v>
      </c>
      <c r="F479" s="2">
        <v>55993</v>
      </c>
      <c r="H479" s="4">
        <v>1156</v>
      </c>
      <c r="I479" s="2">
        <v>218000</v>
      </c>
    </row>
    <row r="480" spans="5:9" x14ac:dyDescent="0.2">
      <c r="E480" s="4">
        <v>814</v>
      </c>
      <c r="F480" s="2">
        <v>157900</v>
      </c>
      <c r="H480" s="4">
        <v>1158</v>
      </c>
      <c r="I480" s="2">
        <v>230000</v>
      </c>
    </row>
    <row r="481" spans="5:9" x14ac:dyDescent="0.2">
      <c r="E481" s="4">
        <v>815</v>
      </c>
      <c r="F481" s="2">
        <v>116000</v>
      </c>
      <c r="H481" s="4">
        <v>1162</v>
      </c>
      <c r="I481" s="2">
        <v>224000</v>
      </c>
    </row>
    <row r="482" spans="5:9" x14ac:dyDescent="0.2">
      <c r="E482" s="4">
        <v>816</v>
      </c>
      <c r="F482" s="2">
        <v>224900</v>
      </c>
      <c r="H482" s="4">
        <v>1164</v>
      </c>
      <c r="I482" s="2">
        <v>108959</v>
      </c>
    </row>
    <row r="483" spans="5:9" x14ac:dyDescent="0.2">
      <c r="E483" s="4">
        <v>817</v>
      </c>
      <c r="F483" s="2">
        <v>137000</v>
      </c>
      <c r="H483" s="4">
        <v>1165</v>
      </c>
      <c r="I483" s="2">
        <v>194000</v>
      </c>
    </row>
    <row r="484" spans="5:9" x14ac:dyDescent="0.2">
      <c r="E484" s="4">
        <v>821</v>
      </c>
      <c r="F484" s="2">
        <v>183000</v>
      </c>
      <c r="H484" s="4">
        <v>1168</v>
      </c>
      <c r="I484" s="2">
        <v>173000</v>
      </c>
    </row>
    <row r="485" spans="5:9" x14ac:dyDescent="0.2">
      <c r="E485" s="4">
        <v>822</v>
      </c>
      <c r="F485" s="2">
        <v>93000</v>
      </c>
      <c r="H485" s="4">
        <v>1170</v>
      </c>
      <c r="I485" s="2">
        <v>625000</v>
      </c>
    </row>
    <row r="486" spans="5:9" x14ac:dyDescent="0.2">
      <c r="E486" s="4">
        <v>823</v>
      </c>
      <c r="F486" s="2">
        <v>225000</v>
      </c>
      <c r="H486" s="4">
        <v>1171</v>
      </c>
      <c r="I486" s="2">
        <v>171000</v>
      </c>
    </row>
    <row r="487" spans="5:9" x14ac:dyDescent="0.2">
      <c r="E487" s="4">
        <v>824</v>
      </c>
      <c r="F487" s="2">
        <v>139500</v>
      </c>
      <c r="H487" s="4">
        <v>1172</v>
      </c>
      <c r="I487" s="2">
        <v>163000</v>
      </c>
    </row>
    <row r="488" spans="5:9" x14ac:dyDescent="0.2">
      <c r="E488" s="4">
        <v>825</v>
      </c>
      <c r="F488" s="2">
        <v>232600</v>
      </c>
      <c r="H488" s="4">
        <v>1177</v>
      </c>
      <c r="I488" s="2">
        <v>119500</v>
      </c>
    </row>
    <row r="489" spans="5:9" x14ac:dyDescent="0.2">
      <c r="E489" s="4">
        <v>828</v>
      </c>
      <c r="F489" s="2">
        <v>189000</v>
      </c>
      <c r="H489" s="4">
        <v>1182</v>
      </c>
      <c r="I489" s="2">
        <v>392500</v>
      </c>
    </row>
    <row r="490" spans="5:9" x14ac:dyDescent="0.2">
      <c r="E490" s="4">
        <v>829</v>
      </c>
      <c r="F490" s="2">
        <v>185000</v>
      </c>
      <c r="H490" s="4">
        <v>1183</v>
      </c>
      <c r="I490" s="2">
        <v>745000</v>
      </c>
    </row>
    <row r="491" spans="5:9" x14ac:dyDescent="0.2">
      <c r="E491" s="4">
        <v>830</v>
      </c>
      <c r="F491" s="2">
        <v>147400</v>
      </c>
      <c r="H491" s="4">
        <v>1184</v>
      </c>
      <c r="I491" s="2">
        <v>120000</v>
      </c>
    </row>
    <row r="492" spans="5:9" x14ac:dyDescent="0.2">
      <c r="E492" s="4">
        <v>832</v>
      </c>
      <c r="F492" s="2">
        <v>151000</v>
      </c>
      <c r="H492" s="4">
        <v>1185</v>
      </c>
      <c r="I492" s="2">
        <v>186700</v>
      </c>
    </row>
    <row r="493" spans="5:9" x14ac:dyDescent="0.2">
      <c r="E493" s="4">
        <v>834</v>
      </c>
      <c r="F493" s="2">
        <v>167000</v>
      </c>
      <c r="H493" s="4">
        <v>1186</v>
      </c>
      <c r="I493" s="2">
        <v>104900</v>
      </c>
    </row>
    <row r="494" spans="5:9" x14ac:dyDescent="0.2">
      <c r="E494" s="4">
        <v>836</v>
      </c>
      <c r="F494" s="2">
        <v>128000</v>
      </c>
      <c r="H494" s="4">
        <v>1187</v>
      </c>
      <c r="I494" s="2">
        <v>95000</v>
      </c>
    </row>
    <row r="495" spans="5:9" x14ac:dyDescent="0.2">
      <c r="E495" s="4">
        <v>839</v>
      </c>
      <c r="F495" s="2">
        <v>144000</v>
      </c>
      <c r="H495" s="4">
        <v>1188</v>
      </c>
      <c r="I495" s="2">
        <v>262000</v>
      </c>
    </row>
    <row r="496" spans="5:9" x14ac:dyDescent="0.2">
      <c r="E496" s="4">
        <v>840</v>
      </c>
      <c r="F496" s="2">
        <v>130500</v>
      </c>
      <c r="H496" s="4">
        <v>1191</v>
      </c>
      <c r="I496" s="2">
        <v>168000</v>
      </c>
    </row>
    <row r="497" spans="5:9" x14ac:dyDescent="0.2">
      <c r="E497" s="4">
        <v>841</v>
      </c>
      <c r="F497" s="2">
        <v>140000</v>
      </c>
      <c r="H497" s="4">
        <v>1194</v>
      </c>
      <c r="I497" s="2">
        <v>165000</v>
      </c>
    </row>
    <row r="498" spans="5:9" x14ac:dyDescent="0.2">
      <c r="E498" s="4">
        <v>842</v>
      </c>
      <c r="F498" s="2">
        <v>157500</v>
      </c>
      <c r="H498" s="4">
        <v>1203</v>
      </c>
      <c r="I498" s="2">
        <v>117000</v>
      </c>
    </row>
    <row r="499" spans="5:9" x14ac:dyDescent="0.2">
      <c r="E499" s="4">
        <v>844</v>
      </c>
      <c r="F499" s="2">
        <v>141000</v>
      </c>
      <c r="H499" s="4">
        <v>1205</v>
      </c>
      <c r="I499" s="2">
        <v>153500</v>
      </c>
    </row>
    <row r="500" spans="5:9" x14ac:dyDescent="0.2">
      <c r="E500" s="4">
        <v>845</v>
      </c>
      <c r="F500" s="2">
        <v>153900</v>
      </c>
      <c r="H500" s="4">
        <v>1207</v>
      </c>
      <c r="I500" s="2">
        <v>107000</v>
      </c>
    </row>
    <row r="501" spans="5:9" x14ac:dyDescent="0.2">
      <c r="E501" s="4">
        <v>849</v>
      </c>
      <c r="F501" s="2">
        <v>240000</v>
      </c>
      <c r="H501" s="4">
        <v>1208</v>
      </c>
      <c r="I501" s="2">
        <v>200000</v>
      </c>
    </row>
    <row r="502" spans="5:9" x14ac:dyDescent="0.2">
      <c r="E502" s="4">
        <v>850</v>
      </c>
      <c r="F502" s="2">
        <v>187000</v>
      </c>
      <c r="H502" s="4">
        <v>1209</v>
      </c>
      <c r="I502" s="2">
        <v>140000</v>
      </c>
    </row>
    <row r="503" spans="5:9" x14ac:dyDescent="0.2">
      <c r="E503" s="4">
        <v>852</v>
      </c>
      <c r="F503" s="2">
        <v>215000</v>
      </c>
      <c r="H503" s="4">
        <v>1210</v>
      </c>
      <c r="I503" s="2">
        <v>290000</v>
      </c>
    </row>
    <row r="504" spans="5:9" x14ac:dyDescent="0.2">
      <c r="E504" s="4">
        <v>853</v>
      </c>
      <c r="F504" s="2">
        <v>164000</v>
      </c>
      <c r="H504" s="4">
        <v>1213</v>
      </c>
      <c r="I504" s="2">
        <v>113000</v>
      </c>
    </row>
    <row r="505" spans="5:9" x14ac:dyDescent="0.2">
      <c r="E505" s="4">
        <v>854</v>
      </c>
      <c r="F505" s="2">
        <v>158000</v>
      </c>
      <c r="H505" s="4">
        <v>1214</v>
      </c>
      <c r="I505" s="2">
        <v>145000</v>
      </c>
    </row>
    <row r="506" spans="5:9" x14ac:dyDescent="0.2">
      <c r="E506" s="4">
        <v>858</v>
      </c>
      <c r="F506" s="2">
        <v>174000</v>
      </c>
      <c r="H506" s="4">
        <v>1215</v>
      </c>
      <c r="I506" s="2">
        <v>134500</v>
      </c>
    </row>
    <row r="507" spans="5:9" x14ac:dyDescent="0.2">
      <c r="E507" s="4">
        <v>859</v>
      </c>
      <c r="F507" s="2">
        <v>152000</v>
      </c>
      <c r="H507" s="4">
        <v>1218</v>
      </c>
      <c r="I507" s="2">
        <v>229456</v>
      </c>
    </row>
    <row r="508" spans="5:9" x14ac:dyDescent="0.2">
      <c r="E508" s="4">
        <v>861</v>
      </c>
      <c r="F508" s="2">
        <v>189950</v>
      </c>
      <c r="H508" s="4">
        <v>1225</v>
      </c>
      <c r="I508" s="2">
        <v>184000</v>
      </c>
    </row>
    <row r="509" spans="5:9" x14ac:dyDescent="0.2">
      <c r="E509" s="4">
        <v>863</v>
      </c>
      <c r="F509" s="2">
        <v>152000</v>
      </c>
      <c r="H509" s="4">
        <v>1228</v>
      </c>
      <c r="I509" s="2">
        <v>147000</v>
      </c>
    </row>
    <row r="510" spans="5:9" x14ac:dyDescent="0.2">
      <c r="E510" s="4">
        <v>865</v>
      </c>
      <c r="F510" s="2">
        <v>250580</v>
      </c>
      <c r="H510" s="4">
        <v>1229</v>
      </c>
      <c r="I510" s="2">
        <v>367294</v>
      </c>
    </row>
    <row r="511" spans="5:9" x14ac:dyDescent="0.2">
      <c r="E511" s="4">
        <v>867</v>
      </c>
      <c r="F511" s="2">
        <v>248900</v>
      </c>
      <c r="H511" s="4">
        <v>1232</v>
      </c>
      <c r="I511" s="2">
        <v>132500</v>
      </c>
    </row>
    <row r="512" spans="5:9" x14ac:dyDescent="0.2">
      <c r="E512" s="4">
        <v>869</v>
      </c>
      <c r="F512" s="2">
        <v>169000</v>
      </c>
      <c r="H512" s="4">
        <v>1234</v>
      </c>
      <c r="I512" s="2">
        <v>142000</v>
      </c>
    </row>
    <row r="513" spans="5:9" x14ac:dyDescent="0.2">
      <c r="E513" s="4">
        <v>871</v>
      </c>
      <c r="F513" s="2">
        <v>109500</v>
      </c>
      <c r="H513" s="4">
        <v>1241</v>
      </c>
      <c r="I513" s="2">
        <v>224900</v>
      </c>
    </row>
    <row r="514" spans="5:9" x14ac:dyDescent="0.2">
      <c r="E514" s="4">
        <v>872</v>
      </c>
      <c r="F514" s="2">
        <v>200500</v>
      </c>
      <c r="H514" s="4">
        <v>1243</v>
      </c>
      <c r="I514" s="2">
        <v>170000</v>
      </c>
    </row>
    <row r="515" spans="5:9" x14ac:dyDescent="0.2">
      <c r="E515" s="4">
        <v>873</v>
      </c>
      <c r="F515" s="2">
        <v>116000</v>
      </c>
      <c r="H515" s="4">
        <v>1244</v>
      </c>
      <c r="I515" s="2">
        <v>465000</v>
      </c>
    </row>
    <row r="516" spans="5:9" x14ac:dyDescent="0.2">
      <c r="E516" s="4">
        <v>874</v>
      </c>
      <c r="F516" s="2">
        <v>133000</v>
      </c>
      <c r="H516" s="4">
        <v>1248</v>
      </c>
      <c r="I516" s="2">
        <v>169900</v>
      </c>
    </row>
    <row r="517" spans="5:9" x14ac:dyDescent="0.2">
      <c r="E517" s="4">
        <v>875</v>
      </c>
      <c r="F517" s="2">
        <v>66500</v>
      </c>
      <c r="H517" s="4">
        <v>1251</v>
      </c>
      <c r="I517" s="2">
        <v>244000</v>
      </c>
    </row>
    <row r="518" spans="5:9" x14ac:dyDescent="0.2">
      <c r="E518" s="4">
        <v>876</v>
      </c>
      <c r="F518" s="2">
        <v>303477</v>
      </c>
      <c r="H518" s="4">
        <v>1253</v>
      </c>
      <c r="I518" s="2">
        <v>130000</v>
      </c>
    </row>
    <row r="519" spans="5:9" x14ac:dyDescent="0.2">
      <c r="E519" s="4">
        <v>882</v>
      </c>
      <c r="F519" s="2">
        <v>187500</v>
      </c>
      <c r="H519" s="4">
        <v>1254</v>
      </c>
      <c r="I519" s="2">
        <v>294000</v>
      </c>
    </row>
    <row r="520" spans="5:9" x14ac:dyDescent="0.2">
      <c r="E520" s="4">
        <v>883</v>
      </c>
      <c r="F520" s="2">
        <v>178000</v>
      </c>
      <c r="H520" s="4">
        <v>1257</v>
      </c>
      <c r="I520" s="2">
        <v>301500</v>
      </c>
    </row>
    <row r="521" spans="5:9" x14ac:dyDescent="0.2">
      <c r="E521" s="4">
        <v>885</v>
      </c>
      <c r="F521" s="2">
        <v>100000</v>
      </c>
      <c r="H521" s="4">
        <v>1259</v>
      </c>
      <c r="I521" s="2">
        <v>190000</v>
      </c>
    </row>
    <row r="522" spans="5:9" x14ac:dyDescent="0.2">
      <c r="E522" s="4">
        <v>887</v>
      </c>
      <c r="F522" s="2">
        <v>145000</v>
      </c>
      <c r="H522" s="4">
        <v>1260</v>
      </c>
      <c r="I522" s="2">
        <v>151000</v>
      </c>
    </row>
    <row r="523" spans="5:9" x14ac:dyDescent="0.2">
      <c r="E523" s="4">
        <v>888</v>
      </c>
      <c r="F523" s="2">
        <v>135500</v>
      </c>
      <c r="H523" s="4">
        <v>1263</v>
      </c>
      <c r="I523" s="2">
        <v>161500</v>
      </c>
    </row>
    <row r="524" spans="5:9" x14ac:dyDescent="0.2">
      <c r="E524" s="4">
        <v>891</v>
      </c>
      <c r="F524" s="2">
        <v>122900</v>
      </c>
      <c r="H524" s="4">
        <v>1265</v>
      </c>
      <c r="I524" s="2">
        <v>181000</v>
      </c>
    </row>
    <row r="525" spans="5:9" x14ac:dyDescent="0.2">
      <c r="E525" s="4">
        <v>892</v>
      </c>
      <c r="F525" s="2">
        <v>172500</v>
      </c>
      <c r="H525" s="4">
        <v>1266</v>
      </c>
      <c r="I525" s="2">
        <v>183900</v>
      </c>
    </row>
    <row r="526" spans="5:9" x14ac:dyDescent="0.2">
      <c r="E526" s="4">
        <v>893</v>
      </c>
      <c r="F526" s="2">
        <v>154500</v>
      </c>
      <c r="H526" s="4">
        <v>1271</v>
      </c>
      <c r="I526" s="2">
        <v>260000</v>
      </c>
    </row>
    <row r="527" spans="5:9" x14ac:dyDescent="0.2">
      <c r="E527" s="4">
        <v>895</v>
      </c>
      <c r="F527" s="2">
        <v>118858</v>
      </c>
      <c r="H527" s="4">
        <v>1273</v>
      </c>
      <c r="I527" s="2">
        <v>137000</v>
      </c>
    </row>
    <row r="528" spans="5:9" x14ac:dyDescent="0.2">
      <c r="E528" s="4">
        <v>897</v>
      </c>
      <c r="F528" s="2">
        <v>106500</v>
      </c>
      <c r="H528" s="4">
        <v>1274</v>
      </c>
      <c r="I528" s="2">
        <v>177000</v>
      </c>
    </row>
    <row r="529" spans="5:9" x14ac:dyDescent="0.2">
      <c r="E529" s="4">
        <v>898</v>
      </c>
      <c r="F529" s="2">
        <v>142953</v>
      </c>
      <c r="H529" s="4">
        <v>1278</v>
      </c>
      <c r="I529" s="2">
        <v>197900</v>
      </c>
    </row>
    <row r="530" spans="5:9" x14ac:dyDescent="0.2">
      <c r="E530" s="4">
        <v>900</v>
      </c>
      <c r="F530" s="2">
        <v>135000</v>
      </c>
      <c r="H530" s="4">
        <v>1279</v>
      </c>
      <c r="I530" s="2">
        <v>237000</v>
      </c>
    </row>
    <row r="531" spans="5:9" x14ac:dyDescent="0.2">
      <c r="E531" s="4">
        <v>901</v>
      </c>
      <c r="F531" s="2">
        <v>110000</v>
      </c>
      <c r="H531" s="4">
        <v>1281</v>
      </c>
      <c r="I531" s="2">
        <v>227000</v>
      </c>
    </row>
    <row r="532" spans="5:9" x14ac:dyDescent="0.2">
      <c r="E532" s="4">
        <v>903</v>
      </c>
      <c r="F532" s="2">
        <v>180000</v>
      </c>
      <c r="H532" s="4">
        <v>1282</v>
      </c>
      <c r="I532" s="2">
        <v>180000</v>
      </c>
    </row>
    <row r="533" spans="5:9" x14ac:dyDescent="0.2">
      <c r="E533" s="4">
        <v>904</v>
      </c>
      <c r="F533" s="2">
        <v>240000</v>
      </c>
      <c r="H533" s="4">
        <v>1287</v>
      </c>
      <c r="I533" s="2">
        <v>143000</v>
      </c>
    </row>
    <row r="534" spans="5:9" x14ac:dyDescent="0.2">
      <c r="E534" s="4">
        <v>905</v>
      </c>
      <c r="F534" s="2">
        <v>125500</v>
      </c>
      <c r="H534" s="4">
        <v>1289</v>
      </c>
      <c r="I534" s="2">
        <v>278000</v>
      </c>
    </row>
    <row r="535" spans="5:9" x14ac:dyDescent="0.2">
      <c r="E535" s="4">
        <v>908</v>
      </c>
      <c r="F535" s="2">
        <v>250000</v>
      </c>
      <c r="H535" s="4">
        <v>1291</v>
      </c>
      <c r="I535" s="2">
        <v>180500</v>
      </c>
    </row>
    <row r="536" spans="5:9" x14ac:dyDescent="0.2">
      <c r="E536" s="4">
        <v>910</v>
      </c>
      <c r="F536" s="2">
        <v>174000</v>
      </c>
      <c r="H536" s="4">
        <v>1295</v>
      </c>
      <c r="I536" s="2">
        <v>115000</v>
      </c>
    </row>
    <row r="537" spans="5:9" x14ac:dyDescent="0.2">
      <c r="E537" s="4">
        <v>911</v>
      </c>
      <c r="F537" s="2">
        <v>154300</v>
      </c>
      <c r="H537" s="4">
        <v>1296</v>
      </c>
      <c r="I537" s="2">
        <v>138500</v>
      </c>
    </row>
    <row r="538" spans="5:9" x14ac:dyDescent="0.2">
      <c r="E538" s="4">
        <v>912</v>
      </c>
      <c r="F538" s="2">
        <v>143500</v>
      </c>
      <c r="H538" s="4">
        <v>1297</v>
      </c>
      <c r="I538" s="2">
        <v>155000</v>
      </c>
    </row>
    <row r="539" spans="5:9" x14ac:dyDescent="0.2">
      <c r="E539" s="4">
        <v>913</v>
      </c>
      <c r="F539" s="2">
        <v>88000</v>
      </c>
      <c r="H539" s="4">
        <v>1298</v>
      </c>
      <c r="I539" s="2">
        <v>140000</v>
      </c>
    </row>
    <row r="540" spans="5:9" x14ac:dyDescent="0.2">
      <c r="E540" s="4">
        <v>914</v>
      </c>
      <c r="F540" s="2">
        <v>145000</v>
      </c>
      <c r="H540" s="4">
        <v>1299</v>
      </c>
      <c r="I540" s="2">
        <v>160000</v>
      </c>
    </row>
    <row r="541" spans="5:9" x14ac:dyDescent="0.2">
      <c r="E541" s="4">
        <v>915</v>
      </c>
      <c r="F541" s="2">
        <v>173733</v>
      </c>
      <c r="H541" s="4">
        <v>1300</v>
      </c>
      <c r="I541" s="2">
        <v>154000</v>
      </c>
    </row>
    <row r="542" spans="5:9" x14ac:dyDescent="0.2">
      <c r="E542" s="4">
        <v>916</v>
      </c>
      <c r="F542" s="2">
        <v>75000</v>
      </c>
      <c r="H542" s="4">
        <v>1303</v>
      </c>
      <c r="I542" s="2">
        <v>290000</v>
      </c>
    </row>
    <row r="543" spans="5:9" x14ac:dyDescent="0.2">
      <c r="E543" s="4">
        <v>918</v>
      </c>
      <c r="F543" s="2">
        <v>135000</v>
      </c>
      <c r="H543" s="4">
        <v>1306</v>
      </c>
      <c r="I543" s="2">
        <v>325000</v>
      </c>
    </row>
    <row r="544" spans="5:9" x14ac:dyDescent="0.2">
      <c r="E544" s="4">
        <v>921</v>
      </c>
      <c r="F544" s="2">
        <v>201000</v>
      </c>
      <c r="H544" s="4">
        <v>1308</v>
      </c>
      <c r="I544" s="2">
        <v>138000</v>
      </c>
    </row>
    <row r="545" spans="5:9" x14ac:dyDescent="0.2">
      <c r="E545" s="4">
        <v>923</v>
      </c>
      <c r="F545" s="2">
        <v>169990</v>
      </c>
      <c r="H545" s="4">
        <v>1309</v>
      </c>
      <c r="I545" s="2">
        <v>147000</v>
      </c>
    </row>
    <row r="546" spans="5:9" x14ac:dyDescent="0.2">
      <c r="E546" s="4">
        <v>926</v>
      </c>
      <c r="F546" s="2">
        <v>175000</v>
      </c>
      <c r="H546" s="4">
        <v>1310</v>
      </c>
      <c r="I546" s="2">
        <v>179200</v>
      </c>
    </row>
    <row r="547" spans="5:9" x14ac:dyDescent="0.2">
      <c r="E547" s="4">
        <v>927</v>
      </c>
      <c r="F547" s="2">
        <v>285000</v>
      </c>
      <c r="H547" s="4">
        <v>1311</v>
      </c>
      <c r="I547" s="2">
        <v>335000</v>
      </c>
    </row>
    <row r="548" spans="5:9" x14ac:dyDescent="0.2">
      <c r="E548" s="4">
        <v>928</v>
      </c>
      <c r="F548" s="2">
        <v>176000</v>
      </c>
      <c r="H548" s="4">
        <v>1312</v>
      </c>
      <c r="I548" s="2">
        <v>203000</v>
      </c>
    </row>
    <row r="549" spans="5:9" x14ac:dyDescent="0.2">
      <c r="E549" s="4">
        <v>929</v>
      </c>
      <c r="F549" s="2">
        <v>236500</v>
      </c>
      <c r="H549" s="4">
        <v>1315</v>
      </c>
      <c r="I549" s="2">
        <v>119000</v>
      </c>
    </row>
    <row r="550" spans="5:9" x14ac:dyDescent="0.2">
      <c r="E550" s="4">
        <v>930</v>
      </c>
      <c r="F550" s="2">
        <v>222000</v>
      </c>
      <c r="H550" s="4">
        <v>1317</v>
      </c>
      <c r="I550" s="2">
        <v>295493</v>
      </c>
    </row>
    <row r="551" spans="5:9" x14ac:dyDescent="0.2">
      <c r="E551" s="4">
        <v>931</v>
      </c>
      <c r="F551" s="2">
        <v>201000</v>
      </c>
      <c r="H551" s="4">
        <v>1321</v>
      </c>
      <c r="I551" s="2">
        <v>156500</v>
      </c>
    </row>
    <row r="552" spans="5:9" x14ac:dyDescent="0.2">
      <c r="E552" s="4">
        <v>932</v>
      </c>
      <c r="F552" s="2">
        <v>117500</v>
      </c>
      <c r="H552" s="4">
        <v>1323</v>
      </c>
      <c r="I552" s="2">
        <v>190000</v>
      </c>
    </row>
    <row r="553" spans="5:9" x14ac:dyDescent="0.2">
      <c r="E553" s="4">
        <v>933</v>
      </c>
      <c r="F553" s="2">
        <v>320000</v>
      </c>
      <c r="H553" s="4">
        <v>1333</v>
      </c>
      <c r="I553" s="2">
        <v>100000</v>
      </c>
    </row>
    <row r="554" spans="5:9" x14ac:dyDescent="0.2">
      <c r="E554" s="4">
        <v>934</v>
      </c>
      <c r="F554" s="2">
        <v>190000</v>
      </c>
      <c r="H554" s="4">
        <v>1339</v>
      </c>
      <c r="I554" s="2">
        <v>200000</v>
      </c>
    </row>
    <row r="555" spans="5:9" x14ac:dyDescent="0.2">
      <c r="E555" s="4">
        <v>936</v>
      </c>
      <c r="F555" s="2">
        <v>79900</v>
      </c>
      <c r="H555" s="4">
        <v>1342</v>
      </c>
      <c r="I555" s="2">
        <v>155000</v>
      </c>
    </row>
    <row r="556" spans="5:9" x14ac:dyDescent="0.2">
      <c r="E556" s="4">
        <v>938</v>
      </c>
      <c r="F556" s="2">
        <v>253000</v>
      </c>
      <c r="H556" s="4">
        <v>1348</v>
      </c>
      <c r="I556" s="2">
        <v>283463</v>
      </c>
    </row>
    <row r="557" spans="5:9" x14ac:dyDescent="0.2">
      <c r="E557" s="4">
        <v>939</v>
      </c>
      <c r="F557" s="2">
        <v>239799</v>
      </c>
      <c r="H557" s="4">
        <v>1349</v>
      </c>
      <c r="I557" s="2">
        <v>215000</v>
      </c>
    </row>
    <row r="558" spans="5:9" x14ac:dyDescent="0.2">
      <c r="E558" s="4">
        <v>940</v>
      </c>
      <c r="F558" s="2">
        <v>244400</v>
      </c>
      <c r="H558" s="4">
        <v>1351</v>
      </c>
      <c r="I558" s="2">
        <v>200000</v>
      </c>
    </row>
    <row r="559" spans="5:9" x14ac:dyDescent="0.2">
      <c r="E559" s="4">
        <v>941</v>
      </c>
      <c r="F559" s="2">
        <v>150900</v>
      </c>
      <c r="H559" s="4">
        <v>1354</v>
      </c>
      <c r="I559" s="2">
        <v>410000</v>
      </c>
    </row>
    <row r="560" spans="5:9" x14ac:dyDescent="0.2">
      <c r="E560" s="4">
        <v>944</v>
      </c>
      <c r="F560" s="2">
        <v>143000</v>
      </c>
      <c r="H560" s="4">
        <v>1355</v>
      </c>
      <c r="I560" s="2">
        <v>235000</v>
      </c>
    </row>
    <row r="561" spans="5:9" x14ac:dyDescent="0.2">
      <c r="E561" s="4">
        <v>945</v>
      </c>
      <c r="F561" s="2">
        <v>137500</v>
      </c>
      <c r="H561" s="4">
        <v>1358</v>
      </c>
      <c r="I561" s="2">
        <v>149900</v>
      </c>
    </row>
    <row r="562" spans="5:9" x14ac:dyDescent="0.2">
      <c r="E562" s="4">
        <v>946</v>
      </c>
      <c r="F562" s="2">
        <v>124900</v>
      </c>
      <c r="H562" s="4">
        <v>1360</v>
      </c>
      <c r="I562" s="2">
        <v>315000</v>
      </c>
    </row>
    <row r="563" spans="5:9" x14ac:dyDescent="0.2">
      <c r="E563" s="4">
        <v>949</v>
      </c>
      <c r="F563" s="2">
        <v>192500</v>
      </c>
      <c r="H563" s="4">
        <v>1362</v>
      </c>
      <c r="I563" s="2">
        <v>260000</v>
      </c>
    </row>
    <row r="564" spans="5:9" x14ac:dyDescent="0.2">
      <c r="E564" s="4">
        <v>953</v>
      </c>
      <c r="F564" s="2">
        <v>133900</v>
      </c>
      <c r="H564" s="4">
        <v>1366</v>
      </c>
      <c r="I564" s="2">
        <v>216000</v>
      </c>
    </row>
    <row r="565" spans="5:9" x14ac:dyDescent="0.2">
      <c r="E565" s="4">
        <v>954</v>
      </c>
      <c r="F565" s="2">
        <v>172000</v>
      </c>
      <c r="H565" s="4">
        <v>1367</v>
      </c>
      <c r="I565" s="2">
        <v>193000</v>
      </c>
    </row>
    <row r="566" spans="5:9" x14ac:dyDescent="0.2">
      <c r="E566" s="4">
        <v>955</v>
      </c>
      <c r="F566" s="2">
        <v>127500</v>
      </c>
      <c r="H566" s="4">
        <v>1369</v>
      </c>
      <c r="I566" s="2">
        <v>144000</v>
      </c>
    </row>
    <row r="567" spans="5:9" x14ac:dyDescent="0.2">
      <c r="E567" s="4">
        <v>956</v>
      </c>
      <c r="F567" s="2">
        <v>145000</v>
      </c>
      <c r="H567" s="4">
        <v>1370</v>
      </c>
      <c r="I567" s="2">
        <v>232000</v>
      </c>
    </row>
    <row r="568" spans="5:9" x14ac:dyDescent="0.2">
      <c r="E568" s="4">
        <v>957</v>
      </c>
      <c r="F568" s="2">
        <v>124000</v>
      </c>
      <c r="H568" s="4">
        <v>1372</v>
      </c>
      <c r="I568" s="2">
        <v>165500</v>
      </c>
    </row>
    <row r="569" spans="5:9" x14ac:dyDescent="0.2">
      <c r="E569" s="4">
        <v>958</v>
      </c>
      <c r="F569" s="2">
        <v>132000</v>
      </c>
      <c r="H569" s="4">
        <v>1373</v>
      </c>
      <c r="I569" s="2">
        <v>274300</v>
      </c>
    </row>
    <row r="570" spans="5:9" x14ac:dyDescent="0.2">
      <c r="E570" s="4">
        <v>964</v>
      </c>
      <c r="F570" s="2">
        <v>239000</v>
      </c>
      <c r="H570" s="4">
        <v>1374</v>
      </c>
      <c r="I570" s="2">
        <v>466500</v>
      </c>
    </row>
    <row r="571" spans="5:9" x14ac:dyDescent="0.2">
      <c r="E571" s="4">
        <v>966</v>
      </c>
      <c r="F571" s="2">
        <v>178900</v>
      </c>
      <c r="H571" s="4">
        <v>1381</v>
      </c>
      <c r="I571" s="2">
        <v>58500</v>
      </c>
    </row>
    <row r="572" spans="5:9" x14ac:dyDescent="0.2">
      <c r="E572" s="4">
        <v>969</v>
      </c>
      <c r="F572" s="2">
        <v>37900</v>
      </c>
      <c r="H572" s="4">
        <v>1383</v>
      </c>
      <c r="I572" s="2">
        <v>157000</v>
      </c>
    </row>
    <row r="573" spans="5:9" x14ac:dyDescent="0.2">
      <c r="E573" s="4">
        <v>971</v>
      </c>
      <c r="F573" s="2">
        <v>135000</v>
      </c>
      <c r="H573" s="4">
        <v>1386</v>
      </c>
      <c r="I573" s="2">
        <v>125500</v>
      </c>
    </row>
    <row r="574" spans="5:9" x14ac:dyDescent="0.2">
      <c r="E574" s="4">
        <v>972</v>
      </c>
      <c r="F574" s="2">
        <v>173000</v>
      </c>
      <c r="H574" s="4">
        <v>1387</v>
      </c>
      <c r="I574" s="2">
        <v>250000</v>
      </c>
    </row>
    <row r="575" spans="5:9" x14ac:dyDescent="0.2">
      <c r="E575" s="4">
        <v>973</v>
      </c>
      <c r="F575" s="2">
        <v>99500</v>
      </c>
      <c r="H575" s="4">
        <v>1389</v>
      </c>
      <c r="I575" s="2">
        <v>377500</v>
      </c>
    </row>
    <row r="576" spans="5:9" x14ac:dyDescent="0.2">
      <c r="E576" s="4">
        <v>974</v>
      </c>
      <c r="F576" s="2">
        <v>182000</v>
      </c>
      <c r="H576" s="4">
        <v>1391</v>
      </c>
      <c r="I576" s="2">
        <v>235000</v>
      </c>
    </row>
    <row r="577" spans="5:9" x14ac:dyDescent="0.2">
      <c r="E577" s="4">
        <v>975</v>
      </c>
      <c r="F577" s="2">
        <v>167500</v>
      </c>
      <c r="H577" s="4">
        <v>1393</v>
      </c>
      <c r="I577" s="2">
        <v>123000</v>
      </c>
    </row>
    <row r="578" spans="5:9" x14ac:dyDescent="0.2">
      <c r="E578" s="4">
        <v>977</v>
      </c>
      <c r="F578" s="2">
        <v>85500</v>
      </c>
      <c r="H578" s="4">
        <v>1395</v>
      </c>
      <c r="I578" s="2">
        <v>246578</v>
      </c>
    </row>
    <row r="579" spans="5:9" x14ac:dyDescent="0.2">
      <c r="E579" s="4">
        <v>979</v>
      </c>
      <c r="F579" s="2">
        <v>110000</v>
      </c>
      <c r="H579" s="4">
        <v>1397</v>
      </c>
      <c r="I579" s="2">
        <v>160000</v>
      </c>
    </row>
    <row r="580" spans="5:9" x14ac:dyDescent="0.2">
      <c r="E580" s="4">
        <v>983</v>
      </c>
      <c r="F580" s="2">
        <v>159895</v>
      </c>
      <c r="H580" s="4">
        <v>1399</v>
      </c>
      <c r="I580" s="2">
        <v>138000</v>
      </c>
    </row>
    <row r="581" spans="5:9" x14ac:dyDescent="0.2">
      <c r="E581" s="4">
        <v>984</v>
      </c>
      <c r="F581" s="2">
        <v>255900</v>
      </c>
      <c r="H581" s="4">
        <v>1402</v>
      </c>
      <c r="I581" s="2">
        <v>193000</v>
      </c>
    </row>
    <row r="582" spans="5:9" x14ac:dyDescent="0.2">
      <c r="E582" s="4">
        <v>985</v>
      </c>
      <c r="F582" s="2">
        <v>126000</v>
      </c>
      <c r="H582" s="4">
        <v>1404</v>
      </c>
      <c r="I582" s="2">
        <v>282922</v>
      </c>
    </row>
    <row r="583" spans="5:9" x14ac:dyDescent="0.2">
      <c r="E583" s="4">
        <v>987</v>
      </c>
      <c r="F583" s="2">
        <v>117000</v>
      </c>
      <c r="H583" s="4">
        <v>1406</v>
      </c>
      <c r="I583" s="2">
        <v>275000</v>
      </c>
    </row>
    <row r="584" spans="5:9" x14ac:dyDescent="0.2">
      <c r="E584" s="4">
        <v>989</v>
      </c>
      <c r="F584" s="2">
        <v>195000</v>
      </c>
      <c r="H584" s="4">
        <v>1407</v>
      </c>
      <c r="I584" s="2">
        <v>133000</v>
      </c>
    </row>
    <row r="585" spans="5:9" x14ac:dyDescent="0.2">
      <c r="E585" s="4">
        <v>990</v>
      </c>
      <c r="F585" s="2">
        <v>197000</v>
      </c>
      <c r="H585" s="4">
        <v>1408</v>
      </c>
      <c r="I585" s="2">
        <v>112000</v>
      </c>
    </row>
    <row r="586" spans="5:9" x14ac:dyDescent="0.2">
      <c r="E586" s="4">
        <v>992</v>
      </c>
      <c r="F586" s="2">
        <v>168000</v>
      </c>
      <c r="H586" s="4">
        <v>1411</v>
      </c>
      <c r="I586" s="2">
        <v>230000</v>
      </c>
    </row>
    <row r="587" spans="5:9" x14ac:dyDescent="0.2">
      <c r="E587" s="4">
        <v>993</v>
      </c>
      <c r="F587" s="2">
        <v>187000</v>
      </c>
      <c r="H587" s="4">
        <v>1414</v>
      </c>
      <c r="I587" s="2">
        <v>257000</v>
      </c>
    </row>
    <row r="588" spans="5:9" x14ac:dyDescent="0.2">
      <c r="E588" s="4">
        <v>994</v>
      </c>
      <c r="F588" s="2">
        <v>173900</v>
      </c>
      <c r="H588" s="4">
        <v>1418</v>
      </c>
      <c r="I588" s="2">
        <v>340000</v>
      </c>
    </row>
    <row r="589" spans="5:9" x14ac:dyDescent="0.2">
      <c r="E589" s="4">
        <v>998</v>
      </c>
      <c r="F589" s="2">
        <v>185000</v>
      </c>
      <c r="H589" s="4">
        <v>1419</v>
      </c>
      <c r="I589" s="2">
        <v>124000</v>
      </c>
    </row>
    <row r="590" spans="5:9" x14ac:dyDescent="0.2">
      <c r="E590" s="4">
        <v>999</v>
      </c>
      <c r="F590" s="2">
        <v>91000</v>
      </c>
      <c r="H590" s="4">
        <v>1420</v>
      </c>
      <c r="I590" s="2">
        <v>223000</v>
      </c>
    </row>
    <row r="591" spans="5:9" x14ac:dyDescent="0.2">
      <c r="E591" s="4">
        <v>1001</v>
      </c>
      <c r="F591" s="2">
        <v>82000</v>
      </c>
      <c r="H591" s="4">
        <v>1423</v>
      </c>
      <c r="I591" s="2">
        <v>136500</v>
      </c>
    </row>
    <row r="592" spans="5:9" x14ac:dyDescent="0.2">
      <c r="E592" s="4">
        <v>1002</v>
      </c>
      <c r="F592" s="2">
        <v>86000</v>
      </c>
      <c r="H592" s="4">
        <v>1425</v>
      </c>
      <c r="I592" s="2">
        <v>144000</v>
      </c>
    </row>
    <row r="593" spans="5:9" x14ac:dyDescent="0.2">
      <c r="E593" s="4">
        <v>1003</v>
      </c>
      <c r="F593" s="2">
        <v>232000</v>
      </c>
      <c r="H593" s="4">
        <v>1427</v>
      </c>
      <c r="I593" s="2">
        <v>271000</v>
      </c>
    </row>
    <row r="594" spans="5:9" x14ac:dyDescent="0.2">
      <c r="E594" s="4">
        <v>1004</v>
      </c>
      <c r="F594" s="2">
        <v>136905</v>
      </c>
      <c r="H594" s="4">
        <v>1428</v>
      </c>
      <c r="I594" s="2">
        <v>140000</v>
      </c>
    </row>
    <row r="595" spans="5:9" x14ac:dyDescent="0.2">
      <c r="E595" s="4">
        <v>1005</v>
      </c>
      <c r="F595" s="2">
        <v>181000</v>
      </c>
      <c r="H595" s="4">
        <v>1429</v>
      </c>
      <c r="I595" s="2">
        <v>119000</v>
      </c>
    </row>
    <row r="596" spans="5:9" x14ac:dyDescent="0.2">
      <c r="E596" s="4">
        <v>1006</v>
      </c>
      <c r="F596" s="2">
        <v>149900</v>
      </c>
      <c r="H596" s="4">
        <v>1434</v>
      </c>
      <c r="I596" s="2">
        <v>186500</v>
      </c>
    </row>
    <row r="597" spans="5:9" x14ac:dyDescent="0.2">
      <c r="E597" s="4">
        <v>1007</v>
      </c>
      <c r="F597" s="2">
        <v>163500</v>
      </c>
      <c r="H597" s="4">
        <v>1435</v>
      </c>
      <c r="I597" s="2">
        <v>160000</v>
      </c>
    </row>
    <row r="598" spans="5:9" x14ac:dyDescent="0.2">
      <c r="E598" s="4">
        <v>1008</v>
      </c>
      <c r="F598" s="2">
        <v>88000</v>
      </c>
      <c r="H598" s="4">
        <v>1436</v>
      </c>
      <c r="I598" s="2">
        <v>174000</v>
      </c>
    </row>
    <row r="599" spans="5:9" x14ac:dyDescent="0.2">
      <c r="E599" s="4">
        <v>1009</v>
      </c>
      <c r="F599" s="2">
        <v>240000</v>
      </c>
      <c r="H599" s="4">
        <v>1438</v>
      </c>
      <c r="I599" s="2">
        <v>394617</v>
      </c>
    </row>
    <row r="600" spans="5:9" x14ac:dyDescent="0.2">
      <c r="E600" s="4">
        <v>1010</v>
      </c>
      <c r="F600" s="2">
        <v>102000</v>
      </c>
      <c r="H600" s="4">
        <v>1439</v>
      </c>
      <c r="I600" s="2">
        <v>149700</v>
      </c>
    </row>
    <row r="601" spans="5:9" x14ac:dyDescent="0.2">
      <c r="E601" s="4">
        <v>1011</v>
      </c>
      <c r="F601" s="2">
        <v>135000</v>
      </c>
      <c r="H601" s="4">
        <v>1442</v>
      </c>
      <c r="I601" s="2">
        <v>149300</v>
      </c>
    </row>
    <row r="602" spans="5:9" x14ac:dyDescent="0.2">
      <c r="E602" s="4">
        <v>1012</v>
      </c>
      <c r="F602" s="2">
        <v>100000</v>
      </c>
      <c r="H602" s="4">
        <v>1443</v>
      </c>
      <c r="I602" s="2">
        <v>310000</v>
      </c>
    </row>
    <row r="603" spans="5:9" x14ac:dyDescent="0.2">
      <c r="E603" s="4">
        <v>1013</v>
      </c>
      <c r="F603" s="2">
        <v>165000</v>
      </c>
      <c r="H603" s="4">
        <v>1446</v>
      </c>
      <c r="I603" s="2">
        <v>129000</v>
      </c>
    </row>
    <row r="604" spans="5:9" x14ac:dyDescent="0.2">
      <c r="E604" s="4">
        <v>1015</v>
      </c>
      <c r="F604" s="2">
        <v>119200</v>
      </c>
      <c r="H604" s="4">
        <v>1448</v>
      </c>
      <c r="I604" s="2">
        <v>240000</v>
      </c>
    </row>
    <row r="605" spans="5:9" x14ac:dyDescent="0.2">
      <c r="E605" s="4">
        <v>1019</v>
      </c>
      <c r="F605" s="2">
        <v>160000</v>
      </c>
      <c r="H605" s="4">
        <v>1450</v>
      </c>
      <c r="I605" s="2">
        <v>92000</v>
      </c>
    </row>
    <row r="606" spans="5:9" x14ac:dyDescent="0.2">
      <c r="E606" s="4">
        <v>1020</v>
      </c>
      <c r="F606" s="2">
        <v>213490</v>
      </c>
      <c r="H606" s="4">
        <v>1453</v>
      </c>
      <c r="I606" s="2">
        <v>145000</v>
      </c>
    </row>
    <row r="607" spans="5:9" x14ac:dyDescent="0.2">
      <c r="E607" s="4">
        <v>1023</v>
      </c>
      <c r="F607" s="2">
        <v>87000</v>
      </c>
      <c r="H607" s="4">
        <v>1455</v>
      </c>
      <c r="I607" s="2">
        <v>185000</v>
      </c>
    </row>
    <row r="608" spans="5:9" x14ac:dyDescent="0.2">
      <c r="E608" s="4">
        <v>1024</v>
      </c>
      <c r="F608" s="2">
        <v>191000</v>
      </c>
      <c r="H608" s="4">
        <v>1457</v>
      </c>
      <c r="I608" s="2">
        <v>210000</v>
      </c>
    </row>
    <row r="609" spans="5:9" x14ac:dyDescent="0.2">
      <c r="E609" s="4">
        <v>1030</v>
      </c>
      <c r="F609" s="2">
        <v>118000</v>
      </c>
      <c r="H609" s="4">
        <v>1459</v>
      </c>
      <c r="I609" s="2">
        <v>142125</v>
      </c>
    </row>
    <row r="610" spans="5:9" x14ac:dyDescent="0.2">
      <c r="E610" s="4">
        <v>1031</v>
      </c>
      <c r="F610" s="2">
        <v>160000</v>
      </c>
      <c r="H610" s="4">
        <v>1460</v>
      </c>
      <c r="I610" s="2">
        <v>147500</v>
      </c>
    </row>
    <row r="611" spans="5:9" x14ac:dyDescent="0.2">
      <c r="E611" s="4">
        <v>1035</v>
      </c>
      <c r="F611" s="2">
        <v>119750</v>
      </c>
    </row>
    <row r="612" spans="5:9" x14ac:dyDescent="0.2">
      <c r="E612" s="4">
        <v>1036</v>
      </c>
      <c r="F612" s="2">
        <v>84000</v>
      </c>
    </row>
    <row r="613" spans="5:9" x14ac:dyDescent="0.2">
      <c r="E613" s="4">
        <v>1038</v>
      </c>
      <c r="F613" s="2">
        <v>287000</v>
      </c>
    </row>
    <row r="614" spans="5:9" x14ac:dyDescent="0.2">
      <c r="E614" s="4">
        <v>1039</v>
      </c>
      <c r="F614" s="2">
        <v>97000</v>
      </c>
    </row>
    <row r="615" spans="5:9" x14ac:dyDescent="0.2">
      <c r="E615" s="4">
        <v>1042</v>
      </c>
      <c r="F615" s="2">
        <v>173000</v>
      </c>
    </row>
    <row r="616" spans="5:9" x14ac:dyDescent="0.2">
      <c r="E616" s="4">
        <v>1046</v>
      </c>
      <c r="F616" s="2">
        <v>139600</v>
      </c>
    </row>
    <row r="617" spans="5:9" x14ac:dyDescent="0.2">
      <c r="E617" s="4">
        <v>1047</v>
      </c>
      <c r="F617" s="2">
        <v>556581</v>
      </c>
    </row>
    <row r="618" spans="5:9" x14ac:dyDescent="0.2">
      <c r="E618" s="4">
        <v>1048</v>
      </c>
      <c r="F618" s="2">
        <v>145000</v>
      </c>
    </row>
    <row r="619" spans="5:9" x14ac:dyDescent="0.2">
      <c r="E619" s="4">
        <v>1049</v>
      </c>
      <c r="F619" s="2">
        <v>115000</v>
      </c>
    </row>
    <row r="620" spans="5:9" x14ac:dyDescent="0.2">
      <c r="E620" s="4">
        <v>1050</v>
      </c>
      <c r="F620" s="2">
        <v>84900</v>
      </c>
    </row>
    <row r="621" spans="5:9" x14ac:dyDescent="0.2">
      <c r="E621" s="4">
        <v>1051</v>
      </c>
      <c r="F621" s="2">
        <v>176485</v>
      </c>
    </row>
    <row r="622" spans="5:9" x14ac:dyDescent="0.2">
      <c r="E622" s="4">
        <v>1052</v>
      </c>
      <c r="F622" s="2">
        <v>200141</v>
      </c>
    </row>
    <row r="623" spans="5:9" x14ac:dyDescent="0.2">
      <c r="E623" s="4">
        <v>1053</v>
      </c>
      <c r="F623" s="2">
        <v>165000</v>
      </c>
    </row>
    <row r="624" spans="5:9" x14ac:dyDescent="0.2">
      <c r="E624" s="4">
        <v>1054</v>
      </c>
      <c r="F624" s="2">
        <v>144500</v>
      </c>
    </row>
    <row r="625" spans="5:6" x14ac:dyDescent="0.2">
      <c r="E625" s="4">
        <v>1056</v>
      </c>
      <c r="F625" s="2">
        <v>180000</v>
      </c>
    </row>
    <row r="626" spans="5:6" x14ac:dyDescent="0.2">
      <c r="E626" s="4">
        <v>1058</v>
      </c>
      <c r="F626" s="2">
        <v>248000</v>
      </c>
    </row>
    <row r="627" spans="5:6" x14ac:dyDescent="0.2">
      <c r="E627" s="4">
        <v>1060</v>
      </c>
      <c r="F627" s="2">
        <v>220000</v>
      </c>
    </row>
    <row r="628" spans="5:6" x14ac:dyDescent="0.2">
      <c r="E628" s="4">
        <v>1062</v>
      </c>
      <c r="F628" s="2">
        <v>81000</v>
      </c>
    </row>
    <row r="629" spans="5:6" x14ac:dyDescent="0.2">
      <c r="E629" s="4">
        <v>1063</v>
      </c>
      <c r="F629" s="2">
        <v>90000</v>
      </c>
    </row>
    <row r="630" spans="5:6" x14ac:dyDescent="0.2">
      <c r="E630" s="4">
        <v>1064</v>
      </c>
      <c r="F630" s="2">
        <v>110500</v>
      </c>
    </row>
    <row r="631" spans="5:6" x14ac:dyDescent="0.2">
      <c r="E631" s="4">
        <v>1065</v>
      </c>
      <c r="F631" s="2">
        <v>154000</v>
      </c>
    </row>
    <row r="632" spans="5:6" x14ac:dyDescent="0.2">
      <c r="E632" s="4">
        <v>1067</v>
      </c>
      <c r="F632" s="2">
        <v>178000</v>
      </c>
    </row>
    <row r="633" spans="5:6" x14ac:dyDescent="0.2">
      <c r="E633" s="4">
        <v>1070</v>
      </c>
      <c r="F633" s="2">
        <v>135000</v>
      </c>
    </row>
    <row r="634" spans="5:6" x14ac:dyDescent="0.2">
      <c r="E634" s="4">
        <v>1072</v>
      </c>
      <c r="F634" s="2">
        <v>154000</v>
      </c>
    </row>
    <row r="635" spans="5:6" x14ac:dyDescent="0.2">
      <c r="E635" s="4">
        <v>1074</v>
      </c>
      <c r="F635" s="2">
        <v>159500</v>
      </c>
    </row>
    <row r="636" spans="5:6" x14ac:dyDescent="0.2">
      <c r="E636" s="4">
        <v>1075</v>
      </c>
      <c r="F636" s="2">
        <v>194000</v>
      </c>
    </row>
    <row r="637" spans="5:6" x14ac:dyDescent="0.2">
      <c r="E637" s="4">
        <v>1076</v>
      </c>
      <c r="F637" s="2">
        <v>219500</v>
      </c>
    </row>
    <row r="638" spans="5:6" x14ac:dyDescent="0.2">
      <c r="E638" s="4">
        <v>1077</v>
      </c>
      <c r="F638" s="2">
        <v>170000</v>
      </c>
    </row>
    <row r="639" spans="5:6" x14ac:dyDescent="0.2">
      <c r="E639" s="4">
        <v>1080</v>
      </c>
      <c r="F639" s="2">
        <v>126000</v>
      </c>
    </row>
    <row r="640" spans="5:6" x14ac:dyDescent="0.2">
      <c r="E640" s="4">
        <v>1081</v>
      </c>
      <c r="F640" s="2">
        <v>145000</v>
      </c>
    </row>
    <row r="641" spans="5:6" x14ac:dyDescent="0.2">
      <c r="E641" s="4">
        <v>1083</v>
      </c>
      <c r="F641" s="2">
        <v>192000</v>
      </c>
    </row>
    <row r="642" spans="5:6" x14ac:dyDescent="0.2">
      <c r="E642" s="4">
        <v>1085</v>
      </c>
      <c r="F642" s="2">
        <v>187500</v>
      </c>
    </row>
    <row r="643" spans="5:6" x14ac:dyDescent="0.2">
      <c r="E643" s="4">
        <v>1087</v>
      </c>
      <c r="F643" s="2">
        <v>83500</v>
      </c>
    </row>
    <row r="644" spans="5:6" x14ac:dyDescent="0.2">
      <c r="E644" s="4">
        <v>1088</v>
      </c>
      <c r="F644" s="2">
        <v>252000</v>
      </c>
    </row>
    <row r="645" spans="5:6" x14ac:dyDescent="0.2">
      <c r="E645" s="4">
        <v>1089</v>
      </c>
      <c r="F645" s="2">
        <v>137500</v>
      </c>
    </row>
    <row r="646" spans="5:6" x14ac:dyDescent="0.2">
      <c r="E646" s="4">
        <v>1091</v>
      </c>
      <c r="F646" s="2">
        <v>92900</v>
      </c>
    </row>
    <row r="647" spans="5:6" x14ac:dyDescent="0.2">
      <c r="E647" s="4">
        <v>1093</v>
      </c>
      <c r="F647" s="2">
        <v>136500</v>
      </c>
    </row>
    <row r="648" spans="5:6" x14ac:dyDescent="0.2">
      <c r="E648" s="4">
        <v>1096</v>
      </c>
      <c r="F648" s="2">
        <v>176432</v>
      </c>
    </row>
    <row r="649" spans="5:6" x14ac:dyDescent="0.2">
      <c r="E649" s="4">
        <v>1097</v>
      </c>
      <c r="F649" s="2">
        <v>127000</v>
      </c>
    </row>
    <row r="650" spans="5:6" x14ac:dyDescent="0.2">
      <c r="E650" s="4">
        <v>1098</v>
      </c>
      <c r="F650" s="2">
        <v>170000</v>
      </c>
    </row>
    <row r="651" spans="5:6" x14ac:dyDescent="0.2">
      <c r="E651" s="4">
        <v>1099</v>
      </c>
      <c r="F651" s="2">
        <v>128000</v>
      </c>
    </row>
    <row r="652" spans="5:6" x14ac:dyDescent="0.2">
      <c r="E652" s="4">
        <v>1100</v>
      </c>
      <c r="F652" s="2">
        <v>157000</v>
      </c>
    </row>
    <row r="653" spans="5:6" x14ac:dyDescent="0.2">
      <c r="E653" s="4">
        <v>1101</v>
      </c>
      <c r="F653" s="2">
        <v>60000</v>
      </c>
    </row>
    <row r="654" spans="5:6" x14ac:dyDescent="0.2">
      <c r="E654" s="4">
        <v>1102</v>
      </c>
      <c r="F654" s="2">
        <v>119500</v>
      </c>
    </row>
    <row r="655" spans="5:6" x14ac:dyDescent="0.2">
      <c r="E655" s="4">
        <v>1103</v>
      </c>
      <c r="F655" s="2">
        <v>135000</v>
      </c>
    </row>
    <row r="656" spans="5:6" x14ac:dyDescent="0.2">
      <c r="E656" s="4">
        <v>1104</v>
      </c>
      <c r="F656" s="2">
        <v>159500</v>
      </c>
    </row>
    <row r="657" spans="5:6" x14ac:dyDescent="0.2">
      <c r="E657" s="4">
        <v>1105</v>
      </c>
      <c r="F657" s="2">
        <v>106000</v>
      </c>
    </row>
    <row r="658" spans="5:6" x14ac:dyDescent="0.2">
      <c r="E658" s="4">
        <v>1108</v>
      </c>
      <c r="F658" s="2">
        <v>274725</v>
      </c>
    </row>
    <row r="659" spans="5:6" x14ac:dyDescent="0.2">
      <c r="E659" s="4">
        <v>1109</v>
      </c>
      <c r="F659" s="2">
        <v>181000</v>
      </c>
    </row>
    <row r="660" spans="5:6" x14ac:dyDescent="0.2">
      <c r="E660" s="4">
        <v>1112</v>
      </c>
      <c r="F660" s="2">
        <v>205000</v>
      </c>
    </row>
    <row r="661" spans="5:6" x14ac:dyDescent="0.2">
      <c r="E661" s="4">
        <v>1115</v>
      </c>
      <c r="F661" s="2">
        <v>117000</v>
      </c>
    </row>
    <row r="662" spans="5:6" x14ac:dyDescent="0.2">
      <c r="E662" s="4">
        <v>1119</v>
      </c>
      <c r="F662" s="2">
        <v>140000</v>
      </c>
    </row>
    <row r="663" spans="5:6" x14ac:dyDescent="0.2">
      <c r="E663" s="4">
        <v>1120</v>
      </c>
      <c r="F663" s="2">
        <v>133700</v>
      </c>
    </row>
    <row r="664" spans="5:6" x14ac:dyDescent="0.2">
      <c r="E664" s="4">
        <v>1121</v>
      </c>
      <c r="F664" s="2">
        <v>118400</v>
      </c>
    </row>
    <row r="665" spans="5:6" x14ac:dyDescent="0.2">
      <c r="E665" s="4">
        <v>1122</v>
      </c>
      <c r="F665" s="2">
        <v>212900</v>
      </c>
    </row>
    <row r="666" spans="5:6" x14ac:dyDescent="0.2">
      <c r="E666" s="4">
        <v>1123</v>
      </c>
      <c r="F666" s="2">
        <v>112000</v>
      </c>
    </row>
    <row r="667" spans="5:6" x14ac:dyDescent="0.2">
      <c r="E667" s="4">
        <v>1124</v>
      </c>
      <c r="F667" s="2">
        <v>118000</v>
      </c>
    </row>
    <row r="668" spans="5:6" x14ac:dyDescent="0.2">
      <c r="E668" s="4">
        <v>1125</v>
      </c>
      <c r="F668" s="2">
        <v>163900</v>
      </c>
    </row>
    <row r="669" spans="5:6" x14ac:dyDescent="0.2">
      <c r="E669" s="4">
        <v>1126</v>
      </c>
      <c r="F669" s="2">
        <v>115000</v>
      </c>
    </row>
    <row r="670" spans="5:6" x14ac:dyDescent="0.2">
      <c r="E670" s="4">
        <v>1127</v>
      </c>
      <c r="F670" s="2">
        <v>174000</v>
      </c>
    </row>
    <row r="671" spans="5:6" x14ac:dyDescent="0.2">
      <c r="E671" s="4">
        <v>1129</v>
      </c>
      <c r="F671" s="2">
        <v>215000</v>
      </c>
    </row>
    <row r="672" spans="5:6" x14ac:dyDescent="0.2">
      <c r="E672" s="4">
        <v>1132</v>
      </c>
      <c r="F672" s="2">
        <v>93500</v>
      </c>
    </row>
    <row r="673" spans="5:6" x14ac:dyDescent="0.2">
      <c r="E673" s="4">
        <v>1133</v>
      </c>
      <c r="F673" s="2">
        <v>117500</v>
      </c>
    </row>
    <row r="674" spans="5:6" x14ac:dyDescent="0.2">
      <c r="E674" s="4">
        <v>1134</v>
      </c>
      <c r="F674" s="2">
        <v>239500</v>
      </c>
    </row>
    <row r="675" spans="5:6" x14ac:dyDescent="0.2">
      <c r="E675" s="4">
        <v>1135</v>
      </c>
      <c r="F675" s="2">
        <v>169000</v>
      </c>
    </row>
    <row r="676" spans="5:6" x14ac:dyDescent="0.2">
      <c r="E676" s="4">
        <v>1136</v>
      </c>
      <c r="F676" s="2">
        <v>102000</v>
      </c>
    </row>
    <row r="677" spans="5:6" x14ac:dyDescent="0.2">
      <c r="E677" s="4">
        <v>1137</v>
      </c>
      <c r="F677" s="2">
        <v>119000</v>
      </c>
    </row>
    <row r="678" spans="5:6" x14ac:dyDescent="0.2">
      <c r="E678" s="4">
        <v>1138</v>
      </c>
      <c r="F678" s="2">
        <v>94000</v>
      </c>
    </row>
    <row r="679" spans="5:6" x14ac:dyDescent="0.2">
      <c r="E679" s="4">
        <v>1140</v>
      </c>
      <c r="F679" s="2">
        <v>144000</v>
      </c>
    </row>
    <row r="680" spans="5:6" x14ac:dyDescent="0.2">
      <c r="E680" s="4">
        <v>1144</v>
      </c>
      <c r="F680" s="2">
        <v>80000</v>
      </c>
    </row>
    <row r="681" spans="5:6" x14ac:dyDescent="0.2">
      <c r="E681" s="4">
        <v>1146</v>
      </c>
      <c r="F681" s="2">
        <v>149000</v>
      </c>
    </row>
    <row r="682" spans="5:6" x14ac:dyDescent="0.2">
      <c r="E682" s="4">
        <v>1148</v>
      </c>
      <c r="F682" s="2">
        <v>174500</v>
      </c>
    </row>
    <row r="683" spans="5:6" x14ac:dyDescent="0.2">
      <c r="E683" s="4">
        <v>1149</v>
      </c>
      <c r="F683" s="2">
        <v>116900</v>
      </c>
    </row>
    <row r="684" spans="5:6" x14ac:dyDescent="0.2">
      <c r="E684" s="4">
        <v>1150</v>
      </c>
      <c r="F684" s="2">
        <v>143000</v>
      </c>
    </row>
    <row r="685" spans="5:6" x14ac:dyDescent="0.2">
      <c r="E685" s="4">
        <v>1151</v>
      </c>
      <c r="F685" s="2">
        <v>124000</v>
      </c>
    </row>
    <row r="686" spans="5:6" x14ac:dyDescent="0.2">
      <c r="E686" s="4">
        <v>1152</v>
      </c>
      <c r="F686" s="2">
        <v>149900</v>
      </c>
    </row>
    <row r="687" spans="5:6" x14ac:dyDescent="0.2">
      <c r="E687" s="4">
        <v>1153</v>
      </c>
      <c r="F687" s="2">
        <v>230000</v>
      </c>
    </row>
    <row r="688" spans="5:6" x14ac:dyDescent="0.2">
      <c r="E688" s="4">
        <v>1154</v>
      </c>
      <c r="F688" s="2">
        <v>120500</v>
      </c>
    </row>
    <row r="689" spans="5:6" x14ac:dyDescent="0.2">
      <c r="E689" s="4">
        <v>1155</v>
      </c>
      <c r="F689" s="2">
        <v>201800</v>
      </c>
    </row>
    <row r="690" spans="5:6" x14ac:dyDescent="0.2">
      <c r="E690" s="4">
        <v>1157</v>
      </c>
      <c r="F690" s="2">
        <v>179900</v>
      </c>
    </row>
    <row r="691" spans="5:6" x14ac:dyDescent="0.2">
      <c r="E691" s="4">
        <v>1159</v>
      </c>
      <c r="F691" s="2">
        <v>235128</v>
      </c>
    </row>
    <row r="692" spans="5:6" x14ac:dyDescent="0.2">
      <c r="E692" s="4">
        <v>1160</v>
      </c>
      <c r="F692" s="2">
        <v>185000</v>
      </c>
    </row>
    <row r="693" spans="5:6" x14ac:dyDescent="0.2">
      <c r="E693" s="4">
        <v>1161</v>
      </c>
      <c r="F693" s="2">
        <v>146000</v>
      </c>
    </row>
    <row r="694" spans="5:6" x14ac:dyDescent="0.2">
      <c r="E694" s="4">
        <v>1163</v>
      </c>
      <c r="F694" s="2">
        <v>129000</v>
      </c>
    </row>
    <row r="695" spans="5:6" x14ac:dyDescent="0.2">
      <c r="E695" s="4">
        <v>1166</v>
      </c>
      <c r="F695" s="2">
        <v>233170</v>
      </c>
    </row>
    <row r="696" spans="5:6" x14ac:dyDescent="0.2">
      <c r="E696" s="4">
        <v>1167</v>
      </c>
      <c r="F696" s="2">
        <v>245350</v>
      </c>
    </row>
    <row r="697" spans="5:6" x14ac:dyDescent="0.2">
      <c r="E697" s="4">
        <v>1169</v>
      </c>
      <c r="F697" s="2">
        <v>235000</v>
      </c>
    </row>
    <row r="698" spans="5:6" x14ac:dyDescent="0.2">
      <c r="E698" s="4">
        <v>1173</v>
      </c>
      <c r="F698" s="2">
        <v>171900</v>
      </c>
    </row>
    <row r="699" spans="5:6" x14ac:dyDescent="0.2">
      <c r="E699" s="4">
        <v>1174</v>
      </c>
      <c r="F699" s="2">
        <v>200500</v>
      </c>
    </row>
    <row r="700" spans="5:6" x14ac:dyDescent="0.2">
      <c r="E700" s="4">
        <v>1175</v>
      </c>
      <c r="F700" s="2">
        <v>239000</v>
      </c>
    </row>
    <row r="701" spans="5:6" x14ac:dyDescent="0.2">
      <c r="E701" s="4">
        <v>1176</v>
      </c>
      <c r="F701" s="2">
        <v>285000</v>
      </c>
    </row>
    <row r="702" spans="5:6" x14ac:dyDescent="0.2">
      <c r="E702" s="4">
        <v>1178</v>
      </c>
      <c r="F702" s="2">
        <v>115000</v>
      </c>
    </row>
    <row r="703" spans="5:6" x14ac:dyDescent="0.2">
      <c r="E703" s="4">
        <v>1179</v>
      </c>
      <c r="F703" s="2">
        <v>154900</v>
      </c>
    </row>
    <row r="704" spans="5:6" x14ac:dyDescent="0.2">
      <c r="E704" s="4">
        <v>1180</v>
      </c>
      <c r="F704" s="2">
        <v>93000</v>
      </c>
    </row>
    <row r="705" spans="5:6" x14ac:dyDescent="0.2">
      <c r="E705" s="4">
        <v>1181</v>
      </c>
      <c r="F705" s="2">
        <v>250000</v>
      </c>
    </row>
    <row r="706" spans="5:6" x14ac:dyDescent="0.2">
      <c r="E706" s="4">
        <v>1189</v>
      </c>
      <c r="F706" s="2">
        <v>195000</v>
      </c>
    </row>
    <row r="707" spans="5:6" x14ac:dyDescent="0.2">
      <c r="E707" s="4">
        <v>1190</v>
      </c>
      <c r="F707" s="2">
        <v>189000</v>
      </c>
    </row>
    <row r="708" spans="5:6" x14ac:dyDescent="0.2">
      <c r="E708" s="4">
        <v>1192</v>
      </c>
      <c r="F708" s="2">
        <v>174000</v>
      </c>
    </row>
    <row r="709" spans="5:6" x14ac:dyDescent="0.2">
      <c r="E709" s="4">
        <v>1193</v>
      </c>
      <c r="F709" s="2">
        <v>125000</v>
      </c>
    </row>
    <row r="710" spans="5:6" x14ac:dyDescent="0.2">
      <c r="E710" s="4">
        <v>1195</v>
      </c>
      <c r="F710" s="2">
        <v>158000</v>
      </c>
    </row>
    <row r="711" spans="5:6" x14ac:dyDescent="0.2">
      <c r="E711" s="4">
        <v>1196</v>
      </c>
      <c r="F711" s="2">
        <v>176000</v>
      </c>
    </row>
    <row r="712" spans="5:6" x14ac:dyDescent="0.2">
      <c r="E712" s="4">
        <v>1197</v>
      </c>
      <c r="F712" s="2">
        <v>219210</v>
      </c>
    </row>
    <row r="713" spans="5:6" x14ac:dyDescent="0.2">
      <c r="E713" s="4">
        <v>1198</v>
      </c>
      <c r="F713" s="2">
        <v>144000</v>
      </c>
    </row>
    <row r="714" spans="5:6" x14ac:dyDescent="0.2">
      <c r="E714" s="4">
        <v>1199</v>
      </c>
      <c r="F714" s="2">
        <v>178000</v>
      </c>
    </row>
    <row r="715" spans="5:6" x14ac:dyDescent="0.2">
      <c r="E715" s="4">
        <v>1200</v>
      </c>
      <c r="F715" s="2">
        <v>148000</v>
      </c>
    </row>
    <row r="716" spans="5:6" x14ac:dyDescent="0.2">
      <c r="E716" s="4">
        <v>1201</v>
      </c>
      <c r="F716" s="2">
        <v>116050</v>
      </c>
    </row>
    <row r="717" spans="5:6" x14ac:dyDescent="0.2">
      <c r="E717" s="4">
        <v>1202</v>
      </c>
      <c r="F717" s="2">
        <v>197900</v>
      </c>
    </row>
    <row r="718" spans="5:6" x14ac:dyDescent="0.2">
      <c r="E718" s="4">
        <v>1204</v>
      </c>
      <c r="F718" s="2">
        <v>213000</v>
      </c>
    </row>
    <row r="719" spans="5:6" x14ac:dyDescent="0.2">
      <c r="E719" s="4">
        <v>1206</v>
      </c>
      <c r="F719" s="2">
        <v>271900</v>
      </c>
    </row>
    <row r="720" spans="5:6" x14ac:dyDescent="0.2">
      <c r="E720" s="4">
        <v>1211</v>
      </c>
      <c r="F720" s="2">
        <v>189000</v>
      </c>
    </row>
    <row r="721" spans="5:6" x14ac:dyDescent="0.2">
      <c r="E721" s="4">
        <v>1212</v>
      </c>
      <c r="F721" s="2">
        <v>164000</v>
      </c>
    </row>
    <row r="722" spans="5:6" x14ac:dyDescent="0.2">
      <c r="E722" s="4">
        <v>1216</v>
      </c>
      <c r="F722" s="2">
        <v>125000</v>
      </c>
    </row>
    <row r="723" spans="5:6" x14ac:dyDescent="0.2">
      <c r="E723" s="4">
        <v>1217</v>
      </c>
      <c r="F723" s="2">
        <v>112000</v>
      </c>
    </row>
    <row r="724" spans="5:6" x14ac:dyDescent="0.2">
      <c r="E724" s="4">
        <v>1219</v>
      </c>
      <c r="F724" s="2">
        <v>80500</v>
      </c>
    </row>
    <row r="725" spans="5:6" x14ac:dyDescent="0.2">
      <c r="E725" s="4">
        <v>1220</v>
      </c>
      <c r="F725" s="2">
        <v>91500</v>
      </c>
    </row>
    <row r="726" spans="5:6" x14ac:dyDescent="0.2">
      <c r="E726" s="4">
        <v>1221</v>
      </c>
      <c r="F726" s="2">
        <v>115000</v>
      </c>
    </row>
    <row r="727" spans="5:6" x14ac:dyDescent="0.2">
      <c r="E727" s="4">
        <v>1222</v>
      </c>
      <c r="F727" s="2">
        <v>134000</v>
      </c>
    </row>
    <row r="728" spans="5:6" x14ac:dyDescent="0.2">
      <c r="E728" s="4">
        <v>1223</v>
      </c>
      <c r="F728" s="2">
        <v>143000</v>
      </c>
    </row>
    <row r="729" spans="5:6" x14ac:dyDescent="0.2">
      <c r="E729" s="4">
        <v>1224</v>
      </c>
      <c r="F729" s="2">
        <v>137900</v>
      </c>
    </row>
    <row r="730" spans="5:6" x14ac:dyDescent="0.2">
      <c r="E730" s="4">
        <v>1226</v>
      </c>
      <c r="F730" s="2">
        <v>145000</v>
      </c>
    </row>
    <row r="731" spans="5:6" x14ac:dyDescent="0.2">
      <c r="E731" s="4">
        <v>1227</v>
      </c>
      <c r="F731" s="2">
        <v>214000</v>
      </c>
    </row>
    <row r="732" spans="5:6" x14ac:dyDescent="0.2">
      <c r="E732" s="4">
        <v>1230</v>
      </c>
      <c r="F732" s="2">
        <v>127000</v>
      </c>
    </row>
    <row r="733" spans="5:6" x14ac:dyDescent="0.2">
      <c r="E733" s="4">
        <v>1231</v>
      </c>
      <c r="F733" s="2">
        <v>190000</v>
      </c>
    </row>
    <row r="734" spans="5:6" x14ac:dyDescent="0.2">
      <c r="E734" s="4">
        <v>1233</v>
      </c>
      <c r="F734" s="2">
        <v>101800</v>
      </c>
    </row>
    <row r="735" spans="5:6" x14ac:dyDescent="0.2">
      <c r="E735" s="4">
        <v>1235</v>
      </c>
      <c r="F735" s="2">
        <v>130000</v>
      </c>
    </row>
    <row r="736" spans="5:6" x14ac:dyDescent="0.2">
      <c r="E736" s="4">
        <v>1236</v>
      </c>
      <c r="F736" s="2">
        <v>138887</v>
      </c>
    </row>
    <row r="737" spans="5:6" x14ac:dyDescent="0.2">
      <c r="E737" s="4">
        <v>1237</v>
      </c>
      <c r="F737" s="2">
        <v>175500</v>
      </c>
    </row>
    <row r="738" spans="5:6" x14ac:dyDescent="0.2">
      <c r="E738" s="4">
        <v>1238</v>
      </c>
      <c r="F738" s="2">
        <v>195000</v>
      </c>
    </row>
    <row r="739" spans="5:6" x14ac:dyDescent="0.2">
      <c r="E739" s="4">
        <v>1239</v>
      </c>
      <c r="F739" s="2">
        <v>142500</v>
      </c>
    </row>
    <row r="740" spans="5:6" x14ac:dyDescent="0.2">
      <c r="E740" s="4">
        <v>1240</v>
      </c>
      <c r="F740" s="2">
        <v>265900</v>
      </c>
    </row>
    <row r="741" spans="5:6" x14ac:dyDescent="0.2">
      <c r="E741" s="4">
        <v>1242</v>
      </c>
      <c r="F741" s="2">
        <v>248328</v>
      </c>
    </row>
    <row r="742" spans="5:6" x14ac:dyDescent="0.2">
      <c r="E742" s="4">
        <v>1245</v>
      </c>
      <c r="F742" s="2">
        <v>230000</v>
      </c>
    </row>
    <row r="743" spans="5:6" x14ac:dyDescent="0.2">
      <c r="E743" s="4">
        <v>1246</v>
      </c>
      <c r="F743" s="2">
        <v>178000</v>
      </c>
    </row>
    <row r="744" spans="5:6" x14ac:dyDescent="0.2">
      <c r="E744" s="4">
        <v>1247</v>
      </c>
      <c r="F744" s="2">
        <v>186500</v>
      </c>
    </row>
    <row r="745" spans="5:6" x14ac:dyDescent="0.2">
      <c r="E745" s="4">
        <v>1249</v>
      </c>
      <c r="F745" s="2">
        <v>129500</v>
      </c>
    </row>
    <row r="746" spans="5:6" x14ac:dyDescent="0.2">
      <c r="E746" s="4">
        <v>1250</v>
      </c>
      <c r="F746" s="2">
        <v>119000</v>
      </c>
    </row>
    <row r="747" spans="5:6" x14ac:dyDescent="0.2">
      <c r="E747" s="4">
        <v>1252</v>
      </c>
      <c r="F747" s="2">
        <v>171750</v>
      </c>
    </row>
    <row r="748" spans="5:6" x14ac:dyDescent="0.2">
      <c r="E748" s="4">
        <v>1255</v>
      </c>
      <c r="F748" s="2">
        <v>165400</v>
      </c>
    </row>
    <row r="749" spans="5:6" x14ac:dyDescent="0.2">
      <c r="E749" s="4">
        <v>1256</v>
      </c>
      <c r="F749" s="2">
        <v>127500</v>
      </c>
    </row>
    <row r="750" spans="5:6" x14ac:dyDescent="0.2">
      <c r="E750" s="4">
        <v>1258</v>
      </c>
      <c r="F750" s="2">
        <v>99900</v>
      </c>
    </row>
    <row r="751" spans="5:6" x14ac:dyDescent="0.2">
      <c r="E751" s="4">
        <v>1261</v>
      </c>
      <c r="F751" s="2">
        <v>181000</v>
      </c>
    </row>
    <row r="752" spans="5:6" x14ac:dyDescent="0.2">
      <c r="E752" s="4">
        <v>1262</v>
      </c>
      <c r="F752" s="2">
        <v>128900</v>
      </c>
    </row>
    <row r="753" spans="5:6" x14ac:dyDescent="0.2">
      <c r="E753" s="4">
        <v>1264</v>
      </c>
      <c r="F753" s="2">
        <v>180500</v>
      </c>
    </row>
    <row r="754" spans="5:6" x14ac:dyDescent="0.2">
      <c r="E754" s="4">
        <v>1267</v>
      </c>
      <c r="F754" s="2">
        <v>122000</v>
      </c>
    </row>
    <row r="755" spans="5:6" x14ac:dyDescent="0.2">
      <c r="E755" s="4">
        <v>1268</v>
      </c>
      <c r="F755" s="2">
        <v>378500</v>
      </c>
    </row>
    <row r="756" spans="5:6" x14ac:dyDescent="0.2">
      <c r="E756" s="4">
        <v>1269</v>
      </c>
      <c r="F756" s="2">
        <v>381000</v>
      </c>
    </row>
    <row r="757" spans="5:6" x14ac:dyDescent="0.2">
      <c r="E757" s="4">
        <v>1270</v>
      </c>
      <c r="F757" s="2">
        <v>144000</v>
      </c>
    </row>
    <row r="758" spans="5:6" x14ac:dyDescent="0.2">
      <c r="E758" s="4">
        <v>1272</v>
      </c>
      <c r="F758" s="2">
        <v>185750</v>
      </c>
    </row>
    <row r="759" spans="5:6" x14ac:dyDescent="0.2">
      <c r="E759" s="4">
        <v>1275</v>
      </c>
      <c r="F759" s="2">
        <v>139000</v>
      </c>
    </row>
    <row r="760" spans="5:6" x14ac:dyDescent="0.2">
      <c r="E760" s="4">
        <v>1276</v>
      </c>
      <c r="F760" s="2">
        <v>137000</v>
      </c>
    </row>
    <row r="761" spans="5:6" x14ac:dyDescent="0.2">
      <c r="E761" s="4">
        <v>1277</v>
      </c>
      <c r="F761" s="2">
        <v>162000</v>
      </c>
    </row>
    <row r="762" spans="5:6" x14ac:dyDescent="0.2">
      <c r="E762" s="4">
        <v>1280</v>
      </c>
      <c r="F762" s="2">
        <v>68400</v>
      </c>
    </row>
    <row r="763" spans="5:6" x14ac:dyDescent="0.2">
      <c r="E763" s="4">
        <v>1283</v>
      </c>
      <c r="F763" s="2">
        <v>150500</v>
      </c>
    </row>
    <row r="764" spans="5:6" x14ac:dyDescent="0.2">
      <c r="E764" s="4">
        <v>1284</v>
      </c>
      <c r="F764" s="2">
        <v>139000</v>
      </c>
    </row>
    <row r="765" spans="5:6" x14ac:dyDescent="0.2">
      <c r="E765" s="4">
        <v>1285</v>
      </c>
      <c r="F765" s="2">
        <v>169000</v>
      </c>
    </row>
    <row r="766" spans="5:6" x14ac:dyDescent="0.2">
      <c r="E766" s="4">
        <v>1286</v>
      </c>
      <c r="F766" s="2">
        <v>132500</v>
      </c>
    </row>
    <row r="767" spans="5:6" x14ac:dyDescent="0.2">
      <c r="E767" s="4">
        <v>1288</v>
      </c>
      <c r="F767" s="2">
        <v>190000</v>
      </c>
    </row>
    <row r="768" spans="5:6" x14ac:dyDescent="0.2">
      <c r="E768" s="4">
        <v>1290</v>
      </c>
      <c r="F768" s="2">
        <v>281000</v>
      </c>
    </row>
    <row r="769" spans="5:6" x14ac:dyDescent="0.2">
      <c r="E769" s="4">
        <v>1292</v>
      </c>
      <c r="F769" s="2">
        <v>119500</v>
      </c>
    </row>
    <row r="770" spans="5:6" x14ac:dyDescent="0.2">
      <c r="E770" s="4">
        <v>1293</v>
      </c>
      <c r="F770" s="2">
        <v>107500</v>
      </c>
    </row>
    <row r="771" spans="5:6" x14ac:dyDescent="0.2">
      <c r="E771" s="4">
        <v>1294</v>
      </c>
      <c r="F771" s="2">
        <v>162900</v>
      </c>
    </row>
    <row r="772" spans="5:6" x14ac:dyDescent="0.2">
      <c r="E772" s="4">
        <v>1301</v>
      </c>
      <c r="F772" s="2">
        <v>225000</v>
      </c>
    </row>
    <row r="773" spans="5:6" x14ac:dyDescent="0.2">
      <c r="E773" s="4">
        <v>1302</v>
      </c>
      <c r="F773" s="2">
        <v>177500</v>
      </c>
    </row>
    <row r="774" spans="5:6" x14ac:dyDescent="0.2">
      <c r="E774" s="4">
        <v>1304</v>
      </c>
      <c r="F774" s="2">
        <v>232000</v>
      </c>
    </row>
    <row r="775" spans="5:6" x14ac:dyDescent="0.2">
      <c r="E775" s="4">
        <v>1305</v>
      </c>
      <c r="F775" s="2">
        <v>130000</v>
      </c>
    </row>
    <row r="776" spans="5:6" x14ac:dyDescent="0.2">
      <c r="E776" s="4">
        <v>1307</v>
      </c>
      <c r="F776" s="2">
        <v>202500</v>
      </c>
    </row>
    <row r="777" spans="5:6" x14ac:dyDescent="0.2">
      <c r="E777" s="4">
        <v>1313</v>
      </c>
      <c r="F777" s="2">
        <v>302000</v>
      </c>
    </row>
    <row r="778" spans="5:6" x14ac:dyDescent="0.2">
      <c r="E778" s="4">
        <v>1314</v>
      </c>
      <c r="F778" s="2">
        <v>333168</v>
      </c>
    </row>
    <row r="779" spans="5:6" x14ac:dyDescent="0.2">
      <c r="E779" s="4">
        <v>1316</v>
      </c>
      <c r="F779" s="2">
        <v>206900</v>
      </c>
    </row>
    <row r="780" spans="5:6" x14ac:dyDescent="0.2">
      <c r="E780" s="4">
        <v>1318</v>
      </c>
      <c r="F780" s="2">
        <v>208900</v>
      </c>
    </row>
    <row r="781" spans="5:6" x14ac:dyDescent="0.2">
      <c r="E781" s="4">
        <v>1319</v>
      </c>
      <c r="F781" s="2">
        <v>275000</v>
      </c>
    </row>
    <row r="782" spans="5:6" x14ac:dyDescent="0.2">
      <c r="E782" s="4">
        <v>1320</v>
      </c>
      <c r="F782" s="2">
        <v>111000</v>
      </c>
    </row>
    <row r="783" spans="5:6" x14ac:dyDescent="0.2">
      <c r="E783" s="4">
        <v>1322</v>
      </c>
      <c r="F783" s="2">
        <v>72500</v>
      </c>
    </row>
    <row r="784" spans="5:6" x14ac:dyDescent="0.2">
      <c r="E784" s="4">
        <v>1324</v>
      </c>
      <c r="F784" s="2">
        <v>82500</v>
      </c>
    </row>
    <row r="785" spans="5:6" x14ac:dyDescent="0.2">
      <c r="E785" s="4">
        <v>1325</v>
      </c>
      <c r="F785" s="2">
        <v>147000</v>
      </c>
    </row>
    <row r="786" spans="5:6" x14ac:dyDescent="0.2">
      <c r="E786" s="4">
        <v>1326</v>
      </c>
      <c r="F786" s="2">
        <v>55000</v>
      </c>
    </row>
    <row r="787" spans="5:6" x14ac:dyDescent="0.2">
      <c r="E787" s="4">
        <v>1327</v>
      </c>
      <c r="F787" s="2">
        <v>79000</v>
      </c>
    </row>
    <row r="788" spans="5:6" x14ac:dyDescent="0.2">
      <c r="E788" s="4">
        <v>1328</v>
      </c>
      <c r="F788" s="2">
        <v>130500</v>
      </c>
    </row>
    <row r="789" spans="5:6" x14ac:dyDescent="0.2">
      <c r="E789" s="4">
        <v>1329</v>
      </c>
      <c r="F789" s="2">
        <v>256000</v>
      </c>
    </row>
    <row r="790" spans="5:6" x14ac:dyDescent="0.2">
      <c r="E790" s="4">
        <v>1330</v>
      </c>
      <c r="F790" s="2">
        <v>176500</v>
      </c>
    </row>
    <row r="791" spans="5:6" x14ac:dyDescent="0.2">
      <c r="E791" s="4">
        <v>1331</v>
      </c>
      <c r="F791" s="2">
        <v>227000</v>
      </c>
    </row>
    <row r="792" spans="5:6" x14ac:dyDescent="0.2">
      <c r="E792" s="4">
        <v>1332</v>
      </c>
      <c r="F792" s="2">
        <v>132500</v>
      </c>
    </row>
    <row r="793" spans="5:6" x14ac:dyDescent="0.2">
      <c r="E793" s="4">
        <v>1334</v>
      </c>
      <c r="F793" s="2">
        <v>125500</v>
      </c>
    </row>
    <row r="794" spans="5:6" x14ac:dyDescent="0.2">
      <c r="E794" s="4">
        <v>1335</v>
      </c>
      <c r="F794" s="2">
        <v>125000</v>
      </c>
    </row>
    <row r="795" spans="5:6" x14ac:dyDescent="0.2">
      <c r="E795" s="4">
        <v>1336</v>
      </c>
      <c r="F795" s="2">
        <v>167900</v>
      </c>
    </row>
    <row r="796" spans="5:6" x14ac:dyDescent="0.2">
      <c r="E796" s="4">
        <v>1337</v>
      </c>
      <c r="F796" s="2">
        <v>135000</v>
      </c>
    </row>
    <row r="797" spans="5:6" x14ac:dyDescent="0.2">
      <c r="E797" s="4">
        <v>1338</v>
      </c>
      <c r="F797" s="2">
        <v>52500</v>
      </c>
    </row>
    <row r="798" spans="5:6" x14ac:dyDescent="0.2">
      <c r="E798" s="4">
        <v>1340</v>
      </c>
      <c r="F798" s="2">
        <v>128500</v>
      </c>
    </row>
    <row r="799" spans="5:6" x14ac:dyDescent="0.2">
      <c r="E799" s="4">
        <v>1341</v>
      </c>
      <c r="F799" s="2">
        <v>123000</v>
      </c>
    </row>
    <row r="800" spans="5:6" x14ac:dyDescent="0.2">
      <c r="E800" s="4">
        <v>1343</v>
      </c>
      <c r="F800" s="2">
        <v>228500</v>
      </c>
    </row>
    <row r="801" spans="5:6" x14ac:dyDescent="0.2">
      <c r="E801" s="4">
        <v>1344</v>
      </c>
      <c r="F801" s="2">
        <v>177000</v>
      </c>
    </row>
    <row r="802" spans="5:6" x14ac:dyDescent="0.2">
      <c r="E802" s="4">
        <v>1345</v>
      </c>
      <c r="F802" s="2">
        <v>155835</v>
      </c>
    </row>
    <row r="803" spans="5:6" x14ac:dyDescent="0.2">
      <c r="E803" s="4">
        <v>1346</v>
      </c>
      <c r="F803" s="2">
        <v>108500</v>
      </c>
    </row>
    <row r="804" spans="5:6" x14ac:dyDescent="0.2">
      <c r="E804" s="4">
        <v>1347</v>
      </c>
      <c r="F804" s="2">
        <v>262500</v>
      </c>
    </row>
    <row r="805" spans="5:6" x14ac:dyDescent="0.2">
      <c r="E805" s="4">
        <v>1350</v>
      </c>
      <c r="F805" s="2">
        <v>122000</v>
      </c>
    </row>
    <row r="806" spans="5:6" x14ac:dyDescent="0.2">
      <c r="E806" s="4">
        <v>1352</v>
      </c>
      <c r="F806" s="2">
        <v>171000</v>
      </c>
    </row>
    <row r="807" spans="5:6" x14ac:dyDescent="0.2">
      <c r="E807" s="4">
        <v>1353</v>
      </c>
      <c r="F807" s="2">
        <v>134900</v>
      </c>
    </row>
    <row r="808" spans="5:6" x14ac:dyDescent="0.2">
      <c r="E808" s="4">
        <v>1356</v>
      </c>
      <c r="F808" s="2">
        <v>170000</v>
      </c>
    </row>
    <row r="809" spans="5:6" x14ac:dyDescent="0.2">
      <c r="E809" s="4">
        <v>1357</v>
      </c>
      <c r="F809" s="2">
        <v>110000</v>
      </c>
    </row>
    <row r="810" spans="5:6" x14ac:dyDescent="0.2">
      <c r="E810" s="4">
        <v>1359</v>
      </c>
      <c r="F810" s="2">
        <v>177500</v>
      </c>
    </row>
    <row r="811" spans="5:6" x14ac:dyDescent="0.2">
      <c r="E811" s="4">
        <v>1361</v>
      </c>
      <c r="F811" s="2">
        <v>189000</v>
      </c>
    </row>
    <row r="812" spans="5:6" x14ac:dyDescent="0.2">
      <c r="E812" s="4">
        <v>1363</v>
      </c>
      <c r="F812" s="2">
        <v>104900</v>
      </c>
    </row>
    <row r="813" spans="5:6" x14ac:dyDescent="0.2">
      <c r="E813" s="4">
        <v>1364</v>
      </c>
      <c r="F813" s="2">
        <v>156932</v>
      </c>
    </row>
    <row r="814" spans="5:6" x14ac:dyDescent="0.2">
      <c r="E814" s="4">
        <v>1365</v>
      </c>
      <c r="F814" s="2">
        <v>144152</v>
      </c>
    </row>
    <row r="815" spans="5:6" x14ac:dyDescent="0.2">
      <c r="E815" s="4">
        <v>1368</v>
      </c>
      <c r="F815" s="2">
        <v>127000</v>
      </c>
    </row>
    <row r="816" spans="5:6" x14ac:dyDescent="0.2">
      <c r="E816" s="4">
        <v>1371</v>
      </c>
      <c r="F816" s="2">
        <v>105000</v>
      </c>
    </row>
    <row r="817" spans="5:6" x14ac:dyDescent="0.2">
      <c r="E817" s="4">
        <v>1375</v>
      </c>
      <c r="F817" s="2">
        <v>250000</v>
      </c>
    </row>
    <row r="818" spans="5:6" x14ac:dyDescent="0.2">
      <c r="E818" s="4">
        <v>1376</v>
      </c>
      <c r="F818" s="2">
        <v>239000</v>
      </c>
    </row>
    <row r="819" spans="5:6" x14ac:dyDescent="0.2">
      <c r="E819" s="4">
        <v>1377</v>
      </c>
      <c r="F819" s="2">
        <v>91000</v>
      </c>
    </row>
    <row r="820" spans="5:6" x14ac:dyDescent="0.2">
      <c r="E820" s="4">
        <v>1378</v>
      </c>
      <c r="F820" s="2">
        <v>117000</v>
      </c>
    </row>
    <row r="821" spans="5:6" x14ac:dyDescent="0.2">
      <c r="E821" s="4">
        <v>1379</v>
      </c>
      <c r="F821" s="2">
        <v>83000</v>
      </c>
    </row>
    <row r="822" spans="5:6" x14ac:dyDescent="0.2">
      <c r="E822" s="4">
        <v>1380</v>
      </c>
      <c r="F822" s="2">
        <v>167500</v>
      </c>
    </row>
    <row r="823" spans="5:6" x14ac:dyDescent="0.2">
      <c r="E823" s="4">
        <v>1382</v>
      </c>
      <c r="F823" s="2">
        <v>237500</v>
      </c>
    </row>
    <row r="824" spans="5:6" x14ac:dyDescent="0.2">
      <c r="E824" s="4">
        <v>1384</v>
      </c>
      <c r="F824" s="2">
        <v>112000</v>
      </c>
    </row>
    <row r="825" spans="5:6" x14ac:dyDescent="0.2">
      <c r="E825" s="4">
        <v>1385</v>
      </c>
      <c r="F825" s="2">
        <v>105000</v>
      </c>
    </row>
    <row r="826" spans="5:6" x14ac:dyDescent="0.2">
      <c r="E826" s="4">
        <v>1388</v>
      </c>
      <c r="F826" s="2">
        <v>136000</v>
      </c>
    </row>
    <row r="827" spans="5:6" x14ac:dyDescent="0.2">
      <c r="E827" s="4">
        <v>1390</v>
      </c>
      <c r="F827" s="2">
        <v>131000</v>
      </c>
    </row>
    <row r="828" spans="5:6" x14ac:dyDescent="0.2">
      <c r="E828" s="4">
        <v>1392</v>
      </c>
      <c r="F828" s="2">
        <v>124000</v>
      </c>
    </row>
    <row r="829" spans="5:6" x14ac:dyDescent="0.2">
      <c r="E829" s="4">
        <v>1394</v>
      </c>
      <c r="F829" s="2">
        <v>163000</v>
      </c>
    </row>
    <row r="830" spans="5:6" x14ac:dyDescent="0.2">
      <c r="E830" s="4">
        <v>1396</v>
      </c>
      <c r="F830" s="2">
        <v>281213</v>
      </c>
    </row>
    <row r="831" spans="5:6" x14ac:dyDescent="0.2">
      <c r="E831" s="4">
        <v>1398</v>
      </c>
      <c r="F831" s="2">
        <v>137500</v>
      </c>
    </row>
    <row r="832" spans="5:6" x14ac:dyDescent="0.2">
      <c r="E832" s="4">
        <v>1400</v>
      </c>
      <c r="F832" s="2">
        <v>137450</v>
      </c>
    </row>
    <row r="833" spans="5:6" x14ac:dyDescent="0.2">
      <c r="E833" s="4">
        <v>1401</v>
      </c>
      <c r="F833" s="2">
        <v>120000</v>
      </c>
    </row>
    <row r="834" spans="5:6" x14ac:dyDescent="0.2">
      <c r="E834" s="4">
        <v>1403</v>
      </c>
      <c r="F834" s="2">
        <v>193879</v>
      </c>
    </row>
    <row r="835" spans="5:6" x14ac:dyDescent="0.2">
      <c r="E835" s="4">
        <v>1405</v>
      </c>
      <c r="F835" s="2">
        <v>105000</v>
      </c>
    </row>
    <row r="836" spans="5:6" x14ac:dyDescent="0.2">
      <c r="E836" s="4">
        <v>1409</v>
      </c>
      <c r="F836" s="2">
        <v>125500</v>
      </c>
    </row>
    <row r="837" spans="5:6" x14ac:dyDescent="0.2">
      <c r="E837" s="4">
        <v>1410</v>
      </c>
      <c r="F837" s="2">
        <v>215000</v>
      </c>
    </row>
    <row r="838" spans="5:6" x14ac:dyDescent="0.2">
      <c r="E838" s="4">
        <v>1412</v>
      </c>
      <c r="F838" s="2">
        <v>140000</v>
      </c>
    </row>
    <row r="839" spans="5:6" x14ac:dyDescent="0.2">
      <c r="E839" s="4">
        <v>1413</v>
      </c>
      <c r="F839" s="2">
        <v>90000</v>
      </c>
    </row>
    <row r="840" spans="5:6" x14ac:dyDescent="0.2">
      <c r="E840" s="4">
        <v>1415</v>
      </c>
      <c r="F840" s="2">
        <v>207000</v>
      </c>
    </row>
    <row r="841" spans="5:6" x14ac:dyDescent="0.2">
      <c r="E841" s="4">
        <v>1416</v>
      </c>
      <c r="F841" s="2">
        <v>175900</v>
      </c>
    </row>
    <row r="842" spans="5:6" x14ac:dyDescent="0.2">
      <c r="E842" s="4">
        <v>1417</v>
      </c>
      <c r="F842" s="2">
        <v>122500</v>
      </c>
    </row>
    <row r="843" spans="5:6" x14ac:dyDescent="0.2">
      <c r="E843" s="4">
        <v>1421</v>
      </c>
      <c r="F843" s="2">
        <v>179900</v>
      </c>
    </row>
    <row r="844" spans="5:6" x14ac:dyDescent="0.2">
      <c r="E844" s="4">
        <v>1422</v>
      </c>
      <c r="F844" s="2">
        <v>127500</v>
      </c>
    </row>
    <row r="845" spans="5:6" x14ac:dyDescent="0.2">
      <c r="E845" s="4">
        <v>1424</v>
      </c>
      <c r="F845" s="2">
        <v>274970</v>
      </c>
    </row>
    <row r="846" spans="5:6" x14ac:dyDescent="0.2">
      <c r="E846" s="4">
        <v>1426</v>
      </c>
      <c r="F846" s="2">
        <v>142000</v>
      </c>
    </row>
    <row r="847" spans="5:6" x14ac:dyDescent="0.2">
      <c r="E847" s="4">
        <v>1430</v>
      </c>
      <c r="F847" s="2">
        <v>182900</v>
      </c>
    </row>
    <row r="848" spans="5:6" x14ac:dyDescent="0.2">
      <c r="E848" s="4">
        <v>1431</v>
      </c>
      <c r="F848" s="2">
        <v>192140</v>
      </c>
    </row>
    <row r="849" spans="5:6" x14ac:dyDescent="0.2">
      <c r="E849" s="4">
        <v>1432</v>
      </c>
      <c r="F849" s="2">
        <v>143750</v>
      </c>
    </row>
    <row r="850" spans="5:6" x14ac:dyDescent="0.2">
      <c r="E850" s="4">
        <v>1433</v>
      </c>
      <c r="F850" s="2">
        <v>64500</v>
      </c>
    </row>
    <row r="851" spans="5:6" x14ac:dyDescent="0.2">
      <c r="E851" s="4">
        <v>1437</v>
      </c>
      <c r="F851" s="2">
        <v>120500</v>
      </c>
    </row>
    <row r="852" spans="5:6" x14ac:dyDescent="0.2">
      <c r="E852" s="4">
        <v>1440</v>
      </c>
      <c r="F852" s="2">
        <v>197000</v>
      </c>
    </row>
    <row r="853" spans="5:6" x14ac:dyDescent="0.2">
      <c r="E853" s="4">
        <v>1441</v>
      </c>
      <c r="F853" s="2">
        <v>191000</v>
      </c>
    </row>
    <row r="854" spans="5:6" x14ac:dyDescent="0.2">
      <c r="E854" s="4">
        <v>1444</v>
      </c>
      <c r="F854" s="2">
        <v>121000</v>
      </c>
    </row>
    <row r="855" spans="5:6" x14ac:dyDescent="0.2">
      <c r="E855" s="4">
        <v>1445</v>
      </c>
      <c r="F855" s="2">
        <v>179600</v>
      </c>
    </row>
    <row r="856" spans="5:6" x14ac:dyDescent="0.2">
      <c r="E856" s="4">
        <v>1447</v>
      </c>
      <c r="F856" s="2">
        <v>157900</v>
      </c>
    </row>
    <row r="857" spans="5:6" x14ac:dyDescent="0.2">
      <c r="E857" s="4">
        <v>1449</v>
      </c>
      <c r="F857" s="2">
        <v>112000</v>
      </c>
    </row>
    <row r="858" spans="5:6" x14ac:dyDescent="0.2">
      <c r="E858" s="4">
        <v>1451</v>
      </c>
      <c r="F858" s="2">
        <v>136000</v>
      </c>
    </row>
    <row r="859" spans="5:6" x14ac:dyDescent="0.2">
      <c r="E859" s="4">
        <v>1452</v>
      </c>
      <c r="F859" s="2">
        <v>287090</v>
      </c>
    </row>
    <row r="860" spans="5:6" x14ac:dyDescent="0.2">
      <c r="E860" s="4">
        <v>1454</v>
      </c>
      <c r="F860" s="2">
        <v>84500</v>
      </c>
    </row>
    <row r="861" spans="5:6" x14ac:dyDescent="0.2">
      <c r="E861" s="4">
        <v>1456</v>
      </c>
      <c r="F861" s="2">
        <v>175000</v>
      </c>
    </row>
    <row r="862" spans="5:6" x14ac:dyDescent="0.2">
      <c r="E862" s="4">
        <v>1458</v>
      </c>
      <c r="F862" s="2">
        <v>266500</v>
      </c>
    </row>
  </sheetData>
  <sheetProtection sheet="1" objects="1" scenarios="1"/>
  <pageMargins left="0.7" right="0.7" top="0.75" bottom="0.75" header="0.3" footer="0.3"/>
  <drawing r:id="rId4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471EB-1FD3-9646-80B4-06CD083D4893}">
  <dimension ref="B2:AH740"/>
  <sheetViews>
    <sheetView topLeftCell="S1" workbookViewId="0">
      <selection activeCell="S1" sqref="A1:XFD1048576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1" max="11" width="13" bestFit="1" customWidth="1"/>
    <col min="12" max="12" width="15" bestFit="1" customWidth="1"/>
    <col min="14" max="14" width="13" bestFit="1" customWidth="1"/>
    <col min="15" max="15" width="15" bestFit="1" customWidth="1"/>
    <col min="17" max="20" width="15" bestFit="1" customWidth="1"/>
    <col min="22" max="22" width="42.6640625" bestFit="1" customWidth="1"/>
    <col min="24" max="24" width="12.1640625" bestFit="1" customWidth="1"/>
    <col min="25" max="25" width="12.5" bestFit="1" customWidth="1"/>
    <col min="26" max="26" width="14.33203125" customWidth="1"/>
    <col min="27" max="27" width="13.83203125" bestFit="1" customWidth="1"/>
    <col min="33" max="33" width="14.33203125" bestFit="1" customWidth="1"/>
  </cols>
  <sheetData>
    <row r="2" spans="2:29" x14ac:dyDescent="0.2">
      <c r="B2" s="3" t="s">
        <v>262</v>
      </c>
      <c r="C2" t="s">
        <v>285</v>
      </c>
      <c r="E2" t="s">
        <v>445</v>
      </c>
      <c r="F2" t="s">
        <v>446</v>
      </c>
      <c r="H2" t="s">
        <v>447</v>
      </c>
      <c r="I2" t="s">
        <v>448</v>
      </c>
      <c r="K2" t="s">
        <v>449</v>
      </c>
      <c r="L2" t="s">
        <v>450</v>
      </c>
      <c r="N2" t="s">
        <v>451</v>
      </c>
      <c r="O2" t="s">
        <v>452</v>
      </c>
      <c r="Q2" s="10" t="s">
        <v>446</v>
      </c>
      <c r="R2" s="10" t="s">
        <v>448</v>
      </c>
      <c r="S2" s="10" t="s">
        <v>450</v>
      </c>
      <c r="T2" s="10" t="s">
        <v>452</v>
      </c>
    </row>
    <row r="3" spans="2:29" x14ac:dyDescent="0.2">
      <c r="B3" s="4" t="s">
        <v>104</v>
      </c>
      <c r="C3" s="2">
        <v>100</v>
      </c>
      <c r="E3" s="3" t="s">
        <v>53</v>
      </c>
      <c r="F3" t="s">
        <v>104</v>
      </c>
      <c r="H3" s="3" t="s">
        <v>53</v>
      </c>
      <c r="I3" t="s">
        <v>97</v>
      </c>
      <c r="K3" s="3" t="s">
        <v>53</v>
      </c>
      <c r="L3" t="s">
        <v>98</v>
      </c>
      <c r="N3" s="3" t="s">
        <v>53</v>
      </c>
      <c r="O3" t="s">
        <v>147</v>
      </c>
      <c r="Q3" s="2">
        <v>345000</v>
      </c>
      <c r="R3" s="2">
        <v>208500</v>
      </c>
      <c r="S3" s="2">
        <v>181500</v>
      </c>
      <c r="T3" s="2">
        <v>68500</v>
      </c>
      <c r="V3" t="s">
        <v>369</v>
      </c>
      <c r="AA3" t="s">
        <v>514</v>
      </c>
      <c r="AB3" s="7">
        <f>Y7-Y10</f>
        <v>222989.46487179486</v>
      </c>
      <c r="AC3" s="46">
        <f>AB3/Y7</f>
        <v>0.67869820529957725</v>
      </c>
    </row>
    <row r="4" spans="2:29" x14ac:dyDescent="0.2">
      <c r="B4" s="4" t="s">
        <v>147</v>
      </c>
      <c r="C4" s="2">
        <v>39</v>
      </c>
      <c r="Q4" s="2">
        <v>277500</v>
      </c>
      <c r="R4" s="2">
        <v>223500</v>
      </c>
      <c r="S4" s="2">
        <v>143000</v>
      </c>
      <c r="T4" s="2">
        <v>82000</v>
      </c>
      <c r="AA4" t="s">
        <v>515</v>
      </c>
      <c r="AB4" s="7">
        <f>Y7-Y8</f>
        <v>116438.64610921501</v>
      </c>
      <c r="AC4" s="46">
        <f>AB4/Y7</f>
        <v>0.35439656392409524</v>
      </c>
    </row>
    <row r="5" spans="2:29" ht="17" thickBot="1" x14ac:dyDescent="0.25">
      <c r="B5" s="4" t="s">
        <v>97</v>
      </c>
      <c r="C5" s="2">
        <v>586</v>
      </c>
      <c r="E5" s="3" t="s">
        <v>262</v>
      </c>
      <c r="F5" t="s">
        <v>261</v>
      </c>
      <c r="H5" s="3" t="s">
        <v>262</v>
      </c>
      <c r="I5" t="s">
        <v>261</v>
      </c>
      <c r="K5" s="3" t="s">
        <v>262</v>
      </c>
      <c r="L5" t="s">
        <v>261</v>
      </c>
      <c r="N5" s="3" t="s">
        <v>262</v>
      </c>
      <c r="O5" t="s">
        <v>261</v>
      </c>
      <c r="Q5" s="2">
        <v>319900</v>
      </c>
      <c r="R5" s="2">
        <v>140000</v>
      </c>
      <c r="S5" s="2">
        <v>200000</v>
      </c>
      <c r="T5" s="2">
        <v>101000</v>
      </c>
      <c r="V5" t="s">
        <v>370</v>
      </c>
    </row>
    <row r="6" spans="2:29" x14ac:dyDescent="0.2">
      <c r="B6" s="4" t="s">
        <v>98</v>
      </c>
      <c r="C6" s="2">
        <v>735</v>
      </c>
      <c r="E6" s="4">
        <v>12</v>
      </c>
      <c r="F6" s="2">
        <v>345000</v>
      </c>
      <c r="H6" s="4">
        <v>1</v>
      </c>
      <c r="I6" s="2">
        <v>208500</v>
      </c>
      <c r="K6" s="4">
        <v>2</v>
      </c>
      <c r="L6" s="2">
        <v>181500</v>
      </c>
      <c r="N6" s="4">
        <v>30</v>
      </c>
      <c r="O6" s="2">
        <v>68500</v>
      </c>
      <c r="Q6" s="2">
        <v>383970</v>
      </c>
      <c r="R6" s="2">
        <v>250000</v>
      </c>
      <c r="S6" s="2">
        <v>129900</v>
      </c>
      <c r="T6" s="2">
        <v>85000</v>
      </c>
      <c r="V6" s="17" t="s">
        <v>371</v>
      </c>
      <c r="W6" s="17" t="s">
        <v>302</v>
      </c>
      <c r="X6" s="17" t="s">
        <v>301</v>
      </c>
      <c r="Y6" s="17" t="s">
        <v>372</v>
      </c>
      <c r="Z6" s="17" t="s">
        <v>304</v>
      </c>
    </row>
    <row r="7" spans="2:29" x14ac:dyDescent="0.2">
      <c r="B7" s="4" t="s">
        <v>263</v>
      </c>
      <c r="C7" s="2">
        <v>1460</v>
      </c>
      <c r="E7" s="4">
        <v>35</v>
      </c>
      <c r="F7" s="2">
        <v>277500</v>
      </c>
      <c r="H7" s="4">
        <v>3</v>
      </c>
      <c r="I7" s="2">
        <v>223500</v>
      </c>
      <c r="K7" s="4">
        <v>6</v>
      </c>
      <c r="L7" s="2">
        <v>143000</v>
      </c>
      <c r="N7" s="4">
        <v>40</v>
      </c>
      <c r="O7" s="2">
        <v>82000</v>
      </c>
      <c r="Q7" s="2">
        <v>150000</v>
      </c>
      <c r="R7" s="2">
        <v>307000</v>
      </c>
      <c r="S7" s="2">
        <v>118000</v>
      </c>
      <c r="T7" s="2">
        <v>115000</v>
      </c>
      <c r="V7" s="15" t="s">
        <v>446</v>
      </c>
      <c r="W7" s="15">
        <v>100</v>
      </c>
      <c r="X7" s="15">
        <v>32855467</v>
      </c>
      <c r="Y7" s="47">
        <v>328554.67</v>
      </c>
      <c r="Z7" s="15">
        <v>14607850887.475853</v>
      </c>
    </row>
    <row r="8" spans="2:29" x14ac:dyDescent="0.2">
      <c r="E8" s="4">
        <v>46</v>
      </c>
      <c r="F8" s="2">
        <v>319900</v>
      </c>
      <c r="H8" s="4">
        <v>4</v>
      </c>
      <c r="I8" s="2">
        <v>140000</v>
      </c>
      <c r="K8" s="4">
        <v>8</v>
      </c>
      <c r="L8" s="2">
        <v>200000</v>
      </c>
      <c r="N8" s="4">
        <v>62</v>
      </c>
      <c r="O8" s="2">
        <v>101000</v>
      </c>
      <c r="Q8" s="2">
        <v>269500</v>
      </c>
      <c r="R8" s="2">
        <v>279500</v>
      </c>
      <c r="S8" s="2">
        <v>129500</v>
      </c>
      <c r="T8" s="2">
        <v>137000</v>
      </c>
      <c r="V8" s="15" t="s">
        <v>448</v>
      </c>
      <c r="W8" s="15">
        <v>586</v>
      </c>
      <c r="X8" s="15">
        <v>124299990</v>
      </c>
      <c r="Y8" s="33">
        <v>212116.02389078497</v>
      </c>
      <c r="Z8" s="15">
        <v>4098583024.970366</v>
      </c>
    </row>
    <row r="9" spans="2:29" x14ac:dyDescent="0.2">
      <c r="E9" s="4">
        <v>113</v>
      </c>
      <c r="F9" s="2">
        <v>383970</v>
      </c>
      <c r="H9" s="4">
        <v>5</v>
      </c>
      <c r="I9" s="2">
        <v>250000</v>
      </c>
      <c r="K9" s="4">
        <v>9</v>
      </c>
      <c r="L9" s="2">
        <v>129900</v>
      </c>
      <c r="N9" s="4">
        <v>89</v>
      </c>
      <c r="O9" s="2">
        <v>85000</v>
      </c>
      <c r="Q9" s="2">
        <v>412500</v>
      </c>
      <c r="R9" s="2">
        <v>159000</v>
      </c>
      <c r="S9" s="2">
        <v>144000</v>
      </c>
      <c r="T9" s="2">
        <v>76500</v>
      </c>
      <c r="V9" s="15" t="s">
        <v>450</v>
      </c>
      <c r="W9" s="15">
        <v>735</v>
      </c>
      <c r="X9" s="15">
        <v>102872446</v>
      </c>
      <c r="Y9" s="33">
        <v>139962.51156462586</v>
      </c>
      <c r="Z9" s="15">
        <v>1512920624.004976</v>
      </c>
    </row>
    <row r="10" spans="2:29" ht="17" thickBot="1" x14ac:dyDescent="0.25">
      <c r="E10" s="4">
        <v>130</v>
      </c>
      <c r="F10" s="2">
        <v>150000</v>
      </c>
      <c r="H10" s="4">
        <v>7</v>
      </c>
      <c r="I10" s="2">
        <v>307000</v>
      </c>
      <c r="K10" s="4">
        <v>10</v>
      </c>
      <c r="L10" s="2">
        <v>118000</v>
      </c>
      <c r="N10" s="4">
        <v>109</v>
      </c>
      <c r="O10" s="2">
        <v>115000</v>
      </c>
      <c r="Q10" s="2">
        <v>325624</v>
      </c>
      <c r="R10" s="2">
        <v>325300</v>
      </c>
      <c r="S10" s="2">
        <v>157000</v>
      </c>
      <c r="T10" s="2">
        <v>135900</v>
      </c>
      <c r="V10" s="16" t="s">
        <v>452</v>
      </c>
      <c r="W10" s="16">
        <v>39</v>
      </c>
      <c r="X10" s="16">
        <v>4117043</v>
      </c>
      <c r="Y10" s="34">
        <v>105565.20512820513</v>
      </c>
      <c r="Z10" s="16">
        <v>1296306308.7462881</v>
      </c>
    </row>
    <row r="11" spans="2:29" x14ac:dyDescent="0.2">
      <c r="E11" s="4">
        <v>158</v>
      </c>
      <c r="F11" s="2">
        <v>269500</v>
      </c>
      <c r="H11" s="4">
        <v>14</v>
      </c>
      <c r="I11" s="2">
        <v>279500</v>
      </c>
      <c r="K11" s="4">
        <v>11</v>
      </c>
      <c r="L11" s="2">
        <v>129500</v>
      </c>
      <c r="N11" s="4">
        <v>247</v>
      </c>
      <c r="O11" s="2">
        <v>137000</v>
      </c>
      <c r="Q11" s="2">
        <v>501837</v>
      </c>
      <c r="R11" s="2">
        <v>139400</v>
      </c>
      <c r="S11" s="2">
        <v>132000</v>
      </c>
      <c r="T11" s="2">
        <v>89500</v>
      </c>
    </row>
    <row r="12" spans="2:29" x14ac:dyDescent="0.2">
      <c r="E12" s="4">
        <v>162</v>
      </c>
      <c r="F12" s="2">
        <v>412500</v>
      </c>
      <c r="H12" s="4">
        <v>19</v>
      </c>
      <c r="I12" s="2">
        <v>159000</v>
      </c>
      <c r="K12" s="4">
        <v>13</v>
      </c>
      <c r="L12" s="2">
        <v>144000</v>
      </c>
      <c r="N12" s="4">
        <v>251</v>
      </c>
      <c r="O12" s="2">
        <v>76500</v>
      </c>
      <c r="Q12" s="2">
        <v>475000</v>
      </c>
      <c r="R12" s="2">
        <v>230000</v>
      </c>
      <c r="S12" s="2">
        <v>149000</v>
      </c>
      <c r="T12" s="2">
        <v>140200</v>
      </c>
    </row>
    <row r="13" spans="2:29" ht="17" thickBot="1" x14ac:dyDescent="0.25">
      <c r="E13" s="4">
        <v>168</v>
      </c>
      <c r="F13" s="2">
        <v>325624</v>
      </c>
      <c r="H13" s="4">
        <v>21</v>
      </c>
      <c r="I13" s="2">
        <v>325300</v>
      </c>
      <c r="K13" s="4">
        <v>15</v>
      </c>
      <c r="L13" s="2">
        <v>157000</v>
      </c>
      <c r="N13" s="4">
        <v>292</v>
      </c>
      <c r="O13" s="2">
        <v>135900</v>
      </c>
      <c r="Q13" s="2">
        <v>286000</v>
      </c>
      <c r="R13" s="2">
        <v>154000</v>
      </c>
      <c r="S13" s="2">
        <v>90000</v>
      </c>
      <c r="T13" s="2">
        <v>61000</v>
      </c>
      <c r="V13" t="s">
        <v>373</v>
      </c>
    </row>
    <row r="14" spans="2:29" x14ac:dyDescent="0.2">
      <c r="E14" s="4">
        <v>179</v>
      </c>
      <c r="F14" s="2">
        <v>501837</v>
      </c>
      <c r="H14" s="4">
        <v>22</v>
      </c>
      <c r="I14" s="2">
        <v>139400</v>
      </c>
      <c r="K14" s="4">
        <v>16</v>
      </c>
      <c r="L14" s="2">
        <v>132000</v>
      </c>
      <c r="N14" s="4">
        <v>308</v>
      </c>
      <c r="O14" s="2">
        <v>89500</v>
      </c>
      <c r="Q14" s="2">
        <v>311872</v>
      </c>
      <c r="R14" s="2">
        <v>256300</v>
      </c>
      <c r="S14" s="2">
        <v>139000</v>
      </c>
      <c r="T14" s="2">
        <v>118000</v>
      </c>
      <c r="V14" s="17" t="s">
        <v>374</v>
      </c>
      <c r="W14" s="17" t="s">
        <v>375</v>
      </c>
      <c r="X14" s="17" t="s">
        <v>307</v>
      </c>
      <c r="Y14" s="17" t="s">
        <v>376</v>
      </c>
      <c r="Z14" s="17" t="s">
        <v>377</v>
      </c>
      <c r="AA14" s="17" t="s">
        <v>378</v>
      </c>
      <c r="AB14" s="17" t="s">
        <v>379</v>
      </c>
    </row>
    <row r="15" spans="2:29" x14ac:dyDescent="0.2">
      <c r="E15" s="4">
        <v>186</v>
      </c>
      <c r="F15" s="2">
        <v>475000</v>
      </c>
      <c r="H15" s="4">
        <v>23</v>
      </c>
      <c r="I15" s="2">
        <v>230000</v>
      </c>
      <c r="K15" s="4">
        <v>17</v>
      </c>
      <c r="L15" s="2">
        <v>149000</v>
      </c>
      <c r="N15" s="4">
        <v>346</v>
      </c>
      <c r="O15" s="2">
        <v>140200</v>
      </c>
      <c r="Q15" s="2">
        <v>274900</v>
      </c>
      <c r="R15" s="2">
        <v>134800</v>
      </c>
      <c r="S15" s="2">
        <v>129900</v>
      </c>
      <c r="T15" s="2">
        <v>133000</v>
      </c>
      <c r="V15" s="15" t="s">
        <v>380</v>
      </c>
      <c r="W15" s="15">
        <v>4204319649390.2012</v>
      </c>
      <c r="X15" s="15">
        <v>3</v>
      </c>
      <c r="Y15" s="15">
        <v>1401439883130.0671</v>
      </c>
      <c r="Z15" s="15">
        <v>407.80635155839019</v>
      </c>
      <c r="AA15" s="15">
        <v>3.0322127528345931E-192</v>
      </c>
      <c r="AB15" s="15">
        <v>2.6110140463926919</v>
      </c>
    </row>
    <row r="16" spans="2:29" x14ac:dyDescent="0.2">
      <c r="E16" s="4">
        <v>190</v>
      </c>
      <c r="F16" s="2">
        <v>286000</v>
      </c>
      <c r="H16" s="4">
        <v>25</v>
      </c>
      <c r="I16" s="2">
        <v>154000</v>
      </c>
      <c r="K16" s="4">
        <v>18</v>
      </c>
      <c r="L16" s="2">
        <v>90000</v>
      </c>
      <c r="N16" s="4">
        <v>376</v>
      </c>
      <c r="O16" s="2">
        <v>61000</v>
      </c>
      <c r="Q16" s="2">
        <v>386250</v>
      </c>
      <c r="R16" s="2">
        <v>306000</v>
      </c>
      <c r="S16" s="2">
        <v>207500</v>
      </c>
      <c r="T16" s="2">
        <v>39300</v>
      </c>
      <c r="V16" s="15" t="s">
        <v>381</v>
      </c>
      <c r="W16" s="15">
        <v>5003591685219.7852</v>
      </c>
      <c r="X16" s="15">
        <v>1456</v>
      </c>
      <c r="Y16" s="15">
        <v>3436532750.8377647</v>
      </c>
      <c r="Z16" s="15"/>
      <c r="AA16" s="15"/>
      <c r="AB16" s="15"/>
    </row>
    <row r="17" spans="2:34" x14ac:dyDescent="0.2">
      <c r="E17" s="4">
        <v>197</v>
      </c>
      <c r="F17" s="2">
        <v>311872</v>
      </c>
      <c r="H17" s="4">
        <v>26</v>
      </c>
      <c r="I17" s="2">
        <v>256300</v>
      </c>
      <c r="K17" s="4">
        <v>20</v>
      </c>
      <c r="L17" s="2">
        <v>139000</v>
      </c>
      <c r="N17" s="4">
        <v>442</v>
      </c>
      <c r="O17" s="2">
        <v>118000</v>
      </c>
      <c r="Q17" s="2">
        <v>403000</v>
      </c>
      <c r="R17" s="2">
        <v>149350</v>
      </c>
      <c r="S17" s="2">
        <v>40000</v>
      </c>
      <c r="T17" s="2">
        <v>128000</v>
      </c>
      <c r="V17" s="15"/>
      <c r="W17" s="15"/>
      <c r="X17" s="15"/>
      <c r="Y17" s="15"/>
      <c r="Z17" s="15"/>
      <c r="AA17" s="15"/>
      <c r="AB17" s="15"/>
    </row>
    <row r="18" spans="2:34" ht="17" thickBot="1" x14ac:dyDescent="0.25">
      <c r="E18" s="4">
        <v>200</v>
      </c>
      <c r="F18" s="2">
        <v>274900</v>
      </c>
      <c r="H18" s="4">
        <v>27</v>
      </c>
      <c r="I18" s="2">
        <v>134800</v>
      </c>
      <c r="K18" s="4">
        <v>24</v>
      </c>
      <c r="L18" s="2">
        <v>129900</v>
      </c>
      <c r="N18" s="4">
        <v>492</v>
      </c>
      <c r="O18" s="2">
        <v>133000</v>
      </c>
      <c r="Q18" s="2">
        <v>276000</v>
      </c>
      <c r="R18" s="2">
        <v>179900</v>
      </c>
      <c r="S18" s="2">
        <v>145000</v>
      </c>
      <c r="T18" s="2">
        <v>130000</v>
      </c>
      <c r="V18" s="16" t="s">
        <v>382</v>
      </c>
      <c r="W18" s="16">
        <v>9207911334609.9863</v>
      </c>
      <c r="X18" s="16">
        <v>1459</v>
      </c>
      <c r="Y18" s="16"/>
      <c r="Z18" s="16"/>
      <c r="AA18" s="16"/>
      <c r="AB18" s="16"/>
      <c r="AD18" t="s">
        <v>453</v>
      </c>
    </row>
    <row r="19" spans="2:34" x14ac:dyDescent="0.2">
      <c r="E19" s="4">
        <v>225</v>
      </c>
      <c r="F19" s="2">
        <v>386250</v>
      </c>
      <c r="H19" s="4">
        <v>28</v>
      </c>
      <c r="I19" s="2">
        <v>306000</v>
      </c>
      <c r="K19" s="4">
        <v>29</v>
      </c>
      <c r="L19" s="2">
        <v>207500</v>
      </c>
      <c r="N19" s="4">
        <v>534</v>
      </c>
      <c r="O19" s="2">
        <v>39300</v>
      </c>
      <c r="Q19" s="2">
        <v>205000</v>
      </c>
      <c r="R19" s="2">
        <v>165500</v>
      </c>
      <c r="S19" s="2">
        <v>153000</v>
      </c>
      <c r="T19" s="2">
        <v>135000</v>
      </c>
      <c r="AD19" t="s">
        <v>454</v>
      </c>
    </row>
    <row r="20" spans="2:34" x14ac:dyDescent="0.2">
      <c r="E20" s="4">
        <v>232</v>
      </c>
      <c r="F20" s="2">
        <v>403000</v>
      </c>
      <c r="H20" s="4">
        <v>32</v>
      </c>
      <c r="I20" s="2">
        <v>149350</v>
      </c>
      <c r="K20" s="4">
        <v>31</v>
      </c>
      <c r="L20" s="2">
        <v>40000</v>
      </c>
      <c r="N20" s="4">
        <v>566</v>
      </c>
      <c r="O20" s="2">
        <v>128000</v>
      </c>
      <c r="Q20" s="2">
        <v>415298</v>
      </c>
      <c r="R20" s="2">
        <v>309000</v>
      </c>
      <c r="S20" s="2">
        <v>160000</v>
      </c>
      <c r="T20" s="2">
        <v>200000</v>
      </c>
    </row>
    <row r="21" spans="2:34" x14ac:dyDescent="0.2">
      <c r="E21" s="4">
        <v>262</v>
      </c>
      <c r="F21" s="2">
        <v>276000</v>
      </c>
      <c r="H21" s="4">
        <v>33</v>
      </c>
      <c r="I21" s="2">
        <v>179900</v>
      </c>
      <c r="K21" s="4">
        <v>37</v>
      </c>
      <c r="L21" s="2">
        <v>145000</v>
      </c>
      <c r="N21" s="4">
        <v>587</v>
      </c>
      <c r="O21" s="2">
        <v>130000</v>
      </c>
      <c r="Q21" s="2">
        <v>360000</v>
      </c>
      <c r="R21" s="2">
        <v>109000</v>
      </c>
      <c r="S21" s="2">
        <v>170000</v>
      </c>
      <c r="T21" s="2">
        <v>60000</v>
      </c>
    </row>
    <row r="22" spans="2:34" x14ac:dyDescent="0.2">
      <c r="E22" s="4">
        <v>276</v>
      </c>
      <c r="F22" s="2">
        <v>205000</v>
      </c>
      <c r="H22" s="4">
        <v>34</v>
      </c>
      <c r="I22" s="2">
        <v>165500</v>
      </c>
      <c r="K22" s="4">
        <v>38</v>
      </c>
      <c r="L22" s="2">
        <v>153000</v>
      </c>
      <c r="N22" s="4">
        <v>629</v>
      </c>
      <c r="O22" s="2">
        <v>135000</v>
      </c>
      <c r="Q22" s="2">
        <v>178000</v>
      </c>
      <c r="R22" s="2">
        <v>144000</v>
      </c>
      <c r="S22" s="2">
        <v>130250</v>
      </c>
      <c r="T22" s="2">
        <v>137500</v>
      </c>
      <c r="V22" s="10" t="s">
        <v>455</v>
      </c>
      <c r="AD22" t="s">
        <v>497</v>
      </c>
    </row>
    <row r="23" spans="2:34" x14ac:dyDescent="0.2">
      <c r="B23" t="s">
        <v>444</v>
      </c>
      <c r="E23" s="4">
        <v>279</v>
      </c>
      <c r="F23" s="2">
        <v>415298</v>
      </c>
      <c r="H23" s="4">
        <v>36</v>
      </c>
      <c r="I23" s="2">
        <v>309000</v>
      </c>
      <c r="K23" s="4">
        <v>41</v>
      </c>
      <c r="L23" s="2">
        <v>160000</v>
      </c>
      <c r="N23" s="4">
        <v>636</v>
      </c>
      <c r="O23" s="2">
        <v>200000</v>
      </c>
      <c r="Q23" s="2">
        <v>260000</v>
      </c>
      <c r="R23" s="2">
        <v>239686</v>
      </c>
      <c r="S23" s="2">
        <v>141000</v>
      </c>
      <c r="T23" s="2">
        <v>55000</v>
      </c>
      <c r="AD23" t="s">
        <v>498</v>
      </c>
    </row>
    <row r="24" spans="2:34" x14ac:dyDescent="0.2">
      <c r="E24" s="4">
        <v>310</v>
      </c>
      <c r="F24" s="2">
        <v>360000</v>
      </c>
      <c r="H24" s="4">
        <v>39</v>
      </c>
      <c r="I24" s="2">
        <v>109000</v>
      </c>
      <c r="K24" s="4">
        <v>42</v>
      </c>
      <c r="L24" s="2">
        <v>170000</v>
      </c>
      <c r="N24" s="4">
        <v>637</v>
      </c>
      <c r="O24" s="2">
        <v>60000</v>
      </c>
      <c r="Q24" s="2">
        <v>266000</v>
      </c>
      <c r="R24" s="2">
        <v>249700</v>
      </c>
      <c r="S24" s="2">
        <v>113000</v>
      </c>
      <c r="T24" s="2">
        <v>100000</v>
      </c>
      <c r="V24" t="s">
        <v>303</v>
      </c>
    </row>
    <row r="25" spans="2:34" ht="17" thickBot="1" x14ac:dyDescent="0.25">
      <c r="B25" t="s">
        <v>445</v>
      </c>
      <c r="C25" t="s">
        <v>446</v>
      </c>
      <c r="E25" s="4">
        <v>315</v>
      </c>
      <c r="F25" s="2">
        <v>178000</v>
      </c>
      <c r="H25" s="4">
        <v>43</v>
      </c>
      <c r="I25" s="2">
        <v>144000</v>
      </c>
      <c r="K25" s="4">
        <v>44</v>
      </c>
      <c r="L25" s="2">
        <v>130250</v>
      </c>
      <c r="N25" s="4">
        <v>670</v>
      </c>
      <c r="O25" s="2">
        <v>137500</v>
      </c>
      <c r="Q25" s="2">
        <v>437154</v>
      </c>
      <c r="R25" s="2">
        <v>385000</v>
      </c>
      <c r="S25" s="2">
        <v>127000</v>
      </c>
      <c r="T25" s="2">
        <v>55993</v>
      </c>
    </row>
    <row r="26" spans="2:34" x14ac:dyDescent="0.2">
      <c r="B26" t="s">
        <v>447</v>
      </c>
      <c r="C26" t="s">
        <v>448</v>
      </c>
      <c r="E26" s="4">
        <v>317</v>
      </c>
      <c r="F26" s="2">
        <v>260000</v>
      </c>
      <c r="H26" s="4">
        <v>47</v>
      </c>
      <c r="I26" s="2">
        <v>239686</v>
      </c>
      <c r="K26" s="4">
        <v>45</v>
      </c>
      <c r="L26" s="2">
        <v>141000</v>
      </c>
      <c r="N26" s="4">
        <v>706</v>
      </c>
      <c r="O26" s="2">
        <v>55000</v>
      </c>
      <c r="Q26" s="2">
        <v>318061</v>
      </c>
      <c r="R26" s="2">
        <v>172500</v>
      </c>
      <c r="S26" s="2">
        <v>177000</v>
      </c>
      <c r="T26" s="2">
        <v>116000</v>
      </c>
      <c r="V26" s="17"/>
      <c r="W26" s="17" t="s">
        <v>446</v>
      </c>
      <c r="X26" s="17" t="s">
        <v>448</v>
      </c>
      <c r="Z26" t="s">
        <v>456</v>
      </c>
    </row>
    <row r="27" spans="2:34" ht="17" thickBot="1" x14ac:dyDescent="0.25">
      <c r="B27" t="s">
        <v>449</v>
      </c>
      <c r="C27" t="s">
        <v>450</v>
      </c>
      <c r="E27" s="4">
        <v>344</v>
      </c>
      <c r="F27" s="2">
        <v>266000</v>
      </c>
      <c r="H27" s="4">
        <v>48</v>
      </c>
      <c r="I27" s="2">
        <v>249700</v>
      </c>
      <c r="K27" s="4">
        <v>49</v>
      </c>
      <c r="L27" s="2">
        <v>113000</v>
      </c>
      <c r="N27" s="4">
        <v>762</v>
      </c>
      <c r="O27" s="2">
        <v>100000</v>
      </c>
      <c r="Q27" s="2">
        <v>394432</v>
      </c>
      <c r="R27" s="2">
        <v>196500</v>
      </c>
      <c r="S27" s="2">
        <v>114500</v>
      </c>
      <c r="T27" s="2">
        <v>140000</v>
      </c>
      <c r="V27" s="15" t="s">
        <v>290</v>
      </c>
      <c r="W27" s="15">
        <v>328554.67</v>
      </c>
      <c r="X27" s="15">
        <v>212116.02389078497</v>
      </c>
    </row>
    <row r="28" spans="2:34" x14ac:dyDescent="0.2">
      <c r="B28" t="s">
        <v>451</v>
      </c>
      <c r="C28" t="s">
        <v>452</v>
      </c>
      <c r="E28" s="4">
        <v>350</v>
      </c>
      <c r="F28" s="2">
        <v>437154</v>
      </c>
      <c r="H28" s="4">
        <v>54</v>
      </c>
      <c r="I28" s="2">
        <v>385000</v>
      </c>
      <c r="K28" s="4">
        <v>50</v>
      </c>
      <c r="L28" s="2">
        <v>127000</v>
      </c>
      <c r="N28" s="4">
        <v>813</v>
      </c>
      <c r="O28" s="2">
        <v>55993</v>
      </c>
      <c r="Q28" s="2">
        <v>426000</v>
      </c>
      <c r="R28" s="2">
        <v>438780</v>
      </c>
      <c r="S28" s="2">
        <v>110000</v>
      </c>
      <c r="T28" s="2">
        <v>129000</v>
      </c>
      <c r="V28" s="15" t="s">
        <v>304</v>
      </c>
      <c r="W28" s="15">
        <v>14607850887.475853</v>
      </c>
      <c r="X28" s="15">
        <v>4098583024.970366</v>
      </c>
      <c r="AA28" s="17" t="s">
        <v>446</v>
      </c>
      <c r="AB28" s="17" t="s">
        <v>448</v>
      </c>
    </row>
    <row r="29" spans="2:34" ht="17" thickBot="1" x14ac:dyDescent="0.25">
      <c r="E29" s="4">
        <v>351</v>
      </c>
      <c r="F29" s="2">
        <v>318061</v>
      </c>
      <c r="H29" s="4">
        <v>57</v>
      </c>
      <c r="I29" s="2">
        <v>172500</v>
      </c>
      <c r="K29" s="4">
        <v>51</v>
      </c>
      <c r="L29" s="2">
        <v>177000</v>
      </c>
      <c r="N29" s="4">
        <v>815</v>
      </c>
      <c r="O29" s="2">
        <v>116000</v>
      </c>
      <c r="Q29" s="2">
        <v>245500</v>
      </c>
      <c r="R29" s="2">
        <v>158000</v>
      </c>
      <c r="S29" s="2">
        <v>130000</v>
      </c>
      <c r="T29" s="2">
        <v>85500</v>
      </c>
      <c r="V29" s="15" t="s">
        <v>305</v>
      </c>
      <c r="W29" s="15">
        <v>100</v>
      </c>
      <c r="X29" s="15">
        <v>586</v>
      </c>
      <c r="Z29" t="s">
        <v>290</v>
      </c>
      <c r="AA29" s="15">
        <v>328554.67</v>
      </c>
      <c r="AB29" s="15">
        <v>212116.02389078497</v>
      </c>
    </row>
    <row r="30" spans="2:34" x14ac:dyDescent="0.2">
      <c r="E30" s="4">
        <v>379</v>
      </c>
      <c r="F30" s="2">
        <v>394432</v>
      </c>
      <c r="H30" s="4">
        <v>58</v>
      </c>
      <c r="I30" s="2">
        <v>196500</v>
      </c>
      <c r="K30" s="4">
        <v>52</v>
      </c>
      <c r="L30" s="2">
        <v>114500</v>
      </c>
      <c r="N30" s="4">
        <v>841</v>
      </c>
      <c r="O30" s="2">
        <v>140000</v>
      </c>
      <c r="Q30" s="2">
        <v>339750</v>
      </c>
      <c r="R30" s="2">
        <v>202500</v>
      </c>
      <c r="S30" s="2">
        <v>180500</v>
      </c>
      <c r="T30" s="2">
        <v>82000</v>
      </c>
      <c r="V30" s="15" t="s">
        <v>306</v>
      </c>
      <c r="W30" s="15">
        <v>0</v>
      </c>
      <c r="X30" s="15"/>
      <c r="Z30" t="s">
        <v>304</v>
      </c>
      <c r="AA30" s="15">
        <v>14607850887.475853</v>
      </c>
      <c r="AB30" s="15">
        <v>4098583024.970366</v>
      </c>
      <c r="AG30" s="17" t="s">
        <v>371</v>
      </c>
      <c r="AH30" s="17" t="s">
        <v>372</v>
      </c>
    </row>
    <row r="31" spans="2:34" x14ac:dyDescent="0.2">
      <c r="E31" s="4">
        <v>390</v>
      </c>
      <c r="F31" s="2">
        <v>426000</v>
      </c>
      <c r="H31" s="4">
        <v>59</v>
      </c>
      <c r="I31" s="2">
        <v>438780</v>
      </c>
      <c r="K31" s="4">
        <v>53</v>
      </c>
      <c r="L31" s="2">
        <v>110000</v>
      </c>
      <c r="N31" s="4">
        <v>868</v>
      </c>
      <c r="O31" s="2">
        <v>129000</v>
      </c>
      <c r="Q31" s="2">
        <v>555000</v>
      </c>
      <c r="R31" s="2">
        <v>219500</v>
      </c>
      <c r="S31" s="2">
        <v>124900</v>
      </c>
      <c r="T31" s="2">
        <v>119750</v>
      </c>
      <c r="V31" s="15" t="s">
        <v>307</v>
      </c>
      <c r="W31" s="15">
        <v>109</v>
      </c>
      <c r="X31" s="15"/>
      <c r="Z31" t="s">
        <v>305</v>
      </c>
      <c r="AA31" s="15">
        <v>100</v>
      </c>
      <c r="AB31" s="15">
        <v>586</v>
      </c>
      <c r="AG31" s="15" t="s">
        <v>446</v>
      </c>
      <c r="AH31" s="47">
        <v>328554.67</v>
      </c>
    </row>
    <row r="32" spans="2:34" x14ac:dyDescent="0.2">
      <c r="E32" s="4">
        <v>401</v>
      </c>
      <c r="F32" s="2">
        <v>245500</v>
      </c>
      <c r="H32" s="4">
        <v>61</v>
      </c>
      <c r="I32" s="2">
        <v>158000</v>
      </c>
      <c r="K32" s="4">
        <v>55</v>
      </c>
      <c r="L32" s="2">
        <v>130000</v>
      </c>
      <c r="N32" s="4">
        <v>977</v>
      </c>
      <c r="O32" s="2">
        <v>85500</v>
      </c>
      <c r="Q32" s="2">
        <v>251000</v>
      </c>
      <c r="R32" s="2">
        <v>317000</v>
      </c>
      <c r="S32" s="2">
        <v>140000</v>
      </c>
      <c r="T32" s="2">
        <v>60000</v>
      </c>
      <c r="V32" s="15" t="s">
        <v>308</v>
      </c>
      <c r="W32" s="15">
        <v>9.4112716045984293</v>
      </c>
      <c r="X32" s="15"/>
      <c r="Z32" t="s">
        <v>468</v>
      </c>
      <c r="AA32" s="37">
        <f>SQRT(AA30)/SQRT(AA31)</f>
        <v>12086.294257329602</v>
      </c>
      <c r="AB32" s="37">
        <f>SQRT(AB30)/SQRT(AB31)</f>
        <v>2644.6491231524583</v>
      </c>
      <c r="AG32" s="15" t="s">
        <v>448</v>
      </c>
      <c r="AH32" s="33">
        <v>212116.02389078497</v>
      </c>
    </row>
    <row r="33" spans="5:34" x14ac:dyDescent="0.2">
      <c r="E33" s="4">
        <v>410</v>
      </c>
      <c r="F33" s="2">
        <v>339750</v>
      </c>
      <c r="H33" s="4">
        <v>63</v>
      </c>
      <c r="I33" s="2">
        <v>202500</v>
      </c>
      <c r="K33" s="4">
        <v>56</v>
      </c>
      <c r="L33" s="2">
        <v>180500</v>
      </c>
      <c r="N33" s="4">
        <v>1001</v>
      </c>
      <c r="O33" s="2">
        <v>82000</v>
      </c>
      <c r="Q33" s="2">
        <v>380000</v>
      </c>
      <c r="R33" s="2">
        <v>226000</v>
      </c>
      <c r="S33" s="2">
        <v>180000</v>
      </c>
      <c r="T33" s="2">
        <v>115000</v>
      </c>
      <c r="V33" s="15" t="s">
        <v>309</v>
      </c>
      <c r="W33" s="15">
        <v>4.7144443675336861E-16</v>
      </c>
      <c r="X33" s="15"/>
      <c r="Z33" t="s">
        <v>469</v>
      </c>
      <c r="AA33" s="37">
        <f>AA32*W36</f>
        <v>23954.642289416057</v>
      </c>
      <c r="AB33" s="37">
        <f>AB32*W36</f>
        <v>5241.6085838482759</v>
      </c>
      <c r="AG33" s="15" t="s">
        <v>450</v>
      </c>
      <c r="AH33" s="33">
        <v>139962.51156462586</v>
      </c>
    </row>
    <row r="34" spans="5:34" ht="17" thickBot="1" x14ac:dyDescent="0.25">
      <c r="E34" s="4">
        <v>441</v>
      </c>
      <c r="F34" s="2">
        <v>555000</v>
      </c>
      <c r="H34" s="4">
        <v>65</v>
      </c>
      <c r="I34" s="2">
        <v>219500</v>
      </c>
      <c r="K34" s="4">
        <v>60</v>
      </c>
      <c r="L34" s="2">
        <v>124900</v>
      </c>
      <c r="N34" s="4">
        <v>1035</v>
      </c>
      <c r="O34" s="2">
        <v>119750</v>
      </c>
      <c r="Q34" s="2">
        <v>374000</v>
      </c>
      <c r="R34" s="2">
        <v>193500</v>
      </c>
      <c r="S34" s="2">
        <v>80000</v>
      </c>
      <c r="T34" s="2">
        <v>117500</v>
      </c>
      <c r="V34" s="15" t="s">
        <v>310</v>
      </c>
      <c r="W34" s="15">
        <v>1.6589534582030776</v>
      </c>
      <c r="X34" s="15"/>
      <c r="Z34" t="s">
        <v>470</v>
      </c>
      <c r="AA34" s="37">
        <f>AA32*W36</f>
        <v>23954.642289416057</v>
      </c>
      <c r="AB34" s="37">
        <f>AB32*W36</f>
        <v>5241.6085838482759</v>
      </c>
      <c r="AG34" s="16" t="s">
        <v>452</v>
      </c>
      <c r="AH34" s="34">
        <v>105565.20512820513</v>
      </c>
    </row>
    <row r="35" spans="5:34" x14ac:dyDescent="0.2">
      <c r="E35" s="4">
        <v>475</v>
      </c>
      <c r="F35" s="2">
        <v>251000</v>
      </c>
      <c r="H35" s="4">
        <v>66</v>
      </c>
      <c r="I35" s="2">
        <v>317000</v>
      </c>
      <c r="K35" s="4">
        <v>64</v>
      </c>
      <c r="L35" s="2">
        <v>140000</v>
      </c>
      <c r="N35" s="4">
        <v>1101</v>
      </c>
      <c r="O35" s="2">
        <v>60000</v>
      </c>
      <c r="Q35" s="2">
        <v>155000</v>
      </c>
      <c r="R35" s="2">
        <v>245000</v>
      </c>
      <c r="S35" s="2">
        <v>225000</v>
      </c>
      <c r="T35" s="2">
        <v>80000</v>
      </c>
      <c r="V35" s="15" t="s">
        <v>311</v>
      </c>
      <c r="W35" s="15">
        <v>9.4288887350673722E-16</v>
      </c>
      <c r="X35" s="15"/>
    </row>
    <row r="36" spans="5:34" ht="17" thickBot="1" x14ac:dyDescent="0.25">
      <c r="E36" s="4">
        <v>478</v>
      </c>
      <c r="F36" s="2">
        <v>380000</v>
      </c>
      <c r="H36" s="4">
        <v>68</v>
      </c>
      <c r="I36" s="2">
        <v>226000</v>
      </c>
      <c r="K36" s="4">
        <v>67</v>
      </c>
      <c r="L36" s="2">
        <v>180000</v>
      </c>
      <c r="N36" s="4">
        <v>1126</v>
      </c>
      <c r="O36" s="2">
        <v>115000</v>
      </c>
      <c r="Q36" s="2">
        <v>402861</v>
      </c>
      <c r="R36" s="2">
        <v>260000</v>
      </c>
      <c r="S36" s="2">
        <v>244000</v>
      </c>
      <c r="T36" s="2">
        <v>174500</v>
      </c>
      <c r="V36" s="16" t="s">
        <v>312</v>
      </c>
      <c r="W36" s="16">
        <v>1.9819674897364858</v>
      </c>
      <c r="X36" s="16"/>
    </row>
    <row r="37" spans="5:34" x14ac:dyDescent="0.2">
      <c r="E37" s="4">
        <v>482</v>
      </c>
      <c r="F37" s="2">
        <v>374000</v>
      </c>
      <c r="H37" s="4">
        <v>81</v>
      </c>
      <c r="I37" s="2">
        <v>193500</v>
      </c>
      <c r="K37" s="4">
        <v>69</v>
      </c>
      <c r="L37" s="2">
        <v>80000</v>
      </c>
      <c r="N37" s="4">
        <v>1133</v>
      </c>
      <c r="O37" s="2">
        <v>117500</v>
      </c>
      <c r="Q37" s="2">
        <v>184750</v>
      </c>
      <c r="R37" s="2">
        <v>174000</v>
      </c>
      <c r="S37" s="2">
        <v>129500</v>
      </c>
      <c r="T37" s="2">
        <v>149900</v>
      </c>
    </row>
    <row r="38" spans="5:34" x14ac:dyDescent="0.2">
      <c r="E38" s="4">
        <v>483</v>
      </c>
      <c r="F38" s="2">
        <v>155000</v>
      </c>
      <c r="H38" s="4">
        <v>83</v>
      </c>
      <c r="I38" s="2">
        <v>245000</v>
      </c>
      <c r="K38" s="4">
        <v>70</v>
      </c>
      <c r="L38" s="2">
        <v>225000</v>
      </c>
      <c r="N38" s="4">
        <v>1145</v>
      </c>
      <c r="O38" s="2">
        <v>80000</v>
      </c>
      <c r="Q38" s="2">
        <v>446261</v>
      </c>
      <c r="R38" s="2">
        <v>164500</v>
      </c>
      <c r="S38" s="2">
        <v>185000</v>
      </c>
      <c r="T38" s="2">
        <v>82500</v>
      </c>
    </row>
    <row r="39" spans="5:34" x14ac:dyDescent="0.2">
      <c r="E39" s="4">
        <v>516</v>
      </c>
      <c r="F39" s="2">
        <v>402861</v>
      </c>
      <c r="H39" s="4">
        <v>86</v>
      </c>
      <c r="I39" s="2">
        <v>260000</v>
      </c>
      <c r="K39" s="4">
        <v>71</v>
      </c>
      <c r="L39" s="2">
        <v>244000</v>
      </c>
      <c r="N39" s="4">
        <v>1148</v>
      </c>
      <c r="O39" s="2">
        <v>174500</v>
      </c>
      <c r="Q39" s="2">
        <v>315000</v>
      </c>
      <c r="R39" s="2">
        <v>204750</v>
      </c>
      <c r="S39" s="2">
        <v>144900</v>
      </c>
      <c r="T39" s="2">
        <v>52500</v>
      </c>
      <c r="V39" t="s">
        <v>462</v>
      </c>
      <c r="W39">
        <f>W29+X29</f>
        <v>686</v>
      </c>
    </row>
    <row r="40" spans="5:34" x14ac:dyDescent="0.2">
      <c r="E40" s="4">
        <v>524</v>
      </c>
      <c r="F40" s="2">
        <v>184750</v>
      </c>
      <c r="H40" s="4">
        <v>87</v>
      </c>
      <c r="I40" s="2">
        <v>174000</v>
      </c>
      <c r="K40" s="4">
        <v>72</v>
      </c>
      <c r="L40" s="2">
        <v>129500</v>
      </c>
      <c r="N40" s="4">
        <v>1152</v>
      </c>
      <c r="O40" s="2">
        <v>149900</v>
      </c>
      <c r="Q40" s="2">
        <v>325000</v>
      </c>
      <c r="R40" s="2">
        <v>214000</v>
      </c>
      <c r="S40" s="2">
        <v>107400</v>
      </c>
      <c r="T40" s="2">
        <v>108500</v>
      </c>
      <c r="V40" t="s">
        <v>463</v>
      </c>
      <c r="W40">
        <f>W27-X27</f>
        <v>116438.64610921501</v>
      </c>
    </row>
    <row r="41" spans="5:34" x14ac:dyDescent="0.2">
      <c r="E41" s="4">
        <v>528</v>
      </c>
      <c r="F41" s="2">
        <v>446261</v>
      </c>
      <c r="H41" s="4">
        <v>88</v>
      </c>
      <c r="I41" s="2">
        <v>164500</v>
      </c>
      <c r="K41" s="4">
        <v>73</v>
      </c>
      <c r="L41" s="2">
        <v>185000</v>
      </c>
      <c r="N41" s="4">
        <v>1324</v>
      </c>
      <c r="O41" s="2">
        <v>82500</v>
      </c>
      <c r="Q41" s="2">
        <v>253293</v>
      </c>
      <c r="R41" s="2">
        <v>205000</v>
      </c>
      <c r="S41" s="2">
        <v>91000</v>
      </c>
      <c r="T41" s="2">
        <v>121000</v>
      </c>
      <c r="V41" t="s">
        <v>464</v>
      </c>
      <c r="W41">
        <f>SQRT((W28/W29)+(X28/X29))</f>
        <v>12372.254356395588</v>
      </c>
    </row>
    <row r="42" spans="5:34" x14ac:dyDescent="0.2">
      <c r="E42" s="4">
        <v>541</v>
      </c>
      <c r="F42" s="2">
        <v>315000</v>
      </c>
      <c r="H42" s="4">
        <v>95</v>
      </c>
      <c r="I42" s="2">
        <v>204750</v>
      </c>
      <c r="K42" s="4">
        <v>74</v>
      </c>
      <c r="L42" s="2">
        <v>144900</v>
      </c>
      <c r="N42" s="4">
        <v>1338</v>
      </c>
      <c r="O42" s="2">
        <v>52500</v>
      </c>
      <c r="Q42" s="2">
        <v>143000</v>
      </c>
      <c r="R42" s="2">
        <v>178000</v>
      </c>
      <c r="S42" s="2">
        <v>135750</v>
      </c>
    </row>
    <row r="43" spans="5:34" ht="17" x14ac:dyDescent="0.2">
      <c r="E43" s="4">
        <v>567</v>
      </c>
      <c r="F43" s="2">
        <v>325000</v>
      </c>
      <c r="H43" s="4">
        <v>97</v>
      </c>
      <c r="I43" s="2">
        <v>214000</v>
      </c>
      <c r="K43" s="4">
        <v>75</v>
      </c>
      <c r="L43" s="2">
        <v>107400</v>
      </c>
      <c r="N43" s="4">
        <v>1346</v>
      </c>
      <c r="O43" s="2">
        <v>108500</v>
      </c>
      <c r="Q43" s="2">
        <v>451950</v>
      </c>
      <c r="R43" s="2">
        <v>198900</v>
      </c>
      <c r="S43" s="2">
        <v>127000</v>
      </c>
      <c r="V43" s="35" t="s">
        <v>465</v>
      </c>
      <c r="W43">
        <f>W41*W36</f>
        <v>24521.405909126664</v>
      </c>
    </row>
    <row r="44" spans="5:34" x14ac:dyDescent="0.2">
      <c r="E44" s="4">
        <v>582</v>
      </c>
      <c r="F44" s="2">
        <v>253293</v>
      </c>
      <c r="H44" s="4">
        <v>101</v>
      </c>
      <c r="I44" s="2">
        <v>205000</v>
      </c>
      <c r="K44" s="4">
        <v>76</v>
      </c>
      <c r="L44" s="2">
        <v>91000</v>
      </c>
      <c r="N44" s="4">
        <v>1444</v>
      </c>
      <c r="O44" s="2">
        <v>121000</v>
      </c>
      <c r="Q44" s="2">
        <v>275000</v>
      </c>
      <c r="R44" s="2">
        <v>250000</v>
      </c>
      <c r="S44" s="2">
        <v>136500</v>
      </c>
      <c r="V44" t="s">
        <v>466</v>
      </c>
      <c r="W44">
        <f>W40-W43</f>
        <v>91917.240200088345</v>
      </c>
    </row>
    <row r="45" spans="5:34" x14ac:dyDescent="0.2">
      <c r="E45" s="4">
        <v>589</v>
      </c>
      <c r="F45" s="2">
        <v>143000</v>
      </c>
      <c r="H45" s="4">
        <v>102</v>
      </c>
      <c r="I45" s="2">
        <v>178000</v>
      </c>
      <c r="K45" s="4">
        <v>77</v>
      </c>
      <c r="L45" s="2">
        <v>135750</v>
      </c>
      <c r="Q45" s="2">
        <v>225000</v>
      </c>
      <c r="R45" s="2">
        <v>217000</v>
      </c>
      <c r="S45" s="2">
        <v>110000</v>
      </c>
      <c r="V45" t="s">
        <v>467</v>
      </c>
      <c r="W45">
        <f>W40+W43</f>
        <v>140960.05201834167</v>
      </c>
    </row>
    <row r="46" spans="5:34" x14ac:dyDescent="0.2">
      <c r="E46" s="4">
        <v>592</v>
      </c>
      <c r="F46" s="2">
        <v>451950</v>
      </c>
      <c r="H46" s="4">
        <v>104</v>
      </c>
      <c r="I46" s="2">
        <v>198900</v>
      </c>
      <c r="K46" s="4">
        <v>78</v>
      </c>
      <c r="L46" s="2">
        <v>127000</v>
      </c>
      <c r="Q46" s="2">
        <v>313000</v>
      </c>
      <c r="R46" s="2">
        <v>259500</v>
      </c>
      <c r="S46" s="2">
        <v>153500</v>
      </c>
    </row>
    <row r="47" spans="5:34" x14ac:dyDescent="0.2">
      <c r="E47" s="4">
        <v>601</v>
      </c>
      <c r="F47" s="2">
        <v>275000</v>
      </c>
      <c r="H47" s="4">
        <v>106</v>
      </c>
      <c r="I47" s="2">
        <v>250000</v>
      </c>
      <c r="K47" s="4">
        <v>79</v>
      </c>
      <c r="L47" s="2">
        <v>136500</v>
      </c>
      <c r="Q47" s="2">
        <v>261500</v>
      </c>
      <c r="R47" s="2">
        <v>320000</v>
      </c>
      <c r="S47" s="2">
        <v>126500</v>
      </c>
    </row>
    <row r="48" spans="5:34" x14ac:dyDescent="0.2">
      <c r="E48" s="4">
        <v>608</v>
      </c>
      <c r="F48" s="2">
        <v>225000</v>
      </c>
      <c r="H48" s="4">
        <v>114</v>
      </c>
      <c r="I48" s="2">
        <v>217000</v>
      </c>
      <c r="K48" s="4">
        <v>80</v>
      </c>
      <c r="L48" s="2">
        <v>110000</v>
      </c>
      <c r="Q48" s="2">
        <v>124000</v>
      </c>
      <c r="R48" s="2">
        <v>163990</v>
      </c>
      <c r="S48" s="2">
        <v>168500</v>
      </c>
    </row>
    <row r="49" spans="5:19" x14ac:dyDescent="0.2">
      <c r="E49" s="4">
        <v>611</v>
      </c>
      <c r="F49" s="2">
        <v>313000</v>
      </c>
      <c r="H49" s="4">
        <v>115</v>
      </c>
      <c r="I49" s="2">
        <v>259500</v>
      </c>
      <c r="K49" s="4">
        <v>82</v>
      </c>
      <c r="L49" s="2">
        <v>153500</v>
      </c>
      <c r="Q49" s="2">
        <v>264561</v>
      </c>
      <c r="R49" s="2">
        <v>153900</v>
      </c>
      <c r="S49" s="2">
        <v>123600</v>
      </c>
    </row>
    <row r="50" spans="5:19" x14ac:dyDescent="0.2">
      <c r="E50" s="4">
        <v>613</v>
      </c>
      <c r="F50" s="2">
        <v>261500</v>
      </c>
      <c r="H50" s="4">
        <v>119</v>
      </c>
      <c r="I50" s="2">
        <v>320000</v>
      </c>
      <c r="K50" s="4">
        <v>84</v>
      </c>
      <c r="L50" s="2">
        <v>126500</v>
      </c>
      <c r="Q50" s="2">
        <v>274000</v>
      </c>
      <c r="R50" s="2">
        <v>226000</v>
      </c>
      <c r="S50" s="2">
        <v>109900</v>
      </c>
    </row>
    <row r="51" spans="5:19" x14ac:dyDescent="0.2">
      <c r="E51" s="4">
        <v>631</v>
      </c>
      <c r="F51" s="2">
        <v>124000</v>
      </c>
      <c r="H51" s="4">
        <v>120</v>
      </c>
      <c r="I51" s="2">
        <v>163990</v>
      </c>
      <c r="K51" s="4">
        <v>85</v>
      </c>
      <c r="L51" s="2">
        <v>168500</v>
      </c>
      <c r="Q51" s="2">
        <v>345000</v>
      </c>
      <c r="R51" s="2">
        <v>244000</v>
      </c>
      <c r="S51" s="2">
        <v>98600</v>
      </c>
    </row>
    <row r="52" spans="5:19" x14ac:dyDescent="0.2">
      <c r="E52" s="4">
        <v>640</v>
      </c>
      <c r="F52" s="2">
        <v>264561</v>
      </c>
      <c r="H52" s="4">
        <v>124</v>
      </c>
      <c r="I52" s="2">
        <v>153900</v>
      </c>
      <c r="K52" s="4">
        <v>90</v>
      </c>
      <c r="L52" s="2">
        <v>123600</v>
      </c>
      <c r="Q52" s="2">
        <v>370878</v>
      </c>
      <c r="R52" s="2">
        <v>150750</v>
      </c>
      <c r="S52" s="2">
        <v>163500</v>
      </c>
    </row>
    <row r="53" spans="5:19" x14ac:dyDescent="0.2">
      <c r="E53" s="4">
        <v>641</v>
      </c>
      <c r="F53" s="2">
        <v>274000</v>
      </c>
      <c r="H53" s="4">
        <v>131</v>
      </c>
      <c r="I53" s="2">
        <v>226000</v>
      </c>
      <c r="K53" s="4">
        <v>91</v>
      </c>
      <c r="L53" s="2">
        <v>109900</v>
      </c>
      <c r="Q53" s="2">
        <v>423000</v>
      </c>
      <c r="R53" s="2">
        <v>220000</v>
      </c>
      <c r="S53" s="2">
        <v>133900</v>
      </c>
    </row>
    <row r="54" spans="5:19" x14ac:dyDescent="0.2">
      <c r="E54" s="4">
        <v>643</v>
      </c>
      <c r="F54" s="2">
        <v>345000</v>
      </c>
      <c r="H54" s="4">
        <v>132</v>
      </c>
      <c r="I54" s="2">
        <v>244000</v>
      </c>
      <c r="K54" s="4">
        <v>92</v>
      </c>
      <c r="L54" s="2">
        <v>98600</v>
      </c>
      <c r="Q54" s="2">
        <v>755000</v>
      </c>
      <c r="R54" s="2">
        <v>230000</v>
      </c>
      <c r="S54" s="2">
        <v>185000</v>
      </c>
    </row>
    <row r="55" spans="5:19" x14ac:dyDescent="0.2">
      <c r="E55" s="4">
        <v>645</v>
      </c>
      <c r="F55" s="2">
        <v>370878</v>
      </c>
      <c r="H55" s="4">
        <v>133</v>
      </c>
      <c r="I55" s="2">
        <v>150750</v>
      </c>
      <c r="K55" s="4">
        <v>93</v>
      </c>
      <c r="L55" s="2">
        <v>163500</v>
      </c>
      <c r="Q55" s="2">
        <v>361919</v>
      </c>
      <c r="R55" s="2">
        <v>231500</v>
      </c>
      <c r="S55" s="2">
        <v>94750</v>
      </c>
    </row>
    <row r="56" spans="5:19" x14ac:dyDescent="0.2">
      <c r="E56" s="4">
        <v>665</v>
      </c>
      <c r="F56" s="2">
        <v>423000</v>
      </c>
      <c r="H56" s="4">
        <v>134</v>
      </c>
      <c r="I56" s="2">
        <v>220000</v>
      </c>
      <c r="K56" s="4">
        <v>94</v>
      </c>
      <c r="L56" s="2">
        <v>133900</v>
      </c>
      <c r="Q56" s="2">
        <v>320000</v>
      </c>
      <c r="R56" s="2">
        <v>260000</v>
      </c>
      <c r="S56" s="2">
        <v>83000</v>
      </c>
    </row>
    <row r="57" spans="5:19" x14ac:dyDescent="0.2">
      <c r="E57" s="4">
        <v>692</v>
      </c>
      <c r="F57" s="2">
        <v>755000</v>
      </c>
      <c r="H57" s="4">
        <v>139</v>
      </c>
      <c r="I57" s="2">
        <v>230000</v>
      </c>
      <c r="K57" s="4">
        <v>96</v>
      </c>
      <c r="L57" s="2">
        <v>185000</v>
      </c>
      <c r="Q57" s="2">
        <v>275500</v>
      </c>
      <c r="R57" s="2">
        <v>204000</v>
      </c>
      <c r="S57" s="2">
        <v>128950</v>
      </c>
    </row>
    <row r="58" spans="5:19" x14ac:dyDescent="0.2">
      <c r="E58" s="4">
        <v>703</v>
      </c>
      <c r="F58" s="2">
        <v>361919</v>
      </c>
      <c r="H58" s="4">
        <v>140</v>
      </c>
      <c r="I58" s="2">
        <v>231500</v>
      </c>
      <c r="K58" s="4">
        <v>98</v>
      </c>
      <c r="L58" s="2">
        <v>94750</v>
      </c>
      <c r="Q58" s="2">
        <v>270000</v>
      </c>
      <c r="R58" s="2">
        <v>130000</v>
      </c>
      <c r="S58" s="2">
        <v>118964</v>
      </c>
    </row>
    <row r="59" spans="5:19" x14ac:dyDescent="0.2">
      <c r="E59" s="4">
        <v>725</v>
      </c>
      <c r="F59" s="2">
        <v>320000</v>
      </c>
      <c r="H59" s="4">
        <v>142</v>
      </c>
      <c r="I59" s="2">
        <v>260000</v>
      </c>
      <c r="K59" s="4">
        <v>99</v>
      </c>
      <c r="L59" s="2">
        <v>83000</v>
      </c>
      <c r="Q59" s="2">
        <v>264132</v>
      </c>
      <c r="R59" s="2">
        <v>222500</v>
      </c>
      <c r="S59" s="2">
        <v>169500</v>
      </c>
    </row>
    <row r="60" spans="5:19" x14ac:dyDescent="0.2">
      <c r="E60" s="4">
        <v>754</v>
      </c>
      <c r="F60" s="2">
        <v>275500</v>
      </c>
      <c r="H60" s="4">
        <v>144</v>
      </c>
      <c r="I60" s="2">
        <v>204000</v>
      </c>
      <c r="K60" s="4">
        <v>100</v>
      </c>
      <c r="L60" s="2">
        <v>128950</v>
      </c>
      <c r="Q60" s="2">
        <v>538000</v>
      </c>
      <c r="R60" s="2">
        <v>141000</v>
      </c>
      <c r="S60" s="2">
        <v>100000</v>
      </c>
    </row>
    <row r="61" spans="5:19" x14ac:dyDescent="0.2">
      <c r="E61" s="4">
        <v>765</v>
      </c>
      <c r="F61" s="2">
        <v>270000</v>
      </c>
      <c r="H61" s="4">
        <v>146</v>
      </c>
      <c r="I61" s="2">
        <v>130000</v>
      </c>
      <c r="K61" s="4">
        <v>103</v>
      </c>
      <c r="L61" s="2">
        <v>118964</v>
      </c>
      <c r="Q61" s="2">
        <v>485000</v>
      </c>
      <c r="R61" s="2">
        <v>372402</v>
      </c>
      <c r="S61" s="2">
        <v>115000</v>
      </c>
    </row>
    <row r="62" spans="5:19" x14ac:dyDescent="0.2">
      <c r="E62" s="4">
        <v>766</v>
      </c>
      <c r="F62" s="2">
        <v>264132</v>
      </c>
      <c r="H62" s="4">
        <v>148</v>
      </c>
      <c r="I62" s="2">
        <v>222500</v>
      </c>
      <c r="K62" s="4">
        <v>105</v>
      </c>
      <c r="L62" s="2">
        <v>169500</v>
      </c>
      <c r="Q62" s="2">
        <v>582933</v>
      </c>
      <c r="R62" s="2">
        <v>254900</v>
      </c>
      <c r="S62" s="2">
        <v>190000</v>
      </c>
    </row>
    <row r="63" spans="5:19" x14ac:dyDescent="0.2">
      <c r="E63" s="4">
        <v>770</v>
      </c>
      <c r="F63" s="2">
        <v>538000</v>
      </c>
      <c r="H63" s="4">
        <v>149</v>
      </c>
      <c r="I63" s="2">
        <v>141000</v>
      </c>
      <c r="K63" s="4">
        <v>107</v>
      </c>
      <c r="L63" s="2">
        <v>100000</v>
      </c>
      <c r="Q63" s="2">
        <v>227680</v>
      </c>
      <c r="R63" s="2">
        <v>320000</v>
      </c>
      <c r="S63" s="2">
        <v>136900</v>
      </c>
    </row>
    <row r="64" spans="5:19" x14ac:dyDescent="0.2">
      <c r="E64" s="4">
        <v>799</v>
      </c>
      <c r="F64" s="2">
        <v>485000</v>
      </c>
      <c r="H64" s="4">
        <v>152</v>
      </c>
      <c r="I64" s="2">
        <v>372402</v>
      </c>
      <c r="K64" s="4">
        <v>108</v>
      </c>
      <c r="L64" s="2">
        <v>115000</v>
      </c>
      <c r="Q64" s="2">
        <v>385000</v>
      </c>
      <c r="R64" s="2">
        <v>220000</v>
      </c>
      <c r="S64" s="2">
        <v>180000</v>
      </c>
    </row>
    <row r="65" spans="5:19" x14ac:dyDescent="0.2">
      <c r="E65" s="4">
        <v>804</v>
      </c>
      <c r="F65" s="2">
        <v>582933</v>
      </c>
      <c r="H65" s="4">
        <v>159</v>
      </c>
      <c r="I65" s="2">
        <v>254900</v>
      </c>
      <c r="K65" s="4">
        <v>110</v>
      </c>
      <c r="L65" s="2">
        <v>190000</v>
      </c>
      <c r="Q65" s="2">
        <v>303477</v>
      </c>
      <c r="R65" s="2">
        <v>152000</v>
      </c>
      <c r="S65" s="2">
        <v>176000</v>
      </c>
    </row>
    <row r="66" spans="5:19" x14ac:dyDescent="0.2">
      <c r="E66" s="4">
        <v>806</v>
      </c>
      <c r="F66" s="2">
        <v>227680</v>
      </c>
      <c r="H66" s="4">
        <v>160</v>
      </c>
      <c r="I66" s="2">
        <v>320000</v>
      </c>
      <c r="K66" s="4">
        <v>111</v>
      </c>
      <c r="L66" s="2">
        <v>136900</v>
      </c>
      <c r="Q66" s="2">
        <v>350000</v>
      </c>
      <c r="R66" s="2">
        <v>183500</v>
      </c>
      <c r="S66" s="2">
        <v>139000</v>
      </c>
    </row>
    <row r="67" spans="5:19" x14ac:dyDescent="0.2">
      <c r="E67" s="4">
        <v>826</v>
      </c>
      <c r="F67" s="2">
        <v>385000</v>
      </c>
      <c r="H67" s="4">
        <v>163</v>
      </c>
      <c r="I67" s="2">
        <v>220000</v>
      </c>
      <c r="K67" s="4">
        <v>112</v>
      </c>
      <c r="L67" s="2">
        <v>180000</v>
      </c>
      <c r="Q67" s="2">
        <v>611657</v>
      </c>
      <c r="R67" s="2">
        <v>239000</v>
      </c>
      <c r="S67" s="2">
        <v>155000</v>
      </c>
    </row>
    <row r="68" spans="5:19" x14ac:dyDescent="0.2">
      <c r="E68" s="4">
        <v>876</v>
      </c>
      <c r="F68" s="2">
        <v>303477</v>
      </c>
      <c r="H68" s="4">
        <v>165</v>
      </c>
      <c r="I68" s="2">
        <v>152000</v>
      </c>
      <c r="K68" s="4">
        <v>116</v>
      </c>
      <c r="L68" s="2">
        <v>176000</v>
      </c>
      <c r="Q68" s="2">
        <v>175000</v>
      </c>
      <c r="R68" s="2">
        <v>243000</v>
      </c>
      <c r="S68" s="2">
        <v>180000</v>
      </c>
    </row>
    <row r="69" spans="5:19" x14ac:dyDescent="0.2">
      <c r="E69" s="4">
        <v>878</v>
      </c>
      <c r="F69" s="2">
        <v>350000</v>
      </c>
      <c r="H69" s="4">
        <v>169</v>
      </c>
      <c r="I69" s="2">
        <v>183500</v>
      </c>
      <c r="K69" s="4">
        <v>117</v>
      </c>
      <c r="L69" s="2">
        <v>139000</v>
      </c>
      <c r="Q69" s="2">
        <v>285000</v>
      </c>
      <c r="R69" s="2">
        <v>172500</v>
      </c>
      <c r="S69" s="2">
        <v>100000</v>
      </c>
    </row>
    <row r="70" spans="5:19" x14ac:dyDescent="0.2">
      <c r="E70" s="4">
        <v>899</v>
      </c>
      <c r="F70" s="2">
        <v>611657</v>
      </c>
      <c r="H70" s="4">
        <v>173</v>
      </c>
      <c r="I70" s="2">
        <v>239000</v>
      </c>
      <c r="K70" s="4">
        <v>118</v>
      </c>
      <c r="L70" s="2">
        <v>155000</v>
      </c>
      <c r="Q70" s="2">
        <v>236500</v>
      </c>
      <c r="R70" s="2">
        <v>177000</v>
      </c>
      <c r="S70" s="2">
        <v>136000</v>
      </c>
    </row>
    <row r="71" spans="5:19" x14ac:dyDescent="0.2">
      <c r="E71" s="4">
        <v>926</v>
      </c>
      <c r="F71" s="2">
        <v>175000</v>
      </c>
      <c r="H71" s="4">
        <v>176</v>
      </c>
      <c r="I71" s="2">
        <v>243000</v>
      </c>
      <c r="K71" s="4">
        <v>121</v>
      </c>
      <c r="L71" s="2">
        <v>180000</v>
      </c>
      <c r="Q71" s="2">
        <v>320000</v>
      </c>
      <c r="R71" s="2">
        <v>200000</v>
      </c>
      <c r="S71" s="2">
        <v>181000</v>
      </c>
    </row>
    <row r="72" spans="5:19" x14ac:dyDescent="0.2">
      <c r="E72" s="4">
        <v>927</v>
      </c>
      <c r="F72" s="2">
        <v>285000</v>
      </c>
      <c r="H72" s="4">
        <v>178</v>
      </c>
      <c r="I72" s="2">
        <v>172500</v>
      </c>
      <c r="K72" s="4">
        <v>122</v>
      </c>
      <c r="L72" s="2">
        <v>100000</v>
      </c>
      <c r="Q72" s="2">
        <v>239000</v>
      </c>
      <c r="R72" s="2">
        <v>173000</v>
      </c>
      <c r="S72" s="2">
        <v>84500</v>
      </c>
    </row>
    <row r="73" spans="5:19" x14ac:dyDescent="0.2">
      <c r="E73" s="4">
        <v>929</v>
      </c>
      <c r="F73" s="2">
        <v>236500</v>
      </c>
      <c r="H73" s="4">
        <v>181</v>
      </c>
      <c r="I73" s="2">
        <v>177000</v>
      </c>
      <c r="K73" s="4">
        <v>123</v>
      </c>
      <c r="L73" s="2">
        <v>136000</v>
      </c>
      <c r="Q73" s="2">
        <v>178400</v>
      </c>
      <c r="R73" s="2">
        <v>315000</v>
      </c>
      <c r="S73" s="2">
        <v>128000</v>
      </c>
    </row>
    <row r="74" spans="5:19" x14ac:dyDescent="0.2">
      <c r="E74" s="4">
        <v>933</v>
      </c>
      <c r="F74" s="2">
        <v>320000</v>
      </c>
      <c r="H74" s="4">
        <v>184</v>
      </c>
      <c r="I74" s="2">
        <v>200000</v>
      </c>
      <c r="K74" s="4">
        <v>125</v>
      </c>
      <c r="L74" s="2">
        <v>181000</v>
      </c>
      <c r="Q74" s="2">
        <v>395192</v>
      </c>
      <c r="R74" s="2">
        <v>184000</v>
      </c>
      <c r="S74" s="2">
        <v>87000</v>
      </c>
    </row>
    <row r="75" spans="5:19" x14ac:dyDescent="0.2">
      <c r="E75" s="4">
        <v>964</v>
      </c>
      <c r="F75" s="2">
        <v>239000</v>
      </c>
      <c r="H75" s="4">
        <v>187</v>
      </c>
      <c r="I75" s="2">
        <v>173000</v>
      </c>
      <c r="K75" s="4">
        <v>126</v>
      </c>
      <c r="L75" s="2">
        <v>84500</v>
      </c>
      <c r="Q75" s="2">
        <v>337500</v>
      </c>
      <c r="R75" s="2">
        <v>192000</v>
      </c>
      <c r="S75" s="2">
        <v>155000</v>
      </c>
    </row>
    <row r="76" spans="5:19" x14ac:dyDescent="0.2">
      <c r="E76" s="4">
        <v>981</v>
      </c>
      <c r="F76" s="2">
        <v>178400</v>
      </c>
      <c r="H76" s="4">
        <v>191</v>
      </c>
      <c r="I76" s="2">
        <v>315000</v>
      </c>
      <c r="K76" s="4">
        <v>127</v>
      </c>
      <c r="L76" s="2">
        <v>128000</v>
      </c>
      <c r="Q76" s="2">
        <v>86000</v>
      </c>
      <c r="R76" s="2">
        <v>130000</v>
      </c>
      <c r="S76" s="2">
        <v>180000</v>
      </c>
    </row>
    <row r="77" spans="5:19" x14ac:dyDescent="0.2">
      <c r="E77" s="4">
        <v>988</v>
      </c>
      <c r="F77" s="2">
        <v>395192</v>
      </c>
      <c r="H77" s="4">
        <v>192</v>
      </c>
      <c r="I77" s="2">
        <v>184000</v>
      </c>
      <c r="K77" s="4">
        <v>128</v>
      </c>
      <c r="L77" s="2">
        <v>87000</v>
      </c>
      <c r="Q77" s="2">
        <v>315500</v>
      </c>
      <c r="R77" s="2">
        <v>235000</v>
      </c>
      <c r="S77" s="2">
        <v>174000</v>
      </c>
    </row>
    <row r="78" spans="5:19" x14ac:dyDescent="0.2">
      <c r="E78" s="4">
        <v>995</v>
      </c>
      <c r="F78" s="2">
        <v>337500</v>
      </c>
      <c r="H78" s="4">
        <v>193</v>
      </c>
      <c r="I78" s="2">
        <v>192000</v>
      </c>
      <c r="K78" s="4">
        <v>129</v>
      </c>
      <c r="L78" s="2">
        <v>155000</v>
      </c>
      <c r="Q78" s="2">
        <v>556581</v>
      </c>
      <c r="R78" s="2">
        <v>149000</v>
      </c>
      <c r="S78" s="2">
        <v>143000</v>
      </c>
    </row>
    <row r="79" spans="5:19" x14ac:dyDescent="0.2">
      <c r="E79" s="4">
        <v>1002</v>
      </c>
      <c r="F79" s="2">
        <v>86000</v>
      </c>
      <c r="H79" s="4">
        <v>194</v>
      </c>
      <c r="I79" s="2">
        <v>130000</v>
      </c>
      <c r="K79" s="4">
        <v>135</v>
      </c>
      <c r="L79" s="2">
        <v>180000</v>
      </c>
      <c r="Q79" s="2">
        <v>335000</v>
      </c>
      <c r="R79" s="2">
        <v>186000</v>
      </c>
      <c r="S79" s="2">
        <v>171000</v>
      </c>
    </row>
    <row r="80" spans="5:19" x14ac:dyDescent="0.2">
      <c r="E80" s="4">
        <v>1037</v>
      </c>
      <c r="F80" s="2">
        <v>315500</v>
      </c>
      <c r="H80" s="4">
        <v>198</v>
      </c>
      <c r="I80" s="2">
        <v>235000</v>
      </c>
      <c r="K80" s="4">
        <v>136</v>
      </c>
      <c r="L80" s="2">
        <v>174000</v>
      </c>
      <c r="Q80" s="2">
        <v>318000</v>
      </c>
      <c r="R80" s="2">
        <v>252678</v>
      </c>
      <c r="S80" s="2">
        <v>115000</v>
      </c>
    </row>
    <row r="81" spans="5:19" x14ac:dyDescent="0.2">
      <c r="E81" s="4">
        <v>1047</v>
      </c>
      <c r="F81" s="2">
        <v>556581</v>
      </c>
      <c r="H81" s="4">
        <v>204</v>
      </c>
      <c r="I81" s="2">
        <v>149000</v>
      </c>
      <c r="K81" s="4">
        <v>137</v>
      </c>
      <c r="L81" s="2">
        <v>143000</v>
      </c>
      <c r="Q81" s="2">
        <v>230000</v>
      </c>
      <c r="R81" s="2">
        <v>134450</v>
      </c>
      <c r="S81" s="2">
        <v>166000</v>
      </c>
    </row>
    <row r="82" spans="5:19" x14ac:dyDescent="0.2">
      <c r="E82" s="4">
        <v>1059</v>
      </c>
      <c r="F82" s="2">
        <v>335000</v>
      </c>
      <c r="H82" s="4">
        <v>212</v>
      </c>
      <c r="I82" s="2">
        <v>186000</v>
      </c>
      <c r="K82" s="4">
        <v>138</v>
      </c>
      <c r="L82" s="2">
        <v>171000</v>
      </c>
      <c r="Q82" s="2">
        <v>200500</v>
      </c>
      <c r="R82" s="2">
        <v>210000</v>
      </c>
      <c r="S82" s="2">
        <v>125000</v>
      </c>
    </row>
    <row r="83" spans="5:19" x14ac:dyDescent="0.2">
      <c r="E83" s="4">
        <v>1116</v>
      </c>
      <c r="F83" s="2">
        <v>318000</v>
      </c>
      <c r="H83" s="4">
        <v>213</v>
      </c>
      <c r="I83" s="2">
        <v>252678</v>
      </c>
      <c r="K83" s="4">
        <v>141</v>
      </c>
      <c r="L83" s="2">
        <v>115000</v>
      </c>
      <c r="Q83" s="2">
        <v>745000</v>
      </c>
      <c r="R83" s="2">
        <v>311500</v>
      </c>
      <c r="S83" s="2">
        <v>105000</v>
      </c>
    </row>
    <row r="84" spans="5:19" x14ac:dyDescent="0.2">
      <c r="E84" s="4">
        <v>1153</v>
      </c>
      <c r="F84" s="2">
        <v>230000</v>
      </c>
      <c r="H84" s="4">
        <v>216</v>
      </c>
      <c r="I84" s="2">
        <v>134450</v>
      </c>
      <c r="K84" s="4">
        <v>143</v>
      </c>
      <c r="L84" s="2">
        <v>166000</v>
      </c>
      <c r="Q84" s="2">
        <v>367294</v>
      </c>
      <c r="R84" s="2">
        <v>167240</v>
      </c>
      <c r="S84" s="2">
        <v>115000</v>
      </c>
    </row>
    <row r="85" spans="5:19" x14ac:dyDescent="0.2">
      <c r="E85" s="4">
        <v>1174</v>
      </c>
      <c r="F85" s="2">
        <v>200500</v>
      </c>
      <c r="H85" s="4">
        <v>217</v>
      </c>
      <c r="I85" s="2">
        <v>210000</v>
      </c>
      <c r="K85" s="4">
        <v>145</v>
      </c>
      <c r="L85" s="2">
        <v>125000</v>
      </c>
      <c r="Q85" s="2">
        <v>265900</v>
      </c>
      <c r="R85" s="2">
        <v>204900</v>
      </c>
      <c r="S85" s="2">
        <v>122000</v>
      </c>
    </row>
    <row r="86" spans="5:19" x14ac:dyDescent="0.2">
      <c r="E86" s="4">
        <v>1183</v>
      </c>
      <c r="F86" s="2">
        <v>745000</v>
      </c>
      <c r="H86" s="4">
        <v>219</v>
      </c>
      <c r="I86" s="2">
        <v>311500</v>
      </c>
      <c r="K86" s="4">
        <v>147</v>
      </c>
      <c r="L86" s="2">
        <v>105000</v>
      </c>
      <c r="Q86" s="2">
        <v>465000</v>
      </c>
      <c r="R86" s="2">
        <v>200000</v>
      </c>
      <c r="S86" s="2">
        <v>190000</v>
      </c>
    </row>
    <row r="87" spans="5:19" x14ac:dyDescent="0.2">
      <c r="E87" s="4">
        <v>1229</v>
      </c>
      <c r="F87" s="2">
        <v>367294</v>
      </c>
      <c r="H87" s="4">
        <v>220</v>
      </c>
      <c r="I87" s="2">
        <v>167240</v>
      </c>
      <c r="K87" s="4">
        <v>150</v>
      </c>
      <c r="L87" s="2">
        <v>115000</v>
      </c>
      <c r="Q87" s="2">
        <v>244000</v>
      </c>
      <c r="R87" s="2">
        <v>290000</v>
      </c>
      <c r="S87" s="2">
        <v>235000</v>
      </c>
    </row>
    <row r="88" spans="5:19" x14ac:dyDescent="0.2">
      <c r="E88" s="4">
        <v>1240</v>
      </c>
      <c r="F88" s="2">
        <v>265900</v>
      </c>
      <c r="H88" s="4">
        <v>221</v>
      </c>
      <c r="I88" s="2">
        <v>204900</v>
      </c>
      <c r="K88" s="4">
        <v>151</v>
      </c>
      <c r="L88" s="2">
        <v>122000</v>
      </c>
      <c r="Q88" s="2">
        <v>378500</v>
      </c>
      <c r="R88" s="2">
        <v>192500</v>
      </c>
      <c r="S88" s="2">
        <v>125000</v>
      </c>
    </row>
    <row r="89" spans="5:19" x14ac:dyDescent="0.2">
      <c r="E89" s="4">
        <v>1244</v>
      </c>
      <c r="F89" s="2">
        <v>465000</v>
      </c>
      <c r="H89" s="4">
        <v>222</v>
      </c>
      <c r="I89" s="2">
        <v>200000</v>
      </c>
      <c r="K89" s="4">
        <v>153</v>
      </c>
      <c r="L89" s="2">
        <v>190000</v>
      </c>
      <c r="Q89" s="2">
        <v>177000</v>
      </c>
      <c r="R89" s="2">
        <v>216500</v>
      </c>
      <c r="S89" s="2">
        <v>79000</v>
      </c>
    </row>
    <row r="90" spans="5:19" x14ac:dyDescent="0.2">
      <c r="E90" s="4">
        <v>1251</v>
      </c>
      <c r="F90" s="2">
        <v>244000</v>
      </c>
      <c r="H90" s="4">
        <v>227</v>
      </c>
      <c r="I90" s="2">
        <v>290000</v>
      </c>
      <c r="K90" s="4">
        <v>154</v>
      </c>
      <c r="L90" s="2">
        <v>235000</v>
      </c>
      <c r="Q90" s="2">
        <v>278000</v>
      </c>
      <c r="R90" s="2">
        <v>185500</v>
      </c>
      <c r="S90" s="2">
        <v>109500</v>
      </c>
    </row>
    <row r="91" spans="5:19" x14ac:dyDescent="0.2">
      <c r="E91" s="4">
        <v>1268</v>
      </c>
      <c r="F91" s="2">
        <v>378500</v>
      </c>
      <c r="H91" s="4">
        <v>230</v>
      </c>
      <c r="I91" s="2">
        <v>192500</v>
      </c>
      <c r="K91" s="4">
        <v>155</v>
      </c>
      <c r="L91" s="2">
        <v>125000</v>
      </c>
      <c r="Q91" s="2">
        <v>281000</v>
      </c>
      <c r="R91" s="2">
        <v>194500</v>
      </c>
      <c r="S91" s="2">
        <v>162500</v>
      </c>
    </row>
    <row r="92" spans="5:19" x14ac:dyDescent="0.2">
      <c r="E92" s="4">
        <v>1274</v>
      </c>
      <c r="F92" s="2">
        <v>177000</v>
      </c>
      <c r="H92" s="4">
        <v>235</v>
      </c>
      <c r="I92" s="2">
        <v>216500</v>
      </c>
      <c r="K92" s="4">
        <v>156</v>
      </c>
      <c r="L92" s="2">
        <v>79000</v>
      </c>
      <c r="Q92" s="2">
        <v>160000</v>
      </c>
      <c r="R92" s="2">
        <v>318000</v>
      </c>
      <c r="S92" s="2">
        <v>103200</v>
      </c>
    </row>
    <row r="93" spans="5:19" x14ac:dyDescent="0.2">
      <c r="E93" s="4">
        <v>1289</v>
      </c>
      <c r="F93" s="2">
        <v>278000</v>
      </c>
      <c r="H93" s="4">
        <v>237</v>
      </c>
      <c r="I93" s="2">
        <v>185500</v>
      </c>
      <c r="K93" s="4">
        <v>157</v>
      </c>
      <c r="L93" s="2">
        <v>109500</v>
      </c>
      <c r="Q93" s="2">
        <v>325000</v>
      </c>
      <c r="R93" s="2">
        <v>262500</v>
      </c>
      <c r="S93" s="2">
        <v>127500</v>
      </c>
    </row>
    <row r="94" spans="5:19" x14ac:dyDescent="0.2">
      <c r="E94" s="4">
        <v>1290</v>
      </c>
      <c r="F94" s="2">
        <v>281000</v>
      </c>
      <c r="H94" s="4">
        <v>238</v>
      </c>
      <c r="I94" s="2">
        <v>194500</v>
      </c>
      <c r="K94" s="4">
        <v>161</v>
      </c>
      <c r="L94" s="2">
        <v>162500</v>
      </c>
      <c r="Q94" s="2">
        <v>335000</v>
      </c>
      <c r="R94" s="2">
        <v>110500</v>
      </c>
      <c r="S94" s="2">
        <v>190000</v>
      </c>
    </row>
    <row r="95" spans="5:19" x14ac:dyDescent="0.2">
      <c r="E95" s="4">
        <v>1299</v>
      </c>
      <c r="F95" s="2">
        <v>160000</v>
      </c>
      <c r="H95" s="4">
        <v>239</v>
      </c>
      <c r="I95" s="2">
        <v>318000</v>
      </c>
      <c r="K95" s="4">
        <v>164</v>
      </c>
      <c r="L95" s="2">
        <v>103200</v>
      </c>
      <c r="Q95" s="2">
        <v>295493</v>
      </c>
      <c r="R95" s="2">
        <v>205000</v>
      </c>
      <c r="S95" s="2">
        <v>228000</v>
      </c>
    </row>
    <row r="96" spans="5:19" x14ac:dyDescent="0.2">
      <c r="E96" s="4">
        <v>1306</v>
      </c>
      <c r="F96" s="2">
        <v>325000</v>
      </c>
      <c r="H96" s="4">
        <v>241</v>
      </c>
      <c r="I96" s="2">
        <v>262500</v>
      </c>
      <c r="K96" s="4">
        <v>166</v>
      </c>
      <c r="L96" s="2">
        <v>127500</v>
      </c>
      <c r="Q96" s="2">
        <v>315000</v>
      </c>
      <c r="R96" s="2">
        <v>180000</v>
      </c>
      <c r="S96" s="2">
        <v>128500</v>
      </c>
    </row>
    <row r="97" spans="5:19" x14ac:dyDescent="0.2">
      <c r="E97" s="4">
        <v>1311</v>
      </c>
      <c r="F97" s="2">
        <v>335000</v>
      </c>
      <c r="H97" s="4">
        <v>242</v>
      </c>
      <c r="I97" s="2">
        <v>110500</v>
      </c>
      <c r="K97" s="4">
        <v>167</v>
      </c>
      <c r="L97" s="2">
        <v>190000</v>
      </c>
      <c r="Q97" s="2">
        <v>466500</v>
      </c>
      <c r="R97" s="2">
        <v>277000</v>
      </c>
      <c r="S97" s="2">
        <v>215000</v>
      </c>
    </row>
    <row r="98" spans="5:19" x14ac:dyDescent="0.2">
      <c r="E98" s="4">
        <v>1317</v>
      </c>
      <c r="F98" s="2">
        <v>295493</v>
      </c>
      <c r="H98" s="4">
        <v>245</v>
      </c>
      <c r="I98" s="2">
        <v>205000</v>
      </c>
      <c r="K98" s="4">
        <v>170</v>
      </c>
      <c r="L98" s="2">
        <v>228000</v>
      </c>
      <c r="Q98" s="2">
        <v>377500</v>
      </c>
      <c r="R98" s="2">
        <v>235000</v>
      </c>
      <c r="S98" s="2">
        <v>163000</v>
      </c>
    </row>
    <row r="99" spans="5:19" x14ac:dyDescent="0.2">
      <c r="E99" s="4">
        <v>1360</v>
      </c>
      <c r="F99" s="2">
        <v>315000</v>
      </c>
      <c r="H99" s="4">
        <v>249</v>
      </c>
      <c r="I99" s="2">
        <v>180000</v>
      </c>
      <c r="K99" s="4">
        <v>171</v>
      </c>
      <c r="L99" s="2">
        <v>128500</v>
      </c>
      <c r="Q99" s="2">
        <v>394617</v>
      </c>
      <c r="R99" s="2">
        <v>173000</v>
      </c>
      <c r="S99" s="2">
        <v>184000</v>
      </c>
    </row>
    <row r="100" spans="5:19" x14ac:dyDescent="0.2">
      <c r="E100" s="4">
        <v>1374</v>
      </c>
      <c r="F100" s="2">
        <v>466500</v>
      </c>
      <c r="H100" s="4">
        <v>250</v>
      </c>
      <c r="I100" s="2">
        <v>277000</v>
      </c>
      <c r="K100" s="4">
        <v>172</v>
      </c>
      <c r="L100" s="2">
        <v>215000</v>
      </c>
      <c r="Q100" s="2">
        <v>310000</v>
      </c>
      <c r="R100" s="2">
        <v>158000</v>
      </c>
      <c r="S100" s="2">
        <v>211000</v>
      </c>
    </row>
    <row r="101" spans="5:19" x14ac:dyDescent="0.2">
      <c r="E101" s="4">
        <v>1389</v>
      </c>
      <c r="F101" s="2">
        <v>377500</v>
      </c>
      <c r="H101" s="4">
        <v>252</v>
      </c>
      <c r="I101" s="2">
        <v>235000</v>
      </c>
      <c r="K101" s="4">
        <v>174</v>
      </c>
      <c r="L101" s="2">
        <v>163000</v>
      </c>
      <c r="Q101" s="2">
        <v>92000</v>
      </c>
      <c r="R101" s="2">
        <v>230000</v>
      </c>
      <c r="S101" s="2">
        <v>100000</v>
      </c>
    </row>
    <row r="102" spans="5:19" x14ac:dyDescent="0.2">
      <c r="E102" s="4">
        <v>1438</v>
      </c>
      <c r="F102" s="2">
        <v>394617</v>
      </c>
      <c r="H102" s="4">
        <v>253</v>
      </c>
      <c r="I102" s="2">
        <v>173000</v>
      </c>
      <c r="K102" s="4">
        <v>175</v>
      </c>
      <c r="L102" s="2">
        <v>184000</v>
      </c>
      <c r="Q102" s="2">
        <v>287090</v>
      </c>
      <c r="R102" s="2">
        <v>207500</v>
      </c>
      <c r="S102" s="2">
        <v>200100</v>
      </c>
    </row>
    <row r="103" spans="5:19" x14ac:dyDescent="0.2">
      <c r="E103" s="4">
        <v>1443</v>
      </c>
      <c r="F103" s="2">
        <v>310000</v>
      </c>
      <c r="H103" s="4">
        <v>254</v>
      </c>
      <c r="I103" s="2">
        <v>158000</v>
      </c>
      <c r="K103" s="4">
        <v>177</v>
      </c>
      <c r="L103" s="2">
        <v>211000</v>
      </c>
      <c r="R103" s="2">
        <v>220000</v>
      </c>
      <c r="S103" s="2">
        <v>120000</v>
      </c>
    </row>
    <row r="104" spans="5:19" x14ac:dyDescent="0.2">
      <c r="E104" s="4">
        <v>1450</v>
      </c>
      <c r="F104" s="2">
        <v>92000</v>
      </c>
      <c r="H104" s="4">
        <v>256</v>
      </c>
      <c r="I104" s="2">
        <v>230000</v>
      </c>
      <c r="K104" s="4">
        <v>180</v>
      </c>
      <c r="L104" s="2">
        <v>100000</v>
      </c>
      <c r="R104" s="2">
        <v>231500</v>
      </c>
      <c r="S104" s="2">
        <v>127000</v>
      </c>
    </row>
    <row r="105" spans="5:19" x14ac:dyDescent="0.2">
      <c r="E105" s="4">
        <v>1452</v>
      </c>
      <c r="F105" s="2">
        <v>287090</v>
      </c>
      <c r="H105" s="4">
        <v>257</v>
      </c>
      <c r="I105" s="2">
        <v>207500</v>
      </c>
      <c r="K105" s="4">
        <v>182</v>
      </c>
      <c r="L105" s="2">
        <v>200100</v>
      </c>
      <c r="R105" s="2">
        <v>175500</v>
      </c>
      <c r="S105" s="2">
        <v>135000</v>
      </c>
    </row>
    <row r="106" spans="5:19" x14ac:dyDescent="0.2">
      <c r="H106" s="4">
        <v>258</v>
      </c>
      <c r="I106" s="2">
        <v>220000</v>
      </c>
      <c r="K106" s="4">
        <v>183</v>
      </c>
      <c r="L106" s="2">
        <v>120000</v>
      </c>
      <c r="R106" s="2">
        <v>179500</v>
      </c>
      <c r="S106" s="2">
        <v>153337</v>
      </c>
    </row>
    <row r="107" spans="5:19" x14ac:dyDescent="0.2">
      <c r="H107" s="4">
        <v>259</v>
      </c>
      <c r="I107" s="2">
        <v>231500</v>
      </c>
      <c r="K107" s="4">
        <v>185</v>
      </c>
      <c r="L107" s="2">
        <v>127000</v>
      </c>
      <c r="R107" s="2">
        <v>266000</v>
      </c>
      <c r="S107" s="2">
        <v>127000</v>
      </c>
    </row>
    <row r="108" spans="5:19" x14ac:dyDescent="0.2">
      <c r="H108" s="4">
        <v>266</v>
      </c>
      <c r="I108" s="2">
        <v>175500</v>
      </c>
      <c r="K108" s="4">
        <v>188</v>
      </c>
      <c r="L108" s="2">
        <v>135000</v>
      </c>
      <c r="R108" s="2">
        <v>290000</v>
      </c>
      <c r="S108" s="2">
        <v>148500</v>
      </c>
    </row>
    <row r="109" spans="5:19" x14ac:dyDescent="0.2">
      <c r="H109" s="4">
        <v>268</v>
      </c>
      <c r="I109" s="2">
        <v>179500</v>
      </c>
      <c r="K109" s="4">
        <v>189</v>
      </c>
      <c r="L109" s="2">
        <v>153337</v>
      </c>
      <c r="R109" s="2">
        <v>201000</v>
      </c>
      <c r="S109" s="2">
        <v>104000</v>
      </c>
    </row>
    <row r="110" spans="5:19" x14ac:dyDescent="0.2">
      <c r="H110" s="4">
        <v>271</v>
      </c>
      <c r="I110" s="2">
        <v>266000</v>
      </c>
      <c r="K110" s="4">
        <v>195</v>
      </c>
      <c r="L110" s="2">
        <v>127000</v>
      </c>
      <c r="R110" s="2">
        <v>228500</v>
      </c>
      <c r="S110" s="2">
        <v>140000</v>
      </c>
    </row>
    <row r="111" spans="5:19" x14ac:dyDescent="0.2">
      <c r="H111" s="4">
        <v>273</v>
      </c>
      <c r="I111" s="2">
        <v>290000</v>
      </c>
      <c r="K111" s="4">
        <v>196</v>
      </c>
      <c r="L111" s="2">
        <v>148500</v>
      </c>
      <c r="R111" s="2">
        <v>185000</v>
      </c>
      <c r="S111" s="2">
        <v>171500</v>
      </c>
    </row>
    <row r="112" spans="5:19" x14ac:dyDescent="0.2">
      <c r="H112" s="4">
        <v>277</v>
      </c>
      <c r="I112" s="2">
        <v>201000</v>
      </c>
      <c r="K112" s="4">
        <v>199</v>
      </c>
      <c r="L112" s="2">
        <v>104000</v>
      </c>
      <c r="R112" s="2">
        <v>207500</v>
      </c>
      <c r="S112" s="2">
        <v>112000</v>
      </c>
    </row>
    <row r="113" spans="8:19" x14ac:dyDescent="0.2">
      <c r="H113" s="4">
        <v>281</v>
      </c>
      <c r="I113" s="2">
        <v>228500</v>
      </c>
      <c r="K113" s="4">
        <v>201</v>
      </c>
      <c r="L113" s="2">
        <v>140000</v>
      </c>
      <c r="R113" s="2">
        <v>244600</v>
      </c>
      <c r="S113" s="2">
        <v>110000</v>
      </c>
    </row>
    <row r="114" spans="8:19" x14ac:dyDescent="0.2">
      <c r="H114" s="4">
        <v>282</v>
      </c>
      <c r="I114" s="2">
        <v>185000</v>
      </c>
      <c r="K114" s="4">
        <v>202</v>
      </c>
      <c r="L114" s="2">
        <v>171500</v>
      </c>
      <c r="R114" s="2">
        <v>179200</v>
      </c>
      <c r="S114" s="2">
        <v>180500</v>
      </c>
    </row>
    <row r="115" spans="8:19" x14ac:dyDescent="0.2">
      <c r="H115" s="4">
        <v>283</v>
      </c>
      <c r="I115" s="2">
        <v>207500</v>
      </c>
      <c r="K115" s="4">
        <v>203</v>
      </c>
      <c r="L115" s="2">
        <v>112000</v>
      </c>
      <c r="R115" s="2">
        <v>164700</v>
      </c>
      <c r="S115" s="2">
        <v>143900</v>
      </c>
    </row>
    <row r="116" spans="8:19" x14ac:dyDescent="0.2">
      <c r="H116" s="4">
        <v>284</v>
      </c>
      <c r="I116" s="2">
        <v>244600</v>
      </c>
      <c r="K116" s="4">
        <v>205</v>
      </c>
      <c r="L116" s="2">
        <v>110000</v>
      </c>
      <c r="R116" s="2">
        <v>159000</v>
      </c>
      <c r="S116" s="2">
        <v>141000</v>
      </c>
    </row>
    <row r="117" spans="8:19" x14ac:dyDescent="0.2">
      <c r="H117" s="4">
        <v>285</v>
      </c>
      <c r="I117" s="2">
        <v>179200</v>
      </c>
      <c r="K117" s="4">
        <v>206</v>
      </c>
      <c r="L117" s="2">
        <v>180500</v>
      </c>
      <c r="R117" s="2">
        <v>233230</v>
      </c>
      <c r="S117" s="2">
        <v>277000</v>
      </c>
    </row>
    <row r="118" spans="8:19" x14ac:dyDescent="0.2">
      <c r="H118" s="4">
        <v>286</v>
      </c>
      <c r="I118" s="2">
        <v>164700</v>
      </c>
      <c r="K118" s="4">
        <v>207</v>
      </c>
      <c r="L118" s="2">
        <v>143900</v>
      </c>
      <c r="R118" s="2">
        <v>235000</v>
      </c>
      <c r="S118" s="2">
        <v>145000</v>
      </c>
    </row>
    <row r="119" spans="8:19" x14ac:dyDescent="0.2">
      <c r="H119" s="4">
        <v>287</v>
      </c>
      <c r="I119" s="2">
        <v>159000</v>
      </c>
      <c r="K119" s="4">
        <v>208</v>
      </c>
      <c r="L119" s="2">
        <v>141000</v>
      </c>
      <c r="R119" s="2">
        <v>239000</v>
      </c>
      <c r="S119" s="2">
        <v>98000</v>
      </c>
    </row>
    <row r="120" spans="8:19" x14ac:dyDescent="0.2">
      <c r="H120" s="4">
        <v>291</v>
      </c>
      <c r="I120" s="2">
        <v>233230</v>
      </c>
      <c r="K120" s="4">
        <v>209</v>
      </c>
      <c r="L120" s="2">
        <v>277000</v>
      </c>
      <c r="R120" s="2">
        <v>158500</v>
      </c>
      <c r="S120" s="2">
        <v>156000</v>
      </c>
    </row>
    <row r="121" spans="8:19" x14ac:dyDescent="0.2">
      <c r="H121" s="4">
        <v>294</v>
      </c>
      <c r="I121" s="2">
        <v>235000</v>
      </c>
      <c r="K121" s="4">
        <v>210</v>
      </c>
      <c r="L121" s="2">
        <v>145000</v>
      </c>
      <c r="R121" s="2">
        <v>267000</v>
      </c>
      <c r="S121" s="2">
        <v>161750</v>
      </c>
    </row>
    <row r="122" spans="8:19" x14ac:dyDescent="0.2">
      <c r="H122" s="4">
        <v>298</v>
      </c>
      <c r="I122" s="2">
        <v>239000</v>
      </c>
      <c r="K122" s="4">
        <v>211</v>
      </c>
      <c r="L122" s="2">
        <v>98000</v>
      </c>
      <c r="R122" s="2">
        <v>205000</v>
      </c>
      <c r="S122" s="2">
        <v>107000</v>
      </c>
    </row>
    <row r="123" spans="8:19" x14ac:dyDescent="0.2">
      <c r="H123" s="4">
        <v>300</v>
      </c>
      <c r="I123" s="2">
        <v>158500</v>
      </c>
      <c r="K123" s="4">
        <v>214</v>
      </c>
      <c r="L123" s="2">
        <v>156000</v>
      </c>
      <c r="R123" s="2">
        <v>295000</v>
      </c>
      <c r="S123" s="2">
        <v>179900</v>
      </c>
    </row>
    <row r="124" spans="8:19" x14ac:dyDescent="0.2">
      <c r="H124" s="4">
        <v>302</v>
      </c>
      <c r="I124" s="2">
        <v>267000</v>
      </c>
      <c r="K124" s="4">
        <v>215</v>
      </c>
      <c r="L124" s="2">
        <v>161750</v>
      </c>
      <c r="R124" s="2">
        <v>305900</v>
      </c>
      <c r="S124" s="2">
        <v>97000</v>
      </c>
    </row>
    <row r="125" spans="8:19" x14ac:dyDescent="0.2">
      <c r="H125" s="4">
        <v>303</v>
      </c>
      <c r="I125" s="2">
        <v>205000</v>
      </c>
      <c r="K125" s="4">
        <v>218</v>
      </c>
      <c r="L125" s="2">
        <v>107000</v>
      </c>
      <c r="R125" s="2">
        <v>225000</v>
      </c>
      <c r="S125" s="2">
        <v>112000</v>
      </c>
    </row>
    <row r="126" spans="8:19" x14ac:dyDescent="0.2">
      <c r="H126" s="4">
        <v>305</v>
      </c>
      <c r="I126" s="2">
        <v>295000</v>
      </c>
      <c r="K126" s="4">
        <v>223</v>
      </c>
      <c r="L126" s="2">
        <v>179900</v>
      </c>
      <c r="R126" s="2">
        <v>165600</v>
      </c>
      <c r="S126" s="2">
        <v>106000</v>
      </c>
    </row>
    <row r="127" spans="8:19" x14ac:dyDescent="0.2">
      <c r="H127" s="4">
        <v>306</v>
      </c>
      <c r="I127" s="2">
        <v>305900</v>
      </c>
      <c r="K127" s="4">
        <v>224</v>
      </c>
      <c r="L127" s="2">
        <v>97000</v>
      </c>
      <c r="R127" s="2">
        <v>188500</v>
      </c>
      <c r="S127" s="2">
        <v>125000</v>
      </c>
    </row>
    <row r="128" spans="8:19" x14ac:dyDescent="0.2">
      <c r="H128" s="4">
        <v>307</v>
      </c>
      <c r="I128" s="2">
        <v>225000</v>
      </c>
      <c r="K128" s="4">
        <v>226</v>
      </c>
      <c r="L128" s="2">
        <v>112000</v>
      </c>
      <c r="R128" s="2">
        <v>270000</v>
      </c>
      <c r="S128" s="2">
        <v>148000</v>
      </c>
    </row>
    <row r="129" spans="8:19" x14ac:dyDescent="0.2">
      <c r="H129" s="4">
        <v>311</v>
      </c>
      <c r="I129" s="2">
        <v>165600</v>
      </c>
      <c r="K129" s="4">
        <v>228</v>
      </c>
      <c r="L129" s="2">
        <v>106000</v>
      </c>
      <c r="R129" s="2">
        <v>260000</v>
      </c>
      <c r="S129" s="2">
        <v>94500</v>
      </c>
    </row>
    <row r="130" spans="8:19" x14ac:dyDescent="0.2">
      <c r="H130" s="4">
        <v>316</v>
      </c>
      <c r="I130" s="2">
        <v>188500</v>
      </c>
      <c r="K130" s="4">
        <v>229</v>
      </c>
      <c r="L130" s="2">
        <v>125000</v>
      </c>
      <c r="R130" s="2">
        <v>342643</v>
      </c>
      <c r="S130" s="2">
        <v>128200</v>
      </c>
    </row>
    <row r="131" spans="8:19" x14ac:dyDescent="0.2">
      <c r="H131" s="4">
        <v>318</v>
      </c>
      <c r="I131" s="2">
        <v>270000</v>
      </c>
      <c r="K131" s="4">
        <v>231</v>
      </c>
      <c r="L131" s="2">
        <v>148000</v>
      </c>
      <c r="R131" s="2">
        <v>354000</v>
      </c>
      <c r="S131" s="2">
        <v>89500</v>
      </c>
    </row>
    <row r="132" spans="8:19" x14ac:dyDescent="0.2">
      <c r="H132" s="4">
        <v>319</v>
      </c>
      <c r="I132" s="2">
        <v>260000</v>
      </c>
      <c r="K132" s="4">
        <v>233</v>
      </c>
      <c r="L132" s="2">
        <v>94500</v>
      </c>
      <c r="R132" s="2">
        <v>301000</v>
      </c>
      <c r="S132" s="2">
        <v>113000</v>
      </c>
    </row>
    <row r="133" spans="8:19" x14ac:dyDescent="0.2">
      <c r="H133" s="4">
        <v>321</v>
      </c>
      <c r="I133" s="2">
        <v>342643</v>
      </c>
      <c r="K133" s="4">
        <v>234</v>
      </c>
      <c r="L133" s="2">
        <v>128200</v>
      </c>
      <c r="R133" s="2">
        <v>242000</v>
      </c>
      <c r="S133" s="2">
        <v>79000</v>
      </c>
    </row>
    <row r="134" spans="8:19" x14ac:dyDescent="0.2">
      <c r="H134" s="4">
        <v>322</v>
      </c>
      <c r="I134" s="2">
        <v>354000</v>
      </c>
      <c r="K134" s="4">
        <v>236</v>
      </c>
      <c r="L134" s="2">
        <v>89500</v>
      </c>
      <c r="R134" s="2">
        <v>324000</v>
      </c>
      <c r="S134" s="2">
        <v>120000</v>
      </c>
    </row>
    <row r="135" spans="8:19" x14ac:dyDescent="0.2">
      <c r="H135" s="4">
        <v>323</v>
      </c>
      <c r="I135" s="2">
        <v>301000</v>
      </c>
      <c r="K135" s="4">
        <v>240</v>
      </c>
      <c r="L135" s="2">
        <v>113000</v>
      </c>
      <c r="R135" s="2">
        <v>214500</v>
      </c>
      <c r="S135" s="2">
        <v>241500</v>
      </c>
    </row>
    <row r="136" spans="8:19" x14ac:dyDescent="0.2">
      <c r="H136" s="4">
        <v>325</v>
      </c>
      <c r="I136" s="2">
        <v>242000</v>
      </c>
      <c r="K136" s="4">
        <v>243</v>
      </c>
      <c r="L136" s="2">
        <v>79000</v>
      </c>
      <c r="R136" s="2">
        <v>284000</v>
      </c>
      <c r="S136" s="2">
        <v>140000</v>
      </c>
    </row>
    <row r="137" spans="8:19" x14ac:dyDescent="0.2">
      <c r="H137" s="4">
        <v>327</v>
      </c>
      <c r="I137" s="2">
        <v>324000</v>
      </c>
      <c r="K137" s="4">
        <v>244</v>
      </c>
      <c r="L137" s="2">
        <v>120000</v>
      </c>
      <c r="R137" s="2">
        <v>207000</v>
      </c>
      <c r="S137" s="2">
        <v>145000</v>
      </c>
    </row>
    <row r="138" spans="8:19" x14ac:dyDescent="0.2">
      <c r="H138" s="4">
        <v>329</v>
      </c>
      <c r="I138" s="2">
        <v>214500</v>
      </c>
      <c r="K138" s="4">
        <v>246</v>
      </c>
      <c r="L138" s="2">
        <v>241500</v>
      </c>
      <c r="R138" s="2">
        <v>377426</v>
      </c>
      <c r="S138" s="2">
        <v>97000</v>
      </c>
    </row>
    <row r="139" spans="8:19" x14ac:dyDescent="0.2">
      <c r="H139" s="4">
        <v>333</v>
      </c>
      <c r="I139" s="2">
        <v>284000</v>
      </c>
      <c r="K139" s="4">
        <v>248</v>
      </c>
      <c r="L139" s="2">
        <v>140000</v>
      </c>
      <c r="R139" s="2">
        <v>214000</v>
      </c>
      <c r="S139" s="2">
        <v>176000</v>
      </c>
    </row>
    <row r="140" spans="8:19" x14ac:dyDescent="0.2">
      <c r="H140" s="4">
        <v>334</v>
      </c>
      <c r="I140" s="2">
        <v>207000</v>
      </c>
      <c r="K140" s="4">
        <v>255</v>
      </c>
      <c r="L140" s="2">
        <v>145000</v>
      </c>
      <c r="R140" s="2">
        <v>202500</v>
      </c>
      <c r="S140" s="2">
        <v>151000</v>
      </c>
    </row>
    <row r="141" spans="8:19" x14ac:dyDescent="0.2">
      <c r="H141" s="4">
        <v>337</v>
      </c>
      <c r="I141" s="2">
        <v>377426</v>
      </c>
      <c r="K141" s="4">
        <v>260</v>
      </c>
      <c r="L141" s="2">
        <v>97000</v>
      </c>
      <c r="R141" s="2">
        <v>202900</v>
      </c>
      <c r="S141" s="2">
        <v>130000</v>
      </c>
    </row>
    <row r="142" spans="8:19" x14ac:dyDescent="0.2">
      <c r="H142" s="4">
        <v>338</v>
      </c>
      <c r="I142" s="2">
        <v>214000</v>
      </c>
      <c r="K142" s="4">
        <v>261</v>
      </c>
      <c r="L142" s="2">
        <v>176000</v>
      </c>
      <c r="R142" s="2">
        <v>154000</v>
      </c>
      <c r="S142" s="2">
        <v>73000</v>
      </c>
    </row>
    <row r="143" spans="8:19" x14ac:dyDescent="0.2">
      <c r="H143" s="4">
        <v>339</v>
      </c>
      <c r="I143" s="2">
        <v>202500</v>
      </c>
      <c r="K143" s="4">
        <v>263</v>
      </c>
      <c r="L143" s="2">
        <v>151000</v>
      </c>
      <c r="R143" s="2">
        <v>190000</v>
      </c>
      <c r="S143" s="2">
        <v>185000</v>
      </c>
    </row>
    <row r="144" spans="8:19" x14ac:dyDescent="0.2">
      <c r="H144" s="4">
        <v>341</v>
      </c>
      <c r="I144" s="2">
        <v>202900</v>
      </c>
      <c r="K144" s="4">
        <v>264</v>
      </c>
      <c r="L144" s="2">
        <v>130000</v>
      </c>
      <c r="R144" s="2">
        <v>177500</v>
      </c>
      <c r="S144" s="2">
        <v>120500</v>
      </c>
    </row>
    <row r="145" spans="8:19" x14ac:dyDescent="0.2">
      <c r="H145" s="4">
        <v>349</v>
      </c>
      <c r="I145" s="2">
        <v>154000</v>
      </c>
      <c r="K145" s="4">
        <v>265</v>
      </c>
      <c r="L145" s="2">
        <v>73000</v>
      </c>
      <c r="R145" s="2">
        <v>173000</v>
      </c>
      <c r="S145" s="2">
        <v>148000</v>
      </c>
    </row>
    <row r="146" spans="8:19" x14ac:dyDescent="0.2">
      <c r="H146" s="4">
        <v>352</v>
      </c>
      <c r="I146" s="2">
        <v>190000</v>
      </c>
      <c r="K146" s="4">
        <v>267</v>
      </c>
      <c r="L146" s="2">
        <v>185000</v>
      </c>
      <c r="R146" s="2">
        <v>130000</v>
      </c>
      <c r="S146" s="2">
        <v>241500</v>
      </c>
    </row>
    <row r="147" spans="8:19" x14ac:dyDescent="0.2">
      <c r="H147" s="4">
        <v>356</v>
      </c>
      <c r="I147" s="2">
        <v>177500</v>
      </c>
      <c r="K147" s="4">
        <v>269</v>
      </c>
      <c r="L147" s="2">
        <v>120500</v>
      </c>
      <c r="R147" s="2">
        <v>280000</v>
      </c>
      <c r="S147" s="2">
        <v>139000</v>
      </c>
    </row>
    <row r="148" spans="8:19" x14ac:dyDescent="0.2">
      <c r="H148" s="4">
        <v>357</v>
      </c>
      <c r="I148" s="2">
        <v>173000</v>
      </c>
      <c r="K148" s="4">
        <v>270</v>
      </c>
      <c r="L148" s="2">
        <v>148000</v>
      </c>
      <c r="R148" s="2">
        <v>198500</v>
      </c>
      <c r="S148" s="2">
        <v>124500</v>
      </c>
    </row>
    <row r="149" spans="8:19" x14ac:dyDescent="0.2">
      <c r="H149" s="4">
        <v>359</v>
      </c>
      <c r="I149" s="2">
        <v>130000</v>
      </c>
      <c r="K149" s="4">
        <v>272</v>
      </c>
      <c r="L149" s="2">
        <v>241500</v>
      </c>
      <c r="R149" s="2">
        <v>118000</v>
      </c>
      <c r="S149" s="2">
        <v>141000</v>
      </c>
    </row>
    <row r="150" spans="8:19" x14ac:dyDescent="0.2">
      <c r="H150" s="4">
        <v>360</v>
      </c>
      <c r="I150" s="2">
        <v>280000</v>
      </c>
      <c r="K150" s="4">
        <v>274</v>
      </c>
      <c r="L150" s="2">
        <v>139000</v>
      </c>
      <c r="R150" s="2">
        <v>162000</v>
      </c>
      <c r="S150" s="2">
        <v>192000</v>
      </c>
    </row>
    <row r="151" spans="8:19" x14ac:dyDescent="0.2">
      <c r="H151" s="4">
        <v>363</v>
      </c>
      <c r="I151" s="2">
        <v>198500</v>
      </c>
      <c r="K151" s="4">
        <v>275</v>
      </c>
      <c r="L151" s="2">
        <v>124500</v>
      </c>
      <c r="R151" s="2">
        <v>219500</v>
      </c>
      <c r="S151" s="2">
        <v>88000</v>
      </c>
    </row>
    <row r="152" spans="8:19" x14ac:dyDescent="0.2">
      <c r="H152" s="4">
        <v>364</v>
      </c>
      <c r="I152" s="2">
        <v>118000</v>
      </c>
      <c r="K152" s="4">
        <v>278</v>
      </c>
      <c r="L152" s="2">
        <v>141000</v>
      </c>
      <c r="R152" s="2">
        <v>340000</v>
      </c>
      <c r="S152" s="2">
        <v>122000</v>
      </c>
    </row>
    <row r="153" spans="8:19" x14ac:dyDescent="0.2">
      <c r="H153" s="4">
        <v>370</v>
      </c>
      <c r="I153" s="2">
        <v>162000</v>
      </c>
      <c r="K153" s="4">
        <v>280</v>
      </c>
      <c r="L153" s="2">
        <v>192000</v>
      </c>
      <c r="R153" s="2">
        <v>127000</v>
      </c>
      <c r="S153" s="2">
        <v>153575</v>
      </c>
    </row>
    <row r="154" spans="8:19" x14ac:dyDescent="0.2">
      <c r="H154" s="4">
        <v>375</v>
      </c>
      <c r="I154" s="2">
        <v>219500</v>
      </c>
      <c r="K154" s="4">
        <v>288</v>
      </c>
      <c r="L154" s="2">
        <v>88000</v>
      </c>
      <c r="R154" s="2">
        <v>187750</v>
      </c>
      <c r="S154" s="2">
        <v>131000</v>
      </c>
    </row>
    <row r="155" spans="8:19" x14ac:dyDescent="0.2">
      <c r="H155" s="4">
        <v>378</v>
      </c>
      <c r="I155" s="2">
        <v>340000</v>
      </c>
      <c r="K155" s="4">
        <v>289</v>
      </c>
      <c r="L155" s="2">
        <v>122000</v>
      </c>
      <c r="R155" s="2">
        <v>213500</v>
      </c>
      <c r="S155" s="2">
        <v>167000</v>
      </c>
    </row>
    <row r="156" spans="8:19" x14ac:dyDescent="0.2">
      <c r="H156" s="4">
        <v>381</v>
      </c>
      <c r="I156" s="2">
        <v>127000</v>
      </c>
      <c r="K156" s="4">
        <v>290</v>
      </c>
      <c r="L156" s="2">
        <v>153575</v>
      </c>
      <c r="R156" s="2">
        <v>240000</v>
      </c>
      <c r="S156" s="2">
        <v>142500</v>
      </c>
    </row>
    <row r="157" spans="8:19" x14ac:dyDescent="0.2">
      <c r="H157" s="4">
        <v>382</v>
      </c>
      <c r="I157" s="2">
        <v>187750</v>
      </c>
      <c r="K157" s="4">
        <v>293</v>
      </c>
      <c r="L157" s="2">
        <v>131000</v>
      </c>
      <c r="R157" s="2">
        <v>192000</v>
      </c>
      <c r="S157" s="2">
        <v>152000</v>
      </c>
    </row>
    <row r="158" spans="8:19" x14ac:dyDescent="0.2">
      <c r="H158" s="4">
        <v>383</v>
      </c>
      <c r="I158" s="2">
        <v>213500</v>
      </c>
      <c r="K158" s="4">
        <v>295</v>
      </c>
      <c r="L158" s="2">
        <v>167000</v>
      </c>
      <c r="R158" s="2">
        <v>191000</v>
      </c>
      <c r="S158" s="2">
        <v>175000</v>
      </c>
    </row>
    <row r="159" spans="8:19" x14ac:dyDescent="0.2">
      <c r="H159" s="4">
        <v>385</v>
      </c>
      <c r="I159" s="2">
        <v>240000</v>
      </c>
      <c r="K159" s="4">
        <v>296</v>
      </c>
      <c r="L159" s="2">
        <v>142500</v>
      </c>
      <c r="R159" s="2">
        <v>215000</v>
      </c>
      <c r="S159" s="2">
        <v>157000</v>
      </c>
    </row>
    <row r="160" spans="8:19" x14ac:dyDescent="0.2">
      <c r="H160" s="4">
        <v>386</v>
      </c>
      <c r="I160" s="2">
        <v>192000</v>
      </c>
      <c r="K160" s="4">
        <v>297</v>
      </c>
      <c r="L160" s="2">
        <v>152000</v>
      </c>
      <c r="R160" s="2">
        <v>241000</v>
      </c>
      <c r="S160" s="2">
        <v>149900</v>
      </c>
    </row>
    <row r="161" spans="8:19" x14ac:dyDescent="0.2">
      <c r="H161" s="4">
        <v>389</v>
      </c>
      <c r="I161" s="2">
        <v>191000</v>
      </c>
      <c r="K161" s="4">
        <v>299</v>
      </c>
      <c r="L161" s="2">
        <v>175000</v>
      </c>
      <c r="R161" s="2">
        <v>164990</v>
      </c>
      <c r="S161" s="2">
        <v>82500</v>
      </c>
    </row>
    <row r="162" spans="8:19" x14ac:dyDescent="0.2">
      <c r="H162" s="4">
        <v>392</v>
      </c>
      <c r="I162" s="2">
        <v>215000</v>
      </c>
      <c r="K162" s="4">
        <v>301</v>
      </c>
      <c r="L162" s="2">
        <v>157000</v>
      </c>
      <c r="R162" s="2">
        <v>258000</v>
      </c>
      <c r="S162" s="2">
        <v>132000</v>
      </c>
    </row>
    <row r="163" spans="8:19" x14ac:dyDescent="0.2">
      <c r="H163" s="4">
        <v>400</v>
      </c>
      <c r="I163" s="2">
        <v>241000</v>
      </c>
      <c r="K163" s="4">
        <v>304</v>
      </c>
      <c r="L163" s="2">
        <v>149900</v>
      </c>
      <c r="R163" s="2">
        <v>280000</v>
      </c>
      <c r="S163" s="2">
        <v>119900</v>
      </c>
    </row>
    <row r="164" spans="8:19" x14ac:dyDescent="0.2">
      <c r="H164" s="4">
        <v>402</v>
      </c>
      <c r="I164" s="2">
        <v>164990</v>
      </c>
      <c r="K164" s="4">
        <v>309</v>
      </c>
      <c r="L164" s="2">
        <v>82500</v>
      </c>
      <c r="R164" s="2">
        <v>222000</v>
      </c>
      <c r="S164" s="2">
        <v>375000</v>
      </c>
    </row>
    <row r="165" spans="8:19" x14ac:dyDescent="0.2">
      <c r="H165" s="4">
        <v>404</v>
      </c>
      <c r="I165" s="2">
        <v>258000</v>
      </c>
      <c r="K165" s="4">
        <v>312</v>
      </c>
      <c r="L165" s="2">
        <v>132000</v>
      </c>
      <c r="R165" s="2">
        <v>228000</v>
      </c>
      <c r="S165" s="2">
        <v>187500</v>
      </c>
    </row>
    <row r="166" spans="8:19" x14ac:dyDescent="0.2">
      <c r="H166" s="4">
        <v>409</v>
      </c>
      <c r="I166" s="2">
        <v>280000</v>
      </c>
      <c r="K166" s="4">
        <v>313</v>
      </c>
      <c r="L166" s="2">
        <v>119900</v>
      </c>
      <c r="R166" s="2">
        <v>181134</v>
      </c>
      <c r="S166" s="2">
        <v>126175</v>
      </c>
    </row>
    <row r="167" spans="8:19" x14ac:dyDescent="0.2">
      <c r="H167" s="4">
        <v>413</v>
      </c>
      <c r="I167" s="2">
        <v>222000</v>
      </c>
      <c r="K167" s="4">
        <v>314</v>
      </c>
      <c r="L167" s="2">
        <v>375000</v>
      </c>
      <c r="R167" s="2">
        <v>215000</v>
      </c>
      <c r="S167" s="2">
        <v>87000</v>
      </c>
    </row>
    <row r="168" spans="8:19" x14ac:dyDescent="0.2">
      <c r="H168" s="4">
        <v>415</v>
      </c>
      <c r="I168" s="2">
        <v>228000</v>
      </c>
      <c r="K168" s="4">
        <v>320</v>
      </c>
      <c r="L168" s="2">
        <v>187500</v>
      </c>
      <c r="R168" s="2">
        <v>315000</v>
      </c>
      <c r="S168" s="2">
        <v>145250</v>
      </c>
    </row>
    <row r="169" spans="8:19" x14ac:dyDescent="0.2">
      <c r="H169" s="4">
        <v>416</v>
      </c>
      <c r="I169" s="2">
        <v>181134</v>
      </c>
      <c r="K169" s="4">
        <v>324</v>
      </c>
      <c r="L169" s="2">
        <v>126175</v>
      </c>
      <c r="R169" s="2">
        <v>275000</v>
      </c>
      <c r="S169" s="2">
        <v>78000</v>
      </c>
    </row>
    <row r="170" spans="8:19" x14ac:dyDescent="0.2">
      <c r="H170" s="4">
        <v>422</v>
      </c>
      <c r="I170" s="2">
        <v>215000</v>
      </c>
      <c r="K170" s="4">
        <v>326</v>
      </c>
      <c r="L170" s="2">
        <v>87000</v>
      </c>
      <c r="R170" s="2">
        <v>195400</v>
      </c>
      <c r="S170" s="2">
        <v>119000</v>
      </c>
    </row>
    <row r="171" spans="8:19" x14ac:dyDescent="0.2">
      <c r="H171" s="4">
        <v>424</v>
      </c>
      <c r="I171" s="2">
        <v>315000</v>
      </c>
      <c r="K171" s="4">
        <v>328</v>
      </c>
      <c r="L171" s="2">
        <v>145250</v>
      </c>
      <c r="R171" s="2">
        <v>175000</v>
      </c>
      <c r="S171" s="2">
        <v>139000</v>
      </c>
    </row>
    <row r="172" spans="8:19" x14ac:dyDescent="0.2">
      <c r="H172" s="4">
        <v>427</v>
      </c>
      <c r="I172" s="2">
        <v>275000</v>
      </c>
      <c r="K172" s="4">
        <v>330</v>
      </c>
      <c r="L172" s="2">
        <v>78000</v>
      </c>
      <c r="R172" s="2">
        <v>212000</v>
      </c>
      <c r="S172" s="2">
        <v>192000</v>
      </c>
    </row>
    <row r="173" spans="8:19" x14ac:dyDescent="0.2">
      <c r="H173" s="4">
        <v>429</v>
      </c>
      <c r="I173" s="2">
        <v>195400</v>
      </c>
      <c r="K173" s="4">
        <v>331</v>
      </c>
      <c r="L173" s="2">
        <v>119000</v>
      </c>
      <c r="R173" s="2">
        <v>90350</v>
      </c>
      <c r="S173" s="2">
        <v>228950</v>
      </c>
    </row>
    <row r="174" spans="8:19" x14ac:dyDescent="0.2">
      <c r="H174" s="4">
        <v>430</v>
      </c>
      <c r="I174" s="2">
        <v>175000</v>
      </c>
      <c r="K174" s="4">
        <v>332</v>
      </c>
      <c r="L174" s="2">
        <v>139000</v>
      </c>
      <c r="R174" s="2">
        <v>110000</v>
      </c>
      <c r="S174" s="2">
        <v>155000</v>
      </c>
    </row>
    <row r="175" spans="8:19" x14ac:dyDescent="0.2">
      <c r="H175" s="4">
        <v>436</v>
      </c>
      <c r="I175" s="2">
        <v>212000</v>
      </c>
      <c r="K175" s="4">
        <v>335</v>
      </c>
      <c r="L175" s="2">
        <v>192000</v>
      </c>
      <c r="R175" s="2">
        <v>172500</v>
      </c>
      <c r="S175" s="2">
        <v>82000</v>
      </c>
    </row>
    <row r="176" spans="8:19" x14ac:dyDescent="0.2">
      <c r="H176" s="4">
        <v>439</v>
      </c>
      <c r="I176" s="2">
        <v>90350</v>
      </c>
      <c r="K176" s="4">
        <v>336</v>
      </c>
      <c r="L176" s="2">
        <v>228950</v>
      </c>
      <c r="R176" s="2">
        <v>210000</v>
      </c>
      <c r="S176" s="2">
        <v>87500</v>
      </c>
    </row>
    <row r="177" spans="8:19" x14ac:dyDescent="0.2">
      <c r="H177" s="4">
        <v>440</v>
      </c>
      <c r="I177" s="2">
        <v>110000</v>
      </c>
      <c r="K177" s="4">
        <v>340</v>
      </c>
      <c r="L177" s="2">
        <v>155000</v>
      </c>
      <c r="R177" s="2">
        <v>190000</v>
      </c>
      <c r="S177" s="2">
        <v>85000</v>
      </c>
    </row>
    <row r="178" spans="8:19" x14ac:dyDescent="0.2">
      <c r="H178" s="4">
        <v>444</v>
      </c>
      <c r="I178" s="2">
        <v>172500</v>
      </c>
      <c r="K178" s="4">
        <v>342</v>
      </c>
      <c r="L178" s="2">
        <v>82000</v>
      </c>
      <c r="R178" s="2">
        <v>199900</v>
      </c>
      <c r="S178" s="2">
        <v>151500</v>
      </c>
    </row>
    <row r="179" spans="8:19" x14ac:dyDescent="0.2">
      <c r="H179" s="4">
        <v>445</v>
      </c>
      <c r="I179" s="2">
        <v>210000</v>
      </c>
      <c r="K179" s="4">
        <v>343</v>
      </c>
      <c r="L179" s="2">
        <v>87500</v>
      </c>
      <c r="R179" s="2">
        <v>110000</v>
      </c>
      <c r="S179" s="2">
        <v>157500</v>
      </c>
    </row>
    <row r="180" spans="8:19" x14ac:dyDescent="0.2">
      <c r="H180" s="4">
        <v>447</v>
      </c>
      <c r="I180" s="2">
        <v>190000</v>
      </c>
      <c r="K180" s="4">
        <v>345</v>
      </c>
      <c r="L180" s="2">
        <v>85000</v>
      </c>
      <c r="R180" s="2">
        <v>280000</v>
      </c>
      <c r="S180" s="2">
        <v>95000</v>
      </c>
    </row>
    <row r="181" spans="8:19" x14ac:dyDescent="0.2">
      <c r="H181" s="4">
        <v>448</v>
      </c>
      <c r="I181" s="2">
        <v>199900</v>
      </c>
      <c r="K181" s="4">
        <v>347</v>
      </c>
      <c r="L181" s="2">
        <v>151500</v>
      </c>
      <c r="R181" s="2">
        <v>210000</v>
      </c>
      <c r="S181" s="2">
        <v>105900</v>
      </c>
    </row>
    <row r="182" spans="8:19" x14ac:dyDescent="0.2">
      <c r="H182" s="4">
        <v>451</v>
      </c>
      <c r="I182" s="2">
        <v>110000</v>
      </c>
      <c r="K182" s="4">
        <v>348</v>
      </c>
      <c r="L182" s="2">
        <v>157500</v>
      </c>
      <c r="R182" s="2">
        <v>256000</v>
      </c>
      <c r="S182" s="2">
        <v>140000</v>
      </c>
    </row>
    <row r="183" spans="8:19" x14ac:dyDescent="0.2">
      <c r="H183" s="4">
        <v>452</v>
      </c>
      <c r="I183" s="2">
        <v>280000</v>
      </c>
      <c r="K183" s="4">
        <v>353</v>
      </c>
      <c r="L183" s="2">
        <v>95000</v>
      </c>
      <c r="R183" s="2">
        <v>161000</v>
      </c>
      <c r="S183" s="2">
        <v>134000</v>
      </c>
    </row>
    <row r="184" spans="8:19" x14ac:dyDescent="0.2">
      <c r="H184" s="4">
        <v>454</v>
      </c>
      <c r="I184" s="2">
        <v>210000</v>
      </c>
      <c r="K184" s="4">
        <v>354</v>
      </c>
      <c r="L184" s="2">
        <v>105900</v>
      </c>
      <c r="R184" s="2">
        <v>110000</v>
      </c>
      <c r="S184" s="2">
        <v>156000</v>
      </c>
    </row>
    <row r="185" spans="8:19" x14ac:dyDescent="0.2">
      <c r="H185" s="4">
        <v>458</v>
      </c>
      <c r="I185" s="2">
        <v>256000</v>
      </c>
      <c r="K185" s="4">
        <v>355</v>
      </c>
      <c r="L185" s="2">
        <v>140000</v>
      </c>
      <c r="R185" s="2">
        <v>155000</v>
      </c>
      <c r="S185" s="2">
        <v>145000</v>
      </c>
    </row>
    <row r="186" spans="8:19" x14ac:dyDescent="0.2">
      <c r="H186" s="4">
        <v>459</v>
      </c>
      <c r="I186" s="2">
        <v>161000</v>
      </c>
      <c r="K186" s="4">
        <v>358</v>
      </c>
      <c r="L186" s="2">
        <v>134000</v>
      </c>
      <c r="R186" s="2">
        <v>178740</v>
      </c>
      <c r="S186" s="2">
        <v>190000</v>
      </c>
    </row>
    <row r="187" spans="8:19" x14ac:dyDescent="0.2">
      <c r="H187" s="4">
        <v>460</v>
      </c>
      <c r="I187" s="2">
        <v>110000</v>
      </c>
      <c r="K187" s="4">
        <v>361</v>
      </c>
      <c r="L187" s="2">
        <v>156000</v>
      </c>
      <c r="R187" s="2">
        <v>146500</v>
      </c>
      <c r="S187" s="2">
        <v>147000</v>
      </c>
    </row>
    <row r="188" spans="8:19" x14ac:dyDescent="0.2">
      <c r="H188" s="4">
        <v>462</v>
      </c>
      <c r="I188" s="2">
        <v>155000</v>
      </c>
      <c r="K188" s="4">
        <v>362</v>
      </c>
      <c r="L188" s="2">
        <v>145000</v>
      </c>
      <c r="R188" s="2">
        <v>250000</v>
      </c>
      <c r="S188" s="2">
        <v>159000</v>
      </c>
    </row>
    <row r="189" spans="8:19" x14ac:dyDescent="0.2">
      <c r="H189" s="4">
        <v>466</v>
      </c>
      <c r="I189" s="2">
        <v>178740</v>
      </c>
      <c r="K189" s="4">
        <v>365</v>
      </c>
      <c r="L189" s="2">
        <v>190000</v>
      </c>
      <c r="R189" s="2">
        <v>187000</v>
      </c>
      <c r="S189" s="2">
        <v>165000</v>
      </c>
    </row>
    <row r="190" spans="8:19" x14ac:dyDescent="0.2">
      <c r="H190" s="4">
        <v>468</v>
      </c>
      <c r="I190" s="2">
        <v>146500</v>
      </c>
      <c r="K190" s="4">
        <v>366</v>
      </c>
      <c r="L190" s="2">
        <v>147000</v>
      </c>
      <c r="R190" s="2">
        <v>212000</v>
      </c>
      <c r="S190" s="2">
        <v>132000</v>
      </c>
    </row>
    <row r="191" spans="8:19" x14ac:dyDescent="0.2">
      <c r="H191" s="4">
        <v>469</v>
      </c>
      <c r="I191" s="2">
        <v>250000</v>
      </c>
      <c r="K191" s="4">
        <v>367</v>
      </c>
      <c r="L191" s="2">
        <v>159000</v>
      </c>
      <c r="R191" s="2">
        <v>440000</v>
      </c>
      <c r="S191" s="2">
        <v>172400</v>
      </c>
    </row>
    <row r="192" spans="8:19" x14ac:dyDescent="0.2">
      <c r="H192" s="4">
        <v>470</v>
      </c>
      <c r="I192" s="2">
        <v>187000</v>
      </c>
      <c r="K192" s="4">
        <v>368</v>
      </c>
      <c r="L192" s="2">
        <v>165000</v>
      </c>
      <c r="R192" s="2">
        <v>208900</v>
      </c>
      <c r="S192" s="2">
        <v>134432</v>
      </c>
    </row>
    <row r="193" spans="8:19" x14ac:dyDescent="0.2">
      <c r="H193" s="4">
        <v>471</v>
      </c>
      <c r="I193" s="2">
        <v>212000</v>
      </c>
      <c r="K193" s="4">
        <v>369</v>
      </c>
      <c r="L193" s="2">
        <v>132000</v>
      </c>
      <c r="R193" s="2">
        <v>297000</v>
      </c>
      <c r="S193" s="2">
        <v>125000</v>
      </c>
    </row>
    <row r="194" spans="8:19" x14ac:dyDescent="0.2">
      <c r="H194" s="4">
        <v>474</v>
      </c>
      <c r="I194" s="2">
        <v>440000</v>
      </c>
      <c r="K194" s="4">
        <v>371</v>
      </c>
      <c r="L194" s="2">
        <v>172400</v>
      </c>
      <c r="R194" s="2">
        <v>326000</v>
      </c>
      <c r="S194" s="2">
        <v>123000</v>
      </c>
    </row>
    <row r="195" spans="8:19" x14ac:dyDescent="0.2">
      <c r="H195" s="4">
        <v>477</v>
      </c>
      <c r="I195" s="2">
        <v>208900</v>
      </c>
      <c r="K195" s="4">
        <v>372</v>
      </c>
      <c r="L195" s="2">
        <v>134432</v>
      </c>
      <c r="R195" s="2">
        <v>132500</v>
      </c>
      <c r="S195" s="2">
        <v>148000</v>
      </c>
    </row>
    <row r="196" spans="8:19" x14ac:dyDescent="0.2">
      <c r="H196" s="4">
        <v>479</v>
      </c>
      <c r="I196" s="2">
        <v>297000</v>
      </c>
      <c r="K196" s="4">
        <v>373</v>
      </c>
      <c r="L196" s="2">
        <v>125000</v>
      </c>
      <c r="R196" s="2">
        <v>147000</v>
      </c>
      <c r="S196" s="2">
        <v>179000</v>
      </c>
    </row>
    <row r="197" spans="8:19" x14ac:dyDescent="0.2">
      <c r="H197" s="4">
        <v>481</v>
      </c>
      <c r="I197" s="2">
        <v>326000</v>
      </c>
      <c r="K197" s="4">
        <v>374</v>
      </c>
      <c r="L197" s="2">
        <v>123000</v>
      </c>
      <c r="R197" s="2">
        <v>86000</v>
      </c>
      <c r="S197" s="2">
        <v>76000</v>
      </c>
    </row>
    <row r="198" spans="8:19" x14ac:dyDescent="0.2">
      <c r="H198" s="4">
        <v>485</v>
      </c>
      <c r="I198" s="2">
        <v>132500</v>
      </c>
      <c r="K198" s="4">
        <v>377</v>
      </c>
      <c r="L198" s="2">
        <v>148000</v>
      </c>
      <c r="R198" s="2">
        <v>430000</v>
      </c>
      <c r="S198" s="2">
        <v>81000</v>
      </c>
    </row>
    <row r="199" spans="8:19" x14ac:dyDescent="0.2">
      <c r="H199" s="4">
        <v>486</v>
      </c>
      <c r="I199" s="2">
        <v>147000</v>
      </c>
      <c r="K199" s="4">
        <v>380</v>
      </c>
      <c r="L199" s="2">
        <v>179000</v>
      </c>
      <c r="R199" s="2">
        <v>130000</v>
      </c>
      <c r="S199" s="2">
        <v>125000</v>
      </c>
    </row>
    <row r="200" spans="8:19" x14ac:dyDescent="0.2">
      <c r="H200" s="4">
        <v>490</v>
      </c>
      <c r="I200" s="2">
        <v>86000</v>
      </c>
      <c r="K200" s="4">
        <v>384</v>
      </c>
      <c r="L200" s="2">
        <v>76000</v>
      </c>
      <c r="R200" s="2">
        <v>226700</v>
      </c>
      <c r="S200" s="2">
        <v>119000</v>
      </c>
    </row>
    <row r="201" spans="8:19" x14ac:dyDescent="0.2">
      <c r="H201" s="4">
        <v>497</v>
      </c>
      <c r="I201" s="2">
        <v>430000</v>
      </c>
      <c r="K201" s="4">
        <v>387</v>
      </c>
      <c r="L201" s="2">
        <v>81000</v>
      </c>
      <c r="R201" s="2">
        <v>215000</v>
      </c>
      <c r="S201" s="2">
        <v>106500</v>
      </c>
    </row>
    <row r="202" spans="8:19" x14ac:dyDescent="0.2">
      <c r="H202" s="4">
        <v>499</v>
      </c>
      <c r="I202" s="2">
        <v>130000</v>
      </c>
      <c r="K202" s="4">
        <v>388</v>
      </c>
      <c r="L202" s="2">
        <v>125000</v>
      </c>
      <c r="R202" s="2">
        <v>208300</v>
      </c>
      <c r="S202" s="2">
        <v>100000</v>
      </c>
    </row>
    <row r="203" spans="8:19" x14ac:dyDescent="0.2">
      <c r="H203" s="4">
        <v>502</v>
      </c>
      <c r="I203" s="2">
        <v>226700</v>
      </c>
      <c r="K203" s="4">
        <v>391</v>
      </c>
      <c r="L203" s="2">
        <v>119000</v>
      </c>
      <c r="R203" s="2">
        <v>161000</v>
      </c>
      <c r="S203" s="2">
        <v>109000</v>
      </c>
    </row>
    <row r="204" spans="8:19" x14ac:dyDescent="0.2">
      <c r="H204" s="4">
        <v>507</v>
      </c>
      <c r="I204" s="2">
        <v>215000</v>
      </c>
      <c r="K204" s="4">
        <v>393</v>
      </c>
      <c r="L204" s="2">
        <v>106500</v>
      </c>
      <c r="R204" s="2">
        <v>202665</v>
      </c>
      <c r="S204" s="2">
        <v>129000</v>
      </c>
    </row>
    <row r="205" spans="8:19" x14ac:dyDescent="0.2">
      <c r="H205" s="4">
        <v>508</v>
      </c>
      <c r="I205" s="2">
        <v>208300</v>
      </c>
      <c r="K205" s="4">
        <v>394</v>
      </c>
      <c r="L205" s="2">
        <v>100000</v>
      </c>
      <c r="R205" s="2">
        <v>265000</v>
      </c>
      <c r="S205" s="2">
        <v>123000</v>
      </c>
    </row>
    <row r="206" spans="8:19" x14ac:dyDescent="0.2">
      <c r="H206" s="4">
        <v>509</v>
      </c>
      <c r="I206" s="2">
        <v>161000</v>
      </c>
      <c r="K206" s="4">
        <v>395</v>
      </c>
      <c r="L206" s="2">
        <v>109000</v>
      </c>
      <c r="R206" s="2">
        <v>234000</v>
      </c>
      <c r="S206" s="2">
        <v>169500</v>
      </c>
    </row>
    <row r="207" spans="8:19" x14ac:dyDescent="0.2">
      <c r="H207" s="4">
        <v>512</v>
      </c>
      <c r="I207" s="2">
        <v>202665</v>
      </c>
      <c r="K207" s="4">
        <v>396</v>
      </c>
      <c r="L207" s="2">
        <v>129000</v>
      </c>
      <c r="R207" s="2">
        <v>315750</v>
      </c>
      <c r="S207" s="2">
        <v>67000</v>
      </c>
    </row>
    <row r="208" spans="8:19" x14ac:dyDescent="0.2">
      <c r="H208" s="4">
        <v>518</v>
      </c>
      <c r="I208" s="2">
        <v>265000</v>
      </c>
      <c r="K208" s="4">
        <v>397</v>
      </c>
      <c r="L208" s="2">
        <v>123000</v>
      </c>
      <c r="R208" s="2">
        <v>176000</v>
      </c>
      <c r="S208" s="2">
        <v>108000</v>
      </c>
    </row>
    <row r="209" spans="8:19" x14ac:dyDescent="0.2">
      <c r="H209" s="4">
        <v>520</v>
      </c>
      <c r="I209" s="2">
        <v>234000</v>
      </c>
      <c r="K209" s="4">
        <v>398</v>
      </c>
      <c r="L209" s="2">
        <v>169500</v>
      </c>
      <c r="R209" s="2">
        <v>175000</v>
      </c>
      <c r="S209" s="2">
        <v>168000</v>
      </c>
    </row>
    <row r="210" spans="8:19" x14ac:dyDescent="0.2">
      <c r="H210" s="4">
        <v>525</v>
      </c>
      <c r="I210" s="2">
        <v>315750</v>
      </c>
      <c r="K210" s="4">
        <v>399</v>
      </c>
      <c r="L210" s="2">
        <v>67000</v>
      </c>
      <c r="R210" s="2">
        <v>178000</v>
      </c>
      <c r="S210" s="2">
        <v>150000</v>
      </c>
    </row>
    <row r="211" spans="8:19" x14ac:dyDescent="0.2">
      <c r="H211" s="4">
        <v>526</v>
      </c>
      <c r="I211" s="2">
        <v>176000</v>
      </c>
      <c r="K211" s="4">
        <v>403</v>
      </c>
      <c r="L211" s="2">
        <v>108000</v>
      </c>
      <c r="R211" s="2">
        <v>188000</v>
      </c>
      <c r="S211" s="2">
        <v>115000</v>
      </c>
    </row>
    <row r="212" spans="8:19" x14ac:dyDescent="0.2">
      <c r="H212" s="4">
        <v>531</v>
      </c>
      <c r="I212" s="2">
        <v>175000</v>
      </c>
      <c r="K212" s="4">
        <v>405</v>
      </c>
      <c r="L212" s="2">
        <v>168000</v>
      </c>
      <c r="R212" s="2">
        <v>272000</v>
      </c>
      <c r="S212" s="2">
        <v>177000</v>
      </c>
    </row>
    <row r="213" spans="8:19" x14ac:dyDescent="0.2">
      <c r="H213" s="4">
        <v>535</v>
      </c>
      <c r="I213" s="2">
        <v>178000</v>
      </c>
      <c r="K213" s="4">
        <v>406</v>
      </c>
      <c r="L213" s="2">
        <v>150000</v>
      </c>
      <c r="R213" s="2">
        <v>248000</v>
      </c>
      <c r="S213" s="2">
        <v>60000</v>
      </c>
    </row>
    <row r="214" spans="8:19" x14ac:dyDescent="0.2">
      <c r="H214" s="4">
        <v>537</v>
      </c>
      <c r="I214" s="2">
        <v>188000</v>
      </c>
      <c r="K214" s="4">
        <v>407</v>
      </c>
      <c r="L214" s="2">
        <v>115000</v>
      </c>
      <c r="R214" s="2">
        <v>213250</v>
      </c>
      <c r="S214" s="2">
        <v>145000</v>
      </c>
    </row>
    <row r="215" spans="8:19" x14ac:dyDescent="0.2">
      <c r="H215" s="4">
        <v>540</v>
      </c>
      <c r="I215" s="2">
        <v>272000</v>
      </c>
      <c r="K215" s="4">
        <v>408</v>
      </c>
      <c r="L215" s="2">
        <v>177000</v>
      </c>
      <c r="R215" s="2">
        <v>179665</v>
      </c>
      <c r="S215" s="2">
        <v>115000</v>
      </c>
    </row>
    <row r="216" spans="8:19" x14ac:dyDescent="0.2">
      <c r="H216" s="4">
        <v>542</v>
      </c>
      <c r="I216" s="2">
        <v>248000</v>
      </c>
      <c r="K216" s="4">
        <v>411</v>
      </c>
      <c r="L216" s="2">
        <v>60000</v>
      </c>
      <c r="R216" s="2">
        <v>229000</v>
      </c>
      <c r="S216" s="2">
        <v>149500</v>
      </c>
    </row>
    <row r="217" spans="8:19" x14ac:dyDescent="0.2">
      <c r="H217" s="4">
        <v>543</v>
      </c>
      <c r="I217" s="2">
        <v>213250</v>
      </c>
      <c r="K217" s="4">
        <v>412</v>
      </c>
      <c r="L217" s="2">
        <v>145000</v>
      </c>
      <c r="R217" s="2">
        <v>263000</v>
      </c>
      <c r="S217" s="2">
        <v>239000</v>
      </c>
    </row>
    <row r="218" spans="8:19" x14ac:dyDescent="0.2">
      <c r="H218" s="4">
        <v>545</v>
      </c>
      <c r="I218" s="2">
        <v>179665</v>
      </c>
      <c r="K218" s="4">
        <v>414</v>
      </c>
      <c r="L218" s="2">
        <v>115000</v>
      </c>
      <c r="R218" s="2">
        <v>255500</v>
      </c>
      <c r="S218" s="2">
        <v>126000</v>
      </c>
    </row>
    <row r="219" spans="8:19" x14ac:dyDescent="0.2">
      <c r="H219" s="4">
        <v>546</v>
      </c>
      <c r="I219" s="2">
        <v>229000</v>
      </c>
      <c r="K219" s="4">
        <v>417</v>
      </c>
      <c r="L219" s="2">
        <v>149500</v>
      </c>
      <c r="R219" s="2">
        <v>108000</v>
      </c>
      <c r="S219" s="2">
        <v>142000</v>
      </c>
    </row>
    <row r="220" spans="8:19" x14ac:dyDescent="0.2">
      <c r="H220" s="4">
        <v>550</v>
      </c>
      <c r="I220" s="2">
        <v>263000</v>
      </c>
      <c r="K220" s="4">
        <v>418</v>
      </c>
      <c r="L220" s="2">
        <v>239000</v>
      </c>
      <c r="R220" s="2">
        <v>284000</v>
      </c>
      <c r="S220" s="2">
        <v>206300</v>
      </c>
    </row>
    <row r="221" spans="8:19" x14ac:dyDescent="0.2">
      <c r="H221" s="4">
        <v>553</v>
      </c>
      <c r="I221" s="2">
        <v>255500</v>
      </c>
      <c r="K221" s="4">
        <v>419</v>
      </c>
      <c r="L221" s="2">
        <v>126000</v>
      </c>
      <c r="R221" s="2">
        <v>234000</v>
      </c>
      <c r="S221" s="2">
        <v>113000</v>
      </c>
    </row>
    <row r="222" spans="8:19" x14ac:dyDescent="0.2">
      <c r="H222" s="4">
        <v>554</v>
      </c>
      <c r="I222" s="2">
        <v>108000</v>
      </c>
      <c r="K222" s="4">
        <v>420</v>
      </c>
      <c r="L222" s="2">
        <v>142000</v>
      </c>
      <c r="R222" s="2">
        <v>268000</v>
      </c>
      <c r="S222" s="2">
        <v>139000</v>
      </c>
    </row>
    <row r="223" spans="8:19" x14ac:dyDescent="0.2">
      <c r="H223" s="4">
        <v>555</v>
      </c>
      <c r="I223" s="2">
        <v>284000</v>
      </c>
      <c r="K223" s="4">
        <v>421</v>
      </c>
      <c r="L223" s="2">
        <v>206300</v>
      </c>
      <c r="R223" s="2">
        <v>214000</v>
      </c>
      <c r="S223" s="2">
        <v>135000</v>
      </c>
    </row>
    <row r="224" spans="8:19" x14ac:dyDescent="0.2">
      <c r="H224" s="4">
        <v>560</v>
      </c>
      <c r="I224" s="2">
        <v>234000</v>
      </c>
      <c r="K224" s="4">
        <v>423</v>
      </c>
      <c r="L224" s="2">
        <v>113000</v>
      </c>
      <c r="R224" s="2">
        <v>316600</v>
      </c>
      <c r="S224" s="2">
        <v>109008</v>
      </c>
    </row>
    <row r="225" spans="8:19" x14ac:dyDescent="0.2">
      <c r="H225" s="4">
        <v>565</v>
      </c>
      <c r="I225" s="2">
        <v>268000</v>
      </c>
      <c r="K225" s="4">
        <v>425</v>
      </c>
      <c r="L225" s="2">
        <v>139000</v>
      </c>
      <c r="R225" s="2">
        <v>120000</v>
      </c>
      <c r="S225" s="2">
        <v>85400</v>
      </c>
    </row>
    <row r="226" spans="8:19" x14ac:dyDescent="0.2">
      <c r="H226" s="4">
        <v>568</v>
      </c>
      <c r="I226" s="2">
        <v>214000</v>
      </c>
      <c r="K226" s="4">
        <v>426</v>
      </c>
      <c r="L226" s="2">
        <v>135000</v>
      </c>
      <c r="R226" s="2">
        <v>224500</v>
      </c>
      <c r="S226" s="2">
        <v>79900</v>
      </c>
    </row>
    <row r="227" spans="8:19" x14ac:dyDescent="0.2">
      <c r="H227" s="4">
        <v>569</v>
      </c>
      <c r="I227" s="2">
        <v>316600</v>
      </c>
      <c r="K227" s="4">
        <v>428</v>
      </c>
      <c r="L227" s="2">
        <v>109008</v>
      </c>
      <c r="R227" s="2">
        <v>146000</v>
      </c>
      <c r="S227" s="2">
        <v>122500</v>
      </c>
    </row>
    <row r="228" spans="8:19" x14ac:dyDescent="0.2">
      <c r="H228" s="4">
        <v>572</v>
      </c>
      <c r="I228" s="2">
        <v>120000</v>
      </c>
      <c r="K228" s="4">
        <v>431</v>
      </c>
      <c r="L228" s="2">
        <v>85400</v>
      </c>
      <c r="R228" s="2">
        <v>181900</v>
      </c>
      <c r="S228" s="2">
        <v>181000</v>
      </c>
    </row>
    <row r="229" spans="8:19" x14ac:dyDescent="0.2">
      <c r="H229" s="4">
        <v>573</v>
      </c>
      <c r="I229" s="2">
        <v>224500</v>
      </c>
      <c r="K229" s="4">
        <v>432</v>
      </c>
      <c r="L229" s="2">
        <v>79900</v>
      </c>
      <c r="R229" s="2">
        <v>325000</v>
      </c>
      <c r="S229" s="2">
        <v>81000</v>
      </c>
    </row>
    <row r="230" spans="8:19" x14ac:dyDescent="0.2">
      <c r="H230" s="4">
        <v>579</v>
      </c>
      <c r="I230" s="2">
        <v>146000</v>
      </c>
      <c r="K230" s="4">
        <v>433</v>
      </c>
      <c r="L230" s="2">
        <v>122500</v>
      </c>
      <c r="R230" s="2">
        <v>133000</v>
      </c>
      <c r="S230" s="2">
        <v>116000</v>
      </c>
    </row>
    <row r="231" spans="8:19" x14ac:dyDescent="0.2">
      <c r="H231" s="4">
        <v>581</v>
      </c>
      <c r="I231" s="2">
        <v>181900</v>
      </c>
      <c r="K231" s="4">
        <v>434</v>
      </c>
      <c r="L231" s="2">
        <v>181000</v>
      </c>
      <c r="R231" s="2">
        <v>369900</v>
      </c>
      <c r="S231" s="2">
        <v>119000</v>
      </c>
    </row>
    <row r="232" spans="8:19" x14ac:dyDescent="0.2">
      <c r="H232" s="4">
        <v>584</v>
      </c>
      <c r="I232" s="2">
        <v>325000</v>
      </c>
      <c r="K232" s="4">
        <v>435</v>
      </c>
      <c r="L232" s="2">
        <v>81000</v>
      </c>
      <c r="R232" s="2">
        <v>185900</v>
      </c>
      <c r="S232" s="2">
        <v>162900</v>
      </c>
    </row>
    <row r="233" spans="8:19" x14ac:dyDescent="0.2">
      <c r="H233" s="4">
        <v>585</v>
      </c>
      <c r="I233" s="2">
        <v>133000</v>
      </c>
      <c r="K233" s="4">
        <v>437</v>
      </c>
      <c r="L233" s="2">
        <v>116000</v>
      </c>
      <c r="R233" s="2">
        <v>140000</v>
      </c>
      <c r="S233" s="2">
        <v>127500</v>
      </c>
    </row>
    <row r="234" spans="8:19" x14ac:dyDescent="0.2">
      <c r="H234" s="4">
        <v>586</v>
      </c>
      <c r="I234" s="2">
        <v>369900</v>
      </c>
      <c r="K234" s="4">
        <v>438</v>
      </c>
      <c r="L234" s="2">
        <v>119000</v>
      </c>
      <c r="R234" s="2">
        <v>319000</v>
      </c>
      <c r="S234" s="2">
        <v>119500</v>
      </c>
    </row>
    <row r="235" spans="8:19" x14ac:dyDescent="0.2">
      <c r="H235" s="4">
        <v>591</v>
      </c>
      <c r="I235" s="2">
        <v>185900</v>
      </c>
      <c r="K235" s="4">
        <v>443</v>
      </c>
      <c r="L235" s="2">
        <v>162900</v>
      </c>
      <c r="R235" s="2">
        <v>194201</v>
      </c>
      <c r="S235" s="2">
        <v>120000</v>
      </c>
    </row>
    <row r="236" spans="8:19" x14ac:dyDescent="0.2">
      <c r="H236" s="4">
        <v>594</v>
      </c>
      <c r="I236" s="2">
        <v>140000</v>
      </c>
      <c r="K236" s="4">
        <v>446</v>
      </c>
      <c r="L236" s="2">
        <v>127500</v>
      </c>
      <c r="R236" s="2">
        <v>217500</v>
      </c>
      <c r="S236" s="2">
        <v>204000</v>
      </c>
    </row>
    <row r="237" spans="8:19" x14ac:dyDescent="0.2">
      <c r="H237" s="4">
        <v>596</v>
      </c>
      <c r="I237" s="2">
        <v>319000</v>
      </c>
      <c r="K237" s="4">
        <v>449</v>
      </c>
      <c r="L237" s="2">
        <v>119500</v>
      </c>
      <c r="R237" s="2">
        <v>141000</v>
      </c>
      <c r="S237" s="2">
        <v>188000</v>
      </c>
    </row>
    <row r="238" spans="8:19" x14ac:dyDescent="0.2">
      <c r="H238" s="4">
        <v>598</v>
      </c>
      <c r="I238" s="2">
        <v>194201</v>
      </c>
      <c r="K238" s="4">
        <v>450</v>
      </c>
      <c r="L238" s="2">
        <v>120000</v>
      </c>
      <c r="R238" s="2">
        <v>220000</v>
      </c>
      <c r="S238" s="2">
        <v>175500</v>
      </c>
    </row>
    <row r="239" spans="8:19" x14ac:dyDescent="0.2">
      <c r="H239" s="4">
        <v>599</v>
      </c>
      <c r="I239" s="2">
        <v>217500</v>
      </c>
      <c r="K239" s="4">
        <v>453</v>
      </c>
      <c r="L239" s="2">
        <v>204000</v>
      </c>
      <c r="R239" s="2">
        <v>151000</v>
      </c>
      <c r="S239" s="2">
        <v>98000</v>
      </c>
    </row>
    <row r="240" spans="8:19" x14ac:dyDescent="0.2">
      <c r="H240" s="4">
        <v>602</v>
      </c>
      <c r="I240" s="2">
        <v>141000</v>
      </c>
      <c r="K240" s="4">
        <v>455</v>
      </c>
      <c r="L240" s="2">
        <v>188000</v>
      </c>
      <c r="R240" s="2">
        <v>221000</v>
      </c>
      <c r="S240" s="2">
        <v>263435</v>
      </c>
    </row>
    <row r="241" spans="8:19" x14ac:dyDescent="0.2">
      <c r="H241" s="4">
        <v>603</v>
      </c>
      <c r="I241" s="2">
        <v>220000</v>
      </c>
      <c r="K241" s="4">
        <v>456</v>
      </c>
      <c r="L241" s="2">
        <v>175500</v>
      </c>
      <c r="R241" s="2">
        <v>152000</v>
      </c>
      <c r="S241" s="2">
        <v>62383</v>
      </c>
    </row>
    <row r="242" spans="8:19" x14ac:dyDescent="0.2">
      <c r="H242" s="4">
        <v>604</v>
      </c>
      <c r="I242" s="2">
        <v>151000</v>
      </c>
      <c r="K242" s="4">
        <v>457</v>
      </c>
      <c r="L242" s="2">
        <v>98000</v>
      </c>
      <c r="R242" s="2">
        <v>137500</v>
      </c>
      <c r="S242" s="2">
        <v>188700</v>
      </c>
    </row>
    <row r="243" spans="8:19" x14ac:dyDescent="0.2">
      <c r="H243" s="4">
        <v>605</v>
      </c>
      <c r="I243" s="2">
        <v>221000</v>
      </c>
      <c r="K243" s="4">
        <v>461</v>
      </c>
      <c r="L243" s="2">
        <v>263435</v>
      </c>
      <c r="R243" s="2">
        <v>183200</v>
      </c>
      <c r="S243" s="2">
        <v>124000</v>
      </c>
    </row>
    <row r="244" spans="8:19" x14ac:dyDescent="0.2">
      <c r="H244" s="4">
        <v>607</v>
      </c>
      <c r="I244" s="2">
        <v>152000</v>
      </c>
      <c r="K244" s="4">
        <v>463</v>
      </c>
      <c r="L244" s="2">
        <v>62383</v>
      </c>
      <c r="R244" s="2">
        <v>105500</v>
      </c>
      <c r="S244" s="2">
        <v>167000</v>
      </c>
    </row>
    <row r="245" spans="8:19" x14ac:dyDescent="0.2">
      <c r="H245" s="4">
        <v>616</v>
      </c>
      <c r="I245" s="2">
        <v>137500</v>
      </c>
      <c r="K245" s="4">
        <v>464</v>
      </c>
      <c r="L245" s="2">
        <v>188700</v>
      </c>
      <c r="R245" s="2">
        <v>314813</v>
      </c>
      <c r="S245" s="2">
        <v>190000</v>
      </c>
    </row>
    <row r="246" spans="8:19" x14ac:dyDescent="0.2">
      <c r="H246" s="4">
        <v>617</v>
      </c>
      <c r="I246" s="2">
        <v>183200</v>
      </c>
      <c r="K246" s="4">
        <v>465</v>
      </c>
      <c r="L246" s="2">
        <v>124000</v>
      </c>
      <c r="R246" s="2">
        <v>305000</v>
      </c>
      <c r="S246" s="2">
        <v>148000</v>
      </c>
    </row>
    <row r="247" spans="8:19" x14ac:dyDescent="0.2">
      <c r="H247" s="4">
        <v>618</v>
      </c>
      <c r="I247" s="2">
        <v>105500</v>
      </c>
      <c r="K247" s="4">
        <v>467</v>
      </c>
      <c r="L247" s="2">
        <v>167000</v>
      </c>
      <c r="R247" s="2">
        <v>168500</v>
      </c>
      <c r="S247" s="2">
        <v>132500</v>
      </c>
    </row>
    <row r="248" spans="8:19" x14ac:dyDescent="0.2">
      <c r="H248" s="4">
        <v>619</v>
      </c>
      <c r="I248" s="2">
        <v>314813</v>
      </c>
      <c r="K248" s="4">
        <v>472</v>
      </c>
      <c r="L248" s="2">
        <v>190000</v>
      </c>
      <c r="R248" s="2">
        <v>209500</v>
      </c>
      <c r="S248" s="2">
        <v>89471</v>
      </c>
    </row>
    <row r="249" spans="8:19" x14ac:dyDescent="0.2">
      <c r="H249" s="4">
        <v>620</v>
      </c>
      <c r="I249" s="2">
        <v>305000</v>
      </c>
      <c r="K249" s="4">
        <v>473</v>
      </c>
      <c r="L249" s="2">
        <v>148000</v>
      </c>
      <c r="R249" s="2">
        <v>93000</v>
      </c>
      <c r="S249" s="2">
        <v>164000</v>
      </c>
    </row>
    <row r="250" spans="8:19" x14ac:dyDescent="0.2">
      <c r="H250" s="4">
        <v>624</v>
      </c>
      <c r="I250" s="2">
        <v>168500</v>
      </c>
      <c r="K250" s="4">
        <v>476</v>
      </c>
      <c r="L250" s="2">
        <v>132500</v>
      </c>
      <c r="R250" s="2">
        <v>226000</v>
      </c>
      <c r="S250" s="2">
        <v>156000</v>
      </c>
    </row>
    <row r="251" spans="8:19" x14ac:dyDescent="0.2">
      <c r="H251" s="4">
        <v>632</v>
      </c>
      <c r="I251" s="2">
        <v>209500</v>
      </c>
      <c r="K251" s="4">
        <v>480</v>
      </c>
      <c r="L251" s="2">
        <v>89471</v>
      </c>
      <c r="R251" s="2">
        <v>205950</v>
      </c>
      <c r="S251" s="2">
        <v>175000</v>
      </c>
    </row>
    <row r="252" spans="8:19" x14ac:dyDescent="0.2">
      <c r="H252" s="4">
        <v>638</v>
      </c>
      <c r="I252" s="2">
        <v>93000</v>
      </c>
      <c r="K252" s="4">
        <v>484</v>
      </c>
      <c r="L252" s="2">
        <v>164000</v>
      </c>
      <c r="R252" s="2">
        <v>191000</v>
      </c>
      <c r="S252" s="2">
        <v>160000</v>
      </c>
    </row>
    <row r="253" spans="8:19" x14ac:dyDescent="0.2">
      <c r="H253" s="4">
        <v>642</v>
      </c>
      <c r="I253" s="2">
        <v>226000</v>
      </c>
      <c r="K253" s="4">
        <v>487</v>
      </c>
      <c r="L253" s="2">
        <v>156000</v>
      </c>
      <c r="R253" s="2">
        <v>350000</v>
      </c>
      <c r="S253" s="2">
        <v>115000</v>
      </c>
    </row>
    <row r="254" spans="8:19" x14ac:dyDescent="0.2">
      <c r="H254" s="4">
        <v>651</v>
      </c>
      <c r="I254" s="2">
        <v>205950</v>
      </c>
      <c r="K254" s="4">
        <v>488</v>
      </c>
      <c r="L254" s="2">
        <v>175000</v>
      </c>
      <c r="R254" s="2">
        <v>145500</v>
      </c>
      <c r="S254" s="2">
        <v>172785</v>
      </c>
    </row>
    <row r="255" spans="8:19" x14ac:dyDescent="0.2">
      <c r="H255" s="4">
        <v>653</v>
      </c>
      <c r="I255" s="2">
        <v>191000</v>
      </c>
      <c r="K255" s="4">
        <v>489</v>
      </c>
      <c r="L255" s="2">
        <v>160000</v>
      </c>
      <c r="R255" s="2">
        <v>402000</v>
      </c>
      <c r="S255" s="2">
        <v>155000</v>
      </c>
    </row>
    <row r="256" spans="8:19" x14ac:dyDescent="0.2">
      <c r="H256" s="4">
        <v>655</v>
      </c>
      <c r="I256" s="2">
        <v>350000</v>
      </c>
      <c r="K256" s="4">
        <v>491</v>
      </c>
      <c r="L256" s="2">
        <v>115000</v>
      </c>
      <c r="R256" s="2">
        <v>230500</v>
      </c>
      <c r="S256" s="2">
        <v>91300</v>
      </c>
    </row>
    <row r="257" spans="8:19" x14ac:dyDescent="0.2">
      <c r="H257" s="4">
        <v>657</v>
      </c>
      <c r="I257" s="2">
        <v>145500</v>
      </c>
      <c r="K257" s="4">
        <v>493</v>
      </c>
      <c r="L257" s="2">
        <v>172785</v>
      </c>
      <c r="R257" s="2">
        <v>193500</v>
      </c>
      <c r="S257" s="2">
        <v>34900</v>
      </c>
    </row>
    <row r="258" spans="8:19" x14ac:dyDescent="0.2">
      <c r="H258" s="4">
        <v>662</v>
      </c>
      <c r="I258" s="2">
        <v>402000</v>
      </c>
      <c r="K258" s="4">
        <v>494</v>
      </c>
      <c r="L258" s="2">
        <v>155000</v>
      </c>
      <c r="R258" s="2">
        <v>173500</v>
      </c>
      <c r="S258" s="2">
        <v>184000</v>
      </c>
    </row>
    <row r="259" spans="8:19" x14ac:dyDescent="0.2">
      <c r="H259" s="4">
        <v>666</v>
      </c>
      <c r="I259" s="2">
        <v>230500</v>
      </c>
      <c r="K259" s="4">
        <v>495</v>
      </c>
      <c r="L259" s="2">
        <v>91300</v>
      </c>
      <c r="R259" s="2">
        <v>257500</v>
      </c>
      <c r="S259" s="2">
        <v>120000</v>
      </c>
    </row>
    <row r="260" spans="8:19" x14ac:dyDescent="0.2">
      <c r="H260" s="4">
        <v>668</v>
      </c>
      <c r="I260" s="2">
        <v>193500</v>
      </c>
      <c r="K260" s="4">
        <v>496</v>
      </c>
      <c r="L260" s="2">
        <v>34900</v>
      </c>
      <c r="R260" s="2">
        <v>109500</v>
      </c>
      <c r="S260" s="2">
        <v>113000</v>
      </c>
    </row>
    <row r="261" spans="8:19" x14ac:dyDescent="0.2">
      <c r="H261" s="4">
        <v>671</v>
      </c>
      <c r="I261" s="2">
        <v>173500</v>
      </c>
      <c r="K261" s="4">
        <v>498</v>
      </c>
      <c r="L261" s="2">
        <v>184000</v>
      </c>
      <c r="R261" s="2">
        <v>372500</v>
      </c>
      <c r="S261" s="2">
        <v>140000</v>
      </c>
    </row>
    <row r="262" spans="8:19" x14ac:dyDescent="0.2">
      <c r="H262" s="4">
        <v>674</v>
      </c>
      <c r="I262" s="2">
        <v>257500</v>
      </c>
      <c r="K262" s="4">
        <v>500</v>
      </c>
      <c r="L262" s="2">
        <v>120000</v>
      </c>
      <c r="R262" s="2">
        <v>173000</v>
      </c>
      <c r="S262" s="2">
        <v>289000</v>
      </c>
    </row>
    <row r="263" spans="8:19" x14ac:dyDescent="0.2">
      <c r="H263" s="4">
        <v>678</v>
      </c>
      <c r="I263" s="2">
        <v>109500</v>
      </c>
      <c r="K263" s="4">
        <v>501</v>
      </c>
      <c r="L263" s="2">
        <v>113000</v>
      </c>
      <c r="R263" s="2">
        <v>285000</v>
      </c>
      <c r="S263" s="2">
        <v>147000</v>
      </c>
    </row>
    <row r="264" spans="8:19" x14ac:dyDescent="0.2">
      <c r="H264" s="4">
        <v>679</v>
      </c>
      <c r="I264" s="2">
        <v>372500</v>
      </c>
      <c r="K264" s="4">
        <v>503</v>
      </c>
      <c r="L264" s="2">
        <v>140000</v>
      </c>
      <c r="R264" s="2">
        <v>207500</v>
      </c>
      <c r="S264" s="2">
        <v>124500</v>
      </c>
    </row>
    <row r="265" spans="8:19" x14ac:dyDescent="0.2">
      <c r="H265" s="4">
        <v>683</v>
      </c>
      <c r="I265" s="2">
        <v>173000</v>
      </c>
      <c r="K265" s="4">
        <v>504</v>
      </c>
      <c r="L265" s="2">
        <v>289000</v>
      </c>
      <c r="R265" s="2">
        <v>227875</v>
      </c>
      <c r="S265" s="2">
        <v>124500</v>
      </c>
    </row>
    <row r="266" spans="8:19" x14ac:dyDescent="0.2">
      <c r="H266" s="4">
        <v>684</v>
      </c>
      <c r="I266" s="2">
        <v>285000</v>
      </c>
      <c r="K266" s="4">
        <v>505</v>
      </c>
      <c r="L266" s="2">
        <v>147000</v>
      </c>
      <c r="R266" s="2">
        <v>148800</v>
      </c>
      <c r="S266" s="2">
        <v>164900</v>
      </c>
    </row>
    <row r="267" spans="8:19" x14ac:dyDescent="0.2">
      <c r="H267" s="4">
        <v>686</v>
      </c>
      <c r="I267" s="2">
        <v>207500</v>
      </c>
      <c r="K267" s="4">
        <v>506</v>
      </c>
      <c r="L267" s="2">
        <v>124500</v>
      </c>
      <c r="R267" s="2">
        <v>392000</v>
      </c>
      <c r="S267" s="2">
        <v>129900</v>
      </c>
    </row>
    <row r="268" spans="8:19" x14ac:dyDescent="0.2">
      <c r="H268" s="4">
        <v>687</v>
      </c>
      <c r="I268" s="2">
        <v>227875</v>
      </c>
      <c r="K268" s="4">
        <v>510</v>
      </c>
      <c r="L268" s="2">
        <v>124500</v>
      </c>
      <c r="R268" s="2">
        <v>194700</v>
      </c>
      <c r="S268" s="2">
        <v>134000</v>
      </c>
    </row>
    <row r="269" spans="8:19" x14ac:dyDescent="0.2">
      <c r="H269" s="4">
        <v>688</v>
      </c>
      <c r="I269" s="2">
        <v>148800</v>
      </c>
      <c r="K269" s="4">
        <v>511</v>
      </c>
      <c r="L269" s="2">
        <v>164900</v>
      </c>
      <c r="R269" s="2">
        <v>141000</v>
      </c>
      <c r="S269" s="2">
        <v>96500</v>
      </c>
    </row>
    <row r="270" spans="8:19" x14ac:dyDescent="0.2">
      <c r="H270" s="4">
        <v>689</v>
      </c>
      <c r="I270" s="2">
        <v>392000</v>
      </c>
      <c r="K270" s="4">
        <v>513</v>
      </c>
      <c r="L270" s="2">
        <v>129900</v>
      </c>
      <c r="R270" s="2">
        <v>335000</v>
      </c>
      <c r="S270" s="2">
        <v>158000</v>
      </c>
    </row>
    <row r="271" spans="8:19" x14ac:dyDescent="0.2">
      <c r="H271" s="4">
        <v>690</v>
      </c>
      <c r="I271" s="2">
        <v>194700</v>
      </c>
      <c r="K271" s="4">
        <v>514</v>
      </c>
      <c r="L271" s="2">
        <v>134000</v>
      </c>
      <c r="R271" s="2">
        <v>176000</v>
      </c>
      <c r="S271" s="2">
        <v>211000</v>
      </c>
    </row>
    <row r="272" spans="8:19" x14ac:dyDescent="0.2">
      <c r="H272" s="4">
        <v>691</v>
      </c>
      <c r="I272" s="2">
        <v>141000</v>
      </c>
      <c r="K272" s="4">
        <v>515</v>
      </c>
      <c r="L272" s="2">
        <v>96500</v>
      </c>
      <c r="R272" s="2">
        <v>196000</v>
      </c>
      <c r="S272" s="2">
        <v>106250</v>
      </c>
    </row>
    <row r="273" spans="8:19" x14ac:dyDescent="0.2">
      <c r="H273" s="4">
        <v>693</v>
      </c>
      <c r="I273" s="2">
        <v>335000</v>
      </c>
      <c r="K273" s="4">
        <v>517</v>
      </c>
      <c r="L273" s="2">
        <v>158000</v>
      </c>
      <c r="R273" s="2">
        <v>312500</v>
      </c>
      <c r="S273" s="2">
        <v>150000</v>
      </c>
    </row>
    <row r="274" spans="8:19" x14ac:dyDescent="0.2">
      <c r="H274" s="4">
        <v>696</v>
      </c>
      <c r="I274" s="2">
        <v>176000</v>
      </c>
      <c r="K274" s="4">
        <v>519</v>
      </c>
      <c r="L274" s="2">
        <v>211000</v>
      </c>
      <c r="R274" s="2">
        <v>140000</v>
      </c>
      <c r="S274" s="2">
        <v>159000</v>
      </c>
    </row>
    <row r="275" spans="8:19" x14ac:dyDescent="0.2">
      <c r="H275" s="4">
        <v>700</v>
      </c>
      <c r="I275" s="2">
        <v>196000</v>
      </c>
      <c r="K275" s="4">
        <v>521</v>
      </c>
      <c r="L275" s="2">
        <v>106250</v>
      </c>
      <c r="R275" s="2">
        <v>213000</v>
      </c>
      <c r="S275" s="2">
        <v>132000</v>
      </c>
    </row>
    <row r="276" spans="8:19" x14ac:dyDescent="0.2">
      <c r="H276" s="4">
        <v>701</v>
      </c>
      <c r="I276" s="2">
        <v>312500</v>
      </c>
      <c r="K276" s="4">
        <v>522</v>
      </c>
      <c r="L276" s="2">
        <v>150000</v>
      </c>
      <c r="R276" s="2">
        <v>302000</v>
      </c>
      <c r="S276" s="2">
        <v>86000</v>
      </c>
    </row>
    <row r="277" spans="8:19" x14ac:dyDescent="0.2">
      <c r="H277" s="4">
        <v>704</v>
      </c>
      <c r="I277" s="2">
        <v>140000</v>
      </c>
      <c r="K277" s="4">
        <v>523</v>
      </c>
      <c r="L277" s="2">
        <v>159000</v>
      </c>
      <c r="R277" s="2">
        <v>254000</v>
      </c>
      <c r="S277" s="2">
        <v>200624</v>
      </c>
    </row>
    <row r="278" spans="8:19" x14ac:dyDescent="0.2">
      <c r="H278" s="4">
        <v>705</v>
      </c>
      <c r="I278" s="2">
        <v>213000</v>
      </c>
      <c r="K278" s="4">
        <v>527</v>
      </c>
      <c r="L278" s="2">
        <v>132000</v>
      </c>
      <c r="R278" s="2">
        <v>179540</v>
      </c>
      <c r="S278" s="2">
        <v>128000</v>
      </c>
    </row>
    <row r="279" spans="8:19" x14ac:dyDescent="0.2">
      <c r="H279" s="4">
        <v>707</v>
      </c>
      <c r="I279" s="2">
        <v>302000</v>
      </c>
      <c r="K279" s="4">
        <v>529</v>
      </c>
      <c r="L279" s="2">
        <v>86000</v>
      </c>
      <c r="R279" s="2">
        <v>189000</v>
      </c>
      <c r="S279" s="2">
        <v>107500</v>
      </c>
    </row>
    <row r="280" spans="8:19" x14ac:dyDescent="0.2">
      <c r="H280" s="4">
        <v>708</v>
      </c>
      <c r="I280" s="2">
        <v>254000</v>
      </c>
      <c r="K280" s="4">
        <v>530</v>
      </c>
      <c r="L280" s="2">
        <v>200624</v>
      </c>
      <c r="R280" s="2">
        <v>130500</v>
      </c>
      <c r="S280" s="2">
        <v>107500</v>
      </c>
    </row>
    <row r="281" spans="8:19" x14ac:dyDescent="0.2">
      <c r="H281" s="4">
        <v>709</v>
      </c>
      <c r="I281" s="2">
        <v>179540</v>
      </c>
      <c r="K281" s="4">
        <v>532</v>
      </c>
      <c r="L281" s="2">
        <v>128000</v>
      </c>
      <c r="R281" s="2">
        <v>157000</v>
      </c>
      <c r="S281" s="2">
        <v>111250</v>
      </c>
    </row>
    <row r="282" spans="8:19" x14ac:dyDescent="0.2">
      <c r="H282" s="4">
        <v>713</v>
      </c>
      <c r="I282" s="2">
        <v>189000</v>
      </c>
      <c r="K282" s="4">
        <v>533</v>
      </c>
      <c r="L282" s="2">
        <v>107500</v>
      </c>
      <c r="R282" s="2">
        <v>341000</v>
      </c>
      <c r="S282" s="2">
        <v>158000</v>
      </c>
    </row>
    <row r="283" spans="8:19" x14ac:dyDescent="0.2">
      <c r="H283" s="4">
        <v>715</v>
      </c>
      <c r="I283" s="2">
        <v>130500</v>
      </c>
      <c r="K283" s="4">
        <v>536</v>
      </c>
      <c r="L283" s="2">
        <v>107500</v>
      </c>
      <c r="R283" s="2">
        <v>275000</v>
      </c>
      <c r="S283" s="2">
        <v>133000</v>
      </c>
    </row>
    <row r="284" spans="8:19" x14ac:dyDescent="0.2">
      <c r="H284" s="4">
        <v>718</v>
      </c>
      <c r="I284" s="2">
        <v>157000</v>
      </c>
      <c r="K284" s="4">
        <v>538</v>
      </c>
      <c r="L284" s="2">
        <v>111250</v>
      </c>
      <c r="R284" s="2">
        <v>143000</v>
      </c>
      <c r="S284" s="2">
        <v>210000</v>
      </c>
    </row>
    <row r="285" spans="8:19" x14ac:dyDescent="0.2">
      <c r="H285" s="4">
        <v>719</v>
      </c>
      <c r="I285" s="2">
        <v>341000</v>
      </c>
      <c r="K285" s="4">
        <v>539</v>
      </c>
      <c r="L285" s="2">
        <v>158000</v>
      </c>
      <c r="R285" s="2">
        <v>120500</v>
      </c>
      <c r="S285" s="2">
        <v>129500</v>
      </c>
    </row>
    <row r="286" spans="8:19" x14ac:dyDescent="0.2">
      <c r="H286" s="4">
        <v>721</v>
      </c>
      <c r="I286" s="2">
        <v>275000</v>
      </c>
      <c r="K286" s="4">
        <v>544</v>
      </c>
      <c r="L286" s="2">
        <v>133000</v>
      </c>
      <c r="R286" s="2">
        <v>222000</v>
      </c>
      <c r="S286" s="2">
        <v>125000</v>
      </c>
    </row>
    <row r="287" spans="8:19" x14ac:dyDescent="0.2">
      <c r="H287" s="4">
        <v>722</v>
      </c>
      <c r="I287" s="2">
        <v>143000</v>
      </c>
      <c r="K287" s="4">
        <v>547</v>
      </c>
      <c r="L287" s="2">
        <v>210000</v>
      </c>
      <c r="R287" s="2">
        <v>194500</v>
      </c>
      <c r="S287" s="2">
        <v>140000</v>
      </c>
    </row>
    <row r="288" spans="8:19" x14ac:dyDescent="0.2">
      <c r="H288" s="4">
        <v>726</v>
      </c>
      <c r="I288" s="2">
        <v>120500</v>
      </c>
      <c r="K288" s="4">
        <v>548</v>
      </c>
      <c r="L288" s="2">
        <v>129500</v>
      </c>
      <c r="R288" s="2">
        <v>236500</v>
      </c>
      <c r="S288" s="2">
        <v>112500</v>
      </c>
    </row>
    <row r="289" spans="8:19" x14ac:dyDescent="0.2">
      <c r="H289" s="4">
        <v>727</v>
      </c>
      <c r="I289" s="2">
        <v>222000</v>
      </c>
      <c r="K289" s="4">
        <v>549</v>
      </c>
      <c r="L289" s="2">
        <v>125000</v>
      </c>
      <c r="R289" s="2">
        <v>187500</v>
      </c>
      <c r="S289" s="2">
        <v>113000</v>
      </c>
    </row>
    <row r="290" spans="8:19" x14ac:dyDescent="0.2">
      <c r="H290" s="4">
        <v>728</v>
      </c>
      <c r="I290" s="2">
        <v>194500</v>
      </c>
      <c r="K290" s="4">
        <v>551</v>
      </c>
      <c r="L290" s="2">
        <v>140000</v>
      </c>
      <c r="R290" s="2">
        <v>222500</v>
      </c>
      <c r="S290" s="2">
        <v>141000</v>
      </c>
    </row>
    <row r="291" spans="8:19" x14ac:dyDescent="0.2">
      <c r="H291" s="4">
        <v>731</v>
      </c>
      <c r="I291" s="2">
        <v>236500</v>
      </c>
      <c r="K291" s="4">
        <v>552</v>
      </c>
      <c r="L291" s="2">
        <v>112500</v>
      </c>
      <c r="R291" s="2">
        <v>239900</v>
      </c>
      <c r="S291" s="2">
        <v>108000</v>
      </c>
    </row>
    <row r="292" spans="8:19" x14ac:dyDescent="0.2">
      <c r="H292" s="4">
        <v>732</v>
      </c>
      <c r="I292" s="2">
        <v>187500</v>
      </c>
      <c r="K292" s="4">
        <v>556</v>
      </c>
      <c r="L292" s="2">
        <v>113000</v>
      </c>
      <c r="R292" s="2">
        <v>190000</v>
      </c>
      <c r="S292" s="2">
        <v>175000</v>
      </c>
    </row>
    <row r="293" spans="8:19" x14ac:dyDescent="0.2">
      <c r="H293" s="4">
        <v>733</v>
      </c>
      <c r="I293" s="2">
        <v>222500</v>
      </c>
      <c r="K293" s="4">
        <v>557</v>
      </c>
      <c r="L293" s="2">
        <v>141000</v>
      </c>
      <c r="R293" s="2">
        <v>142000</v>
      </c>
      <c r="S293" s="2">
        <v>121500</v>
      </c>
    </row>
    <row r="294" spans="8:19" x14ac:dyDescent="0.2">
      <c r="H294" s="4">
        <v>738</v>
      </c>
      <c r="I294" s="2">
        <v>239900</v>
      </c>
      <c r="K294" s="4">
        <v>558</v>
      </c>
      <c r="L294" s="2">
        <v>108000</v>
      </c>
      <c r="R294" s="2">
        <v>180000</v>
      </c>
      <c r="S294" s="2">
        <v>170000</v>
      </c>
    </row>
    <row r="295" spans="8:19" x14ac:dyDescent="0.2">
      <c r="H295" s="4">
        <v>740</v>
      </c>
      <c r="I295" s="2">
        <v>190000</v>
      </c>
      <c r="K295" s="4">
        <v>559</v>
      </c>
      <c r="L295" s="2">
        <v>175000</v>
      </c>
      <c r="R295" s="2">
        <v>299800</v>
      </c>
      <c r="S295" s="2">
        <v>108000</v>
      </c>
    </row>
    <row r="296" spans="8:19" x14ac:dyDescent="0.2">
      <c r="H296" s="4">
        <v>742</v>
      </c>
      <c r="I296" s="2">
        <v>142000</v>
      </c>
      <c r="K296" s="4">
        <v>561</v>
      </c>
      <c r="L296" s="2">
        <v>121500</v>
      </c>
      <c r="R296" s="2">
        <v>236000</v>
      </c>
      <c r="S296" s="2">
        <v>185000</v>
      </c>
    </row>
    <row r="297" spans="8:19" x14ac:dyDescent="0.2">
      <c r="H297" s="4">
        <v>745</v>
      </c>
      <c r="I297" s="2">
        <v>180000</v>
      </c>
      <c r="K297" s="4">
        <v>562</v>
      </c>
      <c r="L297" s="2">
        <v>170000</v>
      </c>
      <c r="R297" s="2">
        <v>265979</v>
      </c>
      <c r="S297" s="2">
        <v>135960</v>
      </c>
    </row>
    <row r="298" spans="8:19" x14ac:dyDescent="0.2">
      <c r="H298" s="4">
        <v>746</v>
      </c>
      <c r="I298" s="2">
        <v>299800</v>
      </c>
      <c r="K298" s="4">
        <v>563</v>
      </c>
      <c r="L298" s="2">
        <v>108000</v>
      </c>
      <c r="R298" s="2">
        <v>260400</v>
      </c>
      <c r="S298" s="2">
        <v>142600</v>
      </c>
    </row>
    <row r="299" spans="8:19" x14ac:dyDescent="0.2">
      <c r="H299" s="4">
        <v>747</v>
      </c>
      <c r="I299" s="2">
        <v>236000</v>
      </c>
      <c r="K299" s="4">
        <v>564</v>
      </c>
      <c r="L299" s="2">
        <v>185000</v>
      </c>
      <c r="R299" s="2">
        <v>162000</v>
      </c>
      <c r="S299" s="2">
        <v>170000</v>
      </c>
    </row>
    <row r="300" spans="8:19" x14ac:dyDescent="0.2">
      <c r="H300" s="4">
        <v>748</v>
      </c>
      <c r="I300" s="2">
        <v>265979</v>
      </c>
      <c r="K300" s="4">
        <v>570</v>
      </c>
      <c r="L300" s="2">
        <v>135960</v>
      </c>
      <c r="R300" s="2">
        <v>217000</v>
      </c>
      <c r="S300" s="2">
        <v>139000</v>
      </c>
    </row>
    <row r="301" spans="8:19" x14ac:dyDescent="0.2">
      <c r="H301" s="4">
        <v>749</v>
      </c>
      <c r="I301" s="2">
        <v>260400</v>
      </c>
      <c r="K301" s="4">
        <v>571</v>
      </c>
      <c r="L301" s="2">
        <v>142600</v>
      </c>
      <c r="R301" s="2">
        <v>156000</v>
      </c>
      <c r="S301" s="2">
        <v>118500</v>
      </c>
    </row>
    <row r="302" spans="8:19" x14ac:dyDescent="0.2">
      <c r="H302" s="4">
        <v>752</v>
      </c>
      <c r="I302" s="2">
        <v>162000</v>
      </c>
      <c r="K302" s="4">
        <v>574</v>
      </c>
      <c r="L302" s="2">
        <v>170000</v>
      </c>
      <c r="R302" s="2">
        <v>212000</v>
      </c>
      <c r="S302" s="2">
        <v>145000</v>
      </c>
    </row>
    <row r="303" spans="8:19" x14ac:dyDescent="0.2">
      <c r="H303" s="4">
        <v>753</v>
      </c>
      <c r="I303" s="2">
        <v>217000</v>
      </c>
      <c r="K303" s="4">
        <v>575</v>
      </c>
      <c r="L303" s="2">
        <v>139000</v>
      </c>
      <c r="R303" s="2">
        <v>290000</v>
      </c>
      <c r="S303" s="2">
        <v>164500</v>
      </c>
    </row>
    <row r="304" spans="8:19" x14ac:dyDescent="0.2">
      <c r="H304" s="4">
        <v>755</v>
      </c>
      <c r="I304" s="2">
        <v>156000</v>
      </c>
      <c r="K304" s="4">
        <v>576</v>
      </c>
      <c r="L304" s="2">
        <v>118500</v>
      </c>
      <c r="R304" s="2">
        <v>215200</v>
      </c>
      <c r="S304" s="2">
        <v>131500</v>
      </c>
    </row>
    <row r="305" spans="8:19" x14ac:dyDescent="0.2">
      <c r="H305" s="4">
        <v>757</v>
      </c>
      <c r="I305" s="2">
        <v>212000</v>
      </c>
      <c r="K305" s="4">
        <v>577</v>
      </c>
      <c r="L305" s="2">
        <v>145000</v>
      </c>
      <c r="R305" s="2">
        <v>337000</v>
      </c>
      <c r="S305" s="2">
        <v>118500</v>
      </c>
    </row>
    <row r="306" spans="8:19" x14ac:dyDescent="0.2">
      <c r="H306" s="4">
        <v>760</v>
      </c>
      <c r="I306" s="2">
        <v>290000</v>
      </c>
      <c r="K306" s="4">
        <v>578</v>
      </c>
      <c r="L306" s="2">
        <v>164500</v>
      </c>
      <c r="R306" s="2">
        <v>216837</v>
      </c>
      <c r="S306" s="2">
        <v>137000</v>
      </c>
    </row>
    <row r="307" spans="8:19" x14ac:dyDescent="0.2">
      <c r="H307" s="4">
        <v>763</v>
      </c>
      <c r="I307" s="2">
        <v>215200</v>
      </c>
      <c r="K307" s="4">
        <v>580</v>
      </c>
      <c r="L307" s="2">
        <v>131500</v>
      </c>
      <c r="R307" s="2">
        <v>395000</v>
      </c>
      <c r="S307" s="2">
        <v>79500</v>
      </c>
    </row>
    <row r="308" spans="8:19" x14ac:dyDescent="0.2">
      <c r="H308" s="4">
        <v>764</v>
      </c>
      <c r="I308" s="2">
        <v>337000</v>
      </c>
      <c r="K308" s="4">
        <v>583</v>
      </c>
      <c r="L308" s="2">
        <v>118500</v>
      </c>
      <c r="R308" s="2">
        <v>221500</v>
      </c>
      <c r="S308" s="2">
        <v>138000</v>
      </c>
    </row>
    <row r="309" spans="8:19" x14ac:dyDescent="0.2">
      <c r="H309" s="4">
        <v>769</v>
      </c>
      <c r="I309" s="2">
        <v>216837</v>
      </c>
      <c r="K309" s="4">
        <v>588</v>
      </c>
      <c r="L309" s="2">
        <v>137000</v>
      </c>
      <c r="R309" s="2">
        <v>175900</v>
      </c>
      <c r="S309" s="2">
        <v>110000</v>
      </c>
    </row>
    <row r="310" spans="8:19" x14ac:dyDescent="0.2">
      <c r="H310" s="4">
        <v>775</v>
      </c>
      <c r="I310" s="2">
        <v>395000</v>
      </c>
      <c r="K310" s="4">
        <v>590</v>
      </c>
      <c r="L310" s="2">
        <v>79500</v>
      </c>
      <c r="R310" s="2">
        <v>187100</v>
      </c>
      <c r="S310" s="2">
        <v>114504</v>
      </c>
    </row>
    <row r="311" spans="8:19" x14ac:dyDescent="0.2">
      <c r="H311" s="4">
        <v>777</v>
      </c>
      <c r="I311" s="2">
        <v>221500</v>
      </c>
      <c r="K311" s="4">
        <v>593</v>
      </c>
      <c r="L311" s="2">
        <v>138000</v>
      </c>
      <c r="R311" s="2">
        <v>165500</v>
      </c>
      <c r="S311" s="2">
        <v>151000</v>
      </c>
    </row>
    <row r="312" spans="8:19" x14ac:dyDescent="0.2">
      <c r="H312" s="4">
        <v>782</v>
      </c>
      <c r="I312" s="2">
        <v>175900</v>
      </c>
      <c r="K312" s="4">
        <v>595</v>
      </c>
      <c r="L312" s="2">
        <v>110000</v>
      </c>
      <c r="R312" s="2">
        <v>233000</v>
      </c>
      <c r="S312" s="2">
        <v>205000</v>
      </c>
    </row>
    <row r="313" spans="8:19" x14ac:dyDescent="0.2">
      <c r="H313" s="4">
        <v>783</v>
      </c>
      <c r="I313" s="2">
        <v>187100</v>
      </c>
      <c r="K313" s="4">
        <v>597</v>
      </c>
      <c r="L313" s="2">
        <v>114504</v>
      </c>
      <c r="R313" s="2">
        <v>187500</v>
      </c>
      <c r="S313" s="2">
        <v>359100</v>
      </c>
    </row>
    <row r="314" spans="8:19" x14ac:dyDescent="0.2">
      <c r="H314" s="4">
        <v>784</v>
      </c>
      <c r="I314" s="2">
        <v>165500</v>
      </c>
      <c r="K314" s="4">
        <v>600</v>
      </c>
      <c r="L314" s="2">
        <v>151000</v>
      </c>
      <c r="R314" s="2">
        <v>160200</v>
      </c>
      <c r="S314" s="2">
        <v>118500</v>
      </c>
    </row>
    <row r="315" spans="8:19" x14ac:dyDescent="0.2">
      <c r="H315" s="4">
        <v>788</v>
      </c>
      <c r="I315" s="2">
        <v>233000</v>
      </c>
      <c r="K315" s="4">
        <v>606</v>
      </c>
      <c r="L315" s="2">
        <v>205000</v>
      </c>
      <c r="R315" s="2">
        <v>225000</v>
      </c>
      <c r="S315" s="2">
        <v>148000</v>
      </c>
    </row>
    <row r="316" spans="8:19" x14ac:dyDescent="0.2">
      <c r="H316" s="4">
        <v>790</v>
      </c>
      <c r="I316" s="2">
        <v>187500</v>
      </c>
      <c r="K316" s="4">
        <v>609</v>
      </c>
      <c r="L316" s="2">
        <v>359100</v>
      </c>
      <c r="R316" s="2">
        <v>194500</v>
      </c>
      <c r="S316" s="2">
        <v>147000</v>
      </c>
    </row>
    <row r="317" spans="8:19" x14ac:dyDescent="0.2">
      <c r="H317" s="4">
        <v>791</v>
      </c>
      <c r="I317" s="2">
        <v>160200</v>
      </c>
      <c r="K317" s="4">
        <v>610</v>
      </c>
      <c r="L317" s="2">
        <v>118500</v>
      </c>
      <c r="R317" s="2">
        <v>175000</v>
      </c>
      <c r="S317" s="2">
        <v>75500</v>
      </c>
    </row>
    <row r="318" spans="8:19" x14ac:dyDescent="0.2">
      <c r="H318" s="4">
        <v>794</v>
      </c>
      <c r="I318" s="2">
        <v>225000</v>
      </c>
      <c r="K318" s="4">
        <v>612</v>
      </c>
      <c r="L318" s="2">
        <v>148000</v>
      </c>
      <c r="R318" s="2">
        <v>200000</v>
      </c>
      <c r="S318" s="2">
        <v>67000</v>
      </c>
    </row>
    <row r="319" spans="8:19" x14ac:dyDescent="0.2">
      <c r="H319" s="4">
        <v>795</v>
      </c>
      <c r="I319" s="2">
        <v>194500</v>
      </c>
      <c r="K319" s="4">
        <v>614</v>
      </c>
      <c r="L319" s="2">
        <v>147000</v>
      </c>
      <c r="R319" s="2">
        <v>189000</v>
      </c>
      <c r="S319" s="2">
        <v>240000</v>
      </c>
    </row>
    <row r="320" spans="8:19" x14ac:dyDescent="0.2">
      <c r="H320" s="4">
        <v>800</v>
      </c>
      <c r="I320" s="2">
        <v>175000</v>
      </c>
      <c r="K320" s="4">
        <v>615</v>
      </c>
      <c r="L320" s="2">
        <v>75500</v>
      </c>
      <c r="R320" s="2">
        <v>223500</v>
      </c>
      <c r="S320" s="2">
        <v>135000</v>
      </c>
    </row>
    <row r="321" spans="8:19" x14ac:dyDescent="0.2">
      <c r="H321" s="4">
        <v>801</v>
      </c>
      <c r="I321" s="2">
        <v>200000</v>
      </c>
      <c r="K321" s="4">
        <v>621</v>
      </c>
      <c r="L321" s="2">
        <v>67000</v>
      </c>
      <c r="R321" s="2">
        <v>181000</v>
      </c>
      <c r="S321" s="2">
        <v>165150</v>
      </c>
    </row>
    <row r="322" spans="8:19" x14ac:dyDescent="0.2">
      <c r="H322" s="4">
        <v>803</v>
      </c>
      <c r="I322" s="2">
        <v>189000</v>
      </c>
      <c r="K322" s="4">
        <v>622</v>
      </c>
      <c r="L322" s="2">
        <v>240000</v>
      </c>
      <c r="R322" s="2">
        <v>144500</v>
      </c>
      <c r="S322" s="2">
        <v>160000</v>
      </c>
    </row>
    <row r="323" spans="8:19" x14ac:dyDescent="0.2">
      <c r="H323" s="4">
        <v>808</v>
      </c>
      <c r="I323" s="2">
        <v>223500</v>
      </c>
      <c r="K323" s="4">
        <v>623</v>
      </c>
      <c r="L323" s="2">
        <v>135000</v>
      </c>
      <c r="R323" s="2">
        <v>224900</v>
      </c>
      <c r="S323" s="2">
        <v>139900</v>
      </c>
    </row>
    <row r="324" spans="8:19" x14ac:dyDescent="0.2">
      <c r="H324" s="4">
        <v>811</v>
      </c>
      <c r="I324" s="2">
        <v>181000</v>
      </c>
      <c r="K324" s="4">
        <v>625</v>
      </c>
      <c r="L324" s="2">
        <v>165150</v>
      </c>
      <c r="R324" s="2">
        <v>271000</v>
      </c>
      <c r="S324" s="2">
        <v>153000</v>
      </c>
    </row>
    <row r="325" spans="8:19" x14ac:dyDescent="0.2">
      <c r="H325" s="4">
        <v>812</v>
      </c>
      <c r="I325" s="2">
        <v>144500</v>
      </c>
      <c r="K325" s="4">
        <v>626</v>
      </c>
      <c r="L325" s="2">
        <v>160000</v>
      </c>
      <c r="R325" s="2">
        <v>224000</v>
      </c>
      <c r="S325" s="2">
        <v>168500</v>
      </c>
    </row>
    <row r="326" spans="8:19" x14ac:dyDescent="0.2">
      <c r="H326" s="4">
        <v>816</v>
      </c>
      <c r="I326" s="2">
        <v>224900</v>
      </c>
      <c r="K326" s="4">
        <v>627</v>
      </c>
      <c r="L326" s="2">
        <v>139900</v>
      </c>
      <c r="R326" s="2">
        <v>183000</v>
      </c>
      <c r="S326" s="2">
        <v>82500</v>
      </c>
    </row>
    <row r="327" spans="8:19" x14ac:dyDescent="0.2">
      <c r="H327" s="4">
        <v>818</v>
      </c>
      <c r="I327" s="2">
        <v>271000</v>
      </c>
      <c r="K327" s="4">
        <v>628</v>
      </c>
      <c r="L327" s="2">
        <v>153000</v>
      </c>
      <c r="R327" s="2">
        <v>225000</v>
      </c>
      <c r="S327" s="2">
        <v>139400</v>
      </c>
    </row>
    <row r="328" spans="8:19" x14ac:dyDescent="0.2">
      <c r="H328" s="4">
        <v>820</v>
      </c>
      <c r="I328" s="2">
        <v>224000</v>
      </c>
      <c r="K328" s="4">
        <v>630</v>
      </c>
      <c r="L328" s="2">
        <v>168500</v>
      </c>
      <c r="R328" s="2">
        <v>232600</v>
      </c>
      <c r="S328" s="2">
        <v>144000</v>
      </c>
    </row>
    <row r="329" spans="8:19" x14ac:dyDescent="0.2">
      <c r="H329" s="4">
        <v>821</v>
      </c>
      <c r="I329" s="2">
        <v>183000</v>
      </c>
      <c r="K329" s="4">
        <v>633</v>
      </c>
      <c r="L329" s="2">
        <v>82500</v>
      </c>
      <c r="R329" s="2">
        <v>109500</v>
      </c>
      <c r="S329" s="2">
        <v>85000</v>
      </c>
    </row>
    <row r="330" spans="8:19" x14ac:dyDescent="0.2">
      <c r="H330" s="4">
        <v>823</v>
      </c>
      <c r="I330" s="2">
        <v>225000</v>
      </c>
      <c r="K330" s="4">
        <v>634</v>
      </c>
      <c r="L330" s="2">
        <v>139400</v>
      </c>
      <c r="R330" s="2">
        <v>189000</v>
      </c>
      <c r="S330" s="2">
        <v>152000</v>
      </c>
    </row>
    <row r="331" spans="8:19" x14ac:dyDescent="0.2">
      <c r="H331" s="4">
        <v>825</v>
      </c>
      <c r="I331" s="2">
        <v>232600</v>
      </c>
      <c r="K331" s="4">
        <v>635</v>
      </c>
      <c r="L331" s="2">
        <v>144000</v>
      </c>
      <c r="R331" s="2">
        <v>147400</v>
      </c>
      <c r="S331" s="2">
        <v>143250</v>
      </c>
    </row>
    <row r="332" spans="8:19" x14ac:dyDescent="0.2">
      <c r="H332" s="4">
        <v>827</v>
      </c>
      <c r="I332" s="2">
        <v>109500</v>
      </c>
      <c r="K332" s="4">
        <v>639</v>
      </c>
      <c r="L332" s="2">
        <v>85000</v>
      </c>
      <c r="R332" s="2">
        <v>151000</v>
      </c>
      <c r="S332" s="2">
        <v>98300</v>
      </c>
    </row>
    <row r="333" spans="8:19" x14ac:dyDescent="0.2">
      <c r="H333" s="4">
        <v>828</v>
      </c>
      <c r="I333" s="2">
        <v>189000</v>
      </c>
      <c r="K333" s="4">
        <v>644</v>
      </c>
      <c r="L333" s="2">
        <v>152000</v>
      </c>
      <c r="R333" s="2">
        <v>237000</v>
      </c>
      <c r="S333" s="2">
        <v>155000</v>
      </c>
    </row>
    <row r="334" spans="8:19" x14ac:dyDescent="0.2">
      <c r="H334" s="4">
        <v>830</v>
      </c>
      <c r="I334" s="2">
        <v>147400</v>
      </c>
      <c r="K334" s="4">
        <v>646</v>
      </c>
      <c r="L334" s="2">
        <v>143250</v>
      </c>
      <c r="R334" s="2">
        <v>128000</v>
      </c>
      <c r="S334" s="2">
        <v>155000</v>
      </c>
    </row>
    <row r="335" spans="8:19" x14ac:dyDescent="0.2">
      <c r="H335" s="4">
        <v>832</v>
      </c>
      <c r="I335" s="2">
        <v>151000</v>
      </c>
      <c r="K335" s="4">
        <v>647</v>
      </c>
      <c r="L335" s="2">
        <v>98300</v>
      </c>
      <c r="R335" s="2">
        <v>144000</v>
      </c>
      <c r="S335" s="2">
        <v>84500</v>
      </c>
    </row>
    <row r="336" spans="8:19" x14ac:dyDescent="0.2">
      <c r="H336" s="4">
        <v>833</v>
      </c>
      <c r="I336" s="2">
        <v>237000</v>
      </c>
      <c r="K336" s="4">
        <v>648</v>
      </c>
      <c r="L336" s="2">
        <v>155000</v>
      </c>
      <c r="R336" s="2">
        <v>157500</v>
      </c>
      <c r="S336" s="2">
        <v>108000</v>
      </c>
    </row>
    <row r="337" spans="8:19" x14ac:dyDescent="0.2">
      <c r="H337" s="4">
        <v>836</v>
      </c>
      <c r="I337" s="2">
        <v>128000</v>
      </c>
      <c r="K337" s="4">
        <v>649</v>
      </c>
      <c r="L337" s="2">
        <v>155000</v>
      </c>
      <c r="R337" s="2">
        <v>213000</v>
      </c>
      <c r="S337" s="2">
        <v>135000</v>
      </c>
    </row>
    <row r="338" spans="8:19" x14ac:dyDescent="0.2">
      <c r="H338" s="4">
        <v>839</v>
      </c>
      <c r="I338" s="2">
        <v>144000</v>
      </c>
      <c r="K338" s="4">
        <v>650</v>
      </c>
      <c r="L338" s="2">
        <v>84500</v>
      </c>
      <c r="R338" s="2">
        <v>131500</v>
      </c>
      <c r="S338" s="2">
        <v>88000</v>
      </c>
    </row>
    <row r="339" spans="8:19" x14ac:dyDescent="0.2">
      <c r="H339" s="4">
        <v>842</v>
      </c>
      <c r="I339" s="2">
        <v>157500</v>
      </c>
      <c r="K339" s="4">
        <v>652</v>
      </c>
      <c r="L339" s="2">
        <v>108000</v>
      </c>
      <c r="R339" s="2">
        <v>215000</v>
      </c>
      <c r="S339" s="2">
        <v>149000</v>
      </c>
    </row>
    <row r="340" spans="8:19" x14ac:dyDescent="0.2">
      <c r="H340" s="4">
        <v>847</v>
      </c>
      <c r="I340" s="2">
        <v>213000</v>
      </c>
      <c r="K340" s="4">
        <v>654</v>
      </c>
      <c r="L340" s="2">
        <v>135000</v>
      </c>
      <c r="R340" s="2">
        <v>250000</v>
      </c>
      <c r="S340" s="2">
        <v>97500</v>
      </c>
    </row>
    <row r="341" spans="8:19" x14ac:dyDescent="0.2">
      <c r="H341" s="4">
        <v>851</v>
      </c>
      <c r="I341" s="2">
        <v>131500</v>
      </c>
      <c r="K341" s="4">
        <v>656</v>
      </c>
      <c r="L341" s="2">
        <v>88000</v>
      </c>
      <c r="R341" s="2">
        <v>189950</v>
      </c>
      <c r="S341" s="2">
        <v>167000</v>
      </c>
    </row>
    <row r="342" spans="8:19" x14ac:dyDescent="0.2">
      <c r="H342" s="4">
        <v>852</v>
      </c>
      <c r="I342" s="2">
        <v>215000</v>
      </c>
      <c r="K342" s="4">
        <v>658</v>
      </c>
      <c r="L342" s="2">
        <v>149000</v>
      </c>
      <c r="R342" s="2">
        <v>250580</v>
      </c>
      <c r="S342" s="2">
        <v>197900</v>
      </c>
    </row>
    <row r="343" spans="8:19" x14ac:dyDescent="0.2">
      <c r="H343" s="4">
        <v>860</v>
      </c>
      <c r="I343" s="2">
        <v>250000</v>
      </c>
      <c r="K343" s="4">
        <v>659</v>
      </c>
      <c r="L343" s="2">
        <v>97500</v>
      </c>
      <c r="R343" s="2">
        <v>248900</v>
      </c>
      <c r="S343" s="2">
        <v>110000</v>
      </c>
    </row>
    <row r="344" spans="8:19" x14ac:dyDescent="0.2">
      <c r="H344" s="4">
        <v>861</v>
      </c>
      <c r="I344" s="2">
        <v>189950</v>
      </c>
      <c r="K344" s="4">
        <v>660</v>
      </c>
      <c r="L344" s="2">
        <v>167000</v>
      </c>
      <c r="R344" s="2">
        <v>236000</v>
      </c>
      <c r="S344" s="2">
        <v>137500</v>
      </c>
    </row>
    <row r="345" spans="8:19" x14ac:dyDescent="0.2">
      <c r="H345" s="4">
        <v>865</v>
      </c>
      <c r="I345" s="2">
        <v>250580</v>
      </c>
      <c r="K345" s="4">
        <v>661</v>
      </c>
      <c r="L345" s="2">
        <v>197900</v>
      </c>
      <c r="R345" s="2">
        <v>200500</v>
      </c>
      <c r="S345" s="2">
        <v>129000</v>
      </c>
    </row>
    <row r="346" spans="8:19" x14ac:dyDescent="0.2">
      <c r="H346" s="4">
        <v>867</v>
      </c>
      <c r="I346" s="2">
        <v>248900</v>
      </c>
      <c r="K346" s="4">
        <v>663</v>
      </c>
      <c r="L346" s="2">
        <v>110000</v>
      </c>
      <c r="R346" s="2">
        <v>116000</v>
      </c>
      <c r="S346" s="2">
        <v>168000</v>
      </c>
    </row>
    <row r="347" spans="8:19" x14ac:dyDescent="0.2">
      <c r="H347" s="4">
        <v>870</v>
      </c>
      <c r="I347" s="2">
        <v>236000</v>
      </c>
      <c r="K347" s="4">
        <v>664</v>
      </c>
      <c r="L347" s="2">
        <v>137500</v>
      </c>
      <c r="R347" s="2">
        <v>148000</v>
      </c>
      <c r="S347" s="2">
        <v>103600</v>
      </c>
    </row>
    <row r="348" spans="8:19" x14ac:dyDescent="0.2">
      <c r="H348" s="4">
        <v>872</v>
      </c>
      <c r="I348" s="2">
        <v>200500</v>
      </c>
      <c r="K348" s="4">
        <v>667</v>
      </c>
      <c r="L348" s="2">
        <v>129000</v>
      </c>
      <c r="R348" s="2">
        <v>187500</v>
      </c>
      <c r="S348" s="2">
        <v>165000</v>
      </c>
    </row>
    <row r="349" spans="8:19" x14ac:dyDescent="0.2">
      <c r="H349" s="4">
        <v>873</v>
      </c>
      <c r="I349" s="2">
        <v>116000</v>
      </c>
      <c r="K349" s="4">
        <v>669</v>
      </c>
      <c r="L349" s="2">
        <v>168000</v>
      </c>
      <c r="R349" s="2">
        <v>328900</v>
      </c>
      <c r="S349" s="2">
        <v>140000</v>
      </c>
    </row>
    <row r="350" spans="8:19" x14ac:dyDescent="0.2">
      <c r="H350" s="4">
        <v>879</v>
      </c>
      <c r="I350" s="2">
        <v>148000</v>
      </c>
      <c r="K350" s="4">
        <v>672</v>
      </c>
      <c r="L350" s="2">
        <v>103600</v>
      </c>
      <c r="R350" s="2">
        <v>268000</v>
      </c>
      <c r="S350" s="2">
        <v>148500</v>
      </c>
    </row>
    <row r="351" spans="8:19" x14ac:dyDescent="0.2">
      <c r="H351" s="4">
        <v>882</v>
      </c>
      <c r="I351" s="2">
        <v>187500</v>
      </c>
      <c r="K351" s="4">
        <v>673</v>
      </c>
      <c r="L351" s="2">
        <v>165000</v>
      </c>
      <c r="R351" s="2">
        <v>180000</v>
      </c>
      <c r="S351" s="2">
        <v>87000</v>
      </c>
    </row>
    <row r="352" spans="8:19" x14ac:dyDescent="0.2">
      <c r="H352" s="4">
        <v>886</v>
      </c>
      <c r="I352" s="2">
        <v>328900</v>
      </c>
      <c r="K352" s="4">
        <v>675</v>
      </c>
      <c r="L352" s="2">
        <v>140000</v>
      </c>
      <c r="R352" s="2">
        <v>240000</v>
      </c>
      <c r="S352" s="2">
        <v>128500</v>
      </c>
    </row>
    <row r="353" spans="8:19" x14ac:dyDescent="0.2">
      <c r="H353" s="4">
        <v>889</v>
      </c>
      <c r="I353" s="2">
        <v>268000</v>
      </c>
      <c r="K353" s="4">
        <v>676</v>
      </c>
      <c r="L353" s="2">
        <v>148500</v>
      </c>
      <c r="R353" s="2">
        <v>255000</v>
      </c>
      <c r="S353" s="2">
        <v>143000</v>
      </c>
    </row>
    <row r="354" spans="8:19" x14ac:dyDescent="0.2">
      <c r="H354" s="4">
        <v>903</v>
      </c>
      <c r="I354" s="2">
        <v>180000</v>
      </c>
      <c r="K354" s="4">
        <v>677</v>
      </c>
      <c r="L354" s="2">
        <v>87000</v>
      </c>
      <c r="R354" s="2">
        <v>250000</v>
      </c>
      <c r="S354" s="2">
        <v>159434</v>
      </c>
    </row>
    <row r="355" spans="8:19" x14ac:dyDescent="0.2">
      <c r="H355" s="4">
        <v>904</v>
      </c>
      <c r="I355" s="2">
        <v>240000</v>
      </c>
      <c r="K355" s="4">
        <v>680</v>
      </c>
      <c r="L355" s="2">
        <v>128500</v>
      </c>
      <c r="R355" s="2">
        <v>174000</v>
      </c>
      <c r="S355" s="2">
        <v>221000</v>
      </c>
    </row>
    <row r="356" spans="8:19" x14ac:dyDescent="0.2">
      <c r="H356" s="4">
        <v>907</v>
      </c>
      <c r="I356" s="2">
        <v>255000</v>
      </c>
      <c r="K356" s="4">
        <v>681</v>
      </c>
      <c r="L356" s="2">
        <v>143000</v>
      </c>
      <c r="R356" s="2">
        <v>143500</v>
      </c>
      <c r="S356" s="2">
        <v>108480</v>
      </c>
    </row>
    <row r="357" spans="8:19" x14ac:dyDescent="0.2">
      <c r="H357" s="4">
        <v>908</v>
      </c>
      <c r="I357" s="2">
        <v>250000</v>
      </c>
      <c r="K357" s="4">
        <v>682</v>
      </c>
      <c r="L357" s="2">
        <v>159434</v>
      </c>
      <c r="R357" s="2">
        <v>173733</v>
      </c>
      <c r="S357" s="2">
        <v>141500</v>
      </c>
    </row>
    <row r="358" spans="8:19" x14ac:dyDescent="0.2">
      <c r="H358" s="4">
        <v>910</v>
      </c>
      <c r="I358" s="2">
        <v>174000</v>
      </c>
      <c r="K358" s="4">
        <v>685</v>
      </c>
      <c r="L358" s="2">
        <v>221000</v>
      </c>
      <c r="R358" s="2">
        <v>238000</v>
      </c>
      <c r="S358" s="2">
        <v>89000</v>
      </c>
    </row>
    <row r="359" spans="8:19" x14ac:dyDescent="0.2">
      <c r="H359" s="4">
        <v>912</v>
      </c>
      <c r="I359" s="2">
        <v>143500</v>
      </c>
      <c r="K359" s="4">
        <v>694</v>
      </c>
      <c r="L359" s="2">
        <v>108480</v>
      </c>
      <c r="R359" s="2">
        <v>201000</v>
      </c>
      <c r="S359" s="2">
        <v>123500</v>
      </c>
    </row>
    <row r="360" spans="8:19" x14ac:dyDescent="0.2">
      <c r="H360" s="4">
        <v>915</v>
      </c>
      <c r="I360" s="2">
        <v>173733</v>
      </c>
      <c r="K360" s="4">
        <v>695</v>
      </c>
      <c r="L360" s="2">
        <v>141500</v>
      </c>
      <c r="R360" s="2">
        <v>169990</v>
      </c>
      <c r="S360" s="2">
        <v>138500</v>
      </c>
    </row>
    <row r="361" spans="8:19" x14ac:dyDescent="0.2">
      <c r="H361" s="4">
        <v>919</v>
      </c>
      <c r="I361" s="2">
        <v>238000</v>
      </c>
      <c r="K361" s="4">
        <v>697</v>
      </c>
      <c r="L361" s="2">
        <v>89000</v>
      </c>
      <c r="R361" s="2">
        <v>193000</v>
      </c>
      <c r="S361" s="2">
        <v>140000</v>
      </c>
    </row>
    <row r="362" spans="8:19" x14ac:dyDescent="0.2">
      <c r="H362" s="4">
        <v>921</v>
      </c>
      <c r="I362" s="2">
        <v>201000</v>
      </c>
      <c r="K362" s="4">
        <v>698</v>
      </c>
      <c r="L362" s="2">
        <v>123500</v>
      </c>
      <c r="R362" s="2">
        <v>222000</v>
      </c>
      <c r="S362" s="2">
        <v>109900</v>
      </c>
    </row>
    <row r="363" spans="8:19" x14ac:dyDescent="0.2">
      <c r="H363" s="4">
        <v>923</v>
      </c>
      <c r="I363" s="2">
        <v>169990</v>
      </c>
      <c r="K363" s="4">
        <v>699</v>
      </c>
      <c r="L363" s="2">
        <v>138500</v>
      </c>
      <c r="R363" s="2">
        <v>201000</v>
      </c>
      <c r="S363" s="2">
        <v>52000</v>
      </c>
    </row>
    <row r="364" spans="8:19" x14ac:dyDescent="0.2">
      <c r="H364" s="4">
        <v>924</v>
      </c>
      <c r="I364" s="2">
        <v>193000</v>
      </c>
      <c r="K364" s="4">
        <v>702</v>
      </c>
      <c r="L364" s="2">
        <v>140000</v>
      </c>
      <c r="R364" s="2">
        <v>190000</v>
      </c>
      <c r="S364" s="2">
        <v>102776</v>
      </c>
    </row>
    <row r="365" spans="8:19" x14ac:dyDescent="0.2">
      <c r="H365" s="4">
        <v>930</v>
      </c>
      <c r="I365" s="2">
        <v>222000</v>
      </c>
      <c r="K365" s="4">
        <v>710</v>
      </c>
      <c r="L365" s="2">
        <v>109900</v>
      </c>
      <c r="R365" s="2">
        <v>242000</v>
      </c>
      <c r="S365" s="2">
        <v>129000</v>
      </c>
    </row>
    <row r="366" spans="8:19" x14ac:dyDescent="0.2">
      <c r="H366" s="4">
        <v>931</v>
      </c>
      <c r="I366" s="2">
        <v>201000</v>
      </c>
      <c r="K366" s="4">
        <v>711</v>
      </c>
      <c r="L366" s="2">
        <v>52000</v>
      </c>
      <c r="R366" s="2">
        <v>184900</v>
      </c>
      <c r="S366" s="2">
        <v>165000</v>
      </c>
    </row>
    <row r="367" spans="8:19" x14ac:dyDescent="0.2">
      <c r="H367" s="4">
        <v>934</v>
      </c>
      <c r="I367" s="2">
        <v>190000</v>
      </c>
      <c r="K367" s="4">
        <v>712</v>
      </c>
      <c r="L367" s="2">
        <v>102776</v>
      </c>
      <c r="R367" s="2">
        <v>253000</v>
      </c>
      <c r="S367" s="2">
        <v>159500</v>
      </c>
    </row>
    <row r="368" spans="8:19" x14ac:dyDescent="0.2">
      <c r="H368" s="4">
        <v>935</v>
      </c>
      <c r="I368" s="2">
        <v>242000</v>
      </c>
      <c r="K368" s="4">
        <v>714</v>
      </c>
      <c r="L368" s="2">
        <v>129000</v>
      </c>
      <c r="R368" s="2">
        <v>239799</v>
      </c>
      <c r="S368" s="2">
        <v>128500</v>
      </c>
    </row>
    <row r="369" spans="8:19" x14ac:dyDescent="0.2">
      <c r="H369" s="4">
        <v>937</v>
      </c>
      <c r="I369" s="2">
        <v>184900</v>
      </c>
      <c r="K369" s="4">
        <v>716</v>
      </c>
      <c r="L369" s="2">
        <v>165000</v>
      </c>
      <c r="R369" s="2">
        <v>214000</v>
      </c>
      <c r="S369" s="2">
        <v>124500</v>
      </c>
    </row>
    <row r="370" spans="8:19" x14ac:dyDescent="0.2">
      <c r="H370" s="4">
        <v>938</v>
      </c>
      <c r="I370" s="2">
        <v>253000</v>
      </c>
      <c r="K370" s="4">
        <v>717</v>
      </c>
      <c r="L370" s="2">
        <v>159500</v>
      </c>
      <c r="R370" s="2">
        <v>137500</v>
      </c>
      <c r="S370" s="2">
        <v>135000</v>
      </c>
    </row>
    <row r="371" spans="8:19" x14ac:dyDescent="0.2">
      <c r="H371" s="4">
        <v>939</v>
      </c>
      <c r="I371" s="2">
        <v>239799</v>
      </c>
      <c r="K371" s="4">
        <v>720</v>
      </c>
      <c r="L371" s="2">
        <v>128500</v>
      </c>
      <c r="R371" s="2">
        <v>270000</v>
      </c>
      <c r="S371" s="2">
        <v>110000</v>
      </c>
    </row>
    <row r="372" spans="8:19" x14ac:dyDescent="0.2">
      <c r="H372" s="4">
        <v>942</v>
      </c>
      <c r="I372" s="2">
        <v>214000</v>
      </c>
      <c r="K372" s="4">
        <v>723</v>
      </c>
      <c r="L372" s="2">
        <v>124500</v>
      </c>
      <c r="R372" s="2">
        <v>192500</v>
      </c>
      <c r="S372" s="2">
        <v>103000</v>
      </c>
    </row>
    <row r="373" spans="8:19" x14ac:dyDescent="0.2">
      <c r="H373" s="4">
        <v>945</v>
      </c>
      <c r="I373" s="2">
        <v>137500</v>
      </c>
      <c r="K373" s="4">
        <v>724</v>
      </c>
      <c r="L373" s="2">
        <v>135000</v>
      </c>
      <c r="R373" s="2">
        <v>197500</v>
      </c>
      <c r="S373" s="2">
        <v>131400</v>
      </c>
    </row>
    <row r="374" spans="8:19" x14ac:dyDescent="0.2">
      <c r="H374" s="4">
        <v>948</v>
      </c>
      <c r="I374" s="2">
        <v>270000</v>
      </c>
      <c r="K374" s="4">
        <v>729</v>
      </c>
      <c r="L374" s="2">
        <v>110000</v>
      </c>
      <c r="R374" s="2">
        <v>129000</v>
      </c>
      <c r="S374" s="2">
        <v>108000</v>
      </c>
    </row>
    <row r="375" spans="8:19" x14ac:dyDescent="0.2">
      <c r="H375" s="4">
        <v>949</v>
      </c>
      <c r="I375" s="2">
        <v>192500</v>
      </c>
      <c r="K375" s="4">
        <v>730</v>
      </c>
      <c r="L375" s="2">
        <v>103000</v>
      </c>
      <c r="R375" s="2">
        <v>185000</v>
      </c>
      <c r="S375" s="2">
        <v>163000</v>
      </c>
    </row>
    <row r="376" spans="8:19" x14ac:dyDescent="0.2">
      <c r="H376" s="4">
        <v>950</v>
      </c>
      <c r="I376" s="2">
        <v>197500</v>
      </c>
      <c r="K376" s="4">
        <v>734</v>
      </c>
      <c r="L376" s="2">
        <v>131400</v>
      </c>
      <c r="R376" s="2">
        <v>155000</v>
      </c>
      <c r="S376" s="2">
        <v>93500</v>
      </c>
    </row>
    <row r="377" spans="8:19" x14ac:dyDescent="0.2">
      <c r="H377" s="4">
        <v>951</v>
      </c>
      <c r="I377" s="2">
        <v>129000</v>
      </c>
      <c r="K377" s="4">
        <v>735</v>
      </c>
      <c r="L377" s="2">
        <v>108000</v>
      </c>
      <c r="R377" s="2">
        <v>155000</v>
      </c>
      <c r="S377" s="2">
        <v>179000</v>
      </c>
    </row>
    <row r="378" spans="8:19" x14ac:dyDescent="0.2">
      <c r="H378" s="4">
        <v>959</v>
      </c>
      <c r="I378" s="2">
        <v>185000</v>
      </c>
      <c r="K378" s="4">
        <v>736</v>
      </c>
      <c r="L378" s="2">
        <v>163000</v>
      </c>
      <c r="R378" s="2">
        <v>214900</v>
      </c>
      <c r="S378" s="2">
        <v>132000</v>
      </c>
    </row>
    <row r="379" spans="8:19" x14ac:dyDescent="0.2">
      <c r="H379" s="4">
        <v>960</v>
      </c>
      <c r="I379" s="2">
        <v>155000</v>
      </c>
      <c r="K379" s="4">
        <v>737</v>
      </c>
      <c r="L379" s="2">
        <v>93500</v>
      </c>
      <c r="R379" s="2">
        <v>178900</v>
      </c>
      <c r="S379" s="2">
        <v>179000</v>
      </c>
    </row>
    <row r="380" spans="8:19" x14ac:dyDescent="0.2">
      <c r="H380" s="4">
        <v>963</v>
      </c>
      <c r="I380" s="2">
        <v>155000</v>
      </c>
      <c r="K380" s="4">
        <v>739</v>
      </c>
      <c r="L380" s="2">
        <v>179000</v>
      </c>
      <c r="R380" s="2">
        <v>173000</v>
      </c>
      <c r="S380" s="2">
        <v>175000</v>
      </c>
    </row>
    <row r="381" spans="8:19" x14ac:dyDescent="0.2">
      <c r="H381" s="4">
        <v>965</v>
      </c>
      <c r="I381" s="2">
        <v>214900</v>
      </c>
      <c r="K381" s="4">
        <v>741</v>
      </c>
      <c r="L381" s="2">
        <v>132000</v>
      </c>
      <c r="R381" s="2">
        <v>182000</v>
      </c>
      <c r="S381" s="2">
        <v>98000</v>
      </c>
    </row>
    <row r="382" spans="8:19" x14ac:dyDescent="0.2">
      <c r="H382" s="4">
        <v>966</v>
      </c>
      <c r="I382" s="2">
        <v>178900</v>
      </c>
      <c r="K382" s="4">
        <v>743</v>
      </c>
      <c r="L382" s="2">
        <v>179000</v>
      </c>
      <c r="R382" s="2">
        <v>167500</v>
      </c>
      <c r="S382" s="2">
        <v>96500</v>
      </c>
    </row>
    <row r="383" spans="8:19" x14ac:dyDescent="0.2">
      <c r="H383" s="4">
        <v>972</v>
      </c>
      <c r="I383" s="2">
        <v>173000</v>
      </c>
      <c r="K383" s="4">
        <v>744</v>
      </c>
      <c r="L383" s="2">
        <v>175000</v>
      </c>
      <c r="R383" s="2">
        <v>165000</v>
      </c>
      <c r="S383" s="2">
        <v>172500</v>
      </c>
    </row>
    <row r="384" spans="8:19" x14ac:dyDescent="0.2">
      <c r="H384" s="4">
        <v>974</v>
      </c>
      <c r="I384" s="2">
        <v>182000</v>
      </c>
      <c r="K384" s="4">
        <v>750</v>
      </c>
      <c r="L384" s="2">
        <v>98000</v>
      </c>
      <c r="R384" s="2">
        <v>199900</v>
      </c>
      <c r="S384" s="2">
        <v>158900</v>
      </c>
    </row>
    <row r="385" spans="8:19" x14ac:dyDescent="0.2">
      <c r="H385" s="4">
        <v>975</v>
      </c>
      <c r="I385" s="2">
        <v>167500</v>
      </c>
      <c r="K385" s="4">
        <v>751</v>
      </c>
      <c r="L385" s="2">
        <v>96500</v>
      </c>
      <c r="R385" s="2">
        <v>336000</v>
      </c>
      <c r="S385" s="2">
        <v>179400</v>
      </c>
    </row>
    <row r="386" spans="8:19" x14ac:dyDescent="0.2">
      <c r="H386" s="4">
        <v>976</v>
      </c>
      <c r="I386" s="2">
        <v>165000</v>
      </c>
      <c r="K386" s="4">
        <v>756</v>
      </c>
      <c r="L386" s="2">
        <v>172500</v>
      </c>
      <c r="R386" s="2">
        <v>159895</v>
      </c>
      <c r="S386" s="2">
        <v>127500</v>
      </c>
    </row>
    <row r="387" spans="8:19" x14ac:dyDescent="0.2">
      <c r="H387" s="4">
        <v>978</v>
      </c>
      <c r="I387" s="2">
        <v>199900</v>
      </c>
      <c r="K387" s="4">
        <v>758</v>
      </c>
      <c r="L387" s="2">
        <v>158900</v>
      </c>
      <c r="R387" s="2">
        <v>255900</v>
      </c>
      <c r="S387" s="2">
        <v>196500</v>
      </c>
    </row>
    <row r="388" spans="8:19" x14ac:dyDescent="0.2">
      <c r="H388" s="4">
        <v>982</v>
      </c>
      <c r="I388" s="2">
        <v>336000</v>
      </c>
      <c r="K388" s="4">
        <v>759</v>
      </c>
      <c r="L388" s="2">
        <v>179400</v>
      </c>
      <c r="R388" s="2">
        <v>126000</v>
      </c>
      <c r="S388" s="2">
        <v>160000</v>
      </c>
    </row>
    <row r="389" spans="8:19" x14ac:dyDescent="0.2">
      <c r="H389" s="4">
        <v>983</v>
      </c>
      <c r="I389" s="2">
        <v>159895</v>
      </c>
      <c r="K389" s="4">
        <v>761</v>
      </c>
      <c r="L389" s="2">
        <v>127500</v>
      </c>
      <c r="R389" s="2">
        <v>117000</v>
      </c>
      <c r="S389" s="2">
        <v>134900</v>
      </c>
    </row>
    <row r="390" spans="8:19" x14ac:dyDescent="0.2">
      <c r="H390" s="4">
        <v>984</v>
      </c>
      <c r="I390" s="2">
        <v>255900</v>
      </c>
      <c r="K390" s="4">
        <v>767</v>
      </c>
      <c r="L390" s="2">
        <v>196500</v>
      </c>
      <c r="R390" s="2">
        <v>195000</v>
      </c>
      <c r="S390" s="2">
        <v>102000</v>
      </c>
    </row>
    <row r="391" spans="8:19" x14ac:dyDescent="0.2">
      <c r="H391" s="4">
        <v>985</v>
      </c>
      <c r="I391" s="2">
        <v>126000</v>
      </c>
      <c r="K391" s="4">
        <v>768</v>
      </c>
      <c r="L391" s="2">
        <v>160000</v>
      </c>
      <c r="R391" s="2">
        <v>197000</v>
      </c>
      <c r="S391" s="2">
        <v>107000</v>
      </c>
    </row>
    <row r="392" spans="8:19" x14ac:dyDescent="0.2">
      <c r="H392" s="4">
        <v>987</v>
      </c>
      <c r="I392" s="2">
        <v>117000</v>
      </c>
      <c r="K392" s="4">
        <v>771</v>
      </c>
      <c r="L392" s="2">
        <v>134900</v>
      </c>
      <c r="R392" s="2">
        <v>348000</v>
      </c>
      <c r="S392" s="2">
        <v>114500</v>
      </c>
    </row>
    <row r="393" spans="8:19" x14ac:dyDescent="0.2">
      <c r="H393" s="4">
        <v>989</v>
      </c>
      <c r="I393" s="2">
        <v>195000</v>
      </c>
      <c r="K393" s="4">
        <v>772</v>
      </c>
      <c r="L393" s="2">
        <v>102000</v>
      </c>
      <c r="R393" s="2">
        <v>168000</v>
      </c>
      <c r="S393" s="2">
        <v>162000</v>
      </c>
    </row>
    <row r="394" spans="8:19" x14ac:dyDescent="0.2">
      <c r="H394" s="4">
        <v>990</v>
      </c>
      <c r="I394" s="2">
        <v>197000</v>
      </c>
      <c r="K394" s="4">
        <v>773</v>
      </c>
      <c r="L394" s="2">
        <v>107000</v>
      </c>
      <c r="R394" s="2">
        <v>187000</v>
      </c>
      <c r="S394" s="2">
        <v>142500</v>
      </c>
    </row>
    <row r="395" spans="8:19" x14ac:dyDescent="0.2">
      <c r="H395" s="4">
        <v>991</v>
      </c>
      <c r="I395" s="2">
        <v>348000</v>
      </c>
      <c r="K395" s="4">
        <v>774</v>
      </c>
      <c r="L395" s="2">
        <v>114500</v>
      </c>
      <c r="R395" s="2">
        <v>173900</v>
      </c>
      <c r="S395" s="2">
        <v>144000</v>
      </c>
    </row>
    <row r="396" spans="8:19" x14ac:dyDescent="0.2">
      <c r="H396" s="4">
        <v>992</v>
      </c>
      <c r="I396" s="2">
        <v>168000</v>
      </c>
      <c r="K396" s="4">
        <v>776</v>
      </c>
      <c r="L396" s="2">
        <v>162000</v>
      </c>
      <c r="R396" s="2">
        <v>206000</v>
      </c>
      <c r="S396" s="2">
        <v>135000</v>
      </c>
    </row>
    <row r="397" spans="8:19" x14ac:dyDescent="0.2">
      <c r="H397" s="4">
        <v>993</v>
      </c>
      <c r="I397" s="2">
        <v>187000</v>
      </c>
      <c r="K397" s="4">
        <v>778</v>
      </c>
      <c r="L397" s="2">
        <v>142500</v>
      </c>
      <c r="R397" s="2">
        <v>232000</v>
      </c>
      <c r="S397" s="2">
        <v>176000</v>
      </c>
    </row>
    <row r="398" spans="8:19" x14ac:dyDescent="0.2">
      <c r="H398" s="4">
        <v>994</v>
      </c>
      <c r="I398" s="2">
        <v>173900</v>
      </c>
      <c r="K398" s="4">
        <v>779</v>
      </c>
      <c r="L398" s="2">
        <v>144000</v>
      </c>
      <c r="R398" s="2">
        <v>181000</v>
      </c>
      <c r="S398" s="2">
        <v>128000</v>
      </c>
    </row>
    <row r="399" spans="8:19" x14ac:dyDescent="0.2">
      <c r="H399" s="4">
        <v>1000</v>
      </c>
      <c r="I399" s="2">
        <v>206000</v>
      </c>
      <c r="K399" s="4">
        <v>780</v>
      </c>
      <c r="L399" s="2">
        <v>135000</v>
      </c>
      <c r="R399" s="2">
        <v>240000</v>
      </c>
      <c r="S399" s="2">
        <v>161500</v>
      </c>
    </row>
    <row r="400" spans="8:19" x14ac:dyDescent="0.2">
      <c r="H400" s="4">
        <v>1003</v>
      </c>
      <c r="I400" s="2">
        <v>232000</v>
      </c>
      <c r="K400" s="4">
        <v>781</v>
      </c>
      <c r="L400" s="2">
        <v>176000</v>
      </c>
      <c r="R400" s="2">
        <v>165000</v>
      </c>
      <c r="S400" s="2">
        <v>139000</v>
      </c>
    </row>
    <row r="401" spans="8:19" x14ac:dyDescent="0.2">
      <c r="H401" s="4">
        <v>1005</v>
      </c>
      <c r="I401" s="2">
        <v>181000</v>
      </c>
      <c r="K401" s="4">
        <v>785</v>
      </c>
      <c r="L401" s="2">
        <v>128000</v>
      </c>
      <c r="R401" s="2">
        <v>227000</v>
      </c>
      <c r="S401" s="2">
        <v>107900</v>
      </c>
    </row>
    <row r="402" spans="8:19" x14ac:dyDescent="0.2">
      <c r="H402" s="4">
        <v>1009</v>
      </c>
      <c r="I402" s="2">
        <v>240000</v>
      </c>
      <c r="K402" s="4">
        <v>786</v>
      </c>
      <c r="L402" s="2">
        <v>161500</v>
      </c>
      <c r="R402" s="2">
        <v>203000</v>
      </c>
      <c r="S402" s="2">
        <v>146800</v>
      </c>
    </row>
    <row r="403" spans="8:19" x14ac:dyDescent="0.2">
      <c r="H403" s="4">
        <v>1013</v>
      </c>
      <c r="I403" s="2">
        <v>165000</v>
      </c>
      <c r="K403" s="4">
        <v>787</v>
      </c>
      <c r="L403" s="2">
        <v>139000</v>
      </c>
      <c r="R403" s="2">
        <v>187500</v>
      </c>
      <c r="S403" s="2">
        <v>269790</v>
      </c>
    </row>
    <row r="404" spans="8:19" x14ac:dyDescent="0.2">
      <c r="H404" s="4">
        <v>1016</v>
      </c>
      <c r="I404" s="2">
        <v>227000</v>
      </c>
      <c r="K404" s="4">
        <v>789</v>
      </c>
      <c r="L404" s="2">
        <v>107900</v>
      </c>
      <c r="R404" s="2">
        <v>160000</v>
      </c>
      <c r="S404" s="2">
        <v>171000</v>
      </c>
    </row>
    <row r="405" spans="8:19" x14ac:dyDescent="0.2">
      <c r="H405" s="4">
        <v>1017</v>
      </c>
      <c r="I405" s="2">
        <v>203000</v>
      </c>
      <c r="K405" s="4">
        <v>792</v>
      </c>
      <c r="L405" s="2">
        <v>146800</v>
      </c>
      <c r="R405" s="2">
        <v>213490</v>
      </c>
      <c r="S405" s="2">
        <v>143500</v>
      </c>
    </row>
    <row r="406" spans="8:19" x14ac:dyDescent="0.2">
      <c r="H406" s="4">
        <v>1018</v>
      </c>
      <c r="I406" s="2">
        <v>187500</v>
      </c>
      <c r="K406" s="4">
        <v>793</v>
      </c>
      <c r="L406" s="2">
        <v>269790</v>
      </c>
      <c r="R406" s="2">
        <v>176000</v>
      </c>
      <c r="S406" s="2">
        <v>110000</v>
      </c>
    </row>
    <row r="407" spans="8:19" x14ac:dyDescent="0.2">
      <c r="H407" s="4">
        <v>1019</v>
      </c>
      <c r="I407" s="2">
        <v>160000</v>
      </c>
      <c r="K407" s="4">
        <v>796</v>
      </c>
      <c r="L407" s="2">
        <v>171000</v>
      </c>
      <c r="R407" s="2">
        <v>194000</v>
      </c>
      <c r="S407" s="2">
        <v>109900</v>
      </c>
    </row>
    <row r="408" spans="8:19" x14ac:dyDescent="0.2">
      <c r="H408" s="4">
        <v>1020</v>
      </c>
      <c r="I408" s="2">
        <v>213490</v>
      </c>
      <c r="K408" s="4">
        <v>797</v>
      </c>
      <c r="L408" s="2">
        <v>143500</v>
      </c>
      <c r="R408" s="2">
        <v>191000</v>
      </c>
      <c r="S408" s="2">
        <v>118000</v>
      </c>
    </row>
    <row r="409" spans="8:19" x14ac:dyDescent="0.2">
      <c r="H409" s="4">
        <v>1021</v>
      </c>
      <c r="I409" s="2">
        <v>176000</v>
      </c>
      <c r="K409" s="4">
        <v>798</v>
      </c>
      <c r="L409" s="2">
        <v>110000</v>
      </c>
      <c r="R409" s="2">
        <v>287000</v>
      </c>
      <c r="S409" s="2">
        <v>135500</v>
      </c>
    </row>
    <row r="410" spans="8:19" x14ac:dyDescent="0.2">
      <c r="H410" s="4">
        <v>1022</v>
      </c>
      <c r="I410" s="2">
        <v>194000</v>
      </c>
      <c r="K410" s="4">
        <v>802</v>
      </c>
      <c r="L410" s="2">
        <v>109900</v>
      </c>
      <c r="R410" s="2">
        <v>293077</v>
      </c>
      <c r="S410" s="2">
        <v>159950</v>
      </c>
    </row>
    <row r="411" spans="8:19" x14ac:dyDescent="0.2">
      <c r="H411" s="4">
        <v>1024</v>
      </c>
      <c r="I411" s="2">
        <v>191000</v>
      </c>
      <c r="K411" s="4">
        <v>805</v>
      </c>
      <c r="L411" s="2">
        <v>118000</v>
      </c>
      <c r="R411" s="2">
        <v>310000</v>
      </c>
      <c r="S411" s="2">
        <v>106000</v>
      </c>
    </row>
    <row r="412" spans="8:19" x14ac:dyDescent="0.2">
      <c r="H412" s="4">
        <v>1025</v>
      </c>
      <c r="I412" s="2">
        <v>287000</v>
      </c>
      <c r="K412" s="4">
        <v>807</v>
      </c>
      <c r="L412" s="2">
        <v>135500</v>
      </c>
      <c r="R412" s="2">
        <v>230000</v>
      </c>
      <c r="S412" s="2">
        <v>157900</v>
      </c>
    </row>
    <row r="413" spans="8:19" x14ac:dyDescent="0.2">
      <c r="H413" s="4">
        <v>1028</v>
      </c>
      <c r="I413" s="2">
        <v>293077</v>
      </c>
      <c r="K413" s="4">
        <v>809</v>
      </c>
      <c r="L413" s="2">
        <v>159950</v>
      </c>
      <c r="R413" s="2">
        <v>287000</v>
      </c>
      <c r="S413" s="2">
        <v>137000</v>
      </c>
    </row>
    <row r="414" spans="8:19" x14ac:dyDescent="0.2">
      <c r="H414" s="4">
        <v>1033</v>
      </c>
      <c r="I414" s="2">
        <v>310000</v>
      </c>
      <c r="K414" s="4">
        <v>810</v>
      </c>
      <c r="L414" s="2">
        <v>106000</v>
      </c>
      <c r="R414" s="2">
        <v>173000</v>
      </c>
      <c r="S414" s="2">
        <v>155000</v>
      </c>
    </row>
    <row r="415" spans="8:19" x14ac:dyDescent="0.2">
      <c r="H415" s="4">
        <v>1034</v>
      </c>
      <c r="I415" s="2">
        <v>230000</v>
      </c>
      <c r="K415" s="4">
        <v>814</v>
      </c>
      <c r="L415" s="2">
        <v>157900</v>
      </c>
      <c r="R415" s="2">
        <v>196000</v>
      </c>
      <c r="S415" s="2">
        <v>93000</v>
      </c>
    </row>
    <row r="416" spans="8:19" x14ac:dyDescent="0.2">
      <c r="H416" s="4">
        <v>1038</v>
      </c>
      <c r="I416" s="2">
        <v>287000</v>
      </c>
      <c r="K416" s="4">
        <v>817</v>
      </c>
      <c r="L416" s="2">
        <v>137000</v>
      </c>
      <c r="R416" s="2">
        <v>262280</v>
      </c>
      <c r="S416" s="2">
        <v>139500</v>
      </c>
    </row>
    <row r="417" spans="8:19" x14ac:dyDescent="0.2">
      <c r="H417" s="4">
        <v>1042</v>
      </c>
      <c r="I417" s="2">
        <v>173000</v>
      </c>
      <c r="K417" s="4">
        <v>819</v>
      </c>
      <c r="L417" s="2">
        <v>155000</v>
      </c>
      <c r="R417" s="2">
        <v>278000</v>
      </c>
      <c r="S417" s="2">
        <v>185000</v>
      </c>
    </row>
    <row r="418" spans="8:19" x14ac:dyDescent="0.2">
      <c r="H418" s="4">
        <v>1043</v>
      </c>
      <c r="I418" s="2">
        <v>196000</v>
      </c>
      <c r="K418" s="4">
        <v>822</v>
      </c>
      <c r="L418" s="2">
        <v>93000</v>
      </c>
      <c r="R418" s="2">
        <v>84900</v>
      </c>
      <c r="S418" s="2">
        <v>166000</v>
      </c>
    </row>
    <row r="419" spans="8:19" x14ac:dyDescent="0.2">
      <c r="H419" s="4">
        <v>1044</v>
      </c>
      <c r="I419" s="2">
        <v>262280</v>
      </c>
      <c r="K419" s="4">
        <v>824</v>
      </c>
      <c r="L419" s="2">
        <v>139500</v>
      </c>
      <c r="R419" s="2">
        <v>176485</v>
      </c>
      <c r="S419" s="2">
        <v>167000</v>
      </c>
    </row>
    <row r="420" spans="8:19" x14ac:dyDescent="0.2">
      <c r="H420" s="4">
        <v>1045</v>
      </c>
      <c r="I420" s="2">
        <v>278000</v>
      </c>
      <c r="K420" s="4">
        <v>829</v>
      </c>
      <c r="L420" s="2">
        <v>185000</v>
      </c>
      <c r="R420" s="2">
        <v>200141</v>
      </c>
      <c r="S420" s="2">
        <v>139950</v>
      </c>
    </row>
    <row r="421" spans="8:19" x14ac:dyDescent="0.2">
      <c r="H421" s="4">
        <v>1050</v>
      </c>
      <c r="I421" s="2">
        <v>84900</v>
      </c>
      <c r="K421" s="4">
        <v>831</v>
      </c>
      <c r="L421" s="2">
        <v>166000</v>
      </c>
      <c r="R421" s="2">
        <v>255000</v>
      </c>
      <c r="S421" s="2">
        <v>153500</v>
      </c>
    </row>
    <row r="422" spans="8:19" x14ac:dyDescent="0.2">
      <c r="H422" s="4">
        <v>1051</v>
      </c>
      <c r="I422" s="2">
        <v>176485</v>
      </c>
      <c r="K422" s="4">
        <v>834</v>
      </c>
      <c r="L422" s="2">
        <v>167000</v>
      </c>
      <c r="R422" s="2">
        <v>185850</v>
      </c>
      <c r="S422" s="2">
        <v>100000</v>
      </c>
    </row>
    <row r="423" spans="8:19" x14ac:dyDescent="0.2">
      <c r="H423" s="4">
        <v>1052</v>
      </c>
      <c r="I423" s="2">
        <v>200141</v>
      </c>
      <c r="K423" s="4">
        <v>835</v>
      </c>
      <c r="L423" s="2">
        <v>139950</v>
      </c>
      <c r="R423" s="2">
        <v>248000</v>
      </c>
      <c r="S423" s="2">
        <v>130500</v>
      </c>
    </row>
    <row r="424" spans="8:19" x14ac:dyDescent="0.2">
      <c r="H424" s="4">
        <v>1055</v>
      </c>
      <c r="I424" s="2">
        <v>255000</v>
      </c>
      <c r="K424" s="4">
        <v>837</v>
      </c>
      <c r="L424" s="2">
        <v>153500</v>
      </c>
      <c r="R424" s="2">
        <v>213500</v>
      </c>
      <c r="S424" s="2">
        <v>174900</v>
      </c>
    </row>
    <row r="425" spans="8:19" x14ac:dyDescent="0.2">
      <c r="H425" s="4">
        <v>1057</v>
      </c>
      <c r="I425" s="2">
        <v>185850</v>
      </c>
      <c r="K425" s="4">
        <v>838</v>
      </c>
      <c r="L425" s="2">
        <v>100000</v>
      </c>
      <c r="R425" s="2">
        <v>110500</v>
      </c>
      <c r="S425" s="2">
        <v>141000</v>
      </c>
    </row>
    <row r="426" spans="8:19" x14ac:dyDescent="0.2">
      <c r="H426" s="4">
        <v>1058</v>
      </c>
      <c r="I426" s="2">
        <v>248000</v>
      </c>
      <c r="K426" s="4">
        <v>840</v>
      </c>
      <c r="L426" s="2">
        <v>130500</v>
      </c>
      <c r="R426" s="2">
        <v>328000</v>
      </c>
      <c r="S426" s="2">
        <v>153900</v>
      </c>
    </row>
    <row r="427" spans="8:19" x14ac:dyDescent="0.2">
      <c r="H427" s="4">
        <v>1061</v>
      </c>
      <c r="I427" s="2">
        <v>213500</v>
      </c>
      <c r="K427" s="4">
        <v>843</v>
      </c>
      <c r="L427" s="2">
        <v>174900</v>
      </c>
      <c r="R427" s="2">
        <v>135000</v>
      </c>
      <c r="S427" s="2">
        <v>171000</v>
      </c>
    </row>
    <row r="428" spans="8:19" x14ac:dyDescent="0.2">
      <c r="H428" s="4">
        <v>1064</v>
      </c>
      <c r="I428" s="2">
        <v>110500</v>
      </c>
      <c r="K428" s="4">
        <v>844</v>
      </c>
      <c r="L428" s="2">
        <v>141000</v>
      </c>
      <c r="R428" s="2">
        <v>194000</v>
      </c>
      <c r="S428" s="2">
        <v>133500</v>
      </c>
    </row>
    <row r="429" spans="8:19" x14ac:dyDescent="0.2">
      <c r="H429" s="4">
        <v>1066</v>
      </c>
      <c r="I429" s="2">
        <v>328000</v>
      </c>
      <c r="K429" s="4">
        <v>845</v>
      </c>
      <c r="L429" s="2">
        <v>153900</v>
      </c>
      <c r="R429" s="2">
        <v>170000</v>
      </c>
      <c r="S429" s="2">
        <v>240000</v>
      </c>
    </row>
    <row r="430" spans="8:19" x14ac:dyDescent="0.2">
      <c r="H430" s="4">
        <v>1070</v>
      </c>
      <c r="I430" s="2">
        <v>135000</v>
      </c>
      <c r="K430" s="4">
        <v>846</v>
      </c>
      <c r="L430" s="2">
        <v>171000</v>
      </c>
      <c r="R430" s="2">
        <v>155900</v>
      </c>
      <c r="S430" s="2">
        <v>187000</v>
      </c>
    </row>
    <row r="431" spans="8:19" x14ac:dyDescent="0.2">
      <c r="H431" s="4">
        <v>1075</v>
      </c>
      <c r="I431" s="2">
        <v>194000</v>
      </c>
      <c r="K431" s="4">
        <v>848</v>
      </c>
      <c r="L431" s="2">
        <v>133500</v>
      </c>
      <c r="R431" s="2">
        <v>145000</v>
      </c>
      <c r="S431" s="2">
        <v>164000</v>
      </c>
    </row>
    <row r="432" spans="8:19" x14ac:dyDescent="0.2">
      <c r="H432" s="4">
        <v>1077</v>
      </c>
      <c r="I432" s="2">
        <v>170000</v>
      </c>
      <c r="K432" s="4">
        <v>849</v>
      </c>
      <c r="L432" s="2">
        <v>240000</v>
      </c>
      <c r="R432" s="2">
        <v>192000</v>
      </c>
      <c r="S432" s="2">
        <v>158000</v>
      </c>
    </row>
    <row r="433" spans="8:19" x14ac:dyDescent="0.2">
      <c r="H433" s="4">
        <v>1079</v>
      </c>
      <c r="I433" s="2">
        <v>155900</v>
      </c>
      <c r="K433" s="4">
        <v>850</v>
      </c>
      <c r="L433" s="2">
        <v>187000</v>
      </c>
      <c r="R433" s="2">
        <v>147000</v>
      </c>
      <c r="S433" s="2">
        <v>170000</v>
      </c>
    </row>
    <row r="434" spans="8:19" x14ac:dyDescent="0.2">
      <c r="H434" s="4">
        <v>1081</v>
      </c>
      <c r="I434" s="2">
        <v>145000</v>
      </c>
      <c r="K434" s="4">
        <v>853</v>
      </c>
      <c r="L434" s="2">
        <v>164000</v>
      </c>
      <c r="R434" s="2">
        <v>252000</v>
      </c>
      <c r="S434" s="2">
        <v>127000</v>
      </c>
    </row>
    <row r="435" spans="8:19" x14ac:dyDescent="0.2">
      <c r="H435" s="4">
        <v>1083</v>
      </c>
      <c r="I435" s="2">
        <v>192000</v>
      </c>
      <c r="K435" s="4">
        <v>854</v>
      </c>
      <c r="L435" s="2">
        <v>158000</v>
      </c>
      <c r="R435" s="2">
        <v>137500</v>
      </c>
      <c r="S435" s="2">
        <v>147000</v>
      </c>
    </row>
    <row r="436" spans="8:19" x14ac:dyDescent="0.2">
      <c r="H436" s="4">
        <v>1086</v>
      </c>
      <c r="I436" s="2">
        <v>147000</v>
      </c>
      <c r="K436" s="4">
        <v>855</v>
      </c>
      <c r="L436" s="2">
        <v>170000</v>
      </c>
      <c r="R436" s="2">
        <v>197000</v>
      </c>
      <c r="S436" s="2">
        <v>174000</v>
      </c>
    </row>
    <row r="437" spans="8:19" x14ac:dyDescent="0.2">
      <c r="H437" s="4">
        <v>1088</v>
      </c>
      <c r="I437" s="2">
        <v>252000</v>
      </c>
      <c r="K437" s="4">
        <v>856</v>
      </c>
      <c r="L437" s="2">
        <v>127000</v>
      </c>
      <c r="R437" s="2">
        <v>160000</v>
      </c>
      <c r="S437" s="2">
        <v>152000</v>
      </c>
    </row>
    <row r="438" spans="8:19" x14ac:dyDescent="0.2">
      <c r="H438" s="4">
        <v>1089</v>
      </c>
      <c r="I438" s="2">
        <v>137500</v>
      </c>
      <c r="K438" s="4">
        <v>857</v>
      </c>
      <c r="L438" s="2">
        <v>147000</v>
      </c>
      <c r="R438" s="2">
        <v>146000</v>
      </c>
      <c r="S438" s="2">
        <v>131500</v>
      </c>
    </row>
    <row r="439" spans="8:19" x14ac:dyDescent="0.2">
      <c r="H439" s="4">
        <v>1090</v>
      </c>
      <c r="I439" s="2">
        <v>197000</v>
      </c>
      <c r="K439" s="4">
        <v>858</v>
      </c>
      <c r="L439" s="2">
        <v>174000</v>
      </c>
      <c r="R439" s="2">
        <v>176432</v>
      </c>
      <c r="S439" s="2">
        <v>152000</v>
      </c>
    </row>
    <row r="440" spans="8:19" x14ac:dyDescent="0.2">
      <c r="H440" s="4">
        <v>1092</v>
      </c>
      <c r="I440" s="2">
        <v>160000</v>
      </c>
      <c r="K440" s="4">
        <v>859</v>
      </c>
      <c r="L440" s="2">
        <v>152000</v>
      </c>
      <c r="R440" s="2">
        <v>127000</v>
      </c>
      <c r="S440" s="2">
        <v>132500</v>
      </c>
    </row>
    <row r="441" spans="8:19" x14ac:dyDescent="0.2">
      <c r="H441" s="4">
        <v>1094</v>
      </c>
      <c r="I441" s="2">
        <v>146000</v>
      </c>
      <c r="K441" s="4">
        <v>862</v>
      </c>
      <c r="L441" s="2">
        <v>131500</v>
      </c>
      <c r="R441" s="2">
        <v>170000</v>
      </c>
      <c r="S441" s="2">
        <v>148500</v>
      </c>
    </row>
    <row r="442" spans="8:19" x14ac:dyDescent="0.2">
      <c r="H442" s="4">
        <v>1096</v>
      </c>
      <c r="I442" s="2">
        <v>176432</v>
      </c>
      <c r="K442" s="4">
        <v>863</v>
      </c>
      <c r="L442" s="2">
        <v>152000</v>
      </c>
      <c r="R442" s="2">
        <v>325000</v>
      </c>
      <c r="S442" s="2">
        <v>169000</v>
      </c>
    </row>
    <row r="443" spans="8:19" x14ac:dyDescent="0.2">
      <c r="H443" s="4">
        <v>1097</v>
      </c>
      <c r="I443" s="2">
        <v>127000</v>
      </c>
      <c r="K443" s="4">
        <v>864</v>
      </c>
      <c r="L443" s="2">
        <v>132500</v>
      </c>
      <c r="R443" s="2">
        <v>179900</v>
      </c>
      <c r="S443" s="2">
        <v>109500</v>
      </c>
    </row>
    <row r="444" spans="8:19" x14ac:dyDescent="0.2">
      <c r="H444" s="4">
        <v>1098</v>
      </c>
      <c r="I444" s="2">
        <v>170000</v>
      </c>
      <c r="K444" s="4">
        <v>866</v>
      </c>
      <c r="L444" s="2">
        <v>148500</v>
      </c>
      <c r="R444" s="2">
        <v>274725</v>
      </c>
      <c r="S444" s="2">
        <v>133000</v>
      </c>
    </row>
    <row r="445" spans="8:19" x14ac:dyDescent="0.2">
      <c r="H445" s="4">
        <v>1106</v>
      </c>
      <c r="I445" s="2">
        <v>325000</v>
      </c>
      <c r="K445" s="4">
        <v>869</v>
      </c>
      <c r="L445" s="2">
        <v>169000</v>
      </c>
      <c r="R445" s="2">
        <v>280000</v>
      </c>
      <c r="S445" s="2">
        <v>66500</v>
      </c>
    </row>
    <row r="446" spans="8:19" x14ac:dyDescent="0.2">
      <c r="H446" s="4">
        <v>1107</v>
      </c>
      <c r="I446" s="2">
        <v>179900</v>
      </c>
      <c r="K446" s="4">
        <v>871</v>
      </c>
      <c r="L446" s="2">
        <v>109500</v>
      </c>
      <c r="R446" s="2">
        <v>134500</v>
      </c>
      <c r="S446" s="2">
        <v>132250</v>
      </c>
    </row>
    <row r="447" spans="8:19" x14ac:dyDescent="0.2">
      <c r="H447" s="4">
        <v>1108</v>
      </c>
      <c r="I447" s="2">
        <v>274725</v>
      </c>
      <c r="K447" s="4">
        <v>874</v>
      </c>
      <c r="L447" s="2">
        <v>133000</v>
      </c>
      <c r="R447" s="2">
        <v>117000</v>
      </c>
      <c r="S447" s="2">
        <v>136500</v>
      </c>
    </row>
    <row r="448" spans="8:19" x14ac:dyDescent="0.2">
      <c r="H448" s="4">
        <v>1110</v>
      </c>
      <c r="I448" s="2">
        <v>280000</v>
      </c>
      <c r="K448" s="4">
        <v>875</v>
      </c>
      <c r="L448" s="2">
        <v>66500</v>
      </c>
      <c r="R448" s="2">
        <v>184100</v>
      </c>
      <c r="S448" s="2">
        <v>157000</v>
      </c>
    </row>
    <row r="449" spans="8:19" x14ac:dyDescent="0.2">
      <c r="H449" s="4">
        <v>1114</v>
      </c>
      <c r="I449" s="2">
        <v>134500</v>
      </c>
      <c r="K449" s="4">
        <v>877</v>
      </c>
      <c r="L449" s="2">
        <v>132250</v>
      </c>
      <c r="R449" s="2">
        <v>130000</v>
      </c>
      <c r="S449" s="2">
        <v>178000</v>
      </c>
    </row>
    <row r="450" spans="8:19" x14ac:dyDescent="0.2">
      <c r="H450" s="4">
        <v>1115</v>
      </c>
      <c r="I450" s="2">
        <v>117000</v>
      </c>
      <c r="K450" s="4">
        <v>880</v>
      </c>
      <c r="L450" s="2">
        <v>136500</v>
      </c>
      <c r="R450" s="2">
        <v>212900</v>
      </c>
      <c r="S450" s="2">
        <v>118500</v>
      </c>
    </row>
    <row r="451" spans="8:19" x14ac:dyDescent="0.2">
      <c r="H451" s="4">
        <v>1117</v>
      </c>
      <c r="I451" s="2">
        <v>184100</v>
      </c>
      <c r="K451" s="4">
        <v>881</v>
      </c>
      <c r="L451" s="2">
        <v>157000</v>
      </c>
      <c r="R451" s="2">
        <v>163900</v>
      </c>
      <c r="S451" s="2">
        <v>100000</v>
      </c>
    </row>
    <row r="452" spans="8:19" x14ac:dyDescent="0.2">
      <c r="H452" s="4">
        <v>1118</v>
      </c>
      <c r="I452" s="2">
        <v>130000</v>
      </c>
      <c r="K452" s="4">
        <v>883</v>
      </c>
      <c r="L452" s="2">
        <v>178000</v>
      </c>
      <c r="R452" s="2">
        <v>174000</v>
      </c>
      <c r="S452" s="2">
        <v>145000</v>
      </c>
    </row>
    <row r="453" spans="8:19" x14ac:dyDescent="0.2">
      <c r="H453" s="4">
        <v>1122</v>
      </c>
      <c r="I453" s="2">
        <v>212900</v>
      </c>
      <c r="K453" s="4">
        <v>884</v>
      </c>
      <c r="L453" s="2">
        <v>118500</v>
      </c>
      <c r="R453" s="2">
        <v>259000</v>
      </c>
      <c r="S453" s="2">
        <v>135500</v>
      </c>
    </row>
    <row r="454" spans="8:19" x14ac:dyDescent="0.2">
      <c r="H454" s="4">
        <v>1125</v>
      </c>
      <c r="I454" s="2">
        <v>163900</v>
      </c>
      <c r="K454" s="4">
        <v>885</v>
      </c>
      <c r="L454" s="2">
        <v>100000</v>
      </c>
      <c r="R454" s="2">
        <v>215000</v>
      </c>
      <c r="S454" s="2">
        <v>149500</v>
      </c>
    </row>
    <row r="455" spans="8:19" x14ac:dyDescent="0.2">
      <c r="H455" s="4">
        <v>1127</v>
      </c>
      <c r="I455" s="2">
        <v>174000</v>
      </c>
      <c r="K455" s="4">
        <v>887</v>
      </c>
      <c r="L455" s="2">
        <v>145000</v>
      </c>
      <c r="R455" s="2">
        <v>135000</v>
      </c>
      <c r="S455" s="2">
        <v>122900</v>
      </c>
    </row>
    <row r="456" spans="8:19" x14ac:dyDescent="0.2">
      <c r="H456" s="4">
        <v>1128</v>
      </c>
      <c r="I456" s="2">
        <v>259000</v>
      </c>
      <c r="K456" s="4">
        <v>888</v>
      </c>
      <c r="L456" s="2">
        <v>135500</v>
      </c>
      <c r="R456" s="2">
        <v>239500</v>
      </c>
      <c r="S456" s="2">
        <v>172500</v>
      </c>
    </row>
    <row r="457" spans="8:19" x14ac:dyDescent="0.2">
      <c r="H457" s="4">
        <v>1129</v>
      </c>
      <c r="I457" s="2">
        <v>215000</v>
      </c>
      <c r="K457" s="4">
        <v>890</v>
      </c>
      <c r="L457" s="2">
        <v>149500</v>
      </c>
      <c r="R457" s="2">
        <v>196000</v>
      </c>
      <c r="S457" s="2">
        <v>154500</v>
      </c>
    </row>
    <row r="458" spans="8:19" x14ac:dyDescent="0.2">
      <c r="H458" s="4">
        <v>1131</v>
      </c>
      <c r="I458" s="2">
        <v>135000</v>
      </c>
      <c r="K458" s="4">
        <v>891</v>
      </c>
      <c r="L458" s="2">
        <v>122900</v>
      </c>
      <c r="R458" s="2">
        <v>197500</v>
      </c>
      <c r="S458" s="2">
        <v>165000</v>
      </c>
    </row>
    <row r="459" spans="8:19" x14ac:dyDescent="0.2">
      <c r="H459" s="4">
        <v>1134</v>
      </c>
      <c r="I459" s="2">
        <v>239500</v>
      </c>
      <c r="K459" s="4">
        <v>892</v>
      </c>
      <c r="L459" s="2">
        <v>172500</v>
      </c>
      <c r="R459" s="2">
        <v>424870</v>
      </c>
      <c r="S459" s="2">
        <v>118858</v>
      </c>
    </row>
    <row r="460" spans="8:19" x14ac:dyDescent="0.2">
      <c r="H460" s="4">
        <v>1139</v>
      </c>
      <c r="I460" s="2">
        <v>196000</v>
      </c>
      <c r="K460" s="4">
        <v>893</v>
      </c>
      <c r="L460" s="2">
        <v>154500</v>
      </c>
      <c r="R460" s="2">
        <v>180000</v>
      </c>
      <c r="S460" s="2">
        <v>140000</v>
      </c>
    </row>
    <row r="461" spans="8:19" x14ac:dyDescent="0.2">
      <c r="H461" s="4">
        <v>1142</v>
      </c>
      <c r="I461" s="2">
        <v>197500</v>
      </c>
      <c r="K461" s="4">
        <v>894</v>
      </c>
      <c r="L461" s="2">
        <v>165000</v>
      </c>
      <c r="R461" s="2">
        <v>124000</v>
      </c>
      <c r="S461" s="2">
        <v>106500</v>
      </c>
    </row>
    <row r="462" spans="8:19" x14ac:dyDescent="0.2">
      <c r="H462" s="4">
        <v>1143</v>
      </c>
      <c r="I462" s="2">
        <v>424870</v>
      </c>
      <c r="K462" s="4">
        <v>895</v>
      </c>
      <c r="L462" s="2">
        <v>118858</v>
      </c>
      <c r="R462" s="2">
        <v>201800</v>
      </c>
      <c r="S462" s="2">
        <v>142953</v>
      </c>
    </row>
    <row r="463" spans="8:19" x14ac:dyDescent="0.2">
      <c r="H463" s="4">
        <v>1147</v>
      </c>
      <c r="I463" s="2">
        <v>180000</v>
      </c>
      <c r="K463" s="4">
        <v>896</v>
      </c>
      <c r="L463" s="2">
        <v>140000</v>
      </c>
      <c r="R463" s="2">
        <v>218000</v>
      </c>
      <c r="S463" s="2">
        <v>135000</v>
      </c>
    </row>
    <row r="464" spans="8:19" x14ac:dyDescent="0.2">
      <c r="H464" s="4">
        <v>1151</v>
      </c>
      <c r="I464" s="2">
        <v>124000</v>
      </c>
      <c r="K464" s="4">
        <v>897</v>
      </c>
      <c r="L464" s="2">
        <v>106500</v>
      </c>
      <c r="R464" s="2">
        <v>179900</v>
      </c>
      <c r="S464" s="2">
        <v>110000</v>
      </c>
    </row>
    <row r="465" spans="8:19" x14ac:dyDescent="0.2">
      <c r="H465" s="4">
        <v>1155</v>
      </c>
      <c r="I465" s="2">
        <v>201800</v>
      </c>
      <c r="K465" s="4">
        <v>898</v>
      </c>
      <c r="L465" s="2">
        <v>142953</v>
      </c>
      <c r="R465" s="2">
        <v>230000</v>
      </c>
      <c r="S465" s="2">
        <v>153000</v>
      </c>
    </row>
    <row r="466" spans="8:19" x14ac:dyDescent="0.2">
      <c r="H466" s="4">
        <v>1156</v>
      </c>
      <c r="I466" s="2">
        <v>218000</v>
      </c>
      <c r="K466" s="4">
        <v>900</v>
      </c>
      <c r="L466" s="2">
        <v>135000</v>
      </c>
      <c r="R466" s="2">
        <v>235128</v>
      </c>
      <c r="S466" s="2">
        <v>125500</v>
      </c>
    </row>
    <row r="467" spans="8:19" x14ac:dyDescent="0.2">
      <c r="H467" s="4">
        <v>1157</v>
      </c>
      <c r="I467" s="2">
        <v>179900</v>
      </c>
      <c r="K467" s="4">
        <v>901</v>
      </c>
      <c r="L467" s="2">
        <v>110000</v>
      </c>
      <c r="R467" s="2">
        <v>185000</v>
      </c>
      <c r="S467" s="2">
        <v>128000</v>
      </c>
    </row>
    <row r="468" spans="8:19" x14ac:dyDescent="0.2">
      <c r="H468" s="4">
        <v>1158</v>
      </c>
      <c r="I468" s="2">
        <v>230000</v>
      </c>
      <c r="K468" s="4">
        <v>902</v>
      </c>
      <c r="L468" s="2">
        <v>153000</v>
      </c>
      <c r="R468" s="2">
        <v>224000</v>
      </c>
      <c r="S468" s="2">
        <v>131000</v>
      </c>
    </row>
    <row r="469" spans="8:19" x14ac:dyDescent="0.2">
      <c r="H469" s="4">
        <v>1159</v>
      </c>
      <c r="I469" s="2">
        <v>235128</v>
      </c>
      <c r="K469" s="4">
        <v>905</v>
      </c>
      <c r="L469" s="2">
        <v>125500</v>
      </c>
      <c r="R469" s="2">
        <v>194000</v>
      </c>
      <c r="S469" s="2">
        <v>154300</v>
      </c>
    </row>
    <row r="470" spans="8:19" x14ac:dyDescent="0.2">
      <c r="H470" s="4">
        <v>1160</v>
      </c>
      <c r="I470" s="2">
        <v>185000</v>
      </c>
      <c r="K470" s="4">
        <v>906</v>
      </c>
      <c r="L470" s="2">
        <v>128000</v>
      </c>
      <c r="R470" s="2">
        <v>233170</v>
      </c>
      <c r="S470" s="2">
        <v>88000</v>
      </c>
    </row>
    <row r="471" spans="8:19" x14ac:dyDescent="0.2">
      <c r="H471" s="4">
        <v>1162</v>
      </c>
      <c r="I471" s="2">
        <v>224000</v>
      </c>
      <c r="K471" s="4">
        <v>909</v>
      </c>
      <c r="L471" s="2">
        <v>131000</v>
      </c>
      <c r="R471" s="2">
        <v>245350</v>
      </c>
      <c r="S471" s="2">
        <v>145000</v>
      </c>
    </row>
    <row r="472" spans="8:19" x14ac:dyDescent="0.2">
      <c r="H472" s="4">
        <v>1165</v>
      </c>
      <c r="I472" s="2">
        <v>194000</v>
      </c>
      <c r="K472" s="4">
        <v>911</v>
      </c>
      <c r="L472" s="2">
        <v>154300</v>
      </c>
      <c r="R472" s="2">
        <v>235000</v>
      </c>
      <c r="S472" s="2">
        <v>75000</v>
      </c>
    </row>
    <row r="473" spans="8:19" x14ac:dyDescent="0.2">
      <c r="H473" s="4">
        <v>1166</v>
      </c>
      <c r="I473" s="2">
        <v>233170</v>
      </c>
      <c r="K473" s="4">
        <v>913</v>
      </c>
      <c r="L473" s="2">
        <v>88000</v>
      </c>
      <c r="R473" s="2">
        <v>625000</v>
      </c>
      <c r="S473" s="2">
        <v>35311</v>
      </c>
    </row>
    <row r="474" spans="8:19" x14ac:dyDescent="0.2">
      <c r="H474" s="4">
        <v>1167</v>
      </c>
      <c r="I474" s="2">
        <v>245350</v>
      </c>
      <c r="K474" s="4">
        <v>914</v>
      </c>
      <c r="L474" s="2">
        <v>145000</v>
      </c>
      <c r="R474" s="2">
        <v>171900</v>
      </c>
      <c r="S474" s="2">
        <v>135000</v>
      </c>
    </row>
    <row r="475" spans="8:19" x14ac:dyDescent="0.2">
      <c r="H475" s="4">
        <v>1169</v>
      </c>
      <c r="I475" s="2">
        <v>235000</v>
      </c>
      <c r="K475" s="4">
        <v>916</v>
      </c>
      <c r="L475" s="2">
        <v>75000</v>
      </c>
      <c r="R475" s="2">
        <v>285000</v>
      </c>
      <c r="S475" s="2">
        <v>176500</v>
      </c>
    </row>
    <row r="476" spans="8:19" x14ac:dyDescent="0.2">
      <c r="H476" s="4">
        <v>1170</v>
      </c>
      <c r="I476" s="2">
        <v>625000</v>
      </c>
      <c r="K476" s="4">
        <v>917</v>
      </c>
      <c r="L476" s="2">
        <v>35311</v>
      </c>
      <c r="R476" s="2">
        <v>392500</v>
      </c>
      <c r="S476" s="2">
        <v>145900</v>
      </c>
    </row>
    <row r="477" spans="8:19" x14ac:dyDescent="0.2">
      <c r="H477" s="4">
        <v>1173</v>
      </c>
      <c r="I477" s="2">
        <v>171900</v>
      </c>
      <c r="K477" s="4">
        <v>918</v>
      </c>
      <c r="L477" s="2">
        <v>135000</v>
      </c>
      <c r="R477" s="2">
        <v>262000</v>
      </c>
      <c r="S477" s="2">
        <v>207500</v>
      </c>
    </row>
    <row r="478" spans="8:19" x14ac:dyDescent="0.2">
      <c r="H478" s="4">
        <v>1176</v>
      </c>
      <c r="I478" s="2">
        <v>285000</v>
      </c>
      <c r="K478" s="4">
        <v>920</v>
      </c>
      <c r="L478" s="2">
        <v>176500</v>
      </c>
      <c r="R478" s="2">
        <v>195000</v>
      </c>
      <c r="S478" s="2">
        <v>176000</v>
      </c>
    </row>
    <row r="479" spans="8:19" x14ac:dyDescent="0.2">
      <c r="H479" s="4">
        <v>1182</v>
      </c>
      <c r="I479" s="2">
        <v>392500</v>
      </c>
      <c r="K479" s="4">
        <v>922</v>
      </c>
      <c r="L479" s="2">
        <v>145900</v>
      </c>
      <c r="R479" s="2">
        <v>189000</v>
      </c>
      <c r="S479" s="2">
        <v>117500</v>
      </c>
    </row>
    <row r="480" spans="8:19" x14ac:dyDescent="0.2">
      <c r="H480" s="4">
        <v>1188</v>
      </c>
      <c r="I480" s="2">
        <v>262000</v>
      </c>
      <c r="K480" s="4">
        <v>925</v>
      </c>
      <c r="L480" s="2">
        <v>207500</v>
      </c>
      <c r="R480" s="2">
        <v>174000</v>
      </c>
      <c r="S480" s="2">
        <v>79900</v>
      </c>
    </row>
    <row r="481" spans="8:19" x14ac:dyDescent="0.2">
      <c r="H481" s="4">
        <v>1189</v>
      </c>
      <c r="I481" s="2">
        <v>195000</v>
      </c>
      <c r="K481" s="4">
        <v>928</v>
      </c>
      <c r="L481" s="2">
        <v>176000</v>
      </c>
      <c r="R481" s="2">
        <v>125000</v>
      </c>
      <c r="S481" s="2">
        <v>244400</v>
      </c>
    </row>
    <row r="482" spans="8:19" x14ac:dyDescent="0.2">
      <c r="H482" s="4">
        <v>1190</v>
      </c>
      <c r="I482" s="2">
        <v>189000</v>
      </c>
      <c r="K482" s="4">
        <v>932</v>
      </c>
      <c r="L482" s="2">
        <v>117500</v>
      </c>
      <c r="R482" s="2">
        <v>176000</v>
      </c>
      <c r="S482" s="2">
        <v>150900</v>
      </c>
    </row>
    <row r="483" spans="8:19" x14ac:dyDescent="0.2">
      <c r="H483" s="4">
        <v>1192</v>
      </c>
      <c r="I483" s="2">
        <v>174000</v>
      </c>
      <c r="K483" s="4">
        <v>936</v>
      </c>
      <c r="L483" s="2">
        <v>79900</v>
      </c>
      <c r="R483" s="2">
        <v>219210</v>
      </c>
      <c r="S483" s="2">
        <v>150000</v>
      </c>
    </row>
    <row r="484" spans="8:19" x14ac:dyDescent="0.2">
      <c r="H484" s="4">
        <v>1193</v>
      </c>
      <c r="I484" s="2">
        <v>125000</v>
      </c>
      <c r="K484" s="4">
        <v>940</v>
      </c>
      <c r="L484" s="2">
        <v>244400</v>
      </c>
      <c r="R484" s="2">
        <v>178000</v>
      </c>
      <c r="S484" s="2">
        <v>143000</v>
      </c>
    </row>
    <row r="485" spans="8:19" x14ac:dyDescent="0.2">
      <c r="H485" s="4">
        <v>1196</v>
      </c>
      <c r="I485" s="2">
        <v>176000</v>
      </c>
      <c r="K485" s="4">
        <v>941</v>
      </c>
      <c r="L485" s="2">
        <v>150900</v>
      </c>
      <c r="R485" s="2">
        <v>197900</v>
      </c>
      <c r="S485" s="2">
        <v>124900</v>
      </c>
    </row>
    <row r="486" spans="8:19" x14ac:dyDescent="0.2">
      <c r="H486" s="4">
        <v>1197</v>
      </c>
      <c r="I486" s="2">
        <v>219210</v>
      </c>
      <c r="K486" s="4">
        <v>943</v>
      </c>
      <c r="L486" s="2">
        <v>150000</v>
      </c>
      <c r="R486" s="2">
        <v>213000</v>
      </c>
      <c r="S486" s="2">
        <v>143000</v>
      </c>
    </row>
    <row r="487" spans="8:19" x14ac:dyDescent="0.2">
      <c r="H487" s="4">
        <v>1199</v>
      </c>
      <c r="I487" s="2">
        <v>178000</v>
      </c>
      <c r="K487" s="4">
        <v>944</v>
      </c>
      <c r="L487" s="2">
        <v>143000</v>
      </c>
      <c r="R487" s="2">
        <v>271900</v>
      </c>
      <c r="S487" s="2">
        <v>119900</v>
      </c>
    </row>
    <row r="488" spans="8:19" x14ac:dyDescent="0.2">
      <c r="H488" s="4">
        <v>1202</v>
      </c>
      <c r="I488" s="2">
        <v>197900</v>
      </c>
      <c r="K488" s="4">
        <v>946</v>
      </c>
      <c r="L488" s="2">
        <v>124900</v>
      </c>
      <c r="R488" s="2">
        <v>200000</v>
      </c>
      <c r="S488" s="2">
        <v>133900</v>
      </c>
    </row>
    <row r="489" spans="8:19" x14ac:dyDescent="0.2">
      <c r="H489" s="4">
        <v>1204</v>
      </c>
      <c r="I489" s="2">
        <v>213000</v>
      </c>
      <c r="K489" s="4">
        <v>947</v>
      </c>
      <c r="L489" s="2">
        <v>143000</v>
      </c>
      <c r="R489" s="2">
        <v>290000</v>
      </c>
      <c r="S489" s="2">
        <v>172000</v>
      </c>
    </row>
    <row r="490" spans="8:19" x14ac:dyDescent="0.2">
      <c r="H490" s="4">
        <v>1206</v>
      </c>
      <c r="I490" s="2">
        <v>271900</v>
      </c>
      <c r="K490" s="4">
        <v>952</v>
      </c>
      <c r="L490" s="2">
        <v>119900</v>
      </c>
      <c r="R490" s="2">
        <v>189000</v>
      </c>
      <c r="S490" s="2">
        <v>127500</v>
      </c>
    </row>
    <row r="491" spans="8:19" x14ac:dyDescent="0.2">
      <c r="H491" s="4">
        <v>1208</v>
      </c>
      <c r="I491" s="2">
        <v>200000</v>
      </c>
      <c r="K491" s="4">
        <v>953</v>
      </c>
      <c r="L491" s="2">
        <v>133900</v>
      </c>
      <c r="R491" s="2">
        <v>229456</v>
      </c>
      <c r="S491" s="2">
        <v>145000</v>
      </c>
    </row>
    <row r="492" spans="8:19" x14ac:dyDescent="0.2">
      <c r="H492" s="4">
        <v>1210</v>
      </c>
      <c r="I492" s="2">
        <v>290000</v>
      </c>
      <c r="K492" s="4">
        <v>954</v>
      </c>
      <c r="L492" s="2">
        <v>172000</v>
      </c>
      <c r="R492" s="2">
        <v>184000</v>
      </c>
      <c r="S492" s="2">
        <v>124000</v>
      </c>
    </row>
    <row r="493" spans="8:19" x14ac:dyDescent="0.2">
      <c r="H493" s="4">
        <v>1211</v>
      </c>
      <c r="I493" s="2">
        <v>189000</v>
      </c>
      <c r="K493" s="4">
        <v>955</v>
      </c>
      <c r="L493" s="2">
        <v>127500</v>
      </c>
      <c r="R493" s="2">
        <v>214000</v>
      </c>
      <c r="S493" s="2">
        <v>132000</v>
      </c>
    </row>
    <row r="494" spans="8:19" x14ac:dyDescent="0.2">
      <c r="H494" s="4">
        <v>1218</v>
      </c>
      <c r="I494" s="2">
        <v>229456</v>
      </c>
      <c r="K494" s="4">
        <v>956</v>
      </c>
      <c r="L494" s="2">
        <v>145000</v>
      </c>
      <c r="R494" s="2">
        <v>147000</v>
      </c>
      <c r="S494" s="2">
        <v>116500</v>
      </c>
    </row>
    <row r="495" spans="8:19" x14ac:dyDescent="0.2">
      <c r="H495" s="4">
        <v>1225</v>
      </c>
      <c r="I495" s="2">
        <v>184000</v>
      </c>
      <c r="K495" s="4">
        <v>957</v>
      </c>
      <c r="L495" s="2">
        <v>124000</v>
      </c>
      <c r="R495" s="2">
        <v>175500</v>
      </c>
      <c r="S495" s="2">
        <v>272000</v>
      </c>
    </row>
    <row r="496" spans="8:19" x14ac:dyDescent="0.2">
      <c r="H496" s="4">
        <v>1227</v>
      </c>
      <c r="I496" s="2">
        <v>214000</v>
      </c>
      <c r="K496" s="4">
        <v>958</v>
      </c>
      <c r="L496" s="2">
        <v>132000</v>
      </c>
      <c r="R496" s="2">
        <v>195000</v>
      </c>
      <c r="S496" s="2">
        <v>160000</v>
      </c>
    </row>
    <row r="497" spans="8:19" x14ac:dyDescent="0.2">
      <c r="H497" s="4">
        <v>1228</v>
      </c>
      <c r="I497" s="2">
        <v>147000</v>
      </c>
      <c r="K497" s="4">
        <v>961</v>
      </c>
      <c r="L497" s="2">
        <v>116500</v>
      </c>
      <c r="R497" s="2">
        <v>224900</v>
      </c>
      <c r="S497" s="2">
        <v>135000</v>
      </c>
    </row>
    <row r="498" spans="8:19" x14ac:dyDescent="0.2">
      <c r="H498" s="4">
        <v>1237</v>
      </c>
      <c r="I498" s="2">
        <v>175500</v>
      </c>
      <c r="K498" s="4">
        <v>962</v>
      </c>
      <c r="L498" s="2">
        <v>272000</v>
      </c>
      <c r="R498" s="2">
        <v>248328</v>
      </c>
      <c r="S498" s="2">
        <v>37900</v>
      </c>
    </row>
    <row r="499" spans="8:19" x14ac:dyDescent="0.2">
      <c r="H499" s="4">
        <v>1238</v>
      </c>
      <c r="I499" s="2">
        <v>195000</v>
      </c>
      <c r="K499" s="4">
        <v>967</v>
      </c>
      <c r="L499" s="2">
        <v>160000</v>
      </c>
      <c r="R499" s="2">
        <v>170000</v>
      </c>
      <c r="S499" s="2">
        <v>140000</v>
      </c>
    </row>
    <row r="500" spans="8:19" x14ac:dyDescent="0.2">
      <c r="H500" s="4">
        <v>1241</v>
      </c>
      <c r="I500" s="2">
        <v>224900</v>
      </c>
      <c r="K500" s="4">
        <v>968</v>
      </c>
      <c r="L500" s="2">
        <v>135000</v>
      </c>
      <c r="R500" s="2">
        <v>230000</v>
      </c>
      <c r="S500" s="2">
        <v>135000</v>
      </c>
    </row>
    <row r="501" spans="8:19" x14ac:dyDescent="0.2">
      <c r="H501" s="4">
        <v>1242</v>
      </c>
      <c r="I501" s="2">
        <v>248328</v>
      </c>
      <c r="K501" s="4">
        <v>969</v>
      </c>
      <c r="L501" s="2">
        <v>37900</v>
      </c>
      <c r="R501" s="2">
        <v>186500</v>
      </c>
      <c r="S501" s="2">
        <v>99500</v>
      </c>
    </row>
    <row r="502" spans="8:19" x14ac:dyDescent="0.2">
      <c r="H502" s="4">
        <v>1243</v>
      </c>
      <c r="I502" s="2">
        <v>170000</v>
      </c>
      <c r="K502" s="4">
        <v>970</v>
      </c>
      <c r="L502" s="2">
        <v>140000</v>
      </c>
      <c r="R502" s="2">
        <v>171750</v>
      </c>
      <c r="S502" s="2">
        <v>110000</v>
      </c>
    </row>
    <row r="503" spans="8:19" x14ac:dyDescent="0.2">
      <c r="H503" s="4">
        <v>1245</v>
      </c>
      <c r="I503" s="2">
        <v>230000</v>
      </c>
      <c r="K503" s="4">
        <v>971</v>
      </c>
      <c r="L503" s="2">
        <v>135000</v>
      </c>
      <c r="R503" s="2">
        <v>294000</v>
      </c>
      <c r="S503" s="2">
        <v>139000</v>
      </c>
    </row>
    <row r="504" spans="8:19" x14ac:dyDescent="0.2">
      <c r="H504" s="4">
        <v>1247</v>
      </c>
      <c r="I504" s="2">
        <v>186500</v>
      </c>
      <c r="K504" s="4">
        <v>973</v>
      </c>
      <c r="L504" s="2">
        <v>99500</v>
      </c>
      <c r="R504" s="2">
        <v>165400</v>
      </c>
      <c r="S504" s="2">
        <v>125000</v>
      </c>
    </row>
    <row r="505" spans="8:19" x14ac:dyDescent="0.2">
      <c r="H505" s="4">
        <v>1252</v>
      </c>
      <c r="I505" s="2">
        <v>171750</v>
      </c>
      <c r="K505" s="4">
        <v>979</v>
      </c>
      <c r="L505" s="2">
        <v>110000</v>
      </c>
      <c r="R505" s="2">
        <v>301500</v>
      </c>
      <c r="S505" s="2">
        <v>121600</v>
      </c>
    </row>
    <row r="506" spans="8:19" x14ac:dyDescent="0.2">
      <c r="H506" s="4">
        <v>1254</v>
      </c>
      <c r="I506" s="2">
        <v>294000</v>
      </c>
      <c r="K506" s="4">
        <v>980</v>
      </c>
      <c r="L506" s="2">
        <v>139000</v>
      </c>
      <c r="R506" s="2">
        <v>190000</v>
      </c>
      <c r="S506" s="2">
        <v>136500</v>
      </c>
    </row>
    <row r="507" spans="8:19" x14ac:dyDescent="0.2">
      <c r="H507" s="4">
        <v>1255</v>
      </c>
      <c r="I507" s="2">
        <v>165400</v>
      </c>
      <c r="K507" s="4">
        <v>986</v>
      </c>
      <c r="L507" s="2">
        <v>125000</v>
      </c>
      <c r="R507" s="2">
        <v>181000</v>
      </c>
      <c r="S507" s="2">
        <v>185000</v>
      </c>
    </row>
    <row r="508" spans="8:19" x14ac:dyDescent="0.2">
      <c r="H508" s="4">
        <v>1257</v>
      </c>
      <c r="I508" s="2">
        <v>301500</v>
      </c>
      <c r="K508" s="4">
        <v>996</v>
      </c>
      <c r="L508" s="2">
        <v>121600</v>
      </c>
      <c r="R508" s="2">
        <v>183900</v>
      </c>
      <c r="S508" s="2">
        <v>91000</v>
      </c>
    </row>
    <row r="509" spans="8:19" x14ac:dyDescent="0.2">
      <c r="H509" s="4">
        <v>1259</v>
      </c>
      <c r="I509" s="2">
        <v>190000</v>
      </c>
      <c r="K509" s="4">
        <v>997</v>
      </c>
      <c r="L509" s="2">
        <v>136500</v>
      </c>
      <c r="R509" s="2">
        <v>381000</v>
      </c>
      <c r="S509" s="2">
        <v>136905</v>
      </c>
    </row>
    <row r="510" spans="8:19" x14ac:dyDescent="0.2">
      <c r="H510" s="4">
        <v>1265</v>
      </c>
      <c r="I510" s="2">
        <v>181000</v>
      </c>
      <c r="K510" s="4">
        <v>998</v>
      </c>
      <c r="L510" s="2">
        <v>185000</v>
      </c>
      <c r="R510" s="2">
        <v>260000</v>
      </c>
      <c r="S510" s="2">
        <v>149900</v>
      </c>
    </row>
    <row r="511" spans="8:19" x14ac:dyDescent="0.2">
      <c r="H511" s="4">
        <v>1266</v>
      </c>
      <c r="I511" s="2">
        <v>183900</v>
      </c>
      <c r="K511" s="4">
        <v>999</v>
      </c>
      <c r="L511" s="2">
        <v>91000</v>
      </c>
      <c r="R511" s="2">
        <v>185750</v>
      </c>
      <c r="S511" s="2">
        <v>163500</v>
      </c>
    </row>
    <row r="512" spans="8:19" x14ac:dyDescent="0.2">
      <c r="H512" s="4">
        <v>1269</v>
      </c>
      <c r="I512" s="2">
        <v>381000</v>
      </c>
      <c r="K512" s="4">
        <v>1004</v>
      </c>
      <c r="L512" s="2">
        <v>136905</v>
      </c>
      <c r="R512" s="2">
        <v>237000</v>
      </c>
      <c r="S512" s="2">
        <v>88000</v>
      </c>
    </row>
    <row r="513" spans="8:19" x14ac:dyDescent="0.2">
      <c r="H513" s="4">
        <v>1271</v>
      </c>
      <c r="I513" s="2">
        <v>260000</v>
      </c>
      <c r="K513" s="4">
        <v>1006</v>
      </c>
      <c r="L513" s="2">
        <v>149900</v>
      </c>
      <c r="R513" s="2">
        <v>227000</v>
      </c>
      <c r="S513" s="2">
        <v>102000</v>
      </c>
    </row>
    <row r="514" spans="8:19" x14ac:dyDescent="0.2">
      <c r="H514" s="4">
        <v>1272</v>
      </c>
      <c r="I514" s="2">
        <v>185750</v>
      </c>
      <c r="K514" s="4">
        <v>1007</v>
      </c>
      <c r="L514" s="2">
        <v>163500</v>
      </c>
      <c r="R514" s="2">
        <v>150500</v>
      </c>
      <c r="S514" s="2">
        <v>135000</v>
      </c>
    </row>
    <row r="515" spans="8:19" x14ac:dyDescent="0.2">
      <c r="H515" s="4">
        <v>1279</v>
      </c>
      <c r="I515" s="2">
        <v>237000</v>
      </c>
      <c r="K515" s="4">
        <v>1008</v>
      </c>
      <c r="L515" s="2">
        <v>88000</v>
      </c>
      <c r="R515" s="2">
        <v>169000</v>
      </c>
      <c r="S515" s="2">
        <v>100000</v>
      </c>
    </row>
    <row r="516" spans="8:19" x14ac:dyDescent="0.2">
      <c r="H516" s="4">
        <v>1281</v>
      </c>
      <c r="I516" s="2">
        <v>227000</v>
      </c>
      <c r="K516" s="4">
        <v>1010</v>
      </c>
      <c r="L516" s="2">
        <v>102000</v>
      </c>
      <c r="R516" s="2">
        <v>154000</v>
      </c>
      <c r="S516" s="2">
        <v>85000</v>
      </c>
    </row>
    <row r="517" spans="8:19" x14ac:dyDescent="0.2">
      <c r="H517" s="4">
        <v>1283</v>
      </c>
      <c r="I517" s="2">
        <v>150500</v>
      </c>
      <c r="K517" s="4">
        <v>1011</v>
      </c>
      <c r="L517" s="2">
        <v>135000</v>
      </c>
      <c r="R517" s="2">
        <v>225000</v>
      </c>
      <c r="S517" s="2">
        <v>119200</v>
      </c>
    </row>
    <row r="518" spans="8:19" x14ac:dyDescent="0.2">
      <c r="H518" s="4">
        <v>1285</v>
      </c>
      <c r="I518" s="2">
        <v>169000</v>
      </c>
      <c r="K518" s="4">
        <v>1012</v>
      </c>
      <c r="L518" s="2">
        <v>100000</v>
      </c>
      <c r="R518" s="2">
        <v>177500</v>
      </c>
      <c r="S518" s="2">
        <v>87000</v>
      </c>
    </row>
    <row r="519" spans="8:19" x14ac:dyDescent="0.2">
      <c r="H519" s="4">
        <v>1300</v>
      </c>
      <c r="I519" s="2">
        <v>154000</v>
      </c>
      <c r="K519" s="4">
        <v>1014</v>
      </c>
      <c r="L519" s="2">
        <v>85000</v>
      </c>
      <c r="R519" s="2">
        <v>290000</v>
      </c>
      <c r="S519" s="2">
        <v>112500</v>
      </c>
    </row>
    <row r="520" spans="8:19" x14ac:dyDescent="0.2">
      <c r="H520" s="4">
        <v>1301</v>
      </c>
      <c r="I520" s="2">
        <v>225000</v>
      </c>
      <c r="K520" s="4">
        <v>1015</v>
      </c>
      <c r="L520" s="2">
        <v>119200</v>
      </c>
      <c r="R520" s="2">
        <v>232000</v>
      </c>
      <c r="S520" s="2">
        <v>167500</v>
      </c>
    </row>
    <row r="521" spans="8:19" x14ac:dyDescent="0.2">
      <c r="H521" s="4">
        <v>1302</v>
      </c>
      <c r="I521" s="2">
        <v>177500</v>
      </c>
      <c r="K521" s="4">
        <v>1023</v>
      </c>
      <c r="L521" s="2">
        <v>87000</v>
      </c>
      <c r="R521" s="2">
        <v>130000</v>
      </c>
      <c r="S521" s="2">
        <v>105000</v>
      </c>
    </row>
    <row r="522" spans="8:19" x14ac:dyDescent="0.2">
      <c r="H522" s="4">
        <v>1303</v>
      </c>
      <c r="I522" s="2">
        <v>290000</v>
      </c>
      <c r="K522" s="4">
        <v>1026</v>
      </c>
      <c r="L522" s="2">
        <v>112500</v>
      </c>
      <c r="R522" s="2">
        <v>202500</v>
      </c>
      <c r="S522" s="2">
        <v>118000</v>
      </c>
    </row>
    <row r="523" spans="8:19" x14ac:dyDescent="0.2">
      <c r="H523" s="4">
        <v>1304</v>
      </c>
      <c r="I523" s="2">
        <v>232000</v>
      </c>
      <c r="K523" s="4">
        <v>1027</v>
      </c>
      <c r="L523" s="2">
        <v>167500</v>
      </c>
      <c r="R523" s="2">
        <v>147000</v>
      </c>
      <c r="S523" s="2">
        <v>160000</v>
      </c>
    </row>
    <row r="524" spans="8:19" x14ac:dyDescent="0.2">
      <c r="H524" s="4">
        <v>1305</v>
      </c>
      <c r="I524" s="2">
        <v>130000</v>
      </c>
      <c r="K524" s="4">
        <v>1029</v>
      </c>
      <c r="L524" s="2">
        <v>105000</v>
      </c>
      <c r="R524" s="2">
        <v>179200</v>
      </c>
      <c r="S524" s="2">
        <v>197000</v>
      </c>
    </row>
    <row r="525" spans="8:19" x14ac:dyDescent="0.2">
      <c r="H525" s="4">
        <v>1307</v>
      </c>
      <c r="I525" s="2">
        <v>202500</v>
      </c>
      <c r="K525" s="4">
        <v>1030</v>
      </c>
      <c r="L525" s="2">
        <v>118000</v>
      </c>
      <c r="R525" s="2">
        <v>203000</v>
      </c>
      <c r="S525" s="2">
        <v>84000</v>
      </c>
    </row>
    <row r="526" spans="8:19" x14ac:dyDescent="0.2">
      <c r="H526" s="4">
        <v>1309</v>
      </c>
      <c r="I526" s="2">
        <v>147000</v>
      </c>
      <c r="K526" s="4">
        <v>1031</v>
      </c>
      <c r="L526" s="2">
        <v>160000</v>
      </c>
      <c r="R526" s="2">
        <v>302000</v>
      </c>
      <c r="S526" s="2">
        <v>97000</v>
      </c>
    </row>
    <row r="527" spans="8:19" x14ac:dyDescent="0.2">
      <c r="H527" s="4">
        <v>1310</v>
      </c>
      <c r="I527" s="2">
        <v>179200</v>
      </c>
      <c r="K527" s="4">
        <v>1032</v>
      </c>
      <c r="L527" s="2">
        <v>197000</v>
      </c>
      <c r="R527" s="2">
        <v>333168</v>
      </c>
      <c r="S527" s="2">
        <v>80000</v>
      </c>
    </row>
    <row r="528" spans="8:19" x14ac:dyDescent="0.2">
      <c r="H528" s="4">
        <v>1312</v>
      </c>
      <c r="I528" s="2">
        <v>203000</v>
      </c>
      <c r="K528" s="4">
        <v>1036</v>
      </c>
      <c r="L528" s="2">
        <v>84000</v>
      </c>
      <c r="R528" s="2">
        <v>208900</v>
      </c>
      <c r="S528" s="2">
        <v>155000</v>
      </c>
    </row>
    <row r="529" spans="8:19" x14ac:dyDescent="0.2">
      <c r="H529" s="4">
        <v>1313</v>
      </c>
      <c r="I529" s="2">
        <v>302000</v>
      </c>
      <c r="K529" s="4">
        <v>1039</v>
      </c>
      <c r="L529" s="2">
        <v>97000</v>
      </c>
      <c r="R529" s="2">
        <v>275000</v>
      </c>
      <c r="S529" s="2">
        <v>139600</v>
      </c>
    </row>
    <row r="530" spans="8:19" x14ac:dyDescent="0.2">
      <c r="H530" s="4">
        <v>1314</v>
      </c>
      <c r="I530" s="2">
        <v>333168</v>
      </c>
      <c r="K530" s="4">
        <v>1040</v>
      </c>
      <c r="L530" s="2">
        <v>80000</v>
      </c>
      <c r="R530" s="2">
        <v>190000</v>
      </c>
      <c r="S530" s="2">
        <v>145000</v>
      </c>
    </row>
    <row r="531" spans="8:19" x14ac:dyDescent="0.2">
      <c r="H531" s="4">
        <v>1318</v>
      </c>
      <c r="I531" s="2">
        <v>208900</v>
      </c>
      <c r="K531" s="4">
        <v>1041</v>
      </c>
      <c r="L531" s="2">
        <v>155000</v>
      </c>
      <c r="R531" s="2">
        <v>147000</v>
      </c>
      <c r="S531" s="2">
        <v>115000</v>
      </c>
    </row>
    <row r="532" spans="8:19" x14ac:dyDescent="0.2">
      <c r="H532" s="4">
        <v>1319</v>
      </c>
      <c r="I532" s="2">
        <v>275000</v>
      </c>
      <c r="K532" s="4">
        <v>1046</v>
      </c>
      <c r="L532" s="2">
        <v>139600</v>
      </c>
      <c r="R532" s="2">
        <v>79000</v>
      </c>
      <c r="S532" s="2">
        <v>165000</v>
      </c>
    </row>
    <row r="533" spans="8:19" x14ac:dyDescent="0.2">
      <c r="H533" s="4">
        <v>1323</v>
      </c>
      <c r="I533" s="2">
        <v>190000</v>
      </c>
      <c r="K533" s="4">
        <v>1048</v>
      </c>
      <c r="L533" s="2">
        <v>145000</v>
      </c>
      <c r="R533" s="2">
        <v>130500</v>
      </c>
      <c r="S533" s="2">
        <v>144500</v>
      </c>
    </row>
    <row r="534" spans="8:19" x14ac:dyDescent="0.2">
      <c r="H534" s="4">
        <v>1325</v>
      </c>
      <c r="I534" s="2">
        <v>147000</v>
      </c>
      <c r="K534" s="4">
        <v>1049</v>
      </c>
      <c r="L534" s="2">
        <v>115000</v>
      </c>
      <c r="R534" s="2">
        <v>227000</v>
      </c>
      <c r="S534" s="2">
        <v>180000</v>
      </c>
    </row>
    <row r="535" spans="8:19" x14ac:dyDescent="0.2">
      <c r="H535" s="4">
        <v>1327</v>
      </c>
      <c r="I535" s="2">
        <v>79000</v>
      </c>
      <c r="K535" s="4">
        <v>1053</v>
      </c>
      <c r="L535" s="2">
        <v>165000</v>
      </c>
      <c r="R535" s="2">
        <v>125500</v>
      </c>
      <c r="S535" s="2">
        <v>220000</v>
      </c>
    </row>
    <row r="536" spans="8:19" x14ac:dyDescent="0.2">
      <c r="H536" s="4">
        <v>1328</v>
      </c>
      <c r="I536" s="2">
        <v>130500</v>
      </c>
      <c r="K536" s="4">
        <v>1054</v>
      </c>
      <c r="L536" s="2">
        <v>144500</v>
      </c>
      <c r="R536" s="2">
        <v>200000</v>
      </c>
      <c r="S536" s="2">
        <v>81000</v>
      </c>
    </row>
    <row r="537" spans="8:19" x14ac:dyDescent="0.2">
      <c r="H537" s="4">
        <v>1331</v>
      </c>
      <c r="I537" s="2">
        <v>227000</v>
      </c>
      <c r="K537" s="4">
        <v>1056</v>
      </c>
      <c r="L537" s="2">
        <v>180000</v>
      </c>
      <c r="R537" s="2">
        <v>155000</v>
      </c>
      <c r="S537" s="2">
        <v>90000</v>
      </c>
    </row>
    <row r="538" spans="8:19" x14ac:dyDescent="0.2">
      <c r="H538" s="4">
        <v>1334</v>
      </c>
      <c r="I538" s="2">
        <v>125500</v>
      </c>
      <c r="K538" s="4">
        <v>1060</v>
      </c>
      <c r="L538" s="2">
        <v>220000</v>
      </c>
      <c r="R538" s="2">
        <v>228500</v>
      </c>
      <c r="S538" s="2">
        <v>154000</v>
      </c>
    </row>
    <row r="539" spans="8:19" x14ac:dyDescent="0.2">
      <c r="H539" s="4">
        <v>1339</v>
      </c>
      <c r="I539" s="2">
        <v>200000</v>
      </c>
      <c r="K539" s="4">
        <v>1062</v>
      </c>
      <c r="L539" s="2">
        <v>81000</v>
      </c>
      <c r="R539" s="2">
        <v>155835</v>
      </c>
      <c r="S539" s="2">
        <v>178000</v>
      </c>
    </row>
    <row r="540" spans="8:19" x14ac:dyDescent="0.2">
      <c r="H540" s="4">
        <v>1342</v>
      </c>
      <c r="I540" s="2">
        <v>155000</v>
      </c>
      <c r="K540" s="4">
        <v>1063</v>
      </c>
      <c r="L540" s="2">
        <v>90000</v>
      </c>
      <c r="R540" s="2">
        <v>283463</v>
      </c>
      <c r="S540" s="2">
        <v>167900</v>
      </c>
    </row>
    <row r="541" spans="8:19" x14ac:dyDescent="0.2">
      <c r="H541" s="4">
        <v>1343</v>
      </c>
      <c r="I541" s="2">
        <v>228500</v>
      </c>
      <c r="K541" s="4">
        <v>1065</v>
      </c>
      <c r="L541" s="2">
        <v>154000</v>
      </c>
      <c r="R541" s="2">
        <v>215000</v>
      </c>
      <c r="S541" s="2">
        <v>151400</v>
      </c>
    </row>
    <row r="542" spans="8:19" x14ac:dyDescent="0.2">
      <c r="H542" s="4">
        <v>1345</v>
      </c>
      <c r="I542" s="2">
        <v>155835</v>
      </c>
      <c r="K542" s="4">
        <v>1067</v>
      </c>
      <c r="L542" s="2">
        <v>178000</v>
      </c>
      <c r="R542" s="2">
        <v>410000</v>
      </c>
      <c r="S542" s="2">
        <v>135000</v>
      </c>
    </row>
    <row r="543" spans="8:19" x14ac:dyDescent="0.2">
      <c r="H543" s="4">
        <v>1348</v>
      </c>
      <c r="I543" s="2">
        <v>283463</v>
      </c>
      <c r="K543" s="4">
        <v>1068</v>
      </c>
      <c r="L543" s="2">
        <v>167900</v>
      </c>
      <c r="R543" s="2">
        <v>235000</v>
      </c>
      <c r="S543" s="2">
        <v>154000</v>
      </c>
    </row>
    <row r="544" spans="8:19" x14ac:dyDescent="0.2">
      <c r="H544" s="4">
        <v>1349</v>
      </c>
      <c r="I544" s="2">
        <v>215000</v>
      </c>
      <c r="K544" s="4">
        <v>1069</v>
      </c>
      <c r="L544" s="2">
        <v>151400</v>
      </c>
      <c r="R544" s="2">
        <v>170000</v>
      </c>
      <c r="S544" s="2">
        <v>91500</v>
      </c>
    </row>
    <row r="545" spans="8:19" x14ac:dyDescent="0.2">
      <c r="H545" s="4">
        <v>1354</v>
      </c>
      <c r="I545" s="2">
        <v>410000</v>
      </c>
      <c r="K545" s="4">
        <v>1071</v>
      </c>
      <c r="L545" s="2">
        <v>135000</v>
      </c>
      <c r="R545" s="2">
        <v>177500</v>
      </c>
      <c r="S545" s="2">
        <v>159500</v>
      </c>
    </row>
    <row r="546" spans="8:19" x14ac:dyDescent="0.2">
      <c r="H546" s="4">
        <v>1355</v>
      </c>
      <c r="I546" s="2">
        <v>235000</v>
      </c>
      <c r="K546" s="4">
        <v>1072</v>
      </c>
      <c r="L546" s="2">
        <v>154000</v>
      </c>
      <c r="R546" s="2">
        <v>260000</v>
      </c>
      <c r="S546" s="2">
        <v>219500</v>
      </c>
    </row>
    <row r="547" spans="8:19" x14ac:dyDescent="0.2">
      <c r="H547" s="4">
        <v>1356</v>
      </c>
      <c r="I547" s="2">
        <v>170000</v>
      </c>
      <c r="K547" s="4">
        <v>1073</v>
      </c>
      <c r="L547" s="2">
        <v>91500</v>
      </c>
      <c r="R547" s="2">
        <v>156932</v>
      </c>
      <c r="S547" s="2">
        <v>138800</v>
      </c>
    </row>
    <row r="548" spans="8:19" x14ac:dyDescent="0.2">
      <c r="H548" s="4">
        <v>1359</v>
      </c>
      <c r="I548" s="2">
        <v>177500</v>
      </c>
      <c r="K548" s="4">
        <v>1074</v>
      </c>
      <c r="L548" s="2">
        <v>159500</v>
      </c>
      <c r="R548" s="2">
        <v>144152</v>
      </c>
      <c r="S548" s="2">
        <v>126000</v>
      </c>
    </row>
    <row r="549" spans="8:19" x14ac:dyDescent="0.2">
      <c r="H549" s="4">
        <v>1362</v>
      </c>
      <c r="I549" s="2">
        <v>260000</v>
      </c>
      <c r="K549" s="4">
        <v>1076</v>
      </c>
      <c r="L549" s="2">
        <v>219500</v>
      </c>
      <c r="R549" s="2">
        <v>216000</v>
      </c>
      <c r="S549" s="2">
        <v>133000</v>
      </c>
    </row>
    <row r="550" spans="8:19" x14ac:dyDescent="0.2">
      <c r="H550" s="4">
        <v>1364</v>
      </c>
      <c r="I550" s="2">
        <v>156932</v>
      </c>
      <c r="K550" s="4">
        <v>1078</v>
      </c>
      <c r="L550" s="2">
        <v>138800</v>
      </c>
      <c r="R550" s="2">
        <v>193000</v>
      </c>
      <c r="S550" s="2">
        <v>160000</v>
      </c>
    </row>
    <row r="551" spans="8:19" x14ac:dyDescent="0.2">
      <c r="H551" s="4">
        <v>1365</v>
      </c>
      <c r="I551" s="2">
        <v>144152</v>
      </c>
      <c r="K551" s="4">
        <v>1080</v>
      </c>
      <c r="L551" s="2">
        <v>126000</v>
      </c>
      <c r="R551" s="2">
        <v>144000</v>
      </c>
      <c r="S551" s="2">
        <v>187500</v>
      </c>
    </row>
    <row r="552" spans="8:19" x14ac:dyDescent="0.2">
      <c r="H552" s="4">
        <v>1366</v>
      </c>
      <c r="I552" s="2">
        <v>216000</v>
      </c>
      <c r="K552" s="4">
        <v>1082</v>
      </c>
      <c r="L552" s="2">
        <v>133000</v>
      </c>
      <c r="R552" s="2">
        <v>232000</v>
      </c>
      <c r="S552" s="2">
        <v>83500</v>
      </c>
    </row>
    <row r="553" spans="8:19" x14ac:dyDescent="0.2">
      <c r="H553" s="4">
        <v>1367</v>
      </c>
      <c r="I553" s="2">
        <v>193000</v>
      </c>
      <c r="K553" s="4">
        <v>1084</v>
      </c>
      <c r="L553" s="2">
        <v>160000</v>
      </c>
      <c r="R553" s="2">
        <v>165500</v>
      </c>
      <c r="S553" s="2">
        <v>92900</v>
      </c>
    </row>
    <row r="554" spans="8:19" x14ac:dyDescent="0.2">
      <c r="H554" s="4">
        <v>1369</v>
      </c>
      <c r="I554" s="2">
        <v>144000</v>
      </c>
      <c r="K554" s="4">
        <v>1085</v>
      </c>
      <c r="L554" s="2">
        <v>187500</v>
      </c>
      <c r="R554" s="2">
        <v>274300</v>
      </c>
      <c r="S554" s="2">
        <v>136500</v>
      </c>
    </row>
    <row r="555" spans="8:19" x14ac:dyDescent="0.2">
      <c r="H555" s="4">
        <v>1370</v>
      </c>
      <c r="I555" s="2">
        <v>232000</v>
      </c>
      <c r="K555" s="4">
        <v>1087</v>
      </c>
      <c r="L555" s="2">
        <v>83500</v>
      </c>
      <c r="R555" s="2">
        <v>250000</v>
      </c>
      <c r="S555" s="2">
        <v>129000</v>
      </c>
    </row>
    <row r="556" spans="8:19" x14ac:dyDescent="0.2">
      <c r="H556" s="4">
        <v>1372</v>
      </c>
      <c r="I556" s="2">
        <v>165500</v>
      </c>
      <c r="K556" s="4">
        <v>1091</v>
      </c>
      <c r="L556" s="2">
        <v>92900</v>
      </c>
      <c r="R556" s="2">
        <v>239000</v>
      </c>
      <c r="S556" s="2">
        <v>128000</v>
      </c>
    </row>
    <row r="557" spans="8:19" x14ac:dyDescent="0.2">
      <c r="H557" s="4">
        <v>1373</v>
      </c>
      <c r="I557" s="2">
        <v>274300</v>
      </c>
      <c r="K557" s="4">
        <v>1093</v>
      </c>
      <c r="L557" s="2">
        <v>136500</v>
      </c>
      <c r="R557" s="2">
        <v>167500</v>
      </c>
      <c r="S557" s="2">
        <v>157000</v>
      </c>
    </row>
    <row r="558" spans="8:19" x14ac:dyDescent="0.2">
      <c r="H558" s="4">
        <v>1375</v>
      </c>
      <c r="I558" s="2">
        <v>250000</v>
      </c>
      <c r="K558" s="4">
        <v>1095</v>
      </c>
      <c r="L558" s="2">
        <v>129000</v>
      </c>
      <c r="R558" s="2">
        <v>157000</v>
      </c>
      <c r="S558" s="2">
        <v>119500</v>
      </c>
    </row>
    <row r="559" spans="8:19" x14ac:dyDescent="0.2">
      <c r="H559" s="4">
        <v>1376</v>
      </c>
      <c r="I559" s="2">
        <v>239000</v>
      </c>
      <c r="K559" s="4">
        <v>1099</v>
      </c>
      <c r="L559" s="2">
        <v>128000</v>
      </c>
      <c r="R559" s="2">
        <v>112000</v>
      </c>
      <c r="S559" s="2">
        <v>135000</v>
      </c>
    </row>
    <row r="560" spans="8:19" x14ac:dyDescent="0.2">
      <c r="H560" s="4">
        <v>1380</v>
      </c>
      <c r="I560" s="2">
        <v>167500</v>
      </c>
      <c r="K560" s="4">
        <v>1100</v>
      </c>
      <c r="L560" s="2">
        <v>157000</v>
      </c>
      <c r="R560" s="2">
        <v>125500</v>
      </c>
      <c r="S560" s="2">
        <v>159500</v>
      </c>
    </row>
    <row r="561" spans="8:19" x14ac:dyDescent="0.2">
      <c r="H561" s="4">
        <v>1383</v>
      </c>
      <c r="I561" s="2">
        <v>157000</v>
      </c>
      <c r="K561" s="4">
        <v>1102</v>
      </c>
      <c r="L561" s="2">
        <v>119500</v>
      </c>
      <c r="R561" s="2">
        <v>250000</v>
      </c>
      <c r="S561" s="2">
        <v>106000</v>
      </c>
    </row>
    <row r="562" spans="8:19" x14ac:dyDescent="0.2">
      <c r="H562" s="4">
        <v>1384</v>
      </c>
      <c r="I562" s="2">
        <v>112000</v>
      </c>
      <c r="K562" s="4">
        <v>1103</v>
      </c>
      <c r="L562" s="2">
        <v>135000</v>
      </c>
      <c r="R562" s="2">
        <v>136000</v>
      </c>
      <c r="S562" s="2">
        <v>181000</v>
      </c>
    </row>
    <row r="563" spans="8:19" x14ac:dyDescent="0.2">
      <c r="H563" s="4">
        <v>1386</v>
      </c>
      <c r="I563" s="2">
        <v>125500</v>
      </c>
      <c r="K563" s="4">
        <v>1104</v>
      </c>
      <c r="L563" s="2">
        <v>159500</v>
      </c>
      <c r="R563" s="2">
        <v>235000</v>
      </c>
      <c r="S563" s="2">
        <v>188000</v>
      </c>
    </row>
    <row r="564" spans="8:19" x14ac:dyDescent="0.2">
      <c r="H564" s="4">
        <v>1387</v>
      </c>
      <c r="I564" s="2">
        <v>250000</v>
      </c>
      <c r="K564" s="4">
        <v>1105</v>
      </c>
      <c r="L564" s="2">
        <v>106000</v>
      </c>
      <c r="R564" s="2">
        <v>246578</v>
      </c>
      <c r="S564" s="2">
        <v>205000</v>
      </c>
    </row>
    <row r="565" spans="8:19" x14ac:dyDescent="0.2">
      <c r="H565" s="4">
        <v>1388</v>
      </c>
      <c r="I565" s="2">
        <v>136000</v>
      </c>
      <c r="K565" s="4">
        <v>1109</v>
      </c>
      <c r="L565" s="2">
        <v>181000</v>
      </c>
      <c r="R565" s="2">
        <v>281213</v>
      </c>
      <c r="S565" s="2">
        <v>129900</v>
      </c>
    </row>
    <row r="566" spans="8:19" x14ac:dyDescent="0.2">
      <c r="H566" s="4">
        <v>1391</v>
      </c>
      <c r="I566" s="2">
        <v>235000</v>
      </c>
      <c r="K566" s="4">
        <v>1111</v>
      </c>
      <c r="L566" s="2">
        <v>188000</v>
      </c>
      <c r="R566" s="2">
        <v>137450</v>
      </c>
      <c r="S566" s="2">
        <v>140000</v>
      </c>
    </row>
    <row r="567" spans="8:19" x14ac:dyDescent="0.2">
      <c r="H567" s="4">
        <v>1395</v>
      </c>
      <c r="I567" s="2">
        <v>246578</v>
      </c>
      <c r="K567" s="4">
        <v>1112</v>
      </c>
      <c r="L567" s="2">
        <v>205000</v>
      </c>
      <c r="R567" s="2">
        <v>193879</v>
      </c>
      <c r="S567" s="2">
        <v>133700</v>
      </c>
    </row>
    <row r="568" spans="8:19" x14ac:dyDescent="0.2">
      <c r="H568" s="4">
        <v>1396</v>
      </c>
      <c r="I568" s="2">
        <v>281213</v>
      </c>
      <c r="K568" s="4">
        <v>1113</v>
      </c>
      <c r="L568" s="2">
        <v>129900</v>
      </c>
      <c r="R568" s="2">
        <v>282922</v>
      </c>
      <c r="S568" s="2">
        <v>118400</v>
      </c>
    </row>
    <row r="569" spans="8:19" x14ac:dyDescent="0.2">
      <c r="H569" s="4">
        <v>1400</v>
      </c>
      <c r="I569" s="2">
        <v>137450</v>
      </c>
      <c r="K569" s="4">
        <v>1119</v>
      </c>
      <c r="L569" s="2">
        <v>140000</v>
      </c>
      <c r="R569" s="2">
        <v>275000</v>
      </c>
      <c r="S569" s="2">
        <v>112000</v>
      </c>
    </row>
    <row r="570" spans="8:19" x14ac:dyDescent="0.2">
      <c r="H570" s="4">
        <v>1403</v>
      </c>
      <c r="I570" s="2">
        <v>193879</v>
      </c>
      <c r="K570" s="4">
        <v>1120</v>
      </c>
      <c r="L570" s="2">
        <v>133700</v>
      </c>
      <c r="R570" s="2">
        <v>230000</v>
      </c>
      <c r="S570" s="2">
        <v>118000</v>
      </c>
    </row>
    <row r="571" spans="8:19" x14ac:dyDescent="0.2">
      <c r="H571" s="4">
        <v>1404</v>
      </c>
      <c r="I571" s="2">
        <v>282922</v>
      </c>
      <c r="K571" s="4">
        <v>1121</v>
      </c>
      <c r="L571" s="2">
        <v>118400</v>
      </c>
      <c r="R571" s="2">
        <v>257000</v>
      </c>
      <c r="S571" s="2">
        <v>140000</v>
      </c>
    </row>
    <row r="572" spans="8:19" x14ac:dyDescent="0.2">
      <c r="H572" s="4">
        <v>1406</v>
      </c>
      <c r="I572" s="2">
        <v>275000</v>
      </c>
      <c r="K572" s="4">
        <v>1123</v>
      </c>
      <c r="L572" s="2">
        <v>112000</v>
      </c>
      <c r="R572" s="2">
        <v>207000</v>
      </c>
      <c r="S572" s="2">
        <v>93500</v>
      </c>
    </row>
    <row r="573" spans="8:19" x14ac:dyDescent="0.2">
      <c r="H573" s="4">
        <v>1411</v>
      </c>
      <c r="I573" s="2">
        <v>230000</v>
      </c>
      <c r="K573" s="4">
        <v>1124</v>
      </c>
      <c r="L573" s="2">
        <v>118000</v>
      </c>
      <c r="R573" s="2">
        <v>175900</v>
      </c>
      <c r="S573" s="2">
        <v>169000</v>
      </c>
    </row>
    <row r="574" spans="8:19" x14ac:dyDescent="0.2">
      <c r="H574" s="4">
        <v>1414</v>
      </c>
      <c r="I574" s="2">
        <v>257000</v>
      </c>
      <c r="K574" s="4">
        <v>1130</v>
      </c>
      <c r="L574" s="2">
        <v>140000</v>
      </c>
      <c r="R574" s="2">
        <v>340000</v>
      </c>
      <c r="S574" s="2">
        <v>102000</v>
      </c>
    </row>
    <row r="575" spans="8:19" x14ac:dyDescent="0.2">
      <c r="H575" s="4">
        <v>1415</v>
      </c>
      <c r="I575" s="2">
        <v>207000</v>
      </c>
      <c r="K575" s="4">
        <v>1132</v>
      </c>
      <c r="L575" s="2">
        <v>93500</v>
      </c>
      <c r="R575" s="2">
        <v>223000</v>
      </c>
      <c r="S575" s="2">
        <v>119000</v>
      </c>
    </row>
    <row r="576" spans="8:19" x14ac:dyDescent="0.2">
      <c r="H576" s="4">
        <v>1416</v>
      </c>
      <c r="I576" s="2">
        <v>175900</v>
      </c>
      <c r="K576" s="4">
        <v>1135</v>
      </c>
      <c r="L576" s="2">
        <v>169000</v>
      </c>
      <c r="R576" s="2">
        <v>136500</v>
      </c>
      <c r="S576" s="2">
        <v>94000</v>
      </c>
    </row>
    <row r="577" spans="8:19" x14ac:dyDescent="0.2">
      <c r="H577" s="4">
        <v>1418</v>
      </c>
      <c r="I577" s="2">
        <v>340000</v>
      </c>
      <c r="K577" s="4">
        <v>1136</v>
      </c>
      <c r="L577" s="2">
        <v>102000</v>
      </c>
      <c r="R577" s="2">
        <v>274970</v>
      </c>
      <c r="S577" s="2">
        <v>144000</v>
      </c>
    </row>
    <row r="578" spans="8:19" x14ac:dyDescent="0.2">
      <c r="H578" s="4">
        <v>1420</v>
      </c>
      <c r="I578" s="2">
        <v>223000</v>
      </c>
      <c r="K578" s="4">
        <v>1137</v>
      </c>
      <c r="L578" s="2">
        <v>119000</v>
      </c>
      <c r="R578" s="2">
        <v>142000</v>
      </c>
      <c r="S578" s="2">
        <v>139000</v>
      </c>
    </row>
    <row r="579" spans="8:19" x14ac:dyDescent="0.2">
      <c r="H579" s="4">
        <v>1423</v>
      </c>
      <c r="I579" s="2">
        <v>136500</v>
      </c>
      <c r="K579" s="4">
        <v>1138</v>
      </c>
      <c r="L579" s="2">
        <v>94000</v>
      </c>
      <c r="R579" s="2">
        <v>271000</v>
      </c>
      <c r="S579" s="2">
        <v>80000</v>
      </c>
    </row>
    <row r="580" spans="8:19" x14ac:dyDescent="0.2">
      <c r="H580" s="4">
        <v>1424</v>
      </c>
      <c r="I580" s="2">
        <v>274970</v>
      </c>
      <c r="K580" s="4">
        <v>1140</v>
      </c>
      <c r="L580" s="2">
        <v>144000</v>
      </c>
      <c r="R580" s="2">
        <v>119000</v>
      </c>
      <c r="S580" s="2">
        <v>149000</v>
      </c>
    </row>
    <row r="581" spans="8:19" x14ac:dyDescent="0.2">
      <c r="H581" s="4">
        <v>1426</v>
      </c>
      <c r="I581" s="2">
        <v>142000</v>
      </c>
      <c r="K581" s="4">
        <v>1141</v>
      </c>
      <c r="L581" s="2">
        <v>139000</v>
      </c>
      <c r="R581" s="2">
        <v>182900</v>
      </c>
      <c r="S581" s="2">
        <v>116900</v>
      </c>
    </row>
    <row r="582" spans="8:19" x14ac:dyDescent="0.2">
      <c r="H582" s="4">
        <v>1427</v>
      </c>
      <c r="I582" s="2">
        <v>271000</v>
      </c>
      <c r="K582" s="4">
        <v>1144</v>
      </c>
      <c r="L582" s="2">
        <v>80000</v>
      </c>
      <c r="R582" s="2">
        <v>174000</v>
      </c>
      <c r="S582" s="2">
        <v>143000</v>
      </c>
    </row>
    <row r="583" spans="8:19" x14ac:dyDescent="0.2">
      <c r="H583" s="4">
        <v>1429</v>
      </c>
      <c r="I583" s="2">
        <v>119000</v>
      </c>
      <c r="K583" s="4">
        <v>1146</v>
      </c>
      <c r="L583" s="2">
        <v>149000</v>
      </c>
      <c r="R583" s="2">
        <v>149300</v>
      </c>
      <c r="S583" s="2">
        <v>120500</v>
      </c>
    </row>
    <row r="584" spans="8:19" x14ac:dyDescent="0.2">
      <c r="H584" s="4">
        <v>1430</v>
      </c>
      <c r="I584" s="2">
        <v>182900</v>
      </c>
      <c r="K584" s="4">
        <v>1149</v>
      </c>
      <c r="L584" s="2">
        <v>116900</v>
      </c>
      <c r="R584" s="2">
        <v>179600</v>
      </c>
      <c r="S584" s="2">
        <v>146000</v>
      </c>
    </row>
    <row r="585" spans="8:19" x14ac:dyDescent="0.2">
      <c r="H585" s="4">
        <v>1436</v>
      </c>
      <c r="I585" s="2">
        <v>174000</v>
      </c>
      <c r="K585" s="4">
        <v>1150</v>
      </c>
      <c r="L585" s="2">
        <v>143000</v>
      </c>
      <c r="R585" s="2">
        <v>240000</v>
      </c>
      <c r="S585" s="2">
        <v>129000</v>
      </c>
    </row>
    <row r="586" spans="8:19" x14ac:dyDescent="0.2">
      <c r="H586" s="4">
        <v>1442</v>
      </c>
      <c r="I586" s="2">
        <v>149300</v>
      </c>
      <c r="K586" s="4">
        <v>1154</v>
      </c>
      <c r="L586" s="2">
        <v>120500</v>
      </c>
      <c r="R586" s="2">
        <v>185000</v>
      </c>
      <c r="S586" s="2">
        <v>108959</v>
      </c>
    </row>
    <row r="587" spans="8:19" x14ac:dyDescent="0.2">
      <c r="H587" s="4">
        <v>1445</v>
      </c>
      <c r="I587" s="2">
        <v>179600</v>
      </c>
      <c r="K587" s="4">
        <v>1161</v>
      </c>
      <c r="L587" s="2">
        <v>146000</v>
      </c>
      <c r="R587" s="2">
        <v>266500</v>
      </c>
      <c r="S587" s="2">
        <v>173000</v>
      </c>
    </row>
    <row r="588" spans="8:19" x14ac:dyDescent="0.2">
      <c r="H588" s="4">
        <v>1448</v>
      </c>
      <c r="I588" s="2">
        <v>240000</v>
      </c>
      <c r="K588" s="4">
        <v>1163</v>
      </c>
      <c r="L588" s="2">
        <v>129000</v>
      </c>
      <c r="R588" s="2">
        <v>142125</v>
      </c>
      <c r="S588" s="2">
        <v>171000</v>
      </c>
    </row>
    <row r="589" spans="8:19" x14ac:dyDescent="0.2">
      <c r="H589" s="4">
        <v>1455</v>
      </c>
      <c r="I589" s="2">
        <v>185000</v>
      </c>
      <c r="K589" s="4">
        <v>1164</v>
      </c>
      <c r="L589" s="2">
        <v>108959</v>
      </c>
      <c r="S589" s="2">
        <v>163000</v>
      </c>
    </row>
    <row r="590" spans="8:19" x14ac:dyDescent="0.2">
      <c r="H590" s="4">
        <v>1458</v>
      </c>
      <c r="I590" s="2">
        <v>266500</v>
      </c>
      <c r="K590" s="4">
        <v>1168</v>
      </c>
      <c r="L590" s="2">
        <v>173000</v>
      </c>
      <c r="S590" s="2">
        <v>239000</v>
      </c>
    </row>
    <row r="591" spans="8:19" x14ac:dyDescent="0.2">
      <c r="H591" s="4">
        <v>1459</v>
      </c>
      <c r="I591" s="2">
        <v>142125</v>
      </c>
      <c r="K591" s="4">
        <v>1171</v>
      </c>
      <c r="L591" s="2">
        <v>171000</v>
      </c>
      <c r="S591" s="2">
        <v>119500</v>
      </c>
    </row>
    <row r="592" spans="8:19" x14ac:dyDescent="0.2">
      <c r="K592" s="4">
        <v>1172</v>
      </c>
      <c r="L592" s="2">
        <v>163000</v>
      </c>
      <c r="S592" s="2">
        <v>115000</v>
      </c>
    </row>
    <row r="593" spans="11:19" x14ac:dyDescent="0.2">
      <c r="K593" s="4">
        <v>1175</v>
      </c>
      <c r="L593" s="2">
        <v>239000</v>
      </c>
      <c r="S593" s="2">
        <v>154900</v>
      </c>
    </row>
    <row r="594" spans="11:19" x14ac:dyDescent="0.2">
      <c r="K594" s="4">
        <v>1177</v>
      </c>
      <c r="L594" s="2">
        <v>119500</v>
      </c>
      <c r="S594" s="2">
        <v>93000</v>
      </c>
    </row>
    <row r="595" spans="11:19" x14ac:dyDescent="0.2">
      <c r="K595" s="4">
        <v>1178</v>
      </c>
      <c r="L595" s="2">
        <v>115000</v>
      </c>
      <c r="S595" s="2">
        <v>250000</v>
      </c>
    </row>
    <row r="596" spans="11:19" x14ac:dyDescent="0.2">
      <c r="K596" s="4">
        <v>1179</v>
      </c>
      <c r="L596" s="2">
        <v>154900</v>
      </c>
      <c r="S596" s="2">
        <v>120000</v>
      </c>
    </row>
    <row r="597" spans="11:19" x14ac:dyDescent="0.2">
      <c r="K597" s="4">
        <v>1180</v>
      </c>
      <c r="L597" s="2">
        <v>93000</v>
      </c>
      <c r="S597" s="2">
        <v>186700</v>
      </c>
    </row>
    <row r="598" spans="11:19" x14ac:dyDescent="0.2">
      <c r="K598" s="4">
        <v>1181</v>
      </c>
      <c r="L598" s="2">
        <v>250000</v>
      </c>
      <c r="S598" s="2">
        <v>104900</v>
      </c>
    </row>
    <row r="599" spans="11:19" x14ac:dyDescent="0.2">
      <c r="K599" s="4">
        <v>1184</v>
      </c>
      <c r="L599" s="2">
        <v>120000</v>
      </c>
      <c r="S599" s="2">
        <v>95000</v>
      </c>
    </row>
    <row r="600" spans="11:19" x14ac:dyDescent="0.2">
      <c r="K600" s="4">
        <v>1185</v>
      </c>
      <c r="L600" s="2">
        <v>186700</v>
      </c>
      <c r="S600" s="2">
        <v>168000</v>
      </c>
    </row>
    <row r="601" spans="11:19" x14ac:dyDescent="0.2">
      <c r="K601" s="4">
        <v>1186</v>
      </c>
      <c r="L601" s="2">
        <v>104900</v>
      </c>
      <c r="S601" s="2">
        <v>165000</v>
      </c>
    </row>
    <row r="602" spans="11:19" x14ac:dyDescent="0.2">
      <c r="K602" s="4">
        <v>1187</v>
      </c>
      <c r="L602" s="2">
        <v>95000</v>
      </c>
      <c r="S602" s="2">
        <v>158000</v>
      </c>
    </row>
    <row r="603" spans="11:19" x14ac:dyDescent="0.2">
      <c r="K603" s="4">
        <v>1191</v>
      </c>
      <c r="L603" s="2">
        <v>168000</v>
      </c>
      <c r="S603" s="2">
        <v>144000</v>
      </c>
    </row>
    <row r="604" spans="11:19" x14ac:dyDescent="0.2">
      <c r="K604" s="4">
        <v>1194</v>
      </c>
      <c r="L604" s="2">
        <v>165000</v>
      </c>
      <c r="S604" s="2">
        <v>148000</v>
      </c>
    </row>
    <row r="605" spans="11:19" x14ac:dyDescent="0.2">
      <c r="K605" s="4">
        <v>1195</v>
      </c>
      <c r="L605" s="2">
        <v>158000</v>
      </c>
      <c r="S605" s="2">
        <v>116050</v>
      </c>
    </row>
    <row r="606" spans="11:19" x14ac:dyDescent="0.2">
      <c r="K606" s="4">
        <v>1198</v>
      </c>
      <c r="L606" s="2">
        <v>144000</v>
      </c>
      <c r="S606" s="2">
        <v>117000</v>
      </c>
    </row>
    <row r="607" spans="11:19" x14ac:dyDescent="0.2">
      <c r="K607" s="4">
        <v>1200</v>
      </c>
      <c r="L607" s="2">
        <v>148000</v>
      </c>
      <c r="S607" s="2">
        <v>153500</v>
      </c>
    </row>
    <row r="608" spans="11:19" x14ac:dyDescent="0.2">
      <c r="K608" s="4">
        <v>1201</v>
      </c>
      <c r="L608" s="2">
        <v>116050</v>
      </c>
      <c r="S608" s="2">
        <v>107000</v>
      </c>
    </row>
    <row r="609" spans="11:19" x14ac:dyDescent="0.2">
      <c r="K609" s="4">
        <v>1203</v>
      </c>
      <c r="L609" s="2">
        <v>117000</v>
      </c>
      <c r="S609" s="2">
        <v>140000</v>
      </c>
    </row>
    <row r="610" spans="11:19" x14ac:dyDescent="0.2">
      <c r="K610" s="4">
        <v>1205</v>
      </c>
      <c r="L610" s="2">
        <v>153500</v>
      </c>
      <c r="S610" s="2">
        <v>164000</v>
      </c>
    </row>
    <row r="611" spans="11:19" x14ac:dyDescent="0.2">
      <c r="K611" s="4">
        <v>1207</v>
      </c>
      <c r="L611" s="2">
        <v>107000</v>
      </c>
      <c r="S611" s="2">
        <v>113000</v>
      </c>
    </row>
    <row r="612" spans="11:19" x14ac:dyDescent="0.2">
      <c r="K612" s="4">
        <v>1209</v>
      </c>
      <c r="L612" s="2">
        <v>140000</v>
      </c>
      <c r="S612" s="2">
        <v>145000</v>
      </c>
    </row>
    <row r="613" spans="11:19" x14ac:dyDescent="0.2">
      <c r="K613" s="4">
        <v>1212</v>
      </c>
      <c r="L613" s="2">
        <v>164000</v>
      </c>
      <c r="S613" s="2">
        <v>134500</v>
      </c>
    </row>
    <row r="614" spans="11:19" x14ac:dyDescent="0.2">
      <c r="K614" s="4">
        <v>1213</v>
      </c>
      <c r="L614" s="2">
        <v>113000</v>
      </c>
      <c r="S614" s="2">
        <v>125000</v>
      </c>
    </row>
    <row r="615" spans="11:19" x14ac:dyDescent="0.2">
      <c r="K615" s="4">
        <v>1214</v>
      </c>
      <c r="L615" s="2">
        <v>145000</v>
      </c>
      <c r="S615" s="2">
        <v>112000</v>
      </c>
    </row>
    <row r="616" spans="11:19" x14ac:dyDescent="0.2">
      <c r="K616" s="4">
        <v>1215</v>
      </c>
      <c r="L616" s="2">
        <v>134500</v>
      </c>
      <c r="S616" s="2">
        <v>80500</v>
      </c>
    </row>
    <row r="617" spans="11:19" x14ac:dyDescent="0.2">
      <c r="K617" s="4">
        <v>1216</v>
      </c>
      <c r="L617" s="2">
        <v>125000</v>
      </c>
      <c r="S617" s="2">
        <v>91500</v>
      </c>
    </row>
    <row r="618" spans="11:19" x14ac:dyDescent="0.2">
      <c r="K618" s="4">
        <v>1217</v>
      </c>
      <c r="L618" s="2">
        <v>112000</v>
      </c>
      <c r="S618" s="2">
        <v>115000</v>
      </c>
    </row>
    <row r="619" spans="11:19" x14ac:dyDescent="0.2">
      <c r="K619" s="4">
        <v>1219</v>
      </c>
      <c r="L619" s="2">
        <v>80500</v>
      </c>
      <c r="S619" s="2">
        <v>134000</v>
      </c>
    </row>
    <row r="620" spans="11:19" x14ac:dyDescent="0.2">
      <c r="K620" s="4">
        <v>1220</v>
      </c>
      <c r="L620" s="2">
        <v>91500</v>
      </c>
      <c r="S620" s="2">
        <v>143000</v>
      </c>
    </row>
    <row r="621" spans="11:19" x14ac:dyDescent="0.2">
      <c r="K621" s="4">
        <v>1221</v>
      </c>
      <c r="L621" s="2">
        <v>115000</v>
      </c>
      <c r="S621" s="2">
        <v>137900</v>
      </c>
    </row>
    <row r="622" spans="11:19" x14ac:dyDescent="0.2">
      <c r="K622" s="4">
        <v>1222</v>
      </c>
      <c r="L622" s="2">
        <v>134000</v>
      </c>
      <c r="S622" s="2">
        <v>145000</v>
      </c>
    </row>
    <row r="623" spans="11:19" x14ac:dyDescent="0.2">
      <c r="K623" s="4">
        <v>1223</v>
      </c>
      <c r="L623" s="2">
        <v>143000</v>
      </c>
      <c r="S623" s="2">
        <v>127000</v>
      </c>
    </row>
    <row r="624" spans="11:19" x14ac:dyDescent="0.2">
      <c r="K624" s="4">
        <v>1224</v>
      </c>
      <c r="L624" s="2">
        <v>137900</v>
      </c>
      <c r="S624" s="2">
        <v>190000</v>
      </c>
    </row>
    <row r="625" spans="11:19" x14ac:dyDescent="0.2">
      <c r="K625" s="4">
        <v>1226</v>
      </c>
      <c r="L625" s="2">
        <v>145000</v>
      </c>
      <c r="S625" s="2">
        <v>132500</v>
      </c>
    </row>
    <row r="626" spans="11:19" x14ac:dyDescent="0.2">
      <c r="K626" s="4">
        <v>1230</v>
      </c>
      <c r="L626" s="2">
        <v>127000</v>
      </c>
      <c r="S626" s="2">
        <v>101800</v>
      </c>
    </row>
    <row r="627" spans="11:19" x14ac:dyDescent="0.2">
      <c r="K627" s="4">
        <v>1231</v>
      </c>
      <c r="L627" s="2">
        <v>190000</v>
      </c>
      <c r="S627" s="2">
        <v>142000</v>
      </c>
    </row>
    <row r="628" spans="11:19" x14ac:dyDescent="0.2">
      <c r="K628" s="4">
        <v>1232</v>
      </c>
      <c r="L628" s="2">
        <v>132500</v>
      </c>
      <c r="S628" s="2">
        <v>130000</v>
      </c>
    </row>
    <row r="629" spans="11:19" x14ac:dyDescent="0.2">
      <c r="K629" s="4">
        <v>1233</v>
      </c>
      <c r="L629" s="2">
        <v>101800</v>
      </c>
      <c r="S629" s="2">
        <v>138887</v>
      </c>
    </row>
    <row r="630" spans="11:19" x14ac:dyDescent="0.2">
      <c r="K630" s="4">
        <v>1234</v>
      </c>
      <c r="L630" s="2">
        <v>142000</v>
      </c>
      <c r="S630" s="2">
        <v>142500</v>
      </c>
    </row>
    <row r="631" spans="11:19" x14ac:dyDescent="0.2">
      <c r="K631" s="4">
        <v>1235</v>
      </c>
      <c r="L631" s="2">
        <v>130000</v>
      </c>
      <c r="S631" s="2">
        <v>178000</v>
      </c>
    </row>
    <row r="632" spans="11:19" x14ac:dyDescent="0.2">
      <c r="K632" s="4">
        <v>1236</v>
      </c>
      <c r="L632" s="2">
        <v>138887</v>
      </c>
      <c r="S632" s="2">
        <v>169900</v>
      </c>
    </row>
    <row r="633" spans="11:19" x14ac:dyDescent="0.2">
      <c r="K633" s="4">
        <v>1239</v>
      </c>
      <c r="L633" s="2">
        <v>142500</v>
      </c>
      <c r="S633" s="2">
        <v>129500</v>
      </c>
    </row>
    <row r="634" spans="11:19" x14ac:dyDescent="0.2">
      <c r="K634" s="4">
        <v>1246</v>
      </c>
      <c r="L634" s="2">
        <v>178000</v>
      </c>
      <c r="S634" s="2">
        <v>119000</v>
      </c>
    </row>
    <row r="635" spans="11:19" x14ac:dyDescent="0.2">
      <c r="K635" s="4">
        <v>1248</v>
      </c>
      <c r="L635" s="2">
        <v>169900</v>
      </c>
      <c r="S635" s="2">
        <v>130000</v>
      </c>
    </row>
    <row r="636" spans="11:19" x14ac:dyDescent="0.2">
      <c r="K636" s="4">
        <v>1249</v>
      </c>
      <c r="L636" s="2">
        <v>129500</v>
      </c>
      <c r="S636" s="2">
        <v>127500</v>
      </c>
    </row>
    <row r="637" spans="11:19" x14ac:dyDescent="0.2">
      <c r="K637" s="4">
        <v>1250</v>
      </c>
      <c r="L637" s="2">
        <v>119000</v>
      </c>
      <c r="S637" s="2">
        <v>99900</v>
      </c>
    </row>
    <row r="638" spans="11:19" x14ac:dyDescent="0.2">
      <c r="K638" s="4">
        <v>1253</v>
      </c>
      <c r="L638" s="2">
        <v>130000</v>
      </c>
      <c r="S638" s="2">
        <v>151000</v>
      </c>
    </row>
    <row r="639" spans="11:19" x14ac:dyDescent="0.2">
      <c r="K639" s="4">
        <v>1256</v>
      </c>
      <c r="L639" s="2">
        <v>127500</v>
      </c>
      <c r="S639" s="2">
        <v>181000</v>
      </c>
    </row>
    <row r="640" spans="11:19" x14ac:dyDescent="0.2">
      <c r="K640" s="4">
        <v>1258</v>
      </c>
      <c r="L640" s="2">
        <v>99900</v>
      </c>
      <c r="S640" s="2">
        <v>128900</v>
      </c>
    </row>
    <row r="641" spans="11:19" x14ac:dyDescent="0.2">
      <c r="K641" s="4">
        <v>1260</v>
      </c>
      <c r="L641" s="2">
        <v>151000</v>
      </c>
      <c r="S641" s="2">
        <v>161500</v>
      </c>
    </row>
    <row r="642" spans="11:19" x14ac:dyDescent="0.2">
      <c r="K642" s="4">
        <v>1261</v>
      </c>
      <c r="L642" s="2">
        <v>181000</v>
      </c>
      <c r="S642" s="2">
        <v>180500</v>
      </c>
    </row>
    <row r="643" spans="11:19" x14ac:dyDescent="0.2">
      <c r="K643" s="4">
        <v>1262</v>
      </c>
      <c r="L643" s="2">
        <v>128900</v>
      </c>
      <c r="S643" s="2">
        <v>122000</v>
      </c>
    </row>
    <row r="644" spans="11:19" x14ac:dyDescent="0.2">
      <c r="K644" s="4">
        <v>1263</v>
      </c>
      <c r="L644" s="2">
        <v>161500</v>
      </c>
      <c r="S644" s="2">
        <v>144000</v>
      </c>
    </row>
    <row r="645" spans="11:19" x14ac:dyDescent="0.2">
      <c r="K645" s="4">
        <v>1264</v>
      </c>
      <c r="L645" s="2">
        <v>180500</v>
      </c>
      <c r="S645" s="2">
        <v>137000</v>
      </c>
    </row>
    <row r="646" spans="11:19" x14ac:dyDescent="0.2">
      <c r="K646" s="4">
        <v>1267</v>
      </c>
      <c r="L646" s="2">
        <v>122000</v>
      </c>
      <c r="S646" s="2">
        <v>139000</v>
      </c>
    </row>
    <row r="647" spans="11:19" x14ac:dyDescent="0.2">
      <c r="K647" s="4">
        <v>1270</v>
      </c>
      <c r="L647" s="2">
        <v>144000</v>
      </c>
      <c r="S647" s="2">
        <v>137000</v>
      </c>
    </row>
    <row r="648" spans="11:19" x14ac:dyDescent="0.2">
      <c r="K648" s="4">
        <v>1273</v>
      </c>
      <c r="L648" s="2">
        <v>137000</v>
      </c>
      <c r="S648" s="2">
        <v>162000</v>
      </c>
    </row>
    <row r="649" spans="11:19" x14ac:dyDescent="0.2">
      <c r="K649" s="4">
        <v>1275</v>
      </c>
      <c r="L649" s="2">
        <v>139000</v>
      </c>
      <c r="S649" s="2">
        <v>197900</v>
      </c>
    </row>
    <row r="650" spans="11:19" x14ac:dyDescent="0.2">
      <c r="K650" s="4">
        <v>1276</v>
      </c>
      <c r="L650" s="2">
        <v>137000</v>
      </c>
      <c r="S650" s="2">
        <v>68400</v>
      </c>
    </row>
    <row r="651" spans="11:19" x14ac:dyDescent="0.2">
      <c r="K651" s="4">
        <v>1277</v>
      </c>
      <c r="L651" s="2">
        <v>162000</v>
      </c>
      <c r="S651" s="2">
        <v>180000</v>
      </c>
    </row>
    <row r="652" spans="11:19" x14ac:dyDescent="0.2">
      <c r="K652" s="4">
        <v>1278</v>
      </c>
      <c r="L652" s="2">
        <v>197900</v>
      </c>
      <c r="S652" s="2">
        <v>139000</v>
      </c>
    </row>
    <row r="653" spans="11:19" x14ac:dyDescent="0.2">
      <c r="K653" s="4">
        <v>1280</v>
      </c>
      <c r="L653" s="2">
        <v>68400</v>
      </c>
      <c r="S653" s="2">
        <v>132500</v>
      </c>
    </row>
    <row r="654" spans="11:19" x14ac:dyDescent="0.2">
      <c r="K654" s="4">
        <v>1282</v>
      </c>
      <c r="L654" s="2">
        <v>180000</v>
      </c>
      <c r="S654" s="2">
        <v>143000</v>
      </c>
    </row>
    <row r="655" spans="11:19" x14ac:dyDescent="0.2">
      <c r="K655" s="4">
        <v>1284</v>
      </c>
      <c r="L655" s="2">
        <v>139000</v>
      </c>
      <c r="S655" s="2">
        <v>190000</v>
      </c>
    </row>
    <row r="656" spans="11:19" x14ac:dyDescent="0.2">
      <c r="K656" s="4">
        <v>1286</v>
      </c>
      <c r="L656" s="2">
        <v>132500</v>
      </c>
      <c r="S656" s="2">
        <v>180500</v>
      </c>
    </row>
    <row r="657" spans="11:19" x14ac:dyDescent="0.2">
      <c r="K657" s="4">
        <v>1287</v>
      </c>
      <c r="L657" s="2">
        <v>143000</v>
      </c>
      <c r="S657" s="2">
        <v>119500</v>
      </c>
    </row>
    <row r="658" spans="11:19" x14ac:dyDescent="0.2">
      <c r="K658" s="4">
        <v>1288</v>
      </c>
      <c r="L658" s="2">
        <v>190000</v>
      </c>
      <c r="S658" s="2">
        <v>107500</v>
      </c>
    </row>
    <row r="659" spans="11:19" x14ac:dyDescent="0.2">
      <c r="K659" s="4">
        <v>1291</v>
      </c>
      <c r="L659" s="2">
        <v>180500</v>
      </c>
      <c r="S659" s="2">
        <v>162900</v>
      </c>
    </row>
    <row r="660" spans="11:19" x14ac:dyDescent="0.2">
      <c r="K660" s="4">
        <v>1292</v>
      </c>
      <c r="L660" s="2">
        <v>119500</v>
      </c>
      <c r="S660" s="2">
        <v>115000</v>
      </c>
    </row>
    <row r="661" spans="11:19" x14ac:dyDescent="0.2">
      <c r="K661" s="4">
        <v>1293</v>
      </c>
      <c r="L661" s="2">
        <v>107500</v>
      </c>
      <c r="S661" s="2">
        <v>138500</v>
      </c>
    </row>
    <row r="662" spans="11:19" x14ac:dyDescent="0.2">
      <c r="K662" s="4">
        <v>1294</v>
      </c>
      <c r="L662" s="2">
        <v>162900</v>
      </c>
      <c r="S662" s="2">
        <v>155000</v>
      </c>
    </row>
    <row r="663" spans="11:19" x14ac:dyDescent="0.2">
      <c r="K663" s="4">
        <v>1295</v>
      </c>
      <c r="L663" s="2">
        <v>115000</v>
      </c>
      <c r="S663" s="2">
        <v>140000</v>
      </c>
    </row>
    <row r="664" spans="11:19" x14ac:dyDescent="0.2">
      <c r="K664" s="4">
        <v>1296</v>
      </c>
      <c r="L664" s="2">
        <v>138500</v>
      </c>
      <c r="S664" s="2">
        <v>138000</v>
      </c>
    </row>
    <row r="665" spans="11:19" x14ac:dyDescent="0.2">
      <c r="K665" s="4">
        <v>1297</v>
      </c>
      <c r="L665" s="2">
        <v>155000</v>
      </c>
      <c r="S665" s="2">
        <v>119000</v>
      </c>
    </row>
    <row r="666" spans="11:19" x14ac:dyDescent="0.2">
      <c r="K666" s="4">
        <v>1298</v>
      </c>
      <c r="L666" s="2">
        <v>140000</v>
      </c>
      <c r="S666" s="2">
        <v>206900</v>
      </c>
    </row>
    <row r="667" spans="11:19" x14ac:dyDescent="0.2">
      <c r="K667" s="4">
        <v>1308</v>
      </c>
      <c r="L667" s="2">
        <v>138000</v>
      </c>
      <c r="S667" s="2">
        <v>111000</v>
      </c>
    </row>
    <row r="668" spans="11:19" x14ac:dyDescent="0.2">
      <c r="K668" s="4">
        <v>1315</v>
      </c>
      <c r="L668" s="2">
        <v>119000</v>
      </c>
      <c r="S668" s="2">
        <v>156500</v>
      </c>
    </row>
    <row r="669" spans="11:19" x14ac:dyDescent="0.2">
      <c r="K669" s="4">
        <v>1316</v>
      </c>
      <c r="L669" s="2">
        <v>206900</v>
      </c>
      <c r="S669" s="2">
        <v>72500</v>
      </c>
    </row>
    <row r="670" spans="11:19" x14ac:dyDescent="0.2">
      <c r="K670" s="4">
        <v>1320</v>
      </c>
      <c r="L670" s="2">
        <v>111000</v>
      </c>
      <c r="S670" s="2">
        <v>55000</v>
      </c>
    </row>
    <row r="671" spans="11:19" x14ac:dyDescent="0.2">
      <c r="K671" s="4">
        <v>1321</v>
      </c>
      <c r="L671" s="2">
        <v>156500</v>
      </c>
      <c r="S671" s="2">
        <v>256000</v>
      </c>
    </row>
    <row r="672" spans="11:19" x14ac:dyDescent="0.2">
      <c r="K672" s="4">
        <v>1322</v>
      </c>
      <c r="L672" s="2">
        <v>72500</v>
      </c>
      <c r="S672" s="2">
        <v>176500</v>
      </c>
    </row>
    <row r="673" spans="11:19" x14ac:dyDescent="0.2">
      <c r="K673" s="4">
        <v>1326</v>
      </c>
      <c r="L673" s="2">
        <v>55000</v>
      </c>
      <c r="S673" s="2">
        <v>132500</v>
      </c>
    </row>
    <row r="674" spans="11:19" x14ac:dyDescent="0.2">
      <c r="K674" s="4">
        <v>1329</v>
      </c>
      <c r="L674" s="2">
        <v>256000</v>
      </c>
      <c r="S674" s="2">
        <v>100000</v>
      </c>
    </row>
    <row r="675" spans="11:19" x14ac:dyDescent="0.2">
      <c r="K675" s="4">
        <v>1330</v>
      </c>
      <c r="L675" s="2">
        <v>176500</v>
      </c>
      <c r="S675" s="2">
        <v>125000</v>
      </c>
    </row>
    <row r="676" spans="11:19" x14ac:dyDescent="0.2">
      <c r="K676" s="4">
        <v>1332</v>
      </c>
      <c r="L676" s="2">
        <v>132500</v>
      </c>
      <c r="S676" s="2">
        <v>167900</v>
      </c>
    </row>
    <row r="677" spans="11:19" x14ac:dyDescent="0.2">
      <c r="K677" s="4">
        <v>1333</v>
      </c>
      <c r="L677" s="2">
        <v>100000</v>
      </c>
      <c r="S677" s="2">
        <v>135000</v>
      </c>
    </row>
    <row r="678" spans="11:19" x14ac:dyDescent="0.2">
      <c r="K678" s="4">
        <v>1335</v>
      </c>
      <c r="L678" s="2">
        <v>125000</v>
      </c>
      <c r="S678" s="2">
        <v>128500</v>
      </c>
    </row>
    <row r="679" spans="11:19" x14ac:dyDescent="0.2">
      <c r="K679" s="4">
        <v>1336</v>
      </c>
      <c r="L679" s="2">
        <v>167900</v>
      </c>
      <c r="S679" s="2">
        <v>123000</v>
      </c>
    </row>
    <row r="680" spans="11:19" x14ac:dyDescent="0.2">
      <c r="K680" s="4">
        <v>1337</v>
      </c>
      <c r="L680" s="2">
        <v>135000</v>
      </c>
      <c r="S680" s="2">
        <v>177000</v>
      </c>
    </row>
    <row r="681" spans="11:19" x14ac:dyDescent="0.2">
      <c r="K681" s="4">
        <v>1340</v>
      </c>
      <c r="L681" s="2">
        <v>128500</v>
      </c>
      <c r="S681" s="2">
        <v>262500</v>
      </c>
    </row>
    <row r="682" spans="11:19" x14ac:dyDescent="0.2">
      <c r="K682" s="4">
        <v>1341</v>
      </c>
      <c r="L682" s="2">
        <v>123000</v>
      </c>
      <c r="S682" s="2">
        <v>122000</v>
      </c>
    </row>
    <row r="683" spans="11:19" x14ac:dyDescent="0.2">
      <c r="K683" s="4">
        <v>1344</v>
      </c>
      <c r="L683" s="2">
        <v>177000</v>
      </c>
      <c r="S683" s="2">
        <v>200000</v>
      </c>
    </row>
    <row r="684" spans="11:19" x14ac:dyDescent="0.2">
      <c r="K684" s="4">
        <v>1347</v>
      </c>
      <c r="L684" s="2">
        <v>262500</v>
      </c>
      <c r="S684" s="2">
        <v>171000</v>
      </c>
    </row>
    <row r="685" spans="11:19" x14ac:dyDescent="0.2">
      <c r="K685" s="4">
        <v>1350</v>
      </c>
      <c r="L685" s="2">
        <v>122000</v>
      </c>
      <c r="S685" s="2">
        <v>134900</v>
      </c>
    </row>
    <row r="686" spans="11:19" x14ac:dyDescent="0.2">
      <c r="K686" s="4">
        <v>1351</v>
      </c>
      <c r="L686" s="2">
        <v>200000</v>
      </c>
      <c r="S686" s="2">
        <v>110000</v>
      </c>
    </row>
    <row r="687" spans="11:19" x14ac:dyDescent="0.2">
      <c r="K687" s="4">
        <v>1352</v>
      </c>
      <c r="L687" s="2">
        <v>171000</v>
      </c>
      <c r="S687" s="2">
        <v>149900</v>
      </c>
    </row>
    <row r="688" spans="11:19" x14ac:dyDescent="0.2">
      <c r="K688" s="4">
        <v>1353</v>
      </c>
      <c r="L688" s="2">
        <v>134900</v>
      </c>
      <c r="S688" s="2">
        <v>189000</v>
      </c>
    </row>
    <row r="689" spans="11:19" x14ac:dyDescent="0.2">
      <c r="K689" s="4">
        <v>1357</v>
      </c>
      <c r="L689" s="2">
        <v>110000</v>
      </c>
      <c r="S689" s="2">
        <v>104900</v>
      </c>
    </row>
    <row r="690" spans="11:19" x14ac:dyDescent="0.2">
      <c r="K690" s="4">
        <v>1358</v>
      </c>
      <c r="L690" s="2">
        <v>149900</v>
      </c>
      <c r="S690" s="2">
        <v>127000</v>
      </c>
    </row>
    <row r="691" spans="11:19" x14ac:dyDescent="0.2">
      <c r="K691" s="4">
        <v>1361</v>
      </c>
      <c r="L691" s="2">
        <v>189000</v>
      </c>
      <c r="S691" s="2">
        <v>105000</v>
      </c>
    </row>
    <row r="692" spans="11:19" x14ac:dyDescent="0.2">
      <c r="K692" s="4">
        <v>1363</v>
      </c>
      <c r="L692" s="2">
        <v>104900</v>
      </c>
      <c r="S692" s="2">
        <v>91000</v>
      </c>
    </row>
    <row r="693" spans="11:19" x14ac:dyDescent="0.2">
      <c r="K693" s="4">
        <v>1368</v>
      </c>
      <c r="L693" s="2">
        <v>127000</v>
      </c>
      <c r="S693" s="2">
        <v>117000</v>
      </c>
    </row>
    <row r="694" spans="11:19" x14ac:dyDescent="0.2">
      <c r="K694" s="4">
        <v>1371</v>
      </c>
      <c r="L694" s="2">
        <v>105000</v>
      </c>
      <c r="S694" s="2">
        <v>83000</v>
      </c>
    </row>
    <row r="695" spans="11:19" x14ac:dyDescent="0.2">
      <c r="K695" s="4">
        <v>1377</v>
      </c>
      <c r="L695" s="2">
        <v>91000</v>
      </c>
      <c r="S695" s="2">
        <v>58500</v>
      </c>
    </row>
    <row r="696" spans="11:19" x14ac:dyDescent="0.2">
      <c r="K696" s="4">
        <v>1378</v>
      </c>
      <c r="L696" s="2">
        <v>117000</v>
      </c>
      <c r="S696" s="2">
        <v>237500</v>
      </c>
    </row>
    <row r="697" spans="11:19" x14ac:dyDescent="0.2">
      <c r="K697" s="4">
        <v>1379</v>
      </c>
      <c r="L697" s="2">
        <v>83000</v>
      </c>
      <c r="S697" s="2">
        <v>105000</v>
      </c>
    </row>
    <row r="698" spans="11:19" x14ac:dyDescent="0.2">
      <c r="K698" s="4">
        <v>1381</v>
      </c>
      <c r="L698" s="2">
        <v>58500</v>
      </c>
      <c r="S698" s="2">
        <v>131000</v>
      </c>
    </row>
    <row r="699" spans="11:19" x14ac:dyDescent="0.2">
      <c r="K699" s="4">
        <v>1382</v>
      </c>
      <c r="L699" s="2">
        <v>237500</v>
      </c>
      <c r="S699" s="2">
        <v>124000</v>
      </c>
    </row>
    <row r="700" spans="11:19" x14ac:dyDescent="0.2">
      <c r="K700" s="4">
        <v>1385</v>
      </c>
      <c r="L700" s="2">
        <v>105000</v>
      </c>
      <c r="S700" s="2">
        <v>123000</v>
      </c>
    </row>
    <row r="701" spans="11:19" x14ac:dyDescent="0.2">
      <c r="K701" s="4">
        <v>1390</v>
      </c>
      <c r="L701" s="2">
        <v>131000</v>
      </c>
      <c r="S701" s="2">
        <v>163000</v>
      </c>
    </row>
    <row r="702" spans="11:19" x14ac:dyDescent="0.2">
      <c r="K702" s="4">
        <v>1392</v>
      </c>
      <c r="L702" s="2">
        <v>124000</v>
      </c>
      <c r="S702" s="2">
        <v>160000</v>
      </c>
    </row>
    <row r="703" spans="11:19" x14ac:dyDescent="0.2">
      <c r="K703" s="4">
        <v>1393</v>
      </c>
      <c r="L703" s="2">
        <v>123000</v>
      </c>
      <c r="S703" s="2">
        <v>137500</v>
      </c>
    </row>
    <row r="704" spans="11:19" x14ac:dyDescent="0.2">
      <c r="K704" s="4">
        <v>1394</v>
      </c>
      <c r="L704" s="2">
        <v>163000</v>
      </c>
      <c r="S704" s="2">
        <v>138000</v>
      </c>
    </row>
    <row r="705" spans="11:19" x14ac:dyDescent="0.2">
      <c r="K705" s="4">
        <v>1397</v>
      </c>
      <c r="L705" s="2">
        <v>160000</v>
      </c>
      <c r="S705" s="2">
        <v>120000</v>
      </c>
    </row>
    <row r="706" spans="11:19" x14ac:dyDescent="0.2">
      <c r="K706" s="4">
        <v>1398</v>
      </c>
      <c r="L706" s="2">
        <v>137500</v>
      </c>
      <c r="S706" s="2">
        <v>193000</v>
      </c>
    </row>
    <row r="707" spans="11:19" x14ac:dyDescent="0.2">
      <c r="K707" s="4">
        <v>1399</v>
      </c>
      <c r="L707" s="2">
        <v>138000</v>
      </c>
      <c r="S707" s="2">
        <v>105000</v>
      </c>
    </row>
    <row r="708" spans="11:19" x14ac:dyDescent="0.2">
      <c r="K708" s="4">
        <v>1401</v>
      </c>
      <c r="L708" s="2">
        <v>120000</v>
      </c>
      <c r="S708" s="2">
        <v>133000</v>
      </c>
    </row>
    <row r="709" spans="11:19" x14ac:dyDescent="0.2">
      <c r="K709" s="4">
        <v>1402</v>
      </c>
      <c r="L709" s="2">
        <v>193000</v>
      </c>
      <c r="S709" s="2">
        <v>112000</v>
      </c>
    </row>
    <row r="710" spans="11:19" x14ac:dyDescent="0.2">
      <c r="K710" s="4">
        <v>1405</v>
      </c>
      <c r="L710" s="2">
        <v>105000</v>
      </c>
      <c r="S710" s="2">
        <v>125500</v>
      </c>
    </row>
    <row r="711" spans="11:19" x14ac:dyDescent="0.2">
      <c r="K711" s="4">
        <v>1407</v>
      </c>
      <c r="L711" s="2">
        <v>133000</v>
      </c>
      <c r="S711" s="2">
        <v>215000</v>
      </c>
    </row>
    <row r="712" spans="11:19" x14ac:dyDescent="0.2">
      <c r="K712" s="4">
        <v>1408</v>
      </c>
      <c r="L712" s="2">
        <v>112000</v>
      </c>
      <c r="S712" s="2">
        <v>140000</v>
      </c>
    </row>
    <row r="713" spans="11:19" x14ac:dyDescent="0.2">
      <c r="K713" s="4">
        <v>1409</v>
      </c>
      <c r="L713" s="2">
        <v>125500</v>
      </c>
      <c r="S713" s="2">
        <v>90000</v>
      </c>
    </row>
    <row r="714" spans="11:19" x14ac:dyDescent="0.2">
      <c r="K714" s="4">
        <v>1410</v>
      </c>
      <c r="L714" s="2">
        <v>215000</v>
      </c>
      <c r="S714" s="2">
        <v>122500</v>
      </c>
    </row>
    <row r="715" spans="11:19" x14ac:dyDescent="0.2">
      <c r="K715" s="4">
        <v>1412</v>
      </c>
      <c r="L715" s="2">
        <v>140000</v>
      </c>
      <c r="S715" s="2">
        <v>124000</v>
      </c>
    </row>
    <row r="716" spans="11:19" x14ac:dyDescent="0.2">
      <c r="K716" s="4">
        <v>1413</v>
      </c>
      <c r="L716" s="2">
        <v>90000</v>
      </c>
      <c r="S716" s="2">
        <v>179900</v>
      </c>
    </row>
    <row r="717" spans="11:19" x14ac:dyDescent="0.2">
      <c r="K717" s="4">
        <v>1417</v>
      </c>
      <c r="L717" s="2">
        <v>122500</v>
      </c>
      <c r="S717" s="2">
        <v>127500</v>
      </c>
    </row>
    <row r="718" spans="11:19" x14ac:dyDescent="0.2">
      <c r="K718" s="4">
        <v>1419</v>
      </c>
      <c r="L718" s="2">
        <v>124000</v>
      </c>
      <c r="S718" s="2">
        <v>144000</v>
      </c>
    </row>
    <row r="719" spans="11:19" x14ac:dyDescent="0.2">
      <c r="K719" s="4">
        <v>1421</v>
      </c>
      <c r="L719" s="2">
        <v>179900</v>
      </c>
      <c r="S719" s="2">
        <v>140000</v>
      </c>
    </row>
    <row r="720" spans="11:19" x14ac:dyDescent="0.2">
      <c r="K720" s="4">
        <v>1422</v>
      </c>
      <c r="L720" s="2">
        <v>127500</v>
      </c>
      <c r="S720" s="2">
        <v>192140</v>
      </c>
    </row>
    <row r="721" spans="11:19" x14ac:dyDescent="0.2">
      <c r="K721" s="4">
        <v>1425</v>
      </c>
      <c r="L721" s="2">
        <v>144000</v>
      </c>
      <c r="S721" s="2">
        <v>143750</v>
      </c>
    </row>
    <row r="722" spans="11:19" x14ac:dyDescent="0.2">
      <c r="K722" s="4">
        <v>1428</v>
      </c>
      <c r="L722" s="2">
        <v>140000</v>
      </c>
      <c r="S722" s="2">
        <v>64500</v>
      </c>
    </row>
    <row r="723" spans="11:19" x14ac:dyDescent="0.2">
      <c r="K723" s="4">
        <v>1431</v>
      </c>
      <c r="L723" s="2">
        <v>192140</v>
      </c>
      <c r="S723" s="2">
        <v>186500</v>
      </c>
    </row>
    <row r="724" spans="11:19" x14ac:dyDescent="0.2">
      <c r="K724" s="4">
        <v>1432</v>
      </c>
      <c r="L724" s="2">
        <v>143750</v>
      </c>
      <c r="S724" s="2">
        <v>160000</v>
      </c>
    </row>
    <row r="725" spans="11:19" x14ac:dyDescent="0.2">
      <c r="K725" s="4">
        <v>1433</v>
      </c>
      <c r="L725" s="2">
        <v>64500</v>
      </c>
      <c r="S725" s="2">
        <v>120500</v>
      </c>
    </row>
    <row r="726" spans="11:19" x14ac:dyDescent="0.2">
      <c r="K726" s="4">
        <v>1434</v>
      </c>
      <c r="L726" s="2">
        <v>186500</v>
      </c>
      <c r="S726" s="2">
        <v>149700</v>
      </c>
    </row>
    <row r="727" spans="11:19" x14ac:dyDescent="0.2">
      <c r="K727" s="4">
        <v>1435</v>
      </c>
      <c r="L727" s="2">
        <v>160000</v>
      </c>
      <c r="S727" s="2">
        <v>197000</v>
      </c>
    </row>
    <row r="728" spans="11:19" x14ac:dyDescent="0.2">
      <c r="K728" s="4">
        <v>1437</v>
      </c>
      <c r="L728" s="2">
        <v>120500</v>
      </c>
      <c r="S728" s="2">
        <v>191000</v>
      </c>
    </row>
    <row r="729" spans="11:19" x14ac:dyDescent="0.2">
      <c r="K729" s="4">
        <v>1439</v>
      </c>
      <c r="L729" s="2">
        <v>149700</v>
      </c>
      <c r="S729" s="2">
        <v>129000</v>
      </c>
    </row>
    <row r="730" spans="11:19" x14ac:dyDescent="0.2">
      <c r="K730" s="4">
        <v>1440</v>
      </c>
      <c r="L730" s="2">
        <v>197000</v>
      </c>
      <c r="S730" s="2">
        <v>157900</v>
      </c>
    </row>
    <row r="731" spans="11:19" x14ac:dyDescent="0.2">
      <c r="K731" s="4">
        <v>1441</v>
      </c>
      <c r="L731" s="2">
        <v>191000</v>
      </c>
      <c r="S731" s="2">
        <v>112000</v>
      </c>
    </row>
    <row r="732" spans="11:19" x14ac:dyDescent="0.2">
      <c r="K732" s="4">
        <v>1446</v>
      </c>
      <c r="L732" s="2">
        <v>129000</v>
      </c>
      <c r="S732" s="2">
        <v>136000</v>
      </c>
    </row>
    <row r="733" spans="11:19" x14ac:dyDescent="0.2">
      <c r="K733" s="4">
        <v>1447</v>
      </c>
      <c r="L733" s="2">
        <v>157900</v>
      </c>
      <c r="S733" s="2">
        <v>145000</v>
      </c>
    </row>
    <row r="734" spans="11:19" x14ac:dyDescent="0.2">
      <c r="K734" s="4">
        <v>1449</v>
      </c>
      <c r="L734" s="2">
        <v>112000</v>
      </c>
      <c r="S734" s="2">
        <v>84500</v>
      </c>
    </row>
    <row r="735" spans="11:19" x14ac:dyDescent="0.2">
      <c r="K735" s="4">
        <v>1451</v>
      </c>
      <c r="L735" s="2">
        <v>136000</v>
      </c>
      <c r="S735" s="2">
        <v>175000</v>
      </c>
    </row>
    <row r="736" spans="11:19" x14ac:dyDescent="0.2">
      <c r="K736" s="4">
        <v>1453</v>
      </c>
      <c r="L736" s="2">
        <v>145000</v>
      </c>
      <c r="S736" s="2">
        <v>210000</v>
      </c>
    </row>
    <row r="737" spans="11:19" x14ac:dyDescent="0.2">
      <c r="K737" s="4">
        <v>1454</v>
      </c>
      <c r="L737" s="2">
        <v>84500</v>
      </c>
      <c r="S737" s="2">
        <v>147500</v>
      </c>
    </row>
    <row r="738" spans="11:19" x14ac:dyDescent="0.2">
      <c r="K738" s="4">
        <v>1456</v>
      </c>
      <c r="L738" s="2">
        <v>175000</v>
      </c>
    </row>
    <row r="739" spans="11:19" x14ac:dyDescent="0.2">
      <c r="K739" s="4">
        <v>1457</v>
      </c>
      <c r="L739" s="2">
        <v>210000</v>
      </c>
    </row>
    <row r="740" spans="11:19" x14ac:dyDescent="0.2">
      <c r="K740" s="4">
        <v>1460</v>
      </c>
      <c r="L740" s="2">
        <v>147500</v>
      </c>
    </row>
  </sheetData>
  <sheetProtection sheet="1" objects="1" scenarios="1"/>
  <pageMargins left="0.7" right="0.7" top="0.75" bottom="0.75" header="0.3" footer="0.3"/>
  <drawing r:id="rId6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AE9C-6456-364B-A23A-60F7A843995D}">
  <dimension ref="B1:T767"/>
  <sheetViews>
    <sheetView tabSelected="1" workbookViewId="0">
      <selection activeCell="M28" sqref="M28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17.83203125" bestFit="1" customWidth="1"/>
    <col min="6" max="6" width="15" bestFit="1" customWidth="1"/>
    <col min="8" max="8" width="20.6640625" bestFit="1" customWidth="1"/>
    <col min="9" max="9" width="15" bestFit="1" customWidth="1"/>
    <col min="11" max="11" width="42.6640625" bestFit="1" customWidth="1"/>
    <col min="12" max="12" width="15.1640625" bestFit="1" customWidth="1"/>
    <col min="13" max="13" width="18.1640625" bestFit="1" customWidth="1"/>
    <col min="17" max="17" width="13" bestFit="1" customWidth="1"/>
    <col min="18" max="18" width="15.33203125" bestFit="1" customWidth="1"/>
    <col min="19" max="19" width="18.1640625" bestFit="1" customWidth="1"/>
  </cols>
  <sheetData>
    <row r="1" spans="2:20" x14ac:dyDescent="0.2">
      <c r="B1" t="s">
        <v>457</v>
      </c>
    </row>
    <row r="3" spans="2:20" x14ac:dyDescent="0.2">
      <c r="B3" s="3" t="s">
        <v>262</v>
      </c>
      <c r="C3" t="s">
        <v>285</v>
      </c>
    </row>
    <row r="4" spans="2:20" x14ac:dyDescent="0.2">
      <c r="B4" s="4">
        <v>0</v>
      </c>
      <c r="C4" s="2">
        <v>761</v>
      </c>
      <c r="E4" s="3" t="s">
        <v>357</v>
      </c>
      <c r="F4" s="4">
        <v>1</v>
      </c>
      <c r="H4" s="3" t="s">
        <v>357</v>
      </c>
      <c r="I4" s="4">
        <v>0</v>
      </c>
    </row>
    <row r="5" spans="2:20" x14ac:dyDescent="0.2">
      <c r="B5" s="4">
        <v>1</v>
      </c>
      <c r="C5" s="2">
        <v>699</v>
      </c>
    </row>
    <row r="6" spans="2:20" x14ac:dyDescent="0.2">
      <c r="B6" s="4" t="s">
        <v>263</v>
      </c>
      <c r="C6" s="2">
        <v>1460</v>
      </c>
      <c r="E6" s="3" t="s">
        <v>458</v>
      </c>
      <c r="F6" t="s">
        <v>261</v>
      </c>
      <c r="H6" s="3" t="s">
        <v>459</v>
      </c>
      <c r="I6" t="s">
        <v>261</v>
      </c>
      <c r="K6" t="s">
        <v>303</v>
      </c>
    </row>
    <row r="7" spans="2:20" ht="17" thickBot="1" x14ac:dyDescent="0.25">
      <c r="E7" s="4">
        <v>2</v>
      </c>
      <c r="F7" s="2">
        <v>181500</v>
      </c>
      <c r="H7" s="4">
        <v>1</v>
      </c>
      <c r="I7" s="2">
        <v>208500</v>
      </c>
    </row>
    <row r="8" spans="2:20" x14ac:dyDescent="0.2">
      <c r="E8" s="4">
        <v>5</v>
      </c>
      <c r="F8" s="2">
        <v>250000</v>
      </c>
      <c r="H8" s="4">
        <v>3</v>
      </c>
      <c r="I8" s="2">
        <v>223500</v>
      </c>
      <c r="K8" s="17"/>
      <c r="L8" s="17" t="s">
        <v>460</v>
      </c>
      <c r="M8" s="17" t="s">
        <v>461</v>
      </c>
      <c r="R8" s="17" t="s">
        <v>460</v>
      </c>
      <c r="S8" s="17" t="s">
        <v>461</v>
      </c>
      <c r="T8" s="36"/>
    </row>
    <row r="9" spans="2:20" x14ac:dyDescent="0.2">
      <c r="E9" s="4">
        <v>6</v>
      </c>
      <c r="F9" s="2">
        <v>143000</v>
      </c>
      <c r="H9" s="4">
        <v>4</v>
      </c>
      <c r="I9" s="2">
        <v>140000</v>
      </c>
      <c r="K9" s="15" t="s">
        <v>290</v>
      </c>
      <c r="L9" s="15">
        <v>205586.19742489271</v>
      </c>
      <c r="M9" s="15">
        <v>158265.69513797635</v>
      </c>
      <c r="Q9" t="s">
        <v>290</v>
      </c>
      <c r="R9" s="15">
        <v>205586.19742489271</v>
      </c>
      <c r="S9" s="15">
        <v>158265.69513797635</v>
      </c>
    </row>
    <row r="10" spans="2:20" x14ac:dyDescent="0.2">
      <c r="E10" s="4">
        <v>7</v>
      </c>
      <c r="F10" s="2">
        <v>307000</v>
      </c>
      <c r="H10" s="4">
        <v>10</v>
      </c>
      <c r="I10" s="2">
        <v>118000</v>
      </c>
      <c r="K10" s="15" t="s">
        <v>304</v>
      </c>
      <c r="L10" s="40">
        <v>7547656237.0125418</v>
      </c>
      <c r="M10" s="15">
        <v>4110266129.4385176</v>
      </c>
      <c r="Q10" t="s">
        <v>304</v>
      </c>
      <c r="R10" s="15">
        <v>7547656237.0125418</v>
      </c>
      <c r="S10" s="15">
        <v>4110266129.4385176</v>
      </c>
    </row>
    <row r="11" spans="2:20" x14ac:dyDescent="0.2">
      <c r="E11" s="4">
        <v>8</v>
      </c>
      <c r="F11" s="2">
        <v>200000</v>
      </c>
      <c r="H11" s="4">
        <v>11</v>
      </c>
      <c r="I11" s="2">
        <v>129500</v>
      </c>
      <c r="K11" s="15" t="s">
        <v>305</v>
      </c>
      <c r="L11" s="15">
        <v>699</v>
      </c>
      <c r="M11" s="15">
        <v>761</v>
      </c>
      <c r="Q11" t="s">
        <v>305</v>
      </c>
      <c r="R11" s="15">
        <v>699</v>
      </c>
      <c r="S11" s="15">
        <v>761</v>
      </c>
    </row>
    <row r="12" spans="2:20" x14ac:dyDescent="0.2">
      <c r="E12" s="4">
        <v>9</v>
      </c>
      <c r="F12" s="2">
        <v>129900</v>
      </c>
      <c r="H12" s="4">
        <v>15</v>
      </c>
      <c r="I12" s="2">
        <v>157000</v>
      </c>
      <c r="K12" s="15" t="s">
        <v>306</v>
      </c>
      <c r="L12" s="15">
        <v>0</v>
      </c>
      <c r="M12" s="15"/>
      <c r="Q12" t="s">
        <v>468</v>
      </c>
      <c r="R12" s="37">
        <f>SQRT(R10)/SQRT(R11)</f>
        <v>3285.9993105993972</v>
      </c>
      <c r="S12" s="37">
        <f>SQRT(S10)/SQRT(S11)</f>
        <v>2324.0348849440597</v>
      </c>
      <c r="T12" s="37"/>
    </row>
    <row r="13" spans="2:20" x14ac:dyDescent="0.2">
      <c r="E13" s="4">
        <v>12</v>
      </c>
      <c r="F13" s="2">
        <v>345000</v>
      </c>
      <c r="H13" s="4">
        <v>17</v>
      </c>
      <c r="I13" s="2">
        <v>149000</v>
      </c>
      <c r="K13" s="15" t="s">
        <v>307</v>
      </c>
      <c r="L13" s="15">
        <v>1277</v>
      </c>
      <c r="M13" s="15"/>
      <c r="Q13" t="s">
        <v>469</v>
      </c>
      <c r="R13" s="39">
        <f>R$12*L18</f>
        <v>6446.550364397589</v>
      </c>
      <c r="S13" s="37">
        <f>S$12*L18</f>
        <v>4559.3460370130078</v>
      </c>
      <c r="T13" s="37"/>
    </row>
    <row r="14" spans="2:20" x14ac:dyDescent="0.2">
      <c r="E14" s="4">
        <v>13</v>
      </c>
      <c r="F14" s="2">
        <v>144000</v>
      </c>
      <c r="H14" s="4">
        <v>18</v>
      </c>
      <c r="I14" s="2">
        <v>90000</v>
      </c>
      <c r="K14" s="15" t="s">
        <v>308</v>
      </c>
      <c r="L14" s="15">
        <v>11.757261741698448</v>
      </c>
      <c r="M14" s="15"/>
      <c r="Q14" t="s">
        <v>470</v>
      </c>
      <c r="R14" s="39">
        <f>R$12*L18</f>
        <v>6446.550364397589</v>
      </c>
      <c r="S14" s="37">
        <f>S$12*L18</f>
        <v>4559.3460370130078</v>
      </c>
      <c r="T14" s="37"/>
    </row>
    <row r="15" spans="2:20" x14ac:dyDescent="0.2">
      <c r="E15" s="4">
        <v>14</v>
      </c>
      <c r="F15" s="2">
        <v>279500</v>
      </c>
      <c r="H15" s="4">
        <v>19</v>
      </c>
      <c r="I15" s="2">
        <v>159000</v>
      </c>
      <c r="K15" s="15" t="s">
        <v>309</v>
      </c>
      <c r="L15" s="15">
        <v>1.1193326722730667E-30</v>
      </c>
      <c r="M15" s="15"/>
    </row>
    <row r="16" spans="2:20" x14ac:dyDescent="0.2">
      <c r="E16" s="4">
        <v>16</v>
      </c>
      <c r="F16" s="2">
        <v>132000</v>
      </c>
      <c r="H16" s="4">
        <v>20</v>
      </c>
      <c r="I16" s="2">
        <v>139000</v>
      </c>
      <c r="K16" s="15" t="s">
        <v>310</v>
      </c>
      <c r="L16" s="15">
        <v>1.6460477396301902</v>
      </c>
      <c r="M16" s="15"/>
    </row>
    <row r="17" spans="5:13" x14ac:dyDescent="0.2">
      <c r="E17" s="4">
        <v>21</v>
      </c>
      <c r="F17" s="2">
        <v>325300</v>
      </c>
      <c r="H17" s="4">
        <v>22</v>
      </c>
      <c r="I17" s="2">
        <v>139400</v>
      </c>
      <c r="K17" s="15" t="s">
        <v>311</v>
      </c>
      <c r="L17" s="15">
        <v>2.2386653445461333E-30</v>
      </c>
      <c r="M17" s="15"/>
    </row>
    <row r="18" spans="5:13" ht="17" thickBot="1" x14ac:dyDescent="0.25">
      <c r="E18" s="4">
        <v>23</v>
      </c>
      <c r="F18" s="2">
        <v>230000</v>
      </c>
      <c r="H18" s="4">
        <v>26</v>
      </c>
      <c r="I18" s="2">
        <v>256300</v>
      </c>
      <c r="K18" s="16" t="s">
        <v>312</v>
      </c>
      <c r="L18" s="16">
        <v>1.9618234074497347</v>
      </c>
      <c r="M18" s="16"/>
    </row>
    <row r="19" spans="5:13" x14ac:dyDescent="0.2">
      <c r="E19" s="4">
        <v>24</v>
      </c>
      <c r="F19" s="2">
        <v>129900</v>
      </c>
      <c r="H19" s="4">
        <v>28</v>
      </c>
      <c r="I19" s="2">
        <v>306000</v>
      </c>
    </row>
    <row r="20" spans="5:13" x14ac:dyDescent="0.2">
      <c r="E20" s="4">
        <v>25</v>
      </c>
      <c r="F20" s="2">
        <v>154000</v>
      </c>
      <c r="H20" s="4">
        <v>31</v>
      </c>
      <c r="I20" s="2">
        <v>40000</v>
      </c>
      <c r="K20" t="s">
        <v>440</v>
      </c>
    </row>
    <row r="21" spans="5:13" x14ac:dyDescent="0.2">
      <c r="E21" s="4">
        <v>27</v>
      </c>
      <c r="F21" s="2">
        <v>134800</v>
      </c>
      <c r="H21" s="4">
        <v>32</v>
      </c>
      <c r="I21" s="2">
        <v>149350</v>
      </c>
    </row>
    <row r="22" spans="5:13" x14ac:dyDescent="0.2">
      <c r="E22" s="4">
        <v>29</v>
      </c>
      <c r="F22" s="2">
        <v>207500</v>
      </c>
      <c r="H22" s="4">
        <v>33</v>
      </c>
      <c r="I22" s="2">
        <v>179900</v>
      </c>
      <c r="K22" t="s">
        <v>462</v>
      </c>
      <c r="L22">
        <f>SUM(L11,M11)</f>
        <v>1460</v>
      </c>
    </row>
    <row r="23" spans="5:13" x14ac:dyDescent="0.2">
      <c r="E23" s="4">
        <v>30</v>
      </c>
      <c r="F23" s="2">
        <v>68500</v>
      </c>
      <c r="H23" s="4">
        <v>34</v>
      </c>
      <c r="I23" s="2">
        <v>165500</v>
      </c>
      <c r="K23" t="s">
        <v>463</v>
      </c>
      <c r="L23">
        <f>L9-M9</f>
        <v>47320.502286916366</v>
      </c>
    </row>
    <row r="24" spans="5:13" x14ac:dyDescent="0.2">
      <c r="E24" s="4">
        <v>35</v>
      </c>
      <c r="F24" s="2">
        <v>277500</v>
      </c>
      <c r="H24" s="4">
        <v>38</v>
      </c>
      <c r="I24" s="2">
        <v>153000</v>
      </c>
      <c r="K24" t="s">
        <v>464</v>
      </c>
      <c r="L24">
        <f>SQRT((L10/L11)+(M10/M11))</f>
        <v>4024.7893877439928</v>
      </c>
    </row>
    <row r="25" spans="5:13" x14ac:dyDescent="0.2">
      <c r="E25" s="4">
        <v>36</v>
      </c>
      <c r="F25" s="2">
        <v>309000</v>
      </c>
      <c r="H25" s="4">
        <v>39</v>
      </c>
      <c r="I25" s="2">
        <v>109000</v>
      </c>
    </row>
    <row r="26" spans="5:13" ht="17" x14ac:dyDescent="0.2">
      <c r="E26" s="4">
        <v>37</v>
      </c>
      <c r="F26" s="2">
        <v>145000</v>
      </c>
      <c r="H26" s="4">
        <v>40</v>
      </c>
      <c r="I26" s="2">
        <v>82000</v>
      </c>
      <c r="K26" s="35" t="s">
        <v>465</v>
      </c>
      <c r="L26">
        <f>L24*L18</f>
        <v>7895.9260309314514</v>
      </c>
    </row>
    <row r="27" spans="5:13" x14ac:dyDescent="0.2">
      <c r="E27" s="4">
        <v>43</v>
      </c>
      <c r="F27" s="2">
        <v>144000</v>
      </c>
      <c r="H27" s="4">
        <v>41</v>
      </c>
      <c r="I27" s="2">
        <v>160000</v>
      </c>
      <c r="K27" t="s">
        <v>466</v>
      </c>
      <c r="L27">
        <f>L23-L26</f>
        <v>39424.576255984917</v>
      </c>
    </row>
    <row r="28" spans="5:13" x14ac:dyDescent="0.2">
      <c r="E28" s="4">
        <v>44</v>
      </c>
      <c r="F28" s="2">
        <v>130250</v>
      </c>
      <c r="H28" s="4">
        <v>42</v>
      </c>
      <c r="I28" s="2">
        <v>170000</v>
      </c>
      <c r="K28" t="s">
        <v>467</v>
      </c>
      <c r="L28">
        <f>L23+L26</f>
        <v>55216.428317847814</v>
      </c>
    </row>
    <row r="29" spans="5:13" x14ac:dyDescent="0.2">
      <c r="E29" s="4">
        <v>46</v>
      </c>
      <c r="F29" s="2">
        <v>319900</v>
      </c>
      <c r="H29" s="4">
        <v>45</v>
      </c>
      <c r="I29" s="2">
        <v>141000</v>
      </c>
    </row>
    <row r="30" spans="5:13" x14ac:dyDescent="0.2">
      <c r="E30" s="4">
        <v>47</v>
      </c>
      <c r="F30" s="2">
        <v>239686</v>
      </c>
      <c r="H30" s="4">
        <v>48</v>
      </c>
      <c r="I30" s="2">
        <v>249700</v>
      </c>
    </row>
    <row r="31" spans="5:13" x14ac:dyDescent="0.2">
      <c r="E31" s="4">
        <v>52</v>
      </c>
      <c r="F31" s="2">
        <v>114500</v>
      </c>
      <c r="H31" s="4">
        <v>49</v>
      </c>
      <c r="I31" s="2">
        <v>113000</v>
      </c>
    </row>
    <row r="32" spans="5:13" x14ac:dyDescent="0.2">
      <c r="E32" s="4">
        <v>53</v>
      </c>
      <c r="F32" s="2">
        <v>110000</v>
      </c>
      <c r="H32" s="4">
        <v>50</v>
      </c>
      <c r="I32" s="2">
        <v>127000</v>
      </c>
      <c r="L32" s="46">
        <f>L11/L22</f>
        <v>0.47876712328767124</v>
      </c>
    </row>
    <row r="33" spans="5:12" x14ac:dyDescent="0.2">
      <c r="E33" s="4">
        <v>54</v>
      </c>
      <c r="F33" s="2">
        <v>385000</v>
      </c>
      <c r="H33" s="4">
        <v>51</v>
      </c>
      <c r="I33" s="2">
        <v>177000</v>
      </c>
      <c r="L33" s="46">
        <f>M11/L22</f>
        <v>0.52123287671232876</v>
      </c>
    </row>
    <row r="34" spans="5:12" x14ac:dyDescent="0.2">
      <c r="E34" s="4">
        <v>57</v>
      </c>
      <c r="F34" s="2">
        <v>172500</v>
      </c>
      <c r="H34" s="4">
        <v>55</v>
      </c>
      <c r="I34" s="2">
        <v>130000</v>
      </c>
    </row>
    <row r="35" spans="5:12" x14ac:dyDescent="0.2">
      <c r="E35" s="4">
        <v>59</v>
      </c>
      <c r="F35" s="2">
        <v>438780</v>
      </c>
      <c r="H35" s="4">
        <v>56</v>
      </c>
      <c r="I35" s="2">
        <v>180500</v>
      </c>
    </row>
    <row r="36" spans="5:12" x14ac:dyDescent="0.2">
      <c r="E36" s="4">
        <v>60</v>
      </c>
      <c r="F36" s="2">
        <v>124900</v>
      </c>
      <c r="H36" s="4">
        <v>58</v>
      </c>
      <c r="I36" s="2">
        <v>196500</v>
      </c>
    </row>
    <row r="37" spans="5:12" x14ac:dyDescent="0.2">
      <c r="E37" s="4">
        <v>63</v>
      </c>
      <c r="F37" s="2">
        <v>202500</v>
      </c>
      <c r="H37" s="4">
        <v>61</v>
      </c>
      <c r="I37" s="2">
        <v>158000</v>
      </c>
    </row>
    <row r="38" spans="5:12" x14ac:dyDescent="0.2">
      <c r="E38" s="4">
        <v>64</v>
      </c>
      <c r="F38" s="2">
        <v>140000</v>
      </c>
      <c r="H38" s="4">
        <v>62</v>
      </c>
      <c r="I38" s="2">
        <v>101000</v>
      </c>
    </row>
    <row r="39" spans="5:12" x14ac:dyDescent="0.2">
      <c r="E39" s="4">
        <v>65</v>
      </c>
      <c r="F39" s="2">
        <v>219500</v>
      </c>
      <c r="H39" s="4">
        <v>69</v>
      </c>
      <c r="I39" s="2">
        <v>80000</v>
      </c>
    </row>
    <row r="40" spans="5:12" x14ac:dyDescent="0.2">
      <c r="E40" s="4">
        <v>66</v>
      </c>
      <c r="F40" s="2">
        <v>317000</v>
      </c>
      <c r="H40" s="4">
        <v>70</v>
      </c>
      <c r="I40" s="2">
        <v>225000</v>
      </c>
    </row>
    <row r="41" spans="5:12" x14ac:dyDescent="0.2">
      <c r="E41" s="4">
        <v>67</v>
      </c>
      <c r="F41" s="2">
        <v>180000</v>
      </c>
      <c r="H41" s="4">
        <v>72</v>
      </c>
      <c r="I41" s="2">
        <v>129500</v>
      </c>
    </row>
    <row r="42" spans="5:12" x14ac:dyDescent="0.2">
      <c r="E42" s="4">
        <v>68</v>
      </c>
      <c r="F42" s="2">
        <v>226000</v>
      </c>
      <c r="H42" s="4">
        <v>73</v>
      </c>
      <c r="I42" s="2">
        <v>185000</v>
      </c>
    </row>
    <row r="43" spans="5:12" x14ac:dyDescent="0.2">
      <c r="E43" s="4">
        <v>71</v>
      </c>
      <c r="F43" s="2">
        <v>244000</v>
      </c>
      <c r="H43" s="4">
        <v>74</v>
      </c>
      <c r="I43" s="2">
        <v>144900</v>
      </c>
    </row>
    <row r="44" spans="5:12" x14ac:dyDescent="0.2">
      <c r="E44" s="4">
        <v>76</v>
      </c>
      <c r="F44" s="2">
        <v>91000</v>
      </c>
      <c r="H44" s="4">
        <v>75</v>
      </c>
      <c r="I44" s="2">
        <v>107400</v>
      </c>
    </row>
    <row r="45" spans="5:12" x14ac:dyDescent="0.2">
      <c r="E45" s="4">
        <v>80</v>
      </c>
      <c r="F45" s="2">
        <v>110000</v>
      </c>
      <c r="H45" s="4">
        <v>77</v>
      </c>
      <c r="I45" s="2">
        <v>135750</v>
      </c>
    </row>
    <row r="46" spans="5:12" x14ac:dyDescent="0.2">
      <c r="E46" s="4">
        <v>83</v>
      </c>
      <c r="F46" s="2">
        <v>245000</v>
      </c>
      <c r="H46" s="4">
        <v>78</v>
      </c>
      <c r="I46" s="2">
        <v>127000</v>
      </c>
    </row>
    <row r="47" spans="5:12" x14ac:dyDescent="0.2">
      <c r="E47" s="4">
        <v>84</v>
      </c>
      <c r="F47" s="2">
        <v>126500</v>
      </c>
      <c r="H47" s="4">
        <v>79</v>
      </c>
      <c r="I47" s="2">
        <v>136500</v>
      </c>
    </row>
    <row r="48" spans="5:12" x14ac:dyDescent="0.2">
      <c r="E48" s="4">
        <v>85</v>
      </c>
      <c r="F48" s="2">
        <v>168500</v>
      </c>
      <c r="H48" s="4">
        <v>81</v>
      </c>
      <c r="I48" s="2">
        <v>193500</v>
      </c>
    </row>
    <row r="49" spans="5:9" x14ac:dyDescent="0.2">
      <c r="E49" s="4">
        <v>86</v>
      </c>
      <c r="F49" s="2">
        <v>260000</v>
      </c>
      <c r="H49" s="4">
        <v>82</v>
      </c>
      <c r="I49" s="2">
        <v>153500</v>
      </c>
    </row>
    <row r="50" spans="5:9" x14ac:dyDescent="0.2">
      <c r="E50" s="4">
        <v>87</v>
      </c>
      <c r="F50" s="2">
        <v>174000</v>
      </c>
      <c r="H50" s="4">
        <v>88</v>
      </c>
      <c r="I50" s="2">
        <v>164500</v>
      </c>
    </row>
    <row r="51" spans="5:9" x14ac:dyDescent="0.2">
      <c r="E51" s="4">
        <v>96</v>
      </c>
      <c r="F51" s="2">
        <v>185000</v>
      </c>
      <c r="H51" s="4">
        <v>89</v>
      </c>
      <c r="I51" s="2">
        <v>85000</v>
      </c>
    </row>
    <row r="52" spans="5:9" x14ac:dyDescent="0.2">
      <c r="E52" s="4">
        <v>97</v>
      </c>
      <c r="F52" s="2">
        <v>214000</v>
      </c>
      <c r="H52" s="4">
        <v>90</v>
      </c>
      <c r="I52" s="2">
        <v>123600</v>
      </c>
    </row>
    <row r="53" spans="5:9" x14ac:dyDescent="0.2">
      <c r="E53" s="4">
        <v>98</v>
      </c>
      <c r="F53" s="2">
        <v>94750</v>
      </c>
      <c r="H53" s="4">
        <v>91</v>
      </c>
      <c r="I53" s="2">
        <v>109900</v>
      </c>
    </row>
    <row r="54" spans="5:9" x14ac:dyDescent="0.2">
      <c r="E54" s="4">
        <v>100</v>
      </c>
      <c r="F54" s="2">
        <v>128950</v>
      </c>
      <c r="H54" s="4">
        <v>92</v>
      </c>
      <c r="I54" s="2">
        <v>98600</v>
      </c>
    </row>
    <row r="55" spans="5:9" x14ac:dyDescent="0.2">
      <c r="E55" s="4">
        <v>101</v>
      </c>
      <c r="F55" s="2">
        <v>205000</v>
      </c>
      <c r="H55" s="4">
        <v>93</v>
      </c>
      <c r="I55" s="2">
        <v>163500</v>
      </c>
    </row>
    <row r="56" spans="5:9" x14ac:dyDescent="0.2">
      <c r="E56" s="4">
        <v>102</v>
      </c>
      <c r="F56" s="2">
        <v>178000</v>
      </c>
      <c r="H56" s="4">
        <v>94</v>
      </c>
      <c r="I56" s="2">
        <v>133900</v>
      </c>
    </row>
    <row r="57" spans="5:9" x14ac:dyDescent="0.2">
      <c r="E57" s="4">
        <v>106</v>
      </c>
      <c r="F57" s="2">
        <v>250000</v>
      </c>
      <c r="H57" s="4">
        <v>95</v>
      </c>
      <c r="I57" s="2">
        <v>204750</v>
      </c>
    </row>
    <row r="58" spans="5:9" x14ac:dyDescent="0.2">
      <c r="E58" s="4">
        <v>111</v>
      </c>
      <c r="F58" s="2">
        <v>136900</v>
      </c>
      <c r="H58" s="4">
        <v>99</v>
      </c>
      <c r="I58" s="2">
        <v>83000</v>
      </c>
    </row>
    <row r="59" spans="5:9" x14ac:dyDescent="0.2">
      <c r="E59" s="4">
        <v>112</v>
      </c>
      <c r="F59" s="2">
        <v>180000</v>
      </c>
      <c r="H59" s="4">
        <v>103</v>
      </c>
      <c r="I59" s="2">
        <v>118964</v>
      </c>
    </row>
    <row r="60" spans="5:9" x14ac:dyDescent="0.2">
      <c r="E60" s="4">
        <v>113</v>
      </c>
      <c r="F60" s="2">
        <v>383970</v>
      </c>
      <c r="H60" s="4">
        <v>104</v>
      </c>
      <c r="I60" s="2">
        <v>198900</v>
      </c>
    </row>
    <row r="61" spans="5:9" x14ac:dyDescent="0.2">
      <c r="E61" s="4">
        <v>114</v>
      </c>
      <c r="F61" s="2">
        <v>217000</v>
      </c>
      <c r="H61" s="4">
        <v>105</v>
      </c>
      <c r="I61" s="2">
        <v>169500</v>
      </c>
    </row>
    <row r="62" spans="5:9" x14ac:dyDescent="0.2">
      <c r="E62" s="4">
        <v>115</v>
      </c>
      <c r="F62" s="2">
        <v>259500</v>
      </c>
      <c r="H62" s="4">
        <v>107</v>
      </c>
      <c r="I62" s="2">
        <v>100000</v>
      </c>
    </row>
    <row r="63" spans="5:9" x14ac:dyDescent="0.2">
      <c r="E63" s="4">
        <v>118</v>
      </c>
      <c r="F63" s="2">
        <v>155000</v>
      </c>
      <c r="H63" s="4">
        <v>108</v>
      </c>
      <c r="I63" s="2">
        <v>115000</v>
      </c>
    </row>
    <row r="64" spans="5:9" x14ac:dyDescent="0.2">
      <c r="E64" s="4">
        <v>119</v>
      </c>
      <c r="F64" s="2">
        <v>320000</v>
      </c>
      <c r="H64" s="4">
        <v>109</v>
      </c>
      <c r="I64" s="2">
        <v>115000</v>
      </c>
    </row>
    <row r="65" spans="5:9" x14ac:dyDescent="0.2">
      <c r="E65" s="4">
        <v>125</v>
      </c>
      <c r="F65" s="2">
        <v>181000</v>
      </c>
      <c r="H65" s="4">
        <v>110</v>
      </c>
      <c r="I65" s="2">
        <v>190000</v>
      </c>
    </row>
    <row r="66" spans="5:9" x14ac:dyDescent="0.2">
      <c r="E66" s="4">
        <v>126</v>
      </c>
      <c r="F66" s="2">
        <v>84500</v>
      </c>
      <c r="H66" s="4">
        <v>116</v>
      </c>
      <c r="I66" s="2">
        <v>176000</v>
      </c>
    </row>
    <row r="67" spans="5:9" x14ac:dyDescent="0.2">
      <c r="E67" s="4">
        <v>129</v>
      </c>
      <c r="F67" s="2">
        <v>155000</v>
      </c>
      <c r="H67" s="4">
        <v>117</v>
      </c>
      <c r="I67" s="2">
        <v>139000</v>
      </c>
    </row>
    <row r="68" spans="5:9" x14ac:dyDescent="0.2">
      <c r="E68" s="4">
        <v>131</v>
      </c>
      <c r="F68" s="2">
        <v>226000</v>
      </c>
      <c r="H68" s="4">
        <v>120</v>
      </c>
      <c r="I68" s="2">
        <v>163990</v>
      </c>
    </row>
    <row r="69" spans="5:9" x14ac:dyDescent="0.2">
      <c r="E69" s="4">
        <v>132</v>
      </c>
      <c r="F69" s="2">
        <v>244000</v>
      </c>
      <c r="H69" s="4">
        <v>121</v>
      </c>
      <c r="I69" s="2">
        <v>180000</v>
      </c>
    </row>
    <row r="70" spans="5:9" x14ac:dyDescent="0.2">
      <c r="E70" s="4">
        <v>134</v>
      </c>
      <c r="F70" s="2">
        <v>220000</v>
      </c>
      <c r="H70" s="4">
        <v>122</v>
      </c>
      <c r="I70" s="2">
        <v>100000</v>
      </c>
    </row>
    <row r="71" spans="5:9" x14ac:dyDescent="0.2">
      <c r="E71" s="4">
        <v>136</v>
      </c>
      <c r="F71" s="2">
        <v>174000</v>
      </c>
      <c r="H71" s="4">
        <v>123</v>
      </c>
      <c r="I71" s="2">
        <v>136000</v>
      </c>
    </row>
    <row r="72" spans="5:9" x14ac:dyDescent="0.2">
      <c r="E72" s="4">
        <v>139</v>
      </c>
      <c r="F72" s="2">
        <v>230000</v>
      </c>
      <c r="H72" s="4">
        <v>124</v>
      </c>
      <c r="I72" s="2">
        <v>153900</v>
      </c>
    </row>
    <row r="73" spans="5:9" x14ac:dyDescent="0.2">
      <c r="E73" s="4">
        <v>140</v>
      </c>
      <c r="F73" s="2">
        <v>231500</v>
      </c>
      <c r="H73" s="4">
        <v>127</v>
      </c>
      <c r="I73" s="2">
        <v>128000</v>
      </c>
    </row>
    <row r="74" spans="5:9" x14ac:dyDescent="0.2">
      <c r="E74" s="4">
        <v>142</v>
      </c>
      <c r="F74" s="2">
        <v>260000</v>
      </c>
      <c r="H74" s="4">
        <v>128</v>
      </c>
      <c r="I74" s="2">
        <v>87000</v>
      </c>
    </row>
    <row r="75" spans="5:9" x14ac:dyDescent="0.2">
      <c r="E75" s="4">
        <v>144</v>
      </c>
      <c r="F75" s="2">
        <v>204000</v>
      </c>
      <c r="H75" s="4">
        <v>130</v>
      </c>
      <c r="I75" s="2">
        <v>150000</v>
      </c>
    </row>
    <row r="76" spans="5:9" x14ac:dyDescent="0.2">
      <c r="E76" s="4">
        <v>147</v>
      </c>
      <c r="F76" s="2">
        <v>105000</v>
      </c>
      <c r="H76" s="4">
        <v>133</v>
      </c>
      <c r="I76" s="2">
        <v>150750</v>
      </c>
    </row>
    <row r="77" spans="5:9" x14ac:dyDescent="0.2">
      <c r="E77" s="4">
        <v>148</v>
      </c>
      <c r="F77" s="2">
        <v>222500</v>
      </c>
      <c r="H77" s="4">
        <v>135</v>
      </c>
      <c r="I77" s="2">
        <v>180000</v>
      </c>
    </row>
    <row r="78" spans="5:9" x14ac:dyDescent="0.2">
      <c r="E78" s="4">
        <v>150</v>
      </c>
      <c r="F78" s="2">
        <v>115000</v>
      </c>
      <c r="H78" s="4">
        <v>137</v>
      </c>
      <c r="I78" s="2">
        <v>143000</v>
      </c>
    </row>
    <row r="79" spans="5:9" x14ac:dyDescent="0.2">
      <c r="E79" s="4">
        <v>154</v>
      </c>
      <c r="F79" s="2">
        <v>235000</v>
      </c>
      <c r="H79" s="4">
        <v>138</v>
      </c>
      <c r="I79" s="2">
        <v>171000</v>
      </c>
    </row>
    <row r="80" spans="5:9" x14ac:dyDescent="0.2">
      <c r="E80" s="4">
        <v>160</v>
      </c>
      <c r="F80" s="2">
        <v>320000</v>
      </c>
      <c r="H80" s="4">
        <v>141</v>
      </c>
      <c r="I80" s="2">
        <v>115000</v>
      </c>
    </row>
    <row r="81" spans="5:9" x14ac:dyDescent="0.2">
      <c r="E81" s="4">
        <v>162</v>
      </c>
      <c r="F81" s="2">
        <v>412500</v>
      </c>
      <c r="H81" s="4">
        <v>143</v>
      </c>
      <c r="I81" s="2">
        <v>166000</v>
      </c>
    </row>
    <row r="82" spans="5:9" x14ac:dyDescent="0.2">
      <c r="E82" s="4">
        <v>166</v>
      </c>
      <c r="F82" s="2">
        <v>127500</v>
      </c>
      <c r="H82" s="4">
        <v>145</v>
      </c>
      <c r="I82" s="2">
        <v>125000</v>
      </c>
    </row>
    <row r="83" spans="5:9" x14ac:dyDescent="0.2">
      <c r="E83" s="4">
        <v>167</v>
      </c>
      <c r="F83" s="2">
        <v>190000</v>
      </c>
      <c r="H83" s="4">
        <v>146</v>
      </c>
      <c r="I83" s="2">
        <v>130000</v>
      </c>
    </row>
    <row r="84" spans="5:9" x14ac:dyDescent="0.2">
      <c r="E84" s="4">
        <v>168</v>
      </c>
      <c r="F84" s="2">
        <v>325624</v>
      </c>
      <c r="H84" s="4">
        <v>149</v>
      </c>
      <c r="I84" s="2">
        <v>141000</v>
      </c>
    </row>
    <row r="85" spans="5:9" x14ac:dyDescent="0.2">
      <c r="E85" s="4">
        <v>169</v>
      </c>
      <c r="F85" s="2">
        <v>183500</v>
      </c>
      <c r="H85" s="4">
        <v>151</v>
      </c>
      <c r="I85" s="2">
        <v>122000</v>
      </c>
    </row>
    <row r="86" spans="5:9" x14ac:dyDescent="0.2">
      <c r="E86" s="4">
        <v>170</v>
      </c>
      <c r="F86" s="2">
        <v>228000</v>
      </c>
      <c r="H86" s="4">
        <v>152</v>
      </c>
      <c r="I86" s="2">
        <v>372402</v>
      </c>
    </row>
    <row r="87" spans="5:9" x14ac:dyDescent="0.2">
      <c r="E87" s="4">
        <v>171</v>
      </c>
      <c r="F87" s="2">
        <v>128500</v>
      </c>
      <c r="H87" s="4">
        <v>153</v>
      </c>
      <c r="I87" s="2">
        <v>190000</v>
      </c>
    </row>
    <row r="88" spans="5:9" x14ac:dyDescent="0.2">
      <c r="E88" s="4">
        <v>172</v>
      </c>
      <c r="F88" s="2">
        <v>215000</v>
      </c>
      <c r="H88" s="4">
        <v>155</v>
      </c>
      <c r="I88" s="2">
        <v>125000</v>
      </c>
    </row>
    <row r="89" spans="5:9" x14ac:dyDescent="0.2">
      <c r="E89" s="4">
        <v>173</v>
      </c>
      <c r="F89" s="2">
        <v>239000</v>
      </c>
      <c r="H89" s="4">
        <v>156</v>
      </c>
      <c r="I89" s="2">
        <v>79000</v>
      </c>
    </row>
    <row r="90" spans="5:9" x14ac:dyDescent="0.2">
      <c r="E90" s="4">
        <v>175</v>
      </c>
      <c r="F90" s="2">
        <v>184000</v>
      </c>
      <c r="H90" s="4">
        <v>157</v>
      </c>
      <c r="I90" s="2">
        <v>109500</v>
      </c>
    </row>
    <row r="91" spans="5:9" x14ac:dyDescent="0.2">
      <c r="E91" s="4">
        <v>183</v>
      </c>
      <c r="F91" s="2">
        <v>120000</v>
      </c>
      <c r="H91" s="4">
        <v>158</v>
      </c>
      <c r="I91" s="2">
        <v>269500</v>
      </c>
    </row>
    <row r="92" spans="5:9" x14ac:dyDescent="0.2">
      <c r="E92" s="4">
        <v>184</v>
      </c>
      <c r="F92" s="2">
        <v>200000</v>
      </c>
      <c r="H92" s="4">
        <v>159</v>
      </c>
      <c r="I92" s="2">
        <v>254900</v>
      </c>
    </row>
    <row r="93" spans="5:9" x14ac:dyDescent="0.2">
      <c r="E93" s="4">
        <v>185</v>
      </c>
      <c r="F93" s="2">
        <v>127000</v>
      </c>
      <c r="H93" s="4">
        <v>161</v>
      </c>
      <c r="I93" s="2">
        <v>162500</v>
      </c>
    </row>
    <row r="94" spans="5:9" x14ac:dyDescent="0.2">
      <c r="E94" s="4">
        <v>187</v>
      </c>
      <c r="F94" s="2">
        <v>173000</v>
      </c>
      <c r="H94" s="4">
        <v>163</v>
      </c>
      <c r="I94" s="2">
        <v>220000</v>
      </c>
    </row>
    <row r="95" spans="5:9" x14ac:dyDescent="0.2">
      <c r="E95" s="4">
        <v>189</v>
      </c>
      <c r="F95" s="2">
        <v>153337</v>
      </c>
      <c r="H95" s="4">
        <v>164</v>
      </c>
      <c r="I95" s="2">
        <v>103200</v>
      </c>
    </row>
    <row r="96" spans="5:9" x14ac:dyDescent="0.2">
      <c r="E96" s="4">
        <v>196</v>
      </c>
      <c r="F96" s="2">
        <v>148500</v>
      </c>
      <c r="H96" s="4">
        <v>165</v>
      </c>
      <c r="I96" s="2">
        <v>152000</v>
      </c>
    </row>
    <row r="97" spans="5:9" x14ac:dyDescent="0.2">
      <c r="E97" s="4">
        <v>197</v>
      </c>
      <c r="F97" s="2">
        <v>311872</v>
      </c>
      <c r="H97" s="4">
        <v>174</v>
      </c>
      <c r="I97" s="2">
        <v>163000</v>
      </c>
    </row>
    <row r="98" spans="5:9" x14ac:dyDescent="0.2">
      <c r="E98" s="4">
        <v>201</v>
      </c>
      <c r="F98" s="2">
        <v>140000</v>
      </c>
      <c r="H98" s="4">
        <v>176</v>
      </c>
      <c r="I98" s="2">
        <v>243000</v>
      </c>
    </row>
    <row r="99" spans="5:9" x14ac:dyDescent="0.2">
      <c r="E99" s="4">
        <v>202</v>
      </c>
      <c r="F99" s="2">
        <v>171500</v>
      </c>
      <c r="H99" s="4">
        <v>177</v>
      </c>
      <c r="I99" s="2">
        <v>211000</v>
      </c>
    </row>
    <row r="100" spans="5:9" x14ac:dyDescent="0.2">
      <c r="E100" s="4">
        <v>204</v>
      </c>
      <c r="F100" s="2">
        <v>149000</v>
      </c>
      <c r="H100" s="4">
        <v>178</v>
      </c>
      <c r="I100" s="2">
        <v>172500</v>
      </c>
    </row>
    <row r="101" spans="5:9" x14ac:dyDescent="0.2">
      <c r="E101" s="4">
        <v>208</v>
      </c>
      <c r="F101" s="2">
        <v>141000</v>
      </c>
      <c r="H101" s="4">
        <v>179</v>
      </c>
      <c r="I101" s="2">
        <v>501837</v>
      </c>
    </row>
    <row r="102" spans="5:9" x14ac:dyDescent="0.2">
      <c r="E102" s="4">
        <v>209</v>
      </c>
      <c r="F102" s="2">
        <v>277000</v>
      </c>
      <c r="H102" s="4">
        <v>180</v>
      </c>
      <c r="I102" s="2">
        <v>100000</v>
      </c>
    </row>
    <row r="103" spans="5:9" x14ac:dyDescent="0.2">
      <c r="E103" s="4">
        <v>212</v>
      </c>
      <c r="F103" s="2">
        <v>186000</v>
      </c>
      <c r="H103" s="4">
        <v>181</v>
      </c>
      <c r="I103" s="2">
        <v>177000</v>
      </c>
    </row>
    <row r="104" spans="5:9" x14ac:dyDescent="0.2">
      <c r="E104" s="4">
        <v>213</v>
      </c>
      <c r="F104" s="2">
        <v>252678</v>
      </c>
      <c r="H104" s="4">
        <v>182</v>
      </c>
      <c r="I104" s="2">
        <v>200100</v>
      </c>
    </row>
    <row r="105" spans="5:9" x14ac:dyDescent="0.2">
      <c r="E105" s="4">
        <v>214</v>
      </c>
      <c r="F105" s="2">
        <v>156000</v>
      </c>
      <c r="H105" s="4">
        <v>186</v>
      </c>
      <c r="I105" s="2">
        <v>475000</v>
      </c>
    </row>
    <row r="106" spans="5:9" x14ac:dyDescent="0.2">
      <c r="E106" s="4">
        <v>217</v>
      </c>
      <c r="F106" s="2">
        <v>210000</v>
      </c>
      <c r="H106" s="4">
        <v>188</v>
      </c>
      <c r="I106" s="2">
        <v>135000</v>
      </c>
    </row>
    <row r="107" spans="5:9" x14ac:dyDescent="0.2">
      <c r="E107" s="4">
        <v>220</v>
      </c>
      <c r="F107" s="2">
        <v>167240</v>
      </c>
      <c r="H107" s="4">
        <v>190</v>
      </c>
      <c r="I107" s="2">
        <v>286000</v>
      </c>
    </row>
    <row r="108" spans="5:9" x14ac:dyDescent="0.2">
      <c r="E108" s="4">
        <v>221</v>
      </c>
      <c r="F108" s="2">
        <v>204900</v>
      </c>
      <c r="H108" s="4">
        <v>191</v>
      </c>
      <c r="I108" s="2">
        <v>315000</v>
      </c>
    </row>
    <row r="109" spans="5:9" x14ac:dyDescent="0.2">
      <c r="E109" s="4">
        <v>222</v>
      </c>
      <c r="F109" s="2">
        <v>200000</v>
      </c>
      <c r="H109" s="4">
        <v>192</v>
      </c>
      <c r="I109" s="2">
        <v>184000</v>
      </c>
    </row>
    <row r="110" spans="5:9" x14ac:dyDescent="0.2">
      <c r="E110" s="4">
        <v>223</v>
      </c>
      <c r="F110" s="2">
        <v>179900</v>
      </c>
      <c r="H110" s="4">
        <v>193</v>
      </c>
      <c r="I110" s="2">
        <v>192000</v>
      </c>
    </row>
    <row r="111" spans="5:9" x14ac:dyDescent="0.2">
      <c r="E111" s="4">
        <v>224</v>
      </c>
      <c r="F111" s="2">
        <v>97000</v>
      </c>
      <c r="H111" s="4">
        <v>194</v>
      </c>
      <c r="I111" s="2">
        <v>130000</v>
      </c>
    </row>
    <row r="112" spans="5:9" x14ac:dyDescent="0.2">
      <c r="E112" s="4">
        <v>225</v>
      </c>
      <c r="F112" s="2">
        <v>386250</v>
      </c>
      <c r="H112" s="4">
        <v>195</v>
      </c>
      <c r="I112" s="2">
        <v>127000</v>
      </c>
    </row>
    <row r="113" spans="5:9" x14ac:dyDescent="0.2">
      <c r="E113" s="4">
        <v>227</v>
      </c>
      <c r="F113" s="2">
        <v>290000</v>
      </c>
      <c r="H113" s="4">
        <v>198</v>
      </c>
      <c r="I113" s="2">
        <v>235000</v>
      </c>
    </row>
    <row r="114" spans="5:9" x14ac:dyDescent="0.2">
      <c r="E114" s="4">
        <v>230</v>
      </c>
      <c r="F114" s="2">
        <v>192500</v>
      </c>
      <c r="H114" s="4">
        <v>199</v>
      </c>
      <c r="I114" s="2">
        <v>104000</v>
      </c>
    </row>
    <row r="115" spans="5:9" x14ac:dyDescent="0.2">
      <c r="E115" s="4">
        <v>234</v>
      </c>
      <c r="F115" s="2">
        <v>128200</v>
      </c>
      <c r="H115" s="4">
        <v>200</v>
      </c>
      <c r="I115" s="2">
        <v>274900</v>
      </c>
    </row>
    <row r="116" spans="5:9" x14ac:dyDescent="0.2">
      <c r="E116" s="4">
        <v>235</v>
      </c>
      <c r="F116" s="2">
        <v>216500</v>
      </c>
      <c r="H116" s="4">
        <v>203</v>
      </c>
      <c r="I116" s="2">
        <v>112000</v>
      </c>
    </row>
    <row r="117" spans="5:9" x14ac:dyDescent="0.2">
      <c r="E117" s="4">
        <v>237</v>
      </c>
      <c r="F117" s="2">
        <v>185500</v>
      </c>
      <c r="H117" s="4">
        <v>205</v>
      </c>
      <c r="I117" s="2">
        <v>110000</v>
      </c>
    </row>
    <row r="118" spans="5:9" x14ac:dyDescent="0.2">
      <c r="E118" s="4">
        <v>238</v>
      </c>
      <c r="F118" s="2">
        <v>194500</v>
      </c>
      <c r="H118" s="4">
        <v>206</v>
      </c>
      <c r="I118" s="2">
        <v>180500</v>
      </c>
    </row>
    <row r="119" spans="5:9" x14ac:dyDescent="0.2">
      <c r="E119" s="4">
        <v>239</v>
      </c>
      <c r="F119" s="2">
        <v>318000</v>
      </c>
      <c r="H119" s="4">
        <v>207</v>
      </c>
      <c r="I119" s="2">
        <v>143900</v>
      </c>
    </row>
    <row r="120" spans="5:9" x14ac:dyDescent="0.2">
      <c r="E120" s="4">
        <v>241</v>
      </c>
      <c r="F120" s="2">
        <v>262500</v>
      </c>
      <c r="H120" s="4">
        <v>210</v>
      </c>
      <c r="I120" s="2">
        <v>145000</v>
      </c>
    </row>
    <row r="121" spans="5:9" x14ac:dyDescent="0.2">
      <c r="E121" s="4">
        <v>242</v>
      </c>
      <c r="F121" s="2">
        <v>110500</v>
      </c>
      <c r="H121" s="4">
        <v>211</v>
      </c>
      <c r="I121" s="2">
        <v>98000</v>
      </c>
    </row>
    <row r="122" spans="5:9" x14ac:dyDescent="0.2">
      <c r="E122" s="4">
        <v>246</v>
      </c>
      <c r="F122" s="2">
        <v>241500</v>
      </c>
      <c r="H122" s="4">
        <v>215</v>
      </c>
      <c r="I122" s="2">
        <v>161750</v>
      </c>
    </row>
    <row r="123" spans="5:9" x14ac:dyDescent="0.2">
      <c r="E123" s="4">
        <v>249</v>
      </c>
      <c r="F123" s="2">
        <v>180000</v>
      </c>
      <c r="H123" s="4">
        <v>216</v>
      </c>
      <c r="I123" s="2">
        <v>134450</v>
      </c>
    </row>
    <row r="124" spans="5:9" x14ac:dyDescent="0.2">
      <c r="E124" s="4">
        <v>251</v>
      </c>
      <c r="F124" s="2">
        <v>76500</v>
      </c>
      <c r="H124" s="4">
        <v>218</v>
      </c>
      <c r="I124" s="2">
        <v>107000</v>
      </c>
    </row>
    <row r="125" spans="5:9" x14ac:dyDescent="0.2">
      <c r="E125" s="4">
        <v>252</v>
      </c>
      <c r="F125" s="2">
        <v>235000</v>
      </c>
      <c r="H125" s="4">
        <v>219</v>
      </c>
      <c r="I125" s="2">
        <v>311500</v>
      </c>
    </row>
    <row r="126" spans="5:9" x14ac:dyDescent="0.2">
      <c r="E126" s="4">
        <v>253</v>
      </c>
      <c r="F126" s="2">
        <v>173000</v>
      </c>
      <c r="H126" s="4">
        <v>226</v>
      </c>
      <c r="I126" s="2">
        <v>112000</v>
      </c>
    </row>
    <row r="127" spans="5:9" x14ac:dyDescent="0.2">
      <c r="E127" s="4">
        <v>254</v>
      </c>
      <c r="F127" s="2">
        <v>158000</v>
      </c>
      <c r="H127" s="4">
        <v>228</v>
      </c>
      <c r="I127" s="2">
        <v>106000</v>
      </c>
    </row>
    <row r="128" spans="5:9" x14ac:dyDescent="0.2">
      <c r="E128" s="4">
        <v>255</v>
      </c>
      <c r="F128" s="2">
        <v>145000</v>
      </c>
      <c r="H128" s="4">
        <v>229</v>
      </c>
      <c r="I128" s="2">
        <v>125000</v>
      </c>
    </row>
    <row r="129" spans="5:9" x14ac:dyDescent="0.2">
      <c r="E129" s="4">
        <v>256</v>
      </c>
      <c r="F129" s="2">
        <v>230000</v>
      </c>
      <c r="H129" s="4">
        <v>231</v>
      </c>
      <c r="I129" s="2">
        <v>148000</v>
      </c>
    </row>
    <row r="130" spans="5:9" x14ac:dyDescent="0.2">
      <c r="E130" s="4">
        <v>257</v>
      </c>
      <c r="F130" s="2">
        <v>207500</v>
      </c>
      <c r="H130" s="4">
        <v>232</v>
      </c>
      <c r="I130" s="2">
        <v>403000</v>
      </c>
    </row>
    <row r="131" spans="5:9" x14ac:dyDescent="0.2">
      <c r="E131" s="4">
        <v>258</v>
      </c>
      <c r="F131" s="2">
        <v>220000</v>
      </c>
      <c r="H131" s="4">
        <v>233</v>
      </c>
      <c r="I131" s="2">
        <v>94500</v>
      </c>
    </row>
    <row r="132" spans="5:9" x14ac:dyDescent="0.2">
      <c r="E132" s="4">
        <v>263</v>
      </c>
      <c r="F132" s="2">
        <v>151000</v>
      </c>
      <c r="H132" s="4">
        <v>236</v>
      </c>
      <c r="I132" s="2">
        <v>89500</v>
      </c>
    </row>
    <row r="133" spans="5:9" x14ac:dyDescent="0.2">
      <c r="E133" s="4">
        <v>266</v>
      </c>
      <c r="F133" s="2">
        <v>175500</v>
      </c>
      <c r="H133" s="4">
        <v>240</v>
      </c>
      <c r="I133" s="2">
        <v>113000</v>
      </c>
    </row>
    <row r="134" spans="5:9" x14ac:dyDescent="0.2">
      <c r="E134" s="4">
        <v>267</v>
      </c>
      <c r="F134" s="2">
        <v>185000</v>
      </c>
      <c r="H134" s="4">
        <v>243</v>
      </c>
      <c r="I134" s="2">
        <v>79000</v>
      </c>
    </row>
    <row r="135" spans="5:9" x14ac:dyDescent="0.2">
      <c r="E135" s="4">
        <v>268</v>
      </c>
      <c r="F135" s="2">
        <v>179500</v>
      </c>
      <c r="H135" s="4">
        <v>244</v>
      </c>
      <c r="I135" s="2">
        <v>120000</v>
      </c>
    </row>
    <row r="136" spans="5:9" x14ac:dyDescent="0.2">
      <c r="E136" s="4">
        <v>270</v>
      </c>
      <c r="F136" s="2">
        <v>148000</v>
      </c>
      <c r="H136" s="4">
        <v>245</v>
      </c>
      <c r="I136" s="2">
        <v>205000</v>
      </c>
    </row>
    <row r="137" spans="5:9" x14ac:dyDescent="0.2">
      <c r="E137" s="4">
        <v>271</v>
      </c>
      <c r="F137" s="2">
        <v>266000</v>
      </c>
      <c r="H137" s="4">
        <v>247</v>
      </c>
      <c r="I137" s="2">
        <v>137000</v>
      </c>
    </row>
    <row r="138" spans="5:9" x14ac:dyDescent="0.2">
      <c r="E138" s="4">
        <v>272</v>
      </c>
      <c r="F138" s="2">
        <v>241500</v>
      </c>
      <c r="H138" s="4">
        <v>248</v>
      </c>
      <c r="I138" s="2">
        <v>140000</v>
      </c>
    </row>
    <row r="139" spans="5:9" x14ac:dyDescent="0.2">
      <c r="E139" s="4">
        <v>273</v>
      </c>
      <c r="F139" s="2">
        <v>290000</v>
      </c>
      <c r="H139" s="4">
        <v>250</v>
      </c>
      <c r="I139" s="2">
        <v>277000</v>
      </c>
    </row>
    <row r="140" spans="5:9" x14ac:dyDescent="0.2">
      <c r="E140" s="4">
        <v>274</v>
      </c>
      <c r="F140" s="2">
        <v>139000</v>
      </c>
      <c r="H140" s="4">
        <v>259</v>
      </c>
      <c r="I140" s="2">
        <v>231500</v>
      </c>
    </row>
    <row r="141" spans="5:9" x14ac:dyDescent="0.2">
      <c r="E141" s="4">
        <v>275</v>
      </c>
      <c r="F141" s="2">
        <v>124500</v>
      </c>
      <c r="H141" s="4">
        <v>260</v>
      </c>
      <c r="I141" s="2">
        <v>97000</v>
      </c>
    </row>
    <row r="142" spans="5:9" x14ac:dyDescent="0.2">
      <c r="E142" s="4">
        <v>276</v>
      </c>
      <c r="F142" s="2">
        <v>205000</v>
      </c>
      <c r="H142" s="4">
        <v>261</v>
      </c>
      <c r="I142" s="2">
        <v>176000</v>
      </c>
    </row>
    <row r="143" spans="5:9" x14ac:dyDescent="0.2">
      <c r="E143" s="4">
        <v>277</v>
      </c>
      <c r="F143" s="2">
        <v>201000</v>
      </c>
      <c r="H143" s="4">
        <v>262</v>
      </c>
      <c r="I143" s="2">
        <v>276000</v>
      </c>
    </row>
    <row r="144" spans="5:9" x14ac:dyDescent="0.2">
      <c r="E144" s="4">
        <v>279</v>
      </c>
      <c r="F144" s="2">
        <v>415298</v>
      </c>
      <c r="H144" s="4">
        <v>264</v>
      </c>
      <c r="I144" s="2">
        <v>130000</v>
      </c>
    </row>
    <row r="145" spans="5:9" x14ac:dyDescent="0.2">
      <c r="E145" s="4">
        <v>280</v>
      </c>
      <c r="F145" s="2">
        <v>192000</v>
      </c>
      <c r="H145" s="4">
        <v>265</v>
      </c>
      <c r="I145" s="2">
        <v>73000</v>
      </c>
    </row>
    <row r="146" spans="5:9" x14ac:dyDescent="0.2">
      <c r="E146" s="4">
        <v>283</v>
      </c>
      <c r="F146" s="2">
        <v>207500</v>
      </c>
      <c r="H146" s="4">
        <v>269</v>
      </c>
      <c r="I146" s="2">
        <v>120500</v>
      </c>
    </row>
    <row r="147" spans="5:9" x14ac:dyDescent="0.2">
      <c r="E147" s="4">
        <v>284</v>
      </c>
      <c r="F147" s="2">
        <v>244600</v>
      </c>
      <c r="H147" s="4">
        <v>278</v>
      </c>
      <c r="I147" s="2">
        <v>141000</v>
      </c>
    </row>
    <row r="148" spans="5:9" x14ac:dyDescent="0.2">
      <c r="E148" s="4">
        <v>295</v>
      </c>
      <c r="F148" s="2">
        <v>167000</v>
      </c>
      <c r="H148" s="4">
        <v>281</v>
      </c>
      <c r="I148" s="2">
        <v>228500</v>
      </c>
    </row>
    <row r="149" spans="5:9" x14ac:dyDescent="0.2">
      <c r="E149" s="4">
        <v>296</v>
      </c>
      <c r="F149" s="2">
        <v>142500</v>
      </c>
      <c r="H149" s="4">
        <v>282</v>
      </c>
      <c r="I149" s="2">
        <v>185000</v>
      </c>
    </row>
    <row r="150" spans="5:9" x14ac:dyDescent="0.2">
      <c r="E150" s="4">
        <v>297</v>
      </c>
      <c r="F150" s="2">
        <v>152000</v>
      </c>
      <c r="H150" s="4">
        <v>285</v>
      </c>
      <c r="I150" s="2">
        <v>179200</v>
      </c>
    </row>
    <row r="151" spans="5:9" x14ac:dyDescent="0.2">
      <c r="E151" s="4">
        <v>299</v>
      </c>
      <c r="F151" s="2">
        <v>175000</v>
      </c>
      <c r="H151" s="4">
        <v>286</v>
      </c>
      <c r="I151" s="2">
        <v>164700</v>
      </c>
    </row>
    <row r="152" spans="5:9" x14ac:dyDescent="0.2">
      <c r="E152" s="4">
        <v>302</v>
      </c>
      <c r="F152" s="2">
        <v>267000</v>
      </c>
      <c r="H152" s="4">
        <v>287</v>
      </c>
      <c r="I152" s="2">
        <v>159000</v>
      </c>
    </row>
    <row r="153" spans="5:9" x14ac:dyDescent="0.2">
      <c r="E153" s="4">
        <v>303</v>
      </c>
      <c r="F153" s="2">
        <v>205000</v>
      </c>
      <c r="H153" s="4">
        <v>288</v>
      </c>
      <c r="I153" s="2">
        <v>88000</v>
      </c>
    </row>
    <row r="154" spans="5:9" x14ac:dyDescent="0.2">
      <c r="E154" s="4">
        <v>304</v>
      </c>
      <c r="F154" s="2">
        <v>149900</v>
      </c>
      <c r="H154" s="4">
        <v>289</v>
      </c>
      <c r="I154" s="2">
        <v>122000</v>
      </c>
    </row>
    <row r="155" spans="5:9" x14ac:dyDescent="0.2">
      <c r="E155" s="4">
        <v>305</v>
      </c>
      <c r="F155" s="2">
        <v>295000</v>
      </c>
      <c r="H155" s="4">
        <v>290</v>
      </c>
      <c r="I155" s="2">
        <v>153575</v>
      </c>
    </row>
    <row r="156" spans="5:9" x14ac:dyDescent="0.2">
      <c r="E156" s="4">
        <v>306</v>
      </c>
      <c r="F156" s="2">
        <v>305900</v>
      </c>
      <c r="H156" s="4">
        <v>291</v>
      </c>
      <c r="I156" s="2">
        <v>233230</v>
      </c>
    </row>
    <row r="157" spans="5:9" x14ac:dyDescent="0.2">
      <c r="E157" s="4">
        <v>307</v>
      </c>
      <c r="F157" s="2">
        <v>225000</v>
      </c>
      <c r="H157" s="4">
        <v>292</v>
      </c>
      <c r="I157" s="2">
        <v>135900</v>
      </c>
    </row>
    <row r="158" spans="5:9" x14ac:dyDescent="0.2">
      <c r="E158" s="4">
        <v>309</v>
      </c>
      <c r="F158" s="2">
        <v>82500</v>
      </c>
      <c r="H158" s="4">
        <v>293</v>
      </c>
      <c r="I158" s="2">
        <v>131000</v>
      </c>
    </row>
    <row r="159" spans="5:9" x14ac:dyDescent="0.2">
      <c r="E159" s="4">
        <v>310</v>
      </c>
      <c r="F159" s="2">
        <v>360000</v>
      </c>
      <c r="H159" s="4">
        <v>294</v>
      </c>
      <c r="I159" s="2">
        <v>235000</v>
      </c>
    </row>
    <row r="160" spans="5:9" x14ac:dyDescent="0.2">
      <c r="E160" s="4">
        <v>311</v>
      </c>
      <c r="F160" s="2">
        <v>165600</v>
      </c>
      <c r="H160" s="4">
        <v>298</v>
      </c>
      <c r="I160" s="2">
        <v>239000</v>
      </c>
    </row>
    <row r="161" spans="5:9" x14ac:dyDescent="0.2">
      <c r="E161" s="4">
        <v>316</v>
      </c>
      <c r="F161" s="2">
        <v>188500</v>
      </c>
      <c r="H161" s="4">
        <v>300</v>
      </c>
      <c r="I161" s="2">
        <v>158500</v>
      </c>
    </row>
    <row r="162" spans="5:9" x14ac:dyDescent="0.2">
      <c r="E162" s="4">
        <v>317</v>
      </c>
      <c r="F162" s="2">
        <v>260000</v>
      </c>
      <c r="H162" s="4">
        <v>301</v>
      </c>
      <c r="I162" s="2">
        <v>157000</v>
      </c>
    </row>
    <row r="163" spans="5:9" x14ac:dyDescent="0.2">
      <c r="E163" s="4">
        <v>318</v>
      </c>
      <c r="F163" s="2">
        <v>270000</v>
      </c>
      <c r="H163" s="4">
        <v>308</v>
      </c>
      <c r="I163" s="2">
        <v>89500</v>
      </c>
    </row>
    <row r="164" spans="5:9" x14ac:dyDescent="0.2">
      <c r="E164" s="4">
        <v>319</v>
      </c>
      <c r="F164" s="2">
        <v>260000</v>
      </c>
      <c r="H164" s="4">
        <v>312</v>
      </c>
      <c r="I164" s="2">
        <v>132000</v>
      </c>
    </row>
    <row r="165" spans="5:9" x14ac:dyDescent="0.2">
      <c r="E165" s="4">
        <v>320</v>
      </c>
      <c r="F165" s="2">
        <v>187500</v>
      </c>
      <c r="H165" s="4">
        <v>313</v>
      </c>
      <c r="I165" s="2">
        <v>119900</v>
      </c>
    </row>
    <row r="166" spans="5:9" x14ac:dyDescent="0.2">
      <c r="E166" s="4">
        <v>321</v>
      </c>
      <c r="F166" s="2">
        <v>342643</v>
      </c>
      <c r="H166" s="4">
        <v>314</v>
      </c>
      <c r="I166" s="2">
        <v>375000</v>
      </c>
    </row>
    <row r="167" spans="5:9" x14ac:dyDescent="0.2">
      <c r="E167" s="4">
        <v>322</v>
      </c>
      <c r="F167" s="2">
        <v>354000</v>
      </c>
      <c r="H167" s="4">
        <v>315</v>
      </c>
      <c r="I167" s="2">
        <v>178000</v>
      </c>
    </row>
    <row r="168" spans="5:9" x14ac:dyDescent="0.2">
      <c r="E168" s="4">
        <v>323</v>
      </c>
      <c r="F168" s="2">
        <v>301000</v>
      </c>
      <c r="H168" s="4">
        <v>326</v>
      </c>
      <c r="I168" s="2">
        <v>87000</v>
      </c>
    </row>
    <row r="169" spans="5:9" x14ac:dyDescent="0.2">
      <c r="E169" s="4">
        <v>324</v>
      </c>
      <c r="F169" s="2">
        <v>126175</v>
      </c>
      <c r="H169" s="4">
        <v>328</v>
      </c>
      <c r="I169" s="2">
        <v>145250</v>
      </c>
    </row>
    <row r="170" spans="5:9" x14ac:dyDescent="0.2">
      <c r="E170" s="4">
        <v>325</v>
      </c>
      <c r="F170" s="2">
        <v>242000</v>
      </c>
      <c r="H170" s="4">
        <v>329</v>
      </c>
      <c r="I170" s="2">
        <v>214500</v>
      </c>
    </row>
    <row r="171" spans="5:9" x14ac:dyDescent="0.2">
      <c r="E171" s="4">
        <v>327</v>
      </c>
      <c r="F171" s="2">
        <v>324000</v>
      </c>
      <c r="H171" s="4">
        <v>330</v>
      </c>
      <c r="I171" s="2">
        <v>78000</v>
      </c>
    </row>
    <row r="172" spans="5:9" x14ac:dyDescent="0.2">
      <c r="E172" s="4">
        <v>331</v>
      </c>
      <c r="F172" s="2">
        <v>119000</v>
      </c>
      <c r="H172" s="4">
        <v>332</v>
      </c>
      <c r="I172" s="2">
        <v>139000</v>
      </c>
    </row>
    <row r="173" spans="5:9" x14ac:dyDescent="0.2">
      <c r="E173" s="4">
        <v>334</v>
      </c>
      <c r="F173" s="2">
        <v>207000</v>
      </c>
      <c r="H173" s="4">
        <v>333</v>
      </c>
      <c r="I173" s="2">
        <v>284000</v>
      </c>
    </row>
    <row r="174" spans="5:9" x14ac:dyDescent="0.2">
      <c r="E174" s="4">
        <v>335</v>
      </c>
      <c r="F174" s="2">
        <v>192000</v>
      </c>
      <c r="H174" s="4">
        <v>340</v>
      </c>
      <c r="I174" s="2">
        <v>155000</v>
      </c>
    </row>
    <row r="175" spans="5:9" x14ac:dyDescent="0.2">
      <c r="E175" s="4">
        <v>336</v>
      </c>
      <c r="F175" s="2">
        <v>228950</v>
      </c>
      <c r="H175" s="4">
        <v>343</v>
      </c>
      <c r="I175" s="2">
        <v>87500</v>
      </c>
    </row>
    <row r="176" spans="5:9" x14ac:dyDescent="0.2">
      <c r="E176" s="4">
        <v>337</v>
      </c>
      <c r="F176" s="2">
        <v>377426</v>
      </c>
      <c r="H176" s="4">
        <v>346</v>
      </c>
      <c r="I176" s="2">
        <v>140200</v>
      </c>
    </row>
    <row r="177" spans="5:9" x14ac:dyDescent="0.2">
      <c r="E177" s="4">
        <v>338</v>
      </c>
      <c r="F177" s="2">
        <v>214000</v>
      </c>
      <c r="H177" s="4">
        <v>347</v>
      </c>
      <c r="I177" s="2">
        <v>151500</v>
      </c>
    </row>
    <row r="178" spans="5:9" x14ac:dyDescent="0.2">
      <c r="E178" s="4">
        <v>339</v>
      </c>
      <c r="F178" s="2">
        <v>202500</v>
      </c>
      <c r="H178" s="4">
        <v>348</v>
      </c>
      <c r="I178" s="2">
        <v>157500</v>
      </c>
    </row>
    <row r="179" spans="5:9" x14ac:dyDescent="0.2">
      <c r="E179" s="4">
        <v>341</v>
      </c>
      <c r="F179" s="2">
        <v>202900</v>
      </c>
      <c r="H179" s="4">
        <v>349</v>
      </c>
      <c r="I179" s="2">
        <v>154000</v>
      </c>
    </row>
    <row r="180" spans="5:9" x14ac:dyDescent="0.2">
      <c r="E180" s="4">
        <v>342</v>
      </c>
      <c r="F180" s="2">
        <v>82000</v>
      </c>
      <c r="H180" s="4">
        <v>350</v>
      </c>
      <c r="I180" s="2">
        <v>437154</v>
      </c>
    </row>
    <row r="181" spans="5:9" x14ac:dyDescent="0.2">
      <c r="E181" s="4">
        <v>344</v>
      </c>
      <c r="F181" s="2">
        <v>266000</v>
      </c>
      <c r="H181" s="4">
        <v>352</v>
      </c>
      <c r="I181" s="2">
        <v>190000</v>
      </c>
    </row>
    <row r="182" spans="5:9" x14ac:dyDescent="0.2">
      <c r="E182" s="4">
        <v>345</v>
      </c>
      <c r="F182" s="2">
        <v>85000</v>
      </c>
      <c r="H182" s="4">
        <v>355</v>
      </c>
      <c r="I182" s="2">
        <v>140000</v>
      </c>
    </row>
    <row r="183" spans="5:9" x14ac:dyDescent="0.2">
      <c r="E183" s="4">
        <v>351</v>
      </c>
      <c r="F183" s="2">
        <v>318061</v>
      </c>
      <c r="H183" s="4">
        <v>356</v>
      </c>
      <c r="I183" s="2">
        <v>177500</v>
      </c>
    </row>
    <row r="184" spans="5:9" x14ac:dyDescent="0.2">
      <c r="E184" s="4">
        <v>353</v>
      </c>
      <c r="F184" s="2">
        <v>95000</v>
      </c>
      <c r="H184" s="4">
        <v>361</v>
      </c>
      <c r="I184" s="2">
        <v>156000</v>
      </c>
    </row>
    <row r="185" spans="5:9" x14ac:dyDescent="0.2">
      <c r="E185" s="4">
        <v>354</v>
      </c>
      <c r="F185" s="2">
        <v>105900</v>
      </c>
      <c r="H185" s="4">
        <v>362</v>
      </c>
      <c r="I185" s="2">
        <v>145000</v>
      </c>
    </row>
    <row r="186" spans="5:9" x14ac:dyDescent="0.2">
      <c r="E186" s="4">
        <v>357</v>
      </c>
      <c r="F186" s="2">
        <v>173000</v>
      </c>
      <c r="H186" s="4">
        <v>363</v>
      </c>
      <c r="I186" s="2">
        <v>198500</v>
      </c>
    </row>
    <row r="187" spans="5:9" x14ac:dyDescent="0.2">
      <c r="E187" s="4">
        <v>358</v>
      </c>
      <c r="F187" s="2">
        <v>134000</v>
      </c>
      <c r="H187" s="4">
        <v>366</v>
      </c>
      <c r="I187" s="2">
        <v>147000</v>
      </c>
    </row>
    <row r="188" spans="5:9" x14ac:dyDescent="0.2">
      <c r="E188" s="4">
        <v>359</v>
      </c>
      <c r="F188" s="2">
        <v>130000</v>
      </c>
      <c r="H188" s="4">
        <v>367</v>
      </c>
      <c r="I188" s="2">
        <v>159000</v>
      </c>
    </row>
    <row r="189" spans="5:9" x14ac:dyDescent="0.2">
      <c r="E189" s="4">
        <v>360</v>
      </c>
      <c r="F189" s="2">
        <v>280000</v>
      </c>
      <c r="H189" s="4">
        <v>369</v>
      </c>
      <c r="I189" s="2">
        <v>132000</v>
      </c>
    </row>
    <row r="190" spans="5:9" x14ac:dyDescent="0.2">
      <c r="E190" s="4">
        <v>364</v>
      </c>
      <c r="F190" s="2">
        <v>118000</v>
      </c>
      <c r="H190" s="4">
        <v>372</v>
      </c>
      <c r="I190" s="2">
        <v>134432</v>
      </c>
    </row>
    <row r="191" spans="5:9" x14ac:dyDescent="0.2">
      <c r="E191" s="4">
        <v>365</v>
      </c>
      <c r="F191" s="2">
        <v>190000</v>
      </c>
      <c r="H191" s="4">
        <v>376</v>
      </c>
      <c r="I191" s="2">
        <v>61000</v>
      </c>
    </row>
    <row r="192" spans="5:9" x14ac:dyDescent="0.2">
      <c r="E192" s="4">
        <v>368</v>
      </c>
      <c r="F192" s="2">
        <v>165000</v>
      </c>
      <c r="H192" s="4">
        <v>377</v>
      </c>
      <c r="I192" s="2">
        <v>148000</v>
      </c>
    </row>
    <row r="193" spans="5:9" x14ac:dyDescent="0.2">
      <c r="E193" s="4">
        <v>370</v>
      </c>
      <c r="F193" s="2">
        <v>162000</v>
      </c>
      <c r="H193" s="4">
        <v>381</v>
      </c>
      <c r="I193" s="2">
        <v>127000</v>
      </c>
    </row>
    <row r="194" spans="5:9" x14ac:dyDescent="0.2">
      <c r="E194" s="4">
        <v>371</v>
      </c>
      <c r="F194" s="2">
        <v>172400</v>
      </c>
      <c r="H194" s="4">
        <v>384</v>
      </c>
      <c r="I194" s="2">
        <v>76000</v>
      </c>
    </row>
    <row r="195" spans="5:9" x14ac:dyDescent="0.2">
      <c r="E195" s="4">
        <v>373</v>
      </c>
      <c r="F195" s="2">
        <v>125000</v>
      </c>
      <c r="H195" s="4">
        <v>387</v>
      </c>
      <c r="I195" s="2">
        <v>81000</v>
      </c>
    </row>
    <row r="196" spans="5:9" x14ac:dyDescent="0.2">
      <c r="E196" s="4">
        <v>374</v>
      </c>
      <c r="F196" s="2">
        <v>123000</v>
      </c>
      <c r="H196" s="4">
        <v>391</v>
      </c>
      <c r="I196" s="2">
        <v>119000</v>
      </c>
    </row>
    <row r="197" spans="5:9" x14ac:dyDescent="0.2">
      <c r="E197" s="4">
        <v>375</v>
      </c>
      <c r="F197" s="2">
        <v>219500</v>
      </c>
      <c r="H197" s="4">
        <v>393</v>
      </c>
      <c r="I197" s="2">
        <v>106500</v>
      </c>
    </row>
    <row r="198" spans="5:9" x14ac:dyDescent="0.2">
      <c r="E198" s="4">
        <v>378</v>
      </c>
      <c r="F198" s="2">
        <v>340000</v>
      </c>
      <c r="H198" s="4">
        <v>394</v>
      </c>
      <c r="I198" s="2">
        <v>100000</v>
      </c>
    </row>
    <row r="199" spans="5:9" x14ac:dyDescent="0.2">
      <c r="E199" s="4">
        <v>379</v>
      </c>
      <c r="F199" s="2">
        <v>394432</v>
      </c>
      <c r="H199" s="4">
        <v>395</v>
      </c>
      <c r="I199" s="2">
        <v>109000</v>
      </c>
    </row>
    <row r="200" spans="5:9" x14ac:dyDescent="0.2">
      <c r="E200" s="4">
        <v>380</v>
      </c>
      <c r="F200" s="2">
        <v>179000</v>
      </c>
      <c r="H200" s="4">
        <v>398</v>
      </c>
      <c r="I200" s="2">
        <v>169500</v>
      </c>
    </row>
    <row r="201" spans="5:9" x14ac:dyDescent="0.2">
      <c r="E201" s="4">
        <v>382</v>
      </c>
      <c r="F201" s="2">
        <v>187750</v>
      </c>
      <c r="H201" s="4">
        <v>399</v>
      </c>
      <c r="I201" s="2">
        <v>67000</v>
      </c>
    </row>
    <row r="202" spans="5:9" x14ac:dyDescent="0.2">
      <c r="E202" s="4">
        <v>383</v>
      </c>
      <c r="F202" s="2">
        <v>213500</v>
      </c>
      <c r="H202" s="4">
        <v>400</v>
      </c>
      <c r="I202" s="2">
        <v>241000</v>
      </c>
    </row>
    <row r="203" spans="5:9" x14ac:dyDescent="0.2">
      <c r="E203" s="4">
        <v>385</v>
      </c>
      <c r="F203" s="2">
        <v>240000</v>
      </c>
      <c r="H203" s="4">
        <v>402</v>
      </c>
      <c r="I203" s="2">
        <v>164990</v>
      </c>
    </row>
    <row r="204" spans="5:9" x14ac:dyDescent="0.2">
      <c r="E204" s="4">
        <v>386</v>
      </c>
      <c r="F204" s="2">
        <v>192000</v>
      </c>
      <c r="H204" s="4">
        <v>405</v>
      </c>
      <c r="I204" s="2">
        <v>168000</v>
      </c>
    </row>
    <row r="205" spans="5:9" x14ac:dyDescent="0.2">
      <c r="E205" s="4">
        <v>388</v>
      </c>
      <c r="F205" s="2">
        <v>125000</v>
      </c>
      <c r="H205" s="4">
        <v>407</v>
      </c>
      <c r="I205" s="2">
        <v>115000</v>
      </c>
    </row>
    <row r="206" spans="5:9" x14ac:dyDescent="0.2">
      <c r="E206" s="4">
        <v>389</v>
      </c>
      <c r="F206" s="2">
        <v>191000</v>
      </c>
      <c r="H206" s="4">
        <v>408</v>
      </c>
      <c r="I206" s="2">
        <v>177000</v>
      </c>
    </row>
    <row r="207" spans="5:9" x14ac:dyDescent="0.2">
      <c r="E207" s="4">
        <v>390</v>
      </c>
      <c r="F207" s="2">
        <v>426000</v>
      </c>
      <c r="H207" s="4">
        <v>410</v>
      </c>
      <c r="I207" s="2">
        <v>339750</v>
      </c>
    </row>
    <row r="208" spans="5:9" x14ac:dyDescent="0.2">
      <c r="E208" s="4">
        <v>392</v>
      </c>
      <c r="F208" s="2">
        <v>215000</v>
      </c>
      <c r="H208" s="4">
        <v>411</v>
      </c>
      <c r="I208" s="2">
        <v>60000</v>
      </c>
    </row>
    <row r="209" spans="5:9" x14ac:dyDescent="0.2">
      <c r="E209" s="4">
        <v>396</v>
      </c>
      <c r="F209" s="2">
        <v>129000</v>
      </c>
      <c r="H209" s="4">
        <v>413</v>
      </c>
      <c r="I209" s="2">
        <v>222000</v>
      </c>
    </row>
    <row r="210" spans="5:9" x14ac:dyDescent="0.2">
      <c r="E210" s="4">
        <v>397</v>
      </c>
      <c r="F210" s="2">
        <v>123000</v>
      </c>
      <c r="H210" s="4">
        <v>414</v>
      </c>
      <c r="I210" s="2">
        <v>115000</v>
      </c>
    </row>
    <row r="211" spans="5:9" x14ac:dyDescent="0.2">
      <c r="E211" s="4">
        <v>401</v>
      </c>
      <c r="F211" s="2">
        <v>245500</v>
      </c>
      <c r="H211" s="4">
        <v>417</v>
      </c>
      <c r="I211" s="2">
        <v>149500</v>
      </c>
    </row>
    <row r="212" spans="5:9" x14ac:dyDescent="0.2">
      <c r="E212" s="4">
        <v>403</v>
      </c>
      <c r="F212" s="2">
        <v>108000</v>
      </c>
      <c r="H212" s="4">
        <v>418</v>
      </c>
      <c r="I212" s="2">
        <v>239000</v>
      </c>
    </row>
    <row r="213" spans="5:9" x14ac:dyDescent="0.2">
      <c r="E213" s="4">
        <v>404</v>
      </c>
      <c r="F213" s="2">
        <v>258000</v>
      </c>
      <c r="H213" s="4">
        <v>419</v>
      </c>
      <c r="I213" s="2">
        <v>126000</v>
      </c>
    </row>
    <row r="214" spans="5:9" x14ac:dyDescent="0.2">
      <c r="E214" s="4">
        <v>406</v>
      </c>
      <c r="F214" s="2">
        <v>150000</v>
      </c>
      <c r="H214" s="4">
        <v>420</v>
      </c>
      <c r="I214" s="2">
        <v>142000</v>
      </c>
    </row>
    <row r="215" spans="5:9" x14ac:dyDescent="0.2">
      <c r="E215" s="4">
        <v>409</v>
      </c>
      <c r="F215" s="2">
        <v>280000</v>
      </c>
      <c r="H215" s="4">
        <v>421</v>
      </c>
      <c r="I215" s="2">
        <v>206300</v>
      </c>
    </row>
    <row r="216" spans="5:9" x14ac:dyDescent="0.2">
      <c r="E216" s="4">
        <v>412</v>
      </c>
      <c r="F216" s="2">
        <v>145000</v>
      </c>
      <c r="H216" s="4">
        <v>423</v>
      </c>
      <c r="I216" s="2">
        <v>113000</v>
      </c>
    </row>
    <row r="217" spans="5:9" x14ac:dyDescent="0.2">
      <c r="E217" s="4">
        <v>415</v>
      </c>
      <c r="F217" s="2">
        <v>228000</v>
      </c>
      <c r="H217" s="4">
        <v>424</v>
      </c>
      <c r="I217" s="2">
        <v>315000</v>
      </c>
    </row>
    <row r="218" spans="5:9" x14ac:dyDescent="0.2">
      <c r="E218" s="4">
        <v>416</v>
      </c>
      <c r="F218" s="2">
        <v>181134</v>
      </c>
      <c r="H218" s="4">
        <v>425</v>
      </c>
      <c r="I218" s="2">
        <v>139000</v>
      </c>
    </row>
    <row r="219" spans="5:9" x14ac:dyDescent="0.2">
      <c r="E219" s="4">
        <v>422</v>
      </c>
      <c r="F219" s="2">
        <v>215000</v>
      </c>
      <c r="H219" s="4">
        <v>426</v>
      </c>
      <c r="I219" s="2">
        <v>135000</v>
      </c>
    </row>
    <row r="220" spans="5:9" x14ac:dyDescent="0.2">
      <c r="E220" s="4">
        <v>427</v>
      </c>
      <c r="F220" s="2">
        <v>275000</v>
      </c>
      <c r="H220" s="4">
        <v>428</v>
      </c>
      <c r="I220" s="2">
        <v>109008</v>
      </c>
    </row>
    <row r="221" spans="5:9" x14ac:dyDescent="0.2">
      <c r="E221" s="4">
        <v>429</v>
      </c>
      <c r="F221" s="2">
        <v>195400</v>
      </c>
      <c r="H221" s="4">
        <v>430</v>
      </c>
      <c r="I221" s="2">
        <v>175000</v>
      </c>
    </row>
    <row r="222" spans="5:9" x14ac:dyDescent="0.2">
      <c r="E222" s="4">
        <v>433</v>
      </c>
      <c r="F222" s="2">
        <v>122500</v>
      </c>
      <c r="H222" s="4">
        <v>431</v>
      </c>
      <c r="I222" s="2">
        <v>85400</v>
      </c>
    </row>
    <row r="223" spans="5:9" x14ac:dyDescent="0.2">
      <c r="E223" s="4">
        <v>435</v>
      </c>
      <c r="F223" s="2">
        <v>81000</v>
      </c>
      <c r="H223" s="4">
        <v>432</v>
      </c>
      <c r="I223" s="2">
        <v>79900</v>
      </c>
    </row>
    <row r="224" spans="5:9" x14ac:dyDescent="0.2">
      <c r="E224" s="4">
        <v>436</v>
      </c>
      <c r="F224" s="2">
        <v>212000</v>
      </c>
      <c r="H224" s="4">
        <v>434</v>
      </c>
      <c r="I224" s="2">
        <v>181000</v>
      </c>
    </row>
    <row r="225" spans="5:9" x14ac:dyDescent="0.2">
      <c r="E225" s="4">
        <v>444</v>
      </c>
      <c r="F225" s="2">
        <v>172500</v>
      </c>
      <c r="H225" s="4">
        <v>437</v>
      </c>
      <c r="I225" s="2">
        <v>116000</v>
      </c>
    </row>
    <row r="226" spans="5:9" x14ac:dyDescent="0.2">
      <c r="E226" s="4">
        <v>445</v>
      </c>
      <c r="F226" s="2">
        <v>210000</v>
      </c>
      <c r="H226" s="4">
        <v>438</v>
      </c>
      <c r="I226" s="2">
        <v>119000</v>
      </c>
    </row>
    <row r="227" spans="5:9" x14ac:dyDescent="0.2">
      <c r="E227" s="4">
        <v>448</v>
      </c>
      <c r="F227" s="2">
        <v>199900</v>
      </c>
      <c r="H227" s="4">
        <v>439</v>
      </c>
      <c r="I227" s="2">
        <v>90350</v>
      </c>
    </row>
    <row r="228" spans="5:9" x14ac:dyDescent="0.2">
      <c r="E228" s="4">
        <v>452</v>
      </c>
      <c r="F228" s="2">
        <v>280000</v>
      </c>
      <c r="H228" s="4">
        <v>440</v>
      </c>
      <c r="I228" s="2">
        <v>110000</v>
      </c>
    </row>
    <row r="229" spans="5:9" x14ac:dyDescent="0.2">
      <c r="E229" s="4">
        <v>453</v>
      </c>
      <c r="F229" s="2">
        <v>204000</v>
      </c>
      <c r="H229" s="4">
        <v>441</v>
      </c>
      <c r="I229" s="2">
        <v>555000</v>
      </c>
    </row>
    <row r="230" spans="5:9" x14ac:dyDescent="0.2">
      <c r="E230" s="4">
        <v>458</v>
      </c>
      <c r="F230" s="2">
        <v>256000</v>
      </c>
      <c r="H230" s="4">
        <v>442</v>
      </c>
      <c r="I230" s="2">
        <v>118000</v>
      </c>
    </row>
    <row r="231" spans="5:9" x14ac:dyDescent="0.2">
      <c r="E231" s="4">
        <v>459</v>
      </c>
      <c r="F231" s="2">
        <v>161000</v>
      </c>
      <c r="H231" s="4">
        <v>443</v>
      </c>
      <c r="I231" s="2">
        <v>162900</v>
      </c>
    </row>
    <row r="232" spans="5:9" x14ac:dyDescent="0.2">
      <c r="E232" s="4">
        <v>462</v>
      </c>
      <c r="F232" s="2">
        <v>155000</v>
      </c>
      <c r="H232" s="4">
        <v>446</v>
      </c>
      <c r="I232" s="2">
        <v>127500</v>
      </c>
    </row>
    <row r="233" spans="5:9" x14ac:dyDescent="0.2">
      <c r="E233" s="4">
        <v>466</v>
      </c>
      <c r="F233" s="2">
        <v>178740</v>
      </c>
      <c r="H233" s="4">
        <v>447</v>
      </c>
      <c r="I233" s="2">
        <v>190000</v>
      </c>
    </row>
    <row r="234" spans="5:9" x14ac:dyDescent="0.2">
      <c r="E234" s="4">
        <v>468</v>
      </c>
      <c r="F234" s="2">
        <v>146500</v>
      </c>
      <c r="H234" s="4">
        <v>449</v>
      </c>
      <c r="I234" s="2">
        <v>119500</v>
      </c>
    </row>
    <row r="235" spans="5:9" x14ac:dyDescent="0.2">
      <c r="E235" s="4">
        <v>470</v>
      </c>
      <c r="F235" s="2">
        <v>187000</v>
      </c>
      <c r="H235" s="4">
        <v>450</v>
      </c>
      <c r="I235" s="2">
        <v>120000</v>
      </c>
    </row>
    <row r="236" spans="5:9" x14ac:dyDescent="0.2">
      <c r="E236" s="4">
        <v>474</v>
      </c>
      <c r="F236" s="2">
        <v>440000</v>
      </c>
      <c r="H236" s="4">
        <v>451</v>
      </c>
      <c r="I236" s="2">
        <v>110000</v>
      </c>
    </row>
    <row r="237" spans="5:9" x14ac:dyDescent="0.2">
      <c r="E237" s="4">
        <v>475</v>
      </c>
      <c r="F237" s="2">
        <v>251000</v>
      </c>
      <c r="H237" s="4">
        <v>454</v>
      </c>
      <c r="I237" s="2">
        <v>210000</v>
      </c>
    </row>
    <row r="238" spans="5:9" x14ac:dyDescent="0.2">
      <c r="E238" s="4">
        <v>477</v>
      </c>
      <c r="F238" s="2">
        <v>208900</v>
      </c>
      <c r="H238" s="4">
        <v>455</v>
      </c>
      <c r="I238" s="2">
        <v>188000</v>
      </c>
    </row>
    <row r="239" spans="5:9" x14ac:dyDescent="0.2">
      <c r="E239" s="4">
        <v>478</v>
      </c>
      <c r="F239" s="2">
        <v>380000</v>
      </c>
      <c r="H239" s="4">
        <v>456</v>
      </c>
      <c r="I239" s="2">
        <v>175500</v>
      </c>
    </row>
    <row r="240" spans="5:9" x14ac:dyDescent="0.2">
      <c r="E240" s="4">
        <v>479</v>
      </c>
      <c r="F240" s="2">
        <v>297000</v>
      </c>
      <c r="H240" s="4">
        <v>457</v>
      </c>
      <c r="I240" s="2">
        <v>98000</v>
      </c>
    </row>
    <row r="241" spans="5:9" x14ac:dyDescent="0.2">
      <c r="E241" s="4">
        <v>481</v>
      </c>
      <c r="F241" s="2">
        <v>326000</v>
      </c>
      <c r="H241" s="4">
        <v>460</v>
      </c>
      <c r="I241" s="2">
        <v>110000</v>
      </c>
    </row>
    <row r="242" spans="5:9" x14ac:dyDescent="0.2">
      <c r="E242" s="4">
        <v>482</v>
      </c>
      <c r="F242" s="2">
        <v>374000</v>
      </c>
      <c r="H242" s="4">
        <v>461</v>
      </c>
      <c r="I242" s="2">
        <v>263435</v>
      </c>
    </row>
    <row r="243" spans="5:9" x14ac:dyDescent="0.2">
      <c r="E243" s="4">
        <v>488</v>
      </c>
      <c r="F243" s="2">
        <v>175000</v>
      </c>
      <c r="H243" s="4">
        <v>463</v>
      </c>
      <c r="I243" s="2">
        <v>62383</v>
      </c>
    </row>
    <row r="244" spans="5:9" x14ac:dyDescent="0.2">
      <c r="E244" s="4">
        <v>489</v>
      </c>
      <c r="F244" s="2">
        <v>160000</v>
      </c>
      <c r="H244" s="4">
        <v>464</v>
      </c>
      <c r="I244" s="2">
        <v>188700</v>
      </c>
    </row>
    <row r="245" spans="5:9" x14ac:dyDescent="0.2">
      <c r="E245" s="4">
        <v>491</v>
      </c>
      <c r="F245" s="2">
        <v>115000</v>
      </c>
      <c r="H245" s="4">
        <v>465</v>
      </c>
      <c r="I245" s="2">
        <v>124000</v>
      </c>
    </row>
    <row r="246" spans="5:9" x14ac:dyDescent="0.2">
      <c r="E246" s="4">
        <v>495</v>
      </c>
      <c r="F246" s="2">
        <v>91300</v>
      </c>
      <c r="H246" s="4">
        <v>467</v>
      </c>
      <c r="I246" s="2">
        <v>167000</v>
      </c>
    </row>
    <row r="247" spans="5:9" x14ac:dyDescent="0.2">
      <c r="E247" s="4">
        <v>497</v>
      </c>
      <c r="F247" s="2">
        <v>430000</v>
      </c>
      <c r="H247" s="4">
        <v>469</v>
      </c>
      <c r="I247" s="2">
        <v>250000</v>
      </c>
    </row>
    <row r="248" spans="5:9" x14ac:dyDescent="0.2">
      <c r="E248" s="4">
        <v>499</v>
      </c>
      <c r="F248" s="2">
        <v>130000</v>
      </c>
      <c r="H248" s="4">
        <v>471</v>
      </c>
      <c r="I248" s="2">
        <v>212000</v>
      </c>
    </row>
    <row r="249" spans="5:9" x14ac:dyDescent="0.2">
      <c r="E249" s="4">
        <v>500</v>
      </c>
      <c r="F249" s="2">
        <v>120000</v>
      </c>
      <c r="H249" s="4">
        <v>472</v>
      </c>
      <c r="I249" s="2">
        <v>190000</v>
      </c>
    </row>
    <row r="250" spans="5:9" x14ac:dyDescent="0.2">
      <c r="E250" s="4">
        <v>501</v>
      </c>
      <c r="F250" s="2">
        <v>113000</v>
      </c>
      <c r="H250" s="4">
        <v>473</v>
      </c>
      <c r="I250" s="2">
        <v>148000</v>
      </c>
    </row>
    <row r="251" spans="5:9" x14ac:dyDescent="0.2">
      <c r="E251" s="4">
        <v>505</v>
      </c>
      <c r="F251" s="2">
        <v>147000</v>
      </c>
      <c r="H251" s="4">
        <v>476</v>
      </c>
      <c r="I251" s="2">
        <v>132500</v>
      </c>
    </row>
    <row r="252" spans="5:9" x14ac:dyDescent="0.2">
      <c r="E252" s="4">
        <v>507</v>
      </c>
      <c r="F252" s="2">
        <v>215000</v>
      </c>
      <c r="H252" s="4">
        <v>480</v>
      </c>
      <c r="I252" s="2">
        <v>89471</v>
      </c>
    </row>
    <row r="253" spans="5:9" x14ac:dyDescent="0.2">
      <c r="E253" s="4">
        <v>510</v>
      </c>
      <c r="F253" s="2">
        <v>124500</v>
      </c>
      <c r="H253" s="4">
        <v>483</v>
      </c>
      <c r="I253" s="2">
        <v>155000</v>
      </c>
    </row>
    <row r="254" spans="5:9" x14ac:dyDescent="0.2">
      <c r="E254" s="4">
        <v>511</v>
      </c>
      <c r="F254" s="2">
        <v>164900</v>
      </c>
      <c r="H254" s="4">
        <v>484</v>
      </c>
      <c r="I254" s="2">
        <v>164000</v>
      </c>
    </row>
    <row r="255" spans="5:9" x14ac:dyDescent="0.2">
      <c r="E255" s="4">
        <v>512</v>
      </c>
      <c r="F255" s="2">
        <v>202665</v>
      </c>
      <c r="H255" s="4">
        <v>485</v>
      </c>
      <c r="I255" s="2">
        <v>132500</v>
      </c>
    </row>
    <row r="256" spans="5:9" x14ac:dyDescent="0.2">
      <c r="E256" s="4">
        <v>514</v>
      </c>
      <c r="F256" s="2">
        <v>134000</v>
      </c>
      <c r="H256" s="4">
        <v>486</v>
      </c>
      <c r="I256" s="2">
        <v>147000</v>
      </c>
    </row>
    <row r="257" spans="5:9" x14ac:dyDescent="0.2">
      <c r="E257" s="4">
        <v>516</v>
      </c>
      <c r="F257" s="2">
        <v>402861</v>
      </c>
      <c r="H257" s="4">
        <v>487</v>
      </c>
      <c r="I257" s="2">
        <v>156000</v>
      </c>
    </row>
    <row r="258" spans="5:9" x14ac:dyDescent="0.2">
      <c r="E258" s="4">
        <v>518</v>
      </c>
      <c r="F258" s="2">
        <v>265000</v>
      </c>
      <c r="H258" s="4">
        <v>490</v>
      </c>
      <c r="I258" s="2">
        <v>86000</v>
      </c>
    </row>
    <row r="259" spans="5:9" x14ac:dyDescent="0.2">
      <c r="E259" s="4">
        <v>521</v>
      </c>
      <c r="F259" s="2">
        <v>106250</v>
      </c>
      <c r="H259" s="4">
        <v>492</v>
      </c>
      <c r="I259" s="2">
        <v>133000</v>
      </c>
    </row>
    <row r="260" spans="5:9" x14ac:dyDescent="0.2">
      <c r="E260" s="4">
        <v>524</v>
      </c>
      <c r="F260" s="2">
        <v>184750</v>
      </c>
      <c r="H260" s="4">
        <v>493</v>
      </c>
      <c r="I260" s="2">
        <v>172785</v>
      </c>
    </row>
    <row r="261" spans="5:9" x14ac:dyDescent="0.2">
      <c r="E261" s="4">
        <v>525</v>
      </c>
      <c r="F261" s="2">
        <v>315750</v>
      </c>
      <c r="H261" s="4">
        <v>494</v>
      </c>
      <c r="I261" s="2">
        <v>155000</v>
      </c>
    </row>
    <row r="262" spans="5:9" x14ac:dyDescent="0.2">
      <c r="E262" s="4">
        <v>526</v>
      </c>
      <c r="F262" s="2">
        <v>176000</v>
      </c>
      <c r="H262" s="4">
        <v>496</v>
      </c>
      <c r="I262" s="2">
        <v>34900</v>
      </c>
    </row>
    <row r="263" spans="5:9" x14ac:dyDescent="0.2">
      <c r="E263" s="4">
        <v>527</v>
      </c>
      <c r="F263" s="2">
        <v>132000</v>
      </c>
      <c r="H263" s="4">
        <v>498</v>
      </c>
      <c r="I263" s="2">
        <v>184000</v>
      </c>
    </row>
    <row r="264" spans="5:9" x14ac:dyDescent="0.2">
      <c r="E264" s="4">
        <v>528</v>
      </c>
      <c r="F264" s="2">
        <v>446261</v>
      </c>
      <c r="H264" s="4">
        <v>502</v>
      </c>
      <c r="I264" s="2">
        <v>226700</v>
      </c>
    </row>
    <row r="265" spans="5:9" x14ac:dyDescent="0.2">
      <c r="E265" s="4">
        <v>531</v>
      </c>
      <c r="F265" s="2">
        <v>175000</v>
      </c>
      <c r="H265" s="4">
        <v>503</v>
      </c>
      <c r="I265" s="2">
        <v>140000</v>
      </c>
    </row>
    <row r="266" spans="5:9" x14ac:dyDescent="0.2">
      <c r="E266" s="4">
        <v>535</v>
      </c>
      <c r="F266" s="2">
        <v>178000</v>
      </c>
      <c r="H266" s="4">
        <v>504</v>
      </c>
      <c r="I266" s="2">
        <v>289000</v>
      </c>
    </row>
    <row r="267" spans="5:9" x14ac:dyDescent="0.2">
      <c r="E267" s="4">
        <v>536</v>
      </c>
      <c r="F267" s="2">
        <v>107500</v>
      </c>
      <c r="H267" s="4">
        <v>506</v>
      </c>
      <c r="I267" s="2">
        <v>124500</v>
      </c>
    </row>
    <row r="268" spans="5:9" x14ac:dyDescent="0.2">
      <c r="E268" s="4">
        <v>537</v>
      </c>
      <c r="F268" s="2">
        <v>188000</v>
      </c>
      <c r="H268" s="4">
        <v>508</v>
      </c>
      <c r="I268" s="2">
        <v>208300</v>
      </c>
    </row>
    <row r="269" spans="5:9" x14ac:dyDescent="0.2">
      <c r="E269" s="4">
        <v>538</v>
      </c>
      <c r="F269" s="2">
        <v>111250</v>
      </c>
      <c r="H269" s="4">
        <v>509</v>
      </c>
      <c r="I269" s="2">
        <v>161000</v>
      </c>
    </row>
    <row r="270" spans="5:9" x14ac:dyDescent="0.2">
      <c r="E270" s="4">
        <v>539</v>
      </c>
      <c r="F270" s="2">
        <v>158000</v>
      </c>
      <c r="H270" s="4">
        <v>513</v>
      </c>
      <c r="I270" s="2">
        <v>129900</v>
      </c>
    </row>
    <row r="271" spans="5:9" x14ac:dyDescent="0.2">
      <c r="E271" s="4">
        <v>540</v>
      </c>
      <c r="F271" s="2">
        <v>272000</v>
      </c>
      <c r="H271" s="4">
        <v>515</v>
      </c>
      <c r="I271" s="2">
        <v>96500</v>
      </c>
    </row>
    <row r="272" spans="5:9" x14ac:dyDescent="0.2">
      <c r="E272" s="4">
        <v>541</v>
      </c>
      <c r="F272" s="2">
        <v>315000</v>
      </c>
      <c r="H272" s="4">
        <v>517</v>
      </c>
      <c r="I272" s="2">
        <v>158000</v>
      </c>
    </row>
    <row r="273" spans="5:9" x14ac:dyDescent="0.2">
      <c r="E273" s="4">
        <v>543</v>
      </c>
      <c r="F273" s="2">
        <v>213250</v>
      </c>
      <c r="H273" s="4">
        <v>519</v>
      </c>
      <c r="I273" s="2">
        <v>211000</v>
      </c>
    </row>
    <row r="274" spans="5:9" x14ac:dyDescent="0.2">
      <c r="E274" s="4">
        <v>544</v>
      </c>
      <c r="F274" s="2">
        <v>133000</v>
      </c>
      <c r="H274" s="4">
        <v>520</v>
      </c>
      <c r="I274" s="2">
        <v>234000</v>
      </c>
    </row>
    <row r="275" spans="5:9" x14ac:dyDescent="0.2">
      <c r="E275" s="4">
        <v>545</v>
      </c>
      <c r="F275" s="2">
        <v>179665</v>
      </c>
      <c r="H275" s="4">
        <v>522</v>
      </c>
      <c r="I275" s="2">
        <v>150000</v>
      </c>
    </row>
    <row r="276" spans="5:9" x14ac:dyDescent="0.2">
      <c r="E276" s="4">
        <v>548</v>
      </c>
      <c r="F276" s="2">
        <v>129500</v>
      </c>
      <c r="H276" s="4">
        <v>523</v>
      </c>
      <c r="I276" s="2">
        <v>159000</v>
      </c>
    </row>
    <row r="277" spans="5:9" x14ac:dyDescent="0.2">
      <c r="E277" s="4">
        <v>549</v>
      </c>
      <c r="F277" s="2">
        <v>125000</v>
      </c>
      <c r="H277" s="4">
        <v>529</v>
      </c>
      <c r="I277" s="2">
        <v>86000</v>
      </c>
    </row>
    <row r="278" spans="5:9" x14ac:dyDescent="0.2">
      <c r="E278" s="4">
        <v>550</v>
      </c>
      <c r="F278" s="2">
        <v>263000</v>
      </c>
      <c r="H278" s="4">
        <v>530</v>
      </c>
      <c r="I278" s="2">
        <v>200624</v>
      </c>
    </row>
    <row r="279" spans="5:9" x14ac:dyDescent="0.2">
      <c r="E279" s="4">
        <v>553</v>
      </c>
      <c r="F279" s="2">
        <v>255500</v>
      </c>
      <c r="H279" s="4">
        <v>532</v>
      </c>
      <c r="I279" s="2">
        <v>128000</v>
      </c>
    </row>
    <row r="280" spans="5:9" x14ac:dyDescent="0.2">
      <c r="E280" s="4">
        <v>555</v>
      </c>
      <c r="F280" s="2">
        <v>284000</v>
      </c>
      <c r="H280" s="4">
        <v>533</v>
      </c>
      <c r="I280" s="2">
        <v>107500</v>
      </c>
    </row>
    <row r="281" spans="5:9" x14ac:dyDescent="0.2">
      <c r="E281" s="4">
        <v>557</v>
      </c>
      <c r="F281" s="2">
        <v>141000</v>
      </c>
      <c r="H281" s="4">
        <v>534</v>
      </c>
      <c r="I281" s="2">
        <v>39300</v>
      </c>
    </row>
    <row r="282" spans="5:9" x14ac:dyDescent="0.2">
      <c r="E282" s="4">
        <v>559</v>
      </c>
      <c r="F282" s="2">
        <v>175000</v>
      </c>
      <c r="H282" s="4">
        <v>542</v>
      </c>
      <c r="I282" s="2">
        <v>248000</v>
      </c>
    </row>
    <row r="283" spans="5:9" x14ac:dyDescent="0.2">
      <c r="E283" s="4">
        <v>560</v>
      </c>
      <c r="F283" s="2">
        <v>234000</v>
      </c>
      <c r="H283" s="4">
        <v>546</v>
      </c>
      <c r="I283" s="2">
        <v>229000</v>
      </c>
    </row>
    <row r="284" spans="5:9" x14ac:dyDescent="0.2">
      <c r="E284" s="4">
        <v>562</v>
      </c>
      <c r="F284" s="2">
        <v>170000</v>
      </c>
      <c r="H284" s="4">
        <v>547</v>
      </c>
      <c r="I284" s="2">
        <v>210000</v>
      </c>
    </row>
    <row r="285" spans="5:9" x14ac:dyDescent="0.2">
      <c r="E285" s="4">
        <v>563</v>
      </c>
      <c r="F285" s="2">
        <v>108000</v>
      </c>
      <c r="H285" s="4">
        <v>551</v>
      </c>
      <c r="I285" s="2">
        <v>140000</v>
      </c>
    </row>
    <row r="286" spans="5:9" x14ac:dyDescent="0.2">
      <c r="E286" s="4">
        <v>564</v>
      </c>
      <c r="F286" s="2">
        <v>185000</v>
      </c>
      <c r="H286" s="4">
        <v>552</v>
      </c>
      <c r="I286" s="2">
        <v>112500</v>
      </c>
    </row>
    <row r="287" spans="5:9" x14ac:dyDescent="0.2">
      <c r="E287" s="4">
        <v>567</v>
      </c>
      <c r="F287" s="2">
        <v>325000</v>
      </c>
      <c r="H287" s="4">
        <v>554</v>
      </c>
      <c r="I287" s="2">
        <v>108000</v>
      </c>
    </row>
    <row r="288" spans="5:9" x14ac:dyDescent="0.2">
      <c r="E288" s="4">
        <v>569</v>
      </c>
      <c r="F288" s="2">
        <v>316600</v>
      </c>
      <c r="H288" s="4">
        <v>556</v>
      </c>
      <c r="I288" s="2">
        <v>113000</v>
      </c>
    </row>
    <row r="289" spans="5:9" x14ac:dyDescent="0.2">
      <c r="E289" s="4">
        <v>570</v>
      </c>
      <c r="F289" s="2">
        <v>135960</v>
      </c>
      <c r="H289" s="4">
        <v>558</v>
      </c>
      <c r="I289" s="2">
        <v>108000</v>
      </c>
    </row>
    <row r="290" spans="5:9" x14ac:dyDescent="0.2">
      <c r="E290" s="4">
        <v>572</v>
      </c>
      <c r="F290" s="2">
        <v>120000</v>
      </c>
      <c r="H290" s="4">
        <v>561</v>
      </c>
      <c r="I290" s="2">
        <v>121500</v>
      </c>
    </row>
    <row r="291" spans="5:9" x14ac:dyDescent="0.2">
      <c r="E291" s="4">
        <v>573</v>
      </c>
      <c r="F291" s="2">
        <v>224500</v>
      </c>
      <c r="H291" s="4">
        <v>565</v>
      </c>
      <c r="I291" s="2">
        <v>268000</v>
      </c>
    </row>
    <row r="292" spans="5:9" x14ac:dyDescent="0.2">
      <c r="E292" s="4">
        <v>574</v>
      </c>
      <c r="F292" s="2">
        <v>170000</v>
      </c>
      <c r="H292" s="4">
        <v>566</v>
      </c>
      <c r="I292" s="2">
        <v>128000</v>
      </c>
    </row>
    <row r="293" spans="5:9" x14ac:dyDescent="0.2">
      <c r="E293" s="4">
        <v>575</v>
      </c>
      <c r="F293" s="2">
        <v>139000</v>
      </c>
      <c r="H293" s="4">
        <v>568</v>
      </c>
      <c r="I293" s="2">
        <v>214000</v>
      </c>
    </row>
    <row r="294" spans="5:9" x14ac:dyDescent="0.2">
      <c r="E294" s="4">
        <v>576</v>
      </c>
      <c r="F294" s="2">
        <v>118500</v>
      </c>
      <c r="H294" s="4">
        <v>571</v>
      </c>
      <c r="I294" s="2">
        <v>142600</v>
      </c>
    </row>
    <row r="295" spans="5:9" x14ac:dyDescent="0.2">
      <c r="E295" s="4">
        <v>578</v>
      </c>
      <c r="F295" s="2">
        <v>164500</v>
      </c>
      <c r="H295" s="4">
        <v>577</v>
      </c>
      <c r="I295" s="2">
        <v>145000</v>
      </c>
    </row>
    <row r="296" spans="5:9" x14ac:dyDescent="0.2">
      <c r="E296" s="4">
        <v>581</v>
      </c>
      <c r="F296" s="2">
        <v>181900</v>
      </c>
      <c r="H296" s="4">
        <v>579</v>
      </c>
      <c r="I296" s="2">
        <v>146000</v>
      </c>
    </row>
    <row r="297" spans="5:9" x14ac:dyDescent="0.2">
      <c r="E297" s="4">
        <v>584</v>
      </c>
      <c r="F297" s="2">
        <v>325000</v>
      </c>
      <c r="H297" s="4">
        <v>580</v>
      </c>
      <c r="I297" s="2">
        <v>131500</v>
      </c>
    </row>
    <row r="298" spans="5:9" x14ac:dyDescent="0.2">
      <c r="E298" s="4">
        <v>586</v>
      </c>
      <c r="F298" s="2">
        <v>369900</v>
      </c>
      <c r="H298" s="4">
        <v>582</v>
      </c>
      <c r="I298" s="2">
        <v>253293</v>
      </c>
    </row>
    <row r="299" spans="5:9" x14ac:dyDescent="0.2">
      <c r="E299" s="4">
        <v>592</v>
      </c>
      <c r="F299" s="2">
        <v>451950</v>
      </c>
      <c r="H299" s="4">
        <v>583</v>
      </c>
      <c r="I299" s="2">
        <v>118500</v>
      </c>
    </row>
    <row r="300" spans="5:9" x14ac:dyDescent="0.2">
      <c r="E300" s="4">
        <v>594</v>
      </c>
      <c r="F300" s="2">
        <v>140000</v>
      </c>
      <c r="H300" s="4">
        <v>585</v>
      </c>
      <c r="I300" s="2">
        <v>133000</v>
      </c>
    </row>
    <row r="301" spans="5:9" x14ac:dyDescent="0.2">
      <c r="E301" s="4">
        <v>596</v>
      </c>
      <c r="F301" s="2">
        <v>319000</v>
      </c>
      <c r="H301" s="4">
        <v>587</v>
      </c>
      <c r="I301" s="2">
        <v>130000</v>
      </c>
    </row>
    <row r="302" spans="5:9" x14ac:dyDescent="0.2">
      <c r="E302" s="4">
        <v>598</v>
      </c>
      <c r="F302" s="2">
        <v>194201</v>
      </c>
      <c r="H302" s="4">
        <v>588</v>
      </c>
      <c r="I302" s="2">
        <v>137000</v>
      </c>
    </row>
    <row r="303" spans="5:9" x14ac:dyDescent="0.2">
      <c r="E303" s="4">
        <v>600</v>
      </c>
      <c r="F303" s="2">
        <v>151000</v>
      </c>
      <c r="H303" s="4">
        <v>589</v>
      </c>
      <c r="I303" s="2">
        <v>143000</v>
      </c>
    </row>
    <row r="304" spans="5:9" x14ac:dyDescent="0.2">
      <c r="E304" s="4">
        <v>601</v>
      </c>
      <c r="F304" s="2">
        <v>275000</v>
      </c>
      <c r="H304" s="4">
        <v>590</v>
      </c>
      <c r="I304" s="2">
        <v>79500</v>
      </c>
    </row>
    <row r="305" spans="5:9" x14ac:dyDescent="0.2">
      <c r="E305" s="4">
        <v>603</v>
      </c>
      <c r="F305" s="2">
        <v>220000</v>
      </c>
      <c r="H305" s="4">
        <v>591</v>
      </c>
      <c r="I305" s="2">
        <v>185900</v>
      </c>
    </row>
    <row r="306" spans="5:9" x14ac:dyDescent="0.2">
      <c r="E306" s="4">
        <v>605</v>
      </c>
      <c r="F306" s="2">
        <v>221000</v>
      </c>
      <c r="H306" s="4">
        <v>593</v>
      </c>
      <c r="I306" s="2">
        <v>138000</v>
      </c>
    </row>
    <row r="307" spans="5:9" x14ac:dyDescent="0.2">
      <c r="E307" s="4">
        <v>607</v>
      </c>
      <c r="F307" s="2">
        <v>152000</v>
      </c>
      <c r="H307" s="4">
        <v>595</v>
      </c>
      <c r="I307" s="2">
        <v>110000</v>
      </c>
    </row>
    <row r="308" spans="5:9" x14ac:dyDescent="0.2">
      <c r="E308" s="4">
        <v>608</v>
      </c>
      <c r="F308" s="2">
        <v>225000</v>
      </c>
      <c r="H308" s="4">
        <v>597</v>
      </c>
      <c r="I308" s="2">
        <v>114504</v>
      </c>
    </row>
    <row r="309" spans="5:9" x14ac:dyDescent="0.2">
      <c r="E309" s="4">
        <v>610</v>
      </c>
      <c r="F309" s="2">
        <v>118500</v>
      </c>
      <c r="H309" s="4">
        <v>599</v>
      </c>
      <c r="I309" s="2">
        <v>217500</v>
      </c>
    </row>
    <row r="310" spans="5:9" x14ac:dyDescent="0.2">
      <c r="E310" s="4">
        <v>611</v>
      </c>
      <c r="F310" s="2">
        <v>313000</v>
      </c>
      <c r="H310" s="4">
        <v>602</v>
      </c>
      <c r="I310" s="2">
        <v>141000</v>
      </c>
    </row>
    <row r="311" spans="5:9" x14ac:dyDescent="0.2">
      <c r="E311" s="4">
        <v>613</v>
      </c>
      <c r="F311" s="2">
        <v>261500</v>
      </c>
      <c r="H311" s="4">
        <v>604</v>
      </c>
      <c r="I311" s="2">
        <v>151000</v>
      </c>
    </row>
    <row r="312" spans="5:9" x14ac:dyDescent="0.2">
      <c r="E312" s="4">
        <v>615</v>
      </c>
      <c r="F312" s="2">
        <v>75500</v>
      </c>
      <c r="H312" s="4">
        <v>606</v>
      </c>
      <c r="I312" s="2">
        <v>205000</v>
      </c>
    </row>
    <row r="313" spans="5:9" x14ac:dyDescent="0.2">
      <c r="E313" s="4">
        <v>616</v>
      </c>
      <c r="F313" s="2">
        <v>137500</v>
      </c>
      <c r="H313" s="4">
        <v>609</v>
      </c>
      <c r="I313" s="2">
        <v>359100</v>
      </c>
    </row>
    <row r="314" spans="5:9" x14ac:dyDescent="0.2">
      <c r="E314" s="4">
        <v>617</v>
      </c>
      <c r="F314" s="2">
        <v>183200</v>
      </c>
      <c r="H314" s="4">
        <v>612</v>
      </c>
      <c r="I314" s="2">
        <v>148000</v>
      </c>
    </row>
    <row r="315" spans="5:9" x14ac:dyDescent="0.2">
      <c r="E315" s="4">
        <v>620</v>
      </c>
      <c r="F315" s="2">
        <v>305000</v>
      </c>
      <c r="H315" s="4">
        <v>614</v>
      </c>
      <c r="I315" s="2">
        <v>147000</v>
      </c>
    </row>
    <row r="316" spans="5:9" x14ac:dyDescent="0.2">
      <c r="E316" s="4">
        <v>622</v>
      </c>
      <c r="F316" s="2">
        <v>240000</v>
      </c>
      <c r="H316" s="4">
        <v>618</v>
      </c>
      <c r="I316" s="2">
        <v>105500</v>
      </c>
    </row>
    <row r="317" spans="5:9" x14ac:dyDescent="0.2">
      <c r="E317" s="4">
        <v>623</v>
      </c>
      <c r="F317" s="2">
        <v>135000</v>
      </c>
      <c r="H317" s="4">
        <v>619</v>
      </c>
      <c r="I317" s="2">
        <v>314813</v>
      </c>
    </row>
    <row r="318" spans="5:9" x14ac:dyDescent="0.2">
      <c r="E318" s="4">
        <v>625</v>
      </c>
      <c r="F318" s="2">
        <v>165150</v>
      </c>
      <c r="H318" s="4">
        <v>621</v>
      </c>
      <c r="I318" s="2">
        <v>67000</v>
      </c>
    </row>
    <row r="319" spans="5:9" x14ac:dyDescent="0.2">
      <c r="E319" s="4">
        <v>629</v>
      </c>
      <c r="F319" s="2">
        <v>135000</v>
      </c>
      <c r="H319" s="4">
        <v>624</v>
      </c>
      <c r="I319" s="2">
        <v>168500</v>
      </c>
    </row>
    <row r="320" spans="5:9" x14ac:dyDescent="0.2">
      <c r="E320" s="4">
        <v>630</v>
      </c>
      <c r="F320" s="2">
        <v>168500</v>
      </c>
      <c r="H320" s="4">
        <v>626</v>
      </c>
      <c r="I320" s="2">
        <v>160000</v>
      </c>
    </row>
    <row r="321" spans="5:9" x14ac:dyDescent="0.2">
      <c r="E321" s="4">
        <v>632</v>
      </c>
      <c r="F321" s="2">
        <v>209500</v>
      </c>
      <c r="H321" s="4">
        <v>627</v>
      </c>
      <c r="I321" s="2">
        <v>139900</v>
      </c>
    </row>
    <row r="322" spans="5:9" x14ac:dyDescent="0.2">
      <c r="E322" s="4">
        <v>633</v>
      </c>
      <c r="F322" s="2">
        <v>82500</v>
      </c>
      <c r="H322" s="4">
        <v>628</v>
      </c>
      <c r="I322" s="2">
        <v>153000</v>
      </c>
    </row>
    <row r="323" spans="5:9" x14ac:dyDescent="0.2">
      <c r="E323" s="4">
        <v>634</v>
      </c>
      <c r="F323" s="2">
        <v>139400</v>
      </c>
      <c r="H323" s="4">
        <v>631</v>
      </c>
      <c r="I323" s="2">
        <v>124000</v>
      </c>
    </row>
    <row r="324" spans="5:9" x14ac:dyDescent="0.2">
      <c r="E324" s="4">
        <v>635</v>
      </c>
      <c r="F324" s="2">
        <v>144000</v>
      </c>
      <c r="H324" s="4">
        <v>636</v>
      </c>
      <c r="I324" s="2">
        <v>200000</v>
      </c>
    </row>
    <row r="325" spans="5:9" x14ac:dyDescent="0.2">
      <c r="E325" s="4">
        <v>639</v>
      </c>
      <c r="F325" s="2">
        <v>85000</v>
      </c>
      <c r="H325" s="4">
        <v>637</v>
      </c>
      <c r="I325" s="2">
        <v>60000</v>
      </c>
    </row>
    <row r="326" spans="5:9" x14ac:dyDescent="0.2">
      <c r="E326" s="4">
        <v>640</v>
      </c>
      <c r="F326" s="2">
        <v>264561</v>
      </c>
      <c r="H326" s="4">
        <v>638</v>
      </c>
      <c r="I326" s="2">
        <v>93000</v>
      </c>
    </row>
    <row r="327" spans="5:9" x14ac:dyDescent="0.2">
      <c r="E327" s="4">
        <v>641</v>
      </c>
      <c r="F327" s="2">
        <v>274000</v>
      </c>
      <c r="H327" s="4">
        <v>642</v>
      </c>
      <c r="I327" s="2">
        <v>226000</v>
      </c>
    </row>
    <row r="328" spans="5:9" x14ac:dyDescent="0.2">
      <c r="E328" s="4">
        <v>643</v>
      </c>
      <c r="F328" s="2">
        <v>345000</v>
      </c>
      <c r="H328" s="4">
        <v>646</v>
      </c>
      <c r="I328" s="2">
        <v>143250</v>
      </c>
    </row>
    <row r="329" spans="5:9" x14ac:dyDescent="0.2">
      <c r="E329" s="4">
        <v>644</v>
      </c>
      <c r="F329" s="2">
        <v>152000</v>
      </c>
      <c r="H329" s="4">
        <v>647</v>
      </c>
      <c r="I329" s="2">
        <v>98300</v>
      </c>
    </row>
    <row r="330" spans="5:9" x14ac:dyDescent="0.2">
      <c r="E330" s="4">
        <v>645</v>
      </c>
      <c r="F330" s="2">
        <v>370878</v>
      </c>
      <c r="H330" s="4">
        <v>648</v>
      </c>
      <c r="I330" s="2">
        <v>155000</v>
      </c>
    </row>
    <row r="331" spans="5:9" x14ac:dyDescent="0.2">
      <c r="E331" s="4">
        <v>652</v>
      </c>
      <c r="F331" s="2">
        <v>108000</v>
      </c>
      <c r="H331" s="4">
        <v>649</v>
      </c>
      <c r="I331" s="2">
        <v>155000</v>
      </c>
    </row>
    <row r="332" spans="5:9" x14ac:dyDescent="0.2">
      <c r="E332" s="4">
        <v>654</v>
      </c>
      <c r="F332" s="2">
        <v>135000</v>
      </c>
      <c r="H332" s="4">
        <v>650</v>
      </c>
      <c r="I332" s="2">
        <v>84500</v>
      </c>
    </row>
    <row r="333" spans="5:9" x14ac:dyDescent="0.2">
      <c r="E333" s="4">
        <v>655</v>
      </c>
      <c r="F333" s="2">
        <v>350000</v>
      </c>
      <c r="H333" s="4">
        <v>651</v>
      </c>
      <c r="I333" s="2">
        <v>205950</v>
      </c>
    </row>
    <row r="334" spans="5:9" x14ac:dyDescent="0.2">
      <c r="E334" s="4">
        <v>659</v>
      </c>
      <c r="F334" s="2">
        <v>97500</v>
      </c>
      <c r="H334" s="4">
        <v>653</v>
      </c>
      <c r="I334" s="2">
        <v>191000</v>
      </c>
    </row>
    <row r="335" spans="5:9" x14ac:dyDescent="0.2">
      <c r="E335" s="4">
        <v>662</v>
      </c>
      <c r="F335" s="2">
        <v>402000</v>
      </c>
      <c r="H335" s="4">
        <v>656</v>
      </c>
      <c r="I335" s="2">
        <v>88000</v>
      </c>
    </row>
    <row r="336" spans="5:9" x14ac:dyDescent="0.2">
      <c r="E336" s="4">
        <v>665</v>
      </c>
      <c r="F336" s="2">
        <v>423000</v>
      </c>
      <c r="H336" s="4">
        <v>657</v>
      </c>
      <c r="I336" s="2">
        <v>145500</v>
      </c>
    </row>
    <row r="337" spans="5:9" x14ac:dyDescent="0.2">
      <c r="E337" s="4">
        <v>666</v>
      </c>
      <c r="F337" s="2">
        <v>230500</v>
      </c>
      <c r="H337" s="4">
        <v>658</v>
      </c>
      <c r="I337" s="2">
        <v>149000</v>
      </c>
    </row>
    <row r="338" spans="5:9" x14ac:dyDescent="0.2">
      <c r="E338" s="4">
        <v>668</v>
      </c>
      <c r="F338" s="2">
        <v>193500</v>
      </c>
      <c r="H338" s="4">
        <v>660</v>
      </c>
      <c r="I338" s="2">
        <v>167000</v>
      </c>
    </row>
    <row r="339" spans="5:9" x14ac:dyDescent="0.2">
      <c r="E339" s="4">
        <v>669</v>
      </c>
      <c r="F339" s="2">
        <v>168000</v>
      </c>
      <c r="H339" s="4">
        <v>661</v>
      </c>
      <c r="I339" s="2">
        <v>197900</v>
      </c>
    </row>
    <row r="340" spans="5:9" x14ac:dyDescent="0.2">
      <c r="E340" s="4">
        <v>671</v>
      </c>
      <c r="F340" s="2">
        <v>173500</v>
      </c>
      <c r="H340" s="4">
        <v>663</v>
      </c>
      <c r="I340" s="2">
        <v>110000</v>
      </c>
    </row>
    <row r="341" spans="5:9" x14ac:dyDescent="0.2">
      <c r="E341" s="4">
        <v>672</v>
      </c>
      <c r="F341" s="2">
        <v>103600</v>
      </c>
      <c r="H341" s="4">
        <v>664</v>
      </c>
      <c r="I341" s="2">
        <v>137500</v>
      </c>
    </row>
    <row r="342" spans="5:9" x14ac:dyDescent="0.2">
      <c r="E342" s="4">
        <v>673</v>
      </c>
      <c r="F342" s="2">
        <v>165000</v>
      </c>
      <c r="H342" s="4">
        <v>667</v>
      </c>
      <c r="I342" s="2">
        <v>129000</v>
      </c>
    </row>
    <row r="343" spans="5:9" x14ac:dyDescent="0.2">
      <c r="E343" s="4">
        <v>675</v>
      </c>
      <c r="F343" s="2">
        <v>140000</v>
      </c>
      <c r="H343" s="4">
        <v>670</v>
      </c>
      <c r="I343" s="2">
        <v>137500</v>
      </c>
    </row>
    <row r="344" spans="5:9" x14ac:dyDescent="0.2">
      <c r="E344" s="4">
        <v>676</v>
      </c>
      <c r="F344" s="2">
        <v>148500</v>
      </c>
      <c r="H344" s="4">
        <v>674</v>
      </c>
      <c r="I344" s="2">
        <v>257500</v>
      </c>
    </row>
    <row r="345" spans="5:9" x14ac:dyDescent="0.2">
      <c r="E345" s="4">
        <v>678</v>
      </c>
      <c r="F345" s="2">
        <v>109500</v>
      </c>
      <c r="H345" s="4">
        <v>677</v>
      </c>
      <c r="I345" s="2">
        <v>87000</v>
      </c>
    </row>
    <row r="346" spans="5:9" x14ac:dyDescent="0.2">
      <c r="E346" s="4">
        <v>679</v>
      </c>
      <c r="F346" s="2">
        <v>372500</v>
      </c>
      <c r="H346" s="4">
        <v>680</v>
      </c>
      <c r="I346" s="2">
        <v>128500</v>
      </c>
    </row>
    <row r="347" spans="5:9" x14ac:dyDescent="0.2">
      <c r="E347" s="4">
        <v>681</v>
      </c>
      <c r="F347" s="2">
        <v>143000</v>
      </c>
      <c r="H347" s="4">
        <v>682</v>
      </c>
      <c r="I347" s="2">
        <v>159434</v>
      </c>
    </row>
    <row r="348" spans="5:9" x14ac:dyDescent="0.2">
      <c r="E348" s="4">
        <v>683</v>
      </c>
      <c r="F348" s="2">
        <v>173000</v>
      </c>
      <c r="H348" s="4">
        <v>685</v>
      </c>
      <c r="I348" s="2">
        <v>221000</v>
      </c>
    </row>
    <row r="349" spans="5:9" x14ac:dyDescent="0.2">
      <c r="E349" s="4">
        <v>684</v>
      </c>
      <c r="F349" s="2">
        <v>285000</v>
      </c>
      <c r="H349" s="4">
        <v>688</v>
      </c>
      <c r="I349" s="2">
        <v>148800</v>
      </c>
    </row>
    <row r="350" spans="5:9" x14ac:dyDescent="0.2">
      <c r="E350" s="4">
        <v>686</v>
      </c>
      <c r="F350" s="2">
        <v>207500</v>
      </c>
      <c r="H350" s="4">
        <v>694</v>
      </c>
      <c r="I350" s="2">
        <v>108480</v>
      </c>
    </row>
    <row r="351" spans="5:9" x14ac:dyDescent="0.2">
      <c r="E351" s="4">
        <v>687</v>
      </c>
      <c r="F351" s="2">
        <v>227875</v>
      </c>
      <c r="H351" s="4">
        <v>697</v>
      </c>
      <c r="I351" s="2">
        <v>89000</v>
      </c>
    </row>
    <row r="352" spans="5:9" x14ac:dyDescent="0.2">
      <c r="E352" s="4">
        <v>689</v>
      </c>
      <c r="F352" s="2">
        <v>392000</v>
      </c>
      <c r="H352" s="4">
        <v>698</v>
      </c>
      <c r="I352" s="2">
        <v>123500</v>
      </c>
    </row>
    <row r="353" spans="5:9" x14ac:dyDescent="0.2">
      <c r="E353" s="4">
        <v>690</v>
      </c>
      <c r="F353" s="2">
        <v>194700</v>
      </c>
      <c r="H353" s="4">
        <v>702</v>
      </c>
      <c r="I353" s="2">
        <v>140000</v>
      </c>
    </row>
    <row r="354" spans="5:9" x14ac:dyDescent="0.2">
      <c r="E354" s="4">
        <v>691</v>
      </c>
      <c r="F354" s="2">
        <v>141000</v>
      </c>
      <c r="H354" s="4">
        <v>705</v>
      </c>
      <c r="I354" s="2">
        <v>213000</v>
      </c>
    </row>
    <row r="355" spans="5:9" x14ac:dyDescent="0.2">
      <c r="E355" s="4">
        <v>692</v>
      </c>
      <c r="F355" s="2">
        <v>755000</v>
      </c>
      <c r="H355" s="4">
        <v>706</v>
      </c>
      <c r="I355" s="2">
        <v>55000</v>
      </c>
    </row>
    <row r="356" spans="5:9" x14ac:dyDescent="0.2">
      <c r="E356" s="4">
        <v>693</v>
      </c>
      <c r="F356" s="2">
        <v>335000</v>
      </c>
      <c r="H356" s="4">
        <v>710</v>
      </c>
      <c r="I356" s="2">
        <v>109900</v>
      </c>
    </row>
    <row r="357" spans="5:9" x14ac:dyDescent="0.2">
      <c r="E357" s="4">
        <v>695</v>
      </c>
      <c r="F357" s="2">
        <v>141500</v>
      </c>
      <c r="H357" s="4">
        <v>711</v>
      </c>
      <c r="I357" s="2">
        <v>52000</v>
      </c>
    </row>
    <row r="358" spans="5:9" x14ac:dyDescent="0.2">
      <c r="E358" s="4">
        <v>696</v>
      </c>
      <c r="F358" s="2">
        <v>176000</v>
      </c>
      <c r="H358" s="4">
        <v>714</v>
      </c>
      <c r="I358" s="2">
        <v>129000</v>
      </c>
    </row>
    <row r="359" spans="5:9" x14ac:dyDescent="0.2">
      <c r="E359" s="4">
        <v>699</v>
      </c>
      <c r="F359" s="2">
        <v>138500</v>
      </c>
      <c r="H359" s="4">
        <v>715</v>
      </c>
      <c r="I359" s="2">
        <v>130500</v>
      </c>
    </row>
    <row r="360" spans="5:9" x14ac:dyDescent="0.2">
      <c r="E360" s="4">
        <v>700</v>
      </c>
      <c r="F360" s="2">
        <v>196000</v>
      </c>
      <c r="H360" s="4">
        <v>716</v>
      </c>
      <c r="I360" s="2">
        <v>165000</v>
      </c>
    </row>
    <row r="361" spans="5:9" x14ac:dyDescent="0.2">
      <c r="E361" s="4">
        <v>701</v>
      </c>
      <c r="F361" s="2">
        <v>312500</v>
      </c>
      <c r="H361" s="4">
        <v>717</v>
      </c>
      <c r="I361" s="2">
        <v>159500</v>
      </c>
    </row>
    <row r="362" spans="5:9" x14ac:dyDescent="0.2">
      <c r="E362" s="4">
        <v>703</v>
      </c>
      <c r="F362" s="2">
        <v>361919</v>
      </c>
      <c r="H362" s="4">
        <v>720</v>
      </c>
      <c r="I362" s="2">
        <v>128500</v>
      </c>
    </row>
    <row r="363" spans="5:9" x14ac:dyDescent="0.2">
      <c r="E363" s="4">
        <v>704</v>
      </c>
      <c r="F363" s="2">
        <v>140000</v>
      </c>
      <c r="H363" s="4">
        <v>723</v>
      </c>
      <c r="I363" s="2">
        <v>124500</v>
      </c>
    </row>
    <row r="364" spans="5:9" x14ac:dyDescent="0.2">
      <c r="E364" s="4">
        <v>707</v>
      </c>
      <c r="F364" s="2">
        <v>302000</v>
      </c>
      <c r="H364" s="4">
        <v>724</v>
      </c>
      <c r="I364" s="2">
        <v>135000</v>
      </c>
    </row>
    <row r="365" spans="5:9" x14ac:dyDescent="0.2">
      <c r="E365" s="4">
        <v>708</v>
      </c>
      <c r="F365" s="2">
        <v>254000</v>
      </c>
      <c r="H365" s="4">
        <v>729</v>
      </c>
      <c r="I365" s="2">
        <v>110000</v>
      </c>
    </row>
    <row r="366" spans="5:9" x14ac:dyDescent="0.2">
      <c r="E366" s="4">
        <v>709</v>
      </c>
      <c r="F366" s="2">
        <v>179540</v>
      </c>
      <c r="H366" s="4">
        <v>730</v>
      </c>
      <c r="I366" s="2">
        <v>103000</v>
      </c>
    </row>
    <row r="367" spans="5:9" x14ac:dyDescent="0.2">
      <c r="E367" s="4">
        <v>712</v>
      </c>
      <c r="F367" s="2">
        <v>102776</v>
      </c>
      <c r="H367" s="4">
        <v>736</v>
      </c>
      <c r="I367" s="2">
        <v>163000</v>
      </c>
    </row>
    <row r="368" spans="5:9" x14ac:dyDescent="0.2">
      <c r="E368" s="4">
        <v>713</v>
      </c>
      <c r="F368" s="2">
        <v>189000</v>
      </c>
      <c r="H368" s="4">
        <v>737</v>
      </c>
      <c r="I368" s="2">
        <v>93500</v>
      </c>
    </row>
    <row r="369" spans="5:9" x14ac:dyDescent="0.2">
      <c r="E369" s="4">
        <v>718</v>
      </c>
      <c r="F369" s="2">
        <v>157000</v>
      </c>
      <c r="H369" s="4">
        <v>738</v>
      </c>
      <c r="I369" s="2">
        <v>239900</v>
      </c>
    </row>
    <row r="370" spans="5:9" x14ac:dyDescent="0.2">
      <c r="E370" s="4">
        <v>719</v>
      </c>
      <c r="F370" s="2">
        <v>341000</v>
      </c>
      <c r="H370" s="4">
        <v>746</v>
      </c>
      <c r="I370" s="2">
        <v>299800</v>
      </c>
    </row>
    <row r="371" spans="5:9" x14ac:dyDescent="0.2">
      <c r="E371" s="4">
        <v>721</v>
      </c>
      <c r="F371" s="2">
        <v>275000</v>
      </c>
      <c r="H371" s="4">
        <v>751</v>
      </c>
      <c r="I371" s="2">
        <v>96500</v>
      </c>
    </row>
    <row r="372" spans="5:9" x14ac:dyDescent="0.2">
      <c r="E372" s="4">
        <v>722</v>
      </c>
      <c r="F372" s="2">
        <v>143000</v>
      </c>
      <c r="H372" s="4">
        <v>752</v>
      </c>
      <c r="I372" s="2">
        <v>162000</v>
      </c>
    </row>
    <row r="373" spans="5:9" x14ac:dyDescent="0.2">
      <c r="E373" s="4">
        <v>725</v>
      </c>
      <c r="F373" s="2">
        <v>320000</v>
      </c>
      <c r="H373" s="4">
        <v>756</v>
      </c>
      <c r="I373" s="2">
        <v>172500</v>
      </c>
    </row>
    <row r="374" spans="5:9" x14ac:dyDescent="0.2">
      <c r="E374" s="4">
        <v>726</v>
      </c>
      <c r="F374" s="2">
        <v>120500</v>
      </c>
      <c r="H374" s="4">
        <v>759</v>
      </c>
      <c r="I374" s="2">
        <v>179400</v>
      </c>
    </row>
    <row r="375" spans="5:9" x14ac:dyDescent="0.2">
      <c r="E375" s="4">
        <v>727</v>
      </c>
      <c r="F375" s="2">
        <v>222000</v>
      </c>
      <c r="H375" s="4">
        <v>761</v>
      </c>
      <c r="I375" s="2">
        <v>127500</v>
      </c>
    </row>
    <row r="376" spans="5:9" x14ac:dyDescent="0.2">
      <c r="E376" s="4">
        <v>728</v>
      </c>
      <c r="F376" s="2">
        <v>194500</v>
      </c>
      <c r="H376" s="4">
        <v>762</v>
      </c>
      <c r="I376" s="2">
        <v>100000</v>
      </c>
    </row>
    <row r="377" spans="5:9" x14ac:dyDescent="0.2">
      <c r="E377" s="4">
        <v>731</v>
      </c>
      <c r="F377" s="2">
        <v>236500</v>
      </c>
      <c r="H377" s="4">
        <v>764</v>
      </c>
      <c r="I377" s="2">
        <v>337000</v>
      </c>
    </row>
    <row r="378" spans="5:9" x14ac:dyDescent="0.2">
      <c r="E378" s="4">
        <v>732</v>
      </c>
      <c r="F378" s="2">
        <v>187500</v>
      </c>
      <c r="H378" s="4">
        <v>765</v>
      </c>
      <c r="I378" s="2">
        <v>270000</v>
      </c>
    </row>
    <row r="379" spans="5:9" x14ac:dyDescent="0.2">
      <c r="E379" s="4">
        <v>733</v>
      </c>
      <c r="F379" s="2">
        <v>222500</v>
      </c>
      <c r="H379" s="4">
        <v>766</v>
      </c>
      <c r="I379" s="2">
        <v>264132</v>
      </c>
    </row>
    <row r="380" spans="5:9" x14ac:dyDescent="0.2">
      <c r="E380" s="4">
        <v>734</v>
      </c>
      <c r="F380" s="2">
        <v>131400</v>
      </c>
      <c r="H380" s="4">
        <v>772</v>
      </c>
      <c r="I380" s="2">
        <v>102000</v>
      </c>
    </row>
    <row r="381" spans="5:9" x14ac:dyDescent="0.2">
      <c r="E381" s="4">
        <v>735</v>
      </c>
      <c r="F381" s="2">
        <v>108000</v>
      </c>
      <c r="H381" s="4">
        <v>774</v>
      </c>
      <c r="I381" s="2">
        <v>114500</v>
      </c>
    </row>
    <row r="382" spans="5:9" x14ac:dyDescent="0.2">
      <c r="E382" s="4">
        <v>739</v>
      </c>
      <c r="F382" s="2">
        <v>179000</v>
      </c>
      <c r="H382" s="4">
        <v>776</v>
      </c>
      <c r="I382" s="2">
        <v>162000</v>
      </c>
    </row>
    <row r="383" spans="5:9" x14ac:dyDescent="0.2">
      <c r="E383" s="4">
        <v>740</v>
      </c>
      <c r="F383" s="2">
        <v>190000</v>
      </c>
      <c r="H383" s="4">
        <v>779</v>
      </c>
      <c r="I383" s="2">
        <v>144000</v>
      </c>
    </row>
    <row r="384" spans="5:9" x14ac:dyDescent="0.2">
      <c r="E384" s="4">
        <v>741</v>
      </c>
      <c r="F384" s="2">
        <v>132000</v>
      </c>
      <c r="H384" s="4">
        <v>780</v>
      </c>
      <c r="I384" s="2">
        <v>135000</v>
      </c>
    </row>
    <row r="385" spans="5:9" x14ac:dyDescent="0.2">
      <c r="E385" s="4">
        <v>742</v>
      </c>
      <c r="F385" s="2">
        <v>142000</v>
      </c>
      <c r="H385" s="4">
        <v>782</v>
      </c>
      <c r="I385" s="2">
        <v>175900</v>
      </c>
    </row>
    <row r="386" spans="5:9" x14ac:dyDescent="0.2">
      <c r="E386" s="4">
        <v>743</v>
      </c>
      <c r="F386" s="2">
        <v>179000</v>
      </c>
      <c r="H386" s="4">
        <v>783</v>
      </c>
      <c r="I386" s="2">
        <v>187100</v>
      </c>
    </row>
    <row r="387" spans="5:9" x14ac:dyDescent="0.2">
      <c r="E387" s="4">
        <v>744</v>
      </c>
      <c r="F387" s="2">
        <v>175000</v>
      </c>
      <c r="H387" s="4">
        <v>785</v>
      </c>
      <c r="I387" s="2">
        <v>128000</v>
      </c>
    </row>
    <row r="388" spans="5:9" x14ac:dyDescent="0.2">
      <c r="E388" s="4">
        <v>745</v>
      </c>
      <c r="F388" s="2">
        <v>180000</v>
      </c>
      <c r="H388" s="4">
        <v>786</v>
      </c>
      <c r="I388" s="2">
        <v>161500</v>
      </c>
    </row>
    <row r="389" spans="5:9" x14ac:dyDescent="0.2">
      <c r="E389" s="4">
        <v>747</v>
      </c>
      <c r="F389" s="2">
        <v>236000</v>
      </c>
      <c r="H389" s="4">
        <v>787</v>
      </c>
      <c r="I389" s="2">
        <v>139000</v>
      </c>
    </row>
    <row r="390" spans="5:9" x14ac:dyDescent="0.2">
      <c r="E390" s="4">
        <v>748</v>
      </c>
      <c r="F390" s="2">
        <v>265979</v>
      </c>
      <c r="H390" s="4">
        <v>788</v>
      </c>
      <c r="I390" s="2">
        <v>233000</v>
      </c>
    </row>
    <row r="391" spans="5:9" x14ac:dyDescent="0.2">
      <c r="E391" s="4">
        <v>749</v>
      </c>
      <c r="F391" s="2">
        <v>260400</v>
      </c>
      <c r="H391" s="4">
        <v>789</v>
      </c>
      <c r="I391" s="2">
        <v>107900</v>
      </c>
    </row>
    <row r="392" spans="5:9" x14ac:dyDescent="0.2">
      <c r="E392" s="4">
        <v>750</v>
      </c>
      <c r="F392" s="2">
        <v>98000</v>
      </c>
      <c r="H392" s="4">
        <v>796</v>
      </c>
      <c r="I392" s="2">
        <v>171000</v>
      </c>
    </row>
    <row r="393" spans="5:9" x14ac:dyDescent="0.2">
      <c r="E393" s="4">
        <v>753</v>
      </c>
      <c r="F393" s="2">
        <v>217000</v>
      </c>
      <c r="H393" s="4">
        <v>798</v>
      </c>
      <c r="I393" s="2">
        <v>110000</v>
      </c>
    </row>
    <row r="394" spans="5:9" x14ac:dyDescent="0.2">
      <c r="E394" s="4">
        <v>754</v>
      </c>
      <c r="F394" s="2">
        <v>275500</v>
      </c>
      <c r="H394" s="4">
        <v>800</v>
      </c>
      <c r="I394" s="2">
        <v>175000</v>
      </c>
    </row>
    <row r="395" spans="5:9" x14ac:dyDescent="0.2">
      <c r="E395" s="4">
        <v>755</v>
      </c>
      <c r="F395" s="2">
        <v>156000</v>
      </c>
      <c r="H395" s="4">
        <v>802</v>
      </c>
      <c r="I395" s="2">
        <v>109900</v>
      </c>
    </row>
    <row r="396" spans="5:9" x14ac:dyDescent="0.2">
      <c r="E396" s="4">
        <v>757</v>
      </c>
      <c r="F396" s="2">
        <v>212000</v>
      </c>
      <c r="H396" s="4">
        <v>805</v>
      </c>
      <c r="I396" s="2">
        <v>118000</v>
      </c>
    </row>
    <row r="397" spans="5:9" x14ac:dyDescent="0.2">
      <c r="E397" s="4">
        <v>758</v>
      </c>
      <c r="F397" s="2">
        <v>158900</v>
      </c>
      <c r="H397" s="4">
        <v>806</v>
      </c>
      <c r="I397" s="2">
        <v>227680</v>
      </c>
    </row>
    <row r="398" spans="5:9" x14ac:dyDescent="0.2">
      <c r="E398" s="4">
        <v>760</v>
      </c>
      <c r="F398" s="2">
        <v>290000</v>
      </c>
      <c r="H398" s="4">
        <v>808</v>
      </c>
      <c r="I398" s="2">
        <v>223500</v>
      </c>
    </row>
    <row r="399" spans="5:9" x14ac:dyDescent="0.2">
      <c r="E399" s="4">
        <v>763</v>
      </c>
      <c r="F399" s="2">
        <v>215200</v>
      </c>
      <c r="H399" s="4">
        <v>809</v>
      </c>
      <c r="I399" s="2">
        <v>159950</v>
      </c>
    </row>
    <row r="400" spans="5:9" x14ac:dyDescent="0.2">
      <c r="E400" s="4">
        <v>767</v>
      </c>
      <c r="F400" s="2">
        <v>196500</v>
      </c>
      <c r="H400" s="4">
        <v>813</v>
      </c>
      <c r="I400" s="2">
        <v>55993</v>
      </c>
    </row>
    <row r="401" spans="5:9" x14ac:dyDescent="0.2">
      <c r="E401" s="4">
        <v>768</v>
      </c>
      <c r="F401" s="2">
        <v>160000</v>
      </c>
      <c r="H401" s="4">
        <v>814</v>
      </c>
      <c r="I401" s="2">
        <v>157900</v>
      </c>
    </row>
    <row r="402" spans="5:9" x14ac:dyDescent="0.2">
      <c r="E402" s="4">
        <v>769</v>
      </c>
      <c r="F402" s="2">
        <v>216837</v>
      </c>
      <c r="H402" s="4">
        <v>816</v>
      </c>
      <c r="I402" s="2">
        <v>224900</v>
      </c>
    </row>
    <row r="403" spans="5:9" x14ac:dyDescent="0.2">
      <c r="E403" s="4">
        <v>770</v>
      </c>
      <c r="F403" s="2">
        <v>538000</v>
      </c>
      <c r="H403" s="4">
        <v>817</v>
      </c>
      <c r="I403" s="2">
        <v>137000</v>
      </c>
    </row>
    <row r="404" spans="5:9" x14ac:dyDescent="0.2">
      <c r="E404" s="4">
        <v>771</v>
      </c>
      <c r="F404" s="2">
        <v>134900</v>
      </c>
      <c r="H404" s="4">
        <v>819</v>
      </c>
      <c r="I404" s="2">
        <v>155000</v>
      </c>
    </row>
    <row r="405" spans="5:9" x14ac:dyDescent="0.2">
      <c r="E405" s="4">
        <v>773</v>
      </c>
      <c r="F405" s="2">
        <v>107000</v>
      </c>
      <c r="H405" s="4">
        <v>821</v>
      </c>
      <c r="I405" s="2">
        <v>183000</v>
      </c>
    </row>
    <row r="406" spans="5:9" x14ac:dyDescent="0.2">
      <c r="E406" s="4">
        <v>775</v>
      </c>
      <c r="F406" s="2">
        <v>395000</v>
      </c>
      <c r="H406" s="4">
        <v>822</v>
      </c>
      <c r="I406" s="2">
        <v>93000</v>
      </c>
    </row>
    <row r="407" spans="5:9" x14ac:dyDescent="0.2">
      <c r="E407" s="4">
        <v>777</v>
      </c>
      <c r="F407" s="2">
        <v>221500</v>
      </c>
      <c r="H407" s="4">
        <v>825</v>
      </c>
      <c r="I407" s="2">
        <v>232600</v>
      </c>
    </row>
    <row r="408" spans="5:9" x14ac:dyDescent="0.2">
      <c r="E408" s="4">
        <v>778</v>
      </c>
      <c r="F408" s="2">
        <v>142500</v>
      </c>
      <c r="H408" s="4">
        <v>827</v>
      </c>
      <c r="I408" s="2">
        <v>109500</v>
      </c>
    </row>
    <row r="409" spans="5:9" x14ac:dyDescent="0.2">
      <c r="E409" s="4">
        <v>781</v>
      </c>
      <c r="F409" s="2">
        <v>176000</v>
      </c>
      <c r="H409" s="4">
        <v>830</v>
      </c>
      <c r="I409" s="2">
        <v>147400</v>
      </c>
    </row>
    <row r="410" spans="5:9" x14ac:dyDescent="0.2">
      <c r="E410" s="4">
        <v>784</v>
      </c>
      <c r="F410" s="2">
        <v>165500</v>
      </c>
      <c r="H410" s="4">
        <v>831</v>
      </c>
      <c r="I410" s="2">
        <v>166000</v>
      </c>
    </row>
    <row r="411" spans="5:9" x14ac:dyDescent="0.2">
      <c r="E411" s="4">
        <v>790</v>
      </c>
      <c r="F411" s="2">
        <v>187500</v>
      </c>
      <c r="H411" s="4">
        <v>832</v>
      </c>
      <c r="I411" s="2">
        <v>151000</v>
      </c>
    </row>
    <row r="412" spans="5:9" x14ac:dyDescent="0.2">
      <c r="E412" s="4">
        <v>791</v>
      </c>
      <c r="F412" s="2">
        <v>160200</v>
      </c>
      <c r="H412" s="4">
        <v>834</v>
      </c>
      <c r="I412" s="2">
        <v>167000</v>
      </c>
    </row>
    <row r="413" spans="5:9" x14ac:dyDescent="0.2">
      <c r="E413" s="4">
        <v>792</v>
      </c>
      <c r="F413" s="2">
        <v>146800</v>
      </c>
      <c r="H413" s="4">
        <v>835</v>
      </c>
      <c r="I413" s="2">
        <v>139950</v>
      </c>
    </row>
    <row r="414" spans="5:9" x14ac:dyDescent="0.2">
      <c r="E414" s="4">
        <v>793</v>
      </c>
      <c r="F414" s="2">
        <v>269790</v>
      </c>
      <c r="H414" s="4">
        <v>837</v>
      </c>
      <c r="I414" s="2">
        <v>153500</v>
      </c>
    </row>
    <row r="415" spans="5:9" x14ac:dyDescent="0.2">
      <c r="E415" s="4">
        <v>794</v>
      </c>
      <c r="F415" s="2">
        <v>225000</v>
      </c>
      <c r="H415" s="4">
        <v>838</v>
      </c>
      <c r="I415" s="2">
        <v>100000</v>
      </c>
    </row>
    <row r="416" spans="5:9" x14ac:dyDescent="0.2">
      <c r="E416" s="4">
        <v>795</v>
      </c>
      <c r="F416" s="2">
        <v>194500</v>
      </c>
      <c r="H416" s="4">
        <v>840</v>
      </c>
      <c r="I416" s="2">
        <v>130500</v>
      </c>
    </row>
    <row r="417" spans="5:9" x14ac:dyDescent="0.2">
      <c r="E417" s="4">
        <v>797</v>
      </c>
      <c r="F417" s="2">
        <v>143500</v>
      </c>
      <c r="H417" s="4">
        <v>841</v>
      </c>
      <c r="I417" s="2">
        <v>140000</v>
      </c>
    </row>
    <row r="418" spans="5:9" x14ac:dyDescent="0.2">
      <c r="E418" s="4">
        <v>799</v>
      </c>
      <c r="F418" s="2">
        <v>485000</v>
      </c>
      <c r="H418" s="4">
        <v>843</v>
      </c>
      <c r="I418" s="2">
        <v>174900</v>
      </c>
    </row>
    <row r="419" spans="5:9" x14ac:dyDescent="0.2">
      <c r="E419" s="4">
        <v>801</v>
      </c>
      <c r="F419" s="2">
        <v>200000</v>
      </c>
      <c r="H419" s="4">
        <v>844</v>
      </c>
      <c r="I419" s="2">
        <v>141000</v>
      </c>
    </row>
    <row r="420" spans="5:9" x14ac:dyDescent="0.2">
      <c r="E420" s="4">
        <v>803</v>
      </c>
      <c r="F420" s="2">
        <v>189000</v>
      </c>
      <c r="H420" s="4">
        <v>846</v>
      </c>
      <c r="I420" s="2">
        <v>171000</v>
      </c>
    </row>
    <row r="421" spans="5:9" x14ac:dyDescent="0.2">
      <c r="E421" s="4">
        <v>804</v>
      </c>
      <c r="F421" s="2">
        <v>582933</v>
      </c>
      <c r="H421" s="4">
        <v>848</v>
      </c>
      <c r="I421" s="2">
        <v>133500</v>
      </c>
    </row>
    <row r="422" spans="5:9" x14ac:dyDescent="0.2">
      <c r="E422" s="4">
        <v>807</v>
      </c>
      <c r="F422" s="2">
        <v>135500</v>
      </c>
      <c r="H422" s="4">
        <v>853</v>
      </c>
      <c r="I422" s="2">
        <v>164000</v>
      </c>
    </row>
    <row r="423" spans="5:9" x14ac:dyDescent="0.2">
      <c r="E423" s="4">
        <v>810</v>
      </c>
      <c r="F423" s="2">
        <v>106000</v>
      </c>
      <c r="H423" s="4">
        <v>855</v>
      </c>
      <c r="I423" s="2">
        <v>170000</v>
      </c>
    </row>
    <row r="424" spans="5:9" x14ac:dyDescent="0.2">
      <c r="E424" s="4">
        <v>811</v>
      </c>
      <c r="F424" s="2">
        <v>181000</v>
      </c>
      <c r="H424" s="4">
        <v>856</v>
      </c>
      <c r="I424" s="2">
        <v>127000</v>
      </c>
    </row>
    <row r="425" spans="5:9" x14ac:dyDescent="0.2">
      <c r="E425" s="4">
        <v>812</v>
      </c>
      <c r="F425" s="2">
        <v>144500</v>
      </c>
      <c r="H425" s="4">
        <v>857</v>
      </c>
      <c r="I425" s="2">
        <v>147000</v>
      </c>
    </row>
    <row r="426" spans="5:9" x14ac:dyDescent="0.2">
      <c r="E426" s="4">
        <v>815</v>
      </c>
      <c r="F426" s="2">
        <v>116000</v>
      </c>
      <c r="H426" s="4">
        <v>858</v>
      </c>
      <c r="I426" s="2">
        <v>174000</v>
      </c>
    </row>
    <row r="427" spans="5:9" x14ac:dyDescent="0.2">
      <c r="E427" s="4">
        <v>818</v>
      </c>
      <c r="F427" s="2">
        <v>271000</v>
      </c>
      <c r="H427" s="4">
        <v>859</v>
      </c>
      <c r="I427" s="2">
        <v>152000</v>
      </c>
    </row>
    <row r="428" spans="5:9" x14ac:dyDescent="0.2">
      <c r="E428" s="4">
        <v>820</v>
      </c>
      <c r="F428" s="2">
        <v>224000</v>
      </c>
      <c r="H428" s="4">
        <v>860</v>
      </c>
      <c r="I428" s="2">
        <v>250000</v>
      </c>
    </row>
    <row r="429" spans="5:9" x14ac:dyDescent="0.2">
      <c r="E429" s="4">
        <v>823</v>
      </c>
      <c r="F429" s="2">
        <v>225000</v>
      </c>
      <c r="H429" s="4">
        <v>861</v>
      </c>
      <c r="I429" s="2">
        <v>189950</v>
      </c>
    </row>
    <row r="430" spans="5:9" x14ac:dyDescent="0.2">
      <c r="E430" s="4">
        <v>824</v>
      </c>
      <c r="F430" s="2">
        <v>139500</v>
      </c>
      <c r="H430" s="4">
        <v>862</v>
      </c>
      <c r="I430" s="2">
        <v>131500</v>
      </c>
    </row>
    <row r="431" spans="5:9" x14ac:dyDescent="0.2">
      <c r="E431" s="4">
        <v>826</v>
      </c>
      <c r="F431" s="2">
        <v>385000</v>
      </c>
      <c r="H431" s="4">
        <v>863</v>
      </c>
      <c r="I431" s="2">
        <v>152000</v>
      </c>
    </row>
    <row r="432" spans="5:9" x14ac:dyDescent="0.2">
      <c r="E432" s="4">
        <v>828</v>
      </c>
      <c r="F432" s="2">
        <v>189000</v>
      </c>
      <c r="H432" s="4">
        <v>864</v>
      </c>
      <c r="I432" s="2">
        <v>132500</v>
      </c>
    </row>
    <row r="433" spans="5:9" x14ac:dyDescent="0.2">
      <c r="E433" s="4">
        <v>829</v>
      </c>
      <c r="F433" s="2">
        <v>185000</v>
      </c>
      <c r="H433" s="4">
        <v>865</v>
      </c>
      <c r="I433" s="2">
        <v>250580</v>
      </c>
    </row>
    <row r="434" spans="5:9" x14ac:dyDescent="0.2">
      <c r="E434" s="4">
        <v>833</v>
      </c>
      <c r="F434" s="2">
        <v>237000</v>
      </c>
      <c r="H434" s="4">
        <v>866</v>
      </c>
      <c r="I434" s="2">
        <v>148500</v>
      </c>
    </row>
    <row r="435" spans="5:9" x14ac:dyDescent="0.2">
      <c r="E435" s="4">
        <v>836</v>
      </c>
      <c r="F435" s="2">
        <v>128000</v>
      </c>
      <c r="H435" s="4">
        <v>871</v>
      </c>
      <c r="I435" s="2">
        <v>109500</v>
      </c>
    </row>
    <row r="436" spans="5:9" x14ac:dyDescent="0.2">
      <c r="E436" s="4">
        <v>839</v>
      </c>
      <c r="F436" s="2">
        <v>144000</v>
      </c>
      <c r="H436" s="4">
        <v>872</v>
      </c>
      <c r="I436" s="2">
        <v>200500</v>
      </c>
    </row>
    <row r="437" spans="5:9" x14ac:dyDescent="0.2">
      <c r="E437" s="4">
        <v>842</v>
      </c>
      <c r="F437" s="2">
        <v>157500</v>
      </c>
      <c r="H437" s="4">
        <v>874</v>
      </c>
      <c r="I437" s="2">
        <v>133000</v>
      </c>
    </row>
    <row r="438" spans="5:9" x14ac:dyDescent="0.2">
      <c r="E438" s="4">
        <v>845</v>
      </c>
      <c r="F438" s="2">
        <v>153900</v>
      </c>
      <c r="H438" s="4">
        <v>877</v>
      </c>
      <c r="I438" s="2">
        <v>132250</v>
      </c>
    </row>
    <row r="439" spans="5:9" x14ac:dyDescent="0.2">
      <c r="E439" s="4">
        <v>847</v>
      </c>
      <c r="F439" s="2">
        <v>213000</v>
      </c>
      <c r="H439" s="4">
        <v>880</v>
      </c>
      <c r="I439" s="2">
        <v>136500</v>
      </c>
    </row>
    <row r="440" spans="5:9" x14ac:dyDescent="0.2">
      <c r="E440" s="4">
        <v>849</v>
      </c>
      <c r="F440" s="2">
        <v>240000</v>
      </c>
      <c r="H440" s="4">
        <v>881</v>
      </c>
      <c r="I440" s="2">
        <v>157000</v>
      </c>
    </row>
    <row r="441" spans="5:9" x14ac:dyDescent="0.2">
      <c r="E441" s="4">
        <v>850</v>
      </c>
      <c r="F441" s="2">
        <v>187000</v>
      </c>
      <c r="H441" s="4">
        <v>884</v>
      </c>
      <c r="I441" s="2">
        <v>118500</v>
      </c>
    </row>
    <row r="442" spans="5:9" x14ac:dyDescent="0.2">
      <c r="E442" s="4">
        <v>851</v>
      </c>
      <c r="F442" s="2">
        <v>131500</v>
      </c>
      <c r="H442" s="4">
        <v>885</v>
      </c>
      <c r="I442" s="2">
        <v>100000</v>
      </c>
    </row>
    <row r="443" spans="5:9" x14ac:dyDescent="0.2">
      <c r="E443" s="4">
        <v>852</v>
      </c>
      <c r="F443" s="2">
        <v>215000</v>
      </c>
      <c r="H443" s="4">
        <v>890</v>
      </c>
      <c r="I443" s="2">
        <v>149500</v>
      </c>
    </row>
    <row r="444" spans="5:9" x14ac:dyDescent="0.2">
      <c r="E444" s="4">
        <v>854</v>
      </c>
      <c r="F444" s="2">
        <v>158000</v>
      </c>
      <c r="H444" s="4">
        <v>891</v>
      </c>
      <c r="I444" s="2">
        <v>122900</v>
      </c>
    </row>
    <row r="445" spans="5:9" x14ac:dyDescent="0.2">
      <c r="E445" s="4">
        <v>867</v>
      </c>
      <c r="F445" s="2">
        <v>248900</v>
      </c>
      <c r="H445" s="4">
        <v>895</v>
      </c>
      <c r="I445" s="2">
        <v>118858</v>
      </c>
    </row>
    <row r="446" spans="5:9" x14ac:dyDescent="0.2">
      <c r="E446" s="4">
        <v>868</v>
      </c>
      <c r="F446" s="2">
        <v>129000</v>
      </c>
      <c r="H446" s="4">
        <v>896</v>
      </c>
      <c r="I446" s="2">
        <v>140000</v>
      </c>
    </row>
    <row r="447" spans="5:9" x14ac:dyDescent="0.2">
      <c r="E447" s="4">
        <v>869</v>
      </c>
      <c r="F447" s="2">
        <v>169000</v>
      </c>
      <c r="H447" s="4">
        <v>897</v>
      </c>
      <c r="I447" s="2">
        <v>106500</v>
      </c>
    </row>
    <row r="448" spans="5:9" x14ac:dyDescent="0.2">
      <c r="E448" s="4">
        <v>870</v>
      </c>
      <c r="F448" s="2">
        <v>236000</v>
      </c>
      <c r="H448" s="4">
        <v>899</v>
      </c>
      <c r="I448" s="2">
        <v>611657</v>
      </c>
    </row>
    <row r="449" spans="5:9" x14ac:dyDescent="0.2">
      <c r="E449" s="4">
        <v>873</v>
      </c>
      <c r="F449" s="2">
        <v>116000</v>
      </c>
      <c r="H449" s="4">
        <v>900</v>
      </c>
      <c r="I449" s="2">
        <v>135000</v>
      </c>
    </row>
    <row r="450" spans="5:9" x14ac:dyDescent="0.2">
      <c r="E450" s="4">
        <v>875</v>
      </c>
      <c r="F450" s="2">
        <v>66500</v>
      </c>
      <c r="H450" s="4">
        <v>901</v>
      </c>
      <c r="I450" s="2">
        <v>110000</v>
      </c>
    </row>
    <row r="451" spans="5:9" x14ac:dyDescent="0.2">
      <c r="E451" s="4">
        <v>876</v>
      </c>
      <c r="F451" s="2">
        <v>303477</v>
      </c>
      <c r="H451" s="4">
        <v>902</v>
      </c>
      <c r="I451" s="2">
        <v>153000</v>
      </c>
    </row>
    <row r="452" spans="5:9" x14ac:dyDescent="0.2">
      <c r="E452" s="4">
        <v>878</v>
      </c>
      <c r="F452" s="2">
        <v>350000</v>
      </c>
      <c r="H452" s="4">
        <v>903</v>
      </c>
      <c r="I452" s="2">
        <v>180000</v>
      </c>
    </row>
    <row r="453" spans="5:9" x14ac:dyDescent="0.2">
      <c r="E453" s="4">
        <v>879</v>
      </c>
      <c r="F453" s="2">
        <v>148000</v>
      </c>
      <c r="H453" s="4">
        <v>905</v>
      </c>
      <c r="I453" s="2">
        <v>125500</v>
      </c>
    </row>
    <row r="454" spans="5:9" x14ac:dyDescent="0.2">
      <c r="E454" s="4">
        <v>882</v>
      </c>
      <c r="F454" s="2">
        <v>187500</v>
      </c>
      <c r="H454" s="4">
        <v>906</v>
      </c>
      <c r="I454" s="2">
        <v>128000</v>
      </c>
    </row>
    <row r="455" spans="5:9" x14ac:dyDescent="0.2">
      <c r="E455" s="4">
        <v>883</v>
      </c>
      <c r="F455" s="2">
        <v>178000</v>
      </c>
      <c r="H455" s="4">
        <v>907</v>
      </c>
      <c r="I455" s="2">
        <v>255000</v>
      </c>
    </row>
    <row r="456" spans="5:9" x14ac:dyDescent="0.2">
      <c r="E456" s="4">
        <v>886</v>
      </c>
      <c r="F456" s="2">
        <v>328900</v>
      </c>
      <c r="H456" s="4">
        <v>908</v>
      </c>
      <c r="I456" s="2">
        <v>250000</v>
      </c>
    </row>
    <row r="457" spans="5:9" x14ac:dyDescent="0.2">
      <c r="E457" s="4">
        <v>887</v>
      </c>
      <c r="F457" s="2">
        <v>145000</v>
      </c>
      <c r="H457" s="4">
        <v>911</v>
      </c>
      <c r="I457" s="2">
        <v>154300</v>
      </c>
    </row>
    <row r="458" spans="5:9" x14ac:dyDescent="0.2">
      <c r="E458" s="4">
        <v>888</v>
      </c>
      <c r="F458" s="2">
        <v>135500</v>
      </c>
      <c r="H458" s="4">
        <v>913</v>
      </c>
      <c r="I458" s="2">
        <v>88000</v>
      </c>
    </row>
    <row r="459" spans="5:9" x14ac:dyDescent="0.2">
      <c r="E459" s="4">
        <v>889</v>
      </c>
      <c r="F459" s="2">
        <v>268000</v>
      </c>
      <c r="H459" s="4">
        <v>914</v>
      </c>
      <c r="I459" s="2">
        <v>145000</v>
      </c>
    </row>
    <row r="460" spans="5:9" x14ac:dyDescent="0.2">
      <c r="E460" s="4">
        <v>892</v>
      </c>
      <c r="F460" s="2">
        <v>172500</v>
      </c>
      <c r="H460" s="4">
        <v>915</v>
      </c>
      <c r="I460" s="2">
        <v>173733</v>
      </c>
    </row>
    <row r="461" spans="5:9" x14ac:dyDescent="0.2">
      <c r="E461" s="4">
        <v>893</v>
      </c>
      <c r="F461" s="2">
        <v>154500</v>
      </c>
      <c r="H461" s="4">
        <v>916</v>
      </c>
      <c r="I461" s="2">
        <v>75000</v>
      </c>
    </row>
    <row r="462" spans="5:9" x14ac:dyDescent="0.2">
      <c r="E462" s="4">
        <v>894</v>
      </c>
      <c r="F462" s="2">
        <v>165000</v>
      </c>
      <c r="H462" s="4">
        <v>917</v>
      </c>
      <c r="I462" s="2">
        <v>35311</v>
      </c>
    </row>
    <row r="463" spans="5:9" x14ac:dyDescent="0.2">
      <c r="E463" s="4">
        <v>898</v>
      </c>
      <c r="F463" s="2">
        <v>142953</v>
      </c>
      <c r="H463" s="4">
        <v>918</v>
      </c>
      <c r="I463" s="2">
        <v>135000</v>
      </c>
    </row>
    <row r="464" spans="5:9" x14ac:dyDescent="0.2">
      <c r="E464" s="4">
        <v>904</v>
      </c>
      <c r="F464" s="2">
        <v>240000</v>
      </c>
      <c r="H464" s="4">
        <v>920</v>
      </c>
      <c r="I464" s="2">
        <v>176500</v>
      </c>
    </row>
    <row r="465" spans="5:9" x14ac:dyDescent="0.2">
      <c r="E465" s="4">
        <v>909</v>
      </c>
      <c r="F465" s="2">
        <v>131000</v>
      </c>
      <c r="H465" s="4">
        <v>922</v>
      </c>
      <c r="I465" s="2">
        <v>145900</v>
      </c>
    </row>
    <row r="466" spans="5:9" x14ac:dyDescent="0.2">
      <c r="E466" s="4">
        <v>910</v>
      </c>
      <c r="F466" s="2">
        <v>174000</v>
      </c>
      <c r="H466" s="4">
        <v>924</v>
      </c>
      <c r="I466" s="2">
        <v>193000</v>
      </c>
    </row>
    <row r="467" spans="5:9" x14ac:dyDescent="0.2">
      <c r="E467" s="4">
        <v>912</v>
      </c>
      <c r="F467" s="2">
        <v>143500</v>
      </c>
      <c r="H467" s="4">
        <v>928</v>
      </c>
      <c r="I467" s="2">
        <v>176000</v>
      </c>
    </row>
    <row r="468" spans="5:9" x14ac:dyDescent="0.2">
      <c r="E468" s="4">
        <v>919</v>
      </c>
      <c r="F468" s="2">
        <v>238000</v>
      </c>
      <c r="H468" s="4">
        <v>930</v>
      </c>
      <c r="I468" s="2">
        <v>222000</v>
      </c>
    </row>
    <row r="469" spans="5:9" x14ac:dyDescent="0.2">
      <c r="E469" s="4">
        <v>921</v>
      </c>
      <c r="F469" s="2">
        <v>201000</v>
      </c>
      <c r="H469" s="4">
        <v>932</v>
      </c>
      <c r="I469" s="2">
        <v>117500</v>
      </c>
    </row>
    <row r="470" spans="5:9" x14ac:dyDescent="0.2">
      <c r="E470" s="4">
        <v>923</v>
      </c>
      <c r="F470" s="2">
        <v>169990</v>
      </c>
      <c r="H470" s="4">
        <v>933</v>
      </c>
      <c r="I470" s="2">
        <v>320000</v>
      </c>
    </row>
    <row r="471" spans="5:9" x14ac:dyDescent="0.2">
      <c r="E471" s="4">
        <v>925</v>
      </c>
      <c r="F471" s="2">
        <v>207500</v>
      </c>
      <c r="H471" s="4">
        <v>935</v>
      </c>
      <c r="I471" s="2">
        <v>242000</v>
      </c>
    </row>
    <row r="472" spans="5:9" x14ac:dyDescent="0.2">
      <c r="E472" s="4">
        <v>926</v>
      </c>
      <c r="F472" s="2">
        <v>175000</v>
      </c>
      <c r="H472" s="4">
        <v>936</v>
      </c>
      <c r="I472" s="2">
        <v>79900</v>
      </c>
    </row>
    <row r="473" spans="5:9" x14ac:dyDescent="0.2">
      <c r="E473" s="4">
        <v>927</v>
      </c>
      <c r="F473" s="2">
        <v>285000</v>
      </c>
      <c r="H473" s="4">
        <v>937</v>
      </c>
      <c r="I473" s="2">
        <v>184900</v>
      </c>
    </row>
    <row r="474" spans="5:9" x14ac:dyDescent="0.2">
      <c r="E474" s="4">
        <v>929</v>
      </c>
      <c r="F474" s="2">
        <v>236500</v>
      </c>
      <c r="H474" s="4">
        <v>938</v>
      </c>
      <c r="I474" s="2">
        <v>253000</v>
      </c>
    </row>
    <row r="475" spans="5:9" x14ac:dyDescent="0.2">
      <c r="E475" s="4">
        <v>931</v>
      </c>
      <c r="F475" s="2">
        <v>201000</v>
      </c>
      <c r="H475" s="4">
        <v>939</v>
      </c>
      <c r="I475" s="2">
        <v>239799</v>
      </c>
    </row>
    <row r="476" spans="5:9" x14ac:dyDescent="0.2">
      <c r="E476" s="4">
        <v>934</v>
      </c>
      <c r="F476" s="2">
        <v>190000</v>
      </c>
      <c r="H476" s="4">
        <v>942</v>
      </c>
      <c r="I476" s="2">
        <v>214000</v>
      </c>
    </row>
    <row r="477" spans="5:9" x14ac:dyDescent="0.2">
      <c r="E477" s="4">
        <v>940</v>
      </c>
      <c r="F477" s="2">
        <v>244400</v>
      </c>
      <c r="H477" s="4">
        <v>944</v>
      </c>
      <c r="I477" s="2">
        <v>143000</v>
      </c>
    </row>
    <row r="478" spans="5:9" x14ac:dyDescent="0.2">
      <c r="E478" s="4">
        <v>941</v>
      </c>
      <c r="F478" s="2">
        <v>150900</v>
      </c>
      <c r="H478" s="4">
        <v>945</v>
      </c>
      <c r="I478" s="2">
        <v>137500</v>
      </c>
    </row>
    <row r="479" spans="5:9" x14ac:dyDescent="0.2">
      <c r="E479" s="4">
        <v>943</v>
      </c>
      <c r="F479" s="2">
        <v>150000</v>
      </c>
      <c r="H479" s="4">
        <v>948</v>
      </c>
      <c r="I479" s="2">
        <v>270000</v>
      </c>
    </row>
    <row r="480" spans="5:9" x14ac:dyDescent="0.2">
      <c r="E480" s="4">
        <v>946</v>
      </c>
      <c r="F480" s="2">
        <v>124900</v>
      </c>
      <c r="H480" s="4">
        <v>950</v>
      </c>
      <c r="I480" s="2">
        <v>197500</v>
      </c>
    </row>
    <row r="481" spans="5:9" x14ac:dyDescent="0.2">
      <c r="E481" s="4">
        <v>947</v>
      </c>
      <c r="F481" s="2">
        <v>143000</v>
      </c>
      <c r="H481" s="4">
        <v>955</v>
      </c>
      <c r="I481" s="2">
        <v>127500</v>
      </c>
    </row>
    <row r="482" spans="5:9" x14ac:dyDescent="0.2">
      <c r="E482" s="4">
        <v>949</v>
      </c>
      <c r="F482" s="2">
        <v>192500</v>
      </c>
      <c r="H482" s="4">
        <v>956</v>
      </c>
      <c r="I482" s="2">
        <v>145000</v>
      </c>
    </row>
    <row r="483" spans="5:9" x14ac:dyDescent="0.2">
      <c r="E483" s="4">
        <v>951</v>
      </c>
      <c r="F483" s="2">
        <v>129000</v>
      </c>
      <c r="H483" s="4">
        <v>958</v>
      </c>
      <c r="I483" s="2">
        <v>132000</v>
      </c>
    </row>
    <row r="484" spans="5:9" x14ac:dyDescent="0.2">
      <c r="E484" s="4">
        <v>952</v>
      </c>
      <c r="F484" s="2">
        <v>119900</v>
      </c>
      <c r="H484" s="4">
        <v>959</v>
      </c>
      <c r="I484" s="2">
        <v>185000</v>
      </c>
    </row>
    <row r="485" spans="5:9" x14ac:dyDescent="0.2">
      <c r="E485" s="4">
        <v>953</v>
      </c>
      <c r="F485" s="2">
        <v>133900</v>
      </c>
      <c r="H485" s="4">
        <v>960</v>
      </c>
      <c r="I485" s="2">
        <v>155000</v>
      </c>
    </row>
    <row r="486" spans="5:9" x14ac:dyDescent="0.2">
      <c r="E486" s="4">
        <v>954</v>
      </c>
      <c r="F486" s="2">
        <v>172000</v>
      </c>
      <c r="H486" s="4">
        <v>965</v>
      </c>
      <c r="I486" s="2">
        <v>214900</v>
      </c>
    </row>
    <row r="487" spans="5:9" x14ac:dyDescent="0.2">
      <c r="E487" s="4">
        <v>957</v>
      </c>
      <c r="F487" s="2">
        <v>124000</v>
      </c>
      <c r="H487" s="4">
        <v>966</v>
      </c>
      <c r="I487" s="2">
        <v>178900</v>
      </c>
    </row>
    <row r="488" spans="5:9" x14ac:dyDescent="0.2">
      <c r="E488" s="4">
        <v>961</v>
      </c>
      <c r="F488" s="2">
        <v>116500</v>
      </c>
      <c r="H488" s="4">
        <v>967</v>
      </c>
      <c r="I488" s="2">
        <v>160000</v>
      </c>
    </row>
    <row r="489" spans="5:9" x14ac:dyDescent="0.2">
      <c r="E489" s="4">
        <v>962</v>
      </c>
      <c r="F489" s="2">
        <v>272000</v>
      </c>
      <c r="H489" s="4">
        <v>968</v>
      </c>
      <c r="I489" s="2">
        <v>135000</v>
      </c>
    </row>
    <row r="490" spans="5:9" x14ac:dyDescent="0.2">
      <c r="E490" s="4">
        <v>963</v>
      </c>
      <c r="F490" s="2">
        <v>155000</v>
      </c>
      <c r="H490" s="4">
        <v>969</v>
      </c>
      <c r="I490" s="2">
        <v>37900</v>
      </c>
    </row>
    <row r="491" spans="5:9" x14ac:dyDescent="0.2">
      <c r="E491" s="4">
        <v>964</v>
      </c>
      <c r="F491" s="2">
        <v>239000</v>
      </c>
      <c r="H491" s="4">
        <v>970</v>
      </c>
      <c r="I491" s="2">
        <v>140000</v>
      </c>
    </row>
    <row r="492" spans="5:9" x14ac:dyDescent="0.2">
      <c r="E492" s="4">
        <v>973</v>
      </c>
      <c r="F492" s="2">
        <v>99500</v>
      </c>
      <c r="H492" s="4">
        <v>971</v>
      </c>
      <c r="I492" s="2">
        <v>135000</v>
      </c>
    </row>
    <row r="493" spans="5:9" x14ac:dyDescent="0.2">
      <c r="E493" s="4">
        <v>975</v>
      </c>
      <c r="F493" s="2">
        <v>167500</v>
      </c>
      <c r="H493" s="4">
        <v>972</v>
      </c>
      <c r="I493" s="2">
        <v>173000</v>
      </c>
    </row>
    <row r="494" spans="5:9" x14ac:dyDescent="0.2">
      <c r="E494" s="4">
        <v>976</v>
      </c>
      <c r="F494" s="2">
        <v>165000</v>
      </c>
      <c r="H494" s="4">
        <v>974</v>
      </c>
      <c r="I494" s="2">
        <v>182000</v>
      </c>
    </row>
    <row r="495" spans="5:9" x14ac:dyDescent="0.2">
      <c r="E495" s="4">
        <v>981</v>
      </c>
      <c r="F495" s="2">
        <v>178400</v>
      </c>
      <c r="H495" s="4">
        <v>977</v>
      </c>
      <c r="I495" s="2">
        <v>85500</v>
      </c>
    </row>
    <row r="496" spans="5:9" x14ac:dyDescent="0.2">
      <c r="E496" s="4">
        <v>982</v>
      </c>
      <c r="F496" s="2">
        <v>336000</v>
      </c>
      <c r="H496" s="4">
        <v>978</v>
      </c>
      <c r="I496" s="2">
        <v>199900</v>
      </c>
    </row>
    <row r="497" spans="5:9" x14ac:dyDescent="0.2">
      <c r="E497" s="4">
        <v>983</v>
      </c>
      <c r="F497" s="2">
        <v>159895</v>
      </c>
      <c r="H497" s="4">
        <v>979</v>
      </c>
      <c r="I497" s="2">
        <v>110000</v>
      </c>
    </row>
    <row r="498" spans="5:9" x14ac:dyDescent="0.2">
      <c r="E498" s="4">
        <v>987</v>
      </c>
      <c r="F498" s="2">
        <v>117000</v>
      </c>
      <c r="H498" s="4">
        <v>980</v>
      </c>
      <c r="I498" s="2">
        <v>139000</v>
      </c>
    </row>
    <row r="499" spans="5:9" x14ac:dyDescent="0.2">
      <c r="E499" s="4">
        <v>988</v>
      </c>
      <c r="F499" s="2">
        <v>395192</v>
      </c>
      <c r="H499" s="4">
        <v>984</v>
      </c>
      <c r="I499" s="2">
        <v>255900</v>
      </c>
    </row>
    <row r="500" spans="5:9" x14ac:dyDescent="0.2">
      <c r="E500" s="4">
        <v>993</v>
      </c>
      <c r="F500" s="2">
        <v>187000</v>
      </c>
      <c r="H500" s="4">
        <v>985</v>
      </c>
      <c r="I500" s="2">
        <v>126000</v>
      </c>
    </row>
    <row r="501" spans="5:9" x14ac:dyDescent="0.2">
      <c r="E501" s="4">
        <v>995</v>
      </c>
      <c r="F501" s="2">
        <v>337500</v>
      </c>
      <c r="H501" s="4">
        <v>986</v>
      </c>
      <c r="I501" s="2">
        <v>125000</v>
      </c>
    </row>
    <row r="502" spans="5:9" x14ac:dyDescent="0.2">
      <c r="E502" s="4">
        <v>998</v>
      </c>
      <c r="F502" s="2">
        <v>185000</v>
      </c>
      <c r="H502" s="4">
        <v>989</v>
      </c>
      <c r="I502" s="2">
        <v>195000</v>
      </c>
    </row>
    <row r="503" spans="5:9" x14ac:dyDescent="0.2">
      <c r="E503" s="4">
        <v>1000</v>
      </c>
      <c r="F503" s="2">
        <v>206000</v>
      </c>
      <c r="H503" s="4">
        <v>990</v>
      </c>
      <c r="I503" s="2">
        <v>197000</v>
      </c>
    </row>
    <row r="504" spans="5:9" x14ac:dyDescent="0.2">
      <c r="E504" s="4">
        <v>1003</v>
      </c>
      <c r="F504" s="2">
        <v>232000</v>
      </c>
      <c r="H504" s="4">
        <v>991</v>
      </c>
      <c r="I504" s="2">
        <v>348000</v>
      </c>
    </row>
    <row r="505" spans="5:9" x14ac:dyDescent="0.2">
      <c r="E505" s="4">
        <v>1005</v>
      </c>
      <c r="F505" s="2">
        <v>181000</v>
      </c>
      <c r="H505" s="4">
        <v>992</v>
      </c>
      <c r="I505" s="2">
        <v>168000</v>
      </c>
    </row>
    <row r="506" spans="5:9" x14ac:dyDescent="0.2">
      <c r="E506" s="4">
        <v>1006</v>
      </c>
      <c r="F506" s="2">
        <v>149900</v>
      </c>
      <c r="H506" s="4">
        <v>994</v>
      </c>
      <c r="I506" s="2">
        <v>173900</v>
      </c>
    </row>
    <row r="507" spans="5:9" x14ac:dyDescent="0.2">
      <c r="E507" s="4">
        <v>1008</v>
      </c>
      <c r="F507" s="2">
        <v>88000</v>
      </c>
      <c r="H507" s="4">
        <v>996</v>
      </c>
      <c r="I507" s="2">
        <v>121600</v>
      </c>
    </row>
    <row r="508" spans="5:9" x14ac:dyDescent="0.2">
      <c r="E508" s="4">
        <v>1009</v>
      </c>
      <c r="F508" s="2">
        <v>240000</v>
      </c>
      <c r="H508" s="4">
        <v>997</v>
      </c>
      <c r="I508" s="2">
        <v>136500</v>
      </c>
    </row>
    <row r="509" spans="5:9" x14ac:dyDescent="0.2">
      <c r="E509" s="4">
        <v>1013</v>
      </c>
      <c r="F509" s="2">
        <v>165000</v>
      </c>
      <c r="H509" s="4">
        <v>999</v>
      </c>
      <c r="I509" s="2">
        <v>91000</v>
      </c>
    </row>
    <row r="510" spans="5:9" x14ac:dyDescent="0.2">
      <c r="E510" s="4">
        <v>1017</v>
      </c>
      <c r="F510" s="2">
        <v>203000</v>
      </c>
      <c r="H510" s="4">
        <v>1001</v>
      </c>
      <c r="I510" s="2">
        <v>82000</v>
      </c>
    </row>
    <row r="511" spans="5:9" x14ac:dyDescent="0.2">
      <c r="E511" s="4">
        <v>1018</v>
      </c>
      <c r="F511" s="2">
        <v>187500</v>
      </c>
      <c r="H511" s="4">
        <v>1002</v>
      </c>
      <c r="I511" s="2">
        <v>86000</v>
      </c>
    </row>
    <row r="512" spans="5:9" x14ac:dyDescent="0.2">
      <c r="E512" s="4">
        <v>1019</v>
      </c>
      <c r="F512" s="2">
        <v>160000</v>
      </c>
      <c r="H512" s="4">
        <v>1004</v>
      </c>
      <c r="I512" s="2">
        <v>136905</v>
      </c>
    </row>
    <row r="513" spans="5:9" x14ac:dyDescent="0.2">
      <c r="E513" s="4">
        <v>1020</v>
      </c>
      <c r="F513" s="2">
        <v>213490</v>
      </c>
      <c r="H513" s="4">
        <v>1007</v>
      </c>
      <c r="I513" s="2">
        <v>163500</v>
      </c>
    </row>
    <row r="514" spans="5:9" x14ac:dyDescent="0.2">
      <c r="E514" s="4">
        <v>1021</v>
      </c>
      <c r="F514" s="2">
        <v>176000</v>
      </c>
      <c r="H514" s="4">
        <v>1010</v>
      </c>
      <c r="I514" s="2">
        <v>102000</v>
      </c>
    </row>
    <row r="515" spans="5:9" x14ac:dyDescent="0.2">
      <c r="E515" s="4">
        <v>1022</v>
      </c>
      <c r="F515" s="2">
        <v>194000</v>
      </c>
      <c r="H515" s="4">
        <v>1011</v>
      </c>
      <c r="I515" s="2">
        <v>135000</v>
      </c>
    </row>
    <row r="516" spans="5:9" x14ac:dyDescent="0.2">
      <c r="E516" s="4">
        <v>1024</v>
      </c>
      <c r="F516" s="2">
        <v>191000</v>
      </c>
      <c r="H516" s="4">
        <v>1012</v>
      </c>
      <c r="I516" s="2">
        <v>100000</v>
      </c>
    </row>
    <row r="517" spans="5:9" x14ac:dyDescent="0.2">
      <c r="E517" s="4">
        <v>1026</v>
      </c>
      <c r="F517" s="2">
        <v>112500</v>
      </c>
      <c r="H517" s="4">
        <v>1014</v>
      </c>
      <c r="I517" s="2">
        <v>85000</v>
      </c>
    </row>
    <row r="518" spans="5:9" x14ac:dyDescent="0.2">
      <c r="E518" s="4">
        <v>1028</v>
      </c>
      <c r="F518" s="2">
        <v>293077</v>
      </c>
      <c r="H518" s="4">
        <v>1015</v>
      </c>
      <c r="I518" s="2">
        <v>119200</v>
      </c>
    </row>
    <row r="519" spans="5:9" x14ac:dyDescent="0.2">
      <c r="E519" s="4">
        <v>1032</v>
      </c>
      <c r="F519" s="2">
        <v>197000</v>
      </c>
      <c r="H519" s="4">
        <v>1016</v>
      </c>
      <c r="I519" s="2">
        <v>227000</v>
      </c>
    </row>
    <row r="520" spans="5:9" x14ac:dyDescent="0.2">
      <c r="E520" s="4">
        <v>1033</v>
      </c>
      <c r="F520" s="2">
        <v>310000</v>
      </c>
      <c r="H520" s="4">
        <v>1023</v>
      </c>
      <c r="I520" s="2">
        <v>87000</v>
      </c>
    </row>
    <row r="521" spans="5:9" x14ac:dyDescent="0.2">
      <c r="E521" s="4">
        <v>1036</v>
      </c>
      <c r="F521" s="2">
        <v>84000</v>
      </c>
      <c r="H521" s="4">
        <v>1025</v>
      </c>
      <c r="I521" s="2">
        <v>287000</v>
      </c>
    </row>
    <row r="522" spans="5:9" x14ac:dyDescent="0.2">
      <c r="E522" s="4">
        <v>1037</v>
      </c>
      <c r="F522" s="2">
        <v>315500</v>
      </c>
      <c r="H522" s="4">
        <v>1027</v>
      </c>
      <c r="I522" s="2">
        <v>167500</v>
      </c>
    </row>
    <row r="523" spans="5:9" x14ac:dyDescent="0.2">
      <c r="E523" s="4">
        <v>1043</v>
      </c>
      <c r="F523" s="2">
        <v>196000</v>
      </c>
      <c r="H523" s="4">
        <v>1029</v>
      </c>
      <c r="I523" s="2">
        <v>105000</v>
      </c>
    </row>
    <row r="524" spans="5:9" x14ac:dyDescent="0.2">
      <c r="E524" s="4">
        <v>1044</v>
      </c>
      <c r="F524" s="2">
        <v>262280</v>
      </c>
      <c r="H524" s="4">
        <v>1030</v>
      </c>
      <c r="I524" s="2">
        <v>118000</v>
      </c>
    </row>
    <row r="525" spans="5:9" x14ac:dyDescent="0.2">
      <c r="E525" s="4">
        <v>1045</v>
      </c>
      <c r="F525" s="2">
        <v>278000</v>
      </c>
      <c r="H525" s="4">
        <v>1031</v>
      </c>
      <c r="I525" s="2">
        <v>160000</v>
      </c>
    </row>
    <row r="526" spans="5:9" x14ac:dyDescent="0.2">
      <c r="E526" s="4">
        <v>1047</v>
      </c>
      <c r="F526" s="2">
        <v>556581</v>
      </c>
      <c r="H526" s="4">
        <v>1034</v>
      </c>
      <c r="I526" s="2">
        <v>230000</v>
      </c>
    </row>
    <row r="527" spans="5:9" x14ac:dyDescent="0.2">
      <c r="E527" s="4">
        <v>1054</v>
      </c>
      <c r="F527" s="2">
        <v>144500</v>
      </c>
      <c r="H527" s="4">
        <v>1035</v>
      </c>
      <c r="I527" s="2">
        <v>119750</v>
      </c>
    </row>
    <row r="528" spans="5:9" x14ac:dyDescent="0.2">
      <c r="E528" s="4">
        <v>1055</v>
      </c>
      <c r="F528" s="2">
        <v>255000</v>
      </c>
      <c r="H528" s="4">
        <v>1038</v>
      </c>
      <c r="I528" s="2">
        <v>287000</v>
      </c>
    </row>
    <row r="529" spans="5:9" x14ac:dyDescent="0.2">
      <c r="E529" s="4">
        <v>1057</v>
      </c>
      <c r="F529" s="2">
        <v>185850</v>
      </c>
      <c r="H529" s="4">
        <v>1039</v>
      </c>
      <c r="I529" s="2">
        <v>97000</v>
      </c>
    </row>
    <row r="530" spans="5:9" x14ac:dyDescent="0.2">
      <c r="E530" s="4">
        <v>1058</v>
      </c>
      <c r="F530" s="2">
        <v>248000</v>
      </c>
      <c r="H530" s="4">
        <v>1040</v>
      </c>
      <c r="I530" s="2">
        <v>80000</v>
      </c>
    </row>
    <row r="531" spans="5:9" x14ac:dyDescent="0.2">
      <c r="E531" s="4">
        <v>1064</v>
      </c>
      <c r="F531" s="2">
        <v>110500</v>
      </c>
      <c r="H531" s="4">
        <v>1041</v>
      </c>
      <c r="I531" s="2">
        <v>155000</v>
      </c>
    </row>
    <row r="532" spans="5:9" x14ac:dyDescent="0.2">
      <c r="E532" s="4">
        <v>1066</v>
      </c>
      <c r="F532" s="2">
        <v>328000</v>
      </c>
      <c r="H532" s="4">
        <v>1042</v>
      </c>
      <c r="I532" s="2">
        <v>173000</v>
      </c>
    </row>
    <row r="533" spans="5:9" x14ac:dyDescent="0.2">
      <c r="E533" s="4">
        <v>1068</v>
      </c>
      <c r="F533" s="2">
        <v>167900</v>
      </c>
      <c r="H533" s="4">
        <v>1046</v>
      </c>
      <c r="I533" s="2">
        <v>139600</v>
      </c>
    </row>
    <row r="534" spans="5:9" x14ac:dyDescent="0.2">
      <c r="E534" s="4">
        <v>1069</v>
      </c>
      <c r="F534" s="2">
        <v>151400</v>
      </c>
      <c r="H534" s="4">
        <v>1048</v>
      </c>
      <c r="I534" s="2">
        <v>145000</v>
      </c>
    </row>
    <row r="535" spans="5:9" x14ac:dyDescent="0.2">
      <c r="E535" s="4">
        <v>1074</v>
      </c>
      <c r="F535" s="2">
        <v>159500</v>
      </c>
      <c r="H535" s="4">
        <v>1049</v>
      </c>
      <c r="I535" s="2">
        <v>115000</v>
      </c>
    </row>
    <row r="536" spans="5:9" x14ac:dyDescent="0.2">
      <c r="E536" s="4">
        <v>1075</v>
      </c>
      <c r="F536" s="2">
        <v>194000</v>
      </c>
      <c r="H536" s="4">
        <v>1050</v>
      </c>
      <c r="I536" s="2">
        <v>84900</v>
      </c>
    </row>
    <row r="537" spans="5:9" x14ac:dyDescent="0.2">
      <c r="E537" s="4">
        <v>1077</v>
      </c>
      <c r="F537" s="2">
        <v>170000</v>
      </c>
      <c r="H537" s="4">
        <v>1051</v>
      </c>
      <c r="I537" s="2">
        <v>176485</v>
      </c>
    </row>
    <row r="538" spans="5:9" x14ac:dyDescent="0.2">
      <c r="E538" s="4">
        <v>1078</v>
      </c>
      <c r="F538" s="2">
        <v>138800</v>
      </c>
      <c r="H538" s="4">
        <v>1052</v>
      </c>
      <c r="I538" s="2">
        <v>200141</v>
      </c>
    </row>
    <row r="539" spans="5:9" x14ac:dyDescent="0.2">
      <c r="E539" s="4">
        <v>1079</v>
      </c>
      <c r="F539" s="2">
        <v>155900</v>
      </c>
      <c r="H539" s="4">
        <v>1053</v>
      </c>
      <c r="I539" s="2">
        <v>165000</v>
      </c>
    </row>
    <row r="540" spans="5:9" x14ac:dyDescent="0.2">
      <c r="E540" s="4">
        <v>1081</v>
      </c>
      <c r="F540" s="2">
        <v>145000</v>
      </c>
      <c r="H540" s="4">
        <v>1056</v>
      </c>
      <c r="I540" s="2">
        <v>180000</v>
      </c>
    </row>
    <row r="541" spans="5:9" x14ac:dyDescent="0.2">
      <c r="E541" s="4">
        <v>1083</v>
      </c>
      <c r="F541" s="2">
        <v>192000</v>
      </c>
      <c r="H541" s="4">
        <v>1059</v>
      </c>
      <c r="I541" s="2">
        <v>335000</v>
      </c>
    </row>
    <row r="542" spans="5:9" x14ac:dyDescent="0.2">
      <c r="E542" s="4">
        <v>1085</v>
      </c>
      <c r="F542" s="2">
        <v>187500</v>
      </c>
      <c r="H542" s="4">
        <v>1060</v>
      </c>
      <c r="I542" s="2">
        <v>220000</v>
      </c>
    </row>
    <row r="543" spans="5:9" x14ac:dyDescent="0.2">
      <c r="E543" s="4">
        <v>1086</v>
      </c>
      <c r="F543" s="2">
        <v>147000</v>
      </c>
      <c r="H543" s="4">
        <v>1061</v>
      </c>
      <c r="I543" s="2">
        <v>213500</v>
      </c>
    </row>
    <row r="544" spans="5:9" x14ac:dyDescent="0.2">
      <c r="E544" s="4">
        <v>1087</v>
      </c>
      <c r="F544" s="2">
        <v>83500</v>
      </c>
      <c r="H544" s="4">
        <v>1062</v>
      </c>
      <c r="I544" s="2">
        <v>81000</v>
      </c>
    </row>
    <row r="545" spans="5:9" x14ac:dyDescent="0.2">
      <c r="E545" s="4">
        <v>1088</v>
      </c>
      <c r="F545" s="2">
        <v>252000</v>
      </c>
      <c r="H545" s="4">
        <v>1063</v>
      </c>
      <c r="I545" s="2">
        <v>90000</v>
      </c>
    </row>
    <row r="546" spans="5:9" x14ac:dyDescent="0.2">
      <c r="E546" s="4">
        <v>1093</v>
      </c>
      <c r="F546" s="2">
        <v>136500</v>
      </c>
      <c r="H546" s="4">
        <v>1065</v>
      </c>
      <c r="I546" s="2">
        <v>154000</v>
      </c>
    </row>
    <row r="547" spans="5:9" x14ac:dyDescent="0.2">
      <c r="E547" s="4">
        <v>1097</v>
      </c>
      <c r="F547" s="2">
        <v>127000</v>
      </c>
      <c r="H547" s="4">
        <v>1067</v>
      </c>
      <c r="I547" s="2">
        <v>178000</v>
      </c>
    </row>
    <row r="548" spans="5:9" x14ac:dyDescent="0.2">
      <c r="E548" s="4">
        <v>1106</v>
      </c>
      <c r="F548" s="2">
        <v>325000</v>
      </c>
      <c r="H548" s="4">
        <v>1070</v>
      </c>
      <c r="I548" s="2">
        <v>135000</v>
      </c>
    </row>
    <row r="549" spans="5:9" x14ac:dyDescent="0.2">
      <c r="E549" s="4">
        <v>1109</v>
      </c>
      <c r="F549" s="2">
        <v>181000</v>
      </c>
      <c r="H549" s="4">
        <v>1071</v>
      </c>
      <c r="I549" s="2">
        <v>135000</v>
      </c>
    </row>
    <row r="550" spans="5:9" x14ac:dyDescent="0.2">
      <c r="E550" s="4">
        <v>1110</v>
      </c>
      <c r="F550" s="2">
        <v>280000</v>
      </c>
      <c r="H550" s="4">
        <v>1072</v>
      </c>
      <c r="I550" s="2">
        <v>154000</v>
      </c>
    </row>
    <row r="551" spans="5:9" x14ac:dyDescent="0.2">
      <c r="E551" s="4">
        <v>1111</v>
      </c>
      <c r="F551" s="2">
        <v>188000</v>
      </c>
      <c r="H551" s="4">
        <v>1073</v>
      </c>
      <c r="I551" s="2">
        <v>91500</v>
      </c>
    </row>
    <row r="552" spans="5:9" x14ac:dyDescent="0.2">
      <c r="E552" s="4">
        <v>1117</v>
      </c>
      <c r="F552" s="2">
        <v>184100</v>
      </c>
      <c r="H552" s="4">
        <v>1076</v>
      </c>
      <c r="I552" s="2">
        <v>219500</v>
      </c>
    </row>
    <row r="553" spans="5:9" x14ac:dyDescent="0.2">
      <c r="E553" s="4">
        <v>1119</v>
      </c>
      <c r="F553" s="2">
        <v>140000</v>
      </c>
      <c r="H553" s="4">
        <v>1080</v>
      </c>
      <c r="I553" s="2">
        <v>126000</v>
      </c>
    </row>
    <row r="554" spans="5:9" x14ac:dyDescent="0.2">
      <c r="E554" s="4">
        <v>1120</v>
      </c>
      <c r="F554" s="2">
        <v>133700</v>
      </c>
      <c r="H554" s="4">
        <v>1082</v>
      </c>
      <c r="I554" s="2">
        <v>133000</v>
      </c>
    </row>
    <row r="555" spans="5:9" x14ac:dyDescent="0.2">
      <c r="E555" s="4">
        <v>1122</v>
      </c>
      <c r="F555" s="2">
        <v>212900</v>
      </c>
      <c r="H555" s="4">
        <v>1084</v>
      </c>
      <c r="I555" s="2">
        <v>160000</v>
      </c>
    </row>
    <row r="556" spans="5:9" x14ac:dyDescent="0.2">
      <c r="E556" s="4">
        <v>1123</v>
      </c>
      <c r="F556" s="2">
        <v>112000</v>
      </c>
      <c r="H556" s="4">
        <v>1089</v>
      </c>
      <c r="I556" s="2">
        <v>137500</v>
      </c>
    </row>
    <row r="557" spans="5:9" x14ac:dyDescent="0.2">
      <c r="E557" s="4">
        <v>1125</v>
      </c>
      <c r="F557" s="2">
        <v>163900</v>
      </c>
      <c r="H557" s="4">
        <v>1090</v>
      </c>
      <c r="I557" s="2">
        <v>197000</v>
      </c>
    </row>
    <row r="558" spans="5:9" x14ac:dyDescent="0.2">
      <c r="E558" s="4">
        <v>1127</v>
      </c>
      <c r="F558" s="2">
        <v>174000</v>
      </c>
      <c r="H558" s="4">
        <v>1091</v>
      </c>
      <c r="I558" s="2">
        <v>92900</v>
      </c>
    </row>
    <row r="559" spans="5:9" x14ac:dyDescent="0.2">
      <c r="E559" s="4">
        <v>1128</v>
      </c>
      <c r="F559" s="2">
        <v>259000</v>
      </c>
      <c r="H559" s="4">
        <v>1092</v>
      </c>
      <c r="I559" s="2">
        <v>160000</v>
      </c>
    </row>
    <row r="560" spans="5:9" x14ac:dyDescent="0.2">
      <c r="E560" s="4">
        <v>1129</v>
      </c>
      <c r="F560" s="2">
        <v>215000</v>
      </c>
      <c r="H560" s="4">
        <v>1094</v>
      </c>
      <c r="I560" s="2">
        <v>146000</v>
      </c>
    </row>
    <row r="561" spans="5:9" x14ac:dyDescent="0.2">
      <c r="E561" s="4">
        <v>1130</v>
      </c>
      <c r="F561" s="2">
        <v>140000</v>
      </c>
      <c r="H561" s="4">
        <v>1095</v>
      </c>
      <c r="I561" s="2">
        <v>129000</v>
      </c>
    </row>
    <row r="562" spans="5:9" x14ac:dyDescent="0.2">
      <c r="E562" s="4">
        <v>1131</v>
      </c>
      <c r="F562" s="2">
        <v>135000</v>
      </c>
      <c r="H562" s="4">
        <v>1096</v>
      </c>
      <c r="I562" s="2">
        <v>176432</v>
      </c>
    </row>
    <row r="563" spans="5:9" x14ac:dyDescent="0.2">
      <c r="E563" s="4">
        <v>1135</v>
      </c>
      <c r="F563" s="2">
        <v>169000</v>
      </c>
      <c r="H563" s="4">
        <v>1098</v>
      </c>
      <c r="I563" s="2">
        <v>170000</v>
      </c>
    </row>
    <row r="564" spans="5:9" x14ac:dyDescent="0.2">
      <c r="E564" s="4">
        <v>1139</v>
      </c>
      <c r="F564" s="2">
        <v>196000</v>
      </c>
      <c r="H564" s="4">
        <v>1099</v>
      </c>
      <c r="I564" s="2">
        <v>128000</v>
      </c>
    </row>
    <row r="565" spans="5:9" x14ac:dyDescent="0.2">
      <c r="E565" s="4">
        <v>1142</v>
      </c>
      <c r="F565" s="2">
        <v>197500</v>
      </c>
      <c r="H565" s="4">
        <v>1100</v>
      </c>
      <c r="I565" s="2">
        <v>157000</v>
      </c>
    </row>
    <row r="566" spans="5:9" x14ac:dyDescent="0.2">
      <c r="E566" s="4">
        <v>1143</v>
      </c>
      <c r="F566" s="2">
        <v>424870</v>
      </c>
      <c r="H566" s="4">
        <v>1101</v>
      </c>
      <c r="I566" s="2">
        <v>60000</v>
      </c>
    </row>
    <row r="567" spans="5:9" x14ac:dyDescent="0.2">
      <c r="E567" s="4">
        <v>1147</v>
      </c>
      <c r="F567" s="2">
        <v>180000</v>
      </c>
      <c r="H567" s="4">
        <v>1102</v>
      </c>
      <c r="I567" s="2">
        <v>119500</v>
      </c>
    </row>
    <row r="568" spans="5:9" x14ac:dyDescent="0.2">
      <c r="E568" s="4">
        <v>1155</v>
      </c>
      <c r="F568" s="2">
        <v>201800</v>
      </c>
      <c r="H568" s="4">
        <v>1103</v>
      </c>
      <c r="I568" s="2">
        <v>135000</v>
      </c>
    </row>
    <row r="569" spans="5:9" x14ac:dyDescent="0.2">
      <c r="E569" s="4">
        <v>1158</v>
      </c>
      <c r="F569" s="2">
        <v>230000</v>
      </c>
      <c r="H569" s="4">
        <v>1104</v>
      </c>
      <c r="I569" s="2">
        <v>159500</v>
      </c>
    </row>
    <row r="570" spans="5:9" x14ac:dyDescent="0.2">
      <c r="E570" s="4">
        <v>1161</v>
      </c>
      <c r="F570" s="2">
        <v>146000</v>
      </c>
      <c r="H570" s="4">
        <v>1105</v>
      </c>
      <c r="I570" s="2">
        <v>106000</v>
      </c>
    </row>
    <row r="571" spans="5:9" x14ac:dyDescent="0.2">
      <c r="E571" s="4">
        <v>1162</v>
      </c>
      <c r="F571" s="2">
        <v>224000</v>
      </c>
      <c r="H571" s="4">
        <v>1107</v>
      </c>
      <c r="I571" s="2">
        <v>179900</v>
      </c>
    </row>
    <row r="572" spans="5:9" x14ac:dyDescent="0.2">
      <c r="E572" s="4">
        <v>1164</v>
      </c>
      <c r="F572" s="2">
        <v>108959</v>
      </c>
      <c r="H572" s="4">
        <v>1108</v>
      </c>
      <c r="I572" s="2">
        <v>274725</v>
      </c>
    </row>
    <row r="573" spans="5:9" x14ac:dyDescent="0.2">
      <c r="E573" s="4">
        <v>1165</v>
      </c>
      <c r="F573" s="2">
        <v>194000</v>
      </c>
      <c r="H573" s="4">
        <v>1112</v>
      </c>
      <c r="I573" s="2">
        <v>205000</v>
      </c>
    </row>
    <row r="574" spans="5:9" x14ac:dyDescent="0.2">
      <c r="E574" s="4">
        <v>1167</v>
      </c>
      <c r="F574" s="2">
        <v>245350</v>
      </c>
      <c r="H574" s="4">
        <v>1113</v>
      </c>
      <c r="I574" s="2">
        <v>129900</v>
      </c>
    </row>
    <row r="575" spans="5:9" x14ac:dyDescent="0.2">
      <c r="E575" s="4">
        <v>1170</v>
      </c>
      <c r="F575" s="2">
        <v>625000</v>
      </c>
      <c r="H575" s="4">
        <v>1114</v>
      </c>
      <c r="I575" s="2">
        <v>134500</v>
      </c>
    </row>
    <row r="576" spans="5:9" x14ac:dyDescent="0.2">
      <c r="E576" s="4">
        <v>1171</v>
      </c>
      <c r="F576" s="2">
        <v>171000</v>
      </c>
      <c r="H576" s="4">
        <v>1115</v>
      </c>
      <c r="I576" s="2">
        <v>117000</v>
      </c>
    </row>
    <row r="577" spans="5:9" x14ac:dyDescent="0.2">
      <c r="E577" s="4">
        <v>1174</v>
      </c>
      <c r="F577" s="2">
        <v>200500</v>
      </c>
      <c r="H577" s="4">
        <v>1116</v>
      </c>
      <c r="I577" s="2">
        <v>318000</v>
      </c>
    </row>
    <row r="578" spans="5:9" x14ac:dyDescent="0.2">
      <c r="E578" s="4">
        <v>1177</v>
      </c>
      <c r="F578" s="2">
        <v>119500</v>
      </c>
      <c r="H578" s="4">
        <v>1118</v>
      </c>
      <c r="I578" s="2">
        <v>130000</v>
      </c>
    </row>
    <row r="579" spans="5:9" x14ac:dyDescent="0.2">
      <c r="E579" s="4">
        <v>1179</v>
      </c>
      <c r="F579" s="2">
        <v>154900</v>
      </c>
      <c r="H579" s="4">
        <v>1121</v>
      </c>
      <c r="I579" s="2">
        <v>118400</v>
      </c>
    </row>
    <row r="580" spans="5:9" x14ac:dyDescent="0.2">
      <c r="E580" s="4">
        <v>1182</v>
      </c>
      <c r="F580" s="2">
        <v>392500</v>
      </c>
      <c r="H580" s="4">
        <v>1124</v>
      </c>
      <c r="I580" s="2">
        <v>118000</v>
      </c>
    </row>
    <row r="581" spans="5:9" x14ac:dyDescent="0.2">
      <c r="E581" s="4">
        <v>1183</v>
      </c>
      <c r="F581" s="2">
        <v>745000</v>
      </c>
      <c r="H581" s="4">
        <v>1126</v>
      </c>
      <c r="I581" s="2">
        <v>115000</v>
      </c>
    </row>
    <row r="582" spans="5:9" x14ac:dyDescent="0.2">
      <c r="E582" s="4">
        <v>1184</v>
      </c>
      <c r="F582" s="2">
        <v>120000</v>
      </c>
      <c r="H582" s="4">
        <v>1132</v>
      </c>
      <c r="I582" s="2">
        <v>93500</v>
      </c>
    </row>
    <row r="583" spans="5:9" x14ac:dyDescent="0.2">
      <c r="E583" s="4">
        <v>1189</v>
      </c>
      <c r="F583" s="2">
        <v>195000</v>
      </c>
      <c r="H583" s="4">
        <v>1133</v>
      </c>
      <c r="I583" s="2">
        <v>117500</v>
      </c>
    </row>
    <row r="584" spans="5:9" x14ac:dyDescent="0.2">
      <c r="E584" s="4">
        <v>1190</v>
      </c>
      <c r="F584" s="2">
        <v>189000</v>
      </c>
      <c r="H584" s="4">
        <v>1134</v>
      </c>
      <c r="I584" s="2">
        <v>239500</v>
      </c>
    </row>
    <row r="585" spans="5:9" x14ac:dyDescent="0.2">
      <c r="E585" s="4">
        <v>1191</v>
      </c>
      <c r="F585" s="2">
        <v>168000</v>
      </c>
      <c r="H585" s="4">
        <v>1136</v>
      </c>
      <c r="I585" s="2">
        <v>102000</v>
      </c>
    </row>
    <row r="586" spans="5:9" x14ac:dyDescent="0.2">
      <c r="E586" s="4">
        <v>1192</v>
      </c>
      <c r="F586" s="2">
        <v>174000</v>
      </c>
      <c r="H586" s="4">
        <v>1137</v>
      </c>
      <c r="I586" s="2">
        <v>119000</v>
      </c>
    </row>
    <row r="587" spans="5:9" x14ac:dyDescent="0.2">
      <c r="E587" s="4">
        <v>1195</v>
      </c>
      <c r="F587" s="2">
        <v>158000</v>
      </c>
      <c r="H587" s="4">
        <v>1138</v>
      </c>
      <c r="I587" s="2">
        <v>94000</v>
      </c>
    </row>
    <row r="588" spans="5:9" x14ac:dyDescent="0.2">
      <c r="E588" s="4">
        <v>1196</v>
      </c>
      <c r="F588" s="2">
        <v>176000</v>
      </c>
      <c r="H588" s="4">
        <v>1140</v>
      </c>
      <c r="I588" s="2">
        <v>144000</v>
      </c>
    </row>
    <row r="589" spans="5:9" x14ac:dyDescent="0.2">
      <c r="E589" s="4">
        <v>1197</v>
      </c>
      <c r="F589" s="2">
        <v>219210</v>
      </c>
      <c r="H589" s="4">
        <v>1141</v>
      </c>
      <c r="I589" s="2">
        <v>139000</v>
      </c>
    </row>
    <row r="590" spans="5:9" x14ac:dyDescent="0.2">
      <c r="E590" s="4">
        <v>1199</v>
      </c>
      <c r="F590" s="2">
        <v>178000</v>
      </c>
      <c r="H590" s="4">
        <v>1144</v>
      </c>
      <c r="I590" s="2">
        <v>80000</v>
      </c>
    </row>
    <row r="591" spans="5:9" x14ac:dyDescent="0.2">
      <c r="E591" s="4">
        <v>1202</v>
      </c>
      <c r="F591" s="2">
        <v>197900</v>
      </c>
      <c r="H591" s="4">
        <v>1145</v>
      </c>
      <c r="I591" s="2">
        <v>80000</v>
      </c>
    </row>
    <row r="592" spans="5:9" x14ac:dyDescent="0.2">
      <c r="E592" s="4">
        <v>1204</v>
      </c>
      <c r="F592" s="2">
        <v>213000</v>
      </c>
      <c r="H592" s="4">
        <v>1146</v>
      </c>
      <c r="I592" s="2">
        <v>149000</v>
      </c>
    </row>
    <row r="593" spans="5:9" x14ac:dyDescent="0.2">
      <c r="E593" s="4">
        <v>1206</v>
      </c>
      <c r="F593" s="2">
        <v>271900</v>
      </c>
      <c r="H593" s="4">
        <v>1148</v>
      </c>
      <c r="I593" s="2">
        <v>174500</v>
      </c>
    </row>
    <row r="594" spans="5:9" x14ac:dyDescent="0.2">
      <c r="E594" s="4">
        <v>1208</v>
      </c>
      <c r="F594" s="2">
        <v>200000</v>
      </c>
      <c r="H594" s="4">
        <v>1149</v>
      </c>
      <c r="I594" s="2">
        <v>116900</v>
      </c>
    </row>
    <row r="595" spans="5:9" x14ac:dyDescent="0.2">
      <c r="E595" s="4">
        <v>1210</v>
      </c>
      <c r="F595" s="2">
        <v>290000</v>
      </c>
      <c r="H595" s="4">
        <v>1150</v>
      </c>
      <c r="I595" s="2">
        <v>143000</v>
      </c>
    </row>
    <row r="596" spans="5:9" x14ac:dyDescent="0.2">
      <c r="E596" s="4">
        <v>1211</v>
      </c>
      <c r="F596" s="2">
        <v>189000</v>
      </c>
      <c r="H596" s="4">
        <v>1151</v>
      </c>
      <c r="I596" s="2">
        <v>124000</v>
      </c>
    </row>
    <row r="597" spans="5:9" x14ac:dyDescent="0.2">
      <c r="E597" s="4">
        <v>1212</v>
      </c>
      <c r="F597" s="2">
        <v>164000</v>
      </c>
      <c r="H597" s="4">
        <v>1152</v>
      </c>
      <c r="I597" s="2">
        <v>149900</v>
      </c>
    </row>
    <row r="598" spans="5:9" x14ac:dyDescent="0.2">
      <c r="E598" s="4">
        <v>1214</v>
      </c>
      <c r="F598" s="2">
        <v>145000</v>
      </c>
      <c r="H598" s="4">
        <v>1153</v>
      </c>
      <c r="I598" s="2">
        <v>230000</v>
      </c>
    </row>
    <row r="599" spans="5:9" x14ac:dyDescent="0.2">
      <c r="E599" s="4">
        <v>1215</v>
      </c>
      <c r="F599" s="2">
        <v>134500</v>
      </c>
      <c r="H599" s="4">
        <v>1154</v>
      </c>
      <c r="I599" s="2">
        <v>120500</v>
      </c>
    </row>
    <row r="600" spans="5:9" x14ac:dyDescent="0.2">
      <c r="E600" s="4">
        <v>1218</v>
      </c>
      <c r="F600" s="2">
        <v>229456</v>
      </c>
      <c r="H600" s="4">
        <v>1156</v>
      </c>
      <c r="I600" s="2">
        <v>218000</v>
      </c>
    </row>
    <row r="601" spans="5:9" x14ac:dyDescent="0.2">
      <c r="E601" s="4">
        <v>1220</v>
      </c>
      <c r="F601" s="2">
        <v>91500</v>
      </c>
      <c r="H601" s="4">
        <v>1157</v>
      </c>
      <c r="I601" s="2">
        <v>179900</v>
      </c>
    </row>
    <row r="602" spans="5:9" x14ac:dyDescent="0.2">
      <c r="E602" s="4">
        <v>1225</v>
      </c>
      <c r="F602" s="2">
        <v>184000</v>
      </c>
      <c r="H602" s="4">
        <v>1159</v>
      </c>
      <c r="I602" s="2">
        <v>235128</v>
      </c>
    </row>
    <row r="603" spans="5:9" x14ac:dyDescent="0.2">
      <c r="E603" s="4">
        <v>1226</v>
      </c>
      <c r="F603" s="2">
        <v>145000</v>
      </c>
      <c r="H603" s="4">
        <v>1160</v>
      </c>
      <c r="I603" s="2">
        <v>185000</v>
      </c>
    </row>
    <row r="604" spans="5:9" x14ac:dyDescent="0.2">
      <c r="E604" s="4">
        <v>1227</v>
      </c>
      <c r="F604" s="2">
        <v>214000</v>
      </c>
      <c r="H604" s="4">
        <v>1163</v>
      </c>
      <c r="I604" s="2">
        <v>129000</v>
      </c>
    </row>
    <row r="605" spans="5:9" x14ac:dyDescent="0.2">
      <c r="E605" s="4">
        <v>1231</v>
      </c>
      <c r="F605" s="2">
        <v>190000</v>
      </c>
      <c r="H605" s="4">
        <v>1166</v>
      </c>
      <c r="I605" s="2">
        <v>233170</v>
      </c>
    </row>
    <row r="606" spans="5:9" x14ac:dyDescent="0.2">
      <c r="E606" s="4">
        <v>1236</v>
      </c>
      <c r="F606" s="2">
        <v>138887</v>
      </c>
      <c r="H606" s="4">
        <v>1168</v>
      </c>
      <c r="I606" s="2">
        <v>173000</v>
      </c>
    </row>
    <row r="607" spans="5:9" x14ac:dyDescent="0.2">
      <c r="E607" s="4">
        <v>1238</v>
      </c>
      <c r="F607" s="2">
        <v>195000</v>
      </c>
      <c r="H607" s="4">
        <v>1169</v>
      </c>
      <c r="I607" s="2">
        <v>235000</v>
      </c>
    </row>
    <row r="608" spans="5:9" x14ac:dyDescent="0.2">
      <c r="E608" s="4">
        <v>1240</v>
      </c>
      <c r="F608" s="2">
        <v>265900</v>
      </c>
      <c r="H608" s="4">
        <v>1172</v>
      </c>
      <c r="I608" s="2">
        <v>163000</v>
      </c>
    </row>
    <row r="609" spans="5:9" x14ac:dyDescent="0.2">
      <c r="E609" s="4">
        <v>1244</v>
      </c>
      <c r="F609" s="2">
        <v>465000</v>
      </c>
      <c r="H609" s="4">
        <v>1173</v>
      </c>
      <c r="I609" s="2">
        <v>171900</v>
      </c>
    </row>
    <row r="610" spans="5:9" x14ac:dyDescent="0.2">
      <c r="E610" s="4">
        <v>1246</v>
      </c>
      <c r="F610" s="2">
        <v>178000</v>
      </c>
      <c r="H610" s="4">
        <v>1175</v>
      </c>
      <c r="I610" s="2">
        <v>239000</v>
      </c>
    </row>
    <row r="611" spans="5:9" x14ac:dyDescent="0.2">
      <c r="E611" s="4">
        <v>1252</v>
      </c>
      <c r="F611" s="2">
        <v>171750</v>
      </c>
      <c r="H611" s="4">
        <v>1176</v>
      </c>
      <c r="I611" s="2">
        <v>285000</v>
      </c>
    </row>
    <row r="612" spans="5:9" x14ac:dyDescent="0.2">
      <c r="E612" s="4">
        <v>1253</v>
      </c>
      <c r="F612" s="2">
        <v>130000</v>
      </c>
      <c r="H612" s="4">
        <v>1178</v>
      </c>
      <c r="I612" s="2">
        <v>115000</v>
      </c>
    </row>
    <row r="613" spans="5:9" x14ac:dyDescent="0.2">
      <c r="E613" s="4">
        <v>1254</v>
      </c>
      <c r="F613" s="2">
        <v>294000</v>
      </c>
      <c r="H613" s="4">
        <v>1180</v>
      </c>
      <c r="I613" s="2">
        <v>93000</v>
      </c>
    </row>
    <row r="614" spans="5:9" x14ac:dyDescent="0.2">
      <c r="E614" s="4">
        <v>1255</v>
      </c>
      <c r="F614" s="2">
        <v>165400</v>
      </c>
      <c r="H614" s="4">
        <v>1181</v>
      </c>
      <c r="I614" s="2">
        <v>250000</v>
      </c>
    </row>
    <row r="615" spans="5:9" x14ac:dyDescent="0.2">
      <c r="E615" s="4">
        <v>1257</v>
      </c>
      <c r="F615" s="2">
        <v>301500</v>
      </c>
      <c r="H615" s="4">
        <v>1185</v>
      </c>
      <c r="I615" s="2">
        <v>186700</v>
      </c>
    </row>
    <row r="616" spans="5:9" x14ac:dyDescent="0.2">
      <c r="E616" s="4">
        <v>1259</v>
      </c>
      <c r="F616" s="2">
        <v>190000</v>
      </c>
      <c r="H616" s="4">
        <v>1186</v>
      </c>
      <c r="I616" s="2">
        <v>104900</v>
      </c>
    </row>
    <row r="617" spans="5:9" x14ac:dyDescent="0.2">
      <c r="E617" s="4">
        <v>1260</v>
      </c>
      <c r="F617" s="2">
        <v>151000</v>
      </c>
      <c r="H617" s="4">
        <v>1187</v>
      </c>
      <c r="I617" s="2">
        <v>95000</v>
      </c>
    </row>
    <row r="618" spans="5:9" x14ac:dyDescent="0.2">
      <c r="E618" s="4">
        <v>1263</v>
      </c>
      <c r="F618" s="2">
        <v>161500</v>
      </c>
      <c r="H618" s="4">
        <v>1188</v>
      </c>
      <c r="I618" s="2">
        <v>262000</v>
      </c>
    </row>
    <row r="619" spans="5:9" x14ac:dyDescent="0.2">
      <c r="E619" s="4">
        <v>1265</v>
      </c>
      <c r="F619" s="2">
        <v>181000</v>
      </c>
      <c r="H619" s="4">
        <v>1193</v>
      </c>
      <c r="I619" s="2">
        <v>125000</v>
      </c>
    </row>
    <row r="620" spans="5:9" x14ac:dyDescent="0.2">
      <c r="E620" s="4">
        <v>1268</v>
      </c>
      <c r="F620" s="2">
        <v>378500</v>
      </c>
      <c r="H620" s="4">
        <v>1194</v>
      </c>
      <c r="I620" s="2">
        <v>165000</v>
      </c>
    </row>
    <row r="621" spans="5:9" x14ac:dyDescent="0.2">
      <c r="E621" s="4">
        <v>1269</v>
      </c>
      <c r="F621" s="2">
        <v>381000</v>
      </c>
      <c r="H621" s="4">
        <v>1198</v>
      </c>
      <c r="I621" s="2">
        <v>144000</v>
      </c>
    </row>
    <row r="622" spans="5:9" x14ac:dyDescent="0.2">
      <c r="E622" s="4">
        <v>1271</v>
      </c>
      <c r="F622" s="2">
        <v>260000</v>
      </c>
      <c r="H622" s="4">
        <v>1200</v>
      </c>
      <c r="I622" s="2">
        <v>148000</v>
      </c>
    </row>
    <row r="623" spans="5:9" x14ac:dyDescent="0.2">
      <c r="E623" s="4">
        <v>1273</v>
      </c>
      <c r="F623" s="2">
        <v>137000</v>
      </c>
      <c r="H623" s="4">
        <v>1201</v>
      </c>
      <c r="I623" s="2">
        <v>116050</v>
      </c>
    </row>
    <row r="624" spans="5:9" x14ac:dyDescent="0.2">
      <c r="E624" s="4">
        <v>1275</v>
      </c>
      <c r="F624" s="2">
        <v>139000</v>
      </c>
      <c r="H624" s="4">
        <v>1203</v>
      </c>
      <c r="I624" s="2">
        <v>117000</v>
      </c>
    </row>
    <row r="625" spans="5:9" x14ac:dyDescent="0.2">
      <c r="E625" s="4">
        <v>1277</v>
      </c>
      <c r="F625" s="2">
        <v>162000</v>
      </c>
      <c r="H625" s="4">
        <v>1205</v>
      </c>
      <c r="I625" s="2">
        <v>153500</v>
      </c>
    </row>
    <row r="626" spans="5:9" x14ac:dyDescent="0.2">
      <c r="E626" s="4">
        <v>1280</v>
      </c>
      <c r="F626" s="2">
        <v>68400</v>
      </c>
      <c r="H626" s="4">
        <v>1207</v>
      </c>
      <c r="I626" s="2">
        <v>107000</v>
      </c>
    </row>
    <row r="627" spans="5:9" x14ac:dyDescent="0.2">
      <c r="E627" s="4">
        <v>1284</v>
      </c>
      <c r="F627" s="2">
        <v>139000</v>
      </c>
      <c r="H627" s="4">
        <v>1209</v>
      </c>
      <c r="I627" s="2">
        <v>140000</v>
      </c>
    </row>
    <row r="628" spans="5:9" x14ac:dyDescent="0.2">
      <c r="E628" s="4">
        <v>1285</v>
      </c>
      <c r="F628" s="2">
        <v>169000</v>
      </c>
      <c r="H628" s="4">
        <v>1213</v>
      </c>
      <c r="I628" s="2">
        <v>113000</v>
      </c>
    </row>
    <row r="629" spans="5:9" x14ac:dyDescent="0.2">
      <c r="E629" s="4">
        <v>1286</v>
      </c>
      <c r="F629" s="2">
        <v>132500</v>
      </c>
      <c r="H629" s="4">
        <v>1216</v>
      </c>
      <c r="I629" s="2">
        <v>125000</v>
      </c>
    </row>
    <row r="630" spans="5:9" x14ac:dyDescent="0.2">
      <c r="E630" s="4">
        <v>1288</v>
      </c>
      <c r="F630" s="2">
        <v>190000</v>
      </c>
      <c r="H630" s="4">
        <v>1217</v>
      </c>
      <c r="I630" s="2">
        <v>112000</v>
      </c>
    </row>
    <row r="631" spans="5:9" x14ac:dyDescent="0.2">
      <c r="E631" s="4">
        <v>1289</v>
      </c>
      <c r="F631" s="2">
        <v>278000</v>
      </c>
      <c r="H631" s="4">
        <v>1219</v>
      </c>
      <c r="I631" s="2">
        <v>80500</v>
      </c>
    </row>
    <row r="632" spans="5:9" x14ac:dyDescent="0.2">
      <c r="E632" s="4">
        <v>1290</v>
      </c>
      <c r="F632" s="2">
        <v>281000</v>
      </c>
      <c r="H632" s="4">
        <v>1221</v>
      </c>
      <c r="I632" s="2">
        <v>115000</v>
      </c>
    </row>
    <row r="633" spans="5:9" x14ac:dyDescent="0.2">
      <c r="E633" s="4">
        <v>1291</v>
      </c>
      <c r="F633" s="2">
        <v>180500</v>
      </c>
      <c r="H633" s="4">
        <v>1222</v>
      </c>
      <c r="I633" s="2">
        <v>134000</v>
      </c>
    </row>
    <row r="634" spans="5:9" x14ac:dyDescent="0.2">
      <c r="E634" s="4">
        <v>1292</v>
      </c>
      <c r="F634" s="2">
        <v>119500</v>
      </c>
      <c r="H634" s="4">
        <v>1223</v>
      </c>
      <c r="I634" s="2">
        <v>143000</v>
      </c>
    </row>
    <row r="635" spans="5:9" x14ac:dyDescent="0.2">
      <c r="E635" s="4">
        <v>1296</v>
      </c>
      <c r="F635" s="2">
        <v>138500</v>
      </c>
      <c r="H635" s="4">
        <v>1224</v>
      </c>
      <c r="I635" s="2">
        <v>137900</v>
      </c>
    </row>
    <row r="636" spans="5:9" x14ac:dyDescent="0.2">
      <c r="E636" s="4">
        <v>1297</v>
      </c>
      <c r="F636" s="2">
        <v>155000</v>
      </c>
      <c r="H636" s="4">
        <v>1228</v>
      </c>
      <c r="I636" s="2">
        <v>147000</v>
      </c>
    </row>
    <row r="637" spans="5:9" x14ac:dyDescent="0.2">
      <c r="E637" s="4">
        <v>1299</v>
      </c>
      <c r="F637" s="2">
        <v>160000</v>
      </c>
      <c r="H637" s="4">
        <v>1229</v>
      </c>
      <c r="I637" s="2">
        <v>367294</v>
      </c>
    </row>
    <row r="638" spans="5:9" x14ac:dyDescent="0.2">
      <c r="E638" s="4">
        <v>1300</v>
      </c>
      <c r="F638" s="2">
        <v>154000</v>
      </c>
      <c r="H638" s="4">
        <v>1230</v>
      </c>
      <c r="I638" s="2">
        <v>127000</v>
      </c>
    </row>
    <row r="639" spans="5:9" x14ac:dyDescent="0.2">
      <c r="E639" s="4">
        <v>1303</v>
      </c>
      <c r="F639" s="2">
        <v>290000</v>
      </c>
      <c r="H639" s="4">
        <v>1232</v>
      </c>
      <c r="I639" s="2">
        <v>132500</v>
      </c>
    </row>
    <row r="640" spans="5:9" x14ac:dyDescent="0.2">
      <c r="E640" s="4">
        <v>1304</v>
      </c>
      <c r="F640" s="2">
        <v>232000</v>
      </c>
      <c r="H640" s="4">
        <v>1233</v>
      </c>
      <c r="I640" s="2">
        <v>101800</v>
      </c>
    </row>
    <row r="641" spans="5:9" x14ac:dyDescent="0.2">
      <c r="E641" s="4">
        <v>1306</v>
      </c>
      <c r="F641" s="2">
        <v>325000</v>
      </c>
      <c r="H641" s="4">
        <v>1234</v>
      </c>
      <c r="I641" s="2">
        <v>142000</v>
      </c>
    </row>
    <row r="642" spans="5:9" x14ac:dyDescent="0.2">
      <c r="E642" s="4">
        <v>1307</v>
      </c>
      <c r="F642" s="2">
        <v>202500</v>
      </c>
      <c r="H642" s="4">
        <v>1235</v>
      </c>
      <c r="I642" s="2">
        <v>130000</v>
      </c>
    </row>
    <row r="643" spans="5:9" x14ac:dyDescent="0.2">
      <c r="E643" s="4">
        <v>1310</v>
      </c>
      <c r="F643" s="2">
        <v>179200</v>
      </c>
      <c r="H643" s="4">
        <v>1237</v>
      </c>
      <c r="I643" s="2">
        <v>175500</v>
      </c>
    </row>
    <row r="644" spans="5:9" x14ac:dyDescent="0.2">
      <c r="E644" s="4">
        <v>1312</v>
      </c>
      <c r="F644" s="2">
        <v>203000</v>
      </c>
      <c r="H644" s="4">
        <v>1239</v>
      </c>
      <c r="I644" s="2">
        <v>142500</v>
      </c>
    </row>
    <row r="645" spans="5:9" x14ac:dyDescent="0.2">
      <c r="E645" s="4">
        <v>1313</v>
      </c>
      <c r="F645" s="2">
        <v>302000</v>
      </c>
      <c r="H645" s="4">
        <v>1241</v>
      </c>
      <c r="I645" s="2">
        <v>224900</v>
      </c>
    </row>
    <row r="646" spans="5:9" x14ac:dyDescent="0.2">
      <c r="E646" s="4">
        <v>1314</v>
      </c>
      <c r="F646" s="2">
        <v>333168</v>
      </c>
      <c r="H646" s="4">
        <v>1242</v>
      </c>
      <c r="I646" s="2">
        <v>248328</v>
      </c>
    </row>
    <row r="647" spans="5:9" x14ac:dyDescent="0.2">
      <c r="E647" s="4">
        <v>1316</v>
      </c>
      <c r="F647" s="2">
        <v>206900</v>
      </c>
      <c r="H647" s="4">
        <v>1243</v>
      </c>
      <c r="I647" s="2">
        <v>170000</v>
      </c>
    </row>
    <row r="648" spans="5:9" x14ac:dyDescent="0.2">
      <c r="E648" s="4">
        <v>1317</v>
      </c>
      <c r="F648" s="2">
        <v>295493</v>
      </c>
      <c r="H648" s="4">
        <v>1245</v>
      </c>
      <c r="I648" s="2">
        <v>230000</v>
      </c>
    </row>
    <row r="649" spans="5:9" x14ac:dyDescent="0.2">
      <c r="E649" s="4">
        <v>1319</v>
      </c>
      <c r="F649" s="2">
        <v>275000</v>
      </c>
      <c r="H649" s="4">
        <v>1247</v>
      </c>
      <c r="I649" s="2">
        <v>186500</v>
      </c>
    </row>
    <row r="650" spans="5:9" x14ac:dyDescent="0.2">
      <c r="E650" s="4">
        <v>1321</v>
      </c>
      <c r="F650" s="2">
        <v>156500</v>
      </c>
      <c r="H650" s="4">
        <v>1248</v>
      </c>
      <c r="I650" s="2">
        <v>169900</v>
      </c>
    </row>
    <row r="651" spans="5:9" x14ac:dyDescent="0.2">
      <c r="E651" s="4">
        <v>1323</v>
      </c>
      <c r="F651" s="2">
        <v>190000</v>
      </c>
      <c r="H651" s="4">
        <v>1249</v>
      </c>
      <c r="I651" s="2">
        <v>129500</v>
      </c>
    </row>
    <row r="652" spans="5:9" x14ac:dyDescent="0.2">
      <c r="E652" s="4">
        <v>1324</v>
      </c>
      <c r="F652" s="2">
        <v>82500</v>
      </c>
      <c r="H652" s="4">
        <v>1250</v>
      </c>
      <c r="I652" s="2">
        <v>119000</v>
      </c>
    </row>
    <row r="653" spans="5:9" x14ac:dyDescent="0.2">
      <c r="E653" s="4">
        <v>1331</v>
      </c>
      <c r="F653" s="2">
        <v>227000</v>
      </c>
      <c r="H653" s="4">
        <v>1251</v>
      </c>
      <c r="I653" s="2">
        <v>244000</v>
      </c>
    </row>
    <row r="654" spans="5:9" x14ac:dyDescent="0.2">
      <c r="E654" s="4">
        <v>1339</v>
      </c>
      <c r="F654" s="2">
        <v>200000</v>
      </c>
      <c r="H654" s="4">
        <v>1256</v>
      </c>
      <c r="I654" s="2">
        <v>127500</v>
      </c>
    </row>
    <row r="655" spans="5:9" x14ac:dyDescent="0.2">
      <c r="E655" s="4">
        <v>1343</v>
      </c>
      <c r="F655" s="2">
        <v>228500</v>
      </c>
      <c r="H655" s="4">
        <v>1258</v>
      </c>
      <c r="I655" s="2">
        <v>99900</v>
      </c>
    </row>
    <row r="656" spans="5:9" x14ac:dyDescent="0.2">
      <c r="E656" s="4">
        <v>1349</v>
      </c>
      <c r="F656" s="2">
        <v>215000</v>
      </c>
      <c r="H656" s="4">
        <v>1261</v>
      </c>
      <c r="I656" s="2">
        <v>181000</v>
      </c>
    </row>
    <row r="657" spans="5:9" x14ac:dyDescent="0.2">
      <c r="E657" s="4">
        <v>1353</v>
      </c>
      <c r="F657" s="2">
        <v>134900</v>
      </c>
      <c r="H657" s="4">
        <v>1262</v>
      </c>
      <c r="I657" s="2">
        <v>128900</v>
      </c>
    </row>
    <row r="658" spans="5:9" x14ac:dyDescent="0.2">
      <c r="E658" s="4">
        <v>1354</v>
      </c>
      <c r="F658" s="2">
        <v>410000</v>
      </c>
      <c r="H658" s="4">
        <v>1264</v>
      </c>
      <c r="I658" s="2">
        <v>180500</v>
      </c>
    </row>
    <row r="659" spans="5:9" x14ac:dyDescent="0.2">
      <c r="E659" s="4">
        <v>1360</v>
      </c>
      <c r="F659" s="2">
        <v>315000</v>
      </c>
      <c r="H659" s="4">
        <v>1266</v>
      </c>
      <c r="I659" s="2">
        <v>183900</v>
      </c>
    </row>
    <row r="660" spans="5:9" x14ac:dyDescent="0.2">
      <c r="E660" s="4">
        <v>1361</v>
      </c>
      <c r="F660" s="2">
        <v>189000</v>
      </c>
      <c r="H660" s="4">
        <v>1267</v>
      </c>
      <c r="I660" s="2">
        <v>122000</v>
      </c>
    </row>
    <row r="661" spans="5:9" x14ac:dyDescent="0.2">
      <c r="E661" s="4">
        <v>1362</v>
      </c>
      <c r="F661" s="2">
        <v>260000</v>
      </c>
      <c r="H661" s="4">
        <v>1270</v>
      </c>
      <c r="I661" s="2">
        <v>144000</v>
      </c>
    </row>
    <row r="662" spans="5:9" x14ac:dyDescent="0.2">
      <c r="E662" s="4">
        <v>1363</v>
      </c>
      <c r="F662" s="2">
        <v>104900</v>
      </c>
      <c r="H662" s="4">
        <v>1272</v>
      </c>
      <c r="I662" s="2">
        <v>185750</v>
      </c>
    </row>
    <row r="663" spans="5:9" x14ac:dyDescent="0.2">
      <c r="E663" s="4">
        <v>1368</v>
      </c>
      <c r="F663" s="2">
        <v>127000</v>
      </c>
      <c r="H663" s="4">
        <v>1274</v>
      </c>
      <c r="I663" s="2">
        <v>177000</v>
      </c>
    </row>
    <row r="664" spans="5:9" x14ac:dyDescent="0.2">
      <c r="E664" s="4">
        <v>1369</v>
      </c>
      <c r="F664" s="2">
        <v>144000</v>
      </c>
      <c r="H664" s="4">
        <v>1276</v>
      </c>
      <c r="I664" s="2">
        <v>137000</v>
      </c>
    </row>
    <row r="665" spans="5:9" x14ac:dyDescent="0.2">
      <c r="E665" s="4">
        <v>1373</v>
      </c>
      <c r="F665" s="2">
        <v>274300</v>
      </c>
      <c r="H665" s="4">
        <v>1278</v>
      </c>
      <c r="I665" s="2">
        <v>197900</v>
      </c>
    </row>
    <row r="666" spans="5:9" x14ac:dyDescent="0.2">
      <c r="E666" s="4">
        <v>1374</v>
      </c>
      <c r="F666" s="2">
        <v>466500</v>
      </c>
      <c r="H666" s="4">
        <v>1279</v>
      </c>
      <c r="I666" s="2">
        <v>237000</v>
      </c>
    </row>
    <row r="667" spans="5:9" x14ac:dyDescent="0.2">
      <c r="E667" s="4">
        <v>1375</v>
      </c>
      <c r="F667" s="2">
        <v>250000</v>
      </c>
      <c r="H667" s="4">
        <v>1281</v>
      </c>
      <c r="I667" s="2">
        <v>227000</v>
      </c>
    </row>
    <row r="668" spans="5:9" x14ac:dyDescent="0.2">
      <c r="E668" s="4">
        <v>1376</v>
      </c>
      <c r="F668" s="2">
        <v>239000</v>
      </c>
      <c r="H668" s="4">
        <v>1282</v>
      </c>
      <c r="I668" s="2">
        <v>180000</v>
      </c>
    </row>
    <row r="669" spans="5:9" x14ac:dyDescent="0.2">
      <c r="E669" s="4">
        <v>1379</v>
      </c>
      <c r="F669" s="2">
        <v>83000</v>
      </c>
      <c r="H669" s="4">
        <v>1283</v>
      </c>
      <c r="I669" s="2">
        <v>150500</v>
      </c>
    </row>
    <row r="670" spans="5:9" x14ac:dyDescent="0.2">
      <c r="E670" s="4">
        <v>1380</v>
      </c>
      <c r="F670" s="2">
        <v>167500</v>
      </c>
      <c r="H670" s="4">
        <v>1287</v>
      </c>
      <c r="I670" s="2">
        <v>143000</v>
      </c>
    </row>
    <row r="671" spans="5:9" x14ac:dyDescent="0.2">
      <c r="E671" s="4">
        <v>1383</v>
      </c>
      <c r="F671" s="2">
        <v>157000</v>
      </c>
      <c r="H671" s="4">
        <v>1293</v>
      </c>
      <c r="I671" s="2">
        <v>107500</v>
      </c>
    </row>
    <row r="672" spans="5:9" x14ac:dyDescent="0.2">
      <c r="E672" s="4">
        <v>1388</v>
      </c>
      <c r="F672" s="2">
        <v>136000</v>
      </c>
      <c r="H672" s="4">
        <v>1294</v>
      </c>
      <c r="I672" s="2">
        <v>162900</v>
      </c>
    </row>
    <row r="673" spans="5:9" x14ac:dyDescent="0.2">
      <c r="E673" s="4">
        <v>1389</v>
      </c>
      <c r="F673" s="2">
        <v>377500</v>
      </c>
      <c r="H673" s="4">
        <v>1295</v>
      </c>
      <c r="I673" s="2">
        <v>115000</v>
      </c>
    </row>
    <row r="674" spans="5:9" x14ac:dyDescent="0.2">
      <c r="E674" s="4">
        <v>1391</v>
      </c>
      <c r="F674" s="2">
        <v>235000</v>
      </c>
      <c r="H674" s="4">
        <v>1298</v>
      </c>
      <c r="I674" s="2">
        <v>140000</v>
      </c>
    </row>
    <row r="675" spans="5:9" x14ac:dyDescent="0.2">
      <c r="E675" s="4">
        <v>1393</v>
      </c>
      <c r="F675" s="2">
        <v>123000</v>
      </c>
      <c r="H675" s="4">
        <v>1301</v>
      </c>
      <c r="I675" s="2">
        <v>225000</v>
      </c>
    </row>
    <row r="676" spans="5:9" x14ac:dyDescent="0.2">
      <c r="E676" s="4">
        <v>1395</v>
      </c>
      <c r="F676" s="2">
        <v>246578</v>
      </c>
      <c r="H676" s="4">
        <v>1302</v>
      </c>
      <c r="I676" s="2">
        <v>177500</v>
      </c>
    </row>
    <row r="677" spans="5:9" x14ac:dyDescent="0.2">
      <c r="E677" s="4">
        <v>1396</v>
      </c>
      <c r="F677" s="2">
        <v>281213</v>
      </c>
      <c r="H677" s="4">
        <v>1305</v>
      </c>
      <c r="I677" s="2">
        <v>130000</v>
      </c>
    </row>
    <row r="678" spans="5:9" x14ac:dyDescent="0.2">
      <c r="E678" s="4">
        <v>1398</v>
      </c>
      <c r="F678" s="2">
        <v>137500</v>
      </c>
      <c r="H678" s="4">
        <v>1308</v>
      </c>
      <c r="I678" s="2">
        <v>138000</v>
      </c>
    </row>
    <row r="679" spans="5:9" x14ac:dyDescent="0.2">
      <c r="E679" s="4">
        <v>1400</v>
      </c>
      <c r="F679" s="2">
        <v>137450</v>
      </c>
      <c r="H679" s="4">
        <v>1309</v>
      </c>
      <c r="I679" s="2">
        <v>147000</v>
      </c>
    </row>
    <row r="680" spans="5:9" x14ac:dyDescent="0.2">
      <c r="E680" s="4">
        <v>1402</v>
      </c>
      <c r="F680" s="2">
        <v>193000</v>
      </c>
      <c r="H680" s="4">
        <v>1311</v>
      </c>
      <c r="I680" s="2">
        <v>335000</v>
      </c>
    </row>
    <row r="681" spans="5:9" x14ac:dyDescent="0.2">
      <c r="E681" s="4">
        <v>1403</v>
      </c>
      <c r="F681" s="2">
        <v>193879</v>
      </c>
      <c r="H681" s="4">
        <v>1315</v>
      </c>
      <c r="I681" s="2">
        <v>119000</v>
      </c>
    </row>
    <row r="682" spans="5:9" x14ac:dyDescent="0.2">
      <c r="E682" s="4">
        <v>1404</v>
      </c>
      <c r="F682" s="2">
        <v>282922</v>
      </c>
      <c r="H682" s="4">
        <v>1318</v>
      </c>
      <c r="I682" s="2">
        <v>208900</v>
      </c>
    </row>
    <row r="683" spans="5:9" x14ac:dyDescent="0.2">
      <c r="E683" s="4">
        <v>1405</v>
      </c>
      <c r="F683" s="2">
        <v>105000</v>
      </c>
      <c r="H683" s="4">
        <v>1320</v>
      </c>
      <c r="I683" s="2">
        <v>111000</v>
      </c>
    </row>
    <row r="684" spans="5:9" x14ac:dyDescent="0.2">
      <c r="E684" s="4">
        <v>1406</v>
      </c>
      <c r="F684" s="2">
        <v>275000</v>
      </c>
      <c r="H684" s="4">
        <v>1322</v>
      </c>
      <c r="I684" s="2">
        <v>72500</v>
      </c>
    </row>
    <row r="685" spans="5:9" x14ac:dyDescent="0.2">
      <c r="E685" s="4">
        <v>1407</v>
      </c>
      <c r="F685" s="2">
        <v>133000</v>
      </c>
      <c r="H685" s="4">
        <v>1325</v>
      </c>
      <c r="I685" s="2">
        <v>147000</v>
      </c>
    </row>
    <row r="686" spans="5:9" x14ac:dyDescent="0.2">
      <c r="E686" s="4">
        <v>1410</v>
      </c>
      <c r="F686" s="2">
        <v>215000</v>
      </c>
      <c r="H686" s="4">
        <v>1326</v>
      </c>
      <c r="I686" s="2">
        <v>55000</v>
      </c>
    </row>
    <row r="687" spans="5:9" x14ac:dyDescent="0.2">
      <c r="E687" s="4">
        <v>1414</v>
      </c>
      <c r="F687" s="2">
        <v>257000</v>
      </c>
      <c r="H687" s="4">
        <v>1327</v>
      </c>
      <c r="I687" s="2">
        <v>79000</v>
      </c>
    </row>
    <row r="688" spans="5:9" x14ac:dyDescent="0.2">
      <c r="E688" s="4">
        <v>1416</v>
      </c>
      <c r="F688" s="2">
        <v>175900</v>
      </c>
      <c r="H688" s="4">
        <v>1328</v>
      </c>
      <c r="I688" s="2">
        <v>130500</v>
      </c>
    </row>
    <row r="689" spans="5:9" x14ac:dyDescent="0.2">
      <c r="E689" s="4">
        <v>1423</v>
      </c>
      <c r="F689" s="2">
        <v>136500</v>
      </c>
      <c r="H689" s="4">
        <v>1329</v>
      </c>
      <c r="I689" s="2">
        <v>256000</v>
      </c>
    </row>
    <row r="690" spans="5:9" x14ac:dyDescent="0.2">
      <c r="E690" s="4">
        <v>1424</v>
      </c>
      <c r="F690" s="2">
        <v>274970</v>
      </c>
      <c r="H690" s="4">
        <v>1330</v>
      </c>
      <c r="I690" s="2">
        <v>176500</v>
      </c>
    </row>
    <row r="691" spans="5:9" x14ac:dyDescent="0.2">
      <c r="E691" s="4">
        <v>1425</v>
      </c>
      <c r="F691" s="2">
        <v>144000</v>
      </c>
      <c r="H691" s="4">
        <v>1332</v>
      </c>
      <c r="I691" s="2">
        <v>132500</v>
      </c>
    </row>
    <row r="692" spans="5:9" x14ac:dyDescent="0.2">
      <c r="E692" s="4">
        <v>1427</v>
      </c>
      <c r="F692" s="2">
        <v>271000</v>
      </c>
      <c r="H692" s="4">
        <v>1333</v>
      </c>
      <c r="I692" s="2">
        <v>100000</v>
      </c>
    </row>
    <row r="693" spans="5:9" x14ac:dyDescent="0.2">
      <c r="E693" s="4">
        <v>1431</v>
      </c>
      <c r="F693" s="2">
        <v>192140</v>
      </c>
      <c r="H693" s="4">
        <v>1334</v>
      </c>
      <c r="I693" s="2">
        <v>125500</v>
      </c>
    </row>
    <row r="694" spans="5:9" x14ac:dyDescent="0.2">
      <c r="E694" s="4">
        <v>1435</v>
      </c>
      <c r="F694" s="2">
        <v>160000</v>
      </c>
      <c r="H694" s="4">
        <v>1335</v>
      </c>
      <c r="I694" s="2">
        <v>125000</v>
      </c>
    </row>
    <row r="695" spans="5:9" x14ac:dyDescent="0.2">
      <c r="E695" s="4">
        <v>1441</v>
      </c>
      <c r="F695" s="2">
        <v>191000</v>
      </c>
      <c r="H695" s="4">
        <v>1336</v>
      </c>
      <c r="I695" s="2">
        <v>167900</v>
      </c>
    </row>
    <row r="696" spans="5:9" x14ac:dyDescent="0.2">
      <c r="E696" s="4">
        <v>1442</v>
      </c>
      <c r="F696" s="2">
        <v>149300</v>
      </c>
      <c r="H696" s="4">
        <v>1337</v>
      </c>
      <c r="I696" s="2">
        <v>135000</v>
      </c>
    </row>
    <row r="697" spans="5:9" x14ac:dyDescent="0.2">
      <c r="E697" s="4">
        <v>1443</v>
      </c>
      <c r="F697" s="2">
        <v>310000</v>
      </c>
      <c r="H697" s="4">
        <v>1338</v>
      </c>
      <c r="I697" s="2">
        <v>52500</v>
      </c>
    </row>
    <row r="698" spans="5:9" x14ac:dyDescent="0.2">
      <c r="E698" s="4">
        <v>1445</v>
      </c>
      <c r="F698" s="2">
        <v>179600</v>
      </c>
      <c r="H698" s="4">
        <v>1340</v>
      </c>
      <c r="I698" s="2">
        <v>128500</v>
      </c>
    </row>
    <row r="699" spans="5:9" x14ac:dyDescent="0.2">
      <c r="E699" s="4">
        <v>1447</v>
      </c>
      <c r="F699" s="2">
        <v>157900</v>
      </c>
      <c r="H699" s="4">
        <v>1341</v>
      </c>
      <c r="I699" s="2">
        <v>123000</v>
      </c>
    </row>
    <row r="700" spans="5:9" x14ac:dyDescent="0.2">
      <c r="E700" s="4">
        <v>1449</v>
      </c>
      <c r="F700" s="2">
        <v>112000</v>
      </c>
      <c r="H700" s="4">
        <v>1342</v>
      </c>
      <c r="I700" s="2">
        <v>155000</v>
      </c>
    </row>
    <row r="701" spans="5:9" x14ac:dyDescent="0.2">
      <c r="E701" s="4">
        <v>1451</v>
      </c>
      <c r="F701" s="2">
        <v>136000</v>
      </c>
      <c r="H701" s="4">
        <v>1344</v>
      </c>
      <c r="I701" s="2">
        <v>177000</v>
      </c>
    </row>
    <row r="702" spans="5:9" x14ac:dyDescent="0.2">
      <c r="E702" s="4">
        <v>1454</v>
      </c>
      <c r="F702" s="2">
        <v>84500</v>
      </c>
      <c r="H702" s="4">
        <v>1345</v>
      </c>
      <c r="I702" s="2">
        <v>155835</v>
      </c>
    </row>
    <row r="703" spans="5:9" x14ac:dyDescent="0.2">
      <c r="E703" s="4">
        <v>1457</v>
      </c>
      <c r="F703" s="2">
        <v>210000</v>
      </c>
      <c r="H703" s="4">
        <v>1346</v>
      </c>
      <c r="I703" s="2">
        <v>108500</v>
      </c>
    </row>
    <row r="704" spans="5:9" x14ac:dyDescent="0.2">
      <c r="E704" s="4">
        <v>1459</v>
      </c>
      <c r="F704" s="2">
        <v>142125</v>
      </c>
      <c r="H704" s="4">
        <v>1347</v>
      </c>
      <c r="I704" s="2">
        <v>262500</v>
      </c>
    </row>
    <row r="705" spans="5:9" x14ac:dyDescent="0.2">
      <c r="E705" s="4">
        <v>1460</v>
      </c>
      <c r="F705" s="2">
        <v>147500</v>
      </c>
      <c r="H705" s="4">
        <v>1348</v>
      </c>
      <c r="I705" s="2">
        <v>283463</v>
      </c>
    </row>
    <row r="706" spans="5:9" x14ac:dyDescent="0.2">
      <c r="H706" s="4">
        <v>1350</v>
      </c>
      <c r="I706" s="2">
        <v>122000</v>
      </c>
    </row>
    <row r="707" spans="5:9" x14ac:dyDescent="0.2">
      <c r="H707" s="4">
        <v>1351</v>
      </c>
      <c r="I707" s="2">
        <v>200000</v>
      </c>
    </row>
    <row r="708" spans="5:9" x14ac:dyDescent="0.2">
      <c r="H708" s="4">
        <v>1352</v>
      </c>
      <c r="I708" s="2">
        <v>171000</v>
      </c>
    </row>
    <row r="709" spans="5:9" x14ac:dyDescent="0.2">
      <c r="H709" s="4">
        <v>1355</v>
      </c>
      <c r="I709" s="2">
        <v>235000</v>
      </c>
    </row>
    <row r="710" spans="5:9" x14ac:dyDescent="0.2">
      <c r="H710" s="4">
        <v>1356</v>
      </c>
      <c r="I710" s="2">
        <v>170000</v>
      </c>
    </row>
    <row r="711" spans="5:9" x14ac:dyDescent="0.2">
      <c r="H711" s="4">
        <v>1357</v>
      </c>
      <c r="I711" s="2">
        <v>110000</v>
      </c>
    </row>
    <row r="712" spans="5:9" x14ac:dyDescent="0.2">
      <c r="H712" s="4">
        <v>1358</v>
      </c>
      <c r="I712" s="2">
        <v>149900</v>
      </c>
    </row>
    <row r="713" spans="5:9" x14ac:dyDescent="0.2">
      <c r="H713" s="4">
        <v>1359</v>
      </c>
      <c r="I713" s="2">
        <v>177500</v>
      </c>
    </row>
    <row r="714" spans="5:9" x14ac:dyDescent="0.2">
      <c r="H714" s="4">
        <v>1364</v>
      </c>
      <c r="I714" s="2">
        <v>156932</v>
      </c>
    </row>
    <row r="715" spans="5:9" x14ac:dyDescent="0.2">
      <c r="H715" s="4">
        <v>1365</v>
      </c>
      <c r="I715" s="2">
        <v>144152</v>
      </c>
    </row>
    <row r="716" spans="5:9" x14ac:dyDescent="0.2">
      <c r="H716" s="4">
        <v>1366</v>
      </c>
      <c r="I716" s="2">
        <v>216000</v>
      </c>
    </row>
    <row r="717" spans="5:9" x14ac:dyDescent="0.2">
      <c r="H717" s="4">
        <v>1367</v>
      </c>
      <c r="I717" s="2">
        <v>193000</v>
      </c>
    </row>
    <row r="718" spans="5:9" x14ac:dyDescent="0.2">
      <c r="H718" s="4">
        <v>1370</v>
      </c>
      <c r="I718" s="2">
        <v>232000</v>
      </c>
    </row>
    <row r="719" spans="5:9" x14ac:dyDescent="0.2">
      <c r="H719" s="4">
        <v>1371</v>
      </c>
      <c r="I719" s="2">
        <v>105000</v>
      </c>
    </row>
    <row r="720" spans="5:9" x14ac:dyDescent="0.2">
      <c r="H720" s="4">
        <v>1372</v>
      </c>
      <c r="I720" s="2">
        <v>165500</v>
      </c>
    </row>
    <row r="721" spans="8:9" x14ac:dyDescent="0.2">
      <c r="H721" s="4">
        <v>1377</v>
      </c>
      <c r="I721" s="2">
        <v>91000</v>
      </c>
    </row>
    <row r="722" spans="8:9" x14ac:dyDescent="0.2">
      <c r="H722" s="4">
        <v>1378</v>
      </c>
      <c r="I722" s="2">
        <v>117000</v>
      </c>
    </row>
    <row r="723" spans="8:9" x14ac:dyDescent="0.2">
      <c r="H723" s="4">
        <v>1381</v>
      </c>
      <c r="I723" s="2">
        <v>58500</v>
      </c>
    </row>
    <row r="724" spans="8:9" x14ac:dyDescent="0.2">
      <c r="H724" s="4">
        <v>1382</v>
      </c>
      <c r="I724" s="2">
        <v>237500</v>
      </c>
    </row>
    <row r="725" spans="8:9" x14ac:dyDescent="0.2">
      <c r="H725" s="4">
        <v>1384</v>
      </c>
      <c r="I725" s="2">
        <v>112000</v>
      </c>
    </row>
    <row r="726" spans="8:9" x14ac:dyDescent="0.2">
      <c r="H726" s="4">
        <v>1385</v>
      </c>
      <c r="I726" s="2">
        <v>105000</v>
      </c>
    </row>
    <row r="727" spans="8:9" x14ac:dyDescent="0.2">
      <c r="H727" s="4">
        <v>1386</v>
      </c>
      <c r="I727" s="2">
        <v>125500</v>
      </c>
    </row>
    <row r="728" spans="8:9" x14ac:dyDescent="0.2">
      <c r="H728" s="4">
        <v>1387</v>
      </c>
      <c r="I728" s="2">
        <v>250000</v>
      </c>
    </row>
    <row r="729" spans="8:9" x14ac:dyDescent="0.2">
      <c r="H729" s="4">
        <v>1390</v>
      </c>
      <c r="I729" s="2">
        <v>131000</v>
      </c>
    </row>
    <row r="730" spans="8:9" x14ac:dyDescent="0.2">
      <c r="H730" s="4">
        <v>1392</v>
      </c>
      <c r="I730" s="2">
        <v>124000</v>
      </c>
    </row>
    <row r="731" spans="8:9" x14ac:dyDescent="0.2">
      <c r="H731" s="4">
        <v>1394</v>
      </c>
      <c r="I731" s="2">
        <v>163000</v>
      </c>
    </row>
    <row r="732" spans="8:9" x14ac:dyDescent="0.2">
      <c r="H732" s="4">
        <v>1397</v>
      </c>
      <c r="I732" s="2">
        <v>160000</v>
      </c>
    </row>
    <row r="733" spans="8:9" x14ac:dyDescent="0.2">
      <c r="H733" s="4">
        <v>1399</v>
      </c>
      <c r="I733" s="2">
        <v>138000</v>
      </c>
    </row>
    <row r="734" spans="8:9" x14ac:dyDescent="0.2">
      <c r="H734" s="4">
        <v>1401</v>
      </c>
      <c r="I734" s="2">
        <v>120000</v>
      </c>
    </row>
    <row r="735" spans="8:9" x14ac:dyDescent="0.2">
      <c r="H735" s="4">
        <v>1408</v>
      </c>
      <c r="I735" s="2">
        <v>112000</v>
      </c>
    </row>
    <row r="736" spans="8:9" x14ac:dyDescent="0.2">
      <c r="H736" s="4">
        <v>1409</v>
      </c>
      <c r="I736" s="2">
        <v>125500</v>
      </c>
    </row>
    <row r="737" spans="8:9" x14ac:dyDescent="0.2">
      <c r="H737" s="4">
        <v>1411</v>
      </c>
      <c r="I737" s="2">
        <v>230000</v>
      </c>
    </row>
    <row r="738" spans="8:9" x14ac:dyDescent="0.2">
      <c r="H738" s="4">
        <v>1412</v>
      </c>
      <c r="I738" s="2">
        <v>140000</v>
      </c>
    </row>
    <row r="739" spans="8:9" x14ac:dyDescent="0.2">
      <c r="H739" s="4">
        <v>1413</v>
      </c>
      <c r="I739" s="2">
        <v>90000</v>
      </c>
    </row>
    <row r="740" spans="8:9" x14ac:dyDescent="0.2">
      <c r="H740" s="4">
        <v>1415</v>
      </c>
      <c r="I740" s="2">
        <v>207000</v>
      </c>
    </row>
    <row r="741" spans="8:9" x14ac:dyDescent="0.2">
      <c r="H741" s="4">
        <v>1417</v>
      </c>
      <c r="I741" s="2">
        <v>122500</v>
      </c>
    </row>
    <row r="742" spans="8:9" x14ac:dyDescent="0.2">
      <c r="H742" s="4">
        <v>1418</v>
      </c>
      <c r="I742" s="2">
        <v>340000</v>
      </c>
    </row>
    <row r="743" spans="8:9" x14ac:dyDescent="0.2">
      <c r="H743" s="4">
        <v>1419</v>
      </c>
      <c r="I743" s="2">
        <v>124000</v>
      </c>
    </row>
    <row r="744" spans="8:9" x14ac:dyDescent="0.2">
      <c r="H744" s="4">
        <v>1420</v>
      </c>
      <c r="I744" s="2">
        <v>223000</v>
      </c>
    </row>
    <row r="745" spans="8:9" x14ac:dyDescent="0.2">
      <c r="H745" s="4">
        <v>1421</v>
      </c>
      <c r="I745" s="2">
        <v>179900</v>
      </c>
    </row>
    <row r="746" spans="8:9" x14ac:dyDescent="0.2">
      <c r="H746" s="4">
        <v>1422</v>
      </c>
      <c r="I746" s="2">
        <v>127500</v>
      </c>
    </row>
    <row r="747" spans="8:9" x14ac:dyDescent="0.2">
      <c r="H747" s="4">
        <v>1426</v>
      </c>
      <c r="I747" s="2">
        <v>142000</v>
      </c>
    </row>
    <row r="748" spans="8:9" x14ac:dyDescent="0.2">
      <c r="H748" s="4">
        <v>1428</v>
      </c>
      <c r="I748" s="2">
        <v>140000</v>
      </c>
    </row>
    <row r="749" spans="8:9" x14ac:dyDescent="0.2">
      <c r="H749" s="4">
        <v>1429</v>
      </c>
      <c r="I749" s="2">
        <v>119000</v>
      </c>
    </row>
    <row r="750" spans="8:9" x14ac:dyDescent="0.2">
      <c r="H750" s="4">
        <v>1430</v>
      </c>
      <c r="I750" s="2">
        <v>182900</v>
      </c>
    </row>
    <row r="751" spans="8:9" x14ac:dyDescent="0.2">
      <c r="H751" s="4">
        <v>1432</v>
      </c>
      <c r="I751" s="2">
        <v>143750</v>
      </c>
    </row>
    <row r="752" spans="8:9" x14ac:dyDescent="0.2">
      <c r="H752" s="4">
        <v>1433</v>
      </c>
      <c r="I752" s="2">
        <v>64500</v>
      </c>
    </row>
    <row r="753" spans="8:9" x14ac:dyDescent="0.2">
      <c r="H753" s="4">
        <v>1434</v>
      </c>
      <c r="I753" s="2">
        <v>186500</v>
      </c>
    </row>
    <row r="754" spans="8:9" x14ac:dyDescent="0.2">
      <c r="H754" s="4">
        <v>1436</v>
      </c>
      <c r="I754" s="2">
        <v>174000</v>
      </c>
    </row>
    <row r="755" spans="8:9" x14ac:dyDescent="0.2">
      <c r="H755" s="4">
        <v>1437</v>
      </c>
      <c r="I755" s="2">
        <v>120500</v>
      </c>
    </row>
    <row r="756" spans="8:9" x14ac:dyDescent="0.2">
      <c r="H756" s="4">
        <v>1438</v>
      </c>
      <c r="I756" s="2">
        <v>394617</v>
      </c>
    </row>
    <row r="757" spans="8:9" x14ac:dyDescent="0.2">
      <c r="H757" s="4">
        <v>1439</v>
      </c>
      <c r="I757" s="2">
        <v>149700</v>
      </c>
    </row>
    <row r="758" spans="8:9" x14ac:dyDescent="0.2">
      <c r="H758" s="4">
        <v>1440</v>
      </c>
      <c r="I758" s="2">
        <v>197000</v>
      </c>
    </row>
    <row r="759" spans="8:9" x14ac:dyDescent="0.2">
      <c r="H759" s="4">
        <v>1444</v>
      </c>
      <c r="I759" s="2">
        <v>121000</v>
      </c>
    </row>
    <row r="760" spans="8:9" x14ac:dyDescent="0.2">
      <c r="H760" s="4">
        <v>1446</v>
      </c>
      <c r="I760" s="2">
        <v>129000</v>
      </c>
    </row>
    <row r="761" spans="8:9" x14ac:dyDescent="0.2">
      <c r="H761" s="4">
        <v>1448</v>
      </c>
      <c r="I761" s="2">
        <v>240000</v>
      </c>
    </row>
    <row r="762" spans="8:9" x14ac:dyDescent="0.2">
      <c r="H762" s="4">
        <v>1450</v>
      </c>
      <c r="I762" s="2">
        <v>92000</v>
      </c>
    </row>
    <row r="763" spans="8:9" x14ac:dyDescent="0.2">
      <c r="H763" s="4">
        <v>1452</v>
      </c>
      <c r="I763" s="2">
        <v>287090</v>
      </c>
    </row>
    <row r="764" spans="8:9" x14ac:dyDescent="0.2">
      <c r="H764" s="4">
        <v>1453</v>
      </c>
      <c r="I764" s="2">
        <v>145000</v>
      </c>
    </row>
    <row r="765" spans="8:9" x14ac:dyDescent="0.2">
      <c r="H765" s="4">
        <v>1455</v>
      </c>
      <c r="I765" s="2">
        <v>185000</v>
      </c>
    </row>
    <row r="766" spans="8:9" x14ac:dyDescent="0.2">
      <c r="H766" s="4">
        <v>1456</v>
      </c>
      <c r="I766" s="2">
        <v>175000</v>
      </c>
    </row>
    <row r="767" spans="8:9" x14ac:dyDescent="0.2">
      <c r="H767" s="4">
        <v>1458</v>
      </c>
      <c r="I767" s="2">
        <v>266500</v>
      </c>
    </row>
  </sheetData>
  <sheetProtection sheet="1" objects="1" scenarios="1"/>
  <pageMargins left="0.7" right="0.7" top="0.75" bottom="0.75" header="0.3" footer="0.3"/>
  <drawing r:id="rId4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D6297-2EAB-A345-834A-B67605179ADE}">
  <dimension ref="A1:K1461"/>
  <sheetViews>
    <sheetView workbookViewId="0">
      <selection sqref="A1:XFD1048576"/>
    </sheetView>
  </sheetViews>
  <sheetFormatPr baseColWidth="10" defaultRowHeight="16" x14ac:dyDescent="0.2"/>
  <cols>
    <col min="3" max="3" width="14.83203125" customWidth="1"/>
    <col min="5" max="5" width="12.33203125" customWidth="1"/>
    <col min="7" max="7" width="24.1640625" bestFit="1" customWidth="1"/>
    <col min="8" max="8" width="10" bestFit="1" customWidth="1"/>
    <col min="9" max="9" width="19" bestFit="1" customWidth="1"/>
  </cols>
  <sheetData>
    <row r="1" spans="1:11" x14ac:dyDescent="0.2">
      <c r="A1" t="s">
        <v>0</v>
      </c>
      <c r="B1" t="s">
        <v>471</v>
      </c>
      <c r="C1" s="14" t="s">
        <v>357</v>
      </c>
      <c r="D1" t="s">
        <v>472</v>
      </c>
      <c r="E1" s="6" t="s">
        <v>80</v>
      </c>
    </row>
    <row r="2" spans="1:11" x14ac:dyDescent="0.2">
      <c r="A2">
        <v>1</v>
      </c>
      <c r="B2">
        <v>0.12987261712115505</v>
      </c>
      <c r="C2" s="14">
        <f>IF(Table1[[#This Row],[WoodDeckSF]]&gt;0,1,0)</f>
        <v>0</v>
      </c>
      <c r="D2" t="str">
        <f>IF(B2&lt;0.5,"group X", "group Y")</f>
        <v>group X</v>
      </c>
      <c r="E2" s="6">
        <v>208500</v>
      </c>
    </row>
    <row r="3" spans="1:11" x14ac:dyDescent="0.2">
      <c r="A3">
        <v>2</v>
      </c>
      <c r="B3">
        <v>0.21514228472658969</v>
      </c>
      <c r="C3" s="14">
        <f>IF(Table1[[#This Row],[WoodDeckSF]]&gt;0,1,0)</f>
        <v>1</v>
      </c>
      <c r="D3" t="str">
        <f t="shared" ref="D3:D66" si="0">IF(B3&lt;0.5,"group X", "group Y")</f>
        <v>group X</v>
      </c>
      <c r="E3" s="6">
        <v>181500</v>
      </c>
    </row>
    <row r="4" spans="1:11" x14ac:dyDescent="0.2">
      <c r="A4">
        <v>3</v>
      </c>
      <c r="B4">
        <v>0.2116982286760285</v>
      </c>
      <c r="C4" s="14">
        <f>IF(Table1[[#This Row],[WoodDeckSF]]&gt;0,1,0)</f>
        <v>0</v>
      </c>
      <c r="D4" t="str">
        <f t="shared" si="0"/>
        <v>group X</v>
      </c>
      <c r="E4" s="6">
        <v>223500</v>
      </c>
    </row>
    <row r="5" spans="1:11" x14ac:dyDescent="0.2">
      <c r="A5">
        <v>4</v>
      </c>
      <c r="B5">
        <v>2.6075763882226211E-3</v>
      </c>
      <c r="C5" s="14">
        <f>IF(Table1[[#This Row],[WoodDeckSF]]&gt;0,1,0)</f>
        <v>0</v>
      </c>
      <c r="D5" t="str">
        <f t="shared" si="0"/>
        <v>group X</v>
      </c>
      <c r="E5" s="6">
        <v>140000</v>
      </c>
      <c r="G5" s="3" t="s">
        <v>262</v>
      </c>
      <c r="H5" t="s">
        <v>285</v>
      </c>
      <c r="I5" t="s">
        <v>358</v>
      </c>
      <c r="J5" t="s">
        <v>394</v>
      </c>
      <c r="K5" t="s">
        <v>395</v>
      </c>
    </row>
    <row r="6" spans="1:11" x14ac:dyDescent="0.2">
      <c r="A6">
        <v>5</v>
      </c>
      <c r="B6">
        <v>0.10719864751180497</v>
      </c>
      <c r="C6" s="14">
        <f>IF(Table1[[#This Row],[WoodDeckSF]]&gt;0,1,0)</f>
        <v>1</v>
      </c>
      <c r="D6" t="str">
        <f t="shared" si="0"/>
        <v>group X</v>
      </c>
      <c r="E6" s="6">
        <v>250000</v>
      </c>
      <c r="G6" s="4" t="s">
        <v>473</v>
      </c>
      <c r="H6" s="2">
        <v>749</v>
      </c>
      <c r="I6" s="2">
        <v>372</v>
      </c>
      <c r="J6">
        <f>GETPIVOTDATA("Sum of Woodeck Y/N",$G$5,"Group ","group X")/GETPIVOTDATA("Count of Id",$G$5,"Group ","group X")</f>
        <v>0.49666221628838453</v>
      </c>
      <c r="K6">
        <f>SQRT((J6*(1-J6)/GETPIVOTDATA("Count of Id",$G$5,"Group ","group X")))</f>
        <v>1.826919530053522E-2</v>
      </c>
    </row>
    <row r="7" spans="1:11" x14ac:dyDescent="0.2">
      <c r="A7">
        <v>6</v>
      </c>
      <c r="B7">
        <v>0.41246287337387044</v>
      </c>
      <c r="C7" s="14">
        <f>IF(Table1[[#This Row],[WoodDeckSF]]&gt;0,1,0)</f>
        <v>1</v>
      </c>
      <c r="D7" t="str">
        <f t="shared" si="0"/>
        <v>group X</v>
      </c>
      <c r="E7" s="6">
        <v>143000</v>
      </c>
      <c r="G7" s="4" t="s">
        <v>474</v>
      </c>
      <c r="H7" s="2">
        <v>711</v>
      </c>
      <c r="I7" s="2">
        <v>327</v>
      </c>
      <c r="J7">
        <f>GETPIVOTDATA("Sum of Woodeck Y/N",$G$5,"Group ","group Y")/GETPIVOTDATA("Count of Id",$G$5,"Group ","group Y")</f>
        <v>0.45991561181434598</v>
      </c>
      <c r="K7">
        <f>SQRT((J7*(1-J7)/GETPIVOTDATA("Count of Id",$G$5,"Group ","group Y")))</f>
        <v>1.8691109743327314E-2</v>
      </c>
    </row>
    <row r="8" spans="1:11" x14ac:dyDescent="0.2">
      <c r="A8">
        <v>7</v>
      </c>
      <c r="B8">
        <v>0.26401246986751903</v>
      </c>
      <c r="C8" s="14">
        <f>IF(Table1[[#This Row],[WoodDeckSF]]&gt;0,1,0)</f>
        <v>1</v>
      </c>
      <c r="D8" t="str">
        <f t="shared" si="0"/>
        <v>group X</v>
      </c>
      <c r="E8" s="6">
        <v>307000</v>
      </c>
      <c r="G8" s="4" t="s">
        <v>263</v>
      </c>
      <c r="H8" s="2">
        <v>1460</v>
      </c>
      <c r="I8" s="2">
        <v>699</v>
      </c>
    </row>
    <row r="9" spans="1:11" x14ac:dyDescent="0.2">
      <c r="A9">
        <v>8</v>
      </c>
      <c r="B9">
        <v>0.97408846757170198</v>
      </c>
      <c r="C9" s="14">
        <f>IF(Table1[[#This Row],[WoodDeckSF]]&gt;0,1,0)</f>
        <v>1</v>
      </c>
      <c r="D9" t="str">
        <f t="shared" si="0"/>
        <v>group Y</v>
      </c>
      <c r="E9" s="6">
        <v>200000</v>
      </c>
    </row>
    <row r="10" spans="1:11" x14ac:dyDescent="0.2">
      <c r="A10">
        <v>9</v>
      </c>
      <c r="B10">
        <v>0.51121234394323412</v>
      </c>
      <c r="C10" s="14">
        <f>IF(Table1[[#This Row],[WoodDeckSF]]&gt;0,1,0)</f>
        <v>1</v>
      </c>
      <c r="D10" t="str">
        <f t="shared" si="0"/>
        <v>group Y</v>
      </c>
      <c r="E10" s="6">
        <v>129900</v>
      </c>
    </row>
    <row r="11" spans="1:11" x14ac:dyDescent="0.2">
      <c r="A11">
        <v>10</v>
      </c>
      <c r="B11">
        <v>0.28219404061026809</v>
      </c>
      <c r="C11" s="14">
        <f>IF(Table1[[#This Row],[WoodDeckSF]]&gt;0,1,0)</f>
        <v>0</v>
      </c>
      <c r="D11" t="str">
        <f t="shared" si="0"/>
        <v>group X</v>
      </c>
      <c r="E11" s="6">
        <v>118000</v>
      </c>
      <c r="G11" s="4" t="s">
        <v>475</v>
      </c>
      <c r="H11">
        <f>J7-J6</f>
        <v>-3.6746604474038547E-2</v>
      </c>
    </row>
    <row r="12" spans="1:11" x14ac:dyDescent="0.2">
      <c r="A12">
        <v>11</v>
      </c>
      <c r="B12">
        <v>0.7686220177092643</v>
      </c>
      <c r="C12" s="14">
        <f>IF(Table1[[#This Row],[WoodDeckSF]]&gt;0,1,0)</f>
        <v>0</v>
      </c>
      <c r="D12" t="str">
        <f t="shared" si="0"/>
        <v>group Y</v>
      </c>
      <c r="E12" s="6">
        <v>129500</v>
      </c>
      <c r="G12" s="4" t="s">
        <v>476</v>
      </c>
      <c r="H12">
        <f>SUMPRODUCT(H6:H7,J6:J7)/SUM(H6:H7)</f>
        <v>0.47876712328767124</v>
      </c>
    </row>
    <row r="13" spans="1:11" x14ac:dyDescent="0.2">
      <c r="A13">
        <v>12</v>
      </c>
      <c r="B13">
        <v>0.18927707690440443</v>
      </c>
      <c r="C13" s="14">
        <f>IF(Table1[[#This Row],[WoodDeckSF]]&gt;0,1,0)</f>
        <v>1</v>
      </c>
      <c r="D13" t="str">
        <f t="shared" si="0"/>
        <v>group X</v>
      </c>
      <c r="E13" s="6">
        <v>345000</v>
      </c>
      <c r="G13" s="4" t="s">
        <v>464</v>
      </c>
      <c r="H13">
        <f>SQRT((((J6*(1-J6)/GETPIVOTDATA("Count of Id",$G$5,"Group ","group X"))+(J7*(1-J7)/GETPIVOTDATA("Count of Id",$G$5,"Group ","group Y")))))</f>
        <v>2.6136585093814443E-2</v>
      </c>
    </row>
    <row r="14" spans="1:11" x14ac:dyDescent="0.2">
      <c r="A14">
        <v>13</v>
      </c>
      <c r="B14">
        <v>0.72736298481864403</v>
      </c>
      <c r="C14" s="14">
        <f>IF(Table1[[#This Row],[WoodDeckSF]]&gt;0,1,0)</f>
        <v>1</v>
      </c>
      <c r="D14" t="str">
        <f t="shared" si="0"/>
        <v>group Y</v>
      </c>
      <c r="E14" s="6">
        <v>144000</v>
      </c>
      <c r="G14" s="4" t="s">
        <v>477</v>
      </c>
      <c r="H14">
        <f>H11/H13</f>
        <v>-1.4059451279553388</v>
      </c>
    </row>
    <row r="15" spans="1:11" x14ac:dyDescent="0.2">
      <c r="A15">
        <v>14</v>
      </c>
      <c r="B15">
        <v>0.51562715112444213</v>
      </c>
      <c r="C15" s="14">
        <f>IF(Table1[[#This Row],[WoodDeckSF]]&gt;0,1,0)</f>
        <v>1</v>
      </c>
      <c r="D15" t="str">
        <f t="shared" si="0"/>
        <v>group Y</v>
      </c>
      <c r="E15" s="6">
        <v>279500</v>
      </c>
      <c r="G15" s="4"/>
    </row>
    <row r="16" spans="1:11" x14ac:dyDescent="0.2">
      <c r="A16">
        <v>15</v>
      </c>
      <c r="B16">
        <v>0.37664852019331108</v>
      </c>
      <c r="C16" s="14">
        <f>IF(Table1[[#This Row],[WoodDeckSF]]&gt;0,1,0)</f>
        <v>0</v>
      </c>
      <c r="D16" t="str">
        <f t="shared" si="0"/>
        <v>group X</v>
      </c>
      <c r="E16" s="6">
        <v>157000</v>
      </c>
      <c r="G16" s="4" t="s">
        <v>478</v>
      </c>
    </row>
    <row r="17" spans="1:7" x14ac:dyDescent="0.2">
      <c r="A17">
        <v>16</v>
      </c>
      <c r="B17">
        <v>0.28205605999584049</v>
      </c>
      <c r="C17" s="14">
        <f>IF(Table1[[#This Row],[WoodDeckSF]]&gt;0,1,0)</f>
        <v>1</v>
      </c>
      <c r="D17" t="str">
        <f t="shared" si="0"/>
        <v>group X</v>
      </c>
      <c r="E17" s="6">
        <v>132000</v>
      </c>
      <c r="G17" s="4"/>
    </row>
    <row r="18" spans="1:7" ht="34" x14ac:dyDescent="0.2">
      <c r="A18">
        <v>17</v>
      </c>
      <c r="B18">
        <v>0.71165641119715828</v>
      </c>
      <c r="C18" s="14">
        <f>IF(Table1[[#This Row],[WoodDeckSF]]&gt;0,1,0)</f>
        <v>0</v>
      </c>
      <c r="D18" t="str">
        <f t="shared" si="0"/>
        <v>group Y</v>
      </c>
      <c r="E18" s="6">
        <v>149000</v>
      </c>
      <c r="G18" s="38" t="s">
        <v>465</v>
      </c>
    </row>
    <row r="19" spans="1:7" x14ac:dyDescent="0.2">
      <c r="A19">
        <v>18</v>
      </c>
      <c r="B19">
        <v>0.88638657538160137</v>
      </c>
      <c r="C19" s="14">
        <f>IF(Table1[[#This Row],[WoodDeckSF]]&gt;0,1,0)</f>
        <v>0</v>
      </c>
      <c r="D19" t="str">
        <f t="shared" si="0"/>
        <v>group Y</v>
      </c>
      <c r="E19" s="6">
        <v>90000</v>
      </c>
      <c r="G19" s="4" t="s">
        <v>479</v>
      </c>
    </row>
    <row r="20" spans="1:7" x14ac:dyDescent="0.2">
      <c r="A20">
        <v>19</v>
      </c>
      <c r="B20">
        <v>0.50171900299685723</v>
      </c>
      <c r="C20" s="14">
        <f>IF(Table1[[#This Row],[WoodDeckSF]]&gt;0,1,0)</f>
        <v>0</v>
      </c>
      <c r="D20" t="str">
        <f t="shared" si="0"/>
        <v>group Y</v>
      </c>
      <c r="E20" s="6">
        <v>159000</v>
      </c>
      <c r="G20" s="4" t="s">
        <v>480</v>
      </c>
    </row>
    <row r="21" spans="1:7" x14ac:dyDescent="0.2">
      <c r="A21">
        <v>20</v>
      </c>
      <c r="B21">
        <v>0.98218715904061882</v>
      </c>
      <c r="C21" s="14">
        <f>IF(Table1[[#This Row],[WoodDeckSF]]&gt;0,1,0)</f>
        <v>0</v>
      </c>
      <c r="D21" t="str">
        <f t="shared" si="0"/>
        <v>group Y</v>
      </c>
      <c r="E21" s="6">
        <v>139000</v>
      </c>
    </row>
    <row r="22" spans="1:7" x14ac:dyDescent="0.2">
      <c r="A22">
        <v>21</v>
      </c>
      <c r="B22">
        <v>0.52092242813416112</v>
      </c>
      <c r="C22" s="14">
        <f>IF(Table1[[#This Row],[WoodDeckSF]]&gt;0,1,0)</f>
        <v>1</v>
      </c>
      <c r="D22" t="str">
        <f t="shared" si="0"/>
        <v>group Y</v>
      </c>
      <c r="E22" s="6">
        <v>325300</v>
      </c>
    </row>
    <row r="23" spans="1:7" x14ac:dyDescent="0.2">
      <c r="A23">
        <v>22</v>
      </c>
      <c r="B23">
        <v>0.39368265584968065</v>
      </c>
      <c r="C23" s="14">
        <f>IF(Table1[[#This Row],[WoodDeckSF]]&gt;0,1,0)</f>
        <v>0</v>
      </c>
      <c r="D23" t="str">
        <f t="shared" si="0"/>
        <v>group X</v>
      </c>
      <c r="E23" s="6">
        <v>139400</v>
      </c>
    </row>
    <row r="24" spans="1:7" x14ac:dyDescent="0.2">
      <c r="A24">
        <v>23</v>
      </c>
      <c r="B24">
        <v>0.17552965117594388</v>
      </c>
      <c r="C24" s="14">
        <f>IF(Table1[[#This Row],[WoodDeckSF]]&gt;0,1,0)</f>
        <v>1</v>
      </c>
      <c r="D24" t="str">
        <f t="shared" si="0"/>
        <v>group X</v>
      </c>
      <c r="E24" s="6">
        <v>230000</v>
      </c>
    </row>
    <row r="25" spans="1:7" x14ac:dyDescent="0.2">
      <c r="A25">
        <v>24</v>
      </c>
      <c r="B25">
        <v>0.26331689966106497</v>
      </c>
      <c r="C25" s="14">
        <f>IF(Table1[[#This Row],[WoodDeckSF]]&gt;0,1,0)</f>
        <v>1</v>
      </c>
      <c r="D25" t="str">
        <f t="shared" si="0"/>
        <v>group X</v>
      </c>
      <c r="E25" s="6">
        <v>129900</v>
      </c>
    </row>
    <row r="26" spans="1:7" x14ac:dyDescent="0.2">
      <c r="A26">
        <v>25</v>
      </c>
      <c r="B26">
        <v>0.41269501725420144</v>
      </c>
      <c r="C26" s="14">
        <f>IF(Table1[[#This Row],[WoodDeckSF]]&gt;0,1,0)</f>
        <v>1</v>
      </c>
      <c r="D26" t="str">
        <f t="shared" si="0"/>
        <v>group X</v>
      </c>
      <c r="E26" s="6">
        <v>154000</v>
      </c>
    </row>
    <row r="27" spans="1:7" x14ac:dyDescent="0.2">
      <c r="A27">
        <v>26</v>
      </c>
      <c r="B27">
        <v>0.35558578288870213</v>
      </c>
      <c r="C27" s="14">
        <f>IF(Table1[[#This Row],[WoodDeckSF]]&gt;0,1,0)</f>
        <v>0</v>
      </c>
      <c r="D27" t="str">
        <f t="shared" si="0"/>
        <v>group X</v>
      </c>
      <c r="E27" s="6">
        <v>256300</v>
      </c>
    </row>
    <row r="28" spans="1:7" x14ac:dyDescent="0.2">
      <c r="A28">
        <v>27</v>
      </c>
      <c r="B28">
        <v>0.28389978473361666</v>
      </c>
      <c r="C28" s="14">
        <f>IF(Table1[[#This Row],[WoodDeckSF]]&gt;0,1,0)</f>
        <v>1</v>
      </c>
      <c r="D28" t="str">
        <f t="shared" si="0"/>
        <v>group X</v>
      </c>
      <c r="E28" s="6">
        <v>134800</v>
      </c>
    </row>
    <row r="29" spans="1:7" x14ac:dyDescent="0.2">
      <c r="A29">
        <v>28</v>
      </c>
      <c r="B29">
        <v>0.51649492049206891</v>
      </c>
      <c r="C29" s="14">
        <f>IF(Table1[[#This Row],[WoodDeckSF]]&gt;0,1,0)</f>
        <v>0</v>
      </c>
      <c r="D29" t="str">
        <f t="shared" si="0"/>
        <v>group Y</v>
      </c>
      <c r="E29" s="6">
        <v>306000</v>
      </c>
    </row>
    <row r="30" spans="1:7" x14ac:dyDescent="0.2">
      <c r="A30">
        <v>29</v>
      </c>
      <c r="B30">
        <v>0.81790512862874443</v>
      </c>
      <c r="C30" s="14">
        <f>IF(Table1[[#This Row],[WoodDeckSF]]&gt;0,1,0)</f>
        <v>1</v>
      </c>
      <c r="D30" t="str">
        <f t="shared" si="0"/>
        <v>group Y</v>
      </c>
      <c r="E30" s="6">
        <v>207500</v>
      </c>
    </row>
    <row r="31" spans="1:7" x14ac:dyDescent="0.2">
      <c r="A31">
        <v>30</v>
      </c>
      <c r="B31">
        <v>0.45174228708428188</v>
      </c>
      <c r="C31" s="14">
        <f>IF(Table1[[#This Row],[WoodDeckSF]]&gt;0,1,0)</f>
        <v>1</v>
      </c>
      <c r="D31" t="str">
        <f t="shared" si="0"/>
        <v>group X</v>
      </c>
      <c r="E31" s="6">
        <v>68500</v>
      </c>
    </row>
    <row r="32" spans="1:7" x14ac:dyDescent="0.2">
      <c r="A32">
        <v>31</v>
      </c>
      <c r="B32">
        <v>0.26556711401944988</v>
      </c>
      <c r="C32" s="14">
        <f>IF(Table1[[#This Row],[WoodDeckSF]]&gt;0,1,0)</f>
        <v>0</v>
      </c>
      <c r="D32" t="str">
        <f t="shared" si="0"/>
        <v>group X</v>
      </c>
      <c r="E32" s="6">
        <v>40000</v>
      </c>
    </row>
    <row r="33" spans="1:5" x14ac:dyDescent="0.2">
      <c r="A33">
        <v>32</v>
      </c>
      <c r="B33">
        <v>0.10073338055924785</v>
      </c>
      <c r="C33" s="14">
        <f>IF(Table1[[#This Row],[WoodDeckSF]]&gt;0,1,0)</f>
        <v>0</v>
      </c>
      <c r="D33" t="str">
        <f t="shared" si="0"/>
        <v>group X</v>
      </c>
      <c r="E33" s="6">
        <v>149350</v>
      </c>
    </row>
    <row r="34" spans="1:5" x14ac:dyDescent="0.2">
      <c r="A34">
        <v>33</v>
      </c>
      <c r="B34">
        <v>0.92611929953836347</v>
      </c>
      <c r="C34" s="14">
        <f>IF(Table1[[#This Row],[WoodDeckSF]]&gt;0,1,0)</f>
        <v>0</v>
      </c>
      <c r="D34" t="str">
        <f t="shared" si="0"/>
        <v>group Y</v>
      </c>
      <c r="E34" s="6">
        <v>179900</v>
      </c>
    </row>
    <row r="35" spans="1:5" x14ac:dyDescent="0.2">
      <c r="A35">
        <v>34</v>
      </c>
      <c r="B35">
        <v>0.52241311692603321</v>
      </c>
      <c r="C35" s="14">
        <f>IF(Table1[[#This Row],[WoodDeckSF]]&gt;0,1,0)</f>
        <v>0</v>
      </c>
      <c r="D35" t="str">
        <f t="shared" si="0"/>
        <v>group Y</v>
      </c>
      <c r="E35" s="6">
        <v>165500</v>
      </c>
    </row>
    <row r="36" spans="1:5" x14ac:dyDescent="0.2">
      <c r="A36">
        <v>35</v>
      </c>
      <c r="B36">
        <v>0.2111760131634971</v>
      </c>
      <c r="C36" s="14">
        <f>IF(Table1[[#This Row],[WoodDeckSF]]&gt;0,1,0)</f>
        <v>1</v>
      </c>
      <c r="D36" t="str">
        <f t="shared" si="0"/>
        <v>group X</v>
      </c>
      <c r="E36" s="6">
        <v>277500</v>
      </c>
    </row>
    <row r="37" spans="1:5" x14ac:dyDescent="0.2">
      <c r="A37">
        <v>36</v>
      </c>
      <c r="B37">
        <v>0.70050401535771678</v>
      </c>
      <c r="C37" s="14">
        <f>IF(Table1[[#This Row],[WoodDeckSF]]&gt;0,1,0)</f>
        <v>1</v>
      </c>
      <c r="D37" t="str">
        <f t="shared" si="0"/>
        <v>group Y</v>
      </c>
      <c r="E37" s="6">
        <v>309000</v>
      </c>
    </row>
    <row r="38" spans="1:5" x14ac:dyDescent="0.2">
      <c r="A38">
        <v>37</v>
      </c>
      <c r="B38">
        <v>5.0173202271054707E-2</v>
      </c>
      <c r="C38" s="14">
        <f>IF(Table1[[#This Row],[WoodDeckSF]]&gt;0,1,0)</f>
        <v>1</v>
      </c>
      <c r="D38" t="str">
        <f t="shared" si="0"/>
        <v>group X</v>
      </c>
      <c r="E38" s="6">
        <v>145000</v>
      </c>
    </row>
    <row r="39" spans="1:5" x14ac:dyDescent="0.2">
      <c r="A39">
        <v>38</v>
      </c>
      <c r="B39">
        <v>0.4749204819102486</v>
      </c>
      <c r="C39" s="14">
        <f>IF(Table1[[#This Row],[WoodDeckSF]]&gt;0,1,0)</f>
        <v>0</v>
      </c>
      <c r="D39" t="str">
        <f t="shared" si="0"/>
        <v>group X</v>
      </c>
      <c r="E39" s="6">
        <v>153000</v>
      </c>
    </row>
    <row r="40" spans="1:5" x14ac:dyDescent="0.2">
      <c r="A40">
        <v>39</v>
      </c>
      <c r="B40">
        <v>0.46394662965478872</v>
      </c>
      <c r="C40" s="14">
        <f>IF(Table1[[#This Row],[WoodDeckSF]]&gt;0,1,0)</f>
        <v>0</v>
      </c>
      <c r="D40" t="str">
        <f t="shared" si="0"/>
        <v>group X</v>
      </c>
      <c r="E40" s="6">
        <v>109000</v>
      </c>
    </row>
    <row r="41" spans="1:5" x14ac:dyDescent="0.2">
      <c r="A41">
        <v>40</v>
      </c>
      <c r="B41">
        <v>0.29570538354342546</v>
      </c>
      <c r="C41" s="14">
        <f>IF(Table1[[#This Row],[WoodDeckSF]]&gt;0,1,0)</f>
        <v>0</v>
      </c>
      <c r="D41" t="str">
        <f t="shared" si="0"/>
        <v>group X</v>
      </c>
      <c r="E41" s="6">
        <v>82000</v>
      </c>
    </row>
    <row r="42" spans="1:5" x14ac:dyDescent="0.2">
      <c r="A42">
        <v>41</v>
      </c>
      <c r="B42">
        <v>0.95641025730012397</v>
      </c>
      <c r="C42" s="14">
        <f>IF(Table1[[#This Row],[WoodDeckSF]]&gt;0,1,0)</f>
        <v>0</v>
      </c>
      <c r="D42" t="str">
        <f t="shared" si="0"/>
        <v>group Y</v>
      </c>
      <c r="E42" s="6">
        <v>160000</v>
      </c>
    </row>
    <row r="43" spans="1:5" x14ac:dyDescent="0.2">
      <c r="A43">
        <v>42</v>
      </c>
      <c r="B43">
        <v>0.82215089782392203</v>
      </c>
      <c r="C43" s="14">
        <f>IF(Table1[[#This Row],[WoodDeckSF]]&gt;0,1,0)</f>
        <v>0</v>
      </c>
      <c r="D43" t="str">
        <f t="shared" si="0"/>
        <v>group Y</v>
      </c>
      <c r="E43" s="6">
        <v>170000</v>
      </c>
    </row>
    <row r="44" spans="1:5" x14ac:dyDescent="0.2">
      <c r="A44">
        <v>43</v>
      </c>
      <c r="B44">
        <v>0.66944443629590622</v>
      </c>
      <c r="C44" s="14">
        <f>IF(Table1[[#This Row],[WoodDeckSF]]&gt;0,1,0)</f>
        <v>1</v>
      </c>
      <c r="D44" t="str">
        <f t="shared" si="0"/>
        <v>group Y</v>
      </c>
      <c r="E44" s="6">
        <v>144000</v>
      </c>
    </row>
    <row r="45" spans="1:5" x14ac:dyDescent="0.2">
      <c r="A45">
        <v>44</v>
      </c>
      <c r="B45">
        <v>0.67524185161590955</v>
      </c>
      <c r="C45" s="14">
        <f>IF(Table1[[#This Row],[WoodDeckSF]]&gt;0,1,0)</f>
        <v>1</v>
      </c>
      <c r="D45" t="str">
        <f t="shared" si="0"/>
        <v>group Y</v>
      </c>
      <c r="E45" s="6">
        <v>130250</v>
      </c>
    </row>
    <row r="46" spans="1:5" x14ac:dyDescent="0.2">
      <c r="A46">
        <v>45</v>
      </c>
      <c r="B46">
        <v>0.49224751598182093</v>
      </c>
      <c r="C46" s="14">
        <f>IF(Table1[[#This Row],[WoodDeckSF]]&gt;0,1,0)</f>
        <v>0</v>
      </c>
      <c r="D46" t="str">
        <f t="shared" si="0"/>
        <v>group X</v>
      </c>
      <c r="E46" s="6">
        <v>141000</v>
      </c>
    </row>
    <row r="47" spans="1:5" x14ac:dyDescent="0.2">
      <c r="A47">
        <v>46</v>
      </c>
      <c r="B47">
        <v>0.6922459369643359</v>
      </c>
      <c r="C47" s="14">
        <f>IF(Table1[[#This Row],[WoodDeckSF]]&gt;0,1,0)</f>
        <v>1</v>
      </c>
      <c r="D47" t="str">
        <f t="shared" si="0"/>
        <v>group Y</v>
      </c>
      <c r="E47" s="6">
        <v>319900</v>
      </c>
    </row>
    <row r="48" spans="1:5" x14ac:dyDescent="0.2">
      <c r="A48">
        <v>47</v>
      </c>
      <c r="B48">
        <v>0.42865849472128803</v>
      </c>
      <c r="C48" s="14">
        <f>IF(Table1[[#This Row],[WoodDeckSF]]&gt;0,1,0)</f>
        <v>1</v>
      </c>
      <c r="D48" t="str">
        <f t="shared" si="0"/>
        <v>group X</v>
      </c>
      <c r="E48" s="6">
        <v>239686</v>
      </c>
    </row>
    <row r="49" spans="1:5" x14ac:dyDescent="0.2">
      <c r="A49">
        <v>48</v>
      </c>
      <c r="B49">
        <v>0.80542970457107776</v>
      </c>
      <c r="C49" s="14">
        <f>IF(Table1[[#This Row],[WoodDeckSF]]&gt;0,1,0)</f>
        <v>0</v>
      </c>
      <c r="D49" t="str">
        <f t="shared" si="0"/>
        <v>group Y</v>
      </c>
      <c r="E49" s="6">
        <v>249700</v>
      </c>
    </row>
    <row r="50" spans="1:5" x14ac:dyDescent="0.2">
      <c r="A50">
        <v>49</v>
      </c>
      <c r="B50">
        <v>0.54925218695295108</v>
      </c>
      <c r="C50" s="14">
        <f>IF(Table1[[#This Row],[WoodDeckSF]]&gt;0,1,0)</f>
        <v>0</v>
      </c>
      <c r="D50" t="str">
        <f t="shared" si="0"/>
        <v>group Y</v>
      </c>
      <c r="E50" s="6">
        <v>113000</v>
      </c>
    </row>
    <row r="51" spans="1:5" x14ac:dyDescent="0.2">
      <c r="A51">
        <v>50</v>
      </c>
      <c r="B51">
        <v>0.68799957954292479</v>
      </c>
      <c r="C51" s="14">
        <f>IF(Table1[[#This Row],[WoodDeckSF]]&gt;0,1,0)</f>
        <v>0</v>
      </c>
      <c r="D51" t="str">
        <f t="shared" si="0"/>
        <v>group Y</v>
      </c>
      <c r="E51" s="6">
        <v>127000</v>
      </c>
    </row>
    <row r="52" spans="1:5" x14ac:dyDescent="0.2">
      <c r="A52">
        <v>51</v>
      </c>
      <c r="B52">
        <v>0.90883340775390864</v>
      </c>
      <c r="C52" s="14">
        <f>IF(Table1[[#This Row],[WoodDeckSF]]&gt;0,1,0)</f>
        <v>0</v>
      </c>
      <c r="D52" t="str">
        <f t="shared" si="0"/>
        <v>group Y</v>
      </c>
      <c r="E52" s="6">
        <v>177000</v>
      </c>
    </row>
    <row r="53" spans="1:5" x14ac:dyDescent="0.2">
      <c r="A53">
        <v>52</v>
      </c>
      <c r="B53">
        <v>0.82228277193361754</v>
      </c>
      <c r="C53" s="14">
        <f>IF(Table1[[#This Row],[WoodDeckSF]]&gt;0,1,0)</f>
        <v>1</v>
      </c>
      <c r="D53" t="str">
        <f t="shared" si="0"/>
        <v>group Y</v>
      </c>
      <c r="E53" s="6">
        <v>114500</v>
      </c>
    </row>
    <row r="54" spans="1:5" x14ac:dyDescent="0.2">
      <c r="A54">
        <v>53</v>
      </c>
      <c r="B54">
        <v>0.14482665000250228</v>
      </c>
      <c r="C54" s="14">
        <f>IF(Table1[[#This Row],[WoodDeckSF]]&gt;0,1,0)</f>
        <v>1</v>
      </c>
      <c r="D54" t="str">
        <f t="shared" si="0"/>
        <v>group X</v>
      </c>
      <c r="E54" s="6">
        <v>110000</v>
      </c>
    </row>
    <row r="55" spans="1:5" x14ac:dyDescent="0.2">
      <c r="A55">
        <v>54</v>
      </c>
      <c r="B55">
        <v>0.22148420577785577</v>
      </c>
      <c r="C55" s="14">
        <f>IF(Table1[[#This Row],[WoodDeckSF]]&gt;0,1,0)</f>
        <v>1</v>
      </c>
      <c r="D55" t="str">
        <f t="shared" si="0"/>
        <v>group X</v>
      </c>
      <c r="E55" s="6">
        <v>385000</v>
      </c>
    </row>
    <row r="56" spans="1:5" x14ac:dyDescent="0.2">
      <c r="A56">
        <v>55</v>
      </c>
      <c r="B56">
        <v>0.2182339406803514</v>
      </c>
      <c r="C56" s="14">
        <f>IF(Table1[[#This Row],[WoodDeckSF]]&gt;0,1,0)</f>
        <v>0</v>
      </c>
      <c r="D56" t="str">
        <f t="shared" si="0"/>
        <v>group X</v>
      </c>
      <c r="E56" s="6">
        <v>130000</v>
      </c>
    </row>
    <row r="57" spans="1:5" x14ac:dyDescent="0.2">
      <c r="A57">
        <v>56</v>
      </c>
      <c r="B57">
        <v>0.64649511699771278</v>
      </c>
      <c r="C57" s="14">
        <f>IF(Table1[[#This Row],[WoodDeckSF]]&gt;0,1,0)</f>
        <v>0</v>
      </c>
      <c r="D57" t="str">
        <f t="shared" si="0"/>
        <v>group Y</v>
      </c>
      <c r="E57" s="6">
        <v>180500</v>
      </c>
    </row>
    <row r="58" spans="1:5" x14ac:dyDescent="0.2">
      <c r="A58">
        <v>57</v>
      </c>
      <c r="B58">
        <v>0.77434941147050562</v>
      </c>
      <c r="C58" s="14">
        <f>IF(Table1[[#This Row],[WoodDeckSF]]&gt;0,1,0)</f>
        <v>1</v>
      </c>
      <c r="D58" t="str">
        <f t="shared" si="0"/>
        <v>group Y</v>
      </c>
      <c r="E58" s="6">
        <v>172500</v>
      </c>
    </row>
    <row r="59" spans="1:5" x14ac:dyDescent="0.2">
      <c r="A59">
        <v>58</v>
      </c>
      <c r="B59">
        <v>0.42227259373421666</v>
      </c>
      <c r="C59" s="14">
        <f>IF(Table1[[#This Row],[WoodDeckSF]]&gt;0,1,0)</f>
        <v>0</v>
      </c>
      <c r="D59" t="str">
        <f t="shared" si="0"/>
        <v>group X</v>
      </c>
      <c r="E59" s="6">
        <v>196500</v>
      </c>
    </row>
    <row r="60" spans="1:5" x14ac:dyDescent="0.2">
      <c r="A60">
        <v>59</v>
      </c>
      <c r="B60">
        <v>0.50916840140820252</v>
      </c>
      <c r="C60" s="14">
        <f>IF(Table1[[#This Row],[WoodDeckSF]]&gt;0,1,0)</f>
        <v>1</v>
      </c>
      <c r="D60" t="str">
        <f t="shared" si="0"/>
        <v>group Y</v>
      </c>
      <c r="E60" s="6">
        <v>438780</v>
      </c>
    </row>
    <row r="61" spans="1:5" x14ac:dyDescent="0.2">
      <c r="A61">
        <v>60</v>
      </c>
      <c r="B61">
        <v>0.72510302675939975</v>
      </c>
      <c r="C61" s="14">
        <f>IF(Table1[[#This Row],[WoodDeckSF]]&gt;0,1,0)</f>
        <v>1</v>
      </c>
      <c r="D61" t="str">
        <f t="shared" si="0"/>
        <v>group Y</v>
      </c>
      <c r="E61" s="6">
        <v>124900</v>
      </c>
    </row>
    <row r="62" spans="1:5" x14ac:dyDescent="0.2">
      <c r="A62">
        <v>61</v>
      </c>
      <c r="B62">
        <v>0.61348729323174622</v>
      </c>
      <c r="C62" s="14">
        <f>IF(Table1[[#This Row],[WoodDeckSF]]&gt;0,1,0)</f>
        <v>0</v>
      </c>
      <c r="D62" t="str">
        <f t="shared" si="0"/>
        <v>group Y</v>
      </c>
      <c r="E62" s="6">
        <v>158000</v>
      </c>
    </row>
    <row r="63" spans="1:5" x14ac:dyDescent="0.2">
      <c r="A63">
        <v>62</v>
      </c>
      <c r="B63">
        <v>0.44383828289850646</v>
      </c>
      <c r="C63" s="14">
        <f>IF(Table1[[#This Row],[WoodDeckSF]]&gt;0,1,0)</f>
        <v>0</v>
      </c>
      <c r="D63" t="str">
        <f t="shared" si="0"/>
        <v>group X</v>
      </c>
      <c r="E63" s="6">
        <v>101000</v>
      </c>
    </row>
    <row r="64" spans="1:5" x14ac:dyDescent="0.2">
      <c r="A64">
        <v>63</v>
      </c>
      <c r="B64">
        <v>0.19572634796797062</v>
      </c>
      <c r="C64" s="14">
        <f>IF(Table1[[#This Row],[WoodDeckSF]]&gt;0,1,0)</f>
        <v>1</v>
      </c>
      <c r="D64" t="str">
        <f t="shared" si="0"/>
        <v>group X</v>
      </c>
      <c r="E64" s="6">
        <v>202500</v>
      </c>
    </row>
    <row r="65" spans="1:5" x14ac:dyDescent="0.2">
      <c r="A65">
        <v>64</v>
      </c>
      <c r="B65">
        <v>0.33107681906887443</v>
      </c>
      <c r="C65" s="14">
        <f>IF(Table1[[#This Row],[WoodDeckSF]]&gt;0,1,0)</f>
        <v>1</v>
      </c>
      <c r="D65" t="str">
        <f t="shared" si="0"/>
        <v>group X</v>
      </c>
      <c r="E65" s="6">
        <v>140000</v>
      </c>
    </row>
    <row r="66" spans="1:5" x14ac:dyDescent="0.2">
      <c r="A66">
        <v>65</v>
      </c>
      <c r="B66">
        <v>0.91501517816403488</v>
      </c>
      <c r="C66" s="14">
        <f>IF(Table1[[#This Row],[WoodDeckSF]]&gt;0,1,0)</f>
        <v>1</v>
      </c>
      <c r="D66" t="str">
        <f t="shared" si="0"/>
        <v>group Y</v>
      </c>
      <c r="E66" s="6">
        <v>219500</v>
      </c>
    </row>
    <row r="67" spans="1:5" x14ac:dyDescent="0.2">
      <c r="A67">
        <v>66</v>
      </c>
      <c r="B67">
        <v>0.42690244224225693</v>
      </c>
      <c r="C67" s="14">
        <f>IF(Table1[[#This Row],[WoodDeckSF]]&gt;0,1,0)</f>
        <v>1</v>
      </c>
      <c r="D67" t="str">
        <f t="shared" ref="D67:D130" si="1">IF(B67&lt;0.5,"group X", "group Y")</f>
        <v>group X</v>
      </c>
      <c r="E67" s="6">
        <v>317000</v>
      </c>
    </row>
    <row r="68" spans="1:5" x14ac:dyDescent="0.2">
      <c r="A68">
        <v>67</v>
      </c>
      <c r="B68">
        <v>0.5469794785805735</v>
      </c>
      <c r="C68" s="14">
        <f>IF(Table1[[#This Row],[WoodDeckSF]]&gt;0,1,0)</f>
        <v>1</v>
      </c>
      <c r="D68" t="str">
        <f t="shared" si="1"/>
        <v>group Y</v>
      </c>
      <c r="E68" s="6">
        <v>180000</v>
      </c>
    </row>
    <row r="69" spans="1:5" x14ac:dyDescent="0.2">
      <c r="A69">
        <v>68</v>
      </c>
      <c r="B69">
        <v>0.86838499079984488</v>
      </c>
      <c r="C69" s="14">
        <f>IF(Table1[[#This Row],[WoodDeckSF]]&gt;0,1,0)</f>
        <v>1</v>
      </c>
      <c r="D69" t="str">
        <f t="shared" si="1"/>
        <v>group Y</v>
      </c>
      <c r="E69" s="6">
        <v>226000</v>
      </c>
    </row>
    <row r="70" spans="1:5" x14ac:dyDescent="0.2">
      <c r="A70">
        <v>69</v>
      </c>
      <c r="B70">
        <v>0.23780971905543191</v>
      </c>
      <c r="C70" s="14">
        <f>IF(Table1[[#This Row],[WoodDeckSF]]&gt;0,1,0)</f>
        <v>0</v>
      </c>
      <c r="D70" t="str">
        <f t="shared" si="1"/>
        <v>group X</v>
      </c>
      <c r="E70" s="6">
        <v>80000</v>
      </c>
    </row>
    <row r="71" spans="1:5" x14ac:dyDescent="0.2">
      <c r="A71">
        <v>70</v>
      </c>
      <c r="B71">
        <v>0.80168189729137806</v>
      </c>
      <c r="C71" s="14">
        <f>IF(Table1[[#This Row],[WoodDeckSF]]&gt;0,1,0)</f>
        <v>0</v>
      </c>
      <c r="D71" t="str">
        <f t="shared" si="1"/>
        <v>group Y</v>
      </c>
      <c r="E71" s="6">
        <v>225000</v>
      </c>
    </row>
    <row r="72" spans="1:5" x14ac:dyDescent="0.2">
      <c r="A72">
        <v>71</v>
      </c>
      <c r="B72">
        <v>0.80554523346336526</v>
      </c>
      <c r="C72" s="14">
        <f>IF(Table1[[#This Row],[WoodDeckSF]]&gt;0,1,0)</f>
        <v>1</v>
      </c>
      <c r="D72" t="str">
        <f t="shared" si="1"/>
        <v>group Y</v>
      </c>
      <c r="E72" s="6">
        <v>244000</v>
      </c>
    </row>
    <row r="73" spans="1:5" x14ac:dyDescent="0.2">
      <c r="A73">
        <v>72</v>
      </c>
      <c r="B73">
        <v>0.34549771591814604</v>
      </c>
      <c r="C73" s="14">
        <f>IF(Table1[[#This Row],[WoodDeckSF]]&gt;0,1,0)</f>
        <v>0</v>
      </c>
      <c r="D73" t="str">
        <f t="shared" si="1"/>
        <v>group X</v>
      </c>
      <c r="E73" s="6">
        <v>129500</v>
      </c>
    </row>
    <row r="74" spans="1:5" x14ac:dyDescent="0.2">
      <c r="A74">
        <v>73</v>
      </c>
      <c r="B74">
        <v>0.43919836456875727</v>
      </c>
      <c r="C74" s="14">
        <f>IF(Table1[[#This Row],[WoodDeckSF]]&gt;0,1,0)</f>
        <v>0</v>
      </c>
      <c r="D74" t="str">
        <f t="shared" si="1"/>
        <v>group X</v>
      </c>
      <c r="E74" s="6">
        <v>185000</v>
      </c>
    </row>
    <row r="75" spans="1:5" x14ac:dyDescent="0.2">
      <c r="A75">
        <v>74</v>
      </c>
      <c r="B75">
        <v>0.86884204610020577</v>
      </c>
      <c r="C75" s="14">
        <f>IF(Table1[[#This Row],[WoodDeckSF]]&gt;0,1,0)</f>
        <v>0</v>
      </c>
      <c r="D75" t="str">
        <f t="shared" si="1"/>
        <v>group Y</v>
      </c>
      <c r="E75" s="6">
        <v>144900</v>
      </c>
    </row>
    <row r="76" spans="1:5" x14ac:dyDescent="0.2">
      <c r="A76">
        <v>75</v>
      </c>
      <c r="B76">
        <v>0.25771625989687741</v>
      </c>
      <c r="C76" s="14">
        <f>IF(Table1[[#This Row],[WoodDeckSF]]&gt;0,1,0)</f>
        <v>0</v>
      </c>
      <c r="D76" t="str">
        <f t="shared" si="1"/>
        <v>group X</v>
      </c>
      <c r="E76" s="6">
        <v>107400</v>
      </c>
    </row>
    <row r="77" spans="1:5" x14ac:dyDescent="0.2">
      <c r="A77">
        <v>76</v>
      </c>
      <c r="B77">
        <v>9.3657847091602964E-2</v>
      </c>
      <c r="C77" s="14">
        <f>IF(Table1[[#This Row],[WoodDeckSF]]&gt;0,1,0)</f>
        <v>1</v>
      </c>
      <c r="D77" t="str">
        <f t="shared" si="1"/>
        <v>group X</v>
      </c>
      <c r="E77" s="6">
        <v>91000</v>
      </c>
    </row>
    <row r="78" spans="1:5" x14ac:dyDescent="0.2">
      <c r="A78">
        <v>77</v>
      </c>
      <c r="B78">
        <v>0.40104325755777159</v>
      </c>
      <c r="C78" s="14">
        <f>IF(Table1[[#This Row],[WoodDeckSF]]&gt;0,1,0)</f>
        <v>0</v>
      </c>
      <c r="D78" t="str">
        <f t="shared" si="1"/>
        <v>group X</v>
      </c>
      <c r="E78" s="6">
        <v>135750</v>
      </c>
    </row>
    <row r="79" spans="1:5" x14ac:dyDescent="0.2">
      <c r="A79">
        <v>78</v>
      </c>
      <c r="B79">
        <v>0.54101495255157217</v>
      </c>
      <c r="C79" s="14">
        <f>IF(Table1[[#This Row],[WoodDeckSF]]&gt;0,1,0)</f>
        <v>0</v>
      </c>
      <c r="D79" t="str">
        <f t="shared" si="1"/>
        <v>group Y</v>
      </c>
      <c r="E79" s="6">
        <v>127000</v>
      </c>
    </row>
    <row r="80" spans="1:5" x14ac:dyDescent="0.2">
      <c r="A80">
        <v>79</v>
      </c>
      <c r="B80">
        <v>0.20279057742889683</v>
      </c>
      <c r="C80" s="14">
        <f>IF(Table1[[#This Row],[WoodDeckSF]]&gt;0,1,0)</f>
        <v>0</v>
      </c>
      <c r="D80" t="str">
        <f t="shared" si="1"/>
        <v>group X</v>
      </c>
      <c r="E80" s="6">
        <v>136500</v>
      </c>
    </row>
    <row r="81" spans="1:5" x14ac:dyDescent="0.2">
      <c r="A81">
        <v>80</v>
      </c>
      <c r="B81">
        <v>0.29653692212402649</v>
      </c>
      <c r="C81" s="14">
        <f>IF(Table1[[#This Row],[WoodDeckSF]]&gt;0,1,0)</f>
        <v>1</v>
      </c>
      <c r="D81" t="str">
        <f t="shared" si="1"/>
        <v>group X</v>
      </c>
      <c r="E81" s="6">
        <v>110000</v>
      </c>
    </row>
    <row r="82" spans="1:5" x14ac:dyDescent="0.2">
      <c r="A82">
        <v>81</v>
      </c>
      <c r="B82">
        <v>0.96574996189935991</v>
      </c>
      <c r="C82" s="14">
        <f>IF(Table1[[#This Row],[WoodDeckSF]]&gt;0,1,0)</f>
        <v>0</v>
      </c>
      <c r="D82" t="str">
        <f t="shared" si="1"/>
        <v>group Y</v>
      </c>
      <c r="E82" s="6">
        <v>193500</v>
      </c>
    </row>
    <row r="83" spans="1:5" x14ac:dyDescent="0.2">
      <c r="A83">
        <v>82</v>
      </c>
      <c r="B83">
        <v>0.65515127210188129</v>
      </c>
      <c r="C83" s="14">
        <f>IF(Table1[[#This Row],[WoodDeckSF]]&gt;0,1,0)</f>
        <v>0</v>
      </c>
      <c r="D83" t="str">
        <f t="shared" si="1"/>
        <v>group Y</v>
      </c>
      <c r="E83" s="6">
        <v>153500</v>
      </c>
    </row>
    <row r="84" spans="1:5" x14ac:dyDescent="0.2">
      <c r="A84">
        <v>83</v>
      </c>
      <c r="B84">
        <v>0.99439039868181756</v>
      </c>
      <c r="C84" s="14">
        <f>IF(Table1[[#This Row],[WoodDeckSF]]&gt;0,1,0)</f>
        <v>1</v>
      </c>
      <c r="D84" t="str">
        <f t="shared" si="1"/>
        <v>group Y</v>
      </c>
      <c r="E84" s="6">
        <v>245000</v>
      </c>
    </row>
    <row r="85" spans="1:5" x14ac:dyDescent="0.2">
      <c r="A85">
        <v>84</v>
      </c>
      <c r="B85">
        <v>0.10056750120825042</v>
      </c>
      <c r="C85" s="14">
        <f>IF(Table1[[#This Row],[WoodDeckSF]]&gt;0,1,0)</f>
        <v>1</v>
      </c>
      <c r="D85" t="str">
        <f t="shared" si="1"/>
        <v>group X</v>
      </c>
      <c r="E85" s="6">
        <v>126500</v>
      </c>
    </row>
    <row r="86" spans="1:5" x14ac:dyDescent="0.2">
      <c r="A86">
        <v>85</v>
      </c>
      <c r="B86">
        <v>0.96814231073455514</v>
      </c>
      <c r="C86" s="14">
        <f>IF(Table1[[#This Row],[WoodDeckSF]]&gt;0,1,0)</f>
        <v>1</v>
      </c>
      <c r="D86" t="str">
        <f t="shared" si="1"/>
        <v>group Y</v>
      </c>
      <c r="E86" s="6">
        <v>168500</v>
      </c>
    </row>
    <row r="87" spans="1:5" x14ac:dyDescent="0.2">
      <c r="A87">
        <v>86</v>
      </c>
      <c r="B87">
        <v>0.83026629303401744</v>
      </c>
      <c r="C87" s="14">
        <f>IF(Table1[[#This Row],[WoodDeckSF]]&gt;0,1,0)</f>
        <v>1</v>
      </c>
      <c r="D87" t="str">
        <f t="shared" si="1"/>
        <v>group Y</v>
      </c>
      <c r="E87" s="6">
        <v>260000</v>
      </c>
    </row>
    <row r="88" spans="1:5" x14ac:dyDescent="0.2">
      <c r="A88">
        <v>87</v>
      </c>
      <c r="B88">
        <v>0.3078747937595373</v>
      </c>
      <c r="C88" s="14">
        <f>IF(Table1[[#This Row],[WoodDeckSF]]&gt;0,1,0)</f>
        <v>1</v>
      </c>
      <c r="D88" t="str">
        <f t="shared" si="1"/>
        <v>group X</v>
      </c>
      <c r="E88" s="6">
        <v>174000</v>
      </c>
    </row>
    <row r="89" spans="1:5" x14ac:dyDescent="0.2">
      <c r="A89">
        <v>88</v>
      </c>
      <c r="B89">
        <v>0.30233675295466067</v>
      </c>
      <c r="C89" s="14">
        <f>IF(Table1[[#This Row],[WoodDeckSF]]&gt;0,1,0)</f>
        <v>0</v>
      </c>
      <c r="D89" t="str">
        <f t="shared" si="1"/>
        <v>group X</v>
      </c>
      <c r="E89" s="6">
        <v>164500</v>
      </c>
    </row>
    <row r="90" spans="1:5" x14ac:dyDescent="0.2">
      <c r="A90">
        <v>89</v>
      </c>
      <c r="B90">
        <v>0.13046023604072965</v>
      </c>
      <c r="C90" s="14">
        <f>IF(Table1[[#This Row],[WoodDeckSF]]&gt;0,1,0)</f>
        <v>0</v>
      </c>
      <c r="D90" t="str">
        <f t="shared" si="1"/>
        <v>group X</v>
      </c>
      <c r="E90" s="6">
        <v>85000</v>
      </c>
    </row>
    <row r="91" spans="1:5" x14ac:dyDescent="0.2">
      <c r="A91">
        <v>90</v>
      </c>
      <c r="B91">
        <v>0.68766365559883702</v>
      </c>
      <c r="C91" s="14">
        <f>IF(Table1[[#This Row],[WoodDeckSF]]&gt;0,1,0)</f>
        <v>0</v>
      </c>
      <c r="D91" t="str">
        <f t="shared" si="1"/>
        <v>group Y</v>
      </c>
      <c r="E91" s="6">
        <v>123600</v>
      </c>
    </row>
    <row r="92" spans="1:5" x14ac:dyDescent="0.2">
      <c r="A92">
        <v>91</v>
      </c>
      <c r="B92">
        <v>0.39365464433657593</v>
      </c>
      <c r="C92" s="14">
        <f>IF(Table1[[#This Row],[WoodDeckSF]]&gt;0,1,0)</f>
        <v>0</v>
      </c>
      <c r="D92" t="str">
        <f t="shared" si="1"/>
        <v>group X</v>
      </c>
      <c r="E92" s="6">
        <v>109900</v>
      </c>
    </row>
    <row r="93" spans="1:5" x14ac:dyDescent="0.2">
      <c r="A93">
        <v>92</v>
      </c>
      <c r="B93">
        <v>9.8134805527811064E-2</v>
      </c>
      <c r="C93" s="14">
        <f>IF(Table1[[#This Row],[WoodDeckSF]]&gt;0,1,0)</f>
        <v>0</v>
      </c>
      <c r="D93" t="str">
        <f t="shared" si="1"/>
        <v>group X</v>
      </c>
      <c r="E93" s="6">
        <v>98600</v>
      </c>
    </row>
    <row r="94" spans="1:5" x14ac:dyDescent="0.2">
      <c r="A94">
        <v>93</v>
      </c>
      <c r="B94">
        <v>0.92769901287527379</v>
      </c>
      <c r="C94" s="14">
        <f>IF(Table1[[#This Row],[WoodDeckSF]]&gt;0,1,0)</f>
        <v>0</v>
      </c>
      <c r="D94" t="str">
        <f t="shared" si="1"/>
        <v>group Y</v>
      </c>
      <c r="E94" s="6">
        <v>163500</v>
      </c>
    </row>
    <row r="95" spans="1:5" x14ac:dyDescent="0.2">
      <c r="A95">
        <v>94</v>
      </c>
      <c r="B95">
        <v>0.40980451177474908</v>
      </c>
      <c r="C95" s="14">
        <f>IF(Table1[[#This Row],[WoodDeckSF]]&gt;0,1,0)</f>
        <v>0</v>
      </c>
      <c r="D95" t="str">
        <f t="shared" si="1"/>
        <v>group X</v>
      </c>
      <c r="E95" s="6">
        <v>133900</v>
      </c>
    </row>
    <row r="96" spans="1:5" x14ac:dyDescent="0.2">
      <c r="A96">
        <v>95</v>
      </c>
      <c r="B96">
        <v>0.82938922413641147</v>
      </c>
      <c r="C96" s="14">
        <f>IF(Table1[[#This Row],[WoodDeckSF]]&gt;0,1,0)</f>
        <v>0</v>
      </c>
      <c r="D96" t="str">
        <f t="shared" si="1"/>
        <v>group Y</v>
      </c>
      <c r="E96" s="6">
        <v>204750</v>
      </c>
    </row>
    <row r="97" spans="1:5" x14ac:dyDescent="0.2">
      <c r="A97">
        <v>96</v>
      </c>
      <c r="B97">
        <v>0.16177820075106675</v>
      </c>
      <c r="C97" s="14">
        <f>IF(Table1[[#This Row],[WoodDeckSF]]&gt;0,1,0)</f>
        <v>1</v>
      </c>
      <c r="D97" t="str">
        <f t="shared" si="1"/>
        <v>group X</v>
      </c>
      <c r="E97" s="6">
        <v>185000</v>
      </c>
    </row>
    <row r="98" spans="1:5" x14ac:dyDescent="0.2">
      <c r="A98">
        <v>97</v>
      </c>
      <c r="B98">
        <v>0.70144518264200106</v>
      </c>
      <c r="C98" s="14">
        <f>IF(Table1[[#This Row],[WoodDeckSF]]&gt;0,1,0)</f>
        <v>1</v>
      </c>
      <c r="D98" t="str">
        <f t="shared" si="1"/>
        <v>group Y</v>
      </c>
      <c r="E98" s="6">
        <v>214000</v>
      </c>
    </row>
    <row r="99" spans="1:5" x14ac:dyDescent="0.2">
      <c r="A99">
        <v>98</v>
      </c>
      <c r="B99">
        <v>0.47086576327185692</v>
      </c>
      <c r="C99" s="14">
        <f>IF(Table1[[#This Row],[WoodDeckSF]]&gt;0,1,0)</f>
        <v>1</v>
      </c>
      <c r="D99" t="str">
        <f t="shared" si="1"/>
        <v>group X</v>
      </c>
      <c r="E99" s="6">
        <v>94750</v>
      </c>
    </row>
    <row r="100" spans="1:5" x14ac:dyDescent="0.2">
      <c r="A100">
        <v>99</v>
      </c>
      <c r="B100">
        <v>0.8371157275005201</v>
      </c>
      <c r="C100" s="14">
        <f>IF(Table1[[#This Row],[WoodDeckSF]]&gt;0,1,0)</f>
        <v>0</v>
      </c>
      <c r="D100" t="str">
        <f t="shared" si="1"/>
        <v>group Y</v>
      </c>
      <c r="E100" s="6">
        <v>83000</v>
      </c>
    </row>
    <row r="101" spans="1:5" x14ac:dyDescent="0.2">
      <c r="A101">
        <v>100</v>
      </c>
      <c r="B101">
        <v>0.71173764081069968</v>
      </c>
      <c r="C101" s="14">
        <f>IF(Table1[[#This Row],[WoodDeckSF]]&gt;0,1,0)</f>
        <v>1</v>
      </c>
      <c r="D101" t="str">
        <f t="shared" si="1"/>
        <v>group Y</v>
      </c>
      <c r="E101" s="6">
        <v>128950</v>
      </c>
    </row>
    <row r="102" spans="1:5" x14ac:dyDescent="0.2">
      <c r="A102">
        <v>101</v>
      </c>
      <c r="B102">
        <v>0.23022607749933133</v>
      </c>
      <c r="C102" s="14">
        <f>IF(Table1[[#This Row],[WoodDeckSF]]&gt;0,1,0)</f>
        <v>1</v>
      </c>
      <c r="D102" t="str">
        <f t="shared" si="1"/>
        <v>group X</v>
      </c>
      <c r="E102" s="6">
        <v>205000</v>
      </c>
    </row>
    <row r="103" spans="1:5" x14ac:dyDescent="0.2">
      <c r="A103">
        <v>102</v>
      </c>
      <c r="B103">
        <v>0.85758479914077268</v>
      </c>
      <c r="C103" s="14">
        <f>IF(Table1[[#This Row],[WoodDeckSF]]&gt;0,1,0)</f>
        <v>1</v>
      </c>
      <c r="D103" t="str">
        <f t="shared" si="1"/>
        <v>group Y</v>
      </c>
      <c r="E103" s="6">
        <v>178000</v>
      </c>
    </row>
    <row r="104" spans="1:5" x14ac:dyDescent="0.2">
      <c r="A104">
        <v>103</v>
      </c>
      <c r="B104">
        <v>0.37969732694345026</v>
      </c>
      <c r="C104" s="14">
        <f>IF(Table1[[#This Row],[WoodDeckSF]]&gt;0,1,0)</f>
        <v>0</v>
      </c>
      <c r="D104" t="str">
        <f t="shared" si="1"/>
        <v>group X</v>
      </c>
      <c r="E104" s="6">
        <v>118964</v>
      </c>
    </row>
    <row r="105" spans="1:5" x14ac:dyDescent="0.2">
      <c r="A105">
        <v>104</v>
      </c>
      <c r="B105">
        <v>0.11843338519681212</v>
      </c>
      <c r="C105" s="14">
        <f>IF(Table1[[#This Row],[WoodDeckSF]]&gt;0,1,0)</f>
        <v>0</v>
      </c>
      <c r="D105" t="str">
        <f t="shared" si="1"/>
        <v>group X</v>
      </c>
      <c r="E105" s="6">
        <v>198900</v>
      </c>
    </row>
    <row r="106" spans="1:5" x14ac:dyDescent="0.2">
      <c r="A106">
        <v>105</v>
      </c>
      <c r="B106">
        <v>0.45610266934418275</v>
      </c>
      <c r="C106" s="14">
        <f>IF(Table1[[#This Row],[WoodDeckSF]]&gt;0,1,0)</f>
        <v>0</v>
      </c>
      <c r="D106" t="str">
        <f t="shared" si="1"/>
        <v>group X</v>
      </c>
      <c r="E106" s="6">
        <v>169500</v>
      </c>
    </row>
    <row r="107" spans="1:5" x14ac:dyDescent="0.2">
      <c r="A107">
        <v>106</v>
      </c>
      <c r="B107">
        <v>0.28023752520605882</v>
      </c>
      <c r="C107" s="14">
        <f>IF(Table1[[#This Row],[WoodDeckSF]]&gt;0,1,0)</f>
        <v>1</v>
      </c>
      <c r="D107" t="str">
        <f t="shared" si="1"/>
        <v>group X</v>
      </c>
      <c r="E107" s="6">
        <v>250000</v>
      </c>
    </row>
    <row r="108" spans="1:5" x14ac:dyDescent="0.2">
      <c r="A108">
        <v>107</v>
      </c>
      <c r="B108">
        <v>0.31827123108911215</v>
      </c>
      <c r="C108" s="14">
        <f>IF(Table1[[#This Row],[WoodDeckSF]]&gt;0,1,0)</f>
        <v>0</v>
      </c>
      <c r="D108" t="str">
        <f t="shared" si="1"/>
        <v>group X</v>
      </c>
      <c r="E108" s="6">
        <v>100000</v>
      </c>
    </row>
    <row r="109" spans="1:5" x14ac:dyDescent="0.2">
      <c r="A109">
        <v>108</v>
      </c>
      <c r="B109">
        <v>0.63474856400041313</v>
      </c>
      <c r="C109" s="14">
        <f>IF(Table1[[#This Row],[WoodDeckSF]]&gt;0,1,0)</f>
        <v>0</v>
      </c>
      <c r="D109" t="str">
        <f t="shared" si="1"/>
        <v>group Y</v>
      </c>
      <c r="E109" s="6">
        <v>115000</v>
      </c>
    </row>
    <row r="110" spans="1:5" x14ac:dyDescent="0.2">
      <c r="A110">
        <v>109</v>
      </c>
      <c r="B110">
        <v>0.24368800686401904</v>
      </c>
      <c r="C110" s="14">
        <f>IF(Table1[[#This Row],[WoodDeckSF]]&gt;0,1,0)</f>
        <v>0</v>
      </c>
      <c r="D110" t="str">
        <f t="shared" si="1"/>
        <v>group X</v>
      </c>
      <c r="E110" s="6">
        <v>115000</v>
      </c>
    </row>
    <row r="111" spans="1:5" x14ac:dyDescent="0.2">
      <c r="A111">
        <v>110</v>
      </c>
      <c r="B111">
        <v>0.56534996907965873</v>
      </c>
      <c r="C111" s="14">
        <f>IF(Table1[[#This Row],[WoodDeckSF]]&gt;0,1,0)</f>
        <v>0</v>
      </c>
      <c r="D111" t="str">
        <f t="shared" si="1"/>
        <v>group Y</v>
      </c>
      <c r="E111" s="6">
        <v>190000</v>
      </c>
    </row>
    <row r="112" spans="1:5" x14ac:dyDescent="0.2">
      <c r="A112">
        <v>111</v>
      </c>
      <c r="B112">
        <v>0.16873657576401024</v>
      </c>
      <c r="C112" s="14">
        <f>IF(Table1[[#This Row],[WoodDeckSF]]&gt;0,1,0)</f>
        <v>1</v>
      </c>
      <c r="D112" t="str">
        <f t="shared" si="1"/>
        <v>group X</v>
      </c>
      <c r="E112" s="6">
        <v>136900</v>
      </c>
    </row>
    <row r="113" spans="1:5" x14ac:dyDescent="0.2">
      <c r="A113">
        <v>112</v>
      </c>
      <c r="B113">
        <v>0.40828528625015104</v>
      </c>
      <c r="C113" s="14">
        <f>IF(Table1[[#This Row],[WoodDeckSF]]&gt;0,1,0)</f>
        <v>1</v>
      </c>
      <c r="D113" t="str">
        <f t="shared" si="1"/>
        <v>group X</v>
      </c>
      <c r="E113" s="6">
        <v>180000</v>
      </c>
    </row>
    <row r="114" spans="1:5" x14ac:dyDescent="0.2">
      <c r="A114">
        <v>113</v>
      </c>
      <c r="B114">
        <v>0.6315181633819712</v>
      </c>
      <c r="C114" s="14">
        <f>IF(Table1[[#This Row],[WoodDeckSF]]&gt;0,1,0)</f>
        <v>1</v>
      </c>
      <c r="D114" t="str">
        <f t="shared" si="1"/>
        <v>group Y</v>
      </c>
      <c r="E114" s="6">
        <v>383970</v>
      </c>
    </row>
    <row r="115" spans="1:5" x14ac:dyDescent="0.2">
      <c r="A115">
        <v>114</v>
      </c>
      <c r="B115">
        <v>0.85933860034259968</v>
      </c>
      <c r="C115" s="14">
        <f>IF(Table1[[#This Row],[WoodDeckSF]]&gt;0,1,0)</f>
        <v>1</v>
      </c>
      <c r="D115" t="str">
        <f t="shared" si="1"/>
        <v>group Y</v>
      </c>
      <c r="E115" s="6">
        <v>217000</v>
      </c>
    </row>
    <row r="116" spans="1:5" x14ac:dyDescent="0.2">
      <c r="A116">
        <v>115</v>
      </c>
      <c r="B116">
        <v>0.82813299431892307</v>
      </c>
      <c r="C116" s="14">
        <f>IF(Table1[[#This Row],[WoodDeckSF]]&gt;0,1,0)</f>
        <v>1</v>
      </c>
      <c r="D116" t="str">
        <f t="shared" si="1"/>
        <v>group Y</v>
      </c>
      <c r="E116" s="6">
        <v>259500</v>
      </c>
    </row>
    <row r="117" spans="1:5" x14ac:dyDescent="0.2">
      <c r="A117">
        <v>116</v>
      </c>
      <c r="B117">
        <v>0.36537725891715156</v>
      </c>
      <c r="C117" s="14">
        <f>IF(Table1[[#This Row],[WoodDeckSF]]&gt;0,1,0)</f>
        <v>0</v>
      </c>
      <c r="D117" t="str">
        <f t="shared" si="1"/>
        <v>group X</v>
      </c>
      <c r="E117" s="6">
        <v>176000</v>
      </c>
    </row>
    <row r="118" spans="1:5" x14ac:dyDescent="0.2">
      <c r="A118">
        <v>117</v>
      </c>
      <c r="B118">
        <v>0.94803069493568792</v>
      </c>
      <c r="C118" s="14">
        <f>IF(Table1[[#This Row],[WoodDeckSF]]&gt;0,1,0)</f>
        <v>0</v>
      </c>
      <c r="D118" t="str">
        <f t="shared" si="1"/>
        <v>group Y</v>
      </c>
      <c r="E118" s="6">
        <v>139000</v>
      </c>
    </row>
    <row r="119" spans="1:5" x14ac:dyDescent="0.2">
      <c r="A119">
        <v>118</v>
      </c>
      <c r="B119">
        <v>0.50742050512671377</v>
      </c>
      <c r="C119" s="14">
        <f>IF(Table1[[#This Row],[WoodDeckSF]]&gt;0,1,0)</f>
        <v>1</v>
      </c>
      <c r="D119" t="str">
        <f t="shared" si="1"/>
        <v>group Y</v>
      </c>
      <c r="E119" s="6">
        <v>155000</v>
      </c>
    </row>
    <row r="120" spans="1:5" x14ac:dyDescent="0.2">
      <c r="A120">
        <v>119</v>
      </c>
      <c r="B120">
        <v>0.79101107590896358</v>
      </c>
      <c r="C120" s="14">
        <f>IF(Table1[[#This Row],[WoodDeckSF]]&gt;0,1,0)</f>
        <v>1</v>
      </c>
      <c r="D120" t="str">
        <f t="shared" si="1"/>
        <v>group Y</v>
      </c>
      <c r="E120" s="6">
        <v>320000</v>
      </c>
    </row>
    <row r="121" spans="1:5" x14ac:dyDescent="0.2">
      <c r="A121">
        <v>120</v>
      </c>
      <c r="B121">
        <v>0.16626355236489221</v>
      </c>
      <c r="C121" s="14">
        <f>IF(Table1[[#This Row],[WoodDeckSF]]&gt;0,1,0)</f>
        <v>0</v>
      </c>
      <c r="D121" t="str">
        <f t="shared" si="1"/>
        <v>group X</v>
      </c>
      <c r="E121" s="6">
        <v>163990</v>
      </c>
    </row>
    <row r="122" spans="1:5" x14ac:dyDescent="0.2">
      <c r="A122">
        <v>121</v>
      </c>
      <c r="B122">
        <v>0.14965224678563449</v>
      </c>
      <c r="C122" s="14">
        <f>IF(Table1[[#This Row],[WoodDeckSF]]&gt;0,1,0)</f>
        <v>0</v>
      </c>
      <c r="D122" t="str">
        <f t="shared" si="1"/>
        <v>group X</v>
      </c>
      <c r="E122" s="6">
        <v>180000</v>
      </c>
    </row>
    <row r="123" spans="1:5" x14ac:dyDescent="0.2">
      <c r="A123">
        <v>122</v>
      </c>
      <c r="B123">
        <v>0.27284915348482908</v>
      </c>
      <c r="C123" s="14">
        <f>IF(Table1[[#This Row],[WoodDeckSF]]&gt;0,1,0)</f>
        <v>0</v>
      </c>
      <c r="D123" t="str">
        <f t="shared" si="1"/>
        <v>group X</v>
      </c>
      <c r="E123" s="6">
        <v>100000</v>
      </c>
    </row>
    <row r="124" spans="1:5" x14ac:dyDescent="0.2">
      <c r="A124">
        <v>123</v>
      </c>
      <c r="B124">
        <v>5.5243299265790746E-2</v>
      </c>
      <c r="C124" s="14">
        <f>IF(Table1[[#This Row],[WoodDeckSF]]&gt;0,1,0)</f>
        <v>0</v>
      </c>
      <c r="D124" t="str">
        <f t="shared" si="1"/>
        <v>group X</v>
      </c>
      <c r="E124" s="6">
        <v>136000</v>
      </c>
    </row>
    <row r="125" spans="1:5" x14ac:dyDescent="0.2">
      <c r="A125">
        <v>124</v>
      </c>
      <c r="B125">
        <v>0.92125393986507875</v>
      </c>
      <c r="C125" s="14">
        <f>IF(Table1[[#This Row],[WoodDeckSF]]&gt;0,1,0)</f>
        <v>0</v>
      </c>
      <c r="D125" t="str">
        <f t="shared" si="1"/>
        <v>group Y</v>
      </c>
      <c r="E125" s="6">
        <v>153900</v>
      </c>
    </row>
    <row r="126" spans="1:5" x14ac:dyDescent="0.2">
      <c r="A126">
        <v>125</v>
      </c>
      <c r="B126">
        <v>0.6624296663404895</v>
      </c>
      <c r="C126" s="14">
        <f>IF(Table1[[#This Row],[WoodDeckSF]]&gt;0,1,0)</f>
        <v>1</v>
      </c>
      <c r="D126" t="str">
        <f t="shared" si="1"/>
        <v>group Y</v>
      </c>
      <c r="E126" s="6">
        <v>181000</v>
      </c>
    </row>
    <row r="127" spans="1:5" x14ac:dyDescent="0.2">
      <c r="A127">
        <v>126</v>
      </c>
      <c r="B127">
        <v>3.0966729664868797E-2</v>
      </c>
      <c r="C127" s="14">
        <f>IF(Table1[[#This Row],[WoodDeckSF]]&gt;0,1,0)</f>
        <v>1</v>
      </c>
      <c r="D127" t="str">
        <f t="shared" si="1"/>
        <v>group X</v>
      </c>
      <c r="E127" s="6">
        <v>84500</v>
      </c>
    </row>
    <row r="128" spans="1:5" x14ac:dyDescent="0.2">
      <c r="A128">
        <v>127</v>
      </c>
      <c r="B128">
        <v>0.98982411201843457</v>
      </c>
      <c r="C128" s="14">
        <f>IF(Table1[[#This Row],[WoodDeckSF]]&gt;0,1,0)</f>
        <v>0</v>
      </c>
      <c r="D128" t="str">
        <f t="shared" si="1"/>
        <v>group Y</v>
      </c>
      <c r="E128" s="6">
        <v>128000</v>
      </c>
    </row>
    <row r="129" spans="1:5" x14ac:dyDescent="0.2">
      <c r="A129">
        <v>128</v>
      </c>
      <c r="B129">
        <v>0.34975796056968778</v>
      </c>
      <c r="C129" s="14">
        <f>IF(Table1[[#This Row],[WoodDeckSF]]&gt;0,1,0)</f>
        <v>0</v>
      </c>
      <c r="D129" t="str">
        <f t="shared" si="1"/>
        <v>group X</v>
      </c>
      <c r="E129" s="6">
        <v>87000</v>
      </c>
    </row>
    <row r="130" spans="1:5" x14ac:dyDescent="0.2">
      <c r="A130">
        <v>129</v>
      </c>
      <c r="B130">
        <v>0.54653082808640119</v>
      </c>
      <c r="C130" s="14">
        <f>IF(Table1[[#This Row],[WoodDeckSF]]&gt;0,1,0)</f>
        <v>1</v>
      </c>
      <c r="D130" t="str">
        <f t="shared" si="1"/>
        <v>group Y</v>
      </c>
      <c r="E130" s="6">
        <v>155000</v>
      </c>
    </row>
    <row r="131" spans="1:5" x14ac:dyDescent="0.2">
      <c r="A131">
        <v>130</v>
      </c>
      <c r="B131">
        <v>0.17754583471369867</v>
      </c>
      <c r="C131" s="14">
        <f>IF(Table1[[#This Row],[WoodDeckSF]]&gt;0,1,0)</f>
        <v>0</v>
      </c>
      <c r="D131" t="str">
        <f t="shared" ref="D131:D194" si="2">IF(B131&lt;0.5,"group X", "group Y")</f>
        <v>group X</v>
      </c>
      <c r="E131" s="6">
        <v>150000</v>
      </c>
    </row>
    <row r="132" spans="1:5" x14ac:dyDescent="0.2">
      <c r="A132">
        <v>131</v>
      </c>
      <c r="B132">
        <v>0.90886727033608028</v>
      </c>
      <c r="C132" s="14">
        <f>IF(Table1[[#This Row],[WoodDeckSF]]&gt;0,1,0)</f>
        <v>1</v>
      </c>
      <c r="D132" t="str">
        <f t="shared" si="2"/>
        <v>group Y</v>
      </c>
      <c r="E132" s="6">
        <v>226000</v>
      </c>
    </row>
    <row r="133" spans="1:5" x14ac:dyDescent="0.2">
      <c r="A133">
        <v>132</v>
      </c>
      <c r="B133">
        <v>0.3458061611626071</v>
      </c>
      <c r="C133" s="14">
        <f>IF(Table1[[#This Row],[WoodDeckSF]]&gt;0,1,0)</f>
        <v>1</v>
      </c>
      <c r="D133" t="str">
        <f t="shared" si="2"/>
        <v>group X</v>
      </c>
      <c r="E133" s="6">
        <v>244000</v>
      </c>
    </row>
    <row r="134" spans="1:5" x14ac:dyDescent="0.2">
      <c r="A134">
        <v>133</v>
      </c>
      <c r="B134">
        <v>0.91324264173522018</v>
      </c>
      <c r="C134" s="14">
        <f>IF(Table1[[#This Row],[WoodDeckSF]]&gt;0,1,0)</f>
        <v>0</v>
      </c>
      <c r="D134" t="str">
        <f t="shared" si="2"/>
        <v>group Y</v>
      </c>
      <c r="E134" s="6">
        <v>150750</v>
      </c>
    </row>
    <row r="135" spans="1:5" x14ac:dyDescent="0.2">
      <c r="A135">
        <v>134</v>
      </c>
      <c r="B135">
        <v>0.90567038728705818</v>
      </c>
      <c r="C135" s="14">
        <f>IF(Table1[[#This Row],[WoodDeckSF]]&gt;0,1,0)</f>
        <v>1</v>
      </c>
      <c r="D135" t="str">
        <f t="shared" si="2"/>
        <v>group Y</v>
      </c>
      <c r="E135" s="6">
        <v>220000</v>
      </c>
    </row>
    <row r="136" spans="1:5" x14ac:dyDescent="0.2">
      <c r="A136">
        <v>135</v>
      </c>
      <c r="B136">
        <v>0.77564493471104123</v>
      </c>
      <c r="C136" s="14">
        <f>IF(Table1[[#This Row],[WoodDeckSF]]&gt;0,1,0)</f>
        <v>0</v>
      </c>
      <c r="D136" t="str">
        <f t="shared" si="2"/>
        <v>group Y</v>
      </c>
      <c r="E136" s="6">
        <v>180000</v>
      </c>
    </row>
    <row r="137" spans="1:5" x14ac:dyDescent="0.2">
      <c r="A137">
        <v>136</v>
      </c>
      <c r="B137">
        <v>0.28688392863108236</v>
      </c>
      <c r="C137" s="14">
        <f>IF(Table1[[#This Row],[WoodDeckSF]]&gt;0,1,0)</f>
        <v>1</v>
      </c>
      <c r="D137" t="str">
        <f t="shared" si="2"/>
        <v>group X</v>
      </c>
      <c r="E137" s="6">
        <v>174000</v>
      </c>
    </row>
    <row r="138" spans="1:5" x14ac:dyDescent="0.2">
      <c r="A138">
        <v>137</v>
      </c>
      <c r="B138">
        <v>0.51567193003333656</v>
      </c>
      <c r="C138" s="14">
        <f>IF(Table1[[#This Row],[WoodDeckSF]]&gt;0,1,0)</f>
        <v>0</v>
      </c>
      <c r="D138" t="str">
        <f t="shared" si="2"/>
        <v>group Y</v>
      </c>
      <c r="E138" s="6">
        <v>143000</v>
      </c>
    </row>
    <row r="139" spans="1:5" x14ac:dyDescent="0.2">
      <c r="A139">
        <v>138</v>
      </c>
      <c r="B139">
        <v>0.47648173515447645</v>
      </c>
      <c r="C139" s="14">
        <f>IF(Table1[[#This Row],[WoodDeckSF]]&gt;0,1,0)</f>
        <v>0</v>
      </c>
      <c r="D139" t="str">
        <f t="shared" si="2"/>
        <v>group X</v>
      </c>
      <c r="E139" s="6">
        <v>171000</v>
      </c>
    </row>
    <row r="140" spans="1:5" x14ac:dyDescent="0.2">
      <c r="A140">
        <v>139</v>
      </c>
      <c r="B140">
        <v>0.79680382881564404</v>
      </c>
      <c r="C140" s="14">
        <f>IF(Table1[[#This Row],[WoodDeckSF]]&gt;0,1,0)</f>
        <v>1</v>
      </c>
      <c r="D140" t="str">
        <f t="shared" si="2"/>
        <v>group Y</v>
      </c>
      <c r="E140" s="6">
        <v>230000</v>
      </c>
    </row>
    <row r="141" spans="1:5" x14ac:dyDescent="0.2">
      <c r="A141">
        <v>140</v>
      </c>
      <c r="B141">
        <v>0.48035796891945282</v>
      </c>
      <c r="C141" s="14">
        <f>IF(Table1[[#This Row],[WoodDeckSF]]&gt;0,1,0)</f>
        <v>1</v>
      </c>
      <c r="D141" t="str">
        <f t="shared" si="2"/>
        <v>group X</v>
      </c>
      <c r="E141" s="6">
        <v>231500</v>
      </c>
    </row>
    <row r="142" spans="1:5" x14ac:dyDescent="0.2">
      <c r="A142">
        <v>141</v>
      </c>
      <c r="B142">
        <v>0.23615732976289794</v>
      </c>
      <c r="C142" s="14">
        <f>IF(Table1[[#This Row],[WoodDeckSF]]&gt;0,1,0)</f>
        <v>0</v>
      </c>
      <c r="D142" t="str">
        <f t="shared" si="2"/>
        <v>group X</v>
      </c>
      <c r="E142" s="6">
        <v>115000</v>
      </c>
    </row>
    <row r="143" spans="1:5" x14ac:dyDescent="0.2">
      <c r="A143">
        <v>142</v>
      </c>
      <c r="B143">
        <v>0.22635377599503692</v>
      </c>
      <c r="C143" s="14">
        <f>IF(Table1[[#This Row],[WoodDeckSF]]&gt;0,1,0)</f>
        <v>1</v>
      </c>
      <c r="D143" t="str">
        <f t="shared" si="2"/>
        <v>group X</v>
      </c>
      <c r="E143" s="6">
        <v>260000</v>
      </c>
    </row>
    <row r="144" spans="1:5" x14ac:dyDescent="0.2">
      <c r="A144">
        <v>143</v>
      </c>
      <c r="B144">
        <v>0.50700671690886834</v>
      </c>
      <c r="C144" s="14">
        <f>IF(Table1[[#This Row],[WoodDeckSF]]&gt;0,1,0)</f>
        <v>0</v>
      </c>
      <c r="D144" t="str">
        <f t="shared" si="2"/>
        <v>group Y</v>
      </c>
      <c r="E144" s="6">
        <v>166000</v>
      </c>
    </row>
    <row r="145" spans="1:5" x14ac:dyDescent="0.2">
      <c r="A145">
        <v>144</v>
      </c>
      <c r="B145">
        <v>0.35362524269977313</v>
      </c>
      <c r="C145" s="14">
        <f>IF(Table1[[#This Row],[WoodDeckSF]]&gt;0,1,0)</f>
        <v>1</v>
      </c>
      <c r="D145" t="str">
        <f t="shared" si="2"/>
        <v>group X</v>
      </c>
      <c r="E145" s="6">
        <v>204000</v>
      </c>
    </row>
    <row r="146" spans="1:5" x14ac:dyDescent="0.2">
      <c r="A146">
        <v>145</v>
      </c>
      <c r="B146">
        <v>0.61634312750506848</v>
      </c>
      <c r="C146" s="14">
        <f>IF(Table1[[#This Row],[WoodDeckSF]]&gt;0,1,0)</f>
        <v>0</v>
      </c>
      <c r="D146" t="str">
        <f t="shared" si="2"/>
        <v>group Y</v>
      </c>
      <c r="E146" s="6">
        <v>125000</v>
      </c>
    </row>
    <row r="147" spans="1:5" x14ac:dyDescent="0.2">
      <c r="A147">
        <v>146</v>
      </c>
      <c r="B147">
        <v>0.44502868004636875</v>
      </c>
      <c r="C147" s="14">
        <f>IF(Table1[[#This Row],[WoodDeckSF]]&gt;0,1,0)</f>
        <v>0</v>
      </c>
      <c r="D147" t="str">
        <f t="shared" si="2"/>
        <v>group X</v>
      </c>
      <c r="E147" s="6">
        <v>130000</v>
      </c>
    </row>
    <row r="148" spans="1:5" x14ac:dyDescent="0.2">
      <c r="A148">
        <v>147</v>
      </c>
      <c r="B148">
        <v>0.17916226322983264</v>
      </c>
      <c r="C148" s="14">
        <f>IF(Table1[[#This Row],[WoodDeckSF]]&gt;0,1,0)</f>
        <v>1</v>
      </c>
      <c r="D148" t="str">
        <f t="shared" si="2"/>
        <v>group X</v>
      </c>
      <c r="E148" s="6">
        <v>105000</v>
      </c>
    </row>
    <row r="149" spans="1:5" x14ac:dyDescent="0.2">
      <c r="A149">
        <v>148</v>
      </c>
      <c r="B149">
        <v>0.98897107846516674</v>
      </c>
      <c r="C149" s="14">
        <f>IF(Table1[[#This Row],[WoodDeckSF]]&gt;0,1,0)</f>
        <v>1</v>
      </c>
      <c r="D149" t="str">
        <f t="shared" si="2"/>
        <v>group Y</v>
      </c>
      <c r="E149" s="6">
        <v>222500</v>
      </c>
    </row>
    <row r="150" spans="1:5" x14ac:dyDescent="0.2">
      <c r="A150">
        <v>149</v>
      </c>
      <c r="B150">
        <v>0.47965617043951658</v>
      </c>
      <c r="C150" s="14">
        <f>IF(Table1[[#This Row],[WoodDeckSF]]&gt;0,1,0)</f>
        <v>0</v>
      </c>
      <c r="D150" t="str">
        <f t="shared" si="2"/>
        <v>group X</v>
      </c>
      <c r="E150" s="6">
        <v>141000</v>
      </c>
    </row>
    <row r="151" spans="1:5" x14ac:dyDescent="0.2">
      <c r="A151">
        <v>150</v>
      </c>
      <c r="B151">
        <v>0.19132171122215158</v>
      </c>
      <c r="C151" s="14">
        <f>IF(Table1[[#This Row],[WoodDeckSF]]&gt;0,1,0)</f>
        <v>1</v>
      </c>
      <c r="D151" t="str">
        <f t="shared" si="2"/>
        <v>group X</v>
      </c>
      <c r="E151" s="6">
        <v>115000</v>
      </c>
    </row>
    <row r="152" spans="1:5" x14ac:dyDescent="0.2">
      <c r="A152">
        <v>151</v>
      </c>
      <c r="B152">
        <v>0.45212488578693866</v>
      </c>
      <c r="C152" s="14">
        <f>IF(Table1[[#This Row],[WoodDeckSF]]&gt;0,1,0)</f>
        <v>0</v>
      </c>
      <c r="D152" t="str">
        <f t="shared" si="2"/>
        <v>group X</v>
      </c>
      <c r="E152" s="6">
        <v>122000</v>
      </c>
    </row>
    <row r="153" spans="1:5" x14ac:dyDescent="0.2">
      <c r="A153">
        <v>152</v>
      </c>
      <c r="B153">
        <v>0.61968419546996667</v>
      </c>
      <c r="C153" s="14">
        <f>IF(Table1[[#This Row],[WoodDeckSF]]&gt;0,1,0)</f>
        <v>0</v>
      </c>
      <c r="D153" t="str">
        <f t="shared" si="2"/>
        <v>group Y</v>
      </c>
      <c r="E153" s="6">
        <v>372402</v>
      </c>
    </row>
    <row r="154" spans="1:5" x14ac:dyDescent="0.2">
      <c r="A154">
        <v>153</v>
      </c>
      <c r="B154">
        <v>0.31217183041268848</v>
      </c>
      <c r="C154" s="14">
        <f>IF(Table1[[#This Row],[WoodDeckSF]]&gt;0,1,0)</f>
        <v>0</v>
      </c>
      <c r="D154" t="str">
        <f t="shared" si="2"/>
        <v>group X</v>
      </c>
      <c r="E154" s="6">
        <v>190000</v>
      </c>
    </row>
    <row r="155" spans="1:5" x14ac:dyDescent="0.2">
      <c r="A155">
        <v>154</v>
      </c>
      <c r="B155">
        <v>0.67085610809248564</v>
      </c>
      <c r="C155" s="14">
        <f>IF(Table1[[#This Row],[WoodDeckSF]]&gt;0,1,0)</f>
        <v>1</v>
      </c>
      <c r="D155" t="str">
        <f t="shared" si="2"/>
        <v>group Y</v>
      </c>
      <c r="E155" s="6">
        <v>235000</v>
      </c>
    </row>
    <row r="156" spans="1:5" x14ac:dyDescent="0.2">
      <c r="A156">
        <v>155</v>
      </c>
      <c r="B156">
        <v>0.24587351184805561</v>
      </c>
      <c r="C156" s="14">
        <f>IF(Table1[[#This Row],[WoodDeckSF]]&gt;0,1,0)</f>
        <v>0</v>
      </c>
      <c r="D156" t="str">
        <f t="shared" si="2"/>
        <v>group X</v>
      </c>
      <c r="E156" s="6">
        <v>125000</v>
      </c>
    </row>
    <row r="157" spans="1:5" x14ac:dyDescent="0.2">
      <c r="A157">
        <v>156</v>
      </c>
      <c r="B157">
        <v>0.86283269595296186</v>
      </c>
      <c r="C157" s="14">
        <f>IF(Table1[[#This Row],[WoodDeckSF]]&gt;0,1,0)</f>
        <v>0</v>
      </c>
      <c r="D157" t="str">
        <f t="shared" si="2"/>
        <v>group Y</v>
      </c>
      <c r="E157" s="6">
        <v>79000</v>
      </c>
    </row>
    <row r="158" spans="1:5" x14ac:dyDescent="0.2">
      <c r="A158">
        <v>157</v>
      </c>
      <c r="B158">
        <v>0.65191950691779199</v>
      </c>
      <c r="C158" s="14">
        <f>IF(Table1[[#This Row],[WoodDeckSF]]&gt;0,1,0)</f>
        <v>0</v>
      </c>
      <c r="D158" t="str">
        <f t="shared" si="2"/>
        <v>group Y</v>
      </c>
      <c r="E158" s="6">
        <v>109500</v>
      </c>
    </row>
    <row r="159" spans="1:5" x14ac:dyDescent="0.2">
      <c r="A159">
        <v>158</v>
      </c>
      <c r="B159">
        <v>0.7286563931343264</v>
      </c>
      <c r="C159" s="14">
        <f>IF(Table1[[#This Row],[WoodDeckSF]]&gt;0,1,0)</f>
        <v>0</v>
      </c>
      <c r="D159" t="str">
        <f t="shared" si="2"/>
        <v>group Y</v>
      </c>
      <c r="E159" s="6">
        <v>269500</v>
      </c>
    </row>
    <row r="160" spans="1:5" x14ac:dyDescent="0.2">
      <c r="A160">
        <v>159</v>
      </c>
      <c r="B160">
        <v>8.5113271432849524E-2</v>
      </c>
      <c r="C160" s="14">
        <f>IF(Table1[[#This Row],[WoodDeckSF]]&gt;0,1,0)</f>
        <v>0</v>
      </c>
      <c r="D160" t="str">
        <f t="shared" si="2"/>
        <v>group X</v>
      </c>
      <c r="E160" s="6">
        <v>254900</v>
      </c>
    </row>
    <row r="161" spans="1:5" x14ac:dyDescent="0.2">
      <c r="A161">
        <v>160</v>
      </c>
      <c r="B161">
        <v>0.5247825010995214</v>
      </c>
      <c r="C161" s="14">
        <f>IF(Table1[[#This Row],[WoodDeckSF]]&gt;0,1,0)</f>
        <v>1</v>
      </c>
      <c r="D161" t="str">
        <f t="shared" si="2"/>
        <v>group Y</v>
      </c>
      <c r="E161" s="6">
        <v>320000</v>
      </c>
    </row>
    <row r="162" spans="1:5" x14ac:dyDescent="0.2">
      <c r="A162">
        <v>161</v>
      </c>
      <c r="B162">
        <v>0.35564660313320728</v>
      </c>
      <c r="C162" s="14">
        <f>IF(Table1[[#This Row],[WoodDeckSF]]&gt;0,1,0)</f>
        <v>0</v>
      </c>
      <c r="D162" t="str">
        <f t="shared" si="2"/>
        <v>group X</v>
      </c>
      <c r="E162" s="6">
        <v>162500</v>
      </c>
    </row>
    <row r="163" spans="1:5" x14ac:dyDescent="0.2">
      <c r="A163">
        <v>162</v>
      </c>
      <c r="B163">
        <v>0.4999210007813526</v>
      </c>
      <c r="C163" s="14">
        <f>IF(Table1[[#This Row],[WoodDeckSF]]&gt;0,1,0)</f>
        <v>1</v>
      </c>
      <c r="D163" t="str">
        <f t="shared" si="2"/>
        <v>group X</v>
      </c>
      <c r="E163" s="6">
        <v>412500</v>
      </c>
    </row>
    <row r="164" spans="1:5" x14ac:dyDescent="0.2">
      <c r="A164">
        <v>163</v>
      </c>
      <c r="B164">
        <v>0.66858100909506279</v>
      </c>
      <c r="C164" s="14">
        <f>IF(Table1[[#This Row],[WoodDeckSF]]&gt;0,1,0)</f>
        <v>0</v>
      </c>
      <c r="D164" t="str">
        <f t="shared" si="2"/>
        <v>group Y</v>
      </c>
      <c r="E164" s="6">
        <v>220000</v>
      </c>
    </row>
    <row r="165" spans="1:5" x14ac:dyDescent="0.2">
      <c r="A165">
        <v>164</v>
      </c>
      <c r="B165">
        <v>0.7472565848423125</v>
      </c>
      <c r="C165" s="14">
        <f>IF(Table1[[#This Row],[WoodDeckSF]]&gt;0,1,0)</f>
        <v>0</v>
      </c>
      <c r="D165" t="str">
        <f t="shared" si="2"/>
        <v>group Y</v>
      </c>
      <c r="E165" s="6">
        <v>103200</v>
      </c>
    </row>
    <row r="166" spans="1:5" x14ac:dyDescent="0.2">
      <c r="A166">
        <v>165</v>
      </c>
      <c r="B166">
        <v>0.96215527576617121</v>
      </c>
      <c r="C166" s="14">
        <f>IF(Table1[[#This Row],[WoodDeckSF]]&gt;0,1,0)</f>
        <v>0</v>
      </c>
      <c r="D166" t="str">
        <f t="shared" si="2"/>
        <v>group Y</v>
      </c>
      <c r="E166" s="6">
        <v>152000</v>
      </c>
    </row>
    <row r="167" spans="1:5" x14ac:dyDescent="0.2">
      <c r="A167">
        <v>166</v>
      </c>
      <c r="B167">
        <v>0.98198176761650957</v>
      </c>
      <c r="C167" s="14">
        <f>IF(Table1[[#This Row],[WoodDeckSF]]&gt;0,1,0)</f>
        <v>1</v>
      </c>
      <c r="D167" t="str">
        <f t="shared" si="2"/>
        <v>group Y</v>
      </c>
      <c r="E167" s="6">
        <v>127500</v>
      </c>
    </row>
    <row r="168" spans="1:5" x14ac:dyDescent="0.2">
      <c r="A168">
        <v>167</v>
      </c>
      <c r="B168">
        <v>0.26869035088465487</v>
      </c>
      <c r="C168" s="14">
        <f>IF(Table1[[#This Row],[WoodDeckSF]]&gt;0,1,0)</f>
        <v>1</v>
      </c>
      <c r="D168" t="str">
        <f t="shared" si="2"/>
        <v>group X</v>
      </c>
      <c r="E168" s="6">
        <v>190000</v>
      </c>
    </row>
    <row r="169" spans="1:5" x14ac:dyDescent="0.2">
      <c r="A169">
        <v>168</v>
      </c>
      <c r="B169">
        <v>0.92419086636593284</v>
      </c>
      <c r="C169" s="14">
        <f>IF(Table1[[#This Row],[WoodDeckSF]]&gt;0,1,0)</f>
        <v>1</v>
      </c>
      <c r="D169" t="str">
        <f t="shared" si="2"/>
        <v>group Y</v>
      </c>
      <c r="E169" s="6">
        <v>325624</v>
      </c>
    </row>
    <row r="170" spans="1:5" x14ac:dyDescent="0.2">
      <c r="A170">
        <v>169</v>
      </c>
      <c r="B170">
        <v>0.62654900062841812</v>
      </c>
      <c r="C170" s="14">
        <f>IF(Table1[[#This Row],[WoodDeckSF]]&gt;0,1,0)</f>
        <v>1</v>
      </c>
      <c r="D170" t="str">
        <f t="shared" si="2"/>
        <v>group Y</v>
      </c>
      <c r="E170" s="6">
        <v>183500</v>
      </c>
    </row>
    <row r="171" spans="1:5" x14ac:dyDescent="0.2">
      <c r="A171">
        <v>170</v>
      </c>
      <c r="B171">
        <v>0.23656542793121005</v>
      </c>
      <c r="C171" s="14">
        <f>IF(Table1[[#This Row],[WoodDeckSF]]&gt;0,1,0)</f>
        <v>1</v>
      </c>
      <c r="D171" t="str">
        <f t="shared" si="2"/>
        <v>group X</v>
      </c>
      <c r="E171" s="6">
        <v>228000</v>
      </c>
    </row>
    <row r="172" spans="1:5" x14ac:dyDescent="0.2">
      <c r="A172">
        <v>171</v>
      </c>
      <c r="B172">
        <v>5.7425818554608155E-2</v>
      </c>
      <c r="C172" s="14">
        <f>IF(Table1[[#This Row],[WoodDeckSF]]&gt;0,1,0)</f>
        <v>1</v>
      </c>
      <c r="D172" t="str">
        <f t="shared" si="2"/>
        <v>group X</v>
      </c>
      <c r="E172" s="6">
        <v>128500</v>
      </c>
    </row>
    <row r="173" spans="1:5" x14ac:dyDescent="0.2">
      <c r="A173">
        <v>172</v>
      </c>
      <c r="B173">
        <v>2.7607518221677396E-2</v>
      </c>
      <c r="C173" s="14">
        <f>IF(Table1[[#This Row],[WoodDeckSF]]&gt;0,1,0)</f>
        <v>1</v>
      </c>
      <c r="D173" t="str">
        <f t="shared" si="2"/>
        <v>group X</v>
      </c>
      <c r="E173" s="6">
        <v>215000</v>
      </c>
    </row>
    <row r="174" spans="1:5" x14ac:dyDescent="0.2">
      <c r="A174">
        <v>173</v>
      </c>
      <c r="B174">
        <v>0.45241108044874523</v>
      </c>
      <c r="C174" s="14">
        <f>IF(Table1[[#This Row],[WoodDeckSF]]&gt;0,1,0)</f>
        <v>1</v>
      </c>
      <c r="D174" t="str">
        <f t="shared" si="2"/>
        <v>group X</v>
      </c>
      <c r="E174" s="6">
        <v>239000</v>
      </c>
    </row>
    <row r="175" spans="1:5" x14ac:dyDescent="0.2">
      <c r="A175">
        <v>174</v>
      </c>
      <c r="B175">
        <v>6.7364842444915918E-2</v>
      </c>
      <c r="C175" s="14">
        <f>IF(Table1[[#This Row],[WoodDeckSF]]&gt;0,1,0)</f>
        <v>0</v>
      </c>
      <c r="D175" t="str">
        <f t="shared" si="2"/>
        <v>group X</v>
      </c>
      <c r="E175" s="6">
        <v>163000</v>
      </c>
    </row>
    <row r="176" spans="1:5" x14ac:dyDescent="0.2">
      <c r="A176">
        <v>175</v>
      </c>
      <c r="B176">
        <v>0.4054526628506584</v>
      </c>
      <c r="C176" s="14">
        <f>IF(Table1[[#This Row],[WoodDeckSF]]&gt;0,1,0)</f>
        <v>1</v>
      </c>
      <c r="D176" t="str">
        <f t="shared" si="2"/>
        <v>group X</v>
      </c>
      <c r="E176" s="6">
        <v>184000</v>
      </c>
    </row>
    <row r="177" spans="1:5" x14ac:dyDescent="0.2">
      <c r="A177">
        <v>176</v>
      </c>
      <c r="B177">
        <v>0.24855667205530041</v>
      </c>
      <c r="C177" s="14">
        <f>IF(Table1[[#This Row],[WoodDeckSF]]&gt;0,1,0)</f>
        <v>0</v>
      </c>
      <c r="D177" t="str">
        <f t="shared" si="2"/>
        <v>group X</v>
      </c>
      <c r="E177" s="6">
        <v>243000</v>
      </c>
    </row>
    <row r="178" spans="1:5" x14ac:dyDescent="0.2">
      <c r="A178">
        <v>177</v>
      </c>
      <c r="B178">
        <v>6.1340043020470247E-2</v>
      </c>
      <c r="C178" s="14">
        <f>IF(Table1[[#This Row],[WoodDeckSF]]&gt;0,1,0)</f>
        <v>0</v>
      </c>
      <c r="D178" t="str">
        <f t="shared" si="2"/>
        <v>group X</v>
      </c>
      <c r="E178" s="6">
        <v>211000</v>
      </c>
    </row>
    <row r="179" spans="1:5" x14ac:dyDescent="0.2">
      <c r="A179">
        <v>178</v>
      </c>
      <c r="B179">
        <v>0.59655920264572881</v>
      </c>
      <c r="C179" s="14">
        <f>IF(Table1[[#This Row],[WoodDeckSF]]&gt;0,1,0)</f>
        <v>0</v>
      </c>
      <c r="D179" t="str">
        <f t="shared" si="2"/>
        <v>group Y</v>
      </c>
      <c r="E179" s="6">
        <v>172500</v>
      </c>
    </row>
    <row r="180" spans="1:5" x14ac:dyDescent="0.2">
      <c r="A180">
        <v>179</v>
      </c>
      <c r="B180">
        <v>0.79421853243124385</v>
      </c>
      <c r="C180" s="14">
        <f>IF(Table1[[#This Row],[WoodDeckSF]]&gt;0,1,0)</f>
        <v>0</v>
      </c>
      <c r="D180" t="str">
        <f t="shared" si="2"/>
        <v>group Y</v>
      </c>
      <c r="E180" s="6">
        <v>501837</v>
      </c>
    </row>
    <row r="181" spans="1:5" x14ac:dyDescent="0.2">
      <c r="A181">
        <v>180</v>
      </c>
      <c r="B181">
        <v>0.60450675041803204</v>
      </c>
      <c r="C181" s="14">
        <f>IF(Table1[[#This Row],[WoodDeckSF]]&gt;0,1,0)</f>
        <v>0</v>
      </c>
      <c r="D181" t="str">
        <f t="shared" si="2"/>
        <v>group Y</v>
      </c>
      <c r="E181" s="6">
        <v>100000</v>
      </c>
    </row>
    <row r="182" spans="1:5" x14ac:dyDescent="0.2">
      <c r="A182">
        <v>181</v>
      </c>
      <c r="B182">
        <v>0.37818653983420125</v>
      </c>
      <c r="C182" s="14">
        <f>IF(Table1[[#This Row],[WoodDeckSF]]&gt;0,1,0)</f>
        <v>0</v>
      </c>
      <c r="D182" t="str">
        <f t="shared" si="2"/>
        <v>group X</v>
      </c>
      <c r="E182" s="6">
        <v>177000</v>
      </c>
    </row>
    <row r="183" spans="1:5" x14ac:dyDescent="0.2">
      <c r="A183">
        <v>182</v>
      </c>
      <c r="B183">
        <v>0.91414116912792676</v>
      </c>
      <c r="C183" s="14">
        <f>IF(Table1[[#This Row],[WoodDeckSF]]&gt;0,1,0)</f>
        <v>0</v>
      </c>
      <c r="D183" t="str">
        <f t="shared" si="2"/>
        <v>group Y</v>
      </c>
      <c r="E183" s="6">
        <v>200100</v>
      </c>
    </row>
    <row r="184" spans="1:5" x14ac:dyDescent="0.2">
      <c r="A184">
        <v>183</v>
      </c>
      <c r="B184">
        <v>0.8853143155097164</v>
      </c>
      <c r="C184" s="14">
        <f>IF(Table1[[#This Row],[WoodDeckSF]]&gt;0,1,0)</f>
        <v>1</v>
      </c>
      <c r="D184" t="str">
        <f t="shared" si="2"/>
        <v>group Y</v>
      </c>
      <c r="E184" s="6">
        <v>120000</v>
      </c>
    </row>
    <row r="185" spans="1:5" x14ac:dyDescent="0.2">
      <c r="A185">
        <v>184</v>
      </c>
      <c r="B185">
        <v>0.9819129645128013</v>
      </c>
      <c r="C185" s="14">
        <f>IF(Table1[[#This Row],[WoodDeckSF]]&gt;0,1,0)</f>
        <v>1</v>
      </c>
      <c r="D185" t="str">
        <f t="shared" si="2"/>
        <v>group Y</v>
      </c>
      <c r="E185" s="6">
        <v>200000</v>
      </c>
    </row>
    <row r="186" spans="1:5" x14ac:dyDescent="0.2">
      <c r="A186">
        <v>185</v>
      </c>
      <c r="B186">
        <v>0.2925262826677737</v>
      </c>
      <c r="C186" s="14">
        <f>IF(Table1[[#This Row],[WoodDeckSF]]&gt;0,1,0)</f>
        <v>1</v>
      </c>
      <c r="D186" t="str">
        <f t="shared" si="2"/>
        <v>group X</v>
      </c>
      <c r="E186" s="6">
        <v>127000</v>
      </c>
    </row>
    <row r="187" spans="1:5" x14ac:dyDescent="0.2">
      <c r="A187">
        <v>186</v>
      </c>
      <c r="B187">
        <v>0.81862056131758532</v>
      </c>
      <c r="C187" s="14">
        <f>IF(Table1[[#This Row],[WoodDeckSF]]&gt;0,1,0)</f>
        <v>0</v>
      </c>
      <c r="D187" t="str">
        <f t="shared" si="2"/>
        <v>group Y</v>
      </c>
      <c r="E187" s="6">
        <v>475000</v>
      </c>
    </row>
    <row r="188" spans="1:5" x14ac:dyDescent="0.2">
      <c r="A188">
        <v>187</v>
      </c>
      <c r="B188">
        <v>8.6479634549970319E-2</v>
      </c>
      <c r="C188" s="14">
        <f>IF(Table1[[#This Row],[WoodDeckSF]]&gt;0,1,0)</f>
        <v>1</v>
      </c>
      <c r="D188" t="str">
        <f t="shared" si="2"/>
        <v>group X</v>
      </c>
      <c r="E188" s="6">
        <v>173000</v>
      </c>
    </row>
    <row r="189" spans="1:5" x14ac:dyDescent="0.2">
      <c r="A189">
        <v>188</v>
      </c>
      <c r="B189">
        <v>0.39279405847589222</v>
      </c>
      <c r="C189" s="14">
        <f>IF(Table1[[#This Row],[WoodDeckSF]]&gt;0,1,0)</f>
        <v>0</v>
      </c>
      <c r="D189" t="str">
        <f t="shared" si="2"/>
        <v>group X</v>
      </c>
      <c r="E189" s="6">
        <v>135000</v>
      </c>
    </row>
    <row r="190" spans="1:5" x14ac:dyDescent="0.2">
      <c r="A190">
        <v>189</v>
      </c>
      <c r="B190">
        <v>0.50178879265224829</v>
      </c>
      <c r="C190" s="14">
        <f>IF(Table1[[#This Row],[WoodDeckSF]]&gt;0,1,0)</f>
        <v>1</v>
      </c>
      <c r="D190" t="str">
        <f t="shared" si="2"/>
        <v>group Y</v>
      </c>
      <c r="E190" s="6">
        <v>153337</v>
      </c>
    </row>
    <row r="191" spans="1:5" x14ac:dyDescent="0.2">
      <c r="A191">
        <v>190</v>
      </c>
      <c r="B191">
        <v>0.8783854811622519</v>
      </c>
      <c r="C191" s="14">
        <f>IF(Table1[[#This Row],[WoodDeckSF]]&gt;0,1,0)</f>
        <v>0</v>
      </c>
      <c r="D191" t="str">
        <f t="shared" si="2"/>
        <v>group Y</v>
      </c>
      <c r="E191" s="6">
        <v>286000</v>
      </c>
    </row>
    <row r="192" spans="1:5" x14ac:dyDescent="0.2">
      <c r="A192">
        <v>191</v>
      </c>
      <c r="B192">
        <v>0.69310596174529038</v>
      </c>
      <c r="C192" s="14">
        <f>IF(Table1[[#This Row],[WoodDeckSF]]&gt;0,1,0)</f>
        <v>0</v>
      </c>
      <c r="D192" t="str">
        <f t="shared" si="2"/>
        <v>group Y</v>
      </c>
      <c r="E192" s="6">
        <v>315000</v>
      </c>
    </row>
    <row r="193" spans="1:5" x14ac:dyDescent="0.2">
      <c r="A193">
        <v>192</v>
      </c>
      <c r="B193">
        <v>0.9601971116273611</v>
      </c>
      <c r="C193" s="14">
        <f>IF(Table1[[#This Row],[WoodDeckSF]]&gt;0,1,0)</f>
        <v>0</v>
      </c>
      <c r="D193" t="str">
        <f t="shared" si="2"/>
        <v>group Y</v>
      </c>
      <c r="E193" s="6">
        <v>184000</v>
      </c>
    </row>
    <row r="194" spans="1:5" x14ac:dyDescent="0.2">
      <c r="A194">
        <v>193</v>
      </c>
      <c r="B194">
        <v>0.35585037357888571</v>
      </c>
      <c r="C194" s="14">
        <f>IF(Table1[[#This Row],[WoodDeckSF]]&gt;0,1,0)</f>
        <v>0</v>
      </c>
      <c r="D194" t="str">
        <f t="shared" si="2"/>
        <v>group X</v>
      </c>
      <c r="E194" s="6">
        <v>192000</v>
      </c>
    </row>
    <row r="195" spans="1:5" x14ac:dyDescent="0.2">
      <c r="A195">
        <v>194</v>
      </c>
      <c r="B195">
        <v>0.98353700150668388</v>
      </c>
      <c r="C195" s="14">
        <f>IF(Table1[[#This Row],[WoodDeckSF]]&gt;0,1,0)</f>
        <v>0</v>
      </c>
      <c r="D195" t="str">
        <f t="shared" ref="D195:D258" si="3">IF(B195&lt;0.5,"group X", "group Y")</f>
        <v>group Y</v>
      </c>
      <c r="E195" s="6">
        <v>130000</v>
      </c>
    </row>
    <row r="196" spans="1:5" x14ac:dyDescent="0.2">
      <c r="A196">
        <v>195</v>
      </c>
      <c r="B196">
        <v>0.22621164402129146</v>
      </c>
      <c r="C196" s="14">
        <f>IF(Table1[[#This Row],[WoodDeckSF]]&gt;0,1,0)</f>
        <v>0</v>
      </c>
      <c r="D196" t="str">
        <f t="shared" si="3"/>
        <v>group X</v>
      </c>
      <c r="E196" s="6">
        <v>127000</v>
      </c>
    </row>
    <row r="197" spans="1:5" x14ac:dyDescent="0.2">
      <c r="A197">
        <v>196</v>
      </c>
      <c r="B197">
        <v>0.70090101718713149</v>
      </c>
      <c r="C197" s="14">
        <f>IF(Table1[[#This Row],[WoodDeckSF]]&gt;0,1,0)</f>
        <v>1</v>
      </c>
      <c r="D197" t="str">
        <f t="shared" si="3"/>
        <v>group Y</v>
      </c>
      <c r="E197" s="6">
        <v>148500</v>
      </c>
    </row>
    <row r="198" spans="1:5" x14ac:dyDescent="0.2">
      <c r="A198">
        <v>197</v>
      </c>
      <c r="B198">
        <v>0.62036816527340677</v>
      </c>
      <c r="C198" s="14">
        <f>IF(Table1[[#This Row],[WoodDeckSF]]&gt;0,1,0)</f>
        <v>1</v>
      </c>
      <c r="D198" t="str">
        <f t="shared" si="3"/>
        <v>group Y</v>
      </c>
      <c r="E198" s="6">
        <v>311872</v>
      </c>
    </row>
    <row r="199" spans="1:5" x14ac:dyDescent="0.2">
      <c r="A199">
        <v>198</v>
      </c>
      <c r="B199">
        <v>0.42053364057753662</v>
      </c>
      <c r="C199" s="14">
        <f>IF(Table1[[#This Row],[WoodDeckSF]]&gt;0,1,0)</f>
        <v>0</v>
      </c>
      <c r="D199" t="str">
        <f t="shared" si="3"/>
        <v>group X</v>
      </c>
      <c r="E199" s="6">
        <v>235000</v>
      </c>
    </row>
    <row r="200" spans="1:5" x14ac:dyDescent="0.2">
      <c r="A200">
        <v>199</v>
      </c>
      <c r="B200">
        <v>0.32319431646333974</v>
      </c>
      <c r="C200" s="14">
        <f>IF(Table1[[#This Row],[WoodDeckSF]]&gt;0,1,0)</f>
        <v>0</v>
      </c>
      <c r="D200" t="str">
        <f t="shared" si="3"/>
        <v>group X</v>
      </c>
      <c r="E200" s="6">
        <v>104000</v>
      </c>
    </row>
    <row r="201" spans="1:5" x14ac:dyDescent="0.2">
      <c r="A201">
        <v>200</v>
      </c>
      <c r="B201">
        <v>0.91346626467530978</v>
      </c>
      <c r="C201" s="14">
        <f>IF(Table1[[#This Row],[WoodDeckSF]]&gt;0,1,0)</f>
        <v>0</v>
      </c>
      <c r="D201" t="str">
        <f t="shared" si="3"/>
        <v>group Y</v>
      </c>
      <c r="E201" s="6">
        <v>274900</v>
      </c>
    </row>
    <row r="202" spans="1:5" x14ac:dyDescent="0.2">
      <c r="A202">
        <v>201</v>
      </c>
      <c r="B202">
        <v>0.28146131064194602</v>
      </c>
      <c r="C202" s="14">
        <f>IF(Table1[[#This Row],[WoodDeckSF]]&gt;0,1,0)</f>
        <v>1</v>
      </c>
      <c r="D202" t="str">
        <f t="shared" si="3"/>
        <v>group X</v>
      </c>
      <c r="E202" s="6">
        <v>140000</v>
      </c>
    </row>
    <row r="203" spans="1:5" x14ac:dyDescent="0.2">
      <c r="A203">
        <v>202</v>
      </c>
      <c r="B203">
        <v>0.88758741969538757</v>
      </c>
      <c r="C203" s="14">
        <f>IF(Table1[[#This Row],[WoodDeckSF]]&gt;0,1,0)</f>
        <v>1</v>
      </c>
      <c r="D203" t="str">
        <f t="shared" si="3"/>
        <v>group Y</v>
      </c>
      <c r="E203" s="6">
        <v>171500</v>
      </c>
    </row>
    <row r="204" spans="1:5" x14ac:dyDescent="0.2">
      <c r="A204">
        <v>203</v>
      </c>
      <c r="B204">
        <v>0.62296480489911255</v>
      </c>
      <c r="C204" s="14">
        <f>IF(Table1[[#This Row],[WoodDeckSF]]&gt;0,1,0)</f>
        <v>0</v>
      </c>
      <c r="D204" t="str">
        <f t="shared" si="3"/>
        <v>group Y</v>
      </c>
      <c r="E204" s="6">
        <v>112000</v>
      </c>
    </row>
    <row r="205" spans="1:5" x14ac:dyDescent="0.2">
      <c r="A205">
        <v>204</v>
      </c>
      <c r="B205">
        <v>0.44220412450767399</v>
      </c>
      <c r="C205" s="14">
        <f>IF(Table1[[#This Row],[WoodDeckSF]]&gt;0,1,0)</f>
        <v>1</v>
      </c>
      <c r="D205" t="str">
        <f t="shared" si="3"/>
        <v>group X</v>
      </c>
      <c r="E205" s="6">
        <v>149000</v>
      </c>
    </row>
    <row r="206" spans="1:5" x14ac:dyDescent="0.2">
      <c r="A206">
        <v>205</v>
      </c>
      <c r="B206">
        <v>7.272787618416654E-3</v>
      </c>
      <c r="C206" s="14">
        <f>IF(Table1[[#This Row],[WoodDeckSF]]&gt;0,1,0)</f>
        <v>0</v>
      </c>
      <c r="D206" t="str">
        <f t="shared" si="3"/>
        <v>group X</v>
      </c>
      <c r="E206" s="6">
        <v>110000</v>
      </c>
    </row>
    <row r="207" spans="1:5" x14ac:dyDescent="0.2">
      <c r="A207">
        <v>206</v>
      </c>
      <c r="B207">
        <v>3.6481089651750565E-2</v>
      </c>
      <c r="C207" s="14">
        <f>IF(Table1[[#This Row],[WoodDeckSF]]&gt;0,1,0)</f>
        <v>0</v>
      </c>
      <c r="D207" t="str">
        <f t="shared" si="3"/>
        <v>group X</v>
      </c>
      <c r="E207" s="6">
        <v>180500</v>
      </c>
    </row>
    <row r="208" spans="1:5" x14ac:dyDescent="0.2">
      <c r="A208">
        <v>207</v>
      </c>
      <c r="B208">
        <v>5.5463223602947198E-2</v>
      </c>
      <c r="C208" s="14">
        <f>IF(Table1[[#This Row],[WoodDeckSF]]&gt;0,1,0)</f>
        <v>0</v>
      </c>
      <c r="D208" t="str">
        <f t="shared" si="3"/>
        <v>group X</v>
      </c>
      <c r="E208" s="6">
        <v>143900</v>
      </c>
    </row>
    <row r="209" spans="1:5" x14ac:dyDescent="0.2">
      <c r="A209">
        <v>208</v>
      </c>
      <c r="B209">
        <v>0.42881740852108152</v>
      </c>
      <c r="C209" s="14">
        <f>IF(Table1[[#This Row],[WoodDeckSF]]&gt;0,1,0)</f>
        <v>1</v>
      </c>
      <c r="D209" t="str">
        <f t="shared" si="3"/>
        <v>group X</v>
      </c>
      <c r="E209" s="6">
        <v>141000</v>
      </c>
    </row>
    <row r="210" spans="1:5" x14ac:dyDescent="0.2">
      <c r="A210">
        <v>209</v>
      </c>
      <c r="B210">
        <v>0.24035491527463626</v>
      </c>
      <c r="C210" s="14">
        <f>IF(Table1[[#This Row],[WoodDeckSF]]&gt;0,1,0)</f>
        <v>1</v>
      </c>
      <c r="D210" t="str">
        <f t="shared" si="3"/>
        <v>group X</v>
      </c>
      <c r="E210" s="6">
        <v>277000</v>
      </c>
    </row>
    <row r="211" spans="1:5" x14ac:dyDescent="0.2">
      <c r="A211">
        <v>210</v>
      </c>
      <c r="B211">
        <v>0.52634072078265337</v>
      </c>
      <c r="C211" s="14">
        <f>IF(Table1[[#This Row],[WoodDeckSF]]&gt;0,1,0)</f>
        <v>0</v>
      </c>
      <c r="D211" t="str">
        <f t="shared" si="3"/>
        <v>group Y</v>
      </c>
      <c r="E211" s="6">
        <v>145000</v>
      </c>
    </row>
    <row r="212" spans="1:5" x14ac:dyDescent="0.2">
      <c r="A212">
        <v>211</v>
      </c>
      <c r="B212">
        <v>0.85026700534829858</v>
      </c>
      <c r="C212" s="14">
        <f>IF(Table1[[#This Row],[WoodDeckSF]]&gt;0,1,0)</f>
        <v>0</v>
      </c>
      <c r="D212" t="str">
        <f t="shared" si="3"/>
        <v>group Y</v>
      </c>
      <c r="E212" s="6">
        <v>98000</v>
      </c>
    </row>
    <row r="213" spans="1:5" x14ac:dyDescent="0.2">
      <c r="A213">
        <v>212</v>
      </c>
      <c r="B213">
        <v>0.17007987300966398</v>
      </c>
      <c r="C213" s="14">
        <f>IF(Table1[[#This Row],[WoodDeckSF]]&gt;0,1,0)</f>
        <v>1</v>
      </c>
      <c r="D213" t="str">
        <f t="shared" si="3"/>
        <v>group X</v>
      </c>
      <c r="E213" s="6">
        <v>186000</v>
      </c>
    </row>
    <row r="214" spans="1:5" x14ac:dyDescent="0.2">
      <c r="A214">
        <v>213</v>
      </c>
      <c r="B214">
        <v>0.63406486997770373</v>
      </c>
      <c r="C214" s="14">
        <f>IF(Table1[[#This Row],[WoodDeckSF]]&gt;0,1,0)</f>
        <v>1</v>
      </c>
      <c r="D214" t="str">
        <f t="shared" si="3"/>
        <v>group Y</v>
      </c>
      <c r="E214" s="6">
        <v>252678</v>
      </c>
    </row>
    <row r="215" spans="1:5" x14ac:dyDescent="0.2">
      <c r="A215">
        <v>214</v>
      </c>
      <c r="B215">
        <v>0.34392858210722943</v>
      </c>
      <c r="C215" s="14">
        <f>IF(Table1[[#This Row],[WoodDeckSF]]&gt;0,1,0)</f>
        <v>1</v>
      </c>
      <c r="D215" t="str">
        <f t="shared" si="3"/>
        <v>group X</v>
      </c>
      <c r="E215" s="6">
        <v>156000</v>
      </c>
    </row>
    <row r="216" spans="1:5" x14ac:dyDescent="0.2">
      <c r="A216">
        <v>215</v>
      </c>
      <c r="B216">
        <v>0.81458246954447344</v>
      </c>
      <c r="C216" s="14">
        <f>IF(Table1[[#This Row],[WoodDeckSF]]&gt;0,1,0)</f>
        <v>0</v>
      </c>
      <c r="D216" t="str">
        <f t="shared" si="3"/>
        <v>group Y</v>
      </c>
      <c r="E216" s="6">
        <v>161750</v>
      </c>
    </row>
    <row r="217" spans="1:5" x14ac:dyDescent="0.2">
      <c r="A217">
        <v>216</v>
      </c>
      <c r="B217">
        <v>0.9533476805243184</v>
      </c>
      <c r="C217" s="14">
        <f>IF(Table1[[#This Row],[WoodDeckSF]]&gt;0,1,0)</f>
        <v>0</v>
      </c>
      <c r="D217" t="str">
        <f t="shared" si="3"/>
        <v>group Y</v>
      </c>
      <c r="E217" s="6">
        <v>134450</v>
      </c>
    </row>
    <row r="218" spans="1:5" x14ac:dyDescent="0.2">
      <c r="A218">
        <v>217</v>
      </c>
      <c r="B218">
        <v>0.80087694470190529</v>
      </c>
      <c r="C218" s="14">
        <f>IF(Table1[[#This Row],[WoodDeckSF]]&gt;0,1,0)</f>
        <v>1</v>
      </c>
      <c r="D218" t="str">
        <f t="shared" si="3"/>
        <v>group Y</v>
      </c>
      <c r="E218" s="6">
        <v>210000</v>
      </c>
    </row>
    <row r="219" spans="1:5" x14ac:dyDescent="0.2">
      <c r="A219">
        <v>218</v>
      </c>
      <c r="B219">
        <v>0.95932610885326453</v>
      </c>
      <c r="C219" s="14">
        <f>IF(Table1[[#This Row],[WoodDeckSF]]&gt;0,1,0)</f>
        <v>0</v>
      </c>
      <c r="D219" t="str">
        <f t="shared" si="3"/>
        <v>group Y</v>
      </c>
      <c r="E219" s="6">
        <v>107000</v>
      </c>
    </row>
    <row r="220" spans="1:5" x14ac:dyDescent="0.2">
      <c r="A220">
        <v>219</v>
      </c>
      <c r="B220">
        <v>0.83962845683249421</v>
      </c>
      <c r="C220" s="14">
        <f>IF(Table1[[#This Row],[WoodDeckSF]]&gt;0,1,0)</f>
        <v>0</v>
      </c>
      <c r="D220" t="str">
        <f t="shared" si="3"/>
        <v>group Y</v>
      </c>
      <c r="E220" s="6">
        <v>311500</v>
      </c>
    </row>
    <row r="221" spans="1:5" x14ac:dyDescent="0.2">
      <c r="A221">
        <v>220</v>
      </c>
      <c r="B221">
        <v>0.24018580758704766</v>
      </c>
      <c r="C221" s="14">
        <f>IF(Table1[[#This Row],[WoodDeckSF]]&gt;0,1,0)</f>
        <v>1</v>
      </c>
      <c r="D221" t="str">
        <f t="shared" si="3"/>
        <v>group X</v>
      </c>
      <c r="E221" s="6">
        <v>167240</v>
      </c>
    </row>
    <row r="222" spans="1:5" x14ac:dyDescent="0.2">
      <c r="A222">
        <v>221</v>
      </c>
      <c r="B222">
        <v>0.17530881377466068</v>
      </c>
      <c r="C222" s="14">
        <f>IF(Table1[[#This Row],[WoodDeckSF]]&gt;0,1,0)</f>
        <v>1</v>
      </c>
      <c r="D222" t="str">
        <f t="shared" si="3"/>
        <v>group X</v>
      </c>
      <c r="E222" s="6">
        <v>204900</v>
      </c>
    </row>
    <row r="223" spans="1:5" x14ac:dyDescent="0.2">
      <c r="A223">
        <v>222</v>
      </c>
      <c r="B223">
        <v>0.62085067692968332</v>
      </c>
      <c r="C223" s="14">
        <f>IF(Table1[[#This Row],[WoodDeckSF]]&gt;0,1,0)</f>
        <v>1</v>
      </c>
      <c r="D223" t="str">
        <f t="shared" si="3"/>
        <v>group Y</v>
      </c>
      <c r="E223" s="6">
        <v>200000</v>
      </c>
    </row>
    <row r="224" spans="1:5" x14ac:dyDescent="0.2">
      <c r="A224">
        <v>223</v>
      </c>
      <c r="B224">
        <v>0.51506888571850673</v>
      </c>
      <c r="C224" s="14">
        <f>IF(Table1[[#This Row],[WoodDeckSF]]&gt;0,1,0)</f>
        <v>1</v>
      </c>
      <c r="D224" t="str">
        <f t="shared" si="3"/>
        <v>group Y</v>
      </c>
      <c r="E224" s="6">
        <v>179900</v>
      </c>
    </row>
    <row r="225" spans="1:5" x14ac:dyDescent="0.2">
      <c r="A225">
        <v>224</v>
      </c>
      <c r="B225">
        <v>0.99131635917036987</v>
      </c>
      <c r="C225" s="14">
        <f>IF(Table1[[#This Row],[WoodDeckSF]]&gt;0,1,0)</f>
        <v>1</v>
      </c>
      <c r="D225" t="str">
        <f t="shared" si="3"/>
        <v>group Y</v>
      </c>
      <c r="E225" s="6">
        <v>97000</v>
      </c>
    </row>
    <row r="226" spans="1:5" x14ac:dyDescent="0.2">
      <c r="A226">
        <v>225</v>
      </c>
      <c r="B226">
        <v>0.96898821894428366</v>
      </c>
      <c r="C226" s="14">
        <f>IF(Table1[[#This Row],[WoodDeckSF]]&gt;0,1,0)</f>
        <v>1</v>
      </c>
      <c r="D226" t="str">
        <f t="shared" si="3"/>
        <v>group Y</v>
      </c>
      <c r="E226" s="6">
        <v>386250</v>
      </c>
    </row>
    <row r="227" spans="1:5" x14ac:dyDescent="0.2">
      <c r="A227">
        <v>226</v>
      </c>
      <c r="B227">
        <v>0.51251487551146124</v>
      </c>
      <c r="C227" s="14">
        <f>IF(Table1[[#This Row],[WoodDeckSF]]&gt;0,1,0)</f>
        <v>0</v>
      </c>
      <c r="D227" t="str">
        <f t="shared" si="3"/>
        <v>group Y</v>
      </c>
      <c r="E227" s="6">
        <v>112000</v>
      </c>
    </row>
    <row r="228" spans="1:5" x14ac:dyDescent="0.2">
      <c r="A228">
        <v>227</v>
      </c>
      <c r="B228">
        <v>0.60626383703626219</v>
      </c>
      <c r="C228" s="14">
        <f>IF(Table1[[#This Row],[WoodDeckSF]]&gt;0,1,0)</f>
        <v>1</v>
      </c>
      <c r="D228" t="str">
        <f t="shared" si="3"/>
        <v>group Y</v>
      </c>
      <c r="E228" s="6">
        <v>290000</v>
      </c>
    </row>
    <row r="229" spans="1:5" x14ac:dyDescent="0.2">
      <c r="A229">
        <v>228</v>
      </c>
      <c r="B229">
        <v>0.60883734015112623</v>
      </c>
      <c r="C229" s="14">
        <f>IF(Table1[[#This Row],[WoodDeckSF]]&gt;0,1,0)</f>
        <v>0</v>
      </c>
      <c r="D229" t="str">
        <f t="shared" si="3"/>
        <v>group Y</v>
      </c>
      <c r="E229" s="6">
        <v>106000</v>
      </c>
    </row>
    <row r="230" spans="1:5" x14ac:dyDescent="0.2">
      <c r="A230">
        <v>229</v>
      </c>
      <c r="B230">
        <v>0.78154775665816045</v>
      </c>
      <c r="C230" s="14">
        <f>IF(Table1[[#This Row],[WoodDeckSF]]&gt;0,1,0)</f>
        <v>0</v>
      </c>
      <c r="D230" t="str">
        <f t="shared" si="3"/>
        <v>group Y</v>
      </c>
      <c r="E230" s="6">
        <v>125000</v>
      </c>
    </row>
    <row r="231" spans="1:5" x14ac:dyDescent="0.2">
      <c r="A231">
        <v>230</v>
      </c>
      <c r="B231">
        <v>1.0355153728676125E-2</v>
      </c>
      <c r="C231" s="14">
        <f>IF(Table1[[#This Row],[WoodDeckSF]]&gt;0,1,0)</f>
        <v>1</v>
      </c>
      <c r="D231" t="str">
        <f t="shared" si="3"/>
        <v>group X</v>
      </c>
      <c r="E231" s="6">
        <v>192500</v>
      </c>
    </row>
    <row r="232" spans="1:5" x14ac:dyDescent="0.2">
      <c r="A232">
        <v>231</v>
      </c>
      <c r="B232">
        <v>0.90035006643916193</v>
      </c>
      <c r="C232" s="14">
        <f>IF(Table1[[#This Row],[WoodDeckSF]]&gt;0,1,0)</f>
        <v>0</v>
      </c>
      <c r="D232" t="str">
        <f t="shared" si="3"/>
        <v>group Y</v>
      </c>
      <c r="E232" s="6">
        <v>148000</v>
      </c>
    </row>
    <row r="233" spans="1:5" x14ac:dyDescent="0.2">
      <c r="A233">
        <v>232</v>
      </c>
      <c r="B233">
        <v>0.23231231030251986</v>
      </c>
      <c r="C233" s="14">
        <f>IF(Table1[[#This Row],[WoodDeckSF]]&gt;0,1,0)</f>
        <v>0</v>
      </c>
      <c r="D233" t="str">
        <f t="shared" si="3"/>
        <v>group X</v>
      </c>
      <c r="E233" s="6">
        <v>403000</v>
      </c>
    </row>
    <row r="234" spans="1:5" x14ac:dyDescent="0.2">
      <c r="A234">
        <v>233</v>
      </c>
      <c r="B234">
        <v>0.23995087179634167</v>
      </c>
      <c r="C234" s="14">
        <f>IF(Table1[[#This Row],[WoodDeckSF]]&gt;0,1,0)</f>
        <v>0</v>
      </c>
      <c r="D234" t="str">
        <f t="shared" si="3"/>
        <v>group X</v>
      </c>
      <c r="E234" s="6">
        <v>94500</v>
      </c>
    </row>
    <row r="235" spans="1:5" x14ac:dyDescent="0.2">
      <c r="A235">
        <v>234</v>
      </c>
      <c r="B235">
        <v>0.78660846224151348</v>
      </c>
      <c r="C235" s="14">
        <f>IF(Table1[[#This Row],[WoodDeckSF]]&gt;0,1,0)</f>
        <v>1</v>
      </c>
      <c r="D235" t="str">
        <f t="shared" si="3"/>
        <v>group Y</v>
      </c>
      <c r="E235" s="6">
        <v>128200</v>
      </c>
    </row>
    <row r="236" spans="1:5" x14ac:dyDescent="0.2">
      <c r="A236">
        <v>235</v>
      </c>
      <c r="B236">
        <v>0.64021502933847174</v>
      </c>
      <c r="C236" s="14">
        <f>IF(Table1[[#This Row],[WoodDeckSF]]&gt;0,1,0)</f>
        <v>1</v>
      </c>
      <c r="D236" t="str">
        <f t="shared" si="3"/>
        <v>group Y</v>
      </c>
      <c r="E236" s="6">
        <v>216500</v>
      </c>
    </row>
    <row r="237" spans="1:5" x14ac:dyDescent="0.2">
      <c r="A237">
        <v>236</v>
      </c>
      <c r="B237">
        <v>0.14785169568614676</v>
      </c>
      <c r="C237" s="14">
        <f>IF(Table1[[#This Row],[WoodDeckSF]]&gt;0,1,0)</f>
        <v>0</v>
      </c>
      <c r="D237" t="str">
        <f t="shared" si="3"/>
        <v>group X</v>
      </c>
      <c r="E237" s="6">
        <v>89500</v>
      </c>
    </row>
    <row r="238" spans="1:5" x14ac:dyDescent="0.2">
      <c r="A238">
        <v>237</v>
      </c>
      <c r="B238">
        <v>0.83617985865785172</v>
      </c>
      <c r="C238" s="14">
        <f>IF(Table1[[#This Row],[WoodDeckSF]]&gt;0,1,0)</f>
        <v>1</v>
      </c>
      <c r="D238" t="str">
        <f t="shared" si="3"/>
        <v>group Y</v>
      </c>
      <c r="E238" s="6">
        <v>185500</v>
      </c>
    </row>
    <row r="239" spans="1:5" x14ac:dyDescent="0.2">
      <c r="A239">
        <v>238</v>
      </c>
      <c r="B239">
        <v>0.88208214557802267</v>
      </c>
      <c r="C239" s="14">
        <f>IF(Table1[[#This Row],[WoodDeckSF]]&gt;0,1,0)</f>
        <v>1</v>
      </c>
      <c r="D239" t="str">
        <f t="shared" si="3"/>
        <v>group Y</v>
      </c>
      <c r="E239" s="6">
        <v>194500</v>
      </c>
    </row>
    <row r="240" spans="1:5" x14ac:dyDescent="0.2">
      <c r="A240">
        <v>239</v>
      </c>
      <c r="B240">
        <v>4.2687704323547959E-2</v>
      </c>
      <c r="C240" s="14">
        <f>IF(Table1[[#This Row],[WoodDeckSF]]&gt;0,1,0)</f>
        <v>1</v>
      </c>
      <c r="D240" t="str">
        <f t="shared" si="3"/>
        <v>group X</v>
      </c>
      <c r="E240" s="6">
        <v>318000</v>
      </c>
    </row>
    <row r="241" spans="1:5" x14ac:dyDescent="0.2">
      <c r="A241">
        <v>240</v>
      </c>
      <c r="B241">
        <v>6.6007358163622354E-2</v>
      </c>
      <c r="C241" s="14">
        <f>IF(Table1[[#This Row],[WoodDeckSF]]&gt;0,1,0)</f>
        <v>0</v>
      </c>
      <c r="D241" t="str">
        <f t="shared" si="3"/>
        <v>group X</v>
      </c>
      <c r="E241" s="6">
        <v>113000</v>
      </c>
    </row>
    <row r="242" spans="1:5" x14ac:dyDescent="0.2">
      <c r="A242">
        <v>241</v>
      </c>
      <c r="B242">
        <v>0.60420307521363736</v>
      </c>
      <c r="C242" s="14">
        <f>IF(Table1[[#This Row],[WoodDeckSF]]&gt;0,1,0)</f>
        <v>1</v>
      </c>
      <c r="D242" t="str">
        <f t="shared" si="3"/>
        <v>group Y</v>
      </c>
      <c r="E242" s="6">
        <v>262500</v>
      </c>
    </row>
    <row r="243" spans="1:5" x14ac:dyDescent="0.2">
      <c r="A243">
        <v>242</v>
      </c>
      <c r="B243">
        <v>0.14636516291327939</v>
      </c>
      <c r="C243" s="14">
        <f>IF(Table1[[#This Row],[WoodDeckSF]]&gt;0,1,0)</f>
        <v>1</v>
      </c>
      <c r="D243" t="str">
        <f t="shared" si="3"/>
        <v>group X</v>
      </c>
      <c r="E243" s="6">
        <v>110500</v>
      </c>
    </row>
    <row r="244" spans="1:5" x14ac:dyDescent="0.2">
      <c r="A244">
        <v>243</v>
      </c>
      <c r="B244">
        <v>0.74953498832695864</v>
      </c>
      <c r="C244" s="14">
        <f>IF(Table1[[#This Row],[WoodDeckSF]]&gt;0,1,0)</f>
        <v>0</v>
      </c>
      <c r="D244" t="str">
        <f t="shared" si="3"/>
        <v>group Y</v>
      </c>
      <c r="E244" s="6">
        <v>79000</v>
      </c>
    </row>
    <row r="245" spans="1:5" x14ac:dyDescent="0.2">
      <c r="A245">
        <v>244</v>
      </c>
      <c r="B245">
        <v>0.49202387888909183</v>
      </c>
      <c r="C245" s="14">
        <f>IF(Table1[[#This Row],[WoodDeckSF]]&gt;0,1,0)</f>
        <v>0</v>
      </c>
      <c r="D245" t="str">
        <f t="shared" si="3"/>
        <v>group X</v>
      </c>
      <c r="E245" s="6">
        <v>120000</v>
      </c>
    </row>
    <row r="246" spans="1:5" x14ac:dyDescent="0.2">
      <c r="A246">
        <v>245</v>
      </c>
      <c r="B246">
        <v>0.63786730177778339</v>
      </c>
      <c r="C246" s="14">
        <f>IF(Table1[[#This Row],[WoodDeckSF]]&gt;0,1,0)</f>
        <v>0</v>
      </c>
      <c r="D246" t="str">
        <f t="shared" si="3"/>
        <v>group Y</v>
      </c>
      <c r="E246" s="6">
        <v>205000</v>
      </c>
    </row>
    <row r="247" spans="1:5" x14ac:dyDescent="0.2">
      <c r="A247">
        <v>246</v>
      </c>
      <c r="B247">
        <v>0.12395392428838026</v>
      </c>
      <c r="C247" s="14">
        <f>IF(Table1[[#This Row],[WoodDeckSF]]&gt;0,1,0)</f>
        <v>1</v>
      </c>
      <c r="D247" t="str">
        <f t="shared" si="3"/>
        <v>group X</v>
      </c>
      <c r="E247" s="6">
        <v>241500</v>
      </c>
    </row>
    <row r="248" spans="1:5" x14ac:dyDescent="0.2">
      <c r="A248">
        <v>247</v>
      </c>
      <c r="B248">
        <v>0.14406944632960084</v>
      </c>
      <c r="C248" s="14">
        <f>IF(Table1[[#This Row],[WoodDeckSF]]&gt;0,1,0)</f>
        <v>0</v>
      </c>
      <c r="D248" t="str">
        <f t="shared" si="3"/>
        <v>group X</v>
      </c>
      <c r="E248" s="6">
        <v>137000</v>
      </c>
    </row>
    <row r="249" spans="1:5" x14ac:dyDescent="0.2">
      <c r="A249">
        <v>248</v>
      </c>
      <c r="B249">
        <v>0.44427881741372555</v>
      </c>
      <c r="C249" s="14">
        <f>IF(Table1[[#This Row],[WoodDeckSF]]&gt;0,1,0)</f>
        <v>0</v>
      </c>
      <c r="D249" t="str">
        <f t="shared" si="3"/>
        <v>group X</v>
      </c>
      <c r="E249" s="6">
        <v>140000</v>
      </c>
    </row>
    <row r="250" spans="1:5" x14ac:dyDescent="0.2">
      <c r="A250">
        <v>249</v>
      </c>
      <c r="B250">
        <v>0.15613776034872973</v>
      </c>
      <c r="C250" s="14">
        <f>IF(Table1[[#This Row],[WoodDeckSF]]&gt;0,1,0)</f>
        <v>1</v>
      </c>
      <c r="D250" t="str">
        <f t="shared" si="3"/>
        <v>group X</v>
      </c>
      <c r="E250" s="6">
        <v>180000</v>
      </c>
    </row>
    <row r="251" spans="1:5" x14ac:dyDescent="0.2">
      <c r="A251">
        <v>250</v>
      </c>
      <c r="B251">
        <v>0.58155129127995731</v>
      </c>
      <c r="C251" s="14">
        <f>IF(Table1[[#This Row],[WoodDeckSF]]&gt;0,1,0)</f>
        <v>0</v>
      </c>
      <c r="D251" t="str">
        <f t="shared" si="3"/>
        <v>group Y</v>
      </c>
      <c r="E251" s="6">
        <v>277000</v>
      </c>
    </row>
    <row r="252" spans="1:5" x14ac:dyDescent="0.2">
      <c r="A252">
        <v>251</v>
      </c>
      <c r="B252">
        <v>0.80096928352414165</v>
      </c>
      <c r="C252" s="14">
        <f>IF(Table1[[#This Row],[WoodDeckSF]]&gt;0,1,0)</f>
        <v>1</v>
      </c>
      <c r="D252" t="str">
        <f t="shared" si="3"/>
        <v>group Y</v>
      </c>
      <c r="E252" s="6">
        <v>76500</v>
      </c>
    </row>
    <row r="253" spans="1:5" x14ac:dyDescent="0.2">
      <c r="A253">
        <v>252</v>
      </c>
      <c r="B253">
        <v>0.76799874950276203</v>
      </c>
      <c r="C253" s="14">
        <f>IF(Table1[[#This Row],[WoodDeckSF]]&gt;0,1,0)</f>
        <v>1</v>
      </c>
      <c r="D253" t="str">
        <f t="shared" si="3"/>
        <v>group Y</v>
      </c>
      <c r="E253" s="6">
        <v>235000</v>
      </c>
    </row>
    <row r="254" spans="1:5" x14ac:dyDescent="0.2">
      <c r="A254">
        <v>253</v>
      </c>
      <c r="B254">
        <v>0.35982769881713239</v>
      </c>
      <c r="C254" s="14">
        <f>IF(Table1[[#This Row],[WoodDeckSF]]&gt;0,1,0)</f>
        <v>1</v>
      </c>
      <c r="D254" t="str">
        <f t="shared" si="3"/>
        <v>group X</v>
      </c>
      <c r="E254" s="6">
        <v>173000</v>
      </c>
    </row>
    <row r="255" spans="1:5" x14ac:dyDescent="0.2">
      <c r="A255">
        <v>254</v>
      </c>
      <c r="B255">
        <v>0.32095156486961995</v>
      </c>
      <c r="C255" s="14">
        <f>IF(Table1[[#This Row],[WoodDeckSF]]&gt;0,1,0)</f>
        <v>1</v>
      </c>
      <c r="D255" t="str">
        <f t="shared" si="3"/>
        <v>group X</v>
      </c>
      <c r="E255" s="6">
        <v>158000</v>
      </c>
    </row>
    <row r="256" spans="1:5" x14ac:dyDescent="0.2">
      <c r="A256">
        <v>255</v>
      </c>
      <c r="B256">
        <v>0.68069221581068551</v>
      </c>
      <c r="C256" s="14">
        <f>IF(Table1[[#This Row],[WoodDeckSF]]&gt;0,1,0)</f>
        <v>1</v>
      </c>
      <c r="D256" t="str">
        <f t="shared" si="3"/>
        <v>group Y</v>
      </c>
      <c r="E256" s="6">
        <v>145000</v>
      </c>
    </row>
    <row r="257" spans="1:5" x14ac:dyDescent="0.2">
      <c r="A257">
        <v>256</v>
      </c>
      <c r="B257">
        <v>0.6590114890113582</v>
      </c>
      <c r="C257" s="14">
        <f>IF(Table1[[#This Row],[WoodDeckSF]]&gt;0,1,0)</f>
        <v>1</v>
      </c>
      <c r="D257" t="str">
        <f t="shared" si="3"/>
        <v>group Y</v>
      </c>
      <c r="E257" s="6">
        <v>230000</v>
      </c>
    </row>
    <row r="258" spans="1:5" x14ac:dyDescent="0.2">
      <c r="A258">
        <v>257</v>
      </c>
      <c r="B258">
        <v>0.3729418708763601</v>
      </c>
      <c r="C258" s="14">
        <f>IF(Table1[[#This Row],[WoodDeckSF]]&gt;0,1,0)</f>
        <v>1</v>
      </c>
      <c r="D258" t="str">
        <f t="shared" si="3"/>
        <v>group X</v>
      </c>
      <c r="E258" s="6">
        <v>207500</v>
      </c>
    </row>
    <row r="259" spans="1:5" x14ac:dyDescent="0.2">
      <c r="A259">
        <v>258</v>
      </c>
      <c r="B259">
        <v>0.26316748893966024</v>
      </c>
      <c r="C259" s="14">
        <f>IF(Table1[[#This Row],[WoodDeckSF]]&gt;0,1,0)</f>
        <v>1</v>
      </c>
      <c r="D259" t="str">
        <f t="shared" ref="D259:D322" si="4">IF(B259&lt;0.5,"group X", "group Y")</f>
        <v>group X</v>
      </c>
      <c r="E259" s="6">
        <v>220000</v>
      </c>
    </row>
    <row r="260" spans="1:5" x14ac:dyDescent="0.2">
      <c r="A260">
        <v>259</v>
      </c>
      <c r="B260">
        <v>0.91758864626744074</v>
      </c>
      <c r="C260" s="14">
        <f>IF(Table1[[#This Row],[WoodDeckSF]]&gt;0,1,0)</f>
        <v>0</v>
      </c>
      <c r="D260" t="str">
        <f t="shared" si="4"/>
        <v>group Y</v>
      </c>
      <c r="E260" s="6">
        <v>231500</v>
      </c>
    </row>
    <row r="261" spans="1:5" x14ac:dyDescent="0.2">
      <c r="A261">
        <v>260</v>
      </c>
      <c r="B261">
        <v>0.21559197966199983</v>
      </c>
      <c r="C261" s="14">
        <f>IF(Table1[[#This Row],[WoodDeckSF]]&gt;0,1,0)</f>
        <v>0</v>
      </c>
      <c r="D261" t="str">
        <f t="shared" si="4"/>
        <v>group X</v>
      </c>
      <c r="E261" s="6">
        <v>97000</v>
      </c>
    </row>
    <row r="262" spans="1:5" x14ac:dyDescent="0.2">
      <c r="A262">
        <v>261</v>
      </c>
      <c r="B262">
        <v>0.56732518312367453</v>
      </c>
      <c r="C262" s="14">
        <f>IF(Table1[[#This Row],[WoodDeckSF]]&gt;0,1,0)</f>
        <v>0</v>
      </c>
      <c r="D262" t="str">
        <f t="shared" si="4"/>
        <v>group Y</v>
      </c>
      <c r="E262" s="6">
        <v>176000</v>
      </c>
    </row>
    <row r="263" spans="1:5" x14ac:dyDescent="0.2">
      <c r="A263">
        <v>262</v>
      </c>
      <c r="B263">
        <v>0.77107902102876003</v>
      </c>
      <c r="C263" s="14">
        <f>IF(Table1[[#This Row],[WoodDeckSF]]&gt;0,1,0)</f>
        <v>0</v>
      </c>
      <c r="D263" t="str">
        <f t="shared" si="4"/>
        <v>group Y</v>
      </c>
      <c r="E263" s="6">
        <v>276000</v>
      </c>
    </row>
    <row r="264" spans="1:5" x14ac:dyDescent="0.2">
      <c r="A264">
        <v>263</v>
      </c>
      <c r="B264">
        <v>1.2898337050346709E-2</v>
      </c>
      <c r="C264" s="14">
        <f>IF(Table1[[#This Row],[WoodDeckSF]]&gt;0,1,0)</f>
        <v>1</v>
      </c>
      <c r="D264" t="str">
        <f t="shared" si="4"/>
        <v>group X</v>
      </c>
      <c r="E264" s="6">
        <v>151000</v>
      </c>
    </row>
    <row r="265" spans="1:5" x14ac:dyDescent="0.2">
      <c r="A265">
        <v>264</v>
      </c>
      <c r="B265">
        <v>0.1236986810792039</v>
      </c>
      <c r="C265" s="14">
        <f>IF(Table1[[#This Row],[WoodDeckSF]]&gt;0,1,0)</f>
        <v>0</v>
      </c>
      <c r="D265" t="str">
        <f t="shared" si="4"/>
        <v>group X</v>
      </c>
      <c r="E265" s="6">
        <v>130000</v>
      </c>
    </row>
    <row r="266" spans="1:5" x14ac:dyDescent="0.2">
      <c r="A266">
        <v>265</v>
      </c>
      <c r="B266">
        <v>0.3687117451276134</v>
      </c>
      <c r="C266" s="14">
        <f>IF(Table1[[#This Row],[WoodDeckSF]]&gt;0,1,0)</f>
        <v>0</v>
      </c>
      <c r="D266" t="str">
        <f t="shared" si="4"/>
        <v>group X</v>
      </c>
      <c r="E266" s="6">
        <v>73000</v>
      </c>
    </row>
    <row r="267" spans="1:5" x14ac:dyDescent="0.2">
      <c r="A267">
        <v>266</v>
      </c>
      <c r="B267">
        <v>6.9584513179573704E-2</v>
      </c>
      <c r="C267" s="14">
        <f>IF(Table1[[#This Row],[WoodDeckSF]]&gt;0,1,0)</f>
        <v>1</v>
      </c>
      <c r="D267" t="str">
        <f t="shared" si="4"/>
        <v>group X</v>
      </c>
      <c r="E267" s="6">
        <v>175500</v>
      </c>
    </row>
    <row r="268" spans="1:5" x14ac:dyDescent="0.2">
      <c r="A268">
        <v>267</v>
      </c>
      <c r="B268">
        <v>0.43563170450585986</v>
      </c>
      <c r="C268" s="14">
        <f>IF(Table1[[#This Row],[WoodDeckSF]]&gt;0,1,0)</f>
        <v>1</v>
      </c>
      <c r="D268" t="str">
        <f t="shared" si="4"/>
        <v>group X</v>
      </c>
      <c r="E268" s="6">
        <v>185000</v>
      </c>
    </row>
    <row r="269" spans="1:5" x14ac:dyDescent="0.2">
      <c r="A269">
        <v>268</v>
      </c>
      <c r="B269">
        <v>0.78828518971672734</v>
      </c>
      <c r="C269" s="14">
        <f>IF(Table1[[#This Row],[WoodDeckSF]]&gt;0,1,0)</f>
        <v>1</v>
      </c>
      <c r="D269" t="str">
        <f t="shared" si="4"/>
        <v>group Y</v>
      </c>
      <c r="E269" s="6">
        <v>179500</v>
      </c>
    </row>
    <row r="270" spans="1:5" x14ac:dyDescent="0.2">
      <c r="A270">
        <v>269</v>
      </c>
      <c r="B270">
        <v>0.36419175216749478</v>
      </c>
      <c r="C270" s="14">
        <f>IF(Table1[[#This Row],[WoodDeckSF]]&gt;0,1,0)</f>
        <v>0</v>
      </c>
      <c r="D270" t="str">
        <f t="shared" si="4"/>
        <v>group X</v>
      </c>
      <c r="E270" s="6">
        <v>120500</v>
      </c>
    </row>
    <row r="271" spans="1:5" x14ac:dyDescent="0.2">
      <c r="A271">
        <v>270</v>
      </c>
      <c r="B271">
        <v>0.44477866562107138</v>
      </c>
      <c r="C271" s="14">
        <f>IF(Table1[[#This Row],[WoodDeckSF]]&gt;0,1,0)</f>
        <v>1</v>
      </c>
      <c r="D271" t="str">
        <f t="shared" si="4"/>
        <v>group X</v>
      </c>
      <c r="E271" s="6">
        <v>148000</v>
      </c>
    </row>
    <row r="272" spans="1:5" x14ac:dyDescent="0.2">
      <c r="A272">
        <v>271</v>
      </c>
      <c r="B272">
        <v>0.28563235852530267</v>
      </c>
      <c r="C272" s="14">
        <f>IF(Table1[[#This Row],[WoodDeckSF]]&gt;0,1,0)</f>
        <v>1</v>
      </c>
      <c r="D272" t="str">
        <f t="shared" si="4"/>
        <v>group X</v>
      </c>
      <c r="E272" s="6">
        <v>266000</v>
      </c>
    </row>
    <row r="273" spans="1:5" x14ac:dyDescent="0.2">
      <c r="A273">
        <v>272</v>
      </c>
      <c r="B273">
        <v>0.909403784422809</v>
      </c>
      <c r="C273" s="14">
        <f>IF(Table1[[#This Row],[WoodDeckSF]]&gt;0,1,0)</f>
        <v>1</v>
      </c>
      <c r="D273" t="str">
        <f t="shared" si="4"/>
        <v>group Y</v>
      </c>
      <c r="E273" s="6">
        <v>241500</v>
      </c>
    </row>
    <row r="274" spans="1:5" x14ac:dyDescent="0.2">
      <c r="A274">
        <v>273</v>
      </c>
      <c r="B274">
        <v>0.38239129579442166</v>
      </c>
      <c r="C274" s="14">
        <f>IF(Table1[[#This Row],[WoodDeckSF]]&gt;0,1,0)</f>
        <v>1</v>
      </c>
      <c r="D274" t="str">
        <f t="shared" si="4"/>
        <v>group X</v>
      </c>
      <c r="E274" s="6">
        <v>290000</v>
      </c>
    </row>
    <row r="275" spans="1:5" x14ac:dyDescent="0.2">
      <c r="A275">
        <v>274</v>
      </c>
      <c r="B275">
        <v>0.37507940993862499</v>
      </c>
      <c r="C275" s="14">
        <f>IF(Table1[[#This Row],[WoodDeckSF]]&gt;0,1,0)</f>
        <v>1</v>
      </c>
      <c r="D275" t="str">
        <f t="shared" si="4"/>
        <v>group X</v>
      </c>
      <c r="E275" s="6">
        <v>139000</v>
      </c>
    </row>
    <row r="276" spans="1:5" x14ac:dyDescent="0.2">
      <c r="A276">
        <v>275</v>
      </c>
      <c r="B276">
        <v>0.27153140201215542</v>
      </c>
      <c r="C276" s="14">
        <f>IF(Table1[[#This Row],[WoodDeckSF]]&gt;0,1,0)</f>
        <v>1</v>
      </c>
      <c r="D276" t="str">
        <f t="shared" si="4"/>
        <v>group X</v>
      </c>
      <c r="E276" s="6">
        <v>124500</v>
      </c>
    </row>
    <row r="277" spans="1:5" x14ac:dyDescent="0.2">
      <c r="A277">
        <v>276</v>
      </c>
      <c r="B277">
        <v>0.49523898805302202</v>
      </c>
      <c r="C277" s="14">
        <f>IF(Table1[[#This Row],[WoodDeckSF]]&gt;0,1,0)</f>
        <v>1</v>
      </c>
      <c r="D277" t="str">
        <f t="shared" si="4"/>
        <v>group X</v>
      </c>
      <c r="E277" s="6">
        <v>205000</v>
      </c>
    </row>
    <row r="278" spans="1:5" x14ac:dyDescent="0.2">
      <c r="A278">
        <v>277</v>
      </c>
      <c r="B278">
        <v>0.8710068708087404</v>
      </c>
      <c r="C278" s="14">
        <f>IF(Table1[[#This Row],[WoodDeckSF]]&gt;0,1,0)</f>
        <v>1</v>
      </c>
      <c r="D278" t="str">
        <f t="shared" si="4"/>
        <v>group Y</v>
      </c>
      <c r="E278" s="6">
        <v>201000</v>
      </c>
    </row>
    <row r="279" spans="1:5" x14ac:dyDescent="0.2">
      <c r="A279">
        <v>278</v>
      </c>
      <c r="B279">
        <v>0.85162016498576343</v>
      </c>
      <c r="C279" s="14">
        <f>IF(Table1[[#This Row],[WoodDeckSF]]&gt;0,1,0)</f>
        <v>0</v>
      </c>
      <c r="D279" t="str">
        <f t="shared" si="4"/>
        <v>group Y</v>
      </c>
      <c r="E279" s="6">
        <v>141000</v>
      </c>
    </row>
    <row r="280" spans="1:5" x14ac:dyDescent="0.2">
      <c r="A280">
        <v>279</v>
      </c>
      <c r="B280">
        <v>0.92690699424237255</v>
      </c>
      <c r="C280" s="14">
        <f>IF(Table1[[#This Row],[WoodDeckSF]]&gt;0,1,0)</f>
        <v>1</v>
      </c>
      <c r="D280" t="str">
        <f t="shared" si="4"/>
        <v>group Y</v>
      </c>
      <c r="E280" s="6">
        <v>415298</v>
      </c>
    </row>
    <row r="281" spans="1:5" x14ac:dyDescent="0.2">
      <c r="A281">
        <v>280</v>
      </c>
      <c r="B281">
        <v>0.20791523965875314</v>
      </c>
      <c r="C281" s="14">
        <f>IF(Table1[[#This Row],[WoodDeckSF]]&gt;0,1,0)</f>
        <v>1</v>
      </c>
      <c r="D281" t="str">
        <f t="shared" si="4"/>
        <v>group X</v>
      </c>
      <c r="E281" s="6">
        <v>192000</v>
      </c>
    </row>
    <row r="282" spans="1:5" x14ac:dyDescent="0.2">
      <c r="A282">
        <v>281</v>
      </c>
      <c r="B282">
        <v>0.67763102991919322</v>
      </c>
      <c r="C282" s="14">
        <f>IF(Table1[[#This Row],[WoodDeckSF]]&gt;0,1,0)</f>
        <v>0</v>
      </c>
      <c r="D282" t="str">
        <f t="shared" si="4"/>
        <v>group Y</v>
      </c>
      <c r="E282" s="6">
        <v>228500</v>
      </c>
    </row>
    <row r="283" spans="1:5" x14ac:dyDescent="0.2">
      <c r="A283">
        <v>282</v>
      </c>
      <c r="B283">
        <v>0.65930484808255163</v>
      </c>
      <c r="C283" s="14">
        <f>IF(Table1[[#This Row],[WoodDeckSF]]&gt;0,1,0)</f>
        <v>0</v>
      </c>
      <c r="D283" t="str">
        <f t="shared" si="4"/>
        <v>group Y</v>
      </c>
      <c r="E283" s="6">
        <v>185000</v>
      </c>
    </row>
    <row r="284" spans="1:5" x14ac:dyDescent="0.2">
      <c r="A284">
        <v>283</v>
      </c>
      <c r="B284">
        <v>0.22780752596325915</v>
      </c>
      <c r="C284" s="14">
        <f>IF(Table1[[#This Row],[WoodDeckSF]]&gt;0,1,0)</f>
        <v>1</v>
      </c>
      <c r="D284" t="str">
        <f t="shared" si="4"/>
        <v>group X</v>
      </c>
      <c r="E284" s="6">
        <v>207500</v>
      </c>
    </row>
    <row r="285" spans="1:5" x14ac:dyDescent="0.2">
      <c r="A285">
        <v>284</v>
      </c>
      <c r="B285">
        <v>3.3143918890812363E-2</v>
      </c>
      <c r="C285" s="14">
        <f>IF(Table1[[#This Row],[WoodDeckSF]]&gt;0,1,0)</f>
        <v>1</v>
      </c>
      <c r="D285" t="str">
        <f t="shared" si="4"/>
        <v>group X</v>
      </c>
      <c r="E285" s="6">
        <v>244600</v>
      </c>
    </row>
    <row r="286" spans="1:5" x14ac:dyDescent="0.2">
      <c r="A286">
        <v>285</v>
      </c>
      <c r="B286">
        <v>0.54149489021514696</v>
      </c>
      <c r="C286" s="14">
        <f>IF(Table1[[#This Row],[WoodDeckSF]]&gt;0,1,0)</f>
        <v>0</v>
      </c>
      <c r="D286" t="str">
        <f t="shared" si="4"/>
        <v>group Y</v>
      </c>
      <c r="E286" s="6">
        <v>179200</v>
      </c>
    </row>
    <row r="287" spans="1:5" x14ac:dyDescent="0.2">
      <c r="A287">
        <v>286</v>
      </c>
      <c r="B287">
        <v>0.72243521933655697</v>
      </c>
      <c r="C287" s="14">
        <f>IF(Table1[[#This Row],[WoodDeckSF]]&gt;0,1,0)</f>
        <v>0</v>
      </c>
      <c r="D287" t="str">
        <f t="shared" si="4"/>
        <v>group Y</v>
      </c>
      <c r="E287" s="6">
        <v>164700</v>
      </c>
    </row>
    <row r="288" spans="1:5" x14ac:dyDescent="0.2">
      <c r="A288">
        <v>287</v>
      </c>
      <c r="B288">
        <v>0.39425942413204507</v>
      </c>
      <c r="C288" s="14">
        <f>IF(Table1[[#This Row],[WoodDeckSF]]&gt;0,1,0)</f>
        <v>0</v>
      </c>
      <c r="D288" t="str">
        <f t="shared" si="4"/>
        <v>group X</v>
      </c>
      <c r="E288" s="6">
        <v>159000</v>
      </c>
    </row>
    <row r="289" spans="1:5" x14ac:dyDescent="0.2">
      <c r="A289">
        <v>288</v>
      </c>
      <c r="B289">
        <v>3.0623613271828831E-2</v>
      </c>
      <c r="C289" s="14">
        <f>IF(Table1[[#This Row],[WoodDeckSF]]&gt;0,1,0)</f>
        <v>0</v>
      </c>
      <c r="D289" t="str">
        <f t="shared" si="4"/>
        <v>group X</v>
      </c>
      <c r="E289" s="6">
        <v>88000</v>
      </c>
    </row>
    <row r="290" spans="1:5" x14ac:dyDescent="0.2">
      <c r="A290">
        <v>289</v>
      </c>
      <c r="B290">
        <v>0.10745563697129001</v>
      </c>
      <c r="C290" s="14">
        <f>IF(Table1[[#This Row],[WoodDeckSF]]&gt;0,1,0)</f>
        <v>0</v>
      </c>
      <c r="D290" t="str">
        <f t="shared" si="4"/>
        <v>group X</v>
      </c>
      <c r="E290" s="6">
        <v>122000</v>
      </c>
    </row>
    <row r="291" spans="1:5" x14ac:dyDescent="0.2">
      <c r="A291">
        <v>290</v>
      </c>
      <c r="B291">
        <v>0.4956084616362022</v>
      </c>
      <c r="C291" s="14">
        <f>IF(Table1[[#This Row],[WoodDeckSF]]&gt;0,1,0)</f>
        <v>0</v>
      </c>
      <c r="D291" t="str">
        <f t="shared" si="4"/>
        <v>group X</v>
      </c>
      <c r="E291" s="6">
        <v>153575</v>
      </c>
    </row>
    <row r="292" spans="1:5" x14ac:dyDescent="0.2">
      <c r="A292">
        <v>291</v>
      </c>
      <c r="B292">
        <v>0.10933305114405545</v>
      </c>
      <c r="C292" s="14">
        <f>IF(Table1[[#This Row],[WoodDeckSF]]&gt;0,1,0)</f>
        <v>0</v>
      </c>
      <c r="D292" t="str">
        <f t="shared" si="4"/>
        <v>group X</v>
      </c>
      <c r="E292" s="6">
        <v>233230</v>
      </c>
    </row>
    <row r="293" spans="1:5" x14ac:dyDescent="0.2">
      <c r="A293">
        <v>292</v>
      </c>
      <c r="B293">
        <v>0.21108087697119349</v>
      </c>
      <c r="C293" s="14">
        <f>IF(Table1[[#This Row],[WoodDeckSF]]&gt;0,1,0)</f>
        <v>0</v>
      </c>
      <c r="D293" t="str">
        <f t="shared" si="4"/>
        <v>group X</v>
      </c>
      <c r="E293" s="6">
        <v>135900</v>
      </c>
    </row>
    <row r="294" spans="1:5" x14ac:dyDescent="0.2">
      <c r="A294">
        <v>293</v>
      </c>
      <c r="B294">
        <v>0.25286040439678648</v>
      </c>
      <c r="C294" s="14">
        <f>IF(Table1[[#This Row],[WoodDeckSF]]&gt;0,1,0)</f>
        <v>0</v>
      </c>
      <c r="D294" t="str">
        <f t="shared" si="4"/>
        <v>group X</v>
      </c>
      <c r="E294" s="6">
        <v>131000</v>
      </c>
    </row>
    <row r="295" spans="1:5" x14ac:dyDescent="0.2">
      <c r="A295">
        <v>294</v>
      </c>
      <c r="B295">
        <v>0.94739353503220092</v>
      </c>
      <c r="C295" s="14">
        <f>IF(Table1[[#This Row],[WoodDeckSF]]&gt;0,1,0)</f>
        <v>0</v>
      </c>
      <c r="D295" t="str">
        <f t="shared" si="4"/>
        <v>group Y</v>
      </c>
      <c r="E295" s="6">
        <v>235000</v>
      </c>
    </row>
    <row r="296" spans="1:5" x14ac:dyDescent="0.2">
      <c r="A296">
        <v>295</v>
      </c>
      <c r="B296">
        <v>0.46083098459282179</v>
      </c>
      <c r="C296" s="14">
        <f>IF(Table1[[#This Row],[WoodDeckSF]]&gt;0,1,0)</f>
        <v>1</v>
      </c>
      <c r="D296" t="str">
        <f t="shared" si="4"/>
        <v>group X</v>
      </c>
      <c r="E296" s="6">
        <v>167000</v>
      </c>
    </row>
    <row r="297" spans="1:5" x14ac:dyDescent="0.2">
      <c r="A297">
        <v>296</v>
      </c>
      <c r="B297">
        <v>0.39199628510975804</v>
      </c>
      <c r="C297" s="14">
        <f>IF(Table1[[#This Row],[WoodDeckSF]]&gt;0,1,0)</f>
        <v>1</v>
      </c>
      <c r="D297" t="str">
        <f t="shared" si="4"/>
        <v>group X</v>
      </c>
      <c r="E297" s="6">
        <v>142500</v>
      </c>
    </row>
    <row r="298" spans="1:5" x14ac:dyDescent="0.2">
      <c r="A298">
        <v>297</v>
      </c>
      <c r="B298">
        <v>0.16333353137615947</v>
      </c>
      <c r="C298" s="14">
        <f>IF(Table1[[#This Row],[WoodDeckSF]]&gt;0,1,0)</f>
        <v>1</v>
      </c>
      <c r="D298" t="str">
        <f t="shared" si="4"/>
        <v>group X</v>
      </c>
      <c r="E298" s="6">
        <v>152000</v>
      </c>
    </row>
    <row r="299" spans="1:5" x14ac:dyDescent="0.2">
      <c r="A299">
        <v>298</v>
      </c>
      <c r="B299">
        <v>0.16385402034077745</v>
      </c>
      <c r="C299" s="14">
        <f>IF(Table1[[#This Row],[WoodDeckSF]]&gt;0,1,0)</f>
        <v>0</v>
      </c>
      <c r="D299" t="str">
        <f t="shared" si="4"/>
        <v>group X</v>
      </c>
      <c r="E299" s="6">
        <v>239000</v>
      </c>
    </row>
    <row r="300" spans="1:5" x14ac:dyDescent="0.2">
      <c r="A300">
        <v>299</v>
      </c>
      <c r="B300">
        <v>0.58292483869300493</v>
      </c>
      <c r="C300" s="14">
        <f>IF(Table1[[#This Row],[WoodDeckSF]]&gt;0,1,0)</f>
        <v>1</v>
      </c>
      <c r="D300" t="str">
        <f t="shared" si="4"/>
        <v>group Y</v>
      </c>
      <c r="E300" s="6">
        <v>175000</v>
      </c>
    </row>
    <row r="301" spans="1:5" x14ac:dyDescent="0.2">
      <c r="A301">
        <v>300</v>
      </c>
      <c r="B301">
        <v>0.85332707068525715</v>
      </c>
      <c r="C301" s="14">
        <f>IF(Table1[[#This Row],[WoodDeckSF]]&gt;0,1,0)</f>
        <v>0</v>
      </c>
      <c r="D301" t="str">
        <f t="shared" si="4"/>
        <v>group Y</v>
      </c>
      <c r="E301" s="6">
        <v>158500</v>
      </c>
    </row>
    <row r="302" spans="1:5" x14ac:dyDescent="0.2">
      <c r="A302">
        <v>301</v>
      </c>
      <c r="B302">
        <v>0.92716884936726485</v>
      </c>
      <c r="C302" s="14">
        <f>IF(Table1[[#This Row],[WoodDeckSF]]&gt;0,1,0)</f>
        <v>0</v>
      </c>
      <c r="D302" t="str">
        <f t="shared" si="4"/>
        <v>group Y</v>
      </c>
      <c r="E302" s="6">
        <v>157000</v>
      </c>
    </row>
    <row r="303" spans="1:5" x14ac:dyDescent="0.2">
      <c r="A303">
        <v>302</v>
      </c>
      <c r="B303">
        <v>0.39957519758921634</v>
      </c>
      <c r="C303" s="14">
        <f>IF(Table1[[#This Row],[WoodDeckSF]]&gt;0,1,0)</f>
        <v>1</v>
      </c>
      <c r="D303" t="str">
        <f t="shared" si="4"/>
        <v>group X</v>
      </c>
      <c r="E303" s="6">
        <v>267000</v>
      </c>
    </row>
    <row r="304" spans="1:5" x14ac:dyDescent="0.2">
      <c r="A304">
        <v>303</v>
      </c>
      <c r="B304">
        <v>0.14587996738293985</v>
      </c>
      <c r="C304" s="14">
        <f>IF(Table1[[#This Row],[WoodDeckSF]]&gt;0,1,0)</f>
        <v>1</v>
      </c>
      <c r="D304" t="str">
        <f t="shared" si="4"/>
        <v>group X</v>
      </c>
      <c r="E304" s="6">
        <v>205000</v>
      </c>
    </row>
    <row r="305" spans="1:5" x14ac:dyDescent="0.2">
      <c r="A305">
        <v>304</v>
      </c>
      <c r="B305">
        <v>0.24885245392120736</v>
      </c>
      <c r="C305" s="14">
        <f>IF(Table1[[#This Row],[WoodDeckSF]]&gt;0,1,0)</f>
        <v>1</v>
      </c>
      <c r="D305" t="str">
        <f t="shared" si="4"/>
        <v>group X</v>
      </c>
      <c r="E305" s="6">
        <v>149900</v>
      </c>
    </row>
    <row r="306" spans="1:5" x14ac:dyDescent="0.2">
      <c r="A306">
        <v>305</v>
      </c>
      <c r="B306">
        <v>0.59037639493046323</v>
      </c>
      <c r="C306" s="14">
        <f>IF(Table1[[#This Row],[WoodDeckSF]]&gt;0,1,0)</f>
        <v>1</v>
      </c>
      <c r="D306" t="str">
        <f t="shared" si="4"/>
        <v>group Y</v>
      </c>
      <c r="E306" s="6">
        <v>295000</v>
      </c>
    </row>
    <row r="307" spans="1:5" x14ac:dyDescent="0.2">
      <c r="A307">
        <v>306</v>
      </c>
      <c r="B307">
        <v>8.1631381628693989E-2</v>
      </c>
      <c r="C307" s="14">
        <f>IF(Table1[[#This Row],[WoodDeckSF]]&gt;0,1,0)</f>
        <v>1</v>
      </c>
      <c r="D307" t="str">
        <f t="shared" si="4"/>
        <v>group X</v>
      </c>
      <c r="E307" s="6">
        <v>305900</v>
      </c>
    </row>
    <row r="308" spans="1:5" x14ac:dyDescent="0.2">
      <c r="A308">
        <v>307</v>
      </c>
      <c r="B308">
        <v>0.96927387533554588</v>
      </c>
      <c r="C308" s="14">
        <f>IF(Table1[[#This Row],[WoodDeckSF]]&gt;0,1,0)</f>
        <v>1</v>
      </c>
      <c r="D308" t="str">
        <f t="shared" si="4"/>
        <v>group Y</v>
      </c>
      <c r="E308" s="6">
        <v>225000</v>
      </c>
    </row>
    <row r="309" spans="1:5" x14ac:dyDescent="0.2">
      <c r="A309">
        <v>308</v>
      </c>
      <c r="B309">
        <v>0.73670388312402191</v>
      </c>
      <c r="C309" s="14">
        <f>IF(Table1[[#This Row],[WoodDeckSF]]&gt;0,1,0)</f>
        <v>0</v>
      </c>
      <c r="D309" t="str">
        <f t="shared" si="4"/>
        <v>group Y</v>
      </c>
      <c r="E309" s="6">
        <v>89500</v>
      </c>
    </row>
    <row r="310" spans="1:5" x14ac:dyDescent="0.2">
      <c r="A310">
        <v>309</v>
      </c>
      <c r="B310">
        <v>7.7884383863288442E-2</v>
      </c>
      <c r="C310" s="14">
        <f>IF(Table1[[#This Row],[WoodDeckSF]]&gt;0,1,0)</f>
        <v>1</v>
      </c>
      <c r="D310" t="str">
        <f t="shared" si="4"/>
        <v>group X</v>
      </c>
      <c r="E310" s="6">
        <v>82500</v>
      </c>
    </row>
    <row r="311" spans="1:5" x14ac:dyDescent="0.2">
      <c r="A311">
        <v>310</v>
      </c>
      <c r="B311">
        <v>0.6981002426014955</v>
      </c>
      <c r="C311" s="14">
        <f>IF(Table1[[#This Row],[WoodDeckSF]]&gt;0,1,0)</f>
        <v>1</v>
      </c>
      <c r="D311" t="str">
        <f t="shared" si="4"/>
        <v>group Y</v>
      </c>
      <c r="E311" s="6">
        <v>360000</v>
      </c>
    </row>
    <row r="312" spans="1:5" x14ac:dyDescent="0.2">
      <c r="A312">
        <v>311</v>
      </c>
      <c r="B312">
        <v>0.73118518525500698</v>
      </c>
      <c r="C312" s="14">
        <f>IF(Table1[[#This Row],[WoodDeckSF]]&gt;0,1,0)</f>
        <v>1</v>
      </c>
      <c r="D312" t="str">
        <f t="shared" si="4"/>
        <v>group Y</v>
      </c>
      <c r="E312" s="6">
        <v>165600</v>
      </c>
    </row>
    <row r="313" spans="1:5" x14ac:dyDescent="0.2">
      <c r="A313">
        <v>312</v>
      </c>
      <c r="B313">
        <v>0.97664733363948708</v>
      </c>
      <c r="C313" s="14">
        <f>IF(Table1[[#This Row],[WoodDeckSF]]&gt;0,1,0)</f>
        <v>0</v>
      </c>
      <c r="D313" t="str">
        <f t="shared" si="4"/>
        <v>group Y</v>
      </c>
      <c r="E313" s="6">
        <v>132000</v>
      </c>
    </row>
    <row r="314" spans="1:5" x14ac:dyDescent="0.2">
      <c r="A314">
        <v>313</v>
      </c>
      <c r="B314">
        <v>0.80078741149444643</v>
      </c>
      <c r="C314" s="14">
        <f>IF(Table1[[#This Row],[WoodDeckSF]]&gt;0,1,0)</f>
        <v>0</v>
      </c>
      <c r="D314" t="str">
        <f t="shared" si="4"/>
        <v>group Y</v>
      </c>
      <c r="E314" s="6">
        <v>119900</v>
      </c>
    </row>
    <row r="315" spans="1:5" x14ac:dyDescent="0.2">
      <c r="A315">
        <v>314</v>
      </c>
      <c r="B315">
        <v>0.65455827690239443</v>
      </c>
      <c r="C315" s="14">
        <f>IF(Table1[[#This Row],[WoodDeckSF]]&gt;0,1,0)</f>
        <v>0</v>
      </c>
      <c r="D315" t="str">
        <f t="shared" si="4"/>
        <v>group Y</v>
      </c>
      <c r="E315" s="6">
        <v>375000</v>
      </c>
    </row>
    <row r="316" spans="1:5" x14ac:dyDescent="0.2">
      <c r="A316">
        <v>315</v>
      </c>
      <c r="B316">
        <v>1.8884305674344848E-3</v>
      </c>
      <c r="C316" s="14">
        <f>IF(Table1[[#This Row],[WoodDeckSF]]&gt;0,1,0)</f>
        <v>0</v>
      </c>
      <c r="D316" t="str">
        <f t="shared" si="4"/>
        <v>group X</v>
      </c>
      <c r="E316" s="6">
        <v>178000</v>
      </c>
    </row>
    <row r="317" spans="1:5" x14ac:dyDescent="0.2">
      <c r="A317">
        <v>316</v>
      </c>
      <c r="B317">
        <v>8.7510105160713225E-2</v>
      </c>
      <c r="C317" s="14">
        <f>IF(Table1[[#This Row],[WoodDeckSF]]&gt;0,1,0)</f>
        <v>1</v>
      </c>
      <c r="D317" t="str">
        <f t="shared" si="4"/>
        <v>group X</v>
      </c>
      <c r="E317" s="6">
        <v>188500</v>
      </c>
    </row>
    <row r="318" spans="1:5" x14ac:dyDescent="0.2">
      <c r="A318">
        <v>317</v>
      </c>
      <c r="B318">
        <v>0.74859650175705439</v>
      </c>
      <c r="C318" s="14">
        <f>IF(Table1[[#This Row],[WoodDeckSF]]&gt;0,1,0)</f>
        <v>1</v>
      </c>
      <c r="D318" t="str">
        <f t="shared" si="4"/>
        <v>group Y</v>
      </c>
      <c r="E318" s="6">
        <v>260000</v>
      </c>
    </row>
    <row r="319" spans="1:5" x14ac:dyDescent="0.2">
      <c r="A319">
        <v>318</v>
      </c>
      <c r="B319">
        <v>0.53433004575748222</v>
      </c>
      <c r="C319" s="14">
        <f>IF(Table1[[#This Row],[WoodDeckSF]]&gt;0,1,0)</f>
        <v>1</v>
      </c>
      <c r="D319" t="str">
        <f t="shared" si="4"/>
        <v>group Y</v>
      </c>
      <c r="E319" s="6">
        <v>270000</v>
      </c>
    </row>
    <row r="320" spans="1:5" x14ac:dyDescent="0.2">
      <c r="A320">
        <v>319</v>
      </c>
      <c r="B320">
        <v>3.8820934704528076E-2</v>
      </c>
      <c r="C320" s="14">
        <f>IF(Table1[[#This Row],[WoodDeckSF]]&gt;0,1,0)</f>
        <v>1</v>
      </c>
      <c r="D320" t="str">
        <f t="shared" si="4"/>
        <v>group X</v>
      </c>
      <c r="E320" s="6">
        <v>260000</v>
      </c>
    </row>
    <row r="321" spans="1:5" x14ac:dyDescent="0.2">
      <c r="A321">
        <v>320</v>
      </c>
      <c r="B321">
        <v>0.70277421528863426</v>
      </c>
      <c r="C321" s="14">
        <f>IF(Table1[[#This Row],[WoodDeckSF]]&gt;0,1,0)</f>
        <v>1</v>
      </c>
      <c r="D321" t="str">
        <f t="shared" si="4"/>
        <v>group Y</v>
      </c>
      <c r="E321" s="6">
        <v>187500</v>
      </c>
    </row>
    <row r="322" spans="1:5" x14ac:dyDescent="0.2">
      <c r="A322">
        <v>321</v>
      </c>
      <c r="B322">
        <v>0.25449557286373969</v>
      </c>
      <c r="C322" s="14">
        <f>IF(Table1[[#This Row],[WoodDeckSF]]&gt;0,1,0)</f>
        <v>1</v>
      </c>
      <c r="D322" t="str">
        <f t="shared" si="4"/>
        <v>group X</v>
      </c>
      <c r="E322" s="6">
        <v>342643</v>
      </c>
    </row>
    <row r="323" spans="1:5" x14ac:dyDescent="0.2">
      <c r="A323">
        <v>322</v>
      </c>
      <c r="B323">
        <v>0.9113549470384299</v>
      </c>
      <c r="C323" s="14">
        <f>IF(Table1[[#This Row],[WoodDeckSF]]&gt;0,1,0)</f>
        <v>1</v>
      </c>
      <c r="D323" t="str">
        <f t="shared" ref="D323:D386" si="5">IF(B323&lt;0.5,"group X", "group Y")</f>
        <v>group Y</v>
      </c>
      <c r="E323" s="6">
        <v>354000</v>
      </c>
    </row>
    <row r="324" spans="1:5" x14ac:dyDescent="0.2">
      <c r="A324">
        <v>323</v>
      </c>
      <c r="B324">
        <v>0.90962599891878959</v>
      </c>
      <c r="C324" s="14">
        <f>IF(Table1[[#This Row],[WoodDeckSF]]&gt;0,1,0)</f>
        <v>1</v>
      </c>
      <c r="D324" t="str">
        <f t="shared" si="5"/>
        <v>group Y</v>
      </c>
      <c r="E324" s="6">
        <v>301000</v>
      </c>
    </row>
    <row r="325" spans="1:5" x14ac:dyDescent="0.2">
      <c r="A325">
        <v>324</v>
      </c>
      <c r="B325">
        <v>0.17359631766192762</v>
      </c>
      <c r="C325" s="14">
        <f>IF(Table1[[#This Row],[WoodDeckSF]]&gt;0,1,0)</f>
        <v>1</v>
      </c>
      <c r="D325" t="str">
        <f t="shared" si="5"/>
        <v>group X</v>
      </c>
      <c r="E325" s="6">
        <v>126175</v>
      </c>
    </row>
    <row r="326" spans="1:5" x14ac:dyDescent="0.2">
      <c r="A326">
        <v>325</v>
      </c>
      <c r="B326">
        <v>0.86250780934482985</v>
      </c>
      <c r="C326" s="14">
        <f>IF(Table1[[#This Row],[WoodDeckSF]]&gt;0,1,0)</f>
        <v>1</v>
      </c>
      <c r="D326" t="str">
        <f t="shared" si="5"/>
        <v>group Y</v>
      </c>
      <c r="E326" s="6">
        <v>242000</v>
      </c>
    </row>
    <row r="327" spans="1:5" x14ac:dyDescent="0.2">
      <c r="A327">
        <v>326</v>
      </c>
      <c r="B327">
        <v>0.46859062340139024</v>
      </c>
      <c r="C327" s="14">
        <f>IF(Table1[[#This Row],[WoodDeckSF]]&gt;0,1,0)</f>
        <v>0</v>
      </c>
      <c r="D327" t="str">
        <f t="shared" si="5"/>
        <v>group X</v>
      </c>
      <c r="E327" s="6">
        <v>87000</v>
      </c>
    </row>
    <row r="328" spans="1:5" x14ac:dyDescent="0.2">
      <c r="A328">
        <v>327</v>
      </c>
      <c r="B328">
        <v>1.8005808651518351E-2</v>
      </c>
      <c r="C328" s="14">
        <f>IF(Table1[[#This Row],[WoodDeckSF]]&gt;0,1,0)</f>
        <v>1</v>
      </c>
      <c r="D328" t="str">
        <f t="shared" si="5"/>
        <v>group X</v>
      </c>
      <c r="E328" s="6">
        <v>324000</v>
      </c>
    </row>
    <row r="329" spans="1:5" x14ac:dyDescent="0.2">
      <c r="A329">
        <v>328</v>
      </c>
      <c r="B329">
        <v>0.46531659954518445</v>
      </c>
      <c r="C329" s="14">
        <f>IF(Table1[[#This Row],[WoodDeckSF]]&gt;0,1,0)</f>
        <v>0</v>
      </c>
      <c r="D329" t="str">
        <f t="shared" si="5"/>
        <v>group X</v>
      </c>
      <c r="E329" s="6">
        <v>145250</v>
      </c>
    </row>
    <row r="330" spans="1:5" x14ac:dyDescent="0.2">
      <c r="A330">
        <v>329</v>
      </c>
      <c r="B330">
        <v>0.26882784879279664</v>
      </c>
      <c r="C330" s="14">
        <f>IF(Table1[[#This Row],[WoodDeckSF]]&gt;0,1,0)</f>
        <v>0</v>
      </c>
      <c r="D330" t="str">
        <f t="shared" si="5"/>
        <v>group X</v>
      </c>
      <c r="E330" s="6">
        <v>214500</v>
      </c>
    </row>
    <row r="331" spans="1:5" x14ac:dyDescent="0.2">
      <c r="A331">
        <v>330</v>
      </c>
      <c r="B331">
        <v>0.29453681161303258</v>
      </c>
      <c r="C331" s="14">
        <f>IF(Table1[[#This Row],[WoodDeckSF]]&gt;0,1,0)</f>
        <v>0</v>
      </c>
      <c r="D331" t="str">
        <f t="shared" si="5"/>
        <v>group X</v>
      </c>
      <c r="E331" s="6">
        <v>78000</v>
      </c>
    </row>
    <row r="332" spans="1:5" x14ac:dyDescent="0.2">
      <c r="A332">
        <v>331</v>
      </c>
      <c r="B332">
        <v>0.84016978782447416</v>
      </c>
      <c r="C332" s="14">
        <f>IF(Table1[[#This Row],[WoodDeckSF]]&gt;0,1,0)</f>
        <v>1</v>
      </c>
      <c r="D332" t="str">
        <f t="shared" si="5"/>
        <v>group Y</v>
      </c>
      <c r="E332" s="6">
        <v>119000</v>
      </c>
    </row>
    <row r="333" spans="1:5" x14ac:dyDescent="0.2">
      <c r="A333">
        <v>332</v>
      </c>
      <c r="B333">
        <v>0.82793203392669579</v>
      </c>
      <c r="C333" s="14">
        <f>IF(Table1[[#This Row],[WoodDeckSF]]&gt;0,1,0)</f>
        <v>0</v>
      </c>
      <c r="D333" t="str">
        <f t="shared" si="5"/>
        <v>group Y</v>
      </c>
      <c r="E333" s="6">
        <v>139000</v>
      </c>
    </row>
    <row r="334" spans="1:5" x14ac:dyDescent="0.2">
      <c r="A334">
        <v>333</v>
      </c>
      <c r="B334">
        <v>0.72782501549601275</v>
      </c>
      <c r="C334" s="14">
        <f>IF(Table1[[#This Row],[WoodDeckSF]]&gt;0,1,0)</f>
        <v>0</v>
      </c>
      <c r="D334" t="str">
        <f t="shared" si="5"/>
        <v>group Y</v>
      </c>
      <c r="E334" s="6">
        <v>284000</v>
      </c>
    </row>
    <row r="335" spans="1:5" x14ac:dyDescent="0.2">
      <c r="A335">
        <v>334</v>
      </c>
      <c r="B335">
        <v>0.82082324701409615</v>
      </c>
      <c r="C335" s="14">
        <f>IF(Table1[[#This Row],[WoodDeckSF]]&gt;0,1,0)</f>
        <v>1</v>
      </c>
      <c r="D335" t="str">
        <f t="shared" si="5"/>
        <v>group Y</v>
      </c>
      <c r="E335" s="6">
        <v>207000</v>
      </c>
    </row>
    <row r="336" spans="1:5" x14ac:dyDescent="0.2">
      <c r="A336">
        <v>335</v>
      </c>
      <c r="B336">
        <v>0.25369698223323045</v>
      </c>
      <c r="C336" s="14">
        <f>IF(Table1[[#This Row],[WoodDeckSF]]&gt;0,1,0)</f>
        <v>1</v>
      </c>
      <c r="D336" t="str">
        <f t="shared" si="5"/>
        <v>group X</v>
      </c>
      <c r="E336" s="6">
        <v>192000</v>
      </c>
    </row>
    <row r="337" spans="1:5" x14ac:dyDescent="0.2">
      <c r="A337">
        <v>336</v>
      </c>
      <c r="B337">
        <v>0.18733057228226202</v>
      </c>
      <c r="C337" s="14">
        <f>IF(Table1[[#This Row],[WoodDeckSF]]&gt;0,1,0)</f>
        <v>1</v>
      </c>
      <c r="D337" t="str">
        <f t="shared" si="5"/>
        <v>group X</v>
      </c>
      <c r="E337" s="6">
        <v>228950</v>
      </c>
    </row>
    <row r="338" spans="1:5" x14ac:dyDescent="0.2">
      <c r="A338">
        <v>337</v>
      </c>
      <c r="B338">
        <v>0.25987532434316629</v>
      </c>
      <c r="C338" s="14">
        <f>IF(Table1[[#This Row],[WoodDeckSF]]&gt;0,1,0)</f>
        <v>1</v>
      </c>
      <c r="D338" t="str">
        <f t="shared" si="5"/>
        <v>group X</v>
      </c>
      <c r="E338" s="6">
        <v>377426</v>
      </c>
    </row>
    <row r="339" spans="1:5" x14ac:dyDescent="0.2">
      <c r="A339">
        <v>338</v>
      </c>
      <c r="B339">
        <v>0.85261972989583967</v>
      </c>
      <c r="C339" s="14">
        <f>IF(Table1[[#This Row],[WoodDeckSF]]&gt;0,1,0)</f>
        <v>1</v>
      </c>
      <c r="D339" t="str">
        <f t="shared" si="5"/>
        <v>group Y</v>
      </c>
      <c r="E339" s="6">
        <v>214000</v>
      </c>
    </row>
    <row r="340" spans="1:5" x14ac:dyDescent="0.2">
      <c r="A340">
        <v>339</v>
      </c>
      <c r="B340">
        <v>0.25968065830689191</v>
      </c>
      <c r="C340" s="14">
        <f>IF(Table1[[#This Row],[WoodDeckSF]]&gt;0,1,0)</f>
        <v>1</v>
      </c>
      <c r="D340" t="str">
        <f t="shared" si="5"/>
        <v>group X</v>
      </c>
      <c r="E340" s="6">
        <v>202500</v>
      </c>
    </row>
    <row r="341" spans="1:5" x14ac:dyDescent="0.2">
      <c r="A341">
        <v>340</v>
      </c>
      <c r="B341">
        <v>0.93573201241627457</v>
      </c>
      <c r="C341" s="14">
        <f>IF(Table1[[#This Row],[WoodDeckSF]]&gt;0,1,0)</f>
        <v>0</v>
      </c>
      <c r="D341" t="str">
        <f t="shared" si="5"/>
        <v>group Y</v>
      </c>
      <c r="E341" s="6">
        <v>155000</v>
      </c>
    </row>
    <row r="342" spans="1:5" x14ac:dyDescent="0.2">
      <c r="A342">
        <v>341</v>
      </c>
      <c r="B342">
        <v>0.13101829162005174</v>
      </c>
      <c r="C342" s="14">
        <f>IF(Table1[[#This Row],[WoodDeckSF]]&gt;0,1,0)</f>
        <v>1</v>
      </c>
      <c r="D342" t="str">
        <f t="shared" si="5"/>
        <v>group X</v>
      </c>
      <c r="E342" s="6">
        <v>202900</v>
      </c>
    </row>
    <row r="343" spans="1:5" x14ac:dyDescent="0.2">
      <c r="A343">
        <v>342</v>
      </c>
      <c r="B343">
        <v>0.75841640503111774</v>
      </c>
      <c r="C343" s="14">
        <f>IF(Table1[[#This Row],[WoodDeckSF]]&gt;0,1,0)</f>
        <v>1</v>
      </c>
      <c r="D343" t="str">
        <f t="shared" si="5"/>
        <v>group Y</v>
      </c>
      <c r="E343" s="6">
        <v>82000</v>
      </c>
    </row>
    <row r="344" spans="1:5" x14ac:dyDescent="0.2">
      <c r="A344">
        <v>343</v>
      </c>
      <c r="B344">
        <v>0.2848164113544438</v>
      </c>
      <c r="C344" s="14">
        <f>IF(Table1[[#This Row],[WoodDeckSF]]&gt;0,1,0)</f>
        <v>0</v>
      </c>
      <c r="D344" t="str">
        <f t="shared" si="5"/>
        <v>group X</v>
      </c>
      <c r="E344" s="6">
        <v>87500</v>
      </c>
    </row>
    <row r="345" spans="1:5" x14ac:dyDescent="0.2">
      <c r="A345">
        <v>344</v>
      </c>
      <c r="B345">
        <v>0.32526847080251486</v>
      </c>
      <c r="C345" s="14">
        <f>IF(Table1[[#This Row],[WoodDeckSF]]&gt;0,1,0)</f>
        <v>1</v>
      </c>
      <c r="D345" t="str">
        <f t="shared" si="5"/>
        <v>group X</v>
      </c>
      <c r="E345" s="6">
        <v>266000</v>
      </c>
    </row>
    <row r="346" spans="1:5" x14ac:dyDescent="0.2">
      <c r="A346">
        <v>345</v>
      </c>
      <c r="B346">
        <v>0.62983264474598422</v>
      </c>
      <c r="C346" s="14">
        <f>IF(Table1[[#This Row],[WoodDeckSF]]&gt;0,1,0)</f>
        <v>1</v>
      </c>
      <c r="D346" t="str">
        <f t="shared" si="5"/>
        <v>group Y</v>
      </c>
      <c r="E346" s="6">
        <v>85000</v>
      </c>
    </row>
    <row r="347" spans="1:5" x14ac:dyDescent="0.2">
      <c r="A347">
        <v>346</v>
      </c>
      <c r="B347">
        <v>0.3288795015598458</v>
      </c>
      <c r="C347" s="14">
        <f>IF(Table1[[#This Row],[WoodDeckSF]]&gt;0,1,0)</f>
        <v>0</v>
      </c>
      <c r="D347" t="str">
        <f t="shared" si="5"/>
        <v>group X</v>
      </c>
      <c r="E347" s="6">
        <v>140200</v>
      </c>
    </row>
    <row r="348" spans="1:5" x14ac:dyDescent="0.2">
      <c r="A348">
        <v>347</v>
      </c>
      <c r="B348">
        <v>0.51023989121835112</v>
      </c>
      <c r="C348" s="14">
        <f>IF(Table1[[#This Row],[WoodDeckSF]]&gt;0,1,0)</f>
        <v>0</v>
      </c>
      <c r="D348" t="str">
        <f t="shared" si="5"/>
        <v>group Y</v>
      </c>
      <c r="E348" s="6">
        <v>151500</v>
      </c>
    </row>
    <row r="349" spans="1:5" x14ac:dyDescent="0.2">
      <c r="A349">
        <v>348</v>
      </c>
      <c r="B349">
        <v>0.44332884192913835</v>
      </c>
      <c r="C349" s="14">
        <f>IF(Table1[[#This Row],[WoodDeckSF]]&gt;0,1,0)</f>
        <v>0</v>
      </c>
      <c r="D349" t="str">
        <f t="shared" si="5"/>
        <v>group X</v>
      </c>
      <c r="E349" s="6">
        <v>157500</v>
      </c>
    </row>
    <row r="350" spans="1:5" x14ac:dyDescent="0.2">
      <c r="A350">
        <v>349</v>
      </c>
      <c r="B350">
        <v>0.75858061172406321</v>
      </c>
      <c r="C350" s="14">
        <f>IF(Table1[[#This Row],[WoodDeckSF]]&gt;0,1,0)</f>
        <v>0</v>
      </c>
      <c r="D350" t="str">
        <f t="shared" si="5"/>
        <v>group Y</v>
      </c>
      <c r="E350" s="6">
        <v>154000</v>
      </c>
    </row>
    <row r="351" spans="1:5" x14ac:dyDescent="0.2">
      <c r="A351">
        <v>350</v>
      </c>
      <c r="B351">
        <v>0.65584050941222494</v>
      </c>
      <c r="C351" s="14">
        <f>IF(Table1[[#This Row],[WoodDeckSF]]&gt;0,1,0)</f>
        <v>0</v>
      </c>
      <c r="D351" t="str">
        <f t="shared" si="5"/>
        <v>group Y</v>
      </c>
      <c r="E351" s="6">
        <v>437154</v>
      </c>
    </row>
    <row r="352" spans="1:5" x14ac:dyDescent="0.2">
      <c r="A352">
        <v>351</v>
      </c>
      <c r="B352">
        <v>0.65590194151146775</v>
      </c>
      <c r="C352" s="14">
        <f>IF(Table1[[#This Row],[WoodDeckSF]]&gt;0,1,0)</f>
        <v>1</v>
      </c>
      <c r="D352" t="str">
        <f t="shared" si="5"/>
        <v>group Y</v>
      </c>
      <c r="E352" s="6">
        <v>318061</v>
      </c>
    </row>
    <row r="353" spans="1:5" x14ac:dyDescent="0.2">
      <c r="A353">
        <v>352</v>
      </c>
      <c r="B353">
        <v>0.24725836608063079</v>
      </c>
      <c r="C353" s="14">
        <f>IF(Table1[[#This Row],[WoodDeckSF]]&gt;0,1,0)</f>
        <v>0</v>
      </c>
      <c r="D353" t="str">
        <f t="shared" si="5"/>
        <v>group X</v>
      </c>
      <c r="E353" s="6">
        <v>190000</v>
      </c>
    </row>
    <row r="354" spans="1:5" x14ac:dyDescent="0.2">
      <c r="A354">
        <v>353</v>
      </c>
      <c r="B354">
        <v>0.63020985325492929</v>
      </c>
      <c r="C354" s="14">
        <f>IF(Table1[[#This Row],[WoodDeckSF]]&gt;0,1,0)</f>
        <v>1</v>
      </c>
      <c r="D354" t="str">
        <f t="shared" si="5"/>
        <v>group Y</v>
      </c>
      <c r="E354" s="6">
        <v>95000</v>
      </c>
    </row>
    <row r="355" spans="1:5" x14ac:dyDescent="0.2">
      <c r="A355">
        <v>354</v>
      </c>
      <c r="B355">
        <v>0.62606688025412915</v>
      </c>
      <c r="C355" s="14">
        <f>IF(Table1[[#This Row],[WoodDeckSF]]&gt;0,1,0)</f>
        <v>1</v>
      </c>
      <c r="D355" t="str">
        <f t="shared" si="5"/>
        <v>group Y</v>
      </c>
      <c r="E355" s="6">
        <v>105900</v>
      </c>
    </row>
    <row r="356" spans="1:5" x14ac:dyDescent="0.2">
      <c r="A356">
        <v>355</v>
      </c>
      <c r="B356">
        <v>0.51911669222120149</v>
      </c>
      <c r="C356" s="14">
        <f>IF(Table1[[#This Row],[WoodDeckSF]]&gt;0,1,0)</f>
        <v>0</v>
      </c>
      <c r="D356" t="str">
        <f t="shared" si="5"/>
        <v>group Y</v>
      </c>
      <c r="E356" s="6">
        <v>140000</v>
      </c>
    </row>
    <row r="357" spans="1:5" x14ac:dyDescent="0.2">
      <c r="A357">
        <v>356</v>
      </c>
      <c r="B357">
        <v>0.20408179560474127</v>
      </c>
      <c r="C357" s="14">
        <f>IF(Table1[[#This Row],[WoodDeckSF]]&gt;0,1,0)</f>
        <v>0</v>
      </c>
      <c r="D357" t="str">
        <f t="shared" si="5"/>
        <v>group X</v>
      </c>
      <c r="E357" s="6">
        <v>177500</v>
      </c>
    </row>
    <row r="358" spans="1:5" x14ac:dyDescent="0.2">
      <c r="A358">
        <v>357</v>
      </c>
      <c r="B358">
        <v>0.8389006794539402</v>
      </c>
      <c r="C358" s="14">
        <f>IF(Table1[[#This Row],[WoodDeckSF]]&gt;0,1,0)</f>
        <v>1</v>
      </c>
      <c r="D358" t="str">
        <f t="shared" si="5"/>
        <v>group Y</v>
      </c>
      <c r="E358" s="6">
        <v>173000</v>
      </c>
    </row>
    <row r="359" spans="1:5" x14ac:dyDescent="0.2">
      <c r="A359">
        <v>358</v>
      </c>
      <c r="B359">
        <v>0.38719092324147231</v>
      </c>
      <c r="C359" s="14">
        <f>IF(Table1[[#This Row],[WoodDeckSF]]&gt;0,1,0)</f>
        <v>1</v>
      </c>
      <c r="D359" t="str">
        <f t="shared" si="5"/>
        <v>group X</v>
      </c>
      <c r="E359" s="6">
        <v>134000</v>
      </c>
    </row>
    <row r="360" spans="1:5" x14ac:dyDescent="0.2">
      <c r="A360">
        <v>359</v>
      </c>
      <c r="B360">
        <v>0.54274264266102135</v>
      </c>
      <c r="C360" s="14">
        <f>IF(Table1[[#This Row],[WoodDeckSF]]&gt;0,1,0)</f>
        <v>1</v>
      </c>
      <c r="D360" t="str">
        <f t="shared" si="5"/>
        <v>group Y</v>
      </c>
      <c r="E360" s="6">
        <v>130000</v>
      </c>
    </row>
    <row r="361" spans="1:5" x14ac:dyDescent="0.2">
      <c r="A361">
        <v>360</v>
      </c>
      <c r="B361">
        <v>0.63721858462472081</v>
      </c>
      <c r="C361" s="14">
        <f>IF(Table1[[#This Row],[WoodDeckSF]]&gt;0,1,0)</f>
        <v>1</v>
      </c>
      <c r="D361" t="str">
        <f t="shared" si="5"/>
        <v>group Y</v>
      </c>
      <c r="E361" s="6">
        <v>280000</v>
      </c>
    </row>
    <row r="362" spans="1:5" x14ac:dyDescent="0.2">
      <c r="A362">
        <v>361</v>
      </c>
      <c r="B362">
        <v>0.52588942843209696</v>
      </c>
      <c r="C362" s="14">
        <f>IF(Table1[[#This Row],[WoodDeckSF]]&gt;0,1,0)</f>
        <v>0</v>
      </c>
      <c r="D362" t="str">
        <f t="shared" si="5"/>
        <v>group Y</v>
      </c>
      <c r="E362" s="6">
        <v>156000</v>
      </c>
    </row>
    <row r="363" spans="1:5" x14ac:dyDescent="0.2">
      <c r="A363">
        <v>362</v>
      </c>
      <c r="B363">
        <v>0.41267171703435412</v>
      </c>
      <c r="C363" s="14">
        <f>IF(Table1[[#This Row],[WoodDeckSF]]&gt;0,1,0)</f>
        <v>0</v>
      </c>
      <c r="D363" t="str">
        <f t="shared" si="5"/>
        <v>group X</v>
      </c>
      <c r="E363" s="6">
        <v>145000</v>
      </c>
    </row>
    <row r="364" spans="1:5" x14ac:dyDescent="0.2">
      <c r="A364">
        <v>363</v>
      </c>
      <c r="B364">
        <v>0.77399193596850091</v>
      </c>
      <c r="C364" s="14">
        <f>IF(Table1[[#This Row],[WoodDeckSF]]&gt;0,1,0)</f>
        <v>0</v>
      </c>
      <c r="D364" t="str">
        <f t="shared" si="5"/>
        <v>group Y</v>
      </c>
      <c r="E364" s="6">
        <v>198500</v>
      </c>
    </row>
    <row r="365" spans="1:5" x14ac:dyDescent="0.2">
      <c r="A365">
        <v>364</v>
      </c>
      <c r="B365">
        <v>9.3043406317585009E-2</v>
      </c>
      <c r="C365" s="14">
        <f>IF(Table1[[#This Row],[WoodDeckSF]]&gt;0,1,0)</f>
        <v>1</v>
      </c>
      <c r="D365" t="str">
        <f t="shared" si="5"/>
        <v>group X</v>
      </c>
      <c r="E365" s="6">
        <v>118000</v>
      </c>
    </row>
    <row r="366" spans="1:5" x14ac:dyDescent="0.2">
      <c r="A366">
        <v>365</v>
      </c>
      <c r="B366">
        <v>0.56371586415961972</v>
      </c>
      <c r="C366" s="14">
        <f>IF(Table1[[#This Row],[WoodDeckSF]]&gt;0,1,0)</f>
        <v>1</v>
      </c>
      <c r="D366" t="str">
        <f t="shared" si="5"/>
        <v>group Y</v>
      </c>
      <c r="E366" s="6">
        <v>190000</v>
      </c>
    </row>
    <row r="367" spans="1:5" x14ac:dyDescent="0.2">
      <c r="A367">
        <v>366</v>
      </c>
      <c r="B367">
        <v>0.17774864845127936</v>
      </c>
      <c r="C367" s="14">
        <f>IF(Table1[[#This Row],[WoodDeckSF]]&gt;0,1,0)</f>
        <v>0</v>
      </c>
      <c r="D367" t="str">
        <f t="shared" si="5"/>
        <v>group X</v>
      </c>
      <c r="E367" s="6">
        <v>147000</v>
      </c>
    </row>
    <row r="368" spans="1:5" x14ac:dyDescent="0.2">
      <c r="A368">
        <v>367</v>
      </c>
      <c r="B368">
        <v>0.28375071819427888</v>
      </c>
      <c r="C368" s="14">
        <f>IF(Table1[[#This Row],[WoodDeckSF]]&gt;0,1,0)</f>
        <v>0</v>
      </c>
      <c r="D368" t="str">
        <f t="shared" si="5"/>
        <v>group X</v>
      </c>
      <c r="E368" s="6">
        <v>159000</v>
      </c>
    </row>
    <row r="369" spans="1:5" x14ac:dyDescent="0.2">
      <c r="A369">
        <v>368</v>
      </c>
      <c r="B369">
        <v>0.99398764526957384</v>
      </c>
      <c r="C369" s="14">
        <f>IF(Table1[[#This Row],[WoodDeckSF]]&gt;0,1,0)</f>
        <v>1</v>
      </c>
      <c r="D369" t="str">
        <f t="shared" si="5"/>
        <v>group Y</v>
      </c>
      <c r="E369" s="6">
        <v>165000</v>
      </c>
    </row>
    <row r="370" spans="1:5" x14ac:dyDescent="0.2">
      <c r="A370">
        <v>369</v>
      </c>
      <c r="B370">
        <v>0.44111749027740699</v>
      </c>
      <c r="C370" s="14">
        <f>IF(Table1[[#This Row],[WoodDeckSF]]&gt;0,1,0)</f>
        <v>0</v>
      </c>
      <c r="D370" t="str">
        <f t="shared" si="5"/>
        <v>group X</v>
      </c>
      <c r="E370" s="6">
        <v>132000</v>
      </c>
    </row>
    <row r="371" spans="1:5" x14ac:dyDescent="0.2">
      <c r="A371">
        <v>370</v>
      </c>
      <c r="B371">
        <v>0.75990112177304969</v>
      </c>
      <c r="C371" s="14">
        <f>IF(Table1[[#This Row],[WoodDeckSF]]&gt;0,1,0)</f>
        <v>1</v>
      </c>
      <c r="D371" t="str">
        <f t="shared" si="5"/>
        <v>group Y</v>
      </c>
      <c r="E371" s="6">
        <v>162000</v>
      </c>
    </row>
    <row r="372" spans="1:5" x14ac:dyDescent="0.2">
      <c r="A372">
        <v>371</v>
      </c>
      <c r="B372">
        <v>0.23136852815212428</v>
      </c>
      <c r="C372" s="14">
        <f>IF(Table1[[#This Row],[WoodDeckSF]]&gt;0,1,0)</f>
        <v>1</v>
      </c>
      <c r="D372" t="str">
        <f t="shared" si="5"/>
        <v>group X</v>
      </c>
      <c r="E372" s="6">
        <v>172400</v>
      </c>
    </row>
    <row r="373" spans="1:5" x14ac:dyDescent="0.2">
      <c r="A373">
        <v>372</v>
      </c>
      <c r="B373">
        <v>0.4678280534964615</v>
      </c>
      <c r="C373" s="14">
        <f>IF(Table1[[#This Row],[WoodDeckSF]]&gt;0,1,0)</f>
        <v>0</v>
      </c>
      <c r="D373" t="str">
        <f t="shared" si="5"/>
        <v>group X</v>
      </c>
      <c r="E373" s="6">
        <v>134432</v>
      </c>
    </row>
    <row r="374" spans="1:5" x14ac:dyDescent="0.2">
      <c r="A374">
        <v>373</v>
      </c>
      <c r="B374">
        <v>0.43896022731419548</v>
      </c>
      <c r="C374" s="14">
        <f>IF(Table1[[#This Row],[WoodDeckSF]]&gt;0,1,0)</f>
        <v>1</v>
      </c>
      <c r="D374" t="str">
        <f t="shared" si="5"/>
        <v>group X</v>
      </c>
      <c r="E374" s="6">
        <v>125000</v>
      </c>
    </row>
    <row r="375" spans="1:5" x14ac:dyDescent="0.2">
      <c r="A375">
        <v>374</v>
      </c>
      <c r="B375">
        <v>0.32853596966002852</v>
      </c>
      <c r="C375" s="14">
        <f>IF(Table1[[#This Row],[WoodDeckSF]]&gt;0,1,0)</f>
        <v>1</v>
      </c>
      <c r="D375" t="str">
        <f t="shared" si="5"/>
        <v>group X</v>
      </c>
      <c r="E375" s="6">
        <v>123000</v>
      </c>
    </row>
    <row r="376" spans="1:5" x14ac:dyDescent="0.2">
      <c r="A376">
        <v>375</v>
      </c>
      <c r="B376">
        <v>0.79379962795695236</v>
      </c>
      <c r="C376" s="14">
        <f>IF(Table1[[#This Row],[WoodDeckSF]]&gt;0,1,0)</f>
        <v>1</v>
      </c>
      <c r="D376" t="str">
        <f t="shared" si="5"/>
        <v>group Y</v>
      </c>
      <c r="E376" s="6">
        <v>219500</v>
      </c>
    </row>
    <row r="377" spans="1:5" x14ac:dyDescent="0.2">
      <c r="A377">
        <v>376</v>
      </c>
      <c r="B377">
        <v>2.5344560078722767E-3</v>
      </c>
      <c r="C377" s="14">
        <f>IF(Table1[[#This Row],[WoodDeckSF]]&gt;0,1,0)</f>
        <v>0</v>
      </c>
      <c r="D377" t="str">
        <f t="shared" si="5"/>
        <v>group X</v>
      </c>
      <c r="E377" s="6">
        <v>61000</v>
      </c>
    </row>
    <row r="378" spans="1:5" x14ac:dyDescent="0.2">
      <c r="A378">
        <v>377</v>
      </c>
      <c r="B378">
        <v>0.246051024169051</v>
      </c>
      <c r="C378" s="14">
        <f>IF(Table1[[#This Row],[WoodDeckSF]]&gt;0,1,0)</f>
        <v>0</v>
      </c>
      <c r="D378" t="str">
        <f t="shared" si="5"/>
        <v>group X</v>
      </c>
      <c r="E378" s="6">
        <v>148000</v>
      </c>
    </row>
    <row r="379" spans="1:5" x14ac:dyDescent="0.2">
      <c r="A379">
        <v>378</v>
      </c>
      <c r="B379">
        <v>0.36451603714702097</v>
      </c>
      <c r="C379" s="14">
        <f>IF(Table1[[#This Row],[WoodDeckSF]]&gt;0,1,0)</f>
        <v>1</v>
      </c>
      <c r="D379" t="str">
        <f t="shared" si="5"/>
        <v>group X</v>
      </c>
      <c r="E379" s="6">
        <v>340000</v>
      </c>
    </row>
    <row r="380" spans="1:5" x14ac:dyDescent="0.2">
      <c r="A380">
        <v>379</v>
      </c>
      <c r="B380">
        <v>0.70828234975977122</v>
      </c>
      <c r="C380" s="14">
        <f>IF(Table1[[#This Row],[WoodDeckSF]]&gt;0,1,0)</f>
        <v>1</v>
      </c>
      <c r="D380" t="str">
        <f t="shared" si="5"/>
        <v>group Y</v>
      </c>
      <c r="E380" s="6">
        <v>394432</v>
      </c>
    </row>
    <row r="381" spans="1:5" x14ac:dyDescent="0.2">
      <c r="A381">
        <v>380</v>
      </c>
      <c r="B381">
        <v>0.97604533079131806</v>
      </c>
      <c r="C381" s="14">
        <f>IF(Table1[[#This Row],[WoodDeckSF]]&gt;0,1,0)</f>
        <v>1</v>
      </c>
      <c r="D381" t="str">
        <f t="shared" si="5"/>
        <v>group Y</v>
      </c>
      <c r="E381" s="6">
        <v>179000</v>
      </c>
    </row>
    <row r="382" spans="1:5" x14ac:dyDescent="0.2">
      <c r="A382">
        <v>381</v>
      </c>
      <c r="B382">
        <v>0.69108996458737271</v>
      </c>
      <c r="C382" s="14">
        <f>IF(Table1[[#This Row],[WoodDeckSF]]&gt;0,1,0)</f>
        <v>0</v>
      </c>
      <c r="D382" t="str">
        <f t="shared" si="5"/>
        <v>group Y</v>
      </c>
      <c r="E382" s="6">
        <v>127000</v>
      </c>
    </row>
    <row r="383" spans="1:5" x14ac:dyDescent="0.2">
      <c r="A383">
        <v>382</v>
      </c>
      <c r="B383">
        <v>0.3775200898610982</v>
      </c>
      <c r="C383" s="14">
        <f>IF(Table1[[#This Row],[WoodDeckSF]]&gt;0,1,0)</f>
        <v>1</v>
      </c>
      <c r="D383" t="str">
        <f t="shared" si="5"/>
        <v>group X</v>
      </c>
      <c r="E383" s="6">
        <v>187750</v>
      </c>
    </row>
    <row r="384" spans="1:5" x14ac:dyDescent="0.2">
      <c r="A384">
        <v>383</v>
      </c>
      <c r="B384">
        <v>0.23941607880466564</v>
      </c>
      <c r="C384" s="14">
        <f>IF(Table1[[#This Row],[WoodDeckSF]]&gt;0,1,0)</f>
        <v>1</v>
      </c>
      <c r="D384" t="str">
        <f t="shared" si="5"/>
        <v>group X</v>
      </c>
      <c r="E384" s="6">
        <v>213500</v>
      </c>
    </row>
    <row r="385" spans="1:5" x14ac:dyDescent="0.2">
      <c r="A385">
        <v>384</v>
      </c>
      <c r="B385">
        <v>0.6051354876398114</v>
      </c>
      <c r="C385" s="14">
        <f>IF(Table1[[#This Row],[WoodDeckSF]]&gt;0,1,0)</f>
        <v>0</v>
      </c>
      <c r="D385" t="str">
        <f t="shared" si="5"/>
        <v>group Y</v>
      </c>
      <c r="E385" s="6">
        <v>76000</v>
      </c>
    </row>
    <row r="386" spans="1:5" x14ac:dyDescent="0.2">
      <c r="A386">
        <v>385</v>
      </c>
      <c r="B386">
        <v>1.3457943445637222E-3</v>
      </c>
      <c r="C386" s="14">
        <f>IF(Table1[[#This Row],[WoodDeckSF]]&gt;0,1,0)</f>
        <v>1</v>
      </c>
      <c r="D386" t="str">
        <f t="shared" si="5"/>
        <v>group X</v>
      </c>
      <c r="E386" s="6">
        <v>240000</v>
      </c>
    </row>
    <row r="387" spans="1:5" x14ac:dyDescent="0.2">
      <c r="A387">
        <v>386</v>
      </c>
      <c r="B387">
        <v>8.9872026515123271E-2</v>
      </c>
      <c r="C387" s="14">
        <f>IF(Table1[[#This Row],[WoodDeckSF]]&gt;0,1,0)</f>
        <v>1</v>
      </c>
      <c r="D387" t="str">
        <f t="shared" ref="D387:D450" si="6">IF(B387&lt;0.5,"group X", "group Y")</f>
        <v>group X</v>
      </c>
      <c r="E387" s="6">
        <v>192000</v>
      </c>
    </row>
    <row r="388" spans="1:5" x14ac:dyDescent="0.2">
      <c r="A388">
        <v>387</v>
      </c>
      <c r="B388">
        <v>0.80358250288235566</v>
      </c>
      <c r="C388" s="14">
        <f>IF(Table1[[#This Row],[WoodDeckSF]]&gt;0,1,0)</f>
        <v>0</v>
      </c>
      <c r="D388" t="str">
        <f t="shared" si="6"/>
        <v>group Y</v>
      </c>
      <c r="E388" s="6">
        <v>81000</v>
      </c>
    </row>
    <row r="389" spans="1:5" x14ac:dyDescent="0.2">
      <c r="A389">
        <v>388</v>
      </c>
      <c r="B389">
        <v>0.22117441816097749</v>
      </c>
      <c r="C389" s="14">
        <f>IF(Table1[[#This Row],[WoodDeckSF]]&gt;0,1,0)</f>
        <v>1</v>
      </c>
      <c r="D389" t="str">
        <f t="shared" si="6"/>
        <v>group X</v>
      </c>
      <c r="E389" s="6">
        <v>125000</v>
      </c>
    </row>
    <row r="390" spans="1:5" x14ac:dyDescent="0.2">
      <c r="A390">
        <v>389</v>
      </c>
      <c r="B390">
        <v>0.70566288932000454</v>
      </c>
      <c r="C390" s="14">
        <f>IF(Table1[[#This Row],[WoodDeckSF]]&gt;0,1,0)</f>
        <v>1</v>
      </c>
      <c r="D390" t="str">
        <f t="shared" si="6"/>
        <v>group Y</v>
      </c>
      <c r="E390" s="6">
        <v>191000</v>
      </c>
    </row>
    <row r="391" spans="1:5" x14ac:dyDescent="0.2">
      <c r="A391">
        <v>390</v>
      </c>
      <c r="B391">
        <v>0.17273170503370905</v>
      </c>
      <c r="C391" s="14">
        <f>IF(Table1[[#This Row],[WoodDeckSF]]&gt;0,1,0)</f>
        <v>1</v>
      </c>
      <c r="D391" t="str">
        <f t="shared" si="6"/>
        <v>group X</v>
      </c>
      <c r="E391" s="6">
        <v>426000</v>
      </c>
    </row>
    <row r="392" spans="1:5" x14ac:dyDescent="0.2">
      <c r="A392">
        <v>391</v>
      </c>
      <c r="B392">
        <v>0.23806233656532794</v>
      </c>
      <c r="C392" s="14">
        <f>IF(Table1[[#This Row],[WoodDeckSF]]&gt;0,1,0)</f>
        <v>0</v>
      </c>
      <c r="D392" t="str">
        <f t="shared" si="6"/>
        <v>group X</v>
      </c>
      <c r="E392" s="6">
        <v>119000</v>
      </c>
    </row>
    <row r="393" spans="1:5" x14ac:dyDescent="0.2">
      <c r="A393">
        <v>392</v>
      </c>
      <c r="B393">
        <v>0.98755948336928678</v>
      </c>
      <c r="C393" s="14">
        <f>IF(Table1[[#This Row],[WoodDeckSF]]&gt;0,1,0)</f>
        <v>1</v>
      </c>
      <c r="D393" t="str">
        <f t="shared" si="6"/>
        <v>group Y</v>
      </c>
      <c r="E393" s="6">
        <v>215000</v>
      </c>
    </row>
    <row r="394" spans="1:5" x14ac:dyDescent="0.2">
      <c r="A394">
        <v>393</v>
      </c>
      <c r="B394">
        <v>0.26576638048361234</v>
      </c>
      <c r="C394" s="14">
        <f>IF(Table1[[#This Row],[WoodDeckSF]]&gt;0,1,0)</f>
        <v>0</v>
      </c>
      <c r="D394" t="str">
        <f t="shared" si="6"/>
        <v>group X</v>
      </c>
      <c r="E394" s="6">
        <v>106500</v>
      </c>
    </row>
    <row r="395" spans="1:5" x14ac:dyDescent="0.2">
      <c r="A395">
        <v>394</v>
      </c>
      <c r="B395">
        <v>0.10975356984168194</v>
      </c>
      <c r="C395" s="14">
        <f>IF(Table1[[#This Row],[WoodDeckSF]]&gt;0,1,0)</f>
        <v>0</v>
      </c>
      <c r="D395" t="str">
        <f t="shared" si="6"/>
        <v>group X</v>
      </c>
      <c r="E395" s="6">
        <v>100000</v>
      </c>
    </row>
    <row r="396" spans="1:5" x14ac:dyDescent="0.2">
      <c r="A396">
        <v>395</v>
      </c>
      <c r="B396">
        <v>0.84132038761929762</v>
      </c>
      <c r="C396" s="14">
        <f>IF(Table1[[#This Row],[WoodDeckSF]]&gt;0,1,0)</f>
        <v>0</v>
      </c>
      <c r="D396" t="str">
        <f t="shared" si="6"/>
        <v>group Y</v>
      </c>
      <c r="E396" s="6">
        <v>109000</v>
      </c>
    </row>
    <row r="397" spans="1:5" x14ac:dyDescent="0.2">
      <c r="A397">
        <v>396</v>
      </c>
      <c r="B397">
        <v>6.2982677762187023E-2</v>
      </c>
      <c r="C397" s="14">
        <f>IF(Table1[[#This Row],[WoodDeckSF]]&gt;0,1,0)</f>
        <v>1</v>
      </c>
      <c r="D397" t="str">
        <f t="shared" si="6"/>
        <v>group X</v>
      </c>
      <c r="E397" s="6">
        <v>129000</v>
      </c>
    </row>
    <row r="398" spans="1:5" x14ac:dyDescent="0.2">
      <c r="A398">
        <v>397</v>
      </c>
      <c r="B398">
        <v>0.51057267066977208</v>
      </c>
      <c r="C398" s="14">
        <f>IF(Table1[[#This Row],[WoodDeckSF]]&gt;0,1,0)</f>
        <v>1</v>
      </c>
      <c r="D398" t="str">
        <f t="shared" si="6"/>
        <v>group Y</v>
      </c>
      <c r="E398" s="6">
        <v>123000</v>
      </c>
    </row>
    <row r="399" spans="1:5" x14ac:dyDescent="0.2">
      <c r="A399">
        <v>398</v>
      </c>
      <c r="B399">
        <v>0.40672314211688876</v>
      </c>
      <c r="C399" s="14">
        <f>IF(Table1[[#This Row],[WoodDeckSF]]&gt;0,1,0)</f>
        <v>0</v>
      </c>
      <c r="D399" t="str">
        <f t="shared" si="6"/>
        <v>group X</v>
      </c>
      <c r="E399" s="6">
        <v>169500</v>
      </c>
    </row>
    <row r="400" spans="1:5" x14ac:dyDescent="0.2">
      <c r="A400">
        <v>399</v>
      </c>
      <c r="B400">
        <v>0.83734605795193928</v>
      </c>
      <c r="C400" s="14">
        <f>IF(Table1[[#This Row],[WoodDeckSF]]&gt;0,1,0)</f>
        <v>0</v>
      </c>
      <c r="D400" t="str">
        <f t="shared" si="6"/>
        <v>group Y</v>
      </c>
      <c r="E400" s="6">
        <v>67000</v>
      </c>
    </row>
    <row r="401" spans="1:5" x14ac:dyDescent="0.2">
      <c r="A401">
        <v>400</v>
      </c>
      <c r="B401">
        <v>0.90530778304523563</v>
      </c>
      <c r="C401" s="14">
        <f>IF(Table1[[#This Row],[WoodDeckSF]]&gt;0,1,0)</f>
        <v>0</v>
      </c>
      <c r="D401" t="str">
        <f t="shared" si="6"/>
        <v>group Y</v>
      </c>
      <c r="E401" s="6">
        <v>241000</v>
      </c>
    </row>
    <row r="402" spans="1:5" x14ac:dyDescent="0.2">
      <c r="A402">
        <v>401</v>
      </c>
      <c r="B402">
        <v>0.69824961933357554</v>
      </c>
      <c r="C402" s="14">
        <f>IF(Table1[[#This Row],[WoodDeckSF]]&gt;0,1,0)</f>
        <v>1</v>
      </c>
      <c r="D402" t="str">
        <f t="shared" si="6"/>
        <v>group Y</v>
      </c>
      <c r="E402" s="6">
        <v>245500</v>
      </c>
    </row>
    <row r="403" spans="1:5" x14ac:dyDescent="0.2">
      <c r="A403">
        <v>402</v>
      </c>
      <c r="B403">
        <v>0.37754100403581348</v>
      </c>
      <c r="C403" s="14">
        <f>IF(Table1[[#This Row],[WoodDeckSF]]&gt;0,1,0)</f>
        <v>0</v>
      </c>
      <c r="D403" t="str">
        <f t="shared" si="6"/>
        <v>group X</v>
      </c>
      <c r="E403" s="6">
        <v>164990</v>
      </c>
    </row>
    <row r="404" spans="1:5" x14ac:dyDescent="0.2">
      <c r="A404">
        <v>403</v>
      </c>
      <c r="B404">
        <v>0.23703248955614609</v>
      </c>
      <c r="C404" s="14">
        <f>IF(Table1[[#This Row],[WoodDeckSF]]&gt;0,1,0)</f>
        <v>1</v>
      </c>
      <c r="D404" t="str">
        <f t="shared" si="6"/>
        <v>group X</v>
      </c>
      <c r="E404" s="6">
        <v>108000</v>
      </c>
    </row>
    <row r="405" spans="1:5" x14ac:dyDescent="0.2">
      <c r="A405">
        <v>404</v>
      </c>
      <c r="B405">
        <v>8.7644405975537243E-2</v>
      </c>
      <c r="C405" s="14">
        <f>IF(Table1[[#This Row],[WoodDeckSF]]&gt;0,1,0)</f>
        <v>1</v>
      </c>
      <c r="D405" t="str">
        <f t="shared" si="6"/>
        <v>group X</v>
      </c>
      <c r="E405" s="6">
        <v>258000</v>
      </c>
    </row>
    <row r="406" spans="1:5" x14ac:dyDescent="0.2">
      <c r="A406">
        <v>405</v>
      </c>
      <c r="B406">
        <v>0.7103588064613422</v>
      </c>
      <c r="C406" s="14">
        <f>IF(Table1[[#This Row],[WoodDeckSF]]&gt;0,1,0)</f>
        <v>0</v>
      </c>
      <c r="D406" t="str">
        <f t="shared" si="6"/>
        <v>group Y</v>
      </c>
      <c r="E406" s="6">
        <v>168000</v>
      </c>
    </row>
    <row r="407" spans="1:5" x14ac:dyDescent="0.2">
      <c r="A407">
        <v>406</v>
      </c>
      <c r="B407">
        <v>0.47935578800291545</v>
      </c>
      <c r="C407" s="14">
        <f>IF(Table1[[#This Row],[WoodDeckSF]]&gt;0,1,0)</f>
        <v>1</v>
      </c>
      <c r="D407" t="str">
        <f t="shared" si="6"/>
        <v>group X</v>
      </c>
      <c r="E407" s="6">
        <v>150000</v>
      </c>
    </row>
    <row r="408" spans="1:5" x14ac:dyDescent="0.2">
      <c r="A408">
        <v>407</v>
      </c>
      <c r="B408">
        <v>0.20693799518297218</v>
      </c>
      <c r="C408" s="14">
        <f>IF(Table1[[#This Row],[WoodDeckSF]]&gt;0,1,0)</f>
        <v>0</v>
      </c>
      <c r="D408" t="str">
        <f t="shared" si="6"/>
        <v>group X</v>
      </c>
      <c r="E408" s="6">
        <v>115000</v>
      </c>
    </row>
    <row r="409" spans="1:5" x14ac:dyDescent="0.2">
      <c r="A409">
        <v>408</v>
      </c>
      <c r="B409">
        <v>0.93728710225813339</v>
      </c>
      <c r="C409" s="14">
        <f>IF(Table1[[#This Row],[WoodDeckSF]]&gt;0,1,0)</f>
        <v>0</v>
      </c>
      <c r="D409" t="str">
        <f t="shared" si="6"/>
        <v>group Y</v>
      </c>
      <c r="E409" s="6">
        <v>177000</v>
      </c>
    </row>
    <row r="410" spans="1:5" x14ac:dyDescent="0.2">
      <c r="A410">
        <v>409</v>
      </c>
      <c r="B410">
        <v>0.46978001876581166</v>
      </c>
      <c r="C410" s="14">
        <f>IF(Table1[[#This Row],[WoodDeckSF]]&gt;0,1,0)</f>
        <v>1</v>
      </c>
      <c r="D410" t="str">
        <f t="shared" si="6"/>
        <v>group X</v>
      </c>
      <c r="E410" s="6">
        <v>280000</v>
      </c>
    </row>
    <row r="411" spans="1:5" x14ac:dyDescent="0.2">
      <c r="A411">
        <v>410</v>
      </c>
      <c r="B411">
        <v>0.19978081216252097</v>
      </c>
      <c r="C411" s="14">
        <f>IF(Table1[[#This Row],[WoodDeckSF]]&gt;0,1,0)</f>
        <v>0</v>
      </c>
      <c r="D411" t="str">
        <f t="shared" si="6"/>
        <v>group X</v>
      </c>
      <c r="E411" s="6">
        <v>339750</v>
      </c>
    </row>
    <row r="412" spans="1:5" x14ac:dyDescent="0.2">
      <c r="A412">
        <v>411</v>
      </c>
      <c r="B412">
        <v>0.13302491925809523</v>
      </c>
      <c r="C412" s="14">
        <f>IF(Table1[[#This Row],[WoodDeckSF]]&gt;0,1,0)</f>
        <v>0</v>
      </c>
      <c r="D412" t="str">
        <f t="shared" si="6"/>
        <v>group X</v>
      </c>
      <c r="E412" s="6">
        <v>60000</v>
      </c>
    </row>
    <row r="413" spans="1:5" x14ac:dyDescent="0.2">
      <c r="A413">
        <v>412</v>
      </c>
      <c r="B413">
        <v>3.4914527203741663E-2</v>
      </c>
      <c r="C413" s="14">
        <f>IF(Table1[[#This Row],[WoodDeckSF]]&gt;0,1,0)</f>
        <v>1</v>
      </c>
      <c r="D413" t="str">
        <f t="shared" si="6"/>
        <v>group X</v>
      </c>
      <c r="E413" s="6">
        <v>145000</v>
      </c>
    </row>
    <row r="414" spans="1:5" x14ac:dyDescent="0.2">
      <c r="A414">
        <v>413</v>
      </c>
      <c r="B414">
        <v>0.68979148606769469</v>
      </c>
      <c r="C414" s="14">
        <f>IF(Table1[[#This Row],[WoodDeckSF]]&gt;0,1,0)</f>
        <v>0</v>
      </c>
      <c r="D414" t="str">
        <f t="shared" si="6"/>
        <v>group Y</v>
      </c>
      <c r="E414" s="6">
        <v>222000</v>
      </c>
    </row>
    <row r="415" spans="1:5" x14ac:dyDescent="0.2">
      <c r="A415">
        <v>414</v>
      </c>
      <c r="B415">
        <v>0.77854448113374419</v>
      </c>
      <c r="C415" s="14">
        <f>IF(Table1[[#This Row],[WoodDeckSF]]&gt;0,1,0)</f>
        <v>0</v>
      </c>
      <c r="D415" t="str">
        <f t="shared" si="6"/>
        <v>group Y</v>
      </c>
      <c r="E415" s="6">
        <v>115000</v>
      </c>
    </row>
    <row r="416" spans="1:5" x14ac:dyDescent="0.2">
      <c r="A416">
        <v>415</v>
      </c>
      <c r="B416">
        <v>0.48112665851224257</v>
      </c>
      <c r="C416" s="14">
        <f>IF(Table1[[#This Row],[WoodDeckSF]]&gt;0,1,0)</f>
        <v>1</v>
      </c>
      <c r="D416" t="str">
        <f t="shared" si="6"/>
        <v>group X</v>
      </c>
      <c r="E416" s="6">
        <v>228000</v>
      </c>
    </row>
    <row r="417" spans="1:5" x14ac:dyDescent="0.2">
      <c r="A417">
        <v>416</v>
      </c>
      <c r="B417">
        <v>0.88343225787190394</v>
      </c>
      <c r="C417" s="14">
        <f>IF(Table1[[#This Row],[WoodDeckSF]]&gt;0,1,0)</f>
        <v>1</v>
      </c>
      <c r="D417" t="str">
        <f t="shared" si="6"/>
        <v>group Y</v>
      </c>
      <c r="E417" s="6">
        <v>181134</v>
      </c>
    </row>
    <row r="418" spans="1:5" x14ac:dyDescent="0.2">
      <c r="A418">
        <v>417</v>
      </c>
      <c r="B418">
        <v>0.59589331232028175</v>
      </c>
      <c r="C418" s="14">
        <f>IF(Table1[[#This Row],[WoodDeckSF]]&gt;0,1,0)</f>
        <v>0</v>
      </c>
      <c r="D418" t="str">
        <f t="shared" si="6"/>
        <v>group Y</v>
      </c>
      <c r="E418" s="6">
        <v>149500</v>
      </c>
    </row>
    <row r="419" spans="1:5" x14ac:dyDescent="0.2">
      <c r="A419">
        <v>418</v>
      </c>
      <c r="B419">
        <v>8.9081080368274557E-2</v>
      </c>
      <c r="C419" s="14">
        <f>IF(Table1[[#This Row],[WoodDeckSF]]&gt;0,1,0)</f>
        <v>0</v>
      </c>
      <c r="D419" t="str">
        <f t="shared" si="6"/>
        <v>group X</v>
      </c>
      <c r="E419" s="6">
        <v>239000</v>
      </c>
    </row>
    <row r="420" spans="1:5" x14ac:dyDescent="0.2">
      <c r="A420">
        <v>419</v>
      </c>
      <c r="B420">
        <v>0.14342855823198852</v>
      </c>
      <c r="C420" s="14">
        <f>IF(Table1[[#This Row],[WoodDeckSF]]&gt;0,1,0)</f>
        <v>0</v>
      </c>
      <c r="D420" t="str">
        <f t="shared" si="6"/>
        <v>group X</v>
      </c>
      <c r="E420" s="6">
        <v>126000</v>
      </c>
    </row>
    <row r="421" spans="1:5" x14ac:dyDescent="0.2">
      <c r="A421">
        <v>420</v>
      </c>
      <c r="B421">
        <v>0.47979346673087531</v>
      </c>
      <c r="C421" s="14">
        <f>IF(Table1[[#This Row],[WoodDeckSF]]&gt;0,1,0)</f>
        <v>0</v>
      </c>
      <c r="D421" t="str">
        <f t="shared" si="6"/>
        <v>group X</v>
      </c>
      <c r="E421" s="6">
        <v>142000</v>
      </c>
    </row>
    <row r="422" spans="1:5" x14ac:dyDescent="0.2">
      <c r="A422">
        <v>421</v>
      </c>
      <c r="B422">
        <v>0.21662470897357233</v>
      </c>
      <c r="C422" s="14">
        <f>IF(Table1[[#This Row],[WoodDeckSF]]&gt;0,1,0)</f>
        <v>0</v>
      </c>
      <c r="D422" t="str">
        <f t="shared" si="6"/>
        <v>group X</v>
      </c>
      <c r="E422" s="6">
        <v>206300</v>
      </c>
    </row>
    <row r="423" spans="1:5" x14ac:dyDescent="0.2">
      <c r="A423">
        <v>422</v>
      </c>
      <c r="B423">
        <v>0.56571976160672133</v>
      </c>
      <c r="C423" s="14">
        <f>IF(Table1[[#This Row],[WoodDeckSF]]&gt;0,1,0)</f>
        <v>1</v>
      </c>
      <c r="D423" t="str">
        <f t="shared" si="6"/>
        <v>group Y</v>
      </c>
      <c r="E423" s="6">
        <v>215000</v>
      </c>
    </row>
    <row r="424" spans="1:5" x14ac:dyDescent="0.2">
      <c r="A424">
        <v>423</v>
      </c>
      <c r="B424">
        <v>1.3148705703195929E-2</v>
      </c>
      <c r="C424" s="14">
        <f>IF(Table1[[#This Row],[WoodDeckSF]]&gt;0,1,0)</f>
        <v>0</v>
      </c>
      <c r="D424" t="str">
        <f t="shared" si="6"/>
        <v>group X</v>
      </c>
      <c r="E424" s="6">
        <v>113000</v>
      </c>
    </row>
    <row r="425" spans="1:5" x14ac:dyDescent="0.2">
      <c r="A425">
        <v>424</v>
      </c>
      <c r="B425">
        <v>0.2284347695418586</v>
      </c>
      <c r="C425" s="14">
        <f>IF(Table1[[#This Row],[WoodDeckSF]]&gt;0,1,0)</f>
        <v>0</v>
      </c>
      <c r="D425" t="str">
        <f t="shared" si="6"/>
        <v>group X</v>
      </c>
      <c r="E425" s="6">
        <v>315000</v>
      </c>
    </row>
    <row r="426" spans="1:5" x14ac:dyDescent="0.2">
      <c r="A426">
        <v>425</v>
      </c>
      <c r="B426">
        <v>0.88872539544164708</v>
      </c>
      <c r="C426" s="14">
        <f>IF(Table1[[#This Row],[WoodDeckSF]]&gt;0,1,0)</f>
        <v>0</v>
      </c>
      <c r="D426" t="str">
        <f t="shared" si="6"/>
        <v>group Y</v>
      </c>
      <c r="E426" s="6">
        <v>139000</v>
      </c>
    </row>
    <row r="427" spans="1:5" x14ac:dyDescent="0.2">
      <c r="A427">
        <v>426</v>
      </c>
      <c r="B427">
        <v>0.4777083418296314</v>
      </c>
      <c r="C427" s="14">
        <f>IF(Table1[[#This Row],[WoodDeckSF]]&gt;0,1,0)</f>
        <v>0</v>
      </c>
      <c r="D427" t="str">
        <f t="shared" si="6"/>
        <v>group X</v>
      </c>
      <c r="E427" s="6">
        <v>135000</v>
      </c>
    </row>
    <row r="428" spans="1:5" x14ac:dyDescent="0.2">
      <c r="A428">
        <v>427</v>
      </c>
      <c r="B428">
        <v>0.61172288757490367</v>
      </c>
      <c r="C428" s="14">
        <f>IF(Table1[[#This Row],[WoodDeckSF]]&gt;0,1,0)</f>
        <v>1</v>
      </c>
      <c r="D428" t="str">
        <f t="shared" si="6"/>
        <v>group Y</v>
      </c>
      <c r="E428" s="6">
        <v>275000</v>
      </c>
    </row>
    <row r="429" spans="1:5" x14ac:dyDescent="0.2">
      <c r="A429">
        <v>428</v>
      </c>
      <c r="B429">
        <v>0.33527920892996754</v>
      </c>
      <c r="C429" s="14">
        <f>IF(Table1[[#This Row],[WoodDeckSF]]&gt;0,1,0)</f>
        <v>0</v>
      </c>
      <c r="D429" t="str">
        <f t="shared" si="6"/>
        <v>group X</v>
      </c>
      <c r="E429" s="6">
        <v>109008</v>
      </c>
    </row>
    <row r="430" spans="1:5" x14ac:dyDescent="0.2">
      <c r="A430">
        <v>429</v>
      </c>
      <c r="B430">
        <v>0.59460206255660486</v>
      </c>
      <c r="C430" s="14">
        <f>IF(Table1[[#This Row],[WoodDeckSF]]&gt;0,1,0)</f>
        <v>1</v>
      </c>
      <c r="D430" t="str">
        <f t="shared" si="6"/>
        <v>group Y</v>
      </c>
      <c r="E430" s="6">
        <v>195400</v>
      </c>
    </row>
    <row r="431" spans="1:5" x14ac:dyDescent="0.2">
      <c r="A431">
        <v>430</v>
      </c>
      <c r="B431">
        <v>0.94367164204079268</v>
      </c>
      <c r="C431" s="14">
        <f>IF(Table1[[#This Row],[WoodDeckSF]]&gt;0,1,0)</f>
        <v>0</v>
      </c>
      <c r="D431" t="str">
        <f t="shared" si="6"/>
        <v>group Y</v>
      </c>
      <c r="E431" s="6">
        <v>175000</v>
      </c>
    </row>
    <row r="432" spans="1:5" x14ac:dyDescent="0.2">
      <c r="A432">
        <v>431</v>
      </c>
      <c r="B432">
        <v>0.34884867737774294</v>
      </c>
      <c r="C432" s="14">
        <f>IF(Table1[[#This Row],[WoodDeckSF]]&gt;0,1,0)</f>
        <v>0</v>
      </c>
      <c r="D432" t="str">
        <f t="shared" si="6"/>
        <v>group X</v>
      </c>
      <c r="E432" s="6">
        <v>85400</v>
      </c>
    </row>
    <row r="433" spans="1:5" x14ac:dyDescent="0.2">
      <c r="A433">
        <v>432</v>
      </c>
      <c r="B433">
        <v>5.6201283877152286E-2</v>
      </c>
      <c r="C433" s="14">
        <f>IF(Table1[[#This Row],[WoodDeckSF]]&gt;0,1,0)</f>
        <v>0</v>
      </c>
      <c r="D433" t="str">
        <f t="shared" si="6"/>
        <v>group X</v>
      </c>
      <c r="E433" s="6">
        <v>79900</v>
      </c>
    </row>
    <row r="434" spans="1:5" x14ac:dyDescent="0.2">
      <c r="A434">
        <v>433</v>
      </c>
      <c r="B434">
        <v>0.1291143009001251</v>
      </c>
      <c r="C434" s="14">
        <f>IF(Table1[[#This Row],[WoodDeckSF]]&gt;0,1,0)</f>
        <v>1</v>
      </c>
      <c r="D434" t="str">
        <f t="shared" si="6"/>
        <v>group X</v>
      </c>
      <c r="E434" s="6">
        <v>122500</v>
      </c>
    </row>
    <row r="435" spans="1:5" x14ac:dyDescent="0.2">
      <c r="A435">
        <v>434</v>
      </c>
      <c r="B435">
        <v>0.62591965125812543</v>
      </c>
      <c r="C435" s="14">
        <f>IF(Table1[[#This Row],[WoodDeckSF]]&gt;0,1,0)</f>
        <v>0</v>
      </c>
      <c r="D435" t="str">
        <f t="shared" si="6"/>
        <v>group Y</v>
      </c>
      <c r="E435" s="6">
        <v>181000</v>
      </c>
    </row>
    <row r="436" spans="1:5" x14ac:dyDescent="0.2">
      <c r="A436">
        <v>435</v>
      </c>
      <c r="B436">
        <v>0.9921718521097983</v>
      </c>
      <c r="C436" s="14">
        <f>IF(Table1[[#This Row],[WoodDeckSF]]&gt;0,1,0)</f>
        <v>1</v>
      </c>
      <c r="D436" t="str">
        <f t="shared" si="6"/>
        <v>group Y</v>
      </c>
      <c r="E436" s="6">
        <v>81000</v>
      </c>
    </row>
    <row r="437" spans="1:5" x14ac:dyDescent="0.2">
      <c r="A437">
        <v>436</v>
      </c>
      <c r="B437">
        <v>0.17446678855683517</v>
      </c>
      <c r="C437" s="14">
        <f>IF(Table1[[#This Row],[WoodDeckSF]]&gt;0,1,0)</f>
        <v>1</v>
      </c>
      <c r="D437" t="str">
        <f t="shared" si="6"/>
        <v>group X</v>
      </c>
      <c r="E437" s="6">
        <v>212000</v>
      </c>
    </row>
    <row r="438" spans="1:5" x14ac:dyDescent="0.2">
      <c r="A438">
        <v>437</v>
      </c>
      <c r="B438">
        <v>0.6755304124780166</v>
      </c>
      <c r="C438" s="14">
        <f>IF(Table1[[#This Row],[WoodDeckSF]]&gt;0,1,0)</f>
        <v>0</v>
      </c>
      <c r="D438" t="str">
        <f t="shared" si="6"/>
        <v>group Y</v>
      </c>
      <c r="E438" s="6">
        <v>116000</v>
      </c>
    </row>
    <row r="439" spans="1:5" x14ac:dyDescent="0.2">
      <c r="A439">
        <v>438</v>
      </c>
      <c r="B439">
        <v>0.74277699714726686</v>
      </c>
      <c r="C439" s="14">
        <f>IF(Table1[[#This Row],[WoodDeckSF]]&gt;0,1,0)</f>
        <v>0</v>
      </c>
      <c r="D439" t="str">
        <f t="shared" si="6"/>
        <v>group Y</v>
      </c>
      <c r="E439" s="6">
        <v>119000</v>
      </c>
    </row>
    <row r="440" spans="1:5" x14ac:dyDescent="0.2">
      <c r="A440">
        <v>439</v>
      </c>
      <c r="B440">
        <v>0.65878591386785035</v>
      </c>
      <c r="C440" s="14">
        <f>IF(Table1[[#This Row],[WoodDeckSF]]&gt;0,1,0)</f>
        <v>0</v>
      </c>
      <c r="D440" t="str">
        <f t="shared" si="6"/>
        <v>group Y</v>
      </c>
      <c r="E440" s="6">
        <v>90350</v>
      </c>
    </row>
    <row r="441" spans="1:5" x14ac:dyDescent="0.2">
      <c r="A441">
        <v>440</v>
      </c>
      <c r="B441">
        <v>0.67514512713647612</v>
      </c>
      <c r="C441" s="14">
        <f>IF(Table1[[#This Row],[WoodDeckSF]]&gt;0,1,0)</f>
        <v>0</v>
      </c>
      <c r="D441" t="str">
        <f t="shared" si="6"/>
        <v>group Y</v>
      </c>
      <c r="E441" s="6">
        <v>110000</v>
      </c>
    </row>
    <row r="442" spans="1:5" x14ac:dyDescent="0.2">
      <c r="A442">
        <v>441</v>
      </c>
      <c r="B442">
        <v>0.46227279052408765</v>
      </c>
      <c r="C442" s="14">
        <f>IF(Table1[[#This Row],[WoodDeckSF]]&gt;0,1,0)</f>
        <v>0</v>
      </c>
      <c r="D442" t="str">
        <f t="shared" si="6"/>
        <v>group X</v>
      </c>
      <c r="E442" s="6">
        <v>555000</v>
      </c>
    </row>
    <row r="443" spans="1:5" x14ac:dyDescent="0.2">
      <c r="A443">
        <v>442</v>
      </c>
      <c r="B443">
        <v>0.69959642280157452</v>
      </c>
      <c r="C443" s="14">
        <f>IF(Table1[[#This Row],[WoodDeckSF]]&gt;0,1,0)</f>
        <v>0</v>
      </c>
      <c r="D443" t="str">
        <f t="shared" si="6"/>
        <v>group Y</v>
      </c>
      <c r="E443" s="6">
        <v>118000</v>
      </c>
    </row>
    <row r="444" spans="1:5" x14ac:dyDescent="0.2">
      <c r="A444">
        <v>443</v>
      </c>
      <c r="B444">
        <v>0.76783073422263559</v>
      </c>
      <c r="C444" s="14">
        <f>IF(Table1[[#This Row],[WoodDeckSF]]&gt;0,1,0)</f>
        <v>0</v>
      </c>
      <c r="D444" t="str">
        <f t="shared" si="6"/>
        <v>group Y</v>
      </c>
      <c r="E444" s="6">
        <v>162900</v>
      </c>
    </row>
    <row r="445" spans="1:5" x14ac:dyDescent="0.2">
      <c r="A445">
        <v>444</v>
      </c>
      <c r="B445">
        <v>0.80553527408900871</v>
      </c>
      <c r="C445" s="14">
        <f>IF(Table1[[#This Row],[WoodDeckSF]]&gt;0,1,0)</f>
        <v>1</v>
      </c>
      <c r="D445" t="str">
        <f t="shared" si="6"/>
        <v>group Y</v>
      </c>
      <c r="E445" s="6">
        <v>172500</v>
      </c>
    </row>
    <row r="446" spans="1:5" x14ac:dyDescent="0.2">
      <c r="A446">
        <v>445</v>
      </c>
      <c r="B446">
        <v>0.34057105571028601</v>
      </c>
      <c r="C446" s="14">
        <f>IF(Table1[[#This Row],[WoodDeckSF]]&gt;0,1,0)</f>
        <v>1</v>
      </c>
      <c r="D446" t="str">
        <f t="shared" si="6"/>
        <v>group X</v>
      </c>
      <c r="E446" s="6">
        <v>210000</v>
      </c>
    </row>
    <row r="447" spans="1:5" x14ac:dyDescent="0.2">
      <c r="A447">
        <v>446</v>
      </c>
      <c r="B447">
        <v>0.60994574267903956</v>
      </c>
      <c r="C447" s="14">
        <f>IF(Table1[[#This Row],[WoodDeckSF]]&gt;0,1,0)</f>
        <v>0</v>
      </c>
      <c r="D447" t="str">
        <f t="shared" si="6"/>
        <v>group Y</v>
      </c>
      <c r="E447" s="6">
        <v>127500</v>
      </c>
    </row>
    <row r="448" spans="1:5" x14ac:dyDescent="0.2">
      <c r="A448">
        <v>447</v>
      </c>
      <c r="B448">
        <v>0.43332663094462787</v>
      </c>
      <c r="C448" s="14">
        <f>IF(Table1[[#This Row],[WoodDeckSF]]&gt;0,1,0)</f>
        <v>0</v>
      </c>
      <c r="D448" t="str">
        <f t="shared" si="6"/>
        <v>group X</v>
      </c>
      <c r="E448" s="6">
        <v>190000</v>
      </c>
    </row>
    <row r="449" spans="1:5" x14ac:dyDescent="0.2">
      <c r="A449">
        <v>448</v>
      </c>
      <c r="B449">
        <v>0.38437770828365048</v>
      </c>
      <c r="C449" s="14">
        <f>IF(Table1[[#This Row],[WoodDeckSF]]&gt;0,1,0)</f>
        <v>1</v>
      </c>
      <c r="D449" t="str">
        <f t="shared" si="6"/>
        <v>group X</v>
      </c>
      <c r="E449" s="6">
        <v>199900</v>
      </c>
    </row>
    <row r="450" spans="1:5" x14ac:dyDescent="0.2">
      <c r="A450">
        <v>449</v>
      </c>
      <c r="B450">
        <v>0.65596215796056567</v>
      </c>
      <c r="C450" s="14">
        <f>IF(Table1[[#This Row],[WoodDeckSF]]&gt;0,1,0)</f>
        <v>0</v>
      </c>
      <c r="D450" t="str">
        <f t="shared" si="6"/>
        <v>group Y</v>
      </c>
      <c r="E450" s="6">
        <v>119500</v>
      </c>
    </row>
    <row r="451" spans="1:5" x14ac:dyDescent="0.2">
      <c r="A451">
        <v>450</v>
      </c>
      <c r="B451">
        <v>0.73088308429839643</v>
      </c>
      <c r="C451" s="14">
        <f>IF(Table1[[#This Row],[WoodDeckSF]]&gt;0,1,0)</f>
        <v>0</v>
      </c>
      <c r="D451" t="str">
        <f t="shared" ref="D451:D514" si="7">IF(B451&lt;0.5,"group X", "group Y")</f>
        <v>group Y</v>
      </c>
      <c r="E451" s="6">
        <v>120000</v>
      </c>
    </row>
    <row r="452" spans="1:5" x14ac:dyDescent="0.2">
      <c r="A452">
        <v>451</v>
      </c>
      <c r="B452">
        <v>0.84866275906419009</v>
      </c>
      <c r="C452" s="14">
        <f>IF(Table1[[#This Row],[WoodDeckSF]]&gt;0,1,0)</f>
        <v>0</v>
      </c>
      <c r="D452" t="str">
        <f t="shared" si="7"/>
        <v>group Y</v>
      </c>
      <c r="E452" s="6">
        <v>110000</v>
      </c>
    </row>
    <row r="453" spans="1:5" x14ac:dyDescent="0.2">
      <c r="A453">
        <v>452</v>
      </c>
      <c r="B453">
        <v>0.85796125839888149</v>
      </c>
      <c r="C453" s="14">
        <f>IF(Table1[[#This Row],[WoodDeckSF]]&gt;0,1,0)</f>
        <v>1</v>
      </c>
      <c r="D453" t="str">
        <f t="shared" si="7"/>
        <v>group Y</v>
      </c>
      <c r="E453" s="6">
        <v>280000</v>
      </c>
    </row>
    <row r="454" spans="1:5" x14ac:dyDescent="0.2">
      <c r="A454">
        <v>453</v>
      </c>
      <c r="B454">
        <v>0.75519144090117329</v>
      </c>
      <c r="C454" s="14">
        <f>IF(Table1[[#This Row],[WoodDeckSF]]&gt;0,1,0)</f>
        <v>1</v>
      </c>
      <c r="D454" t="str">
        <f t="shared" si="7"/>
        <v>group Y</v>
      </c>
      <c r="E454" s="6">
        <v>204000</v>
      </c>
    </row>
    <row r="455" spans="1:5" x14ac:dyDescent="0.2">
      <c r="A455">
        <v>454</v>
      </c>
      <c r="B455">
        <v>0.47597165921632978</v>
      </c>
      <c r="C455" s="14">
        <f>IF(Table1[[#This Row],[WoodDeckSF]]&gt;0,1,0)</f>
        <v>0</v>
      </c>
      <c r="D455" t="str">
        <f t="shared" si="7"/>
        <v>group X</v>
      </c>
      <c r="E455" s="6">
        <v>210000</v>
      </c>
    </row>
    <row r="456" spans="1:5" x14ac:dyDescent="0.2">
      <c r="A456">
        <v>455</v>
      </c>
      <c r="B456">
        <v>0.84658070326560109</v>
      </c>
      <c r="C456" s="14">
        <f>IF(Table1[[#This Row],[WoodDeckSF]]&gt;0,1,0)</f>
        <v>0</v>
      </c>
      <c r="D456" t="str">
        <f t="shared" si="7"/>
        <v>group Y</v>
      </c>
      <c r="E456" s="6">
        <v>188000</v>
      </c>
    </row>
    <row r="457" spans="1:5" x14ac:dyDescent="0.2">
      <c r="A457">
        <v>456</v>
      </c>
      <c r="B457">
        <v>0.25882518720851644</v>
      </c>
      <c r="C457" s="14">
        <f>IF(Table1[[#This Row],[WoodDeckSF]]&gt;0,1,0)</f>
        <v>0</v>
      </c>
      <c r="D457" t="str">
        <f t="shared" si="7"/>
        <v>group X</v>
      </c>
      <c r="E457" s="6">
        <v>175500</v>
      </c>
    </row>
    <row r="458" spans="1:5" x14ac:dyDescent="0.2">
      <c r="A458">
        <v>457</v>
      </c>
      <c r="B458">
        <v>9.2718259510294887E-2</v>
      </c>
      <c r="C458" s="14">
        <f>IF(Table1[[#This Row],[WoodDeckSF]]&gt;0,1,0)</f>
        <v>0</v>
      </c>
      <c r="D458" t="str">
        <f t="shared" si="7"/>
        <v>group X</v>
      </c>
      <c r="E458" s="6">
        <v>98000</v>
      </c>
    </row>
    <row r="459" spans="1:5" x14ac:dyDescent="0.2">
      <c r="A459">
        <v>458</v>
      </c>
      <c r="B459">
        <v>5.7235328035035837E-2</v>
      </c>
      <c r="C459" s="14">
        <f>IF(Table1[[#This Row],[WoodDeckSF]]&gt;0,1,0)</f>
        <v>1</v>
      </c>
      <c r="D459" t="str">
        <f t="shared" si="7"/>
        <v>group X</v>
      </c>
      <c r="E459" s="6">
        <v>256000</v>
      </c>
    </row>
    <row r="460" spans="1:5" x14ac:dyDescent="0.2">
      <c r="A460">
        <v>459</v>
      </c>
      <c r="B460">
        <v>0.90058821216429474</v>
      </c>
      <c r="C460" s="14">
        <f>IF(Table1[[#This Row],[WoodDeckSF]]&gt;0,1,0)</f>
        <v>1</v>
      </c>
      <c r="D460" t="str">
        <f t="shared" si="7"/>
        <v>group Y</v>
      </c>
      <c r="E460" s="6">
        <v>161000</v>
      </c>
    </row>
    <row r="461" spans="1:5" x14ac:dyDescent="0.2">
      <c r="A461">
        <v>460</v>
      </c>
      <c r="B461">
        <v>0.92550089832531357</v>
      </c>
      <c r="C461" s="14">
        <f>IF(Table1[[#This Row],[WoodDeckSF]]&gt;0,1,0)</f>
        <v>0</v>
      </c>
      <c r="D461" t="str">
        <f t="shared" si="7"/>
        <v>group Y</v>
      </c>
      <c r="E461" s="6">
        <v>110000</v>
      </c>
    </row>
    <row r="462" spans="1:5" x14ac:dyDescent="0.2">
      <c r="A462">
        <v>461</v>
      </c>
      <c r="B462">
        <v>8.1160085494053624E-2</v>
      </c>
      <c r="C462" s="14">
        <f>IF(Table1[[#This Row],[WoodDeckSF]]&gt;0,1,0)</f>
        <v>0</v>
      </c>
      <c r="D462" t="str">
        <f t="shared" si="7"/>
        <v>group X</v>
      </c>
      <c r="E462" s="6">
        <v>263435</v>
      </c>
    </row>
    <row r="463" spans="1:5" x14ac:dyDescent="0.2">
      <c r="A463">
        <v>462</v>
      </c>
      <c r="B463">
        <v>0.70629186645766728</v>
      </c>
      <c r="C463" s="14">
        <f>IF(Table1[[#This Row],[WoodDeckSF]]&gt;0,1,0)</f>
        <v>1</v>
      </c>
      <c r="D463" t="str">
        <f t="shared" si="7"/>
        <v>group Y</v>
      </c>
      <c r="E463" s="6">
        <v>155000</v>
      </c>
    </row>
    <row r="464" spans="1:5" x14ac:dyDescent="0.2">
      <c r="A464">
        <v>463</v>
      </c>
      <c r="B464">
        <v>0.48276259792532594</v>
      </c>
      <c r="C464" s="14">
        <f>IF(Table1[[#This Row],[WoodDeckSF]]&gt;0,1,0)</f>
        <v>0</v>
      </c>
      <c r="D464" t="str">
        <f t="shared" si="7"/>
        <v>group X</v>
      </c>
      <c r="E464" s="6">
        <v>62383</v>
      </c>
    </row>
    <row r="465" spans="1:5" x14ac:dyDescent="0.2">
      <c r="A465">
        <v>464</v>
      </c>
      <c r="B465">
        <v>0.52063699922648832</v>
      </c>
      <c r="C465" s="14">
        <f>IF(Table1[[#This Row],[WoodDeckSF]]&gt;0,1,0)</f>
        <v>0</v>
      </c>
      <c r="D465" t="str">
        <f t="shared" si="7"/>
        <v>group Y</v>
      </c>
      <c r="E465" s="6">
        <v>188700</v>
      </c>
    </row>
    <row r="466" spans="1:5" x14ac:dyDescent="0.2">
      <c r="A466">
        <v>465</v>
      </c>
      <c r="B466">
        <v>4.6454966921652519E-2</v>
      </c>
      <c r="C466" s="14">
        <f>IF(Table1[[#This Row],[WoodDeckSF]]&gt;0,1,0)</f>
        <v>0</v>
      </c>
      <c r="D466" t="str">
        <f t="shared" si="7"/>
        <v>group X</v>
      </c>
      <c r="E466" s="6">
        <v>124000</v>
      </c>
    </row>
    <row r="467" spans="1:5" x14ac:dyDescent="0.2">
      <c r="A467">
        <v>466</v>
      </c>
      <c r="B467">
        <v>0.23715628904312291</v>
      </c>
      <c r="C467" s="14">
        <f>IF(Table1[[#This Row],[WoodDeckSF]]&gt;0,1,0)</f>
        <v>1</v>
      </c>
      <c r="D467" t="str">
        <f t="shared" si="7"/>
        <v>group X</v>
      </c>
      <c r="E467" s="6">
        <v>178740</v>
      </c>
    </row>
    <row r="468" spans="1:5" x14ac:dyDescent="0.2">
      <c r="A468">
        <v>467</v>
      </c>
      <c r="B468">
        <v>0.10460078394151351</v>
      </c>
      <c r="C468" s="14">
        <f>IF(Table1[[#This Row],[WoodDeckSF]]&gt;0,1,0)</f>
        <v>0</v>
      </c>
      <c r="D468" t="str">
        <f t="shared" si="7"/>
        <v>group X</v>
      </c>
      <c r="E468" s="6">
        <v>167000</v>
      </c>
    </row>
    <row r="469" spans="1:5" x14ac:dyDescent="0.2">
      <c r="A469">
        <v>468</v>
      </c>
      <c r="B469">
        <v>0.34739078165640791</v>
      </c>
      <c r="C469" s="14">
        <f>IF(Table1[[#This Row],[WoodDeckSF]]&gt;0,1,0)</f>
        <v>1</v>
      </c>
      <c r="D469" t="str">
        <f t="shared" si="7"/>
        <v>group X</v>
      </c>
      <c r="E469" s="6">
        <v>146500</v>
      </c>
    </row>
    <row r="470" spans="1:5" x14ac:dyDescent="0.2">
      <c r="A470">
        <v>469</v>
      </c>
      <c r="B470">
        <v>0.93085955784160945</v>
      </c>
      <c r="C470" s="14">
        <f>IF(Table1[[#This Row],[WoodDeckSF]]&gt;0,1,0)</f>
        <v>0</v>
      </c>
      <c r="D470" t="str">
        <f t="shared" si="7"/>
        <v>group Y</v>
      </c>
      <c r="E470" s="6">
        <v>250000</v>
      </c>
    </row>
    <row r="471" spans="1:5" x14ac:dyDescent="0.2">
      <c r="A471">
        <v>470</v>
      </c>
      <c r="B471">
        <v>0.27026017335668751</v>
      </c>
      <c r="C471" s="14">
        <f>IF(Table1[[#This Row],[WoodDeckSF]]&gt;0,1,0)</f>
        <v>1</v>
      </c>
      <c r="D471" t="str">
        <f t="shared" si="7"/>
        <v>group X</v>
      </c>
      <c r="E471" s="6">
        <v>187000</v>
      </c>
    </row>
    <row r="472" spans="1:5" x14ac:dyDescent="0.2">
      <c r="A472">
        <v>471</v>
      </c>
      <c r="B472">
        <v>0.93354091611326451</v>
      </c>
      <c r="C472" s="14">
        <f>IF(Table1[[#This Row],[WoodDeckSF]]&gt;0,1,0)</f>
        <v>0</v>
      </c>
      <c r="D472" t="str">
        <f t="shared" si="7"/>
        <v>group Y</v>
      </c>
      <c r="E472" s="6">
        <v>212000</v>
      </c>
    </row>
    <row r="473" spans="1:5" x14ac:dyDescent="0.2">
      <c r="A473">
        <v>472</v>
      </c>
      <c r="B473">
        <v>0.49062064645744952</v>
      </c>
      <c r="C473" s="14">
        <f>IF(Table1[[#This Row],[WoodDeckSF]]&gt;0,1,0)</f>
        <v>0</v>
      </c>
      <c r="D473" t="str">
        <f t="shared" si="7"/>
        <v>group X</v>
      </c>
      <c r="E473" s="6">
        <v>190000</v>
      </c>
    </row>
    <row r="474" spans="1:5" x14ac:dyDescent="0.2">
      <c r="A474">
        <v>473</v>
      </c>
      <c r="B474">
        <v>0.91417267721508555</v>
      </c>
      <c r="C474" s="14">
        <f>IF(Table1[[#This Row],[WoodDeckSF]]&gt;0,1,0)</f>
        <v>0</v>
      </c>
      <c r="D474" t="str">
        <f t="shared" si="7"/>
        <v>group Y</v>
      </c>
      <c r="E474" s="6">
        <v>148000</v>
      </c>
    </row>
    <row r="475" spans="1:5" x14ac:dyDescent="0.2">
      <c r="A475">
        <v>474</v>
      </c>
      <c r="B475">
        <v>0.14419575100795257</v>
      </c>
      <c r="C475" s="14">
        <f>IF(Table1[[#This Row],[WoodDeckSF]]&gt;0,1,0)</f>
        <v>1</v>
      </c>
      <c r="D475" t="str">
        <f t="shared" si="7"/>
        <v>group X</v>
      </c>
      <c r="E475" s="6">
        <v>440000</v>
      </c>
    </row>
    <row r="476" spans="1:5" x14ac:dyDescent="0.2">
      <c r="A476">
        <v>475</v>
      </c>
      <c r="B476">
        <v>0.66584181706022461</v>
      </c>
      <c r="C476" s="14">
        <f>IF(Table1[[#This Row],[WoodDeckSF]]&gt;0,1,0)</f>
        <v>1</v>
      </c>
      <c r="D476" t="str">
        <f t="shared" si="7"/>
        <v>group Y</v>
      </c>
      <c r="E476" s="6">
        <v>251000</v>
      </c>
    </row>
    <row r="477" spans="1:5" x14ac:dyDescent="0.2">
      <c r="A477">
        <v>476</v>
      </c>
      <c r="B477">
        <v>0.32359417625253917</v>
      </c>
      <c r="C477" s="14">
        <f>IF(Table1[[#This Row],[WoodDeckSF]]&gt;0,1,0)</f>
        <v>0</v>
      </c>
      <c r="D477" t="str">
        <f t="shared" si="7"/>
        <v>group X</v>
      </c>
      <c r="E477" s="6">
        <v>132500</v>
      </c>
    </row>
    <row r="478" spans="1:5" x14ac:dyDescent="0.2">
      <c r="A478">
        <v>477</v>
      </c>
      <c r="B478">
        <v>0.39821637113957098</v>
      </c>
      <c r="C478" s="14">
        <f>IF(Table1[[#This Row],[WoodDeckSF]]&gt;0,1,0)</f>
        <v>1</v>
      </c>
      <c r="D478" t="str">
        <f t="shared" si="7"/>
        <v>group X</v>
      </c>
      <c r="E478" s="6">
        <v>208900</v>
      </c>
    </row>
    <row r="479" spans="1:5" x14ac:dyDescent="0.2">
      <c r="A479">
        <v>478</v>
      </c>
      <c r="B479">
        <v>0.48267248194234569</v>
      </c>
      <c r="C479" s="14">
        <f>IF(Table1[[#This Row],[WoodDeckSF]]&gt;0,1,0)</f>
        <v>1</v>
      </c>
      <c r="D479" t="str">
        <f t="shared" si="7"/>
        <v>group X</v>
      </c>
      <c r="E479" s="6">
        <v>380000</v>
      </c>
    </row>
    <row r="480" spans="1:5" x14ac:dyDescent="0.2">
      <c r="A480">
        <v>479</v>
      </c>
      <c r="B480">
        <v>0.89484158991432705</v>
      </c>
      <c r="C480" s="14">
        <f>IF(Table1[[#This Row],[WoodDeckSF]]&gt;0,1,0)</f>
        <v>1</v>
      </c>
      <c r="D480" t="str">
        <f t="shared" si="7"/>
        <v>group Y</v>
      </c>
      <c r="E480" s="6">
        <v>297000</v>
      </c>
    </row>
    <row r="481" spans="1:5" x14ac:dyDescent="0.2">
      <c r="A481">
        <v>480</v>
      </c>
      <c r="B481">
        <v>0.89858396801005624</v>
      </c>
      <c r="C481" s="14">
        <f>IF(Table1[[#This Row],[WoodDeckSF]]&gt;0,1,0)</f>
        <v>0</v>
      </c>
      <c r="D481" t="str">
        <f t="shared" si="7"/>
        <v>group Y</v>
      </c>
      <c r="E481" s="6">
        <v>89471</v>
      </c>
    </row>
    <row r="482" spans="1:5" x14ac:dyDescent="0.2">
      <c r="A482">
        <v>481</v>
      </c>
      <c r="B482">
        <v>0.13831910977977269</v>
      </c>
      <c r="C482" s="14">
        <f>IF(Table1[[#This Row],[WoodDeckSF]]&gt;0,1,0)</f>
        <v>1</v>
      </c>
      <c r="D482" t="str">
        <f t="shared" si="7"/>
        <v>group X</v>
      </c>
      <c r="E482" s="6">
        <v>326000</v>
      </c>
    </row>
    <row r="483" spans="1:5" x14ac:dyDescent="0.2">
      <c r="A483">
        <v>482</v>
      </c>
      <c r="B483">
        <v>0.91957408847111022</v>
      </c>
      <c r="C483" s="14">
        <f>IF(Table1[[#This Row],[WoodDeckSF]]&gt;0,1,0)</f>
        <v>1</v>
      </c>
      <c r="D483" t="str">
        <f t="shared" si="7"/>
        <v>group Y</v>
      </c>
      <c r="E483" s="6">
        <v>374000</v>
      </c>
    </row>
    <row r="484" spans="1:5" x14ac:dyDescent="0.2">
      <c r="A484">
        <v>483</v>
      </c>
      <c r="B484">
        <v>0.83060816038490837</v>
      </c>
      <c r="C484" s="14">
        <f>IF(Table1[[#This Row],[WoodDeckSF]]&gt;0,1,0)</f>
        <v>0</v>
      </c>
      <c r="D484" t="str">
        <f t="shared" si="7"/>
        <v>group Y</v>
      </c>
      <c r="E484" s="6">
        <v>155000</v>
      </c>
    </row>
    <row r="485" spans="1:5" x14ac:dyDescent="0.2">
      <c r="A485">
        <v>484</v>
      </c>
      <c r="B485">
        <v>0.74561600166046482</v>
      </c>
      <c r="C485" s="14">
        <f>IF(Table1[[#This Row],[WoodDeckSF]]&gt;0,1,0)</f>
        <v>0</v>
      </c>
      <c r="D485" t="str">
        <f t="shared" si="7"/>
        <v>group Y</v>
      </c>
      <c r="E485" s="6">
        <v>164000</v>
      </c>
    </row>
    <row r="486" spans="1:5" x14ac:dyDescent="0.2">
      <c r="A486">
        <v>485</v>
      </c>
      <c r="B486">
        <v>9.973255315939511E-2</v>
      </c>
      <c r="C486" s="14">
        <f>IF(Table1[[#This Row],[WoodDeckSF]]&gt;0,1,0)</f>
        <v>0</v>
      </c>
      <c r="D486" t="str">
        <f t="shared" si="7"/>
        <v>group X</v>
      </c>
      <c r="E486" s="6">
        <v>132500</v>
      </c>
    </row>
    <row r="487" spans="1:5" x14ac:dyDescent="0.2">
      <c r="A487">
        <v>486</v>
      </c>
      <c r="B487">
        <v>0.59127177255293439</v>
      </c>
      <c r="C487" s="14">
        <f>IF(Table1[[#This Row],[WoodDeckSF]]&gt;0,1,0)</f>
        <v>0</v>
      </c>
      <c r="D487" t="str">
        <f t="shared" si="7"/>
        <v>group Y</v>
      </c>
      <c r="E487" s="6">
        <v>147000</v>
      </c>
    </row>
    <row r="488" spans="1:5" x14ac:dyDescent="0.2">
      <c r="A488">
        <v>487</v>
      </c>
      <c r="B488">
        <v>0.62435633866945395</v>
      </c>
      <c r="C488" s="14">
        <f>IF(Table1[[#This Row],[WoodDeckSF]]&gt;0,1,0)</f>
        <v>0</v>
      </c>
      <c r="D488" t="str">
        <f t="shared" si="7"/>
        <v>group Y</v>
      </c>
      <c r="E488" s="6">
        <v>156000</v>
      </c>
    </row>
    <row r="489" spans="1:5" x14ac:dyDescent="0.2">
      <c r="A489">
        <v>488</v>
      </c>
      <c r="B489">
        <v>0.29560038363357544</v>
      </c>
      <c r="C489" s="14">
        <f>IF(Table1[[#This Row],[WoodDeckSF]]&gt;0,1,0)</f>
        <v>1</v>
      </c>
      <c r="D489" t="str">
        <f t="shared" si="7"/>
        <v>group X</v>
      </c>
      <c r="E489" s="6">
        <v>175000</v>
      </c>
    </row>
    <row r="490" spans="1:5" x14ac:dyDescent="0.2">
      <c r="A490">
        <v>489</v>
      </c>
      <c r="B490">
        <v>0.88267765645300211</v>
      </c>
      <c r="C490" s="14">
        <f>IF(Table1[[#This Row],[WoodDeckSF]]&gt;0,1,0)</f>
        <v>1</v>
      </c>
      <c r="D490" t="str">
        <f t="shared" si="7"/>
        <v>group Y</v>
      </c>
      <c r="E490" s="6">
        <v>160000</v>
      </c>
    </row>
    <row r="491" spans="1:5" x14ac:dyDescent="0.2">
      <c r="A491">
        <v>490</v>
      </c>
      <c r="B491">
        <v>0.21730908769414126</v>
      </c>
      <c r="C491" s="14">
        <f>IF(Table1[[#This Row],[WoodDeckSF]]&gt;0,1,0)</f>
        <v>0</v>
      </c>
      <c r="D491" t="str">
        <f t="shared" si="7"/>
        <v>group X</v>
      </c>
      <c r="E491" s="6">
        <v>86000</v>
      </c>
    </row>
    <row r="492" spans="1:5" x14ac:dyDescent="0.2">
      <c r="A492">
        <v>491</v>
      </c>
      <c r="B492">
        <v>0.49501573319439307</v>
      </c>
      <c r="C492" s="14">
        <f>IF(Table1[[#This Row],[WoodDeckSF]]&gt;0,1,0)</f>
        <v>1</v>
      </c>
      <c r="D492" t="str">
        <f t="shared" si="7"/>
        <v>group X</v>
      </c>
      <c r="E492" s="6">
        <v>115000</v>
      </c>
    </row>
    <row r="493" spans="1:5" x14ac:dyDescent="0.2">
      <c r="A493">
        <v>492</v>
      </c>
      <c r="B493">
        <v>0.21644699620524166</v>
      </c>
      <c r="C493" s="14">
        <f>IF(Table1[[#This Row],[WoodDeckSF]]&gt;0,1,0)</f>
        <v>0</v>
      </c>
      <c r="D493" t="str">
        <f t="shared" si="7"/>
        <v>group X</v>
      </c>
      <c r="E493" s="6">
        <v>133000</v>
      </c>
    </row>
    <row r="494" spans="1:5" x14ac:dyDescent="0.2">
      <c r="A494">
        <v>493</v>
      </c>
      <c r="B494">
        <v>9.1268785568091815E-2</v>
      </c>
      <c r="C494" s="14">
        <f>IF(Table1[[#This Row],[WoodDeckSF]]&gt;0,1,0)</f>
        <v>0</v>
      </c>
      <c r="D494" t="str">
        <f t="shared" si="7"/>
        <v>group X</v>
      </c>
      <c r="E494" s="6">
        <v>172785</v>
      </c>
    </row>
    <row r="495" spans="1:5" x14ac:dyDescent="0.2">
      <c r="A495">
        <v>494</v>
      </c>
      <c r="B495">
        <v>0.9308530852115513</v>
      </c>
      <c r="C495" s="14">
        <f>IF(Table1[[#This Row],[WoodDeckSF]]&gt;0,1,0)</f>
        <v>0</v>
      </c>
      <c r="D495" t="str">
        <f t="shared" si="7"/>
        <v>group Y</v>
      </c>
      <c r="E495" s="6">
        <v>155000</v>
      </c>
    </row>
    <row r="496" spans="1:5" x14ac:dyDescent="0.2">
      <c r="A496">
        <v>495</v>
      </c>
      <c r="B496">
        <v>0.72487106855293426</v>
      </c>
      <c r="C496" s="14">
        <f>IF(Table1[[#This Row],[WoodDeckSF]]&gt;0,1,0)</f>
        <v>1</v>
      </c>
      <c r="D496" t="str">
        <f t="shared" si="7"/>
        <v>group Y</v>
      </c>
      <c r="E496" s="6">
        <v>91300</v>
      </c>
    </row>
    <row r="497" spans="1:5" x14ac:dyDescent="0.2">
      <c r="A497">
        <v>496</v>
      </c>
      <c r="B497">
        <v>0.24102983113920795</v>
      </c>
      <c r="C497" s="14">
        <f>IF(Table1[[#This Row],[WoodDeckSF]]&gt;0,1,0)</f>
        <v>0</v>
      </c>
      <c r="D497" t="str">
        <f t="shared" si="7"/>
        <v>group X</v>
      </c>
      <c r="E497" s="6">
        <v>34900</v>
      </c>
    </row>
    <row r="498" spans="1:5" x14ac:dyDescent="0.2">
      <c r="A498">
        <v>497</v>
      </c>
      <c r="B498">
        <v>0.2307856974681215</v>
      </c>
      <c r="C498" s="14">
        <f>IF(Table1[[#This Row],[WoodDeckSF]]&gt;0,1,0)</f>
        <v>1</v>
      </c>
      <c r="D498" t="str">
        <f t="shared" si="7"/>
        <v>group X</v>
      </c>
      <c r="E498" s="6">
        <v>430000</v>
      </c>
    </row>
    <row r="499" spans="1:5" x14ac:dyDescent="0.2">
      <c r="A499">
        <v>498</v>
      </c>
      <c r="B499">
        <v>3.9312784449964111E-3</v>
      </c>
      <c r="C499" s="14">
        <f>IF(Table1[[#This Row],[WoodDeckSF]]&gt;0,1,0)</f>
        <v>0</v>
      </c>
      <c r="D499" t="str">
        <f t="shared" si="7"/>
        <v>group X</v>
      </c>
      <c r="E499" s="6">
        <v>184000</v>
      </c>
    </row>
    <row r="500" spans="1:5" x14ac:dyDescent="0.2">
      <c r="A500">
        <v>499</v>
      </c>
      <c r="B500">
        <v>7.816259747808274E-2</v>
      </c>
      <c r="C500" s="14">
        <f>IF(Table1[[#This Row],[WoodDeckSF]]&gt;0,1,0)</f>
        <v>1</v>
      </c>
      <c r="D500" t="str">
        <f t="shared" si="7"/>
        <v>group X</v>
      </c>
      <c r="E500" s="6">
        <v>130000</v>
      </c>
    </row>
    <row r="501" spans="1:5" x14ac:dyDescent="0.2">
      <c r="A501">
        <v>500</v>
      </c>
      <c r="B501">
        <v>0.2423390443116159</v>
      </c>
      <c r="C501" s="14">
        <f>IF(Table1[[#This Row],[WoodDeckSF]]&gt;0,1,0)</f>
        <v>1</v>
      </c>
      <c r="D501" t="str">
        <f t="shared" si="7"/>
        <v>group X</v>
      </c>
      <c r="E501" s="6">
        <v>120000</v>
      </c>
    </row>
    <row r="502" spans="1:5" x14ac:dyDescent="0.2">
      <c r="A502">
        <v>501</v>
      </c>
      <c r="B502">
        <v>0.94528304528335583</v>
      </c>
      <c r="C502" s="14">
        <f>IF(Table1[[#This Row],[WoodDeckSF]]&gt;0,1,0)</f>
        <v>1</v>
      </c>
      <c r="D502" t="str">
        <f t="shared" si="7"/>
        <v>group Y</v>
      </c>
      <c r="E502" s="6">
        <v>113000</v>
      </c>
    </row>
    <row r="503" spans="1:5" x14ac:dyDescent="0.2">
      <c r="A503">
        <v>502</v>
      </c>
      <c r="B503">
        <v>0.15357188542334366</v>
      </c>
      <c r="C503" s="14">
        <f>IF(Table1[[#This Row],[WoodDeckSF]]&gt;0,1,0)</f>
        <v>0</v>
      </c>
      <c r="D503" t="str">
        <f t="shared" si="7"/>
        <v>group X</v>
      </c>
      <c r="E503" s="6">
        <v>226700</v>
      </c>
    </row>
    <row r="504" spans="1:5" x14ac:dyDescent="0.2">
      <c r="A504">
        <v>503</v>
      </c>
      <c r="B504">
        <v>0.80833865695549867</v>
      </c>
      <c r="C504" s="14">
        <f>IF(Table1[[#This Row],[WoodDeckSF]]&gt;0,1,0)</f>
        <v>0</v>
      </c>
      <c r="D504" t="str">
        <f t="shared" si="7"/>
        <v>group Y</v>
      </c>
      <c r="E504" s="6">
        <v>140000</v>
      </c>
    </row>
    <row r="505" spans="1:5" x14ac:dyDescent="0.2">
      <c r="A505">
        <v>504</v>
      </c>
      <c r="B505">
        <v>0.9899493754551999</v>
      </c>
      <c r="C505" s="14">
        <f>IF(Table1[[#This Row],[WoodDeckSF]]&gt;0,1,0)</f>
        <v>0</v>
      </c>
      <c r="D505" t="str">
        <f t="shared" si="7"/>
        <v>group Y</v>
      </c>
      <c r="E505" s="6">
        <v>289000</v>
      </c>
    </row>
    <row r="506" spans="1:5" x14ac:dyDescent="0.2">
      <c r="A506">
        <v>505</v>
      </c>
      <c r="B506">
        <v>0.37853718312473705</v>
      </c>
      <c r="C506" s="14">
        <f>IF(Table1[[#This Row],[WoodDeckSF]]&gt;0,1,0)</f>
        <v>1</v>
      </c>
      <c r="D506" t="str">
        <f t="shared" si="7"/>
        <v>group X</v>
      </c>
      <c r="E506" s="6">
        <v>147000</v>
      </c>
    </row>
    <row r="507" spans="1:5" x14ac:dyDescent="0.2">
      <c r="A507">
        <v>506</v>
      </c>
      <c r="B507">
        <v>0.76980885438159963</v>
      </c>
      <c r="C507" s="14">
        <f>IF(Table1[[#This Row],[WoodDeckSF]]&gt;0,1,0)</f>
        <v>0</v>
      </c>
      <c r="D507" t="str">
        <f t="shared" si="7"/>
        <v>group Y</v>
      </c>
      <c r="E507" s="6">
        <v>124500</v>
      </c>
    </row>
    <row r="508" spans="1:5" x14ac:dyDescent="0.2">
      <c r="A508">
        <v>507</v>
      </c>
      <c r="B508">
        <v>0.59285350295900718</v>
      </c>
      <c r="C508" s="14">
        <f>IF(Table1[[#This Row],[WoodDeckSF]]&gt;0,1,0)</f>
        <v>1</v>
      </c>
      <c r="D508" t="str">
        <f t="shared" si="7"/>
        <v>group Y</v>
      </c>
      <c r="E508" s="6">
        <v>215000</v>
      </c>
    </row>
    <row r="509" spans="1:5" x14ac:dyDescent="0.2">
      <c r="A509">
        <v>508</v>
      </c>
      <c r="B509">
        <v>0.88502816421887631</v>
      </c>
      <c r="C509" s="14">
        <f>IF(Table1[[#This Row],[WoodDeckSF]]&gt;0,1,0)</f>
        <v>0</v>
      </c>
      <c r="D509" t="str">
        <f t="shared" si="7"/>
        <v>group Y</v>
      </c>
      <c r="E509" s="6">
        <v>208300</v>
      </c>
    </row>
    <row r="510" spans="1:5" x14ac:dyDescent="0.2">
      <c r="A510">
        <v>509</v>
      </c>
      <c r="B510">
        <v>0.4090580249934791</v>
      </c>
      <c r="C510" s="14">
        <f>IF(Table1[[#This Row],[WoodDeckSF]]&gt;0,1,0)</f>
        <v>0</v>
      </c>
      <c r="D510" t="str">
        <f t="shared" si="7"/>
        <v>group X</v>
      </c>
      <c r="E510" s="6">
        <v>161000</v>
      </c>
    </row>
    <row r="511" spans="1:5" x14ac:dyDescent="0.2">
      <c r="A511">
        <v>510</v>
      </c>
      <c r="B511">
        <v>0.88936181495148625</v>
      </c>
      <c r="C511" s="14">
        <f>IF(Table1[[#This Row],[WoodDeckSF]]&gt;0,1,0)</f>
        <v>1</v>
      </c>
      <c r="D511" t="str">
        <f t="shared" si="7"/>
        <v>group Y</v>
      </c>
      <c r="E511" s="6">
        <v>124500</v>
      </c>
    </row>
    <row r="512" spans="1:5" x14ac:dyDescent="0.2">
      <c r="A512">
        <v>511</v>
      </c>
      <c r="B512">
        <v>0.88913352968623915</v>
      </c>
      <c r="C512" s="14">
        <f>IF(Table1[[#This Row],[WoodDeckSF]]&gt;0,1,0)</f>
        <v>1</v>
      </c>
      <c r="D512" t="str">
        <f t="shared" si="7"/>
        <v>group Y</v>
      </c>
      <c r="E512" s="6">
        <v>164900</v>
      </c>
    </row>
    <row r="513" spans="1:5" x14ac:dyDescent="0.2">
      <c r="A513">
        <v>512</v>
      </c>
      <c r="B513">
        <v>0.96547915643342275</v>
      </c>
      <c r="C513" s="14">
        <f>IF(Table1[[#This Row],[WoodDeckSF]]&gt;0,1,0)</f>
        <v>1</v>
      </c>
      <c r="D513" t="str">
        <f t="shared" si="7"/>
        <v>group Y</v>
      </c>
      <c r="E513" s="6">
        <v>202665</v>
      </c>
    </row>
    <row r="514" spans="1:5" x14ac:dyDescent="0.2">
      <c r="A514">
        <v>513</v>
      </c>
      <c r="B514">
        <v>0.65293935297672856</v>
      </c>
      <c r="C514" s="14">
        <f>IF(Table1[[#This Row],[WoodDeckSF]]&gt;0,1,0)</f>
        <v>0</v>
      </c>
      <c r="D514" t="str">
        <f t="shared" si="7"/>
        <v>group Y</v>
      </c>
      <c r="E514" s="6">
        <v>129900</v>
      </c>
    </row>
    <row r="515" spans="1:5" x14ac:dyDescent="0.2">
      <c r="A515">
        <v>514</v>
      </c>
      <c r="B515">
        <v>0.17447770511173655</v>
      </c>
      <c r="C515" s="14">
        <f>IF(Table1[[#This Row],[WoodDeckSF]]&gt;0,1,0)</f>
        <v>1</v>
      </c>
      <c r="D515" t="str">
        <f t="shared" ref="D515:D578" si="8">IF(B515&lt;0.5,"group X", "group Y")</f>
        <v>group X</v>
      </c>
      <c r="E515" s="6">
        <v>134000</v>
      </c>
    </row>
    <row r="516" spans="1:5" x14ac:dyDescent="0.2">
      <c r="A516">
        <v>515</v>
      </c>
      <c r="B516">
        <v>0.68138065447466112</v>
      </c>
      <c r="C516" s="14">
        <f>IF(Table1[[#This Row],[WoodDeckSF]]&gt;0,1,0)</f>
        <v>0</v>
      </c>
      <c r="D516" t="str">
        <f t="shared" si="8"/>
        <v>group Y</v>
      </c>
      <c r="E516" s="6">
        <v>96500</v>
      </c>
    </row>
    <row r="517" spans="1:5" x14ac:dyDescent="0.2">
      <c r="A517">
        <v>516</v>
      </c>
      <c r="B517">
        <v>0.78872698909743033</v>
      </c>
      <c r="C517" s="14">
        <f>IF(Table1[[#This Row],[WoodDeckSF]]&gt;0,1,0)</f>
        <v>1</v>
      </c>
      <c r="D517" t="str">
        <f t="shared" si="8"/>
        <v>group Y</v>
      </c>
      <c r="E517" s="6">
        <v>402861</v>
      </c>
    </row>
    <row r="518" spans="1:5" x14ac:dyDescent="0.2">
      <c r="A518">
        <v>517</v>
      </c>
      <c r="B518">
        <v>0.7805690402862997</v>
      </c>
      <c r="C518" s="14">
        <f>IF(Table1[[#This Row],[WoodDeckSF]]&gt;0,1,0)</f>
        <v>0</v>
      </c>
      <c r="D518" t="str">
        <f t="shared" si="8"/>
        <v>group Y</v>
      </c>
      <c r="E518" s="6">
        <v>158000</v>
      </c>
    </row>
    <row r="519" spans="1:5" x14ac:dyDescent="0.2">
      <c r="A519">
        <v>518</v>
      </c>
      <c r="B519">
        <v>6.1467982897509432E-2</v>
      </c>
      <c r="C519" s="14">
        <f>IF(Table1[[#This Row],[WoodDeckSF]]&gt;0,1,0)</f>
        <v>1</v>
      </c>
      <c r="D519" t="str">
        <f t="shared" si="8"/>
        <v>group X</v>
      </c>
      <c r="E519" s="6">
        <v>265000</v>
      </c>
    </row>
    <row r="520" spans="1:5" x14ac:dyDescent="0.2">
      <c r="A520">
        <v>519</v>
      </c>
      <c r="B520">
        <v>0.80065935735195337</v>
      </c>
      <c r="C520" s="14">
        <f>IF(Table1[[#This Row],[WoodDeckSF]]&gt;0,1,0)</f>
        <v>0</v>
      </c>
      <c r="D520" t="str">
        <f t="shared" si="8"/>
        <v>group Y</v>
      </c>
      <c r="E520" s="6">
        <v>211000</v>
      </c>
    </row>
    <row r="521" spans="1:5" x14ac:dyDescent="0.2">
      <c r="A521">
        <v>520</v>
      </c>
      <c r="B521">
        <v>0.76024036443085408</v>
      </c>
      <c r="C521" s="14">
        <f>IF(Table1[[#This Row],[WoodDeckSF]]&gt;0,1,0)</f>
        <v>0</v>
      </c>
      <c r="D521" t="str">
        <f t="shared" si="8"/>
        <v>group Y</v>
      </c>
      <c r="E521" s="6">
        <v>234000</v>
      </c>
    </row>
    <row r="522" spans="1:5" x14ac:dyDescent="0.2">
      <c r="A522">
        <v>521</v>
      </c>
      <c r="B522">
        <v>0.31148347847086078</v>
      </c>
      <c r="C522" s="14">
        <f>IF(Table1[[#This Row],[WoodDeckSF]]&gt;0,1,0)</f>
        <v>1</v>
      </c>
      <c r="D522" t="str">
        <f t="shared" si="8"/>
        <v>group X</v>
      </c>
      <c r="E522" s="6">
        <v>106250</v>
      </c>
    </row>
    <row r="523" spans="1:5" x14ac:dyDescent="0.2">
      <c r="A523">
        <v>522</v>
      </c>
      <c r="B523">
        <v>0.3290333180759869</v>
      </c>
      <c r="C523" s="14">
        <f>IF(Table1[[#This Row],[WoodDeckSF]]&gt;0,1,0)</f>
        <v>0</v>
      </c>
      <c r="D523" t="str">
        <f t="shared" si="8"/>
        <v>group X</v>
      </c>
      <c r="E523" s="6">
        <v>150000</v>
      </c>
    </row>
    <row r="524" spans="1:5" x14ac:dyDescent="0.2">
      <c r="A524">
        <v>523</v>
      </c>
      <c r="B524">
        <v>0.19991500728182399</v>
      </c>
      <c r="C524" s="14">
        <f>IF(Table1[[#This Row],[WoodDeckSF]]&gt;0,1,0)</f>
        <v>0</v>
      </c>
      <c r="D524" t="str">
        <f t="shared" si="8"/>
        <v>group X</v>
      </c>
      <c r="E524" s="6">
        <v>159000</v>
      </c>
    </row>
    <row r="525" spans="1:5" x14ac:dyDescent="0.2">
      <c r="A525">
        <v>524</v>
      </c>
      <c r="B525">
        <v>0.13226060853950239</v>
      </c>
      <c r="C525" s="14">
        <f>IF(Table1[[#This Row],[WoodDeckSF]]&gt;0,1,0)</f>
        <v>1</v>
      </c>
      <c r="D525" t="str">
        <f t="shared" si="8"/>
        <v>group X</v>
      </c>
      <c r="E525" s="6">
        <v>184750</v>
      </c>
    </row>
    <row r="526" spans="1:5" x14ac:dyDescent="0.2">
      <c r="A526">
        <v>525</v>
      </c>
      <c r="B526">
        <v>0.18305000731566934</v>
      </c>
      <c r="C526" s="14">
        <f>IF(Table1[[#This Row],[WoodDeckSF]]&gt;0,1,0)</f>
        <v>1</v>
      </c>
      <c r="D526" t="str">
        <f t="shared" si="8"/>
        <v>group X</v>
      </c>
      <c r="E526" s="6">
        <v>315750</v>
      </c>
    </row>
    <row r="527" spans="1:5" x14ac:dyDescent="0.2">
      <c r="A527">
        <v>526</v>
      </c>
      <c r="B527">
        <v>0.86831164905193503</v>
      </c>
      <c r="C527" s="14">
        <f>IF(Table1[[#This Row],[WoodDeckSF]]&gt;0,1,0)</f>
        <v>1</v>
      </c>
      <c r="D527" t="str">
        <f t="shared" si="8"/>
        <v>group Y</v>
      </c>
      <c r="E527" s="6">
        <v>176000</v>
      </c>
    </row>
    <row r="528" spans="1:5" x14ac:dyDescent="0.2">
      <c r="A528">
        <v>527</v>
      </c>
      <c r="B528">
        <v>0.46329882827367519</v>
      </c>
      <c r="C528" s="14">
        <f>IF(Table1[[#This Row],[WoodDeckSF]]&gt;0,1,0)</f>
        <v>1</v>
      </c>
      <c r="D528" t="str">
        <f t="shared" si="8"/>
        <v>group X</v>
      </c>
      <c r="E528" s="6">
        <v>132000</v>
      </c>
    </row>
    <row r="529" spans="1:5" x14ac:dyDescent="0.2">
      <c r="A529">
        <v>528</v>
      </c>
      <c r="B529">
        <v>9.3748561897374016E-2</v>
      </c>
      <c r="C529" s="14">
        <f>IF(Table1[[#This Row],[WoodDeckSF]]&gt;0,1,0)</f>
        <v>1</v>
      </c>
      <c r="D529" t="str">
        <f t="shared" si="8"/>
        <v>group X</v>
      </c>
      <c r="E529" s="6">
        <v>446261</v>
      </c>
    </row>
    <row r="530" spans="1:5" x14ac:dyDescent="0.2">
      <c r="A530">
        <v>529</v>
      </c>
      <c r="B530">
        <v>0.51829107010371078</v>
      </c>
      <c r="C530" s="14">
        <f>IF(Table1[[#This Row],[WoodDeckSF]]&gt;0,1,0)</f>
        <v>0</v>
      </c>
      <c r="D530" t="str">
        <f t="shared" si="8"/>
        <v>group Y</v>
      </c>
      <c r="E530" s="6">
        <v>86000</v>
      </c>
    </row>
    <row r="531" spans="1:5" x14ac:dyDescent="0.2">
      <c r="A531">
        <v>530</v>
      </c>
      <c r="B531">
        <v>8.4714384129660925E-2</v>
      </c>
      <c r="C531" s="14">
        <f>IF(Table1[[#This Row],[WoodDeckSF]]&gt;0,1,0)</f>
        <v>0</v>
      </c>
      <c r="D531" t="str">
        <f t="shared" si="8"/>
        <v>group X</v>
      </c>
      <c r="E531" s="6">
        <v>200624</v>
      </c>
    </row>
    <row r="532" spans="1:5" x14ac:dyDescent="0.2">
      <c r="A532">
        <v>531</v>
      </c>
      <c r="B532">
        <v>0.55223105206140921</v>
      </c>
      <c r="C532" s="14">
        <f>IF(Table1[[#This Row],[WoodDeckSF]]&gt;0,1,0)</f>
        <v>1</v>
      </c>
      <c r="D532" t="str">
        <f t="shared" si="8"/>
        <v>group Y</v>
      </c>
      <c r="E532" s="6">
        <v>175000</v>
      </c>
    </row>
    <row r="533" spans="1:5" x14ac:dyDescent="0.2">
      <c r="A533">
        <v>532</v>
      </c>
      <c r="B533">
        <v>0.23750934029085158</v>
      </c>
      <c r="C533" s="14">
        <f>IF(Table1[[#This Row],[WoodDeckSF]]&gt;0,1,0)</f>
        <v>0</v>
      </c>
      <c r="D533" t="str">
        <f t="shared" si="8"/>
        <v>group X</v>
      </c>
      <c r="E533" s="6">
        <v>128000</v>
      </c>
    </row>
    <row r="534" spans="1:5" x14ac:dyDescent="0.2">
      <c r="A534">
        <v>533</v>
      </c>
      <c r="B534">
        <v>0.38136898125400787</v>
      </c>
      <c r="C534" s="14">
        <f>IF(Table1[[#This Row],[WoodDeckSF]]&gt;0,1,0)</f>
        <v>0</v>
      </c>
      <c r="D534" t="str">
        <f t="shared" si="8"/>
        <v>group X</v>
      </c>
      <c r="E534" s="6">
        <v>107500</v>
      </c>
    </row>
    <row r="535" spans="1:5" x14ac:dyDescent="0.2">
      <c r="A535">
        <v>534</v>
      </c>
      <c r="B535">
        <v>0.19046263682010123</v>
      </c>
      <c r="C535" s="14">
        <f>IF(Table1[[#This Row],[WoodDeckSF]]&gt;0,1,0)</f>
        <v>0</v>
      </c>
      <c r="D535" t="str">
        <f t="shared" si="8"/>
        <v>group X</v>
      </c>
      <c r="E535" s="6">
        <v>39300</v>
      </c>
    </row>
    <row r="536" spans="1:5" x14ac:dyDescent="0.2">
      <c r="A536">
        <v>535</v>
      </c>
      <c r="B536">
        <v>3.8619860594805155E-2</v>
      </c>
      <c r="C536" s="14">
        <f>IF(Table1[[#This Row],[WoodDeckSF]]&gt;0,1,0)</f>
        <v>1</v>
      </c>
      <c r="D536" t="str">
        <f t="shared" si="8"/>
        <v>group X</v>
      </c>
      <c r="E536" s="6">
        <v>178000</v>
      </c>
    </row>
    <row r="537" spans="1:5" x14ac:dyDescent="0.2">
      <c r="A537">
        <v>536</v>
      </c>
      <c r="B537">
        <v>2.516414495853514E-2</v>
      </c>
      <c r="C537" s="14">
        <f>IF(Table1[[#This Row],[WoodDeckSF]]&gt;0,1,0)</f>
        <v>1</v>
      </c>
      <c r="D537" t="str">
        <f t="shared" si="8"/>
        <v>group X</v>
      </c>
      <c r="E537" s="6">
        <v>107500</v>
      </c>
    </row>
    <row r="538" spans="1:5" x14ac:dyDescent="0.2">
      <c r="A538">
        <v>537</v>
      </c>
      <c r="B538">
        <v>0.27555438108564911</v>
      </c>
      <c r="C538" s="14">
        <f>IF(Table1[[#This Row],[WoodDeckSF]]&gt;0,1,0)</f>
        <v>1</v>
      </c>
      <c r="D538" t="str">
        <f t="shared" si="8"/>
        <v>group X</v>
      </c>
      <c r="E538" s="6">
        <v>188000</v>
      </c>
    </row>
    <row r="539" spans="1:5" x14ac:dyDescent="0.2">
      <c r="A539">
        <v>538</v>
      </c>
      <c r="B539">
        <v>0.92360993648843648</v>
      </c>
      <c r="C539" s="14">
        <f>IF(Table1[[#This Row],[WoodDeckSF]]&gt;0,1,0)</f>
        <v>1</v>
      </c>
      <c r="D539" t="str">
        <f t="shared" si="8"/>
        <v>group Y</v>
      </c>
      <c r="E539" s="6">
        <v>111250</v>
      </c>
    </row>
    <row r="540" spans="1:5" x14ac:dyDescent="0.2">
      <c r="A540">
        <v>539</v>
      </c>
      <c r="B540">
        <v>6.274058648960934E-2</v>
      </c>
      <c r="C540" s="14">
        <f>IF(Table1[[#This Row],[WoodDeckSF]]&gt;0,1,0)</f>
        <v>1</v>
      </c>
      <c r="D540" t="str">
        <f t="shared" si="8"/>
        <v>group X</v>
      </c>
      <c r="E540" s="6">
        <v>158000</v>
      </c>
    </row>
    <row r="541" spans="1:5" x14ac:dyDescent="0.2">
      <c r="A541">
        <v>540</v>
      </c>
      <c r="B541">
        <v>0.36767271066021701</v>
      </c>
      <c r="C541" s="14">
        <f>IF(Table1[[#This Row],[WoodDeckSF]]&gt;0,1,0)</f>
        <v>1</v>
      </c>
      <c r="D541" t="str">
        <f t="shared" si="8"/>
        <v>group X</v>
      </c>
      <c r="E541" s="6">
        <v>272000</v>
      </c>
    </row>
    <row r="542" spans="1:5" x14ac:dyDescent="0.2">
      <c r="A542">
        <v>541</v>
      </c>
      <c r="B542">
        <v>0.37201663617024128</v>
      </c>
      <c r="C542" s="14">
        <f>IF(Table1[[#This Row],[WoodDeckSF]]&gt;0,1,0)</f>
        <v>1</v>
      </c>
      <c r="D542" t="str">
        <f t="shared" si="8"/>
        <v>group X</v>
      </c>
      <c r="E542" s="6">
        <v>315000</v>
      </c>
    </row>
    <row r="543" spans="1:5" x14ac:dyDescent="0.2">
      <c r="A543">
        <v>542</v>
      </c>
      <c r="B543">
        <v>0.13422752918536174</v>
      </c>
      <c r="C543" s="14">
        <f>IF(Table1[[#This Row],[WoodDeckSF]]&gt;0,1,0)</f>
        <v>0</v>
      </c>
      <c r="D543" t="str">
        <f t="shared" si="8"/>
        <v>group X</v>
      </c>
      <c r="E543" s="6">
        <v>248000</v>
      </c>
    </row>
    <row r="544" spans="1:5" x14ac:dyDescent="0.2">
      <c r="A544">
        <v>543</v>
      </c>
      <c r="B544">
        <v>0.44930244846559841</v>
      </c>
      <c r="C544" s="14">
        <f>IF(Table1[[#This Row],[WoodDeckSF]]&gt;0,1,0)</f>
        <v>1</v>
      </c>
      <c r="D544" t="str">
        <f t="shared" si="8"/>
        <v>group X</v>
      </c>
      <c r="E544" s="6">
        <v>213250</v>
      </c>
    </row>
    <row r="545" spans="1:5" x14ac:dyDescent="0.2">
      <c r="A545">
        <v>544</v>
      </c>
      <c r="B545">
        <v>3.8292242033661772E-2</v>
      </c>
      <c r="C545" s="14">
        <f>IF(Table1[[#This Row],[WoodDeckSF]]&gt;0,1,0)</f>
        <v>1</v>
      </c>
      <c r="D545" t="str">
        <f t="shared" si="8"/>
        <v>group X</v>
      </c>
      <c r="E545" s="6">
        <v>133000</v>
      </c>
    </row>
    <row r="546" spans="1:5" x14ac:dyDescent="0.2">
      <c r="A546">
        <v>545</v>
      </c>
      <c r="B546">
        <v>0.63934604117243143</v>
      </c>
      <c r="C546" s="14">
        <f>IF(Table1[[#This Row],[WoodDeckSF]]&gt;0,1,0)</f>
        <v>1</v>
      </c>
      <c r="D546" t="str">
        <f t="shared" si="8"/>
        <v>group Y</v>
      </c>
      <c r="E546" s="6">
        <v>179665</v>
      </c>
    </row>
    <row r="547" spans="1:5" x14ac:dyDescent="0.2">
      <c r="A547">
        <v>546</v>
      </c>
      <c r="B547">
        <v>0.78224506771250679</v>
      </c>
      <c r="C547" s="14">
        <f>IF(Table1[[#This Row],[WoodDeckSF]]&gt;0,1,0)</f>
        <v>0</v>
      </c>
      <c r="D547" t="str">
        <f t="shared" si="8"/>
        <v>group Y</v>
      </c>
      <c r="E547" s="6">
        <v>229000</v>
      </c>
    </row>
    <row r="548" spans="1:5" x14ac:dyDescent="0.2">
      <c r="A548">
        <v>547</v>
      </c>
      <c r="B548">
        <v>0.48756377416685426</v>
      </c>
      <c r="C548" s="14">
        <f>IF(Table1[[#This Row],[WoodDeckSF]]&gt;0,1,0)</f>
        <v>0</v>
      </c>
      <c r="D548" t="str">
        <f t="shared" si="8"/>
        <v>group X</v>
      </c>
      <c r="E548" s="6">
        <v>210000</v>
      </c>
    </row>
    <row r="549" spans="1:5" x14ac:dyDescent="0.2">
      <c r="A549">
        <v>548</v>
      </c>
      <c r="B549">
        <v>0.74673765403922865</v>
      </c>
      <c r="C549" s="14">
        <f>IF(Table1[[#This Row],[WoodDeckSF]]&gt;0,1,0)</f>
        <v>1</v>
      </c>
      <c r="D549" t="str">
        <f t="shared" si="8"/>
        <v>group Y</v>
      </c>
      <c r="E549" s="6">
        <v>129500</v>
      </c>
    </row>
    <row r="550" spans="1:5" x14ac:dyDescent="0.2">
      <c r="A550">
        <v>549</v>
      </c>
      <c r="B550">
        <v>0.93883242555758972</v>
      </c>
      <c r="C550" s="14">
        <f>IF(Table1[[#This Row],[WoodDeckSF]]&gt;0,1,0)</f>
        <v>1</v>
      </c>
      <c r="D550" t="str">
        <f t="shared" si="8"/>
        <v>group Y</v>
      </c>
      <c r="E550" s="6">
        <v>125000</v>
      </c>
    </row>
    <row r="551" spans="1:5" x14ac:dyDescent="0.2">
      <c r="A551">
        <v>550</v>
      </c>
      <c r="B551">
        <v>0.34864580706804782</v>
      </c>
      <c r="C551" s="14">
        <f>IF(Table1[[#This Row],[WoodDeckSF]]&gt;0,1,0)</f>
        <v>1</v>
      </c>
      <c r="D551" t="str">
        <f t="shared" si="8"/>
        <v>group X</v>
      </c>
      <c r="E551" s="6">
        <v>263000</v>
      </c>
    </row>
    <row r="552" spans="1:5" x14ac:dyDescent="0.2">
      <c r="A552">
        <v>551</v>
      </c>
      <c r="B552">
        <v>0.19233116451241239</v>
      </c>
      <c r="C552" s="14">
        <f>IF(Table1[[#This Row],[WoodDeckSF]]&gt;0,1,0)</f>
        <v>0</v>
      </c>
      <c r="D552" t="str">
        <f t="shared" si="8"/>
        <v>group X</v>
      </c>
      <c r="E552" s="6">
        <v>140000</v>
      </c>
    </row>
    <row r="553" spans="1:5" x14ac:dyDescent="0.2">
      <c r="A553">
        <v>552</v>
      </c>
      <c r="B553">
        <v>0.94239284017456981</v>
      </c>
      <c r="C553" s="14">
        <f>IF(Table1[[#This Row],[WoodDeckSF]]&gt;0,1,0)</f>
        <v>0</v>
      </c>
      <c r="D553" t="str">
        <f t="shared" si="8"/>
        <v>group Y</v>
      </c>
      <c r="E553" s="6">
        <v>112500</v>
      </c>
    </row>
    <row r="554" spans="1:5" x14ac:dyDescent="0.2">
      <c r="A554">
        <v>553</v>
      </c>
      <c r="B554">
        <v>0.99909079457881433</v>
      </c>
      <c r="C554" s="14">
        <f>IF(Table1[[#This Row],[WoodDeckSF]]&gt;0,1,0)</f>
        <v>1</v>
      </c>
      <c r="D554" t="str">
        <f t="shared" si="8"/>
        <v>group Y</v>
      </c>
      <c r="E554" s="6">
        <v>255500</v>
      </c>
    </row>
    <row r="555" spans="1:5" x14ac:dyDescent="0.2">
      <c r="A555">
        <v>554</v>
      </c>
      <c r="B555">
        <v>0.81263016510818964</v>
      </c>
      <c r="C555" s="14">
        <f>IF(Table1[[#This Row],[WoodDeckSF]]&gt;0,1,0)</f>
        <v>0</v>
      </c>
      <c r="D555" t="str">
        <f t="shared" si="8"/>
        <v>group Y</v>
      </c>
      <c r="E555" s="6">
        <v>108000</v>
      </c>
    </row>
    <row r="556" spans="1:5" x14ac:dyDescent="0.2">
      <c r="A556">
        <v>555</v>
      </c>
      <c r="B556">
        <v>0.7632296011116313</v>
      </c>
      <c r="C556" s="14">
        <f>IF(Table1[[#This Row],[WoodDeckSF]]&gt;0,1,0)</f>
        <v>1</v>
      </c>
      <c r="D556" t="str">
        <f t="shared" si="8"/>
        <v>group Y</v>
      </c>
      <c r="E556" s="6">
        <v>284000</v>
      </c>
    </row>
    <row r="557" spans="1:5" x14ac:dyDescent="0.2">
      <c r="A557">
        <v>556</v>
      </c>
      <c r="B557">
        <v>0.10383781946899984</v>
      </c>
      <c r="C557" s="14">
        <f>IF(Table1[[#This Row],[WoodDeckSF]]&gt;0,1,0)</f>
        <v>0</v>
      </c>
      <c r="D557" t="str">
        <f t="shared" si="8"/>
        <v>group X</v>
      </c>
      <c r="E557" s="6">
        <v>113000</v>
      </c>
    </row>
    <row r="558" spans="1:5" x14ac:dyDescent="0.2">
      <c r="A558">
        <v>557</v>
      </c>
      <c r="B558">
        <v>0.25398150828868593</v>
      </c>
      <c r="C558" s="14">
        <f>IF(Table1[[#This Row],[WoodDeckSF]]&gt;0,1,0)</f>
        <v>1</v>
      </c>
      <c r="D558" t="str">
        <f t="shared" si="8"/>
        <v>group X</v>
      </c>
      <c r="E558" s="6">
        <v>141000</v>
      </c>
    </row>
    <row r="559" spans="1:5" x14ac:dyDescent="0.2">
      <c r="A559">
        <v>558</v>
      </c>
      <c r="B559">
        <v>0.1988123747334668</v>
      </c>
      <c r="C559" s="14">
        <f>IF(Table1[[#This Row],[WoodDeckSF]]&gt;0,1,0)</f>
        <v>0</v>
      </c>
      <c r="D559" t="str">
        <f t="shared" si="8"/>
        <v>group X</v>
      </c>
      <c r="E559" s="6">
        <v>108000</v>
      </c>
    </row>
    <row r="560" spans="1:5" x14ac:dyDescent="0.2">
      <c r="A560">
        <v>559</v>
      </c>
      <c r="B560">
        <v>0.17441300331748244</v>
      </c>
      <c r="C560" s="14">
        <f>IF(Table1[[#This Row],[WoodDeckSF]]&gt;0,1,0)</f>
        <v>1</v>
      </c>
      <c r="D560" t="str">
        <f t="shared" si="8"/>
        <v>group X</v>
      </c>
      <c r="E560" s="6">
        <v>175000</v>
      </c>
    </row>
    <row r="561" spans="1:5" x14ac:dyDescent="0.2">
      <c r="A561">
        <v>560</v>
      </c>
      <c r="B561">
        <v>0.85342236492492973</v>
      </c>
      <c r="C561" s="14">
        <f>IF(Table1[[#This Row],[WoodDeckSF]]&gt;0,1,0)</f>
        <v>1</v>
      </c>
      <c r="D561" t="str">
        <f t="shared" si="8"/>
        <v>group Y</v>
      </c>
      <c r="E561" s="6">
        <v>234000</v>
      </c>
    </row>
    <row r="562" spans="1:5" x14ac:dyDescent="0.2">
      <c r="A562">
        <v>561</v>
      </c>
      <c r="B562">
        <v>0.96518706194146608</v>
      </c>
      <c r="C562" s="14">
        <f>IF(Table1[[#This Row],[WoodDeckSF]]&gt;0,1,0)</f>
        <v>0</v>
      </c>
      <c r="D562" t="str">
        <f t="shared" si="8"/>
        <v>group Y</v>
      </c>
      <c r="E562" s="6">
        <v>121500</v>
      </c>
    </row>
    <row r="563" spans="1:5" x14ac:dyDescent="0.2">
      <c r="A563">
        <v>562</v>
      </c>
      <c r="B563">
        <v>0.89881247119097418</v>
      </c>
      <c r="C563" s="14">
        <f>IF(Table1[[#This Row],[WoodDeckSF]]&gt;0,1,0)</f>
        <v>1</v>
      </c>
      <c r="D563" t="str">
        <f t="shared" si="8"/>
        <v>group Y</v>
      </c>
      <c r="E563" s="6">
        <v>170000</v>
      </c>
    </row>
    <row r="564" spans="1:5" x14ac:dyDescent="0.2">
      <c r="A564">
        <v>563</v>
      </c>
      <c r="B564">
        <v>0.62387293556370493</v>
      </c>
      <c r="C564" s="14">
        <f>IF(Table1[[#This Row],[WoodDeckSF]]&gt;0,1,0)</f>
        <v>1</v>
      </c>
      <c r="D564" t="str">
        <f t="shared" si="8"/>
        <v>group Y</v>
      </c>
      <c r="E564" s="6">
        <v>108000</v>
      </c>
    </row>
    <row r="565" spans="1:5" x14ac:dyDescent="0.2">
      <c r="A565">
        <v>564</v>
      </c>
      <c r="B565">
        <v>0.84978699426004134</v>
      </c>
      <c r="C565" s="14">
        <f>IF(Table1[[#This Row],[WoodDeckSF]]&gt;0,1,0)</f>
        <v>1</v>
      </c>
      <c r="D565" t="str">
        <f t="shared" si="8"/>
        <v>group Y</v>
      </c>
      <c r="E565" s="6">
        <v>185000</v>
      </c>
    </row>
    <row r="566" spans="1:5" x14ac:dyDescent="0.2">
      <c r="A566">
        <v>565</v>
      </c>
      <c r="B566">
        <v>4.8387047671460959E-4</v>
      </c>
      <c r="C566" s="14">
        <f>IF(Table1[[#This Row],[WoodDeckSF]]&gt;0,1,0)</f>
        <v>0</v>
      </c>
      <c r="D566" t="str">
        <f t="shared" si="8"/>
        <v>group X</v>
      </c>
      <c r="E566" s="6">
        <v>268000</v>
      </c>
    </row>
    <row r="567" spans="1:5" x14ac:dyDescent="0.2">
      <c r="A567">
        <v>566</v>
      </c>
      <c r="B567">
        <v>0.25734341537234551</v>
      </c>
      <c r="C567" s="14">
        <f>IF(Table1[[#This Row],[WoodDeckSF]]&gt;0,1,0)</f>
        <v>0</v>
      </c>
      <c r="D567" t="str">
        <f t="shared" si="8"/>
        <v>group X</v>
      </c>
      <c r="E567" s="6">
        <v>128000</v>
      </c>
    </row>
    <row r="568" spans="1:5" x14ac:dyDescent="0.2">
      <c r="A568">
        <v>567</v>
      </c>
      <c r="B568">
        <v>0.19255634843093783</v>
      </c>
      <c r="C568" s="14">
        <f>IF(Table1[[#This Row],[WoodDeckSF]]&gt;0,1,0)</f>
        <v>1</v>
      </c>
      <c r="D568" t="str">
        <f t="shared" si="8"/>
        <v>group X</v>
      </c>
      <c r="E568" s="6">
        <v>325000</v>
      </c>
    </row>
    <row r="569" spans="1:5" x14ac:dyDescent="0.2">
      <c r="A569">
        <v>568</v>
      </c>
      <c r="B569">
        <v>0.10605990962383405</v>
      </c>
      <c r="C569" s="14">
        <f>IF(Table1[[#This Row],[WoodDeckSF]]&gt;0,1,0)</f>
        <v>0</v>
      </c>
      <c r="D569" t="str">
        <f t="shared" si="8"/>
        <v>group X</v>
      </c>
      <c r="E569" s="6">
        <v>214000</v>
      </c>
    </row>
    <row r="570" spans="1:5" x14ac:dyDescent="0.2">
      <c r="A570">
        <v>569</v>
      </c>
      <c r="B570">
        <v>0.15247206914074241</v>
      </c>
      <c r="C570" s="14">
        <f>IF(Table1[[#This Row],[WoodDeckSF]]&gt;0,1,0)</f>
        <v>1</v>
      </c>
      <c r="D570" t="str">
        <f t="shared" si="8"/>
        <v>group X</v>
      </c>
      <c r="E570" s="6">
        <v>316600</v>
      </c>
    </row>
    <row r="571" spans="1:5" x14ac:dyDescent="0.2">
      <c r="A571">
        <v>570</v>
      </c>
      <c r="B571">
        <v>7.4099891530791773E-2</v>
      </c>
      <c r="C571" s="14">
        <f>IF(Table1[[#This Row],[WoodDeckSF]]&gt;0,1,0)</f>
        <v>1</v>
      </c>
      <c r="D571" t="str">
        <f t="shared" si="8"/>
        <v>group X</v>
      </c>
      <c r="E571" s="6">
        <v>135960</v>
      </c>
    </row>
    <row r="572" spans="1:5" x14ac:dyDescent="0.2">
      <c r="A572">
        <v>571</v>
      </c>
      <c r="B572">
        <v>0.91017465462010949</v>
      </c>
      <c r="C572" s="14">
        <f>IF(Table1[[#This Row],[WoodDeckSF]]&gt;0,1,0)</f>
        <v>0</v>
      </c>
      <c r="D572" t="str">
        <f t="shared" si="8"/>
        <v>group Y</v>
      </c>
      <c r="E572" s="6">
        <v>142600</v>
      </c>
    </row>
    <row r="573" spans="1:5" x14ac:dyDescent="0.2">
      <c r="A573">
        <v>572</v>
      </c>
      <c r="B573">
        <v>0.43477602090599732</v>
      </c>
      <c r="C573" s="14">
        <f>IF(Table1[[#This Row],[WoodDeckSF]]&gt;0,1,0)</f>
        <v>1</v>
      </c>
      <c r="D573" t="str">
        <f t="shared" si="8"/>
        <v>group X</v>
      </c>
      <c r="E573" s="6">
        <v>120000</v>
      </c>
    </row>
    <row r="574" spans="1:5" x14ac:dyDescent="0.2">
      <c r="A574">
        <v>573</v>
      </c>
      <c r="B574">
        <v>0.48965518026611021</v>
      </c>
      <c r="C574" s="14">
        <f>IF(Table1[[#This Row],[WoodDeckSF]]&gt;0,1,0)</f>
        <v>1</v>
      </c>
      <c r="D574" t="str">
        <f t="shared" si="8"/>
        <v>group X</v>
      </c>
      <c r="E574" s="6">
        <v>224500</v>
      </c>
    </row>
    <row r="575" spans="1:5" x14ac:dyDescent="0.2">
      <c r="A575">
        <v>574</v>
      </c>
      <c r="B575">
        <v>0.99387808325215754</v>
      </c>
      <c r="C575" s="14">
        <f>IF(Table1[[#This Row],[WoodDeckSF]]&gt;0,1,0)</f>
        <v>1</v>
      </c>
      <c r="D575" t="str">
        <f t="shared" si="8"/>
        <v>group Y</v>
      </c>
      <c r="E575" s="6">
        <v>170000</v>
      </c>
    </row>
    <row r="576" spans="1:5" x14ac:dyDescent="0.2">
      <c r="A576">
        <v>575</v>
      </c>
      <c r="B576">
        <v>0.38296493934422982</v>
      </c>
      <c r="C576" s="14">
        <f>IF(Table1[[#This Row],[WoodDeckSF]]&gt;0,1,0)</f>
        <v>1</v>
      </c>
      <c r="D576" t="str">
        <f t="shared" si="8"/>
        <v>group X</v>
      </c>
      <c r="E576" s="6">
        <v>139000</v>
      </c>
    </row>
    <row r="577" spans="1:5" x14ac:dyDescent="0.2">
      <c r="A577">
        <v>576</v>
      </c>
      <c r="B577">
        <v>9.0159231839381682E-2</v>
      </c>
      <c r="C577" s="14">
        <f>IF(Table1[[#This Row],[WoodDeckSF]]&gt;0,1,0)</f>
        <v>1</v>
      </c>
      <c r="D577" t="str">
        <f t="shared" si="8"/>
        <v>group X</v>
      </c>
      <c r="E577" s="6">
        <v>118500</v>
      </c>
    </row>
    <row r="578" spans="1:5" x14ac:dyDescent="0.2">
      <c r="A578">
        <v>577</v>
      </c>
      <c r="B578">
        <v>0.16702974997061837</v>
      </c>
      <c r="C578" s="14">
        <f>IF(Table1[[#This Row],[WoodDeckSF]]&gt;0,1,0)</f>
        <v>0</v>
      </c>
      <c r="D578" t="str">
        <f t="shared" si="8"/>
        <v>group X</v>
      </c>
      <c r="E578" s="6">
        <v>145000</v>
      </c>
    </row>
    <row r="579" spans="1:5" x14ac:dyDescent="0.2">
      <c r="A579">
        <v>578</v>
      </c>
      <c r="B579">
        <v>0.48277578752597261</v>
      </c>
      <c r="C579" s="14">
        <f>IF(Table1[[#This Row],[WoodDeckSF]]&gt;0,1,0)</f>
        <v>1</v>
      </c>
      <c r="D579" t="str">
        <f t="shared" ref="D579:D642" si="9">IF(B579&lt;0.5,"group X", "group Y")</f>
        <v>group X</v>
      </c>
      <c r="E579" s="6">
        <v>164500</v>
      </c>
    </row>
    <row r="580" spans="1:5" x14ac:dyDescent="0.2">
      <c r="A580">
        <v>579</v>
      </c>
      <c r="B580">
        <v>1.5218420282901546E-2</v>
      </c>
      <c r="C580" s="14">
        <f>IF(Table1[[#This Row],[WoodDeckSF]]&gt;0,1,0)</f>
        <v>0</v>
      </c>
      <c r="D580" t="str">
        <f t="shared" si="9"/>
        <v>group X</v>
      </c>
      <c r="E580" s="6">
        <v>146000</v>
      </c>
    </row>
    <row r="581" spans="1:5" x14ac:dyDescent="0.2">
      <c r="A581">
        <v>580</v>
      </c>
      <c r="B581">
        <v>0.68040615327271381</v>
      </c>
      <c r="C581" s="14">
        <f>IF(Table1[[#This Row],[WoodDeckSF]]&gt;0,1,0)</f>
        <v>0</v>
      </c>
      <c r="D581" t="str">
        <f t="shared" si="9"/>
        <v>group Y</v>
      </c>
      <c r="E581" s="6">
        <v>131500</v>
      </c>
    </row>
    <row r="582" spans="1:5" x14ac:dyDescent="0.2">
      <c r="A582">
        <v>581</v>
      </c>
      <c r="B582">
        <v>0.84864629277314807</v>
      </c>
      <c r="C582" s="14">
        <f>IF(Table1[[#This Row],[WoodDeckSF]]&gt;0,1,0)</f>
        <v>1</v>
      </c>
      <c r="D582" t="str">
        <f t="shared" si="9"/>
        <v>group Y</v>
      </c>
      <c r="E582" s="6">
        <v>181900</v>
      </c>
    </row>
    <row r="583" spans="1:5" x14ac:dyDescent="0.2">
      <c r="A583">
        <v>582</v>
      </c>
      <c r="B583">
        <v>0.13959265189131653</v>
      </c>
      <c r="C583" s="14">
        <f>IF(Table1[[#This Row],[WoodDeckSF]]&gt;0,1,0)</f>
        <v>0</v>
      </c>
      <c r="D583" t="str">
        <f t="shared" si="9"/>
        <v>group X</v>
      </c>
      <c r="E583" s="6">
        <v>253293</v>
      </c>
    </row>
    <row r="584" spans="1:5" x14ac:dyDescent="0.2">
      <c r="A584">
        <v>583</v>
      </c>
      <c r="B584">
        <v>0.77038463313191274</v>
      </c>
      <c r="C584" s="14">
        <f>IF(Table1[[#This Row],[WoodDeckSF]]&gt;0,1,0)</f>
        <v>0</v>
      </c>
      <c r="D584" t="str">
        <f t="shared" si="9"/>
        <v>group Y</v>
      </c>
      <c r="E584" s="6">
        <v>118500</v>
      </c>
    </row>
    <row r="585" spans="1:5" x14ac:dyDescent="0.2">
      <c r="A585">
        <v>584</v>
      </c>
      <c r="B585">
        <v>2.2985369645296405E-2</v>
      </c>
      <c r="C585" s="14">
        <f>IF(Table1[[#This Row],[WoodDeckSF]]&gt;0,1,0)</f>
        <v>1</v>
      </c>
      <c r="D585" t="str">
        <f t="shared" si="9"/>
        <v>group X</v>
      </c>
      <c r="E585" s="6">
        <v>325000</v>
      </c>
    </row>
    <row r="586" spans="1:5" x14ac:dyDescent="0.2">
      <c r="A586">
        <v>585</v>
      </c>
      <c r="B586">
        <v>0.29973021347568019</v>
      </c>
      <c r="C586" s="14">
        <f>IF(Table1[[#This Row],[WoodDeckSF]]&gt;0,1,0)</f>
        <v>0</v>
      </c>
      <c r="D586" t="str">
        <f t="shared" si="9"/>
        <v>group X</v>
      </c>
      <c r="E586" s="6">
        <v>133000</v>
      </c>
    </row>
    <row r="587" spans="1:5" x14ac:dyDescent="0.2">
      <c r="A587">
        <v>586</v>
      </c>
      <c r="B587">
        <v>0.17658648933446686</v>
      </c>
      <c r="C587" s="14">
        <f>IF(Table1[[#This Row],[WoodDeckSF]]&gt;0,1,0)</f>
        <v>1</v>
      </c>
      <c r="D587" t="str">
        <f t="shared" si="9"/>
        <v>group X</v>
      </c>
      <c r="E587" s="6">
        <v>369900</v>
      </c>
    </row>
    <row r="588" spans="1:5" x14ac:dyDescent="0.2">
      <c r="A588">
        <v>587</v>
      </c>
      <c r="B588">
        <v>0.21059013502796775</v>
      </c>
      <c r="C588" s="14">
        <f>IF(Table1[[#This Row],[WoodDeckSF]]&gt;0,1,0)</f>
        <v>0</v>
      </c>
      <c r="D588" t="str">
        <f t="shared" si="9"/>
        <v>group X</v>
      </c>
      <c r="E588" s="6">
        <v>130000</v>
      </c>
    </row>
    <row r="589" spans="1:5" x14ac:dyDescent="0.2">
      <c r="A589">
        <v>588</v>
      </c>
      <c r="B589">
        <v>1.8123970204776074E-2</v>
      </c>
      <c r="C589" s="14">
        <f>IF(Table1[[#This Row],[WoodDeckSF]]&gt;0,1,0)</f>
        <v>0</v>
      </c>
      <c r="D589" t="str">
        <f t="shared" si="9"/>
        <v>group X</v>
      </c>
      <c r="E589" s="6">
        <v>137000</v>
      </c>
    </row>
    <row r="590" spans="1:5" x14ac:dyDescent="0.2">
      <c r="A590">
        <v>589</v>
      </c>
      <c r="B590">
        <v>0.6925742995045493</v>
      </c>
      <c r="C590" s="14">
        <f>IF(Table1[[#This Row],[WoodDeckSF]]&gt;0,1,0)</f>
        <v>0</v>
      </c>
      <c r="D590" t="str">
        <f t="shared" si="9"/>
        <v>group Y</v>
      </c>
      <c r="E590" s="6">
        <v>143000</v>
      </c>
    </row>
    <row r="591" spans="1:5" x14ac:dyDescent="0.2">
      <c r="A591">
        <v>590</v>
      </c>
      <c r="B591">
        <v>0.8571670213403132</v>
      </c>
      <c r="C591" s="14">
        <f>IF(Table1[[#This Row],[WoodDeckSF]]&gt;0,1,0)</f>
        <v>0</v>
      </c>
      <c r="D591" t="str">
        <f t="shared" si="9"/>
        <v>group Y</v>
      </c>
      <c r="E591" s="6">
        <v>79500</v>
      </c>
    </row>
    <row r="592" spans="1:5" x14ac:dyDescent="0.2">
      <c r="A592">
        <v>591</v>
      </c>
      <c r="B592">
        <v>0.17897557286158483</v>
      </c>
      <c r="C592" s="14">
        <f>IF(Table1[[#This Row],[WoodDeckSF]]&gt;0,1,0)</f>
        <v>0</v>
      </c>
      <c r="D592" t="str">
        <f t="shared" si="9"/>
        <v>group X</v>
      </c>
      <c r="E592" s="6">
        <v>185900</v>
      </c>
    </row>
    <row r="593" spans="1:5" x14ac:dyDescent="0.2">
      <c r="A593">
        <v>592</v>
      </c>
      <c r="B593">
        <v>0.79158429513975404</v>
      </c>
      <c r="C593" s="14">
        <f>IF(Table1[[#This Row],[WoodDeckSF]]&gt;0,1,0)</f>
        <v>1</v>
      </c>
      <c r="D593" t="str">
        <f t="shared" si="9"/>
        <v>group Y</v>
      </c>
      <c r="E593" s="6">
        <v>451950</v>
      </c>
    </row>
    <row r="594" spans="1:5" x14ac:dyDescent="0.2">
      <c r="A594">
        <v>593</v>
      </c>
      <c r="B594">
        <v>1.0742024076803469E-2</v>
      </c>
      <c r="C594" s="14">
        <f>IF(Table1[[#This Row],[WoodDeckSF]]&gt;0,1,0)</f>
        <v>0</v>
      </c>
      <c r="D594" t="str">
        <f t="shared" si="9"/>
        <v>group X</v>
      </c>
      <c r="E594" s="6">
        <v>138000</v>
      </c>
    </row>
    <row r="595" spans="1:5" x14ac:dyDescent="0.2">
      <c r="A595">
        <v>594</v>
      </c>
      <c r="B595">
        <v>0.64681227818705633</v>
      </c>
      <c r="C595" s="14">
        <f>IF(Table1[[#This Row],[WoodDeckSF]]&gt;0,1,0)</f>
        <v>1</v>
      </c>
      <c r="D595" t="str">
        <f t="shared" si="9"/>
        <v>group Y</v>
      </c>
      <c r="E595" s="6">
        <v>140000</v>
      </c>
    </row>
    <row r="596" spans="1:5" x14ac:dyDescent="0.2">
      <c r="A596">
        <v>595</v>
      </c>
      <c r="B596">
        <v>0.78071640956169841</v>
      </c>
      <c r="C596" s="14">
        <f>IF(Table1[[#This Row],[WoodDeckSF]]&gt;0,1,0)</f>
        <v>0</v>
      </c>
      <c r="D596" t="str">
        <f t="shared" si="9"/>
        <v>group Y</v>
      </c>
      <c r="E596" s="6">
        <v>110000</v>
      </c>
    </row>
    <row r="597" spans="1:5" x14ac:dyDescent="0.2">
      <c r="A597">
        <v>596</v>
      </c>
      <c r="B597">
        <v>0.24841461704948387</v>
      </c>
      <c r="C597" s="14">
        <f>IF(Table1[[#This Row],[WoodDeckSF]]&gt;0,1,0)</f>
        <v>1</v>
      </c>
      <c r="D597" t="str">
        <f t="shared" si="9"/>
        <v>group X</v>
      </c>
      <c r="E597" s="6">
        <v>319000</v>
      </c>
    </row>
    <row r="598" spans="1:5" x14ac:dyDescent="0.2">
      <c r="A598">
        <v>597</v>
      </c>
      <c r="B598">
        <v>0.75186315668725756</v>
      </c>
      <c r="C598" s="14">
        <f>IF(Table1[[#This Row],[WoodDeckSF]]&gt;0,1,0)</f>
        <v>0</v>
      </c>
      <c r="D598" t="str">
        <f t="shared" si="9"/>
        <v>group Y</v>
      </c>
      <c r="E598" s="6">
        <v>114504</v>
      </c>
    </row>
    <row r="599" spans="1:5" x14ac:dyDescent="0.2">
      <c r="A599">
        <v>598</v>
      </c>
      <c r="B599">
        <v>0.95297198921584281</v>
      </c>
      <c r="C599" s="14">
        <f>IF(Table1[[#This Row],[WoodDeckSF]]&gt;0,1,0)</f>
        <v>1</v>
      </c>
      <c r="D599" t="str">
        <f t="shared" si="9"/>
        <v>group Y</v>
      </c>
      <c r="E599" s="6">
        <v>194201</v>
      </c>
    </row>
    <row r="600" spans="1:5" x14ac:dyDescent="0.2">
      <c r="A600">
        <v>599</v>
      </c>
      <c r="B600">
        <v>0.24228625332895137</v>
      </c>
      <c r="C600" s="14">
        <f>IF(Table1[[#This Row],[WoodDeckSF]]&gt;0,1,0)</f>
        <v>0</v>
      </c>
      <c r="D600" t="str">
        <f t="shared" si="9"/>
        <v>group X</v>
      </c>
      <c r="E600" s="6">
        <v>217500</v>
      </c>
    </row>
    <row r="601" spans="1:5" x14ac:dyDescent="0.2">
      <c r="A601">
        <v>600</v>
      </c>
      <c r="B601">
        <v>0.35054777243103241</v>
      </c>
      <c r="C601" s="14">
        <f>IF(Table1[[#This Row],[WoodDeckSF]]&gt;0,1,0)</f>
        <v>1</v>
      </c>
      <c r="D601" t="str">
        <f t="shared" si="9"/>
        <v>group X</v>
      </c>
      <c r="E601" s="6">
        <v>151000</v>
      </c>
    </row>
    <row r="602" spans="1:5" x14ac:dyDescent="0.2">
      <c r="A602">
        <v>601</v>
      </c>
      <c r="B602">
        <v>0.15353626438479651</v>
      </c>
      <c r="C602" s="14">
        <f>IF(Table1[[#This Row],[WoodDeckSF]]&gt;0,1,0)</f>
        <v>1</v>
      </c>
      <c r="D602" t="str">
        <f t="shared" si="9"/>
        <v>group X</v>
      </c>
      <c r="E602" s="6">
        <v>275000</v>
      </c>
    </row>
    <row r="603" spans="1:5" x14ac:dyDescent="0.2">
      <c r="A603">
        <v>602</v>
      </c>
      <c r="B603">
        <v>0.35677402521449508</v>
      </c>
      <c r="C603" s="14">
        <f>IF(Table1[[#This Row],[WoodDeckSF]]&gt;0,1,0)</f>
        <v>0</v>
      </c>
      <c r="D603" t="str">
        <f t="shared" si="9"/>
        <v>group X</v>
      </c>
      <c r="E603" s="6">
        <v>141000</v>
      </c>
    </row>
    <row r="604" spans="1:5" x14ac:dyDescent="0.2">
      <c r="A604">
        <v>603</v>
      </c>
      <c r="B604">
        <v>0.10472750524104935</v>
      </c>
      <c r="C604" s="14">
        <f>IF(Table1[[#This Row],[WoodDeckSF]]&gt;0,1,0)</f>
        <v>1</v>
      </c>
      <c r="D604" t="str">
        <f t="shared" si="9"/>
        <v>group X</v>
      </c>
      <c r="E604" s="6">
        <v>220000</v>
      </c>
    </row>
    <row r="605" spans="1:5" x14ac:dyDescent="0.2">
      <c r="A605">
        <v>604</v>
      </c>
      <c r="B605">
        <v>0.84436847801551096</v>
      </c>
      <c r="C605" s="14">
        <f>IF(Table1[[#This Row],[WoodDeckSF]]&gt;0,1,0)</f>
        <v>0</v>
      </c>
      <c r="D605" t="str">
        <f t="shared" si="9"/>
        <v>group Y</v>
      </c>
      <c r="E605" s="6">
        <v>151000</v>
      </c>
    </row>
    <row r="606" spans="1:5" x14ac:dyDescent="0.2">
      <c r="A606">
        <v>605</v>
      </c>
      <c r="B606">
        <v>0.84527150902547965</v>
      </c>
      <c r="C606" s="14">
        <f>IF(Table1[[#This Row],[WoodDeckSF]]&gt;0,1,0)</f>
        <v>1</v>
      </c>
      <c r="D606" t="str">
        <f t="shared" si="9"/>
        <v>group Y</v>
      </c>
      <c r="E606" s="6">
        <v>221000</v>
      </c>
    </row>
    <row r="607" spans="1:5" x14ac:dyDescent="0.2">
      <c r="A607">
        <v>606</v>
      </c>
      <c r="B607">
        <v>0.7951772690890534</v>
      </c>
      <c r="C607" s="14">
        <f>IF(Table1[[#This Row],[WoodDeckSF]]&gt;0,1,0)</f>
        <v>0</v>
      </c>
      <c r="D607" t="str">
        <f t="shared" si="9"/>
        <v>group Y</v>
      </c>
      <c r="E607" s="6">
        <v>205000</v>
      </c>
    </row>
    <row r="608" spans="1:5" x14ac:dyDescent="0.2">
      <c r="A608">
        <v>607</v>
      </c>
      <c r="B608">
        <v>0.52734702997771987</v>
      </c>
      <c r="C608" s="14">
        <f>IF(Table1[[#This Row],[WoodDeckSF]]&gt;0,1,0)</f>
        <v>1</v>
      </c>
      <c r="D608" t="str">
        <f t="shared" si="9"/>
        <v>group Y</v>
      </c>
      <c r="E608" s="6">
        <v>152000</v>
      </c>
    </row>
    <row r="609" spans="1:5" x14ac:dyDescent="0.2">
      <c r="A609">
        <v>608</v>
      </c>
      <c r="B609">
        <v>0.50886777117528148</v>
      </c>
      <c r="C609" s="14">
        <f>IF(Table1[[#This Row],[WoodDeckSF]]&gt;0,1,0)</f>
        <v>1</v>
      </c>
      <c r="D609" t="str">
        <f t="shared" si="9"/>
        <v>group Y</v>
      </c>
      <c r="E609" s="6">
        <v>225000</v>
      </c>
    </row>
    <row r="610" spans="1:5" x14ac:dyDescent="0.2">
      <c r="A610">
        <v>609</v>
      </c>
      <c r="B610">
        <v>0.61314825887613</v>
      </c>
      <c r="C610" s="14">
        <f>IF(Table1[[#This Row],[WoodDeckSF]]&gt;0,1,0)</f>
        <v>0</v>
      </c>
      <c r="D610" t="str">
        <f t="shared" si="9"/>
        <v>group Y</v>
      </c>
      <c r="E610" s="6">
        <v>359100</v>
      </c>
    </row>
    <row r="611" spans="1:5" x14ac:dyDescent="0.2">
      <c r="A611">
        <v>610</v>
      </c>
      <c r="B611">
        <v>0.63716388937503099</v>
      </c>
      <c r="C611" s="14">
        <f>IF(Table1[[#This Row],[WoodDeckSF]]&gt;0,1,0)</f>
        <v>1</v>
      </c>
      <c r="D611" t="str">
        <f t="shared" si="9"/>
        <v>group Y</v>
      </c>
      <c r="E611" s="6">
        <v>118500</v>
      </c>
    </row>
    <row r="612" spans="1:5" x14ac:dyDescent="0.2">
      <c r="A612">
        <v>611</v>
      </c>
      <c r="B612">
        <v>0.33952538608005167</v>
      </c>
      <c r="C612" s="14">
        <f>IF(Table1[[#This Row],[WoodDeckSF]]&gt;0,1,0)</f>
        <v>1</v>
      </c>
      <c r="D612" t="str">
        <f t="shared" si="9"/>
        <v>group X</v>
      </c>
      <c r="E612" s="6">
        <v>313000</v>
      </c>
    </row>
    <row r="613" spans="1:5" x14ac:dyDescent="0.2">
      <c r="A613">
        <v>612</v>
      </c>
      <c r="B613">
        <v>0.87677651707903936</v>
      </c>
      <c r="C613" s="14">
        <f>IF(Table1[[#This Row],[WoodDeckSF]]&gt;0,1,0)</f>
        <v>0</v>
      </c>
      <c r="D613" t="str">
        <f t="shared" si="9"/>
        <v>group Y</v>
      </c>
      <c r="E613" s="6">
        <v>148000</v>
      </c>
    </row>
    <row r="614" spans="1:5" x14ac:dyDescent="0.2">
      <c r="A614">
        <v>613</v>
      </c>
      <c r="B614">
        <v>3.2892936113776083E-2</v>
      </c>
      <c r="C614" s="14">
        <f>IF(Table1[[#This Row],[WoodDeckSF]]&gt;0,1,0)</f>
        <v>1</v>
      </c>
      <c r="D614" t="str">
        <f t="shared" si="9"/>
        <v>group X</v>
      </c>
      <c r="E614" s="6">
        <v>261500</v>
      </c>
    </row>
    <row r="615" spans="1:5" x14ac:dyDescent="0.2">
      <c r="A615">
        <v>614</v>
      </c>
      <c r="B615">
        <v>5.1231921540467074E-2</v>
      </c>
      <c r="C615" s="14">
        <f>IF(Table1[[#This Row],[WoodDeckSF]]&gt;0,1,0)</f>
        <v>0</v>
      </c>
      <c r="D615" t="str">
        <f t="shared" si="9"/>
        <v>group X</v>
      </c>
      <c r="E615" s="6">
        <v>147000</v>
      </c>
    </row>
    <row r="616" spans="1:5" x14ac:dyDescent="0.2">
      <c r="A616">
        <v>615</v>
      </c>
      <c r="B616">
        <v>0.12597348204072256</v>
      </c>
      <c r="C616" s="14">
        <f>IF(Table1[[#This Row],[WoodDeckSF]]&gt;0,1,0)</f>
        <v>1</v>
      </c>
      <c r="D616" t="str">
        <f t="shared" si="9"/>
        <v>group X</v>
      </c>
      <c r="E616" s="6">
        <v>75500</v>
      </c>
    </row>
    <row r="617" spans="1:5" x14ac:dyDescent="0.2">
      <c r="A617">
        <v>616</v>
      </c>
      <c r="B617">
        <v>0.54298311081063089</v>
      </c>
      <c r="C617" s="14">
        <f>IF(Table1[[#This Row],[WoodDeckSF]]&gt;0,1,0)</f>
        <v>1</v>
      </c>
      <c r="D617" t="str">
        <f t="shared" si="9"/>
        <v>group Y</v>
      </c>
      <c r="E617" s="6">
        <v>137500</v>
      </c>
    </row>
    <row r="618" spans="1:5" x14ac:dyDescent="0.2">
      <c r="A618">
        <v>617</v>
      </c>
      <c r="B618">
        <v>0.81404534217109414</v>
      </c>
      <c r="C618" s="14">
        <f>IF(Table1[[#This Row],[WoodDeckSF]]&gt;0,1,0)</f>
        <v>1</v>
      </c>
      <c r="D618" t="str">
        <f t="shared" si="9"/>
        <v>group Y</v>
      </c>
      <c r="E618" s="6">
        <v>183200</v>
      </c>
    </row>
    <row r="619" spans="1:5" x14ac:dyDescent="0.2">
      <c r="A619">
        <v>618</v>
      </c>
      <c r="B619">
        <v>0.97380475229378893</v>
      </c>
      <c r="C619" s="14">
        <f>IF(Table1[[#This Row],[WoodDeckSF]]&gt;0,1,0)</f>
        <v>0</v>
      </c>
      <c r="D619" t="str">
        <f t="shared" si="9"/>
        <v>group Y</v>
      </c>
      <c r="E619" s="6">
        <v>105500</v>
      </c>
    </row>
    <row r="620" spans="1:5" x14ac:dyDescent="0.2">
      <c r="A620">
        <v>619</v>
      </c>
      <c r="B620">
        <v>0.65740188768947172</v>
      </c>
      <c r="C620" s="14">
        <f>IF(Table1[[#This Row],[WoodDeckSF]]&gt;0,1,0)</f>
        <v>0</v>
      </c>
      <c r="D620" t="str">
        <f t="shared" si="9"/>
        <v>group Y</v>
      </c>
      <c r="E620" s="6">
        <v>314813</v>
      </c>
    </row>
    <row r="621" spans="1:5" x14ac:dyDescent="0.2">
      <c r="A621">
        <v>620</v>
      </c>
      <c r="B621">
        <v>9.746614065866066E-2</v>
      </c>
      <c r="C621" s="14">
        <f>IF(Table1[[#This Row],[WoodDeckSF]]&gt;0,1,0)</f>
        <v>1</v>
      </c>
      <c r="D621" t="str">
        <f t="shared" si="9"/>
        <v>group X</v>
      </c>
      <c r="E621" s="6">
        <v>305000</v>
      </c>
    </row>
    <row r="622" spans="1:5" x14ac:dyDescent="0.2">
      <c r="A622">
        <v>621</v>
      </c>
      <c r="B622">
        <v>0.26871471698762806</v>
      </c>
      <c r="C622" s="14">
        <f>IF(Table1[[#This Row],[WoodDeckSF]]&gt;0,1,0)</f>
        <v>0</v>
      </c>
      <c r="D622" t="str">
        <f t="shared" si="9"/>
        <v>group X</v>
      </c>
      <c r="E622" s="6">
        <v>67000</v>
      </c>
    </row>
    <row r="623" spans="1:5" x14ac:dyDescent="0.2">
      <c r="A623">
        <v>622</v>
      </c>
      <c r="B623">
        <v>0.56636449259122967</v>
      </c>
      <c r="C623" s="14">
        <f>IF(Table1[[#This Row],[WoodDeckSF]]&gt;0,1,0)</f>
        <v>1</v>
      </c>
      <c r="D623" t="str">
        <f t="shared" si="9"/>
        <v>group Y</v>
      </c>
      <c r="E623" s="6">
        <v>240000</v>
      </c>
    </row>
    <row r="624" spans="1:5" x14ac:dyDescent="0.2">
      <c r="A624">
        <v>623</v>
      </c>
      <c r="B624">
        <v>0.73651486212071338</v>
      </c>
      <c r="C624" s="14">
        <f>IF(Table1[[#This Row],[WoodDeckSF]]&gt;0,1,0)</f>
        <v>1</v>
      </c>
      <c r="D624" t="str">
        <f t="shared" si="9"/>
        <v>group Y</v>
      </c>
      <c r="E624" s="6">
        <v>135000</v>
      </c>
    </row>
    <row r="625" spans="1:5" x14ac:dyDescent="0.2">
      <c r="A625">
        <v>624</v>
      </c>
      <c r="B625">
        <v>0.49576053938666842</v>
      </c>
      <c r="C625" s="14">
        <f>IF(Table1[[#This Row],[WoodDeckSF]]&gt;0,1,0)</f>
        <v>0</v>
      </c>
      <c r="D625" t="str">
        <f t="shared" si="9"/>
        <v>group X</v>
      </c>
      <c r="E625" s="6">
        <v>168500</v>
      </c>
    </row>
    <row r="626" spans="1:5" x14ac:dyDescent="0.2">
      <c r="A626">
        <v>625</v>
      </c>
      <c r="B626">
        <v>0.99281574030574127</v>
      </c>
      <c r="C626" s="14">
        <f>IF(Table1[[#This Row],[WoodDeckSF]]&gt;0,1,0)</f>
        <v>1</v>
      </c>
      <c r="D626" t="str">
        <f t="shared" si="9"/>
        <v>group Y</v>
      </c>
      <c r="E626" s="6">
        <v>165150</v>
      </c>
    </row>
    <row r="627" spans="1:5" x14ac:dyDescent="0.2">
      <c r="A627">
        <v>626</v>
      </c>
      <c r="B627">
        <v>0.64141800936089943</v>
      </c>
      <c r="C627" s="14">
        <f>IF(Table1[[#This Row],[WoodDeckSF]]&gt;0,1,0)</f>
        <v>0</v>
      </c>
      <c r="D627" t="str">
        <f t="shared" si="9"/>
        <v>group Y</v>
      </c>
      <c r="E627" s="6">
        <v>160000</v>
      </c>
    </row>
    <row r="628" spans="1:5" x14ac:dyDescent="0.2">
      <c r="A628">
        <v>627</v>
      </c>
      <c r="B628">
        <v>0.86736325981305618</v>
      </c>
      <c r="C628" s="14">
        <f>IF(Table1[[#This Row],[WoodDeckSF]]&gt;0,1,0)</f>
        <v>0</v>
      </c>
      <c r="D628" t="str">
        <f t="shared" si="9"/>
        <v>group Y</v>
      </c>
      <c r="E628" s="6">
        <v>139900</v>
      </c>
    </row>
    <row r="629" spans="1:5" x14ac:dyDescent="0.2">
      <c r="A629">
        <v>628</v>
      </c>
      <c r="B629">
        <v>0.29724570947533413</v>
      </c>
      <c r="C629" s="14">
        <f>IF(Table1[[#This Row],[WoodDeckSF]]&gt;0,1,0)</f>
        <v>0</v>
      </c>
      <c r="D629" t="str">
        <f t="shared" si="9"/>
        <v>group X</v>
      </c>
      <c r="E629" s="6">
        <v>153000</v>
      </c>
    </row>
    <row r="630" spans="1:5" x14ac:dyDescent="0.2">
      <c r="A630">
        <v>629</v>
      </c>
      <c r="B630">
        <v>0.85585968087309872</v>
      </c>
      <c r="C630" s="14">
        <f>IF(Table1[[#This Row],[WoodDeckSF]]&gt;0,1,0)</f>
        <v>1</v>
      </c>
      <c r="D630" t="str">
        <f t="shared" si="9"/>
        <v>group Y</v>
      </c>
      <c r="E630" s="6">
        <v>135000</v>
      </c>
    </row>
    <row r="631" spans="1:5" x14ac:dyDescent="0.2">
      <c r="A631">
        <v>630</v>
      </c>
      <c r="B631">
        <v>0.19888915027441778</v>
      </c>
      <c r="C631" s="14">
        <f>IF(Table1[[#This Row],[WoodDeckSF]]&gt;0,1,0)</f>
        <v>1</v>
      </c>
      <c r="D631" t="str">
        <f t="shared" si="9"/>
        <v>group X</v>
      </c>
      <c r="E631" s="6">
        <v>168500</v>
      </c>
    </row>
    <row r="632" spans="1:5" x14ac:dyDescent="0.2">
      <c r="A632">
        <v>631</v>
      </c>
      <c r="B632">
        <v>0.46008029736495915</v>
      </c>
      <c r="C632" s="14">
        <f>IF(Table1[[#This Row],[WoodDeckSF]]&gt;0,1,0)</f>
        <v>0</v>
      </c>
      <c r="D632" t="str">
        <f t="shared" si="9"/>
        <v>group X</v>
      </c>
      <c r="E632" s="6">
        <v>124000</v>
      </c>
    </row>
    <row r="633" spans="1:5" x14ac:dyDescent="0.2">
      <c r="A633">
        <v>632</v>
      </c>
      <c r="B633">
        <v>0.87426359176314816</v>
      </c>
      <c r="C633" s="14">
        <f>IF(Table1[[#This Row],[WoodDeckSF]]&gt;0,1,0)</f>
        <v>1</v>
      </c>
      <c r="D633" t="str">
        <f t="shared" si="9"/>
        <v>group Y</v>
      </c>
      <c r="E633" s="6">
        <v>209500</v>
      </c>
    </row>
    <row r="634" spans="1:5" x14ac:dyDescent="0.2">
      <c r="A634">
        <v>633</v>
      </c>
      <c r="B634">
        <v>0.24344613314263741</v>
      </c>
      <c r="C634" s="14">
        <f>IF(Table1[[#This Row],[WoodDeckSF]]&gt;0,1,0)</f>
        <v>1</v>
      </c>
      <c r="D634" t="str">
        <f t="shared" si="9"/>
        <v>group X</v>
      </c>
      <c r="E634" s="6">
        <v>82500</v>
      </c>
    </row>
    <row r="635" spans="1:5" x14ac:dyDescent="0.2">
      <c r="A635">
        <v>634</v>
      </c>
      <c r="B635">
        <v>0.76821276937703387</v>
      </c>
      <c r="C635" s="14">
        <f>IF(Table1[[#This Row],[WoodDeckSF]]&gt;0,1,0)</f>
        <v>1</v>
      </c>
      <c r="D635" t="str">
        <f t="shared" si="9"/>
        <v>group Y</v>
      </c>
      <c r="E635" s="6">
        <v>139400</v>
      </c>
    </row>
    <row r="636" spans="1:5" x14ac:dyDescent="0.2">
      <c r="A636">
        <v>635</v>
      </c>
      <c r="B636">
        <v>0.98675200850821032</v>
      </c>
      <c r="C636" s="14">
        <f>IF(Table1[[#This Row],[WoodDeckSF]]&gt;0,1,0)</f>
        <v>1</v>
      </c>
      <c r="D636" t="str">
        <f t="shared" si="9"/>
        <v>group Y</v>
      </c>
      <c r="E636" s="6">
        <v>144000</v>
      </c>
    </row>
    <row r="637" spans="1:5" x14ac:dyDescent="0.2">
      <c r="A637">
        <v>636</v>
      </c>
      <c r="B637">
        <v>0.66009281114891527</v>
      </c>
      <c r="C637" s="14">
        <f>IF(Table1[[#This Row],[WoodDeckSF]]&gt;0,1,0)</f>
        <v>0</v>
      </c>
      <c r="D637" t="str">
        <f t="shared" si="9"/>
        <v>group Y</v>
      </c>
      <c r="E637" s="6">
        <v>200000</v>
      </c>
    </row>
    <row r="638" spans="1:5" x14ac:dyDescent="0.2">
      <c r="A638">
        <v>637</v>
      </c>
      <c r="B638">
        <v>0.33161999221436511</v>
      </c>
      <c r="C638" s="14">
        <f>IF(Table1[[#This Row],[WoodDeckSF]]&gt;0,1,0)</f>
        <v>0</v>
      </c>
      <c r="D638" t="str">
        <f t="shared" si="9"/>
        <v>group X</v>
      </c>
      <c r="E638" s="6">
        <v>60000</v>
      </c>
    </row>
    <row r="639" spans="1:5" x14ac:dyDescent="0.2">
      <c r="A639">
        <v>638</v>
      </c>
      <c r="B639">
        <v>0.99967694484052549</v>
      </c>
      <c r="C639" s="14">
        <f>IF(Table1[[#This Row],[WoodDeckSF]]&gt;0,1,0)</f>
        <v>0</v>
      </c>
      <c r="D639" t="str">
        <f t="shared" si="9"/>
        <v>group Y</v>
      </c>
      <c r="E639" s="6">
        <v>93000</v>
      </c>
    </row>
    <row r="640" spans="1:5" x14ac:dyDescent="0.2">
      <c r="A640">
        <v>639</v>
      </c>
      <c r="B640">
        <v>0.29838215345795382</v>
      </c>
      <c r="C640" s="14">
        <f>IF(Table1[[#This Row],[WoodDeckSF]]&gt;0,1,0)</f>
        <v>1</v>
      </c>
      <c r="D640" t="str">
        <f t="shared" si="9"/>
        <v>group X</v>
      </c>
      <c r="E640" s="6">
        <v>85000</v>
      </c>
    </row>
    <row r="641" spans="1:5" x14ac:dyDescent="0.2">
      <c r="A641">
        <v>640</v>
      </c>
      <c r="B641">
        <v>0.80979731651843379</v>
      </c>
      <c r="C641" s="14">
        <f>IF(Table1[[#This Row],[WoodDeckSF]]&gt;0,1,0)</f>
        <v>1</v>
      </c>
      <c r="D641" t="str">
        <f t="shared" si="9"/>
        <v>group Y</v>
      </c>
      <c r="E641" s="6">
        <v>264561</v>
      </c>
    </row>
    <row r="642" spans="1:5" x14ac:dyDescent="0.2">
      <c r="A642">
        <v>641</v>
      </c>
      <c r="B642">
        <v>0.51402321094293368</v>
      </c>
      <c r="C642" s="14">
        <f>IF(Table1[[#This Row],[WoodDeckSF]]&gt;0,1,0)</f>
        <v>1</v>
      </c>
      <c r="D642" t="str">
        <f t="shared" si="9"/>
        <v>group Y</v>
      </c>
      <c r="E642" s="6">
        <v>274000</v>
      </c>
    </row>
    <row r="643" spans="1:5" x14ac:dyDescent="0.2">
      <c r="A643">
        <v>642</v>
      </c>
      <c r="B643">
        <v>0.60687507897136128</v>
      </c>
      <c r="C643" s="14">
        <f>IF(Table1[[#This Row],[WoodDeckSF]]&gt;0,1,0)</f>
        <v>0</v>
      </c>
      <c r="D643" t="str">
        <f t="shared" ref="D643:D706" si="10">IF(B643&lt;0.5,"group X", "group Y")</f>
        <v>group Y</v>
      </c>
      <c r="E643" s="6">
        <v>226000</v>
      </c>
    </row>
    <row r="644" spans="1:5" x14ac:dyDescent="0.2">
      <c r="A644">
        <v>643</v>
      </c>
      <c r="B644">
        <v>0.87541603275423852</v>
      </c>
      <c r="C644" s="14">
        <f>IF(Table1[[#This Row],[WoodDeckSF]]&gt;0,1,0)</f>
        <v>1</v>
      </c>
      <c r="D644" t="str">
        <f t="shared" si="10"/>
        <v>group Y</v>
      </c>
      <c r="E644" s="6">
        <v>345000</v>
      </c>
    </row>
    <row r="645" spans="1:5" x14ac:dyDescent="0.2">
      <c r="A645">
        <v>644</v>
      </c>
      <c r="B645">
        <v>1.7555273346733791E-2</v>
      </c>
      <c r="C645" s="14">
        <f>IF(Table1[[#This Row],[WoodDeckSF]]&gt;0,1,0)</f>
        <v>1</v>
      </c>
      <c r="D645" t="str">
        <f t="shared" si="10"/>
        <v>group X</v>
      </c>
      <c r="E645" s="6">
        <v>152000</v>
      </c>
    </row>
    <row r="646" spans="1:5" x14ac:dyDescent="0.2">
      <c r="A646">
        <v>645</v>
      </c>
      <c r="B646">
        <v>0.80215430754124606</v>
      </c>
      <c r="C646" s="14">
        <f>IF(Table1[[#This Row],[WoodDeckSF]]&gt;0,1,0)</f>
        <v>1</v>
      </c>
      <c r="D646" t="str">
        <f t="shared" si="10"/>
        <v>group Y</v>
      </c>
      <c r="E646" s="6">
        <v>370878</v>
      </c>
    </row>
    <row r="647" spans="1:5" x14ac:dyDescent="0.2">
      <c r="A647">
        <v>646</v>
      </c>
      <c r="B647">
        <v>0.13833588074664704</v>
      </c>
      <c r="C647" s="14">
        <f>IF(Table1[[#This Row],[WoodDeckSF]]&gt;0,1,0)</f>
        <v>0</v>
      </c>
      <c r="D647" t="str">
        <f t="shared" si="10"/>
        <v>group X</v>
      </c>
      <c r="E647" s="6">
        <v>143250</v>
      </c>
    </row>
    <row r="648" spans="1:5" x14ac:dyDescent="0.2">
      <c r="A648">
        <v>647</v>
      </c>
      <c r="B648">
        <v>5.578575167407307E-2</v>
      </c>
      <c r="C648" s="14">
        <f>IF(Table1[[#This Row],[WoodDeckSF]]&gt;0,1,0)</f>
        <v>0</v>
      </c>
      <c r="D648" t="str">
        <f t="shared" si="10"/>
        <v>group X</v>
      </c>
      <c r="E648" s="6">
        <v>98300</v>
      </c>
    </row>
    <row r="649" spans="1:5" x14ac:dyDescent="0.2">
      <c r="A649">
        <v>648</v>
      </c>
      <c r="B649">
        <v>7.5315860564494241E-2</v>
      </c>
      <c r="C649" s="14">
        <f>IF(Table1[[#This Row],[WoodDeckSF]]&gt;0,1,0)</f>
        <v>0</v>
      </c>
      <c r="D649" t="str">
        <f t="shared" si="10"/>
        <v>group X</v>
      </c>
      <c r="E649" s="6">
        <v>155000</v>
      </c>
    </row>
    <row r="650" spans="1:5" x14ac:dyDescent="0.2">
      <c r="A650">
        <v>649</v>
      </c>
      <c r="B650">
        <v>5.9526976950423638E-2</v>
      </c>
      <c r="C650" s="14">
        <f>IF(Table1[[#This Row],[WoodDeckSF]]&gt;0,1,0)</f>
        <v>0</v>
      </c>
      <c r="D650" t="str">
        <f t="shared" si="10"/>
        <v>group X</v>
      </c>
      <c r="E650" s="6">
        <v>155000</v>
      </c>
    </row>
    <row r="651" spans="1:5" x14ac:dyDescent="0.2">
      <c r="A651">
        <v>650</v>
      </c>
      <c r="B651">
        <v>0.86758207008358901</v>
      </c>
      <c r="C651" s="14">
        <f>IF(Table1[[#This Row],[WoodDeckSF]]&gt;0,1,0)</f>
        <v>0</v>
      </c>
      <c r="D651" t="str">
        <f t="shared" si="10"/>
        <v>group Y</v>
      </c>
      <c r="E651" s="6">
        <v>84500</v>
      </c>
    </row>
    <row r="652" spans="1:5" x14ac:dyDescent="0.2">
      <c r="A652">
        <v>651</v>
      </c>
      <c r="B652">
        <v>0.46093137776626658</v>
      </c>
      <c r="C652" s="14">
        <f>IF(Table1[[#This Row],[WoodDeckSF]]&gt;0,1,0)</f>
        <v>0</v>
      </c>
      <c r="D652" t="str">
        <f t="shared" si="10"/>
        <v>group X</v>
      </c>
      <c r="E652" s="6">
        <v>205950</v>
      </c>
    </row>
    <row r="653" spans="1:5" x14ac:dyDescent="0.2">
      <c r="A653">
        <v>652</v>
      </c>
      <c r="B653">
        <v>8.5058007466819241E-2</v>
      </c>
      <c r="C653" s="14">
        <f>IF(Table1[[#This Row],[WoodDeckSF]]&gt;0,1,0)</f>
        <v>1</v>
      </c>
      <c r="D653" t="str">
        <f t="shared" si="10"/>
        <v>group X</v>
      </c>
      <c r="E653" s="6">
        <v>108000</v>
      </c>
    </row>
    <row r="654" spans="1:5" x14ac:dyDescent="0.2">
      <c r="A654">
        <v>653</v>
      </c>
      <c r="B654">
        <v>0.54751121349654308</v>
      </c>
      <c r="C654" s="14">
        <f>IF(Table1[[#This Row],[WoodDeckSF]]&gt;0,1,0)</f>
        <v>0</v>
      </c>
      <c r="D654" t="str">
        <f t="shared" si="10"/>
        <v>group Y</v>
      </c>
      <c r="E654" s="6">
        <v>191000</v>
      </c>
    </row>
    <row r="655" spans="1:5" x14ac:dyDescent="0.2">
      <c r="A655">
        <v>654</v>
      </c>
      <c r="B655">
        <v>0.52265495748562796</v>
      </c>
      <c r="C655" s="14">
        <f>IF(Table1[[#This Row],[WoodDeckSF]]&gt;0,1,0)</f>
        <v>1</v>
      </c>
      <c r="D655" t="str">
        <f t="shared" si="10"/>
        <v>group Y</v>
      </c>
      <c r="E655" s="6">
        <v>135000</v>
      </c>
    </row>
    <row r="656" spans="1:5" x14ac:dyDescent="0.2">
      <c r="A656">
        <v>655</v>
      </c>
      <c r="B656">
        <v>0.93302822177163058</v>
      </c>
      <c r="C656" s="14">
        <f>IF(Table1[[#This Row],[WoodDeckSF]]&gt;0,1,0)</f>
        <v>1</v>
      </c>
      <c r="D656" t="str">
        <f t="shared" si="10"/>
        <v>group Y</v>
      </c>
      <c r="E656" s="6">
        <v>350000</v>
      </c>
    </row>
    <row r="657" spans="1:5" x14ac:dyDescent="0.2">
      <c r="A657">
        <v>656</v>
      </c>
      <c r="B657">
        <v>0.73330172417620787</v>
      </c>
      <c r="C657" s="14">
        <f>IF(Table1[[#This Row],[WoodDeckSF]]&gt;0,1,0)</f>
        <v>0</v>
      </c>
      <c r="D657" t="str">
        <f t="shared" si="10"/>
        <v>group Y</v>
      </c>
      <c r="E657" s="6">
        <v>88000</v>
      </c>
    </row>
    <row r="658" spans="1:5" x14ac:dyDescent="0.2">
      <c r="A658">
        <v>657</v>
      </c>
      <c r="B658">
        <v>0.27834404406197122</v>
      </c>
      <c r="C658" s="14">
        <f>IF(Table1[[#This Row],[WoodDeckSF]]&gt;0,1,0)</f>
        <v>0</v>
      </c>
      <c r="D658" t="str">
        <f t="shared" si="10"/>
        <v>group X</v>
      </c>
      <c r="E658" s="6">
        <v>145500</v>
      </c>
    </row>
    <row r="659" spans="1:5" x14ac:dyDescent="0.2">
      <c r="A659">
        <v>658</v>
      </c>
      <c r="B659">
        <v>0.24258326194504443</v>
      </c>
      <c r="C659" s="14">
        <f>IF(Table1[[#This Row],[WoodDeckSF]]&gt;0,1,0)</f>
        <v>0</v>
      </c>
      <c r="D659" t="str">
        <f t="shared" si="10"/>
        <v>group X</v>
      </c>
      <c r="E659" s="6">
        <v>149000</v>
      </c>
    </row>
    <row r="660" spans="1:5" x14ac:dyDescent="0.2">
      <c r="A660">
        <v>659</v>
      </c>
      <c r="B660">
        <v>0.87044065104707413</v>
      </c>
      <c r="C660" s="14">
        <f>IF(Table1[[#This Row],[WoodDeckSF]]&gt;0,1,0)</f>
        <v>1</v>
      </c>
      <c r="D660" t="str">
        <f t="shared" si="10"/>
        <v>group Y</v>
      </c>
      <c r="E660" s="6">
        <v>97500</v>
      </c>
    </row>
    <row r="661" spans="1:5" x14ac:dyDescent="0.2">
      <c r="A661">
        <v>660</v>
      </c>
      <c r="B661">
        <v>0.23749596258801997</v>
      </c>
      <c r="C661" s="14">
        <f>IF(Table1[[#This Row],[WoodDeckSF]]&gt;0,1,0)</f>
        <v>0</v>
      </c>
      <c r="D661" t="str">
        <f t="shared" si="10"/>
        <v>group X</v>
      </c>
      <c r="E661" s="6">
        <v>167000</v>
      </c>
    </row>
    <row r="662" spans="1:5" x14ac:dyDescent="0.2">
      <c r="A662">
        <v>661</v>
      </c>
      <c r="B662">
        <v>0.97914977716240781</v>
      </c>
      <c r="C662" s="14">
        <f>IF(Table1[[#This Row],[WoodDeckSF]]&gt;0,1,0)</f>
        <v>0</v>
      </c>
      <c r="D662" t="str">
        <f t="shared" si="10"/>
        <v>group Y</v>
      </c>
      <c r="E662" s="6">
        <v>197900</v>
      </c>
    </row>
    <row r="663" spans="1:5" x14ac:dyDescent="0.2">
      <c r="A663">
        <v>662</v>
      </c>
      <c r="B663">
        <v>0.17155542068430507</v>
      </c>
      <c r="C663" s="14">
        <f>IF(Table1[[#This Row],[WoodDeckSF]]&gt;0,1,0)</f>
        <v>1</v>
      </c>
      <c r="D663" t="str">
        <f t="shared" si="10"/>
        <v>group X</v>
      </c>
      <c r="E663" s="6">
        <v>402000</v>
      </c>
    </row>
    <row r="664" spans="1:5" x14ac:dyDescent="0.2">
      <c r="A664">
        <v>663</v>
      </c>
      <c r="B664">
        <v>0.72678861760312485</v>
      </c>
      <c r="C664" s="14">
        <f>IF(Table1[[#This Row],[WoodDeckSF]]&gt;0,1,0)</f>
        <v>0</v>
      </c>
      <c r="D664" t="str">
        <f t="shared" si="10"/>
        <v>group Y</v>
      </c>
      <c r="E664" s="6">
        <v>110000</v>
      </c>
    </row>
    <row r="665" spans="1:5" x14ac:dyDescent="0.2">
      <c r="A665">
        <v>664</v>
      </c>
      <c r="B665">
        <v>0.97148167365351312</v>
      </c>
      <c r="C665" s="14">
        <f>IF(Table1[[#This Row],[WoodDeckSF]]&gt;0,1,0)</f>
        <v>0</v>
      </c>
      <c r="D665" t="str">
        <f t="shared" si="10"/>
        <v>group Y</v>
      </c>
      <c r="E665" s="6">
        <v>137500</v>
      </c>
    </row>
    <row r="666" spans="1:5" x14ac:dyDescent="0.2">
      <c r="A666">
        <v>665</v>
      </c>
      <c r="B666">
        <v>0.27722089213215462</v>
      </c>
      <c r="C666" s="14">
        <f>IF(Table1[[#This Row],[WoodDeckSF]]&gt;0,1,0)</f>
        <v>1</v>
      </c>
      <c r="D666" t="str">
        <f t="shared" si="10"/>
        <v>group X</v>
      </c>
      <c r="E666" s="6">
        <v>423000</v>
      </c>
    </row>
    <row r="667" spans="1:5" x14ac:dyDescent="0.2">
      <c r="A667">
        <v>666</v>
      </c>
      <c r="B667">
        <v>0.22851329761023031</v>
      </c>
      <c r="C667" s="14">
        <f>IF(Table1[[#This Row],[WoodDeckSF]]&gt;0,1,0)</f>
        <v>1</v>
      </c>
      <c r="D667" t="str">
        <f t="shared" si="10"/>
        <v>group X</v>
      </c>
      <c r="E667" s="6">
        <v>230500</v>
      </c>
    </row>
    <row r="668" spans="1:5" x14ac:dyDescent="0.2">
      <c r="A668">
        <v>667</v>
      </c>
      <c r="B668">
        <v>0.79190849791052098</v>
      </c>
      <c r="C668" s="14">
        <f>IF(Table1[[#This Row],[WoodDeckSF]]&gt;0,1,0)</f>
        <v>0</v>
      </c>
      <c r="D668" t="str">
        <f t="shared" si="10"/>
        <v>group Y</v>
      </c>
      <c r="E668" s="6">
        <v>129000</v>
      </c>
    </row>
    <row r="669" spans="1:5" x14ac:dyDescent="0.2">
      <c r="A669">
        <v>668</v>
      </c>
      <c r="B669">
        <v>0.77102113815878393</v>
      </c>
      <c r="C669" s="14">
        <f>IF(Table1[[#This Row],[WoodDeckSF]]&gt;0,1,0)</f>
        <v>1</v>
      </c>
      <c r="D669" t="str">
        <f t="shared" si="10"/>
        <v>group Y</v>
      </c>
      <c r="E669" s="6">
        <v>193500</v>
      </c>
    </row>
    <row r="670" spans="1:5" x14ac:dyDescent="0.2">
      <c r="A670">
        <v>669</v>
      </c>
      <c r="B670">
        <v>0.48113572237455993</v>
      </c>
      <c r="C670" s="14">
        <f>IF(Table1[[#This Row],[WoodDeckSF]]&gt;0,1,0)</f>
        <v>1</v>
      </c>
      <c r="D670" t="str">
        <f t="shared" si="10"/>
        <v>group X</v>
      </c>
      <c r="E670" s="6">
        <v>168000</v>
      </c>
    </row>
    <row r="671" spans="1:5" x14ac:dyDescent="0.2">
      <c r="A671">
        <v>670</v>
      </c>
      <c r="B671">
        <v>0.20866085736654694</v>
      </c>
      <c r="C671" s="14">
        <f>IF(Table1[[#This Row],[WoodDeckSF]]&gt;0,1,0)</f>
        <v>0</v>
      </c>
      <c r="D671" t="str">
        <f t="shared" si="10"/>
        <v>group X</v>
      </c>
      <c r="E671" s="6">
        <v>137500</v>
      </c>
    </row>
    <row r="672" spans="1:5" x14ac:dyDescent="0.2">
      <c r="A672">
        <v>671</v>
      </c>
      <c r="B672">
        <v>0.44973162120534083</v>
      </c>
      <c r="C672" s="14">
        <f>IF(Table1[[#This Row],[WoodDeckSF]]&gt;0,1,0)</f>
        <v>1</v>
      </c>
      <c r="D672" t="str">
        <f t="shared" si="10"/>
        <v>group X</v>
      </c>
      <c r="E672" s="6">
        <v>173500</v>
      </c>
    </row>
    <row r="673" spans="1:5" x14ac:dyDescent="0.2">
      <c r="A673">
        <v>672</v>
      </c>
      <c r="B673">
        <v>0.34626130900405772</v>
      </c>
      <c r="C673" s="14">
        <f>IF(Table1[[#This Row],[WoodDeckSF]]&gt;0,1,0)</f>
        <v>1</v>
      </c>
      <c r="D673" t="str">
        <f t="shared" si="10"/>
        <v>group X</v>
      </c>
      <c r="E673" s="6">
        <v>103600</v>
      </c>
    </row>
    <row r="674" spans="1:5" x14ac:dyDescent="0.2">
      <c r="A674">
        <v>673</v>
      </c>
      <c r="B674">
        <v>0.29545586247167333</v>
      </c>
      <c r="C674" s="14">
        <f>IF(Table1[[#This Row],[WoodDeckSF]]&gt;0,1,0)</f>
        <v>1</v>
      </c>
      <c r="D674" t="str">
        <f t="shared" si="10"/>
        <v>group X</v>
      </c>
      <c r="E674" s="6">
        <v>165000</v>
      </c>
    </row>
    <row r="675" spans="1:5" x14ac:dyDescent="0.2">
      <c r="A675">
        <v>674</v>
      </c>
      <c r="B675">
        <v>0.84327900115676402</v>
      </c>
      <c r="C675" s="14">
        <f>IF(Table1[[#This Row],[WoodDeckSF]]&gt;0,1,0)</f>
        <v>0</v>
      </c>
      <c r="D675" t="str">
        <f t="shared" si="10"/>
        <v>group Y</v>
      </c>
      <c r="E675" s="6">
        <v>257500</v>
      </c>
    </row>
    <row r="676" spans="1:5" x14ac:dyDescent="0.2">
      <c r="A676">
        <v>675</v>
      </c>
      <c r="B676">
        <v>0.59852512646551903</v>
      </c>
      <c r="C676" s="14">
        <f>IF(Table1[[#This Row],[WoodDeckSF]]&gt;0,1,0)</f>
        <v>1</v>
      </c>
      <c r="D676" t="str">
        <f t="shared" si="10"/>
        <v>group Y</v>
      </c>
      <c r="E676" s="6">
        <v>140000</v>
      </c>
    </row>
    <row r="677" spans="1:5" x14ac:dyDescent="0.2">
      <c r="A677">
        <v>676</v>
      </c>
      <c r="B677">
        <v>0.69917798948453724</v>
      </c>
      <c r="C677" s="14">
        <f>IF(Table1[[#This Row],[WoodDeckSF]]&gt;0,1,0)</f>
        <v>1</v>
      </c>
      <c r="D677" t="str">
        <f t="shared" si="10"/>
        <v>group Y</v>
      </c>
      <c r="E677" s="6">
        <v>148500</v>
      </c>
    </row>
    <row r="678" spans="1:5" x14ac:dyDescent="0.2">
      <c r="A678">
        <v>677</v>
      </c>
      <c r="B678">
        <v>0.64169315935871252</v>
      </c>
      <c r="C678" s="14">
        <f>IF(Table1[[#This Row],[WoodDeckSF]]&gt;0,1,0)</f>
        <v>0</v>
      </c>
      <c r="D678" t="str">
        <f t="shared" si="10"/>
        <v>group Y</v>
      </c>
      <c r="E678" s="6">
        <v>87000</v>
      </c>
    </row>
    <row r="679" spans="1:5" x14ac:dyDescent="0.2">
      <c r="A679">
        <v>678</v>
      </c>
      <c r="B679">
        <v>0.35742686301587767</v>
      </c>
      <c r="C679" s="14">
        <f>IF(Table1[[#This Row],[WoodDeckSF]]&gt;0,1,0)</f>
        <v>1</v>
      </c>
      <c r="D679" t="str">
        <f t="shared" si="10"/>
        <v>group X</v>
      </c>
      <c r="E679" s="6">
        <v>109500</v>
      </c>
    </row>
    <row r="680" spans="1:5" x14ac:dyDescent="0.2">
      <c r="A680">
        <v>679</v>
      </c>
      <c r="B680">
        <v>0.56633332072190345</v>
      </c>
      <c r="C680" s="14">
        <f>IF(Table1[[#This Row],[WoodDeckSF]]&gt;0,1,0)</f>
        <v>1</v>
      </c>
      <c r="D680" t="str">
        <f t="shared" si="10"/>
        <v>group Y</v>
      </c>
      <c r="E680" s="6">
        <v>372500</v>
      </c>
    </row>
    <row r="681" spans="1:5" x14ac:dyDescent="0.2">
      <c r="A681">
        <v>680</v>
      </c>
      <c r="B681">
        <v>3.3418545965472779E-2</v>
      </c>
      <c r="C681" s="14">
        <f>IF(Table1[[#This Row],[WoodDeckSF]]&gt;0,1,0)</f>
        <v>0</v>
      </c>
      <c r="D681" t="str">
        <f t="shared" si="10"/>
        <v>group X</v>
      </c>
      <c r="E681" s="6">
        <v>128500</v>
      </c>
    </row>
    <row r="682" spans="1:5" x14ac:dyDescent="0.2">
      <c r="A682">
        <v>681</v>
      </c>
      <c r="B682">
        <v>0.33436171365929601</v>
      </c>
      <c r="C682" s="14">
        <f>IF(Table1[[#This Row],[WoodDeckSF]]&gt;0,1,0)</f>
        <v>1</v>
      </c>
      <c r="D682" t="str">
        <f t="shared" si="10"/>
        <v>group X</v>
      </c>
      <c r="E682" s="6">
        <v>143000</v>
      </c>
    </row>
    <row r="683" spans="1:5" x14ac:dyDescent="0.2">
      <c r="A683">
        <v>682</v>
      </c>
      <c r="B683">
        <v>8.1527984419682897E-2</v>
      </c>
      <c r="C683" s="14">
        <f>IF(Table1[[#This Row],[WoodDeckSF]]&gt;0,1,0)</f>
        <v>0</v>
      </c>
      <c r="D683" t="str">
        <f t="shared" si="10"/>
        <v>group X</v>
      </c>
      <c r="E683" s="6">
        <v>159434</v>
      </c>
    </row>
    <row r="684" spans="1:5" x14ac:dyDescent="0.2">
      <c r="A684">
        <v>683</v>
      </c>
      <c r="B684">
        <v>0.2886904455641246</v>
      </c>
      <c r="C684" s="14">
        <f>IF(Table1[[#This Row],[WoodDeckSF]]&gt;0,1,0)</f>
        <v>1</v>
      </c>
      <c r="D684" t="str">
        <f t="shared" si="10"/>
        <v>group X</v>
      </c>
      <c r="E684" s="6">
        <v>173000</v>
      </c>
    </row>
    <row r="685" spans="1:5" x14ac:dyDescent="0.2">
      <c r="A685">
        <v>684</v>
      </c>
      <c r="B685">
        <v>0.64086145023106655</v>
      </c>
      <c r="C685" s="14">
        <f>IF(Table1[[#This Row],[WoodDeckSF]]&gt;0,1,0)</f>
        <v>1</v>
      </c>
      <c r="D685" t="str">
        <f t="shared" si="10"/>
        <v>group Y</v>
      </c>
      <c r="E685" s="6">
        <v>285000</v>
      </c>
    </row>
    <row r="686" spans="1:5" x14ac:dyDescent="0.2">
      <c r="A686">
        <v>685</v>
      </c>
      <c r="B686">
        <v>0.52444672324100339</v>
      </c>
      <c r="C686" s="14">
        <f>IF(Table1[[#This Row],[WoodDeckSF]]&gt;0,1,0)</f>
        <v>0</v>
      </c>
      <c r="D686" t="str">
        <f t="shared" si="10"/>
        <v>group Y</v>
      </c>
      <c r="E686" s="6">
        <v>221000</v>
      </c>
    </row>
    <row r="687" spans="1:5" x14ac:dyDescent="0.2">
      <c r="A687">
        <v>686</v>
      </c>
      <c r="B687">
        <v>0.24986136133119141</v>
      </c>
      <c r="C687" s="14">
        <f>IF(Table1[[#This Row],[WoodDeckSF]]&gt;0,1,0)</f>
        <v>1</v>
      </c>
      <c r="D687" t="str">
        <f t="shared" si="10"/>
        <v>group X</v>
      </c>
      <c r="E687" s="6">
        <v>207500</v>
      </c>
    </row>
    <row r="688" spans="1:5" x14ac:dyDescent="0.2">
      <c r="A688">
        <v>687</v>
      </c>
      <c r="B688">
        <v>0.70712187462961695</v>
      </c>
      <c r="C688" s="14">
        <f>IF(Table1[[#This Row],[WoodDeckSF]]&gt;0,1,0)</f>
        <v>1</v>
      </c>
      <c r="D688" t="str">
        <f t="shared" si="10"/>
        <v>group Y</v>
      </c>
      <c r="E688" s="6">
        <v>227875</v>
      </c>
    </row>
    <row r="689" spans="1:5" x14ac:dyDescent="0.2">
      <c r="A689">
        <v>688</v>
      </c>
      <c r="B689">
        <v>0.18821054252295566</v>
      </c>
      <c r="C689" s="14">
        <f>IF(Table1[[#This Row],[WoodDeckSF]]&gt;0,1,0)</f>
        <v>0</v>
      </c>
      <c r="D689" t="str">
        <f t="shared" si="10"/>
        <v>group X</v>
      </c>
      <c r="E689" s="6">
        <v>148800</v>
      </c>
    </row>
    <row r="690" spans="1:5" x14ac:dyDescent="0.2">
      <c r="A690">
        <v>689</v>
      </c>
      <c r="B690">
        <v>0.80815351487088272</v>
      </c>
      <c r="C690" s="14">
        <f>IF(Table1[[#This Row],[WoodDeckSF]]&gt;0,1,0)</f>
        <v>1</v>
      </c>
      <c r="D690" t="str">
        <f t="shared" si="10"/>
        <v>group Y</v>
      </c>
      <c r="E690" s="6">
        <v>392000</v>
      </c>
    </row>
    <row r="691" spans="1:5" x14ac:dyDescent="0.2">
      <c r="A691">
        <v>690</v>
      </c>
      <c r="B691">
        <v>0.43475596125655258</v>
      </c>
      <c r="C691" s="14">
        <f>IF(Table1[[#This Row],[WoodDeckSF]]&gt;0,1,0)</f>
        <v>1</v>
      </c>
      <c r="D691" t="str">
        <f t="shared" si="10"/>
        <v>group X</v>
      </c>
      <c r="E691" s="6">
        <v>194700</v>
      </c>
    </row>
    <row r="692" spans="1:5" x14ac:dyDescent="0.2">
      <c r="A692">
        <v>691</v>
      </c>
      <c r="B692">
        <v>0.14395919071159502</v>
      </c>
      <c r="C692" s="14">
        <f>IF(Table1[[#This Row],[WoodDeckSF]]&gt;0,1,0)</f>
        <v>1</v>
      </c>
      <c r="D692" t="str">
        <f t="shared" si="10"/>
        <v>group X</v>
      </c>
      <c r="E692" s="6">
        <v>141000</v>
      </c>
    </row>
    <row r="693" spans="1:5" x14ac:dyDescent="0.2">
      <c r="A693">
        <v>692</v>
      </c>
      <c r="B693">
        <v>0.64923903578676034</v>
      </c>
      <c r="C693" s="14">
        <f>IF(Table1[[#This Row],[WoodDeckSF]]&gt;0,1,0)</f>
        <v>1</v>
      </c>
      <c r="D693" t="str">
        <f t="shared" si="10"/>
        <v>group Y</v>
      </c>
      <c r="E693" s="6">
        <v>755000</v>
      </c>
    </row>
    <row r="694" spans="1:5" x14ac:dyDescent="0.2">
      <c r="A694">
        <v>693</v>
      </c>
      <c r="B694">
        <v>0.81144311581506623</v>
      </c>
      <c r="C694" s="14">
        <f>IF(Table1[[#This Row],[WoodDeckSF]]&gt;0,1,0)</f>
        <v>1</v>
      </c>
      <c r="D694" t="str">
        <f t="shared" si="10"/>
        <v>group Y</v>
      </c>
      <c r="E694" s="6">
        <v>335000</v>
      </c>
    </row>
    <row r="695" spans="1:5" x14ac:dyDescent="0.2">
      <c r="A695">
        <v>694</v>
      </c>
      <c r="B695">
        <v>0.18050404624736283</v>
      </c>
      <c r="C695" s="14">
        <f>IF(Table1[[#This Row],[WoodDeckSF]]&gt;0,1,0)</f>
        <v>0</v>
      </c>
      <c r="D695" t="str">
        <f t="shared" si="10"/>
        <v>group X</v>
      </c>
      <c r="E695" s="6">
        <v>108480</v>
      </c>
    </row>
    <row r="696" spans="1:5" x14ac:dyDescent="0.2">
      <c r="A696">
        <v>695</v>
      </c>
      <c r="B696">
        <v>0.87296194183680309</v>
      </c>
      <c r="C696" s="14">
        <f>IF(Table1[[#This Row],[WoodDeckSF]]&gt;0,1,0)</f>
        <v>1</v>
      </c>
      <c r="D696" t="str">
        <f t="shared" si="10"/>
        <v>group Y</v>
      </c>
      <c r="E696" s="6">
        <v>141500</v>
      </c>
    </row>
    <row r="697" spans="1:5" x14ac:dyDescent="0.2">
      <c r="A697">
        <v>696</v>
      </c>
      <c r="B697">
        <v>0.15562075695123045</v>
      </c>
      <c r="C697" s="14">
        <f>IF(Table1[[#This Row],[WoodDeckSF]]&gt;0,1,0)</f>
        <v>1</v>
      </c>
      <c r="D697" t="str">
        <f t="shared" si="10"/>
        <v>group X</v>
      </c>
      <c r="E697" s="6">
        <v>176000</v>
      </c>
    </row>
    <row r="698" spans="1:5" x14ac:dyDescent="0.2">
      <c r="A698">
        <v>697</v>
      </c>
      <c r="B698">
        <v>6.3295963747025397E-3</v>
      </c>
      <c r="C698" s="14">
        <f>IF(Table1[[#This Row],[WoodDeckSF]]&gt;0,1,0)</f>
        <v>0</v>
      </c>
      <c r="D698" t="str">
        <f t="shared" si="10"/>
        <v>group X</v>
      </c>
      <c r="E698" s="6">
        <v>89000</v>
      </c>
    </row>
    <row r="699" spans="1:5" x14ac:dyDescent="0.2">
      <c r="A699">
        <v>698</v>
      </c>
      <c r="B699">
        <v>0.23628554805686175</v>
      </c>
      <c r="C699" s="14">
        <f>IF(Table1[[#This Row],[WoodDeckSF]]&gt;0,1,0)</f>
        <v>0</v>
      </c>
      <c r="D699" t="str">
        <f t="shared" si="10"/>
        <v>group X</v>
      </c>
      <c r="E699" s="6">
        <v>123500</v>
      </c>
    </row>
    <row r="700" spans="1:5" x14ac:dyDescent="0.2">
      <c r="A700">
        <v>699</v>
      </c>
      <c r="B700">
        <v>0.31738847767465295</v>
      </c>
      <c r="C700" s="14">
        <f>IF(Table1[[#This Row],[WoodDeckSF]]&gt;0,1,0)</f>
        <v>1</v>
      </c>
      <c r="D700" t="str">
        <f t="shared" si="10"/>
        <v>group X</v>
      </c>
      <c r="E700" s="6">
        <v>138500</v>
      </c>
    </row>
    <row r="701" spans="1:5" x14ac:dyDescent="0.2">
      <c r="A701">
        <v>700</v>
      </c>
      <c r="B701">
        <v>0.89489305169747879</v>
      </c>
      <c r="C701" s="14">
        <f>IF(Table1[[#This Row],[WoodDeckSF]]&gt;0,1,0)</f>
        <v>1</v>
      </c>
      <c r="D701" t="str">
        <f t="shared" si="10"/>
        <v>group Y</v>
      </c>
      <c r="E701" s="6">
        <v>196000</v>
      </c>
    </row>
    <row r="702" spans="1:5" x14ac:dyDescent="0.2">
      <c r="A702">
        <v>701</v>
      </c>
      <c r="B702">
        <v>0.66995827158198396</v>
      </c>
      <c r="C702" s="14">
        <f>IF(Table1[[#This Row],[WoodDeckSF]]&gt;0,1,0)</f>
        <v>1</v>
      </c>
      <c r="D702" t="str">
        <f t="shared" si="10"/>
        <v>group Y</v>
      </c>
      <c r="E702" s="6">
        <v>312500</v>
      </c>
    </row>
    <row r="703" spans="1:5" x14ac:dyDescent="0.2">
      <c r="A703">
        <v>702</v>
      </c>
      <c r="B703">
        <v>0.82094084745018148</v>
      </c>
      <c r="C703" s="14">
        <f>IF(Table1[[#This Row],[WoodDeckSF]]&gt;0,1,0)</f>
        <v>0</v>
      </c>
      <c r="D703" t="str">
        <f t="shared" si="10"/>
        <v>group Y</v>
      </c>
      <c r="E703" s="6">
        <v>140000</v>
      </c>
    </row>
    <row r="704" spans="1:5" x14ac:dyDescent="0.2">
      <c r="A704">
        <v>703</v>
      </c>
      <c r="B704">
        <v>0.97824850897838311</v>
      </c>
      <c r="C704" s="14">
        <f>IF(Table1[[#This Row],[WoodDeckSF]]&gt;0,1,0)</f>
        <v>1</v>
      </c>
      <c r="D704" t="str">
        <f t="shared" si="10"/>
        <v>group Y</v>
      </c>
      <c r="E704" s="6">
        <v>361919</v>
      </c>
    </row>
    <row r="705" spans="1:5" x14ac:dyDescent="0.2">
      <c r="A705">
        <v>704</v>
      </c>
      <c r="B705">
        <v>0.87435683553973065</v>
      </c>
      <c r="C705" s="14">
        <f>IF(Table1[[#This Row],[WoodDeckSF]]&gt;0,1,0)</f>
        <v>1</v>
      </c>
      <c r="D705" t="str">
        <f t="shared" si="10"/>
        <v>group Y</v>
      </c>
      <c r="E705" s="6">
        <v>140000</v>
      </c>
    </row>
    <row r="706" spans="1:5" x14ac:dyDescent="0.2">
      <c r="A706">
        <v>705</v>
      </c>
      <c r="B706">
        <v>0.79803076755055002</v>
      </c>
      <c r="C706" s="14">
        <f>IF(Table1[[#This Row],[WoodDeckSF]]&gt;0,1,0)</f>
        <v>0</v>
      </c>
      <c r="D706" t="str">
        <f t="shared" si="10"/>
        <v>group Y</v>
      </c>
      <c r="E706" s="6">
        <v>213000</v>
      </c>
    </row>
    <row r="707" spans="1:5" x14ac:dyDescent="0.2">
      <c r="A707">
        <v>706</v>
      </c>
      <c r="B707">
        <v>0.32407313875730859</v>
      </c>
      <c r="C707" s="14">
        <f>IF(Table1[[#This Row],[WoodDeckSF]]&gt;0,1,0)</f>
        <v>0</v>
      </c>
      <c r="D707" t="str">
        <f t="shared" ref="D707:D770" si="11">IF(B707&lt;0.5,"group X", "group Y")</f>
        <v>group X</v>
      </c>
      <c r="E707" s="6">
        <v>55000</v>
      </c>
    </row>
    <row r="708" spans="1:5" x14ac:dyDescent="0.2">
      <c r="A708">
        <v>707</v>
      </c>
      <c r="B708">
        <v>0.31192944639235287</v>
      </c>
      <c r="C708" s="14">
        <f>IF(Table1[[#This Row],[WoodDeckSF]]&gt;0,1,0)</f>
        <v>1</v>
      </c>
      <c r="D708" t="str">
        <f t="shared" si="11"/>
        <v>group X</v>
      </c>
      <c r="E708" s="6">
        <v>302000</v>
      </c>
    </row>
    <row r="709" spans="1:5" x14ac:dyDescent="0.2">
      <c r="A709">
        <v>708</v>
      </c>
      <c r="B709">
        <v>0.85036559465440376</v>
      </c>
      <c r="C709" s="14">
        <f>IF(Table1[[#This Row],[WoodDeckSF]]&gt;0,1,0)</f>
        <v>1</v>
      </c>
      <c r="D709" t="str">
        <f t="shared" si="11"/>
        <v>group Y</v>
      </c>
      <c r="E709" s="6">
        <v>254000</v>
      </c>
    </row>
    <row r="710" spans="1:5" x14ac:dyDescent="0.2">
      <c r="A710">
        <v>709</v>
      </c>
      <c r="B710">
        <v>0.33522466534147732</v>
      </c>
      <c r="C710" s="14">
        <f>IF(Table1[[#This Row],[WoodDeckSF]]&gt;0,1,0)</f>
        <v>1</v>
      </c>
      <c r="D710" t="str">
        <f t="shared" si="11"/>
        <v>group X</v>
      </c>
      <c r="E710" s="6">
        <v>179540</v>
      </c>
    </row>
    <row r="711" spans="1:5" x14ac:dyDescent="0.2">
      <c r="A711">
        <v>710</v>
      </c>
      <c r="B711">
        <v>0.37091386980873975</v>
      </c>
      <c r="C711" s="14">
        <f>IF(Table1[[#This Row],[WoodDeckSF]]&gt;0,1,0)</f>
        <v>0</v>
      </c>
      <c r="D711" t="str">
        <f t="shared" si="11"/>
        <v>group X</v>
      </c>
      <c r="E711" s="6">
        <v>109900</v>
      </c>
    </row>
    <row r="712" spans="1:5" x14ac:dyDescent="0.2">
      <c r="A712">
        <v>711</v>
      </c>
      <c r="B712">
        <v>0.80751271899219246</v>
      </c>
      <c r="C712" s="14">
        <f>IF(Table1[[#This Row],[WoodDeckSF]]&gt;0,1,0)</f>
        <v>0</v>
      </c>
      <c r="D712" t="str">
        <f t="shared" si="11"/>
        <v>group Y</v>
      </c>
      <c r="E712" s="6">
        <v>52000</v>
      </c>
    </row>
    <row r="713" spans="1:5" x14ac:dyDescent="0.2">
      <c r="A713">
        <v>712</v>
      </c>
      <c r="B713">
        <v>6.0457593548552624E-2</v>
      </c>
      <c r="C713" s="14">
        <f>IF(Table1[[#This Row],[WoodDeckSF]]&gt;0,1,0)</f>
        <v>1</v>
      </c>
      <c r="D713" t="str">
        <f t="shared" si="11"/>
        <v>group X</v>
      </c>
      <c r="E713" s="6">
        <v>102776</v>
      </c>
    </row>
    <row r="714" spans="1:5" x14ac:dyDescent="0.2">
      <c r="A714">
        <v>713</v>
      </c>
      <c r="B714">
        <v>2.635689495601734E-2</v>
      </c>
      <c r="C714" s="14">
        <f>IF(Table1[[#This Row],[WoodDeckSF]]&gt;0,1,0)</f>
        <v>1</v>
      </c>
      <c r="D714" t="str">
        <f t="shared" si="11"/>
        <v>group X</v>
      </c>
      <c r="E714" s="6">
        <v>189000</v>
      </c>
    </row>
    <row r="715" spans="1:5" x14ac:dyDescent="0.2">
      <c r="A715">
        <v>714</v>
      </c>
      <c r="B715">
        <v>0.43502603508814841</v>
      </c>
      <c r="C715" s="14">
        <f>IF(Table1[[#This Row],[WoodDeckSF]]&gt;0,1,0)</f>
        <v>0</v>
      </c>
      <c r="D715" t="str">
        <f t="shared" si="11"/>
        <v>group X</v>
      </c>
      <c r="E715" s="6">
        <v>129000</v>
      </c>
    </row>
    <row r="716" spans="1:5" x14ac:dyDescent="0.2">
      <c r="A716">
        <v>715</v>
      </c>
      <c r="B716">
        <v>0.15196769595541004</v>
      </c>
      <c r="C716" s="14">
        <f>IF(Table1[[#This Row],[WoodDeckSF]]&gt;0,1,0)</f>
        <v>0</v>
      </c>
      <c r="D716" t="str">
        <f t="shared" si="11"/>
        <v>group X</v>
      </c>
      <c r="E716" s="6">
        <v>130500</v>
      </c>
    </row>
    <row r="717" spans="1:5" x14ac:dyDescent="0.2">
      <c r="A717">
        <v>716</v>
      </c>
      <c r="B717">
        <v>0.58944769368604499</v>
      </c>
      <c r="C717" s="14">
        <f>IF(Table1[[#This Row],[WoodDeckSF]]&gt;0,1,0)</f>
        <v>0</v>
      </c>
      <c r="D717" t="str">
        <f t="shared" si="11"/>
        <v>group Y</v>
      </c>
      <c r="E717" s="6">
        <v>165000</v>
      </c>
    </row>
    <row r="718" spans="1:5" x14ac:dyDescent="0.2">
      <c r="A718">
        <v>717</v>
      </c>
      <c r="B718">
        <v>0.88011689088281309</v>
      </c>
      <c r="C718" s="14">
        <f>IF(Table1[[#This Row],[WoodDeckSF]]&gt;0,1,0)</f>
        <v>0</v>
      </c>
      <c r="D718" t="str">
        <f t="shared" si="11"/>
        <v>group Y</v>
      </c>
      <c r="E718" s="6">
        <v>159500</v>
      </c>
    </row>
    <row r="719" spans="1:5" x14ac:dyDescent="0.2">
      <c r="A719">
        <v>718</v>
      </c>
      <c r="B719">
        <v>0.77272135773246498</v>
      </c>
      <c r="C719" s="14">
        <f>IF(Table1[[#This Row],[WoodDeckSF]]&gt;0,1,0)</f>
        <v>1</v>
      </c>
      <c r="D719" t="str">
        <f t="shared" si="11"/>
        <v>group Y</v>
      </c>
      <c r="E719" s="6">
        <v>157000</v>
      </c>
    </row>
    <row r="720" spans="1:5" x14ac:dyDescent="0.2">
      <c r="A720">
        <v>719</v>
      </c>
      <c r="B720">
        <v>0.89701375050943999</v>
      </c>
      <c r="C720" s="14">
        <f>IF(Table1[[#This Row],[WoodDeckSF]]&gt;0,1,0)</f>
        <v>1</v>
      </c>
      <c r="D720" t="str">
        <f t="shared" si="11"/>
        <v>group Y</v>
      </c>
      <c r="E720" s="6">
        <v>341000</v>
      </c>
    </row>
    <row r="721" spans="1:5" x14ac:dyDescent="0.2">
      <c r="A721">
        <v>720</v>
      </c>
      <c r="B721">
        <v>0.93109154446930509</v>
      </c>
      <c r="C721" s="14">
        <f>IF(Table1[[#This Row],[WoodDeckSF]]&gt;0,1,0)</f>
        <v>0</v>
      </c>
      <c r="D721" t="str">
        <f t="shared" si="11"/>
        <v>group Y</v>
      </c>
      <c r="E721" s="6">
        <v>128500</v>
      </c>
    </row>
    <row r="722" spans="1:5" x14ac:dyDescent="0.2">
      <c r="A722">
        <v>721</v>
      </c>
      <c r="B722">
        <v>0.24031868626940911</v>
      </c>
      <c r="C722" s="14">
        <f>IF(Table1[[#This Row],[WoodDeckSF]]&gt;0,1,0)</f>
        <v>1</v>
      </c>
      <c r="D722" t="str">
        <f t="shared" si="11"/>
        <v>group X</v>
      </c>
      <c r="E722" s="6">
        <v>275000</v>
      </c>
    </row>
    <row r="723" spans="1:5" x14ac:dyDescent="0.2">
      <c r="A723">
        <v>722</v>
      </c>
      <c r="B723">
        <v>0.63881652580563808</v>
      </c>
      <c r="C723" s="14">
        <f>IF(Table1[[#This Row],[WoodDeckSF]]&gt;0,1,0)</f>
        <v>1</v>
      </c>
      <c r="D723" t="str">
        <f t="shared" si="11"/>
        <v>group Y</v>
      </c>
      <c r="E723" s="6">
        <v>143000</v>
      </c>
    </row>
    <row r="724" spans="1:5" x14ac:dyDescent="0.2">
      <c r="A724">
        <v>723</v>
      </c>
      <c r="B724">
        <v>0.16478640771951858</v>
      </c>
      <c r="C724" s="14">
        <f>IF(Table1[[#This Row],[WoodDeckSF]]&gt;0,1,0)</f>
        <v>0</v>
      </c>
      <c r="D724" t="str">
        <f t="shared" si="11"/>
        <v>group X</v>
      </c>
      <c r="E724" s="6">
        <v>124500</v>
      </c>
    </row>
    <row r="725" spans="1:5" x14ac:dyDescent="0.2">
      <c r="A725">
        <v>724</v>
      </c>
      <c r="B725">
        <v>0.91281240077800341</v>
      </c>
      <c r="C725" s="14">
        <f>IF(Table1[[#This Row],[WoodDeckSF]]&gt;0,1,0)</f>
        <v>0</v>
      </c>
      <c r="D725" t="str">
        <f t="shared" si="11"/>
        <v>group Y</v>
      </c>
      <c r="E725" s="6">
        <v>135000</v>
      </c>
    </row>
    <row r="726" spans="1:5" x14ac:dyDescent="0.2">
      <c r="A726">
        <v>725</v>
      </c>
      <c r="B726">
        <v>0.50439815583103764</v>
      </c>
      <c r="C726" s="14">
        <f>IF(Table1[[#This Row],[WoodDeckSF]]&gt;0,1,0)</f>
        <v>1</v>
      </c>
      <c r="D726" t="str">
        <f t="shared" si="11"/>
        <v>group Y</v>
      </c>
      <c r="E726" s="6">
        <v>320000</v>
      </c>
    </row>
    <row r="727" spans="1:5" x14ac:dyDescent="0.2">
      <c r="A727">
        <v>726</v>
      </c>
      <c r="B727">
        <v>0.42725985345925788</v>
      </c>
      <c r="C727" s="14">
        <f>IF(Table1[[#This Row],[WoodDeckSF]]&gt;0,1,0)</f>
        <v>1</v>
      </c>
      <c r="D727" t="str">
        <f t="shared" si="11"/>
        <v>group X</v>
      </c>
      <c r="E727" s="6">
        <v>120500</v>
      </c>
    </row>
    <row r="728" spans="1:5" x14ac:dyDescent="0.2">
      <c r="A728">
        <v>727</v>
      </c>
      <c r="B728">
        <v>1.0102449646810729E-2</v>
      </c>
      <c r="C728" s="14">
        <f>IF(Table1[[#This Row],[WoodDeckSF]]&gt;0,1,0)</f>
        <v>1</v>
      </c>
      <c r="D728" t="str">
        <f t="shared" si="11"/>
        <v>group X</v>
      </c>
      <c r="E728" s="6">
        <v>222000</v>
      </c>
    </row>
    <row r="729" spans="1:5" x14ac:dyDescent="0.2">
      <c r="A729">
        <v>728</v>
      </c>
      <c r="B729">
        <v>0.63356195722641284</v>
      </c>
      <c r="C729" s="14">
        <f>IF(Table1[[#This Row],[WoodDeckSF]]&gt;0,1,0)</f>
        <v>1</v>
      </c>
      <c r="D729" t="str">
        <f t="shared" si="11"/>
        <v>group Y</v>
      </c>
      <c r="E729" s="6">
        <v>194500</v>
      </c>
    </row>
    <row r="730" spans="1:5" x14ac:dyDescent="0.2">
      <c r="A730">
        <v>729</v>
      </c>
      <c r="B730">
        <v>0.34930074936596456</v>
      </c>
      <c r="C730" s="14">
        <f>IF(Table1[[#This Row],[WoodDeckSF]]&gt;0,1,0)</f>
        <v>0</v>
      </c>
      <c r="D730" t="str">
        <f t="shared" si="11"/>
        <v>group X</v>
      </c>
      <c r="E730" s="6">
        <v>110000</v>
      </c>
    </row>
    <row r="731" spans="1:5" x14ac:dyDescent="0.2">
      <c r="A731">
        <v>730</v>
      </c>
      <c r="B731">
        <v>0.27684590486489125</v>
      </c>
      <c r="C731" s="14">
        <f>IF(Table1[[#This Row],[WoodDeckSF]]&gt;0,1,0)</f>
        <v>0</v>
      </c>
      <c r="D731" t="str">
        <f t="shared" si="11"/>
        <v>group X</v>
      </c>
      <c r="E731" s="6">
        <v>103000</v>
      </c>
    </row>
    <row r="732" spans="1:5" x14ac:dyDescent="0.2">
      <c r="A732">
        <v>731</v>
      </c>
      <c r="B732">
        <v>0.56214254929808705</v>
      </c>
      <c r="C732" s="14">
        <f>IF(Table1[[#This Row],[WoodDeckSF]]&gt;0,1,0)</f>
        <v>1</v>
      </c>
      <c r="D732" t="str">
        <f t="shared" si="11"/>
        <v>group Y</v>
      </c>
      <c r="E732" s="6">
        <v>236500</v>
      </c>
    </row>
    <row r="733" spans="1:5" x14ac:dyDescent="0.2">
      <c r="A733">
        <v>732</v>
      </c>
      <c r="B733">
        <v>0.79219438885899329</v>
      </c>
      <c r="C733" s="14">
        <f>IF(Table1[[#This Row],[WoodDeckSF]]&gt;0,1,0)</f>
        <v>1</v>
      </c>
      <c r="D733" t="str">
        <f t="shared" si="11"/>
        <v>group Y</v>
      </c>
      <c r="E733" s="6">
        <v>187500</v>
      </c>
    </row>
    <row r="734" spans="1:5" x14ac:dyDescent="0.2">
      <c r="A734">
        <v>733</v>
      </c>
      <c r="B734">
        <v>4.3621571934421954E-2</v>
      </c>
      <c r="C734" s="14">
        <f>IF(Table1[[#This Row],[WoodDeckSF]]&gt;0,1,0)</f>
        <v>1</v>
      </c>
      <c r="D734" t="str">
        <f t="shared" si="11"/>
        <v>group X</v>
      </c>
      <c r="E734" s="6">
        <v>222500</v>
      </c>
    </row>
    <row r="735" spans="1:5" x14ac:dyDescent="0.2">
      <c r="A735">
        <v>734</v>
      </c>
      <c r="B735">
        <v>0.6433112033581293</v>
      </c>
      <c r="C735" s="14">
        <f>IF(Table1[[#This Row],[WoodDeckSF]]&gt;0,1,0)</f>
        <v>1</v>
      </c>
      <c r="D735" t="str">
        <f t="shared" si="11"/>
        <v>group Y</v>
      </c>
      <c r="E735" s="6">
        <v>131400</v>
      </c>
    </row>
    <row r="736" spans="1:5" x14ac:dyDescent="0.2">
      <c r="A736">
        <v>735</v>
      </c>
      <c r="B736">
        <v>0.14826371083095735</v>
      </c>
      <c r="C736" s="14">
        <f>IF(Table1[[#This Row],[WoodDeckSF]]&gt;0,1,0)</f>
        <v>1</v>
      </c>
      <c r="D736" t="str">
        <f t="shared" si="11"/>
        <v>group X</v>
      </c>
      <c r="E736" s="6">
        <v>108000</v>
      </c>
    </row>
    <row r="737" spans="1:5" x14ac:dyDescent="0.2">
      <c r="A737">
        <v>736</v>
      </c>
      <c r="B737">
        <v>0.6094717766688369</v>
      </c>
      <c r="C737" s="14">
        <f>IF(Table1[[#This Row],[WoodDeckSF]]&gt;0,1,0)</f>
        <v>0</v>
      </c>
      <c r="D737" t="str">
        <f t="shared" si="11"/>
        <v>group Y</v>
      </c>
      <c r="E737" s="6">
        <v>163000</v>
      </c>
    </row>
    <row r="738" spans="1:5" x14ac:dyDescent="0.2">
      <c r="A738">
        <v>737</v>
      </c>
      <c r="B738">
        <v>0.22214364244107931</v>
      </c>
      <c r="C738" s="14">
        <f>IF(Table1[[#This Row],[WoodDeckSF]]&gt;0,1,0)</f>
        <v>0</v>
      </c>
      <c r="D738" t="str">
        <f t="shared" si="11"/>
        <v>group X</v>
      </c>
      <c r="E738" s="6">
        <v>93500</v>
      </c>
    </row>
    <row r="739" spans="1:5" x14ac:dyDescent="0.2">
      <c r="A739">
        <v>738</v>
      </c>
      <c r="B739">
        <v>0.63633383304456659</v>
      </c>
      <c r="C739" s="14">
        <f>IF(Table1[[#This Row],[WoodDeckSF]]&gt;0,1,0)</f>
        <v>0</v>
      </c>
      <c r="D739" t="str">
        <f t="shared" si="11"/>
        <v>group Y</v>
      </c>
      <c r="E739" s="6">
        <v>239900</v>
      </c>
    </row>
    <row r="740" spans="1:5" x14ac:dyDescent="0.2">
      <c r="A740">
        <v>739</v>
      </c>
      <c r="B740">
        <v>0.81491539251065226</v>
      </c>
      <c r="C740" s="14">
        <f>IF(Table1[[#This Row],[WoodDeckSF]]&gt;0,1,0)</f>
        <v>1</v>
      </c>
      <c r="D740" t="str">
        <f t="shared" si="11"/>
        <v>group Y</v>
      </c>
      <c r="E740" s="6">
        <v>179000</v>
      </c>
    </row>
    <row r="741" spans="1:5" x14ac:dyDescent="0.2">
      <c r="A741">
        <v>740</v>
      </c>
      <c r="B741">
        <v>0.33908599385581029</v>
      </c>
      <c r="C741" s="14">
        <f>IF(Table1[[#This Row],[WoodDeckSF]]&gt;0,1,0)</f>
        <v>1</v>
      </c>
      <c r="D741" t="str">
        <f t="shared" si="11"/>
        <v>group X</v>
      </c>
      <c r="E741" s="6">
        <v>190000</v>
      </c>
    </row>
    <row r="742" spans="1:5" x14ac:dyDescent="0.2">
      <c r="A742">
        <v>741</v>
      </c>
      <c r="B742">
        <v>3.2025308465088886E-2</v>
      </c>
      <c r="C742" s="14">
        <f>IF(Table1[[#This Row],[WoodDeckSF]]&gt;0,1,0)</f>
        <v>1</v>
      </c>
      <c r="D742" t="str">
        <f t="shared" si="11"/>
        <v>group X</v>
      </c>
      <c r="E742" s="6">
        <v>132000</v>
      </c>
    </row>
    <row r="743" spans="1:5" x14ac:dyDescent="0.2">
      <c r="A743">
        <v>742</v>
      </c>
      <c r="B743">
        <v>0.82717923814551164</v>
      </c>
      <c r="C743" s="14">
        <f>IF(Table1[[#This Row],[WoodDeckSF]]&gt;0,1,0)</f>
        <v>1</v>
      </c>
      <c r="D743" t="str">
        <f t="shared" si="11"/>
        <v>group Y</v>
      </c>
      <c r="E743" s="6">
        <v>142000</v>
      </c>
    </row>
    <row r="744" spans="1:5" x14ac:dyDescent="0.2">
      <c r="A744">
        <v>743</v>
      </c>
      <c r="B744">
        <v>0.27012464748078213</v>
      </c>
      <c r="C744" s="14">
        <f>IF(Table1[[#This Row],[WoodDeckSF]]&gt;0,1,0)</f>
        <v>1</v>
      </c>
      <c r="D744" t="str">
        <f t="shared" si="11"/>
        <v>group X</v>
      </c>
      <c r="E744" s="6">
        <v>179000</v>
      </c>
    </row>
    <row r="745" spans="1:5" x14ac:dyDescent="0.2">
      <c r="A745">
        <v>744</v>
      </c>
      <c r="B745">
        <v>0.71254787421084365</v>
      </c>
      <c r="C745" s="14">
        <f>IF(Table1[[#This Row],[WoodDeckSF]]&gt;0,1,0)</f>
        <v>1</v>
      </c>
      <c r="D745" t="str">
        <f t="shared" si="11"/>
        <v>group Y</v>
      </c>
      <c r="E745" s="6">
        <v>175000</v>
      </c>
    </row>
    <row r="746" spans="1:5" x14ac:dyDescent="0.2">
      <c r="A746">
        <v>745</v>
      </c>
      <c r="B746">
        <v>0.3029932728510728</v>
      </c>
      <c r="C746" s="14">
        <f>IF(Table1[[#This Row],[WoodDeckSF]]&gt;0,1,0)</f>
        <v>1</v>
      </c>
      <c r="D746" t="str">
        <f t="shared" si="11"/>
        <v>group X</v>
      </c>
      <c r="E746" s="6">
        <v>180000</v>
      </c>
    </row>
    <row r="747" spans="1:5" x14ac:dyDescent="0.2">
      <c r="A747">
        <v>746</v>
      </c>
      <c r="B747">
        <v>0.91621600066515807</v>
      </c>
      <c r="C747" s="14">
        <f>IF(Table1[[#This Row],[WoodDeckSF]]&gt;0,1,0)</f>
        <v>0</v>
      </c>
      <c r="D747" t="str">
        <f t="shared" si="11"/>
        <v>group Y</v>
      </c>
      <c r="E747" s="6">
        <v>299800</v>
      </c>
    </row>
    <row r="748" spans="1:5" x14ac:dyDescent="0.2">
      <c r="A748">
        <v>747</v>
      </c>
      <c r="B748">
        <v>0.12705061705153287</v>
      </c>
      <c r="C748" s="14">
        <f>IF(Table1[[#This Row],[WoodDeckSF]]&gt;0,1,0)</f>
        <v>1</v>
      </c>
      <c r="D748" t="str">
        <f t="shared" si="11"/>
        <v>group X</v>
      </c>
      <c r="E748" s="6">
        <v>236000</v>
      </c>
    </row>
    <row r="749" spans="1:5" x14ac:dyDescent="0.2">
      <c r="A749">
        <v>748</v>
      </c>
      <c r="B749">
        <v>6.6007202780697605E-2</v>
      </c>
      <c r="C749" s="14">
        <f>IF(Table1[[#This Row],[WoodDeckSF]]&gt;0,1,0)</f>
        <v>1</v>
      </c>
      <c r="D749" t="str">
        <f t="shared" si="11"/>
        <v>group X</v>
      </c>
      <c r="E749" s="6">
        <v>265979</v>
      </c>
    </row>
    <row r="750" spans="1:5" x14ac:dyDescent="0.2">
      <c r="A750">
        <v>749</v>
      </c>
      <c r="B750">
        <v>0.43444023843339341</v>
      </c>
      <c r="C750" s="14">
        <f>IF(Table1[[#This Row],[WoodDeckSF]]&gt;0,1,0)</f>
        <v>1</v>
      </c>
      <c r="D750" t="str">
        <f t="shared" si="11"/>
        <v>group X</v>
      </c>
      <c r="E750" s="6">
        <v>260400</v>
      </c>
    </row>
    <row r="751" spans="1:5" x14ac:dyDescent="0.2">
      <c r="A751">
        <v>750</v>
      </c>
      <c r="B751">
        <v>0.38845012945866542</v>
      </c>
      <c r="C751" s="14">
        <f>IF(Table1[[#This Row],[WoodDeckSF]]&gt;0,1,0)</f>
        <v>1</v>
      </c>
      <c r="D751" t="str">
        <f t="shared" si="11"/>
        <v>group X</v>
      </c>
      <c r="E751" s="6">
        <v>98000</v>
      </c>
    </row>
    <row r="752" spans="1:5" x14ac:dyDescent="0.2">
      <c r="A752">
        <v>751</v>
      </c>
      <c r="B752">
        <v>0.94440175103030799</v>
      </c>
      <c r="C752" s="14">
        <f>IF(Table1[[#This Row],[WoodDeckSF]]&gt;0,1,0)</f>
        <v>0</v>
      </c>
      <c r="D752" t="str">
        <f t="shared" si="11"/>
        <v>group Y</v>
      </c>
      <c r="E752" s="6">
        <v>96500</v>
      </c>
    </row>
    <row r="753" spans="1:5" x14ac:dyDescent="0.2">
      <c r="A753">
        <v>752</v>
      </c>
      <c r="B753">
        <v>0.19853988850209658</v>
      </c>
      <c r="C753" s="14">
        <f>IF(Table1[[#This Row],[WoodDeckSF]]&gt;0,1,0)</f>
        <v>0</v>
      </c>
      <c r="D753" t="str">
        <f t="shared" si="11"/>
        <v>group X</v>
      </c>
      <c r="E753" s="6">
        <v>162000</v>
      </c>
    </row>
    <row r="754" spans="1:5" x14ac:dyDescent="0.2">
      <c r="A754">
        <v>753</v>
      </c>
      <c r="B754">
        <v>0.26360688903419682</v>
      </c>
      <c r="C754" s="14">
        <f>IF(Table1[[#This Row],[WoodDeckSF]]&gt;0,1,0)</f>
        <v>1</v>
      </c>
      <c r="D754" t="str">
        <f t="shared" si="11"/>
        <v>group X</v>
      </c>
      <c r="E754" s="6">
        <v>217000</v>
      </c>
    </row>
    <row r="755" spans="1:5" x14ac:dyDescent="0.2">
      <c r="A755">
        <v>754</v>
      </c>
      <c r="B755">
        <v>0.55110541057219486</v>
      </c>
      <c r="C755" s="14">
        <f>IF(Table1[[#This Row],[WoodDeckSF]]&gt;0,1,0)</f>
        <v>1</v>
      </c>
      <c r="D755" t="str">
        <f t="shared" si="11"/>
        <v>group Y</v>
      </c>
      <c r="E755" s="6">
        <v>275500</v>
      </c>
    </row>
    <row r="756" spans="1:5" x14ac:dyDescent="0.2">
      <c r="A756">
        <v>755</v>
      </c>
      <c r="B756">
        <v>8.5998225546787266E-2</v>
      </c>
      <c r="C756" s="14">
        <f>IF(Table1[[#This Row],[WoodDeckSF]]&gt;0,1,0)</f>
        <v>1</v>
      </c>
      <c r="D756" t="str">
        <f t="shared" si="11"/>
        <v>group X</v>
      </c>
      <c r="E756" s="6">
        <v>156000</v>
      </c>
    </row>
    <row r="757" spans="1:5" x14ac:dyDescent="0.2">
      <c r="A757">
        <v>756</v>
      </c>
      <c r="B757">
        <v>0.28756337976931945</v>
      </c>
      <c r="C757" s="14">
        <f>IF(Table1[[#This Row],[WoodDeckSF]]&gt;0,1,0)</f>
        <v>0</v>
      </c>
      <c r="D757" t="str">
        <f t="shared" si="11"/>
        <v>group X</v>
      </c>
      <c r="E757" s="6">
        <v>172500</v>
      </c>
    </row>
    <row r="758" spans="1:5" x14ac:dyDescent="0.2">
      <c r="A758">
        <v>757</v>
      </c>
      <c r="B758">
        <v>0.25229828152629119</v>
      </c>
      <c r="C758" s="14">
        <f>IF(Table1[[#This Row],[WoodDeckSF]]&gt;0,1,0)</f>
        <v>1</v>
      </c>
      <c r="D758" t="str">
        <f t="shared" si="11"/>
        <v>group X</v>
      </c>
      <c r="E758" s="6">
        <v>212000</v>
      </c>
    </row>
    <row r="759" spans="1:5" x14ac:dyDescent="0.2">
      <c r="A759">
        <v>758</v>
      </c>
      <c r="B759">
        <v>0.4125453892732015</v>
      </c>
      <c r="C759" s="14">
        <f>IF(Table1[[#This Row],[WoodDeckSF]]&gt;0,1,0)</f>
        <v>1</v>
      </c>
      <c r="D759" t="str">
        <f t="shared" si="11"/>
        <v>group X</v>
      </c>
      <c r="E759" s="6">
        <v>158900</v>
      </c>
    </row>
    <row r="760" spans="1:5" x14ac:dyDescent="0.2">
      <c r="A760">
        <v>759</v>
      </c>
      <c r="B760">
        <v>0.71766330944125512</v>
      </c>
      <c r="C760" s="14">
        <f>IF(Table1[[#This Row],[WoodDeckSF]]&gt;0,1,0)</f>
        <v>0</v>
      </c>
      <c r="D760" t="str">
        <f t="shared" si="11"/>
        <v>group Y</v>
      </c>
      <c r="E760" s="6">
        <v>179400</v>
      </c>
    </row>
    <row r="761" spans="1:5" x14ac:dyDescent="0.2">
      <c r="A761">
        <v>760</v>
      </c>
      <c r="B761">
        <v>0.20198228177153821</v>
      </c>
      <c r="C761" s="14">
        <f>IF(Table1[[#This Row],[WoodDeckSF]]&gt;0,1,0)</f>
        <v>1</v>
      </c>
      <c r="D761" t="str">
        <f t="shared" si="11"/>
        <v>group X</v>
      </c>
      <c r="E761" s="6">
        <v>290000</v>
      </c>
    </row>
    <row r="762" spans="1:5" x14ac:dyDescent="0.2">
      <c r="A762">
        <v>761</v>
      </c>
      <c r="B762">
        <v>4.900312202670587E-2</v>
      </c>
      <c r="C762" s="14">
        <f>IF(Table1[[#This Row],[WoodDeckSF]]&gt;0,1,0)</f>
        <v>0</v>
      </c>
      <c r="D762" t="str">
        <f t="shared" si="11"/>
        <v>group X</v>
      </c>
      <c r="E762" s="6">
        <v>127500</v>
      </c>
    </row>
    <row r="763" spans="1:5" x14ac:dyDescent="0.2">
      <c r="A763">
        <v>762</v>
      </c>
      <c r="B763">
        <v>0.73565610400125647</v>
      </c>
      <c r="C763" s="14">
        <f>IF(Table1[[#This Row],[WoodDeckSF]]&gt;0,1,0)</f>
        <v>0</v>
      </c>
      <c r="D763" t="str">
        <f t="shared" si="11"/>
        <v>group Y</v>
      </c>
      <c r="E763" s="6">
        <v>100000</v>
      </c>
    </row>
    <row r="764" spans="1:5" x14ac:dyDescent="0.2">
      <c r="A764">
        <v>763</v>
      </c>
      <c r="B764">
        <v>0.9042283321303547</v>
      </c>
      <c r="C764" s="14">
        <f>IF(Table1[[#This Row],[WoodDeckSF]]&gt;0,1,0)</f>
        <v>1</v>
      </c>
      <c r="D764" t="str">
        <f t="shared" si="11"/>
        <v>group Y</v>
      </c>
      <c r="E764" s="6">
        <v>215200</v>
      </c>
    </row>
    <row r="765" spans="1:5" x14ac:dyDescent="0.2">
      <c r="A765">
        <v>764</v>
      </c>
      <c r="B765">
        <v>0.10757714448233446</v>
      </c>
      <c r="C765" s="14">
        <f>IF(Table1[[#This Row],[WoodDeckSF]]&gt;0,1,0)</f>
        <v>0</v>
      </c>
      <c r="D765" t="str">
        <f t="shared" si="11"/>
        <v>group X</v>
      </c>
      <c r="E765" s="6">
        <v>337000</v>
      </c>
    </row>
    <row r="766" spans="1:5" x14ac:dyDescent="0.2">
      <c r="A766">
        <v>765</v>
      </c>
      <c r="B766">
        <v>0.28592908340706391</v>
      </c>
      <c r="C766" s="14">
        <f>IF(Table1[[#This Row],[WoodDeckSF]]&gt;0,1,0)</f>
        <v>0</v>
      </c>
      <c r="D766" t="str">
        <f t="shared" si="11"/>
        <v>group X</v>
      </c>
      <c r="E766" s="6">
        <v>270000</v>
      </c>
    </row>
    <row r="767" spans="1:5" x14ac:dyDescent="0.2">
      <c r="A767">
        <v>766</v>
      </c>
      <c r="B767">
        <v>0.43920643103054358</v>
      </c>
      <c r="C767" s="14">
        <f>IF(Table1[[#This Row],[WoodDeckSF]]&gt;0,1,0)</f>
        <v>0</v>
      </c>
      <c r="D767" t="str">
        <f t="shared" si="11"/>
        <v>group X</v>
      </c>
      <c r="E767" s="6">
        <v>264132</v>
      </c>
    </row>
    <row r="768" spans="1:5" x14ac:dyDescent="0.2">
      <c r="A768">
        <v>767</v>
      </c>
      <c r="B768">
        <v>0.26543913355780246</v>
      </c>
      <c r="C768" s="14">
        <f>IF(Table1[[#This Row],[WoodDeckSF]]&gt;0,1,0)</f>
        <v>1</v>
      </c>
      <c r="D768" t="str">
        <f t="shared" si="11"/>
        <v>group X</v>
      </c>
      <c r="E768" s="6">
        <v>196500</v>
      </c>
    </row>
    <row r="769" spans="1:5" x14ac:dyDescent="0.2">
      <c r="A769">
        <v>768</v>
      </c>
      <c r="B769">
        <v>0.36201944377097517</v>
      </c>
      <c r="C769" s="14">
        <f>IF(Table1[[#This Row],[WoodDeckSF]]&gt;0,1,0)</f>
        <v>1</v>
      </c>
      <c r="D769" t="str">
        <f t="shared" si="11"/>
        <v>group X</v>
      </c>
      <c r="E769" s="6">
        <v>160000</v>
      </c>
    </row>
    <row r="770" spans="1:5" x14ac:dyDescent="0.2">
      <c r="A770">
        <v>769</v>
      </c>
      <c r="B770">
        <v>0.28108871490818121</v>
      </c>
      <c r="C770" s="14">
        <f>IF(Table1[[#This Row],[WoodDeckSF]]&gt;0,1,0)</f>
        <v>1</v>
      </c>
      <c r="D770" t="str">
        <f t="shared" si="11"/>
        <v>group X</v>
      </c>
      <c r="E770" s="6">
        <v>216837</v>
      </c>
    </row>
    <row r="771" spans="1:5" x14ac:dyDescent="0.2">
      <c r="A771">
        <v>770</v>
      </c>
      <c r="B771">
        <v>8.478574267297545E-2</v>
      </c>
      <c r="C771" s="14">
        <f>IF(Table1[[#This Row],[WoodDeckSF]]&gt;0,1,0)</f>
        <v>1</v>
      </c>
      <c r="D771" t="str">
        <f t="shared" ref="D771:D834" si="12">IF(B771&lt;0.5,"group X", "group Y")</f>
        <v>group X</v>
      </c>
      <c r="E771" s="6">
        <v>538000</v>
      </c>
    </row>
    <row r="772" spans="1:5" x14ac:dyDescent="0.2">
      <c r="A772">
        <v>771</v>
      </c>
      <c r="B772">
        <v>0.8822202989513509</v>
      </c>
      <c r="C772" s="14">
        <f>IF(Table1[[#This Row],[WoodDeckSF]]&gt;0,1,0)</f>
        <v>1</v>
      </c>
      <c r="D772" t="str">
        <f t="shared" si="12"/>
        <v>group Y</v>
      </c>
      <c r="E772" s="6">
        <v>134900</v>
      </c>
    </row>
    <row r="773" spans="1:5" x14ac:dyDescent="0.2">
      <c r="A773">
        <v>772</v>
      </c>
      <c r="B773">
        <v>3.1391106053150875E-2</v>
      </c>
      <c r="C773" s="14">
        <f>IF(Table1[[#This Row],[WoodDeckSF]]&gt;0,1,0)</f>
        <v>0</v>
      </c>
      <c r="D773" t="str">
        <f t="shared" si="12"/>
        <v>group X</v>
      </c>
      <c r="E773" s="6">
        <v>102000</v>
      </c>
    </row>
    <row r="774" spans="1:5" x14ac:dyDescent="0.2">
      <c r="A774">
        <v>773</v>
      </c>
      <c r="B774">
        <v>0.79060608697680013</v>
      </c>
      <c r="C774" s="14">
        <f>IF(Table1[[#This Row],[WoodDeckSF]]&gt;0,1,0)</f>
        <v>1</v>
      </c>
      <c r="D774" t="str">
        <f t="shared" si="12"/>
        <v>group Y</v>
      </c>
      <c r="E774" s="6">
        <v>107000</v>
      </c>
    </row>
    <row r="775" spans="1:5" x14ac:dyDescent="0.2">
      <c r="A775">
        <v>774</v>
      </c>
      <c r="B775">
        <v>0.95488288489831408</v>
      </c>
      <c r="C775" s="14">
        <f>IF(Table1[[#This Row],[WoodDeckSF]]&gt;0,1,0)</f>
        <v>0</v>
      </c>
      <c r="D775" t="str">
        <f t="shared" si="12"/>
        <v>group Y</v>
      </c>
      <c r="E775" s="6">
        <v>114500</v>
      </c>
    </row>
    <row r="776" spans="1:5" x14ac:dyDescent="0.2">
      <c r="A776">
        <v>775</v>
      </c>
      <c r="B776">
        <v>0.53111488548983243</v>
      </c>
      <c r="C776" s="14">
        <f>IF(Table1[[#This Row],[WoodDeckSF]]&gt;0,1,0)</f>
        <v>1</v>
      </c>
      <c r="D776" t="str">
        <f t="shared" si="12"/>
        <v>group Y</v>
      </c>
      <c r="E776" s="6">
        <v>395000</v>
      </c>
    </row>
    <row r="777" spans="1:5" x14ac:dyDescent="0.2">
      <c r="A777">
        <v>776</v>
      </c>
      <c r="B777">
        <v>0.38634198637061934</v>
      </c>
      <c r="C777" s="14">
        <f>IF(Table1[[#This Row],[WoodDeckSF]]&gt;0,1,0)</f>
        <v>0</v>
      </c>
      <c r="D777" t="str">
        <f t="shared" si="12"/>
        <v>group X</v>
      </c>
      <c r="E777" s="6">
        <v>162000</v>
      </c>
    </row>
    <row r="778" spans="1:5" x14ac:dyDescent="0.2">
      <c r="A778">
        <v>777</v>
      </c>
      <c r="B778">
        <v>0.26427594585979819</v>
      </c>
      <c r="C778" s="14">
        <f>IF(Table1[[#This Row],[WoodDeckSF]]&gt;0,1,0)</f>
        <v>1</v>
      </c>
      <c r="D778" t="str">
        <f t="shared" si="12"/>
        <v>group X</v>
      </c>
      <c r="E778" s="6">
        <v>221500</v>
      </c>
    </row>
    <row r="779" spans="1:5" x14ac:dyDescent="0.2">
      <c r="A779">
        <v>778</v>
      </c>
      <c r="B779">
        <v>0.31485567342466303</v>
      </c>
      <c r="C779" s="14">
        <f>IF(Table1[[#This Row],[WoodDeckSF]]&gt;0,1,0)</f>
        <v>1</v>
      </c>
      <c r="D779" t="str">
        <f t="shared" si="12"/>
        <v>group X</v>
      </c>
      <c r="E779" s="6">
        <v>142500</v>
      </c>
    </row>
    <row r="780" spans="1:5" x14ac:dyDescent="0.2">
      <c r="A780">
        <v>779</v>
      </c>
      <c r="B780">
        <v>0.5514197861790725</v>
      </c>
      <c r="C780" s="14">
        <f>IF(Table1[[#This Row],[WoodDeckSF]]&gt;0,1,0)</f>
        <v>0</v>
      </c>
      <c r="D780" t="str">
        <f t="shared" si="12"/>
        <v>group Y</v>
      </c>
      <c r="E780" s="6">
        <v>144000</v>
      </c>
    </row>
    <row r="781" spans="1:5" x14ac:dyDescent="0.2">
      <c r="A781">
        <v>780</v>
      </c>
      <c r="B781">
        <v>0.45188023255292331</v>
      </c>
      <c r="C781" s="14">
        <f>IF(Table1[[#This Row],[WoodDeckSF]]&gt;0,1,0)</f>
        <v>0</v>
      </c>
      <c r="D781" t="str">
        <f t="shared" si="12"/>
        <v>group X</v>
      </c>
      <c r="E781" s="6">
        <v>135000</v>
      </c>
    </row>
    <row r="782" spans="1:5" x14ac:dyDescent="0.2">
      <c r="A782">
        <v>781</v>
      </c>
      <c r="B782">
        <v>0.17238667826627785</v>
      </c>
      <c r="C782" s="14">
        <f>IF(Table1[[#This Row],[WoodDeckSF]]&gt;0,1,0)</f>
        <v>1</v>
      </c>
      <c r="D782" t="str">
        <f t="shared" si="12"/>
        <v>group X</v>
      </c>
      <c r="E782" s="6">
        <v>176000</v>
      </c>
    </row>
    <row r="783" spans="1:5" x14ac:dyDescent="0.2">
      <c r="A783">
        <v>782</v>
      </c>
      <c r="B783">
        <v>0.52440743130458523</v>
      </c>
      <c r="C783" s="14">
        <f>IF(Table1[[#This Row],[WoodDeckSF]]&gt;0,1,0)</f>
        <v>0</v>
      </c>
      <c r="D783" t="str">
        <f t="shared" si="12"/>
        <v>group Y</v>
      </c>
      <c r="E783" s="6">
        <v>175900</v>
      </c>
    </row>
    <row r="784" spans="1:5" x14ac:dyDescent="0.2">
      <c r="A784">
        <v>783</v>
      </c>
      <c r="B784">
        <v>0.4253291332478748</v>
      </c>
      <c r="C784" s="14">
        <f>IF(Table1[[#This Row],[WoodDeckSF]]&gt;0,1,0)</f>
        <v>0</v>
      </c>
      <c r="D784" t="str">
        <f t="shared" si="12"/>
        <v>group X</v>
      </c>
      <c r="E784" s="6">
        <v>187100</v>
      </c>
    </row>
    <row r="785" spans="1:5" x14ac:dyDescent="0.2">
      <c r="A785">
        <v>784</v>
      </c>
      <c r="B785">
        <v>4.8313103336618646E-2</v>
      </c>
      <c r="C785" s="14">
        <f>IF(Table1[[#This Row],[WoodDeckSF]]&gt;0,1,0)</f>
        <v>1</v>
      </c>
      <c r="D785" t="str">
        <f t="shared" si="12"/>
        <v>group X</v>
      </c>
      <c r="E785" s="6">
        <v>165500</v>
      </c>
    </row>
    <row r="786" spans="1:5" x14ac:dyDescent="0.2">
      <c r="A786">
        <v>785</v>
      </c>
      <c r="B786">
        <v>0.41258152707479978</v>
      </c>
      <c r="C786" s="14">
        <f>IF(Table1[[#This Row],[WoodDeckSF]]&gt;0,1,0)</f>
        <v>0</v>
      </c>
      <c r="D786" t="str">
        <f t="shared" si="12"/>
        <v>group X</v>
      </c>
      <c r="E786" s="6">
        <v>128000</v>
      </c>
    </row>
    <row r="787" spans="1:5" x14ac:dyDescent="0.2">
      <c r="A787">
        <v>786</v>
      </c>
      <c r="B787">
        <v>0.65195887210260428</v>
      </c>
      <c r="C787" s="14">
        <f>IF(Table1[[#This Row],[WoodDeckSF]]&gt;0,1,0)</f>
        <v>0</v>
      </c>
      <c r="D787" t="str">
        <f t="shared" si="12"/>
        <v>group Y</v>
      </c>
      <c r="E787" s="6">
        <v>161500</v>
      </c>
    </row>
    <row r="788" spans="1:5" x14ac:dyDescent="0.2">
      <c r="A788">
        <v>787</v>
      </c>
      <c r="B788">
        <v>0.98039753342452607</v>
      </c>
      <c r="C788" s="14">
        <f>IF(Table1[[#This Row],[WoodDeckSF]]&gt;0,1,0)</f>
        <v>0</v>
      </c>
      <c r="D788" t="str">
        <f t="shared" si="12"/>
        <v>group Y</v>
      </c>
      <c r="E788" s="6">
        <v>139000</v>
      </c>
    </row>
    <row r="789" spans="1:5" x14ac:dyDescent="0.2">
      <c r="A789">
        <v>788</v>
      </c>
      <c r="B789">
        <v>0.872424148123495</v>
      </c>
      <c r="C789" s="14">
        <f>IF(Table1[[#This Row],[WoodDeckSF]]&gt;0,1,0)</f>
        <v>0</v>
      </c>
      <c r="D789" t="str">
        <f t="shared" si="12"/>
        <v>group Y</v>
      </c>
      <c r="E789" s="6">
        <v>233000</v>
      </c>
    </row>
    <row r="790" spans="1:5" x14ac:dyDescent="0.2">
      <c r="A790">
        <v>789</v>
      </c>
      <c r="B790">
        <v>0.81587446806380426</v>
      </c>
      <c r="C790" s="14">
        <f>IF(Table1[[#This Row],[WoodDeckSF]]&gt;0,1,0)</f>
        <v>0</v>
      </c>
      <c r="D790" t="str">
        <f t="shared" si="12"/>
        <v>group Y</v>
      </c>
      <c r="E790" s="6">
        <v>107900</v>
      </c>
    </row>
    <row r="791" spans="1:5" x14ac:dyDescent="0.2">
      <c r="A791">
        <v>790</v>
      </c>
      <c r="B791">
        <v>0.23397638425992773</v>
      </c>
      <c r="C791" s="14">
        <f>IF(Table1[[#This Row],[WoodDeckSF]]&gt;0,1,0)</f>
        <v>1</v>
      </c>
      <c r="D791" t="str">
        <f t="shared" si="12"/>
        <v>group X</v>
      </c>
      <c r="E791" s="6">
        <v>187500</v>
      </c>
    </row>
    <row r="792" spans="1:5" x14ac:dyDescent="0.2">
      <c r="A792">
        <v>791</v>
      </c>
      <c r="B792">
        <v>0.62678841288351173</v>
      </c>
      <c r="C792" s="14">
        <f>IF(Table1[[#This Row],[WoodDeckSF]]&gt;0,1,0)</f>
        <v>1</v>
      </c>
      <c r="D792" t="str">
        <f t="shared" si="12"/>
        <v>group Y</v>
      </c>
      <c r="E792" s="6">
        <v>160200</v>
      </c>
    </row>
    <row r="793" spans="1:5" x14ac:dyDescent="0.2">
      <c r="A793">
        <v>792</v>
      </c>
      <c r="B793">
        <v>0.29394195992346517</v>
      </c>
      <c r="C793" s="14">
        <f>IF(Table1[[#This Row],[WoodDeckSF]]&gt;0,1,0)</f>
        <v>1</v>
      </c>
      <c r="D793" t="str">
        <f t="shared" si="12"/>
        <v>group X</v>
      </c>
      <c r="E793" s="6">
        <v>146800</v>
      </c>
    </row>
    <row r="794" spans="1:5" x14ac:dyDescent="0.2">
      <c r="A794">
        <v>793</v>
      </c>
      <c r="B794">
        <v>0.8143976424757321</v>
      </c>
      <c r="C794" s="14">
        <f>IF(Table1[[#This Row],[WoodDeckSF]]&gt;0,1,0)</f>
        <v>1</v>
      </c>
      <c r="D794" t="str">
        <f t="shared" si="12"/>
        <v>group Y</v>
      </c>
      <c r="E794" s="6">
        <v>269790</v>
      </c>
    </row>
    <row r="795" spans="1:5" x14ac:dyDescent="0.2">
      <c r="A795">
        <v>794</v>
      </c>
      <c r="B795">
        <v>0.35113894223207509</v>
      </c>
      <c r="C795" s="14">
        <f>IF(Table1[[#This Row],[WoodDeckSF]]&gt;0,1,0)</f>
        <v>1</v>
      </c>
      <c r="D795" t="str">
        <f t="shared" si="12"/>
        <v>group X</v>
      </c>
      <c r="E795" s="6">
        <v>225000</v>
      </c>
    </row>
    <row r="796" spans="1:5" x14ac:dyDescent="0.2">
      <c r="A796">
        <v>795</v>
      </c>
      <c r="B796">
        <v>0.79123726317165355</v>
      </c>
      <c r="C796" s="14">
        <f>IF(Table1[[#This Row],[WoodDeckSF]]&gt;0,1,0)</f>
        <v>1</v>
      </c>
      <c r="D796" t="str">
        <f t="shared" si="12"/>
        <v>group Y</v>
      </c>
      <c r="E796" s="6">
        <v>194500</v>
      </c>
    </row>
    <row r="797" spans="1:5" x14ac:dyDescent="0.2">
      <c r="A797">
        <v>796</v>
      </c>
      <c r="B797">
        <v>0.85461560172683004</v>
      </c>
      <c r="C797" s="14">
        <f>IF(Table1[[#This Row],[WoodDeckSF]]&gt;0,1,0)</f>
        <v>0</v>
      </c>
      <c r="D797" t="str">
        <f t="shared" si="12"/>
        <v>group Y</v>
      </c>
      <c r="E797" s="6">
        <v>171000</v>
      </c>
    </row>
    <row r="798" spans="1:5" x14ac:dyDescent="0.2">
      <c r="A798">
        <v>797</v>
      </c>
      <c r="B798">
        <v>0.27734198920857467</v>
      </c>
      <c r="C798" s="14">
        <f>IF(Table1[[#This Row],[WoodDeckSF]]&gt;0,1,0)</f>
        <v>1</v>
      </c>
      <c r="D798" t="str">
        <f t="shared" si="12"/>
        <v>group X</v>
      </c>
      <c r="E798" s="6">
        <v>143500</v>
      </c>
    </row>
    <row r="799" spans="1:5" x14ac:dyDescent="0.2">
      <c r="A799">
        <v>798</v>
      </c>
      <c r="B799">
        <v>0.23030208553403109</v>
      </c>
      <c r="C799" s="14">
        <f>IF(Table1[[#This Row],[WoodDeckSF]]&gt;0,1,0)</f>
        <v>0</v>
      </c>
      <c r="D799" t="str">
        <f t="shared" si="12"/>
        <v>group X</v>
      </c>
      <c r="E799" s="6">
        <v>110000</v>
      </c>
    </row>
    <row r="800" spans="1:5" x14ac:dyDescent="0.2">
      <c r="A800">
        <v>799</v>
      </c>
      <c r="B800">
        <v>0.47746745881160002</v>
      </c>
      <c r="C800" s="14">
        <f>IF(Table1[[#This Row],[WoodDeckSF]]&gt;0,1,0)</f>
        <v>1</v>
      </c>
      <c r="D800" t="str">
        <f t="shared" si="12"/>
        <v>group X</v>
      </c>
      <c r="E800" s="6">
        <v>485000</v>
      </c>
    </row>
    <row r="801" spans="1:5" x14ac:dyDescent="0.2">
      <c r="A801">
        <v>800</v>
      </c>
      <c r="B801">
        <v>0.55797438628305807</v>
      </c>
      <c r="C801" s="14">
        <f>IF(Table1[[#This Row],[WoodDeckSF]]&gt;0,1,0)</f>
        <v>0</v>
      </c>
      <c r="D801" t="str">
        <f t="shared" si="12"/>
        <v>group Y</v>
      </c>
      <c r="E801" s="6">
        <v>175000</v>
      </c>
    </row>
    <row r="802" spans="1:5" x14ac:dyDescent="0.2">
      <c r="A802">
        <v>801</v>
      </c>
      <c r="B802">
        <v>0.29959019964698808</v>
      </c>
      <c r="C802" s="14">
        <f>IF(Table1[[#This Row],[WoodDeckSF]]&gt;0,1,0)</f>
        <v>1</v>
      </c>
      <c r="D802" t="str">
        <f t="shared" si="12"/>
        <v>group X</v>
      </c>
      <c r="E802" s="6">
        <v>200000</v>
      </c>
    </row>
    <row r="803" spans="1:5" x14ac:dyDescent="0.2">
      <c r="A803">
        <v>802</v>
      </c>
      <c r="B803">
        <v>0.10454018118014929</v>
      </c>
      <c r="C803" s="14">
        <f>IF(Table1[[#This Row],[WoodDeckSF]]&gt;0,1,0)</f>
        <v>0</v>
      </c>
      <c r="D803" t="str">
        <f t="shared" si="12"/>
        <v>group X</v>
      </c>
      <c r="E803" s="6">
        <v>109900</v>
      </c>
    </row>
    <row r="804" spans="1:5" x14ac:dyDescent="0.2">
      <c r="A804">
        <v>803</v>
      </c>
      <c r="B804">
        <v>0.96294715939108999</v>
      </c>
      <c r="C804" s="14">
        <f>IF(Table1[[#This Row],[WoodDeckSF]]&gt;0,1,0)</f>
        <v>1</v>
      </c>
      <c r="D804" t="str">
        <f t="shared" si="12"/>
        <v>group Y</v>
      </c>
      <c r="E804" s="6">
        <v>189000</v>
      </c>
    </row>
    <row r="805" spans="1:5" x14ac:dyDescent="0.2">
      <c r="A805">
        <v>804</v>
      </c>
      <c r="B805">
        <v>0.33458675754672107</v>
      </c>
      <c r="C805" s="14">
        <f>IF(Table1[[#This Row],[WoodDeckSF]]&gt;0,1,0)</f>
        <v>1</v>
      </c>
      <c r="D805" t="str">
        <f t="shared" si="12"/>
        <v>group X</v>
      </c>
      <c r="E805" s="6">
        <v>582933</v>
      </c>
    </row>
    <row r="806" spans="1:5" x14ac:dyDescent="0.2">
      <c r="A806">
        <v>805</v>
      </c>
      <c r="B806">
        <v>0.98649401280865623</v>
      </c>
      <c r="C806" s="14">
        <f>IF(Table1[[#This Row],[WoodDeckSF]]&gt;0,1,0)</f>
        <v>0</v>
      </c>
      <c r="D806" t="str">
        <f t="shared" si="12"/>
        <v>group Y</v>
      </c>
      <c r="E806" s="6">
        <v>118000</v>
      </c>
    </row>
    <row r="807" spans="1:5" x14ac:dyDescent="0.2">
      <c r="A807">
        <v>806</v>
      </c>
      <c r="B807">
        <v>0.66103728090239977</v>
      </c>
      <c r="C807" s="14">
        <f>IF(Table1[[#This Row],[WoodDeckSF]]&gt;0,1,0)</f>
        <v>0</v>
      </c>
      <c r="D807" t="str">
        <f t="shared" si="12"/>
        <v>group Y</v>
      </c>
      <c r="E807" s="6">
        <v>227680</v>
      </c>
    </row>
    <row r="808" spans="1:5" x14ac:dyDescent="0.2">
      <c r="A808">
        <v>807</v>
      </c>
      <c r="B808">
        <v>0.65752690333865826</v>
      </c>
      <c r="C808" s="14">
        <f>IF(Table1[[#This Row],[WoodDeckSF]]&gt;0,1,0)</f>
        <v>1</v>
      </c>
      <c r="D808" t="str">
        <f t="shared" si="12"/>
        <v>group Y</v>
      </c>
      <c r="E808" s="6">
        <v>135500</v>
      </c>
    </row>
    <row r="809" spans="1:5" x14ac:dyDescent="0.2">
      <c r="A809">
        <v>808</v>
      </c>
      <c r="B809">
        <v>0.97920726020905124</v>
      </c>
      <c r="C809" s="14">
        <f>IF(Table1[[#This Row],[WoodDeckSF]]&gt;0,1,0)</f>
        <v>0</v>
      </c>
      <c r="D809" t="str">
        <f t="shared" si="12"/>
        <v>group Y</v>
      </c>
      <c r="E809" s="6">
        <v>223500</v>
      </c>
    </row>
    <row r="810" spans="1:5" x14ac:dyDescent="0.2">
      <c r="A810">
        <v>809</v>
      </c>
      <c r="B810">
        <v>0.27867221807188236</v>
      </c>
      <c r="C810" s="14">
        <f>IF(Table1[[#This Row],[WoodDeckSF]]&gt;0,1,0)</f>
        <v>0</v>
      </c>
      <c r="D810" t="str">
        <f t="shared" si="12"/>
        <v>group X</v>
      </c>
      <c r="E810" s="6">
        <v>159950</v>
      </c>
    </row>
    <row r="811" spans="1:5" x14ac:dyDescent="0.2">
      <c r="A811">
        <v>810</v>
      </c>
      <c r="B811">
        <v>0.80443014355651732</v>
      </c>
      <c r="C811" s="14">
        <f>IF(Table1[[#This Row],[WoodDeckSF]]&gt;0,1,0)</f>
        <v>1</v>
      </c>
      <c r="D811" t="str">
        <f t="shared" si="12"/>
        <v>group Y</v>
      </c>
      <c r="E811" s="6">
        <v>106000</v>
      </c>
    </row>
    <row r="812" spans="1:5" x14ac:dyDescent="0.2">
      <c r="A812">
        <v>811</v>
      </c>
      <c r="B812">
        <v>0.12374883062984576</v>
      </c>
      <c r="C812" s="14">
        <f>IF(Table1[[#This Row],[WoodDeckSF]]&gt;0,1,0)</f>
        <v>1</v>
      </c>
      <c r="D812" t="str">
        <f t="shared" si="12"/>
        <v>group X</v>
      </c>
      <c r="E812" s="6">
        <v>181000</v>
      </c>
    </row>
    <row r="813" spans="1:5" x14ac:dyDescent="0.2">
      <c r="A813">
        <v>812</v>
      </c>
      <c r="B813">
        <v>0.82395493403235054</v>
      </c>
      <c r="C813" s="14">
        <f>IF(Table1[[#This Row],[WoodDeckSF]]&gt;0,1,0)</f>
        <v>1</v>
      </c>
      <c r="D813" t="str">
        <f t="shared" si="12"/>
        <v>group Y</v>
      </c>
      <c r="E813" s="6">
        <v>144500</v>
      </c>
    </row>
    <row r="814" spans="1:5" x14ac:dyDescent="0.2">
      <c r="A814">
        <v>813</v>
      </c>
      <c r="B814">
        <v>0.91357058684404568</v>
      </c>
      <c r="C814" s="14">
        <f>IF(Table1[[#This Row],[WoodDeckSF]]&gt;0,1,0)</f>
        <v>0</v>
      </c>
      <c r="D814" t="str">
        <f t="shared" si="12"/>
        <v>group Y</v>
      </c>
      <c r="E814" s="6">
        <v>55993</v>
      </c>
    </row>
    <row r="815" spans="1:5" x14ac:dyDescent="0.2">
      <c r="A815">
        <v>814</v>
      </c>
      <c r="B815">
        <v>0.83996271977564085</v>
      </c>
      <c r="C815" s="14">
        <f>IF(Table1[[#This Row],[WoodDeckSF]]&gt;0,1,0)</f>
        <v>0</v>
      </c>
      <c r="D815" t="str">
        <f t="shared" si="12"/>
        <v>group Y</v>
      </c>
      <c r="E815" s="6">
        <v>157900</v>
      </c>
    </row>
    <row r="816" spans="1:5" x14ac:dyDescent="0.2">
      <c r="A816">
        <v>815</v>
      </c>
      <c r="B816">
        <v>0.34736006435029942</v>
      </c>
      <c r="C816" s="14">
        <f>IF(Table1[[#This Row],[WoodDeckSF]]&gt;0,1,0)</f>
        <v>1</v>
      </c>
      <c r="D816" t="str">
        <f t="shared" si="12"/>
        <v>group X</v>
      </c>
      <c r="E816" s="6">
        <v>116000</v>
      </c>
    </row>
    <row r="817" spans="1:5" x14ac:dyDescent="0.2">
      <c r="A817">
        <v>816</v>
      </c>
      <c r="B817">
        <v>0.39660296017612506</v>
      </c>
      <c r="C817" s="14">
        <f>IF(Table1[[#This Row],[WoodDeckSF]]&gt;0,1,0)</f>
        <v>0</v>
      </c>
      <c r="D817" t="str">
        <f t="shared" si="12"/>
        <v>group X</v>
      </c>
      <c r="E817" s="6">
        <v>224900</v>
      </c>
    </row>
    <row r="818" spans="1:5" x14ac:dyDescent="0.2">
      <c r="A818">
        <v>817</v>
      </c>
      <c r="B818">
        <v>0.53531370732611738</v>
      </c>
      <c r="C818" s="14">
        <f>IF(Table1[[#This Row],[WoodDeckSF]]&gt;0,1,0)</f>
        <v>0</v>
      </c>
      <c r="D818" t="str">
        <f t="shared" si="12"/>
        <v>group Y</v>
      </c>
      <c r="E818" s="6">
        <v>137000</v>
      </c>
    </row>
    <row r="819" spans="1:5" x14ac:dyDescent="0.2">
      <c r="A819">
        <v>818</v>
      </c>
      <c r="B819">
        <v>0.58362496670973329</v>
      </c>
      <c r="C819" s="14">
        <f>IF(Table1[[#This Row],[WoodDeckSF]]&gt;0,1,0)</f>
        <v>1</v>
      </c>
      <c r="D819" t="str">
        <f t="shared" si="12"/>
        <v>group Y</v>
      </c>
      <c r="E819" s="6">
        <v>271000</v>
      </c>
    </row>
    <row r="820" spans="1:5" x14ac:dyDescent="0.2">
      <c r="A820">
        <v>819</v>
      </c>
      <c r="B820">
        <v>0.20738902316579277</v>
      </c>
      <c r="C820" s="14">
        <f>IF(Table1[[#This Row],[WoodDeckSF]]&gt;0,1,0)</f>
        <v>0</v>
      </c>
      <c r="D820" t="str">
        <f t="shared" si="12"/>
        <v>group X</v>
      </c>
      <c r="E820" s="6">
        <v>155000</v>
      </c>
    </row>
    <row r="821" spans="1:5" x14ac:dyDescent="0.2">
      <c r="A821">
        <v>820</v>
      </c>
      <c r="B821">
        <v>0.83812571483854315</v>
      </c>
      <c r="C821" s="14">
        <f>IF(Table1[[#This Row],[WoodDeckSF]]&gt;0,1,0)</f>
        <v>1</v>
      </c>
      <c r="D821" t="str">
        <f t="shared" si="12"/>
        <v>group Y</v>
      </c>
      <c r="E821" s="6">
        <v>224000</v>
      </c>
    </row>
    <row r="822" spans="1:5" x14ac:dyDescent="0.2">
      <c r="A822">
        <v>821</v>
      </c>
      <c r="B822">
        <v>0.1509799187928017</v>
      </c>
      <c r="C822" s="14">
        <f>IF(Table1[[#This Row],[WoodDeckSF]]&gt;0,1,0)</f>
        <v>0</v>
      </c>
      <c r="D822" t="str">
        <f t="shared" si="12"/>
        <v>group X</v>
      </c>
      <c r="E822" s="6">
        <v>183000</v>
      </c>
    </row>
    <row r="823" spans="1:5" x14ac:dyDescent="0.2">
      <c r="A823">
        <v>822</v>
      </c>
      <c r="B823">
        <v>0.2697803310631216</v>
      </c>
      <c r="C823" s="14">
        <f>IF(Table1[[#This Row],[WoodDeckSF]]&gt;0,1,0)</f>
        <v>0</v>
      </c>
      <c r="D823" t="str">
        <f t="shared" si="12"/>
        <v>group X</v>
      </c>
      <c r="E823" s="6">
        <v>93000</v>
      </c>
    </row>
    <row r="824" spans="1:5" x14ac:dyDescent="0.2">
      <c r="A824">
        <v>823</v>
      </c>
      <c r="B824">
        <v>0.2009193569576726</v>
      </c>
      <c r="C824" s="14">
        <f>IF(Table1[[#This Row],[WoodDeckSF]]&gt;0,1,0)</f>
        <v>1</v>
      </c>
      <c r="D824" t="str">
        <f t="shared" si="12"/>
        <v>group X</v>
      </c>
      <c r="E824" s="6">
        <v>225000</v>
      </c>
    </row>
    <row r="825" spans="1:5" x14ac:dyDescent="0.2">
      <c r="A825">
        <v>824</v>
      </c>
      <c r="B825">
        <v>0.20757909255223839</v>
      </c>
      <c r="C825" s="14">
        <f>IF(Table1[[#This Row],[WoodDeckSF]]&gt;0,1,0)</f>
        <v>1</v>
      </c>
      <c r="D825" t="str">
        <f t="shared" si="12"/>
        <v>group X</v>
      </c>
      <c r="E825" s="6">
        <v>139500</v>
      </c>
    </row>
    <row r="826" spans="1:5" x14ac:dyDescent="0.2">
      <c r="A826">
        <v>825</v>
      </c>
      <c r="B826">
        <v>0.78626648906709851</v>
      </c>
      <c r="C826" s="14">
        <f>IF(Table1[[#This Row],[WoodDeckSF]]&gt;0,1,0)</f>
        <v>0</v>
      </c>
      <c r="D826" t="str">
        <f t="shared" si="12"/>
        <v>group Y</v>
      </c>
      <c r="E826" s="6">
        <v>232600</v>
      </c>
    </row>
    <row r="827" spans="1:5" x14ac:dyDescent="0.2">
      <c r="A827">
        <v>826</v>
      </c>
      <c r="B827">
        <v>1.2518027953020594E-2</v>
      </c>
      <c r="C827" s="14">
        <f>IF(Table1[[#This Row],[WoodDeckSF]]&gt;0,1,0)</f>
        <v>1</v>
      </c>
      <c r="D827" t="str">
        <f t="shared" si="12"/>
        <v>group X</v>
      </c>
      <c r="E827" s="6">
        <v>385000</v>
      </c>
    </row>
    <row r="828" spans="1:5" x14ac:dyDescent="0.2">
      <c r="A828">
        <v>827</v>
      </c>
      <c r="B828">
        <v>0.85874230331329371</v>
      </c>
      <c r="C828" s="14">
        <f>IF(Table1[[#This Row],[WoodDeckSF]]&gt;0,1,0)</f>
        <v>0</v>
      </c>
      <c r="D828" t="str">
        <f t="shared" si="12"/>
        <v>group Y</v>
      </c>
      <c r="E828" s="6">
        <v>109500</v>
      </c>
    </row>
    <row r="829" spans="1:5" x14ac:dyDescent="0.2">
      <c r="A829">
        <v>828</v>
      </c>
      <c r="B829">
        <v>0.29594118419471971</v>
      </c>
      <c r="C829" s="14">
        <f>IF(Table1[[#This Row],[WoodDeckSF]]&gt;0,1,0)</f>
        <v>1</v>
      </c>
      <c r="D829" t="str">
        <f t="shared" si="12"/>
        <v>group X</v>
      </c>
      <c r="E829" s="6">
        <v>189000</v>
      </c>
    </row>
    <row r="830" spans="1:5" x14ac:dyDescent="0.2">
      <c r="A830">
        <v>829</v>
      </c>
      <c r="B830">
        <v>8.2732986259137498E-3</v>
      </c>
      <c r="C830" s="14">
        <f>IF(Table1[[#This Row],[WoodDeckSF]]&gt;0,1,0)</f>
        <v>1</v>
      </c>
      <c r="D830" t="str">
        <f t="shared" si="12"/>
        <v>group X</v>
      </c>
      <c r="E830" s="6">
        <v>185000</v>
      </c>
    </row>
    <row r="831" spans="1:5" x14ac:dyDescent="0.2">
      <c r="A831">
        <v>830</v>
      </c>
      <c r="B831">
        <v>0.14369693392365113</v>
      </c>
      <c r="C831" s="14">
        <f>IF(Table1[[#This Row],[WoodDeckSF]]&gt;0,1,0)</f>
        <v>0</v>
      </c>
      <c r="D831" t="str">
        <f t="shared" si="12"/>
        <v>group X</v>
      </c>
      <c r="E831" s="6">
        <v>147400</v>
      </c>
    </row>
    <row r="832" spans="1:5" x14ac:dyDescent="0.2">
      <c r="A832">
        <v>831</v>
      </c>
      <c r="B832">
        <v>0.60532723919152454</v>
      </c>
      <c r="C832" s="14">
        <f>IF(Table1[[#This Row],[WoodDeckSF]]&gt;0,1,0)</f>
        <v>0</v>
      </c>
      <c r="D832" t="str">
        <f t="shared" si="12"/>
        <v>group Y</v>
      </c>
      <c r="E832" s="6">
        <v>166000</v>
      </c>
    </row>
    <row r="833" spans="1:5" x14ac:dyDescent="0.2">
      <c r="A833">
        <v>832</v>
      </c>
      <c r="B833">
        <v>5.1779868607027435E-2</v>
      </c>
      <c r="C833" s="14">
        <f>IF(Table1[[#This Row],[WoodDeckSF]]&gt;0,1,0)</f>
        <v>0</v>
      </c>
      <c r="D833" t="str">
        <f t="shared" si="12"/>
        <v>group X</v>
      </c>
      <c r="E833" s="6">
        <v>151000</v>
      </c>
    </row>
    <row r="834" spans="1:5" x14ac:dyDescent="0.2">
      <c r="A834">
        <v>833</v>
      </c>
      <c r="B834">
        <v>0.31787908704215873</v>
      </c>
      <c r="C834" s="14">
        <f>IF(Table1[[#This Row],[WoodDeckSF]]&gt;0,1,0)</f>
        <v>1</v>
      </c>
      <c r="D834" t="str">
        <f t="shared" si="12"/>
        <v>group X</v>
      </c>
      <c r="E834" s="6">
        <v>237000</v>
      </c>
    </row>
    <row r="835" spans="1:5" x14ac:dyDescent="0.2">
      <c r="A835">
        <v>834</v>
      </c>
      <c r="B835">
        <v>0.79468283448180599</v>
      </c>
      <c r="C835" s="14">
        <f>IF(Table1[[#This Row],[WoodDeckSF]]&gt;0,1,0)</f>
        <v>0</v>
      </c>
      <c r="D835" t="str">
        <f t="shared" ref="D835:D898" si="13">IF(B835&lt;0.5,"group X", "group Y")</f>
        <v>group Y</v>
      </c>
      <c r="E835" s="6">
        <v>167000</v>
      </c>
    </row>
    <row r="836" spans="1:5" x14ac:dyDescent="0.2">
      <c r="A836">
        <v>835</v>
      </c>
      <c r="B836">
        <v>0.94429274401091212</v>
      </c>
      <c r="C836" s="14">
        <f>IF(Table1[[#This Row],[WoodDeckSF]]&gt;0,1,0)</f>
        <v>0</v>
      </c>
      <c r="D836" t="str">
        <f t="shared" si="13"/>
        <v>group Y</v>
      </c>
      <c r="E836" s="6">
        <v>139950</v>
      </c>
    </row>
    <row r="837" spans="1:5" x14ac:dyDescent="0.2">
      <c r="A837">
        <v>836</v>
      </c>
      <c r="B837">
        <v>0.38666070747926728</v>
      </c>
      <c r="C837" s="14">
        <f>IF(Table1[[#This Row],[WoodDeckSF]]&gt;0,1,0)</f>
        <v>1</v>
      </c>
      <c r="D837" t="str">
        <f t="shared" si="13"/>
        <v>group X</v>
      </c>
      <c r="E837" s="6">
        <v>128000</v>
      </c>
    </row>
    <row r="838" spans="1:5" x14ac:dyDescent="0.2">
      <c r="A838">
        <v>837</v>
      </c>
      <c r="B838">
        <v>0.40164995631189848</v>
      </c>
      <c r="C838" s="14">
        <f>IF(Table1[[#This Row],[WoodDeckSF]]&gt;0,1,0)</f>
        <v>0</v>
      </c>
      <c r="D838" t="str">
        <f t="shared" si="13"/>
        <v>group X</v>
      </c>
      <c r="E838" s="6">
        <v>153500</v>
      </c>
    </row>
    <row r="839" spans="1:5" x14ac:dyDescent="0.2">
      <c r="A839">
        <v>838</v>
      </c>
      <c r="B839">
        <v>0.26513966448787696</v>
      </c>
      <c r="C839" s="14">
        <f>IF(Table1[[#This Row],[WoodDeckSF]]&gt;0,1,0)</f>
        <v>0</v>
      </c>
      <c r="D839" t="str">
        <f t="shared" si="13"/>
        <v>group X</v>
      </c>
      <c r="E839" s="6">
        <v>100000</v>
      </c>
    </row>
    <row r="840" spans="1:5" x14ac:dyDescent="0.2">
      <c r="A840">
        <v>839</v>
      </c>
      <c r="B840">
        <v>0.50887041896390084</v>
      </c>
      <c r="C840" s="14">
        <f>IF(Table1[[#This Row],[WoodDeckSF]]&gt;0,1,0)</f>
        <v>1</v>
      </c>
      <c r="D840" t="str">
        <f t="shared" si="13"/>
        <v>group Y</v>
      </c>
      <c r="E840" s="6">
        <v>144000</v>
      </c>
    </row>
    <row r="841" spans="1:5" x14ac:dyDescent="0.2">
      <c r="A841">
        <v>840</v>
      </c>
      <c r="B841">
        <v>0.47626663174834005</v>
      </c>
      <c r="C841" s="14">
        <f>IF(Table1[[#This Row],[WoodDeckSF]]&gt;0,1,0)</f>
        <v>0</v>
      </c>
      <c r="D841" t="str">
        <f t="shared" si="13"/>
        <v>group X</v>
      </c>
      <c r="E841" s="6">
        <v>130500</v>
      </c>
    </row>
    <row r="842" spans="1:5" x14ac:dyDescent="0.2">
      <c r="A842">
        <v>841</v>
      </c>
      <c r="B842">
        <v>0.54519583309727992</v>
      </c>
      <c r="C842" s="14">
        <f>IF(Table1[[#This Row],[WoodDeckSF]]&gt;0,1,0)</f>
        <v>0</v>
      </c>
      <c r="D842" t="str">
        <f t="shared" si="13"/>
        <v>group Y</v>
      </c>
      <c r="E842" s="6">
        <v>140000</v>
      </c>
    </row>
    <row r="843" spans="1:5" x14ac:dyDescent="0.2">
      <c r="A843">
        <v>842</v>
      </c>
      <c r="B843">
        <v>0.81113395130029509</v>
      </c>
      <c r="C843" s="14">
        <f>IF(Table1[[#This Row],[WoodDeckSF]]&gt;0,1,0)</f>
        <v>1</v>
      </c>
      <c r="D843" t="str">
        <f t="shared" si="13"/>
        <v>group Y</v>
      </c>
      <c r="E843" s="6">
        <v>157500</v>
      </c>
    </row>
    <row r="844" spans="1:5" x14ac:dyDescent="0.2">
      <c r="A844">
        <v>843</v>
      </c>
      <c r="B844">
        <v>0.53655719935421464</v>
      </c>
      <c r="C844" s="14">
        <f>IF(Table1[[#This Row],[WoodDeckSF]]&gt;0,1,0)</f>
        <v>0</v>
      </c>
      <c r="D844" t="str">
        <f t="shared" si="13"/>
        <v>group Y</v>
      </c>
      <c r="E844" s="6">
        <v>174900</v>
      </c>
    </row>
    <row r="845" spans="1:5" x14ac:dyDescent="0.2">
      <c r="A845">
        <v>844</v>
      </c>
      <c r="B845">
        <v>0.82899705766760701</v>
      </c>
      <c r="C845" s="14">
        <f>IF(Table1[[#This Row],[WoodDeckSF]]&gt;0,1,0)</f>
        <v>0</v>
      </c>
      <c r="D845" t="str">
        <f t="shared" si="13"/>
        <v>group Y</v>
      </c>
      <c r="E845" s="6">
        <v>141000</v>
      </c>
    </row>
    <row r="846" spans="1:5" x14ac:dyDescent="0.2">
      <c r="A846">
        <v>845</v>
      </c>
      <c r="B846">
        <v>0.79581738287910897</v>
      </c>
      <c r="C846" s="14">
        <f>IF(Table1[[#This Row],[WoodDeckSF]]&gt;0,1,0)</f>
        <v>1</v>
      </c>
      <c r="D846" t="str">
        <f t="shared" si="13"/>
        <v>group Y</v>
      </c>
      <c r="E846" s="6">
        <v>153900</v>
      </c>
    </row>
    <row r="847" spans="1:5" x14ac:dyDescent="0.2">
      <c r="A847">
        <v>846</v>
      </c>
      <c r="B847">
        <v>0.41289596049726063</v>
      </c>
      <c r="C847" s="14">
        <f>IF(Table1[[#This Row],[WoodDeckSF]]&gt;0,1,0)</f>
        <v>0</v>
      </c>
      <c r="D847" t="str">
        <f t="shared" si="13"/>
        <v>group X</v>
      </c>
      <c r="E847" s="6">
        <v>171000</v>
      </c>
    </row>
    <row r="848" spans="1:5" x14ac:dyDescent="0.2">
      <c r="A848">
        <v>847</v>
      </c>
      <c r="B848">
        <v>0.48476148099605865</v>
      </c>
      <c r="C848" s="14">
        <f>IF(Table1[[#This Row],[WoodDeckSF]]&gt;0,1,0)</f>
        <v>1</v>
      </c>
      <c r="D848" t="str">
        <f t="shared" si="13"/>
        <v>group X</v>
      </c>
      <c r="E848" s="6">
        <v>213000</v>
      </c>
    </row>
    <row r="849" spans="1:5" x14ac:dyDescent="0.2">
      <c r="A849">
        <v>848</v>
      </c>
      <c r="B849">
        <v>0.46291722371532074</v>
      </c>
      <c r="C849" s="14">
        <f>IF(Table1[[#This Row],[WoodDeckSF]]&gt;0,1,0)</f>
        <v>0</v>
      </c>
      <c r="D849" t="str">
        <f t="shared" si="13"/>
        <v>group X</v>
      </c>
      <c r="E849" s="6">
        <v>133500</v>
      </c>
    </row>
    <row r="850" spans="1:5" x14ac:dyDescent="0.2">
      <c r="A850">
        <v>849</v>
      </c>
      <c r="B850">
        <v>0.78109170720242405</v>
      </c>
      <c r="C850" s="14">
        <f>IF(Table1[[#This Row],[WoodDeckSF]]&gt;0,1,0)</f>
        <v>1</v>
      </c>
      <c r="D850" t="str">
        <f t="shared" si="13"/>
        <v>group Y</v>
      </c>
      <c r="E850" s="6">
        <v>240000</v>
      </c>
    </row>
    <row r="851" spans="1:5" x14ac:dyDescent="0.2">
      <c r="A851">
        <v>850</v>
      </c>
      <c r="B851">
        <v>0.1406499955908519</v>
      </c>
      <c r="C851" s="14">
        <f>IF(Table1[[#This Row],[WoodDeckSF]]&gt;0,1,0)</f>
        <v>1</v>
      </c>
      <c r="D851" t="str">
        <f t="shared" si="13"/>
        <v>group X</v>
      </c>
      <c r="E851" s="6">
        <v>187000</v>
      </c>
    </row>
    <row r="852" spans="1:5" x14ac:dyDescent="0.2">
      <c r="A852">
        <v>851</v>
      </c>
      <c r="B852">
        <v>7.7509606185017565E-2</v>
      </c>
      <c r="C852" s="14">
        <f>IF(Table1[[#This Row],[WoodDeckSF]]&gt;0,1,0)</f>
        <v>1</v>
      </c>
      <c r="D852" t="str">
        <f t="shared" si="13"/>
        <v>group X</v>
      </c>
      <c r="E852" s="6">
        <v>131500</v>
      </c>
    </row>
    <row r="853" spans="1:5" x14ac:dyDescent="0.2">
      <c r="A853">
        <v>852</v>
      </c>
      <c r="B853">
        <v>0.11718519646280245</v>
      </c>
      <c r="C853" s="14">
        <f>IF(Table1[[#This Row],[WoodDeckSF]]&gt;0,1,0)</f>
        <v>1</v>
      </c>
      <c r="D853" t="str">
        <f t="shared" si="13"/>
        <v>group X</v>
      </c>
      <c r="E853" s="6">
        <v>215000</v>
      </c>
    </row>
    <row r="854" spans="1:5" x14ac:dyDescent="0.2">
      <c r="A854">
        <v>853</v>
      </c>
      <c r="B854">
        <v>0.58323774398163486</v>
      </c>
      <c r="C854" s="14">
        <f>IF(Table1[[#This Row],[WoodDeckSF]]&gt;0,1,0)</f>
        <v>0</v>
      </c>
      <c r="D854" t="str">
        <f t="shared" si="13"/>
        <v>group Y</v>
      </c>
      <c r="E854" s="6">
        <v>164000</v>
      </c>
    </row>
    <row r="855" spans="1:5" x14ac:dyDescent="0.2">
      <c r="A855">
        <v>854</v>
      </c>
      <c r="B855">
        <v>0.45019360211257298</v>
      </c>
      <c r="C855" s="14">
        <f>IF(Table1[[#This Row],[WoodDeckSF]]&gt;0,1,0)</f>
        <v>1</v>
      </c>
      <c r="D855" t="str">
        <f t="shared" si="13"/>
        <v>group X</v>
      </c>
      <c r="E855" s="6">
        <v>158000</v>
      </c>
    </row>
    <row r="856" spans="1:5" x14ac:dyDescent="0.2">
      <c r="A856">
        <v>855</v>
      </c>
      <c r="B856">
        <v>0.11946809143259429</v>
      </c>
      <c r="C856" s="14">
        <f>IF(Table1[[#This Row],[WoodDeckSF]]&gt;0,1,0)</f>
        <v>0</v>
      </c>
      <c r="D856" t="str">
        <f t="shared" si="13"/>
        <v>group X</v>
      </c>
      <c r="E856" s="6">
        <v>170000</v>
      </c>
    </row>
    <row r="857" spans="1:5" x14ac:dyDescent="0.2">
      <c r="A857">
        <v>856</v>
      </c>
      <c r="B857">
        <v>0.652453962819874</v>
      </c>
      <c r="C857" s="14">
        <f>IF(Table1[[#This Row],[WoodDeckSF]]&gt;0,1,0)</f>
        <v>0</v>
      </c>
      <c r="D857" t="str">
        <f t="shared" si="13"/>
        <v>group Y</v>
      </c>
      <c r="E857" s="6">
        <v>127000</v>
      </c>
    </row>
    <row r="858" spans="1:5" x14ac:dyDescent="0.2">
      <c r="A858">
        <v>857</v>
      </c>
      <c r="B858">
        <v>0.62000675458662202</v>
      </c>
      <c r="C858" s="14">
        <f>IF(Table1[[#This Row],[WoodDeckSF]]&gt;0,1,0)</f>
        <v>0</v>
      </c>
      <c r="D858" t="str">
        <f t="shared" si="13"/>
        <v>group Y</v>
      </c>
      <c r="E858" s="6">
        <v>147000</v>
      </c>
    </row>
    <row r="859" spans="1:5" x14ac:dyDescent="0.2">
      <c r="A859">
        <v>858</v>
      </c>
      <c r="B859">
        <v>0.79603864224630982</v>
      </c>
      <c r="C859" s="14">
        <f>IF(Table1[[#This Row],[WoodDeckSF]]&gt;0,1,0)</f>
        <v>0</v>
      </c>
      <c r="D859" t="str">
        <f t="shared" si="13"/>
        <v>group Y</v>
      </c>
      <c r="E859" s="6">
        <v>174000</v>
      </c>
    </row>
    <row r="860" spans="1:5" x14ac:dyDescent="0.2">
      <c r="A860">
        <v>859</v>
      </c>
      <c r="B860">
        <v>0.9049960209201181</v>
      </c>
      <c r="C860" s="14">
        <f>IF(Table1[[#This Row],[WoodDeckSF]]&gt;0,1,0)</f>
        <v>0</v>
      </c>
      <c r="D860" t="str">
        <f t="shared" si="13"/>
        <v>group Y</v>
      </c>
      <c r="E860" s="6">
        <v>152000</v>
      </c>
    </row>
    <row r="861" spans="1:5" x14ac:dyDescent="0.2">
      <c r="A861">
        <v>860</v>
      </c>
      <c r="B861">
        <v>0.79452910861925075</v>
      </c>
      <c r="C861" s="14">
        <f>IF(Table1[[#This Row],[WoodDeckSF]]&gt;0,1,0)</f>
        <v>0</v>
      </c>
      <c r="D861" t="str">
        <f t="shared" si="13"/>
        <v>group Y</v>
      </c>
      <c r="E861" s="6">
        <v>250000</v>
      </c>
    </row>
    <row r="862" spans="1:5" x14ac:dyDescent="0.2">
      <c r="A862">
        <v>861</v>
      </c>
      <c r="B862">
        <v>0.29693263890273225</v>
      </c>
      <c r="C862" s="14">
        <f>IF(Table1[[#This Row],[WoodDeckSF]]&gt;0,1,0)</f>
        <v>0</v>
      </c>
      <c r="D862" t="str">
        <f t="shared" si="13"/>
        <v>group X</v>
      </c>
      <c r="E862" s="6">
        <v>189950</v>
      </c>
    </row>
    <row r="863" spans="1:5" x14ac:dyDescent="0.2">
      <c r="A863">
        <v>862</v>
      </c>
      <c r="B863">
        <v>1.5596827529990254E-2</v>
      </c>
      <c r="C863" s="14">
        <f>IF(Table1[[#This Row],[WoodDeckSF]]&gt;0,1,0)</f>
        <v>0</v>
      </c>
      <c r="D863" t="str">
        <f t="shared" si="13"/>
        <v>group X</v>
      </c>
      <c r="E863" s="6">
        <v>131500</v>
      </c>
    </row>
    <row r="864" spans="1:5" x14ac:dyDescent="0.2">
      <c r="A864">
        <v>863</v>
      </c>
      <c r="B864">
        <v>0.87480233398254847</v>
      </c>
      <c r="C864" s="14">
        <f>IF(Table1[[#This Row],[WoodDeckSF]]&gt;0,1,0)</f>
        <v>0</v>
      </c>
      <c r="D864" t="str">
        <f t="shared" si="13"/>
        <v>group Y</v>
      </c>
      <c r="E864" s="6">
        <v>152000</v>
      </c>
    </row>
    <row r="865" spans="1:5" x14ac:dyDescent="0.2">
      <c r="A865">
        <v>864</v>
      </c>
      <c r="B865">
        <v>0.18403061258070463</v>
      </c>
      <c r="C865" s="14">
        <f>IF(Table1[[#This Row],[WoodDeckSF]]&gt;0,1,0)</f>
        <v>0</v>
      </c>
      <c r="D865" t="str">
        <f t="shared" si="13"/>
        <v>group X</v>
      </c>
      <c r="E865" s="6">
        <v>132500</v>
      </c>
    </row>
    <row r="866" spans="1:5" x14ac:dyDescent="0.2">
      <c r="A866">
        <v>865</v>
      </c>
      <c r="B866">
        <v>0.9438289709529657</v>
      </c>
      <c r="C866" s="14">
        <f>IF(Table1[[#This Row],[WoodDeckSF]]&gt;0,1,0)</f>
        <v>0</v>
      </c>
      <c r="D866" t="str">
        <f t="shared" si="13"/>
        <v>group Y</v>
      </c>
      <c r="E866" s="6">
        <v>250580</v>
      </c>
    </row>
    <row r="867" spans="1:5" x14ac:dyDescent="0.2">
      <c r="A867">
        <v>866</v>
      </c>
      <c r="B867">
        <v>0.78326926548867759</v>
      </c>
      <c r="C867" s="14">
        <f>IF(Table1[[#This Row],[WoodDeckSF]]&gt;0,1,0)</f>
        <v>0</v>
      </c>
      <c r="D867" t="str">
        <f t="shared" si="13"/>
        <v>group Y</v>
      </c>
      <c r="E867" s="6">
        <v>148500</v>
      </c>
    </row>
    <row r="868" spans="1:5" x14ac:dyDescent="0.2">
      <c r="A868">
        <v>867</v>
      </c>
      <c r="B868">
        <v>0.31059340687976733</v>
      </c>
      <c r="C868" s="14">
        <f>IF(Table1[[#This Row],[WoodDeckSF]]&gt;0,1,0)</f>
        <v>1</v>
      </c>
      <c r="D868" t="str">
        <f t="shared" si="13"/>
        <v>group X</v>
      </c>
      <c r="E868" s="6">
        <v>248900</v>
      </c>
    </row>
    <row r="869" spans="1:5" x14ac:dyDescent="0.2">
      <c r="A869">
        <v>868</v>
      </c>
      <c r="B869">
        <v>0.6426555279324685</v>
      </c>
      <c r="C869" s="14">
        <f>IF(Table1[[#This Row],[WoodDeckSF]]&gt;0,1,0)</f>
        <v>1</v>
      </c>
      <c r="D869" t="str">
        <f t="shared" si="13"/>
        <v>group Y</v>
      </c>
      <c r="E869" s="6">
        <v>129000</v>
      </c>
    </row>
    <row r="870" spans="1:5" x14ac:dyDescent="0.2">
      <c r="A870">
        <v>869</v>
      </c>
      <c r="B870">
        <v>5.3568233752272487E-2</v>
      </c>
      <c r="C870" s="14">
        <f>IF(Table1[[#This Row],[WoodDeckSF]]&gt;0,1,0)</f>
        <v>1</v>
      </c>
      <c r="D870" t="str">
        <f t="shared" si="13"/>
        <v>group X</v>
      </c>
      <c r="E870" s="6">
        <v>169000</v>
      </c>
    </row>
    <row r="871" spans="1:5" x14ac:dyDescent="0.2">
      <c r="A871">
        <v>870</v>
      </c>
      <c r="B871">
        <v>0.69340401216844161</v>
      </c>
      <c r="C871" s="14">
        <f>IF(Table1[[#This Row],[WoodDeckSF]]&gt;0,1,0)</f>
        <v>1</v>
      </c>
      <c r="D871" t="str">
        <f t="shared" si="13"/>
        <v>group Y</v>
      </c>
      <c r="E871" s="6">
        <v>236000</v>
      </c>
    </row>
    <row r="872" spans="1:5" x14ac:dyDescent="0.2">
      <c r="A872">
        <v>871</v>
      </c>
      <c r="B872">
        <v>0.32974937517104608</v>
      </c>
      <c r="C872" s="14">
        <f>IF(Table1[[#This Row],[WoodDeckSF]]&gt;0,1,0)</f>
        <v>0</v>
      </c>
      <c r="D872" t="str">
        <f t="shared" si="13"/>
        <v>group X</v>
      </c>
      <c r="E872" s="6">
        <v>109500</v>
      </c>
    </row>
    <row r="873" spans="1:5" x14ac:dyDescent="0.2">
      <c r="A873">
        <v>872</v>
      </c>
      <c r="B873">
        <v>0.72589004288869652</v>
      </c>
      <c r="C873" s="14">
        <f>IF(Table1[[#This Row],[WoodDeckSF]]&gt;0,1,0)</f>
        <v>0</v>
      </c>
      <c r="D873" t="str">
        <f t="shared" si="13"/>
        <v>group Y</v>
      </c>
      <c r="E873" s="6">
        <v>200500</v>
      </c>
    </row>
    <row r="874" spans="1:5" x14ac:dyDescent="0.2">
      <c r="A874">
        <v>873</v>
      </c>
      <c r="B874">
        <v>0.54194520567904136</v>
      </c>
      <c r="C874" s="14">
        <f>IF(Table1[[#This Row],[WoodDeckSF]]&gt;0,1,0)</f>
        <v>1</v>
      </c>
      <c r="D874" t="str">
        <f t="shared" si="13"/>
        <v>group Y</v>
      </c>
      <c r="E874" s="6">
        <v>116000</v>
      </c>
    </row>
    <row r="875" spans="1:5" x14ac:dyDescent="0.2">
      <c r="A875">
        <v>874</v>
      </c>
      <c r="B875">
        <v>0.71562038798987448</v>
      </c>
      <c r="C875" s="14">
        <f>IF(Table1[[#This Row],[WoodDeckSF]]&gt;0,1,0)</f>
        <v>0</v>
      </c>
      <c r="D875" t="str">
        <f t="shared" si="13"/>
        <v>group Y</v>
      </c>
      <c r="E875" s="6">
        <v>133000</v>
      </c>
    </row>
    <row r="876" spans="1:5" x14ac:dyDescent="0.2">
      <c r="A876">
        <v>875</v>
      </c>
      <c r="B876">
        <v>0.32175033085976346</v>
      </c>
      <c r="C876" s="14">
        <f>IF(Table1[[#This Row],[WoodDeckSF]]&gt;0,1,0)</f>
        <v>1</v>
      </c>
      <c r="D876" t="str">
        <f t="shared" si="13"/>
        <v>group X</v>
      </c>
      <c r="E876" s="6">
        <v>66500</v>
      </c>
    </row>
    <row r="877" spans="1:5" x14ac:dyDescent="0.2">
      <c r="A877">
        <v>876</v>
      </c>
      <c r="B877">
        <v>0.12681909081651321</v>
      </c>
      <c r="C877" s="14">
        <f>IF(Table1[[#This Row],[WoodDeckSF]]&gt;0,1,0)</f>
        <v>1</v>
      </c>
      <c r="D877" t="str">
        <f t="shared" si="13"/>
        <v>group X</v>
      </c>
      <c r="E877" s="6">
        <v>303477</v>
      </c>
    </row>
    <row r="878" spans="1:5" x14ac:dyDescent="0.2">
      <c r="A878">
        <v>877</v>
      </c>
      <c r="B878">
        <v>4.2835348391618289E-2</v>
      </c>
      <c r="C878" s="14">
        <f>IF(Table1[[#This Row],[WoodDeckSF]]&gt;0,1,0)</f>
        <v>0</v>
      </c>
      <c r="D878" t="str">
        <f t="shared" si="13"/>
        <v>group X</v>
      </c>
      <c r="E878" s="6">
        <v>132250</v>
      </c>
    </row>
    <row r="879" spans="1:5" x14ac:dyDescent="0.2">
      <c r="A879">
        <v>878</v>
      </c>
      <c r="B879">
        <v>0.18586242300009159</v>
      </c>
      <c r="C879" s="14">
        <f>IF(Table1[[#This Row],[WoodDeckSF]]&gt;0,1,0)</f>
        <v>1</v>
      </c>
      <c r="D879" t="str">
        <f t="shared" si="13"/>
        <v>group X</v>
      </c>
      <c r="E879" s="6">
        <v>350000</v>
      </c>
    </row>
    <row r="880" spans="1:5" x14ac:dyDescent="0.2">
      <c r="A880">
        <v>879</v>
      </c>
      <c r="B880">
        <v>1.0015905646144629E-2</v>
      </c>
      <c r="C880" s="14">
        <f>IF(Table1[[#This Row],[WoodDeckSF]]&gt;0,1,0)</f>
        <v>1</v>
      </c>
      <c r="D880" t="str">
        <f t="shared" si="13"/>
        <v>group X</v>
      </c>
      <c r="E880" s="6">
        <v>148000</v>
      </c>
    </row>
    <row r="881" spans="1:5" x14ac:dyDescent="0.2">
      <c r="A881">
        <v>880</v>
      </c>
      <c r="B881">
        <v>9.6762358063948839E-2</v>
      </c>
      <c r="C881" s="14">
        <f>IF(Table1[[#This Row],[WoodDeckSF]]&gt;0,1,0)</f>
        <v>0</v>
      </c>
      <c r="D881" t="str">
        <f t="shared" si="13"/>
        <v>group X</v>
      </c>
      <c r="E881" s="6">
        <v>136500</v>
      </c>
    </row>
    <row r="882" spans="1:5" x14ac:dyDescent="0.2">
      <c r="A882">
        <v>881</v>
      </c>
      <c r="B882">
        <v>0.22524354692959303</v>
      </c>
      <c r="C882" s="14">
        <f>IF(Table1[[#This Row],[WoodDeckSF]]&gt;0,1,0)</f>
        <v>0</v>
      </c>
      <c r="D882" t="str">
        <f t="shared" si="13"/>
        <v>group X</v>
      </c>
      <c r="E882" s="6">
        <v>157000</v>
      </c>
    </row>
    <row r="883" spans="1:5" x14ac:dyDescent="0.2">
      <c r="A883">
        <v>882</v>
      </c>
      <c r="B883">
        <v>0.33298374220246807</v>
      </c>
      <c r="C883" s="14">
        <f>IF(Table1[[#This Row],[WoodDeckSF]]&gt;0,1,0)</f>
        <v>1</v>
      </c>
      <c r="D883" t="str">
        <f t="shared" si="13"/>
        <v>group X</v>
      </c>
      <c r="E883" s="6">
        <v>187500</v>
      </c>
    </row>
    <row r="884" spans="1:5" x14ac:dyDescent="0.2">
      <c r="A884">
        <v>883</v>
      </c>
      <c r="B884">
        <v>0.78748315394364388</v>
      </c>
      <c r="C884" s="14">
        <f>IF(Table1[[#This Row],[WoodDeckSF]]&gt;0,1,0)</f>
        <v>1</v>
      </c>
      <c r="D884" t="str">
        <f t="shared" si="13"/>
        <v>group Y</v>
      </c>
      <c r="E884" s="6">
        <v>178000</v>
      </c>
    </row>
    <row r="885" spans="1:5" x14ac:dyDescent="0.2">
      <c r="A885">
        <v>884</v>
      </c>
      <c r="B885">
        <v>0.61170061214919846</v>
      </c>
      <c r="C885" s="14">
        <f>IF(Table1[[#This Row],[WoodDeckSF]]&gt;0,1,0)</f>
        <v>0</v>
      </c>
      <c r="D885" t="str">
        <f t="shared" si="13"/>
        <v>group Y</v>
      </c>
      <c r="E885" s="6">
        <v>118500</v>
      </c>
    </row>
    <row r="886" spans="1:5" x14ac:dyDescent="0.2">
      <c r="A886">
        <v>885</v>
      </c>
      <c r="B886">
        <v>0.73575976776360252</v>
      </c>
      <c r="C886" s="14">
        <f>IF(Table1[[#This Row],[WoodDeckSF]]&gt;0,1,0)</f>
        <v>0</v>
      </c>
      <c r="D886" t="str">
        <f t="shared" si="13"/>
        <v>group Y</v>
      </c>
      <c r="E886" s="6">
        <v>100000</v>
      </c>
    </row>
    <row r="887" spans="1:5" x14ac:dyDescent="0.2">
      <c r="A887">
        <v>886</v>
      </c>
      <c r="B887">
        <v>0.63740564876685557</v>
      </c>
      <c r="C887" s="14">
        <f>IF(Table1[[#This Row],[WoodDeckSF]]&gt;0,1,0)</f>
        <v>1</v>
      </c>
      <c r="D887" t="str">
        <f t="shared" si="13"/>
        <v>group Y</v>
      </c>
      <c r="E887" s="6">
        <v>328900</v>
      </c>
    </row>
    <row r="888" spans="1:5" x14ac:dyDescent="0.2">
      <c r="A888">
        <v>887</v>
      </c>
      <c r="B888">
        <v>0.77105070640321227</v>
      </c>
      <c r="C888" s="14">
        <f>IF(Table1[[#This Row],[WoodDeckSF]]&gt;0,1,0)</f>
        <v>1</v>
      </c>
      <c r="D888" t="str">
        <f t="shared" si="13"/>
        <v>group Y</v>
      </c>
      <c r="E888" s="6">
        <v>145000</v>
      </c>
    </row>
    <row r="889" spans="1:5" x14ac:dyDescent="0.2">
      <c r="A889">
        <v>888</v>
      </c>
      <c r="B889">
        <v>0.45906089524722182</v>
      </c>
      <c r="C889" s="14">
        <f>IF(Table1[[#This Row],[WoodDeckSF]]&gt;0,1,0)</f>
        <v>1</v>
      </c>
      <c r="D889" t="str">
        <f t="shared" si="13"/>
        <v>group X</v>
      </c>
      <c r="E889" s="6">
        <v>135500</v>
      </c>
    </row>
    <row r="890" spans="1:5" x14ac:dyDescent="0.2">
      <c r="A890">
        <v>889</v>
      </c>
      <c r="B890">
        <v>8.7833259161999466E-2</v>
      </c>
      <c r="C890" s="14">
        <f>IF(Table1[[#This Row],[WoodDeckSF]]&gt;0,1,0)</f>
        <v>1</v>
      </c>
      <c r="D890" t="str">
        <f t="shared" si="13"/>
        <v>group X</v>
      </c>
      <c r="E890" s="6">
        <v>268000</v>
      </c>
    </row>
    <row r="891" spans="1:5" x14ac:dyDescent="0.2">
      <c r="A891">
        <v>890</v>
      </c>
      <c r="B891">
        <v>0.53958852048729811</v>
      </c>
      <c r="C891" s="14">
        <f>IF(Table1[[#This Row],[WoodDeckSF]]&gt;0,1,0)</f>
        <v>0</v>
      </c>
      <c r="D891" t="str">
        <f t="shared" si="13"/>
        <v>group Y</v>
      </c>
      <c r="E891" s="6">
        <v>149500</v>
      </c>
    </row>
    <row r="892" spans="1:5" x14ac:dyDescent="0.2">
      <c r="A892">
        <v>891</v>
      </c>
      <c r="B892">
        <v>0.23041258321213032</v>
      </c>
      <c r="C892" s="14">
        <f>IF(Table1[[#This Row],[WoodDeckSF]]&gt;0,1,0)</f>
        <v>0</v>
      </c>
      <c r="D892" t="str">
        <f t="shared" si="13"/>
        <v>group X</v>
      </c>
      <c r="E892" s="6">
        <v>122900</v>
      </c>
    </row>
    <row r="893" spans="1:5" x14ac:dyDescent="0.2">
      <c r="A893">
        <v>892</v>
      </c>
      <c r="B893">
        <v>0.69906058131891635</v>
      </c>
      <c r="C893" s="14">
        <f>IF(Table1[[#This Row],[WoodDeckSF]]&gt;0,1,0)</f>
        <v>1</v>
      </c>
      <c r="D893" t="str">
        <f t="shared" si="13"/>
        <v>group Y</v>
      </c>
      <c r="E893" s="6">
        <v>172500</v>
      </c>
    </row>
    <row r="894" spans="1:5" x14ac:dyDescent="0.2">
      <c r="A894">
        <v>893</v>
      </c>
      <c r="B894">
        <v>0.36446833299728898</v>
      </c>
      <c r="C894" s="14">
        <f>IF(Table1[[#This Row],[WoodDeckSF]]&gt;0,1,0)</f>
        <v>1</v>
      </c>
      <c r="D894" t="str">
        <f t="shared" si="13"/>
        <v>group X</v>
      </c>
      <c r="E894" s="6">
        <v>154500</v>
      </c>
    </row>
    <row r="895" spans="1:5" x14ac:dyDescent="0.2">
      <c r="A895">
        <v>894</v>
      </c>
      <c r="B895">
        <v>0.6847050527371934</v>
      </c>
      <c r="C895" s="14">
        <f>IF(Table1[[#This Row],[WoodDeckSF]]&gt;0,1,0)</f>
        <v>1</v>
      </c>
      <c r="D895" t="str">
        <f t="shared" si="13"/>
        <v>group Y</v>
      </c>
      <c r="E895" s="6">
        <v>165000</v>
      </c>
    </row>
    <row r="896" spans="1:5" x14ac:dyDescent="0.2">
      <c r="A896">
        <v>895</v>
      </c>
      <c r="B896">
        <v>0.11007631491014269</v>
      </c>
      <c r="C896" s="14">
        <f>IF(Table1[[#This Row],[WoodDeckSF]]&gt;0,1,0)</f>
        <v>0</v>
      </c>
      <c r="D896" t="str">
        <f t="shared" si="13"/>
        <v>group X</v>
      </c>
      <c r="E896" s="6">
        <v>118858</v>
      </c>
    </row>
    <row r="897" spans="1:5" x14ac:dyDescent="0.2">
      <c r="A897">
        <v>896</v>
      </c>
      <c r="B897">
        <v>0.71635822569308261</v>
      </c>
      <c r="C897" s="14">
        <f>IF(Table1[[#This Row],[WoodDeckSF]]&gt;0,1,0)</f>
        <v>0</v>
      </c>
      <c r="D897" t="str">
        <f t="shared" si="13"/>
        <v>group Y</v>
      </c>
      <c r="E897" s="6">
        <v>140000</v>
      </c>
    </row>
    <row r="898" spans="1:5" x14ac:dyDescent="0.2">
      <c r="A898">
        <v>897</v>
      </c>
      <c r="B898">
        <v>0.89468283915834113</v>
      </c>
      <c r="C898" s="14">
        <f>IF(Table1[[#This Row],[WoodDeckSF]]&gt;0,1,0)</f>
        <v>0</v>
      </c>
      <c r="D898" t="str">
        <f t="shared" si="13"/>
        <v>group Y</v>
      </c>
      <c r="E898" s="6">
        <v>106500</v>
      </c>
    </row>
    <row r="899" spans="1:5" x14ac:dyDescent="0.2">
      <c r="A899">
        <v>898</v>
      </c>
      <c r="B899">
        <v>0.64814413374488355</v>
      </c>
      <c r="C899" s="14">
        <f>IF(Table1[[#This Row],[WoodDeckSF]]&gt;0,1,0)</f>
        <v>1</v>
      </c>
      <c r="D899" t="str">
        <f t="shared" ref="D899:D962" si="14">IF(B899&lt;0.5,"group X", "group Y")</f>
        <v>group Y</v>
      </c>
      <c r="E899" s="6">
        <v>142953</v>
      </c>
    </row>
    <row r="900" spans="1:5" x14ac:dyDescent="0.2">
      <c r="A900">
        <v>899</v>
      </c>
      <c r="B900">
        <v>0.15979155732713246</v>
      </c>
      <c r="C900" s="14">
        <f>IF(Table1[[#This Row],[WoodDeckSF]]&gt;0,1,0)</f>
        <v>0</v>
      </c>
      <c r="D900" t="str">
        <f t="shared" si="14"/>
        <v>group X</v>
      </c>
      <c r="E900" s="6">
        <v>611657</v>
      </c>
    </row>
    <row r="901" spans="1:5" x14ac:dyDescent="0.2">
      <c r="A901">
        <v>900</v>
      </c>
      <c r="B901">
        <v>0.38225842845111679</v>
      </c>
      <c r="C901" s="14">
        <f>IF(Table1[[#This Row],[WoodDeckSF]]&gt;0,1,0)</f>
        <v>0</v>
      </c>
      <c r="D901" t="str">
        <f t="shared" si="14"/>
        <v>group X</v>
      </c>
      <c r="E901" s="6">
        <v>135000</v>
      </c>
    </row>
    <row r="902" spans="1:5" x14ac:dyDescent="0.2">
      <c r="A902">
        <v>901</v>
      </c>
      <c r="B902">
        <v>0.26029649690992462</v>
      </c>
      <c r="C902" s="14">
        <f>IF(Table1[[#This Row],[WoodDeckSF]]&gt;0,1,0)</f>
        <v>0</v>
      </c>
      <c r="D902" t="str">
        <f t="shared" si="14"/>
        <v>group X</v>
      </c>
      <c r="E902" s="6">
        <v>110000</v>
      </c>
    </row>
    <row r="903" spans="1:5" x14ac:dyDescent="0.2">
      <c r="A903">
        <v>902</v>
      </c>
      <c r="B903">
        <v>0.55599977071649165</v>
      </c>
      <c r="C903" s="14">
        <f>IF(Table1[[#This Row],[WoodDeckSF]]&gt;0,1,0)</f>
        <v>0</v>
      </c>
      <c r="D903" t="str">
        <f t="shared" si="14"/>
        <v>group Y</v>
      </c>
      <c r="E903" s="6">
        <v>153000</v>
      </c>
    </row>
    <row r="904" spans="1:5" x14ac:dyDescent="0.2">
      <c r="A904">
        <v>903</v>
      </c>
      <c r="B904">
        <v>0.98879579159167219</v>
      </c>
      <c r="C904" s="14">
        <f>IF(Table1[[#This Row],[WoodDeckSF]]&gt;0,1,0)</f>
        <v>0</v>
      </c>
      <c r="D904" t="str">
        <f t="shared" si="14"/>
        <v>group Y</v>
      </c>
      <c r="E904" s="6">
        <v>180000</v>
      </c>
    </row>
    <row r="905" spans="1:5" x14ac:dyDescent="0.2">
      <c r="A905">
        <v>904</v>
      </c>
      <c r="B905">
        <v>0.35737864599180924</v>
      </c>
      <c r="C905" s="14">
        <f>IF(Table1[[#This Row],[WoodDeckSF]]&gt;0,1,0)</f>
        <v>1</v>
      </c>
      <c r="D905" t="str">
        <f t="shared" si="14"/>
        <v>group X</v>
      </c>
      <c r="E905" s="6">
        <v>240000</v>
      </c>
    </row>
    <row r="906" spans="1:5" x14ac:dyDescent="0.2">
      <c r="A906">
        <v>905</v>
      </c>
      <c r="B906">
        <v>0.62671765453826433</v>
      </c>
      <c r="C906" s="14">
        <f>IF(Table1[[#This Row],[WoodDeckSF]]&gt;0,1,0)</f>
        <v>0</v>
      </c>
      <c r="D906" t="str">
        <f t="shared" si="14"/>
        <v>group Y</v>
      </c>
      <c r="E906" s="6">
        <v>125500</v>
      </c>
    </row>
    <row r="907" spans="1:5" x14ac:dyDescent="0.2">
      <c r="A907">
        <v>906</v>
      </c>
      <c r="B907">
        <v>0.74801166120556983</v>
      </c>
      <c r="C907" s="14">
        <f>IF(Table1[[#This Row],[WoodDeckSF]]&gt;0,1,0)</f>
        <v>0</v>
      </c>
      <c r="D907" t="str">
        <f t="shared" si="14"/>
        <v>group Y</v>
      </c>
      <c r="E907" s="6">
        <v>128000</v>
      </c>
    </row>
    <row r="908" spans="1:5" x14ac:dyDescent="0.2">
      <c r="A908">
        <v>907</v>
      </c>
      <c r="B908">
        <v>0.11591309327178145</v>
      </c>
      <c r="C908" s="14">
        <f>IF(Table1[[#This Row],[WoodDeckSF]]&gt;0,1,0)</f>
        <v>0</v>
      </c>
      <c r="D908" t="str">
        <f t="shared" si="14"/>
        <v>group X</v>
      </c>
      <c r="E908" s="6">
        <v>255000</v>
      </c>
    </row>
    <row r="909" spans="1:5" x14ac:dyDescent="0.2">
      <c r="A909">
        <v>908</v>
      </c>
      <c r="B909">
        <v>0.60231453432342619</v>
      </c>
      <c r="C909" s="14">
        <f>IF(Table1[[#This Row],[WoodDeckSF]]&gt;0,1,0)</f>
        <v>0</v>
      </c>
      <c r="D909" t="str">
        <f t="shared" si="14"/>
        <v>group Y</v>
      </c>
      <c r="E909" s="6">
        <v>250000</v>
      </c>
    </row>
    <row r="910" spans="1:5" x14ac:dyDescent="0.2">
      <c r="A910">
        <v>909</v>
      </c>
      <c r="B910">
        <v>0.90981015773511498</v>
      </c>
      <c r="C910" s="14">
        <f>IF(Table1[[#This Row],[WoodDeckSF]]&gt;0,1,0)</f>
        <v>1</v>
      </c>
      <c r="D910" t="str">
        <f t="shared" si="14"/>
        <v>group Y</v>
      </c>
      <c r="E910" s="6">
        <v>131000</v>
      </c>
    </row>
    <row r="911" spans="1:5" x14ac:dyDescent="0.2">
      <c r="A911">
        <v>910</v>
      </c>
      <c r="B911">
        <v>0.98449787047543158</v>
      </c>
      <c r="C911" s="14">
        <f>IF(Table1[[#This Row],[WoodDeckSF]]&gt;0,1,0)</f>
        <v>1</v>
      </c>
      <c r="D911" t="str">
        <f t="shared" si="14"/>
        <v>group Y</v>
      </c>
      <c r="E911" s="6">
        <v>174000</v>
      </c>
    </row>
    <row r="912" spans="1:5" x14ac:dyDescent="0.2">
      <c r="A912">
        <v>911</v>
      </c>
      <c r="B912">
        <v>0.69531599961499102</v>
      </c>
      <c r="C912" s="14">
        <f>IF(Table1[[#This Row],[WoodDeckSF]]&gt;0,1,0)</f>
        <v>0</v>
      </c>
      <c r="D912" t="str">
        <f t="shared" si="14"/>
        <v>group Y</v>
      </c>
      <c r="E912" s="6">
        <v>154300</v>
      </c>
    </row>
    <row r="913" spans="1:5" x14ac:dyDescent="0.2">
      <c r="A913">
        <v>912</v>
      </c>
      <c r="B913">
        <v>0.29075400207696989</v>
      </c>
      <c r="C913" s="14">
        <f>IF(Table1[[#This Row],[WoodDeckSF]]&gt;0,1,0)</f>
        <v>1</v>
      </c>
      <c r="D913" t="str">
        <f t="shared" si="14"/>
        <v>group X</v>
      </c>
      <c r="E913" s="6">
        <v>143500</v>
      </c>
    </row>
    <row r="914" spans="1:5" x14ac:dyDescent="0.2">
      <c r="A914">
        <v>913</v>
      </c>
      <c r="B914">
        <v>0.40040060617616013</v>
      </c>
      <c r="C914" s="14">
        <f>IF(Table1[[#This Row],[WoodDeckSF]]&gt;0,1,0)</f>
        <v>0</v>
      </c>
      <c r="D914" t="str">
        <f t="shared" si="14"/>
        <v>group X</v>
      </c>
      <c r="E914" s="6">
        <v>88000</v>
      </c>
    </row>
    <row r="915" spans="1:5" x14ac:dyDescent="0.2">
      <c r="A915">
        <v>914</v>
      </c>
      <c r="B915">
        <v>0.45050377039062905</v>
      </c>
      <c r="C915" s="14">
        <f>IF(Table1[[#This Row],[WoodDeckSF]]&gt;0,1,0)</f>
        <v>0</v>
      </c>
      <c r="D915" t="str">
        <f t="shared" si="14"/>
        <v>group X</v>
      </c>
      <c r="E915" s="6">
        <v>145000</v>
      </c>
    </row>
    <row r="916" spans="1:5" x14ac:dyDescent="0.2">
      <c r="A916">
        <v>915</v>
      </c>
      <c r="B916">
        <v>0.19762808042607627</v>
      </c>
      <c r="C916" s="14">
        <f>IF(Table1[[#This Row],[WoodDeckSF]]&gt;0,1,0)</f>
        <v>0</v>
      </c>
      <c r="D916" t="str">
        <f t="shared" si="14"/>
        <v>group X</v>
      </c>
      <c r="E916" s="6">
        <v>173733</v>
      </c>
    </row>
    <row r="917" spans="1:5" x14ac:dyDescent="0.2">
      <c r="A917">
        <v>916</v>
      </c>
      <c r="B917">
        <v>0.53012097863000918</v>
      </c>
      <c r="C917" s="14">
        <f>IF(Table1[[#This Row],[WoodDeckSF]]&gt;0,1,0)</f>
        <v>0</v>
      </c>
      <c r="D917" t="str">
        <f t="shared" si="14"/>
        <v>group Y</v>
      </c>
      <c r="E917" s="6">
        <v>75000</v>
      </c>
    </row>
    <row r="918" spans="1:5" x14ac:dyDescent="0.2">
      <c r="A918">
        <v>917</v>
      </c>
      <c r="B918">
        <v>0.87159766368909997</v>
      </c>
      <c r="C918" s="14">
        <f>IF(Table1[[#This Row],[WoodDeckSF]]&gt;0,1,0)</f>
        <v>0</v>
      </c>
      <c r="D918" t="str">
        <f t="shared" si="14"/>
        <v>group Y</v>
      </c>
      <c r="E918" s="6">
        <v>35311</v>
      </c>
    </row>
    <row r="919" spans="1:5" x14ac:dyDescent="0.2">
      <c r="A919">
        <v>918</v>
      </c>
      <c r="B919">
        <v>0.48429000668420674</v>
      </c>
      <c r="C919" s="14">
        <f>IF(Table1[[#This Row],[WoodDeckSF]]&gt;0,1,0)</f>
        <v>0</v>
      </c>
      <c r="D919" t="str">
        <f t="shared" si="14"/>
        <v>group X</v>
      </c>
      <c r="E919" s="6">
        <v>135000</v>
      </c>
    </row>
    <row r="920" spans="1:5" x14ac:dyDescent="0.2">
      <c r="A920">
        <v>919</v>
      </c>
      <c r="B920">
        <v>0.24752741341870366</v>
      </c>
      <c r="C920" s="14">
        <f>IF(Table1[[#This Row],[WoodDeckSF]]&gt;0,1,0)</f>
        <v>1</v>
      </c>
      <c r="D920" t="str">
        <f t="shared" si="14"/>
        <v>group X</v>
      </c>
      <c r="E920" s="6">
        <v>238000</v>
      </c>
    </row>
    <row r="921" spans="1:5" x14ac:dyDescent="0.2">
      <c r="A921">
        <v>920</v>
      </c>
      <c r="B921">
        <v>1.0129505431387131E-2</v>
      </c>
      <c r="C921" s="14">
        <f>IF(Table1[[#This Row],[WoodDeckSF]]&gt;0,1,0)</f>
        <v>0</v>
      </c>
      <c r="D921" t="str">
        <f t="shared" si="14"/>
        <v>group X</v>
      </c>
      <c r="E921" s="6">
        <v>176500</v>
      </c>
    </row>
    <row r="922" spans="1:5" x14ac:dyDescent="0.2">
      <c r="A922">
        <v>921</v>
      </c>
      <c r="B922">
        <v>0.79320077099346364</v>
      </c>
      <c r="C922" s="14">
        <f>IF(Table1[[#This Row],[WoodDeckSF]]&gt;0,1,0)</f>
        <v>1</v>
      </c>
      <c r="D922" t="str">
        <f t="shared" si="14"/>
        <v>group Y</v>
      </c>
      <c r="E922" s="6">
        <v>201000</v>
      </c>
    </row>
    <row r="923" spans="1:5" x14ac:dyDescent="0.2">
      <c r="A923">
        <v>922</v>
      </c>
      <c r="B923">
        <v>0.56108571086694292</v>
      </c>
      <c r="C923" s="14">
        <f>IF(Table1[[#This Row],[WoodDeckSF]]&gt;0,1,0)</f>
        <v>0</v>
      </c>
      <c r="D923" t="str">
        <f t="shared" si="14"/>
        <v>group Y</v>
      </c>
      <c r="E923" s="6">
        <v>145900</v>
      </c>
    </row>
    <row r="924" spans="1:5" x14ac:dyDescent="0.2">
      <c r="A924">
        <v>923</v>
      </c>
      <c r="B924">
        <v>0.46546853104074015</v>
      </c>
      <c r="C924" s="14">
        <f>IF(Table1[[#This Row],[WoodDeckSF]]&gt;0,1,0)</f>
        <v>1</v>
      </c>
      <c r="D924" t="str">
        <f t="shared" si="14"/>
        <v>group X</v>
      </c>
      <c r="E924" s="6">
        <v>169990</v>
      </c>
    </row>
    <row r="925" spans="1:5" x14ac:dyDescent="0.2">
      <c r="A925">
        <v>924</v>
      </c>
      <c r="B925">
        <v>5.6008079285073009E-2</v>
      </c>
      <c r="C925" s="14">
        <f>IF(Table1[[#This Row],[WoodDeckSF]]&gt;0,1,0)</f>
        <v>0</v>
      </c>
      <c r="D925" t="str">
        <f t="shared" si="14"/>
        <v>group X</v>
      </c>
      <c r="E925" s="6">
        <v>193000</v>
      </c>
    </row>
    <row r="926" spans="1:5" x14ac:dyDescent="0.2">
      <c r="A926">
        <v>925</v>
      </c>
      <c r="B926">
        <v>0.44500080466259051</v>
      </c>
      <c r="C926" s="14">
        <f>IF(Table1[[#This Row],[WoodDeckSF]]&gt;0,1,0)</f>
        <v>1</v>
      </c>
      <c r="D926" t="str">
        <f t="shared" si="14"/>
        <v>group X</v>
      </c>
      <c r="E926" s="6">
        <v>207500</v>
      </c>
    </row>
    <row r="927" spans="1:5" x14ac:dyDescent="0.2">
      <c r="A927">
        <v>926</v>
      </c>
      <c r="B927">
        <v>0.48901313436167204</v>
      </c>
      <c r="C927" s="14">
        <f>IF(Table1[[#This Row],[WoodDeckSF]]&gt;0,1,0)</f>
        <v>1</v>
      </c>
      <c r="D927" t="str">
        <f t="shared" si="14"/>
        <v>group X</v>
      </c>
      <c r="E927" s="6">
        <v>175000</v>
      </c>
    </row>
    <row r="928" spans="1:5" x14ac:dyDescent="0.2">
      <c r="A928">
        <v>927</v>
      </c>
      <c r="B928">
        <v>0.33508799329146421</v>
      </c>
      <c r="C928" s="14">
        <f>IF(Table1[[#This Row],[WoodDeckSF]]&gt;0,1,0)</f>
        <v>1</v>
      </c>
      <c r="D928" t="str">
        <f t="shared" si="14"/>
        <v>group X</v>
      </c>
      <c r="E928" s="6">
        <v>285000</v>
      </c>
    </row>
    <row r="929" spans="1:5" x14ac:dyDescent="0.2">
      <c r="A929">
        <v>928</v>
      </c>
      <c r="B929">
        <v>0.70898113767230442</v>
      </c>
      <c r="C929" s="14">
        <f>IF(Table1[[#This Row],[WoodDeckSF]]&gt;0,1,0)</f>
        <v>0</v>
      </c>
      <c r="D929" t="str">
        <f t="shared" si="14"/>
        <v>group Y</v>
      </c>
      <c r="E929" s="6">
        <v>176000</v>
      </c>
    </row>
    <row r="930" spans="1:5" x14ac:dyDescent="0.2">
      <c r="A930">
        <v>929</v>
      </c>
      <c r="B930">
        <v>0.27526643801918371</v>
      </c>
      <c r="C930" s="14">
        <f>IF(Table1[[#This Row],[WoodDeckSF]]&gt;0,1,0)</f>
        <v>1</v>
      </c>
      <c r="D930" t="str">
        <f t="shared" si="14"/>
        <v>group X</v>
      </c>
      <c r="E930" s="6">
        <v>236500</v>
      </c>
    </row>
    <row r="931" spans="1:5" x14ac:dyDescent="0.2">
      <c r="A931">
        <v>930</v>
      </c>
      <c r="B931">
        <v>0.61057463265370326</v>
      </c>
      <c r="C931" s="14">
        <f>IF(Table1[[#This Row],[WoodDeckSF]]&gt;0,1,0)</f>
        <v>0</v>
      </c>
      <c r="D931" t="str">
        <f t="shared" si="14"/>
        <v>group Y</v>
      </c>
      <c r="E931" s="6">
        <v>222000</v>
      </c>
    </row>
    <row r="932" spans="1:5" x14ac:dyDescent="0.2">
      <c r="A932">
        <v>931</v>
      </c>
      <c r="B932">
        <v>0.25103810117694925</v>
      </c>
      <c r="C932" s="14">
        <f>IF(Table1[[#This Row],[WoodDeckSF]]&gt;0,1,0)</f>
        <v>1</v>
      </c>
      <c r="D932" t="str">
        <f t="shared" si="14"/>
        <v>group X</v>
      </c>
      <c r="E932" s="6">
        <v>201000</v>
      </c>
    </row>
    <row r="933" spans="1:5" x14ac:dyDescent="0.2">
      <c r="A933">
        <v>932</v>
      </c>
      <c r="B933">
        <v>0.86406077598168818</v>
      </c>
      <c r="C933" s="14">
        <f>IF(Table1[[#This Row],[WoodDeckSF]]&gt;0,1,0)</f>
        <v>0</v>
      </c>
      <c r="D933" t="str">
        <f t="shared" si="14"/>
        <v>group Y</v>
      </c>
      <c r="E933" s="6">
        <v>117500</v>
      </c>
    </row>
    <row r="934" spans="1:5" x14ac:dyDescent="0.2">
      <c r="A934">
        <v>933</v>
      </c>
      <c r="B934">
        <v>0.49999804997986641</v>
      </c>
      <c r="C934" s="14">
        <f>IF(Table1[[#This Row],[WoodDeckSF]]&gt;0,1,0)</f>
        <v>0</v>
      </c>
      <c r="D934" t="str">
        <f t="shared" si="14"/>
        <v>group X</v>
      </c>
      <c r="E934" s="6">
        <v>320000</v>
      </c>
    </row>
    <row r="935" spans="1:5" x14ac:dyDescent="0.2">
      <c r="A935">
        <v>934</v>
      </c>
      <c r="B935">
        <v>0.34682337594451251</v>
      </c>
      <c r="C935" s="14">
        <f>IF(Table1[[#This Row],[WoodDeckSF]]&gt;0,1,0)</f>
        <v>1</v>
      </c>
      <c r="D935" t="str">
        <f t="shared" si="14"/>
        <v>group X</v>
      </c>
      <c r="E935" s="6">
        <v>190000</v>
      </c>
    </row>
    <row r="936" spans="1:5" x14ac:dyDescent="0.2">
      <c r="A936">
        <v>935</v>
      </c>
      <c r="B936">
        <v>2.1548292799894786E-2</v>
      </c>
      <c r="C936" s="14">
        <f>IF(Table1[[#This Row],[WoodDeckSF]]&gt;0,1,0)</f>
        <v>0</v>
      </c>
      <c r="D936" t="str">
        <f t="shared" si="14"/>
        <v>group X</v>
      </c>
      <c r="E936" s="6">
        <v>242000</v>
      </c>
    </row>
    <row r="937" spans="1:5" x14ac:dyDescent="0.2">
      <c r="A937">
        <v>936</v>
      </c>
      <c r="B937">
        <v>0.89030145139888495</v>
      </c>
      <c r="C937" s="14">
        <f>IF(Table1[[#This Row],[WoodDeckSF]]&gt;0,1,0)</f>
        <v>0</v>
      </c>
      <c r="D937" t="str">
        <f t="shared" si="14"/>
        <v>group Y</v>
      </c>
      <c r="E937" s="6">
        <v>79900</v>
      </c>
    </row>
    <row r="938" spans="1:5" x14ac:dyDescent="0.2">
      <c r="A938">
        <v>937</v>
      </c>
      <c r="B938">
        <v>0.75762910969868169</v>
      </c>
      <c r="C938" s="14">
        <f>IF(Table1[[#This Row],[WoodDeckSF]]&gt;0,1,0)</f>
        <v>0</v>
      </c>
      <c r="D938" t="str">
        <f t="shared" si="14"/>
        <v>group Y</v>
      </c>
      <c r="E938" s="6">
        <v>184900</v>
      </c>
    </row>
    <row r="939" spans="1:5" x14ac:dyDescent="0.2">
      <c r="A939">
        <v>938</v>
      </c>
      <c r="B939">
        <v>0.15521190715618782</v>
      </c>
      <c r="C939" s="14">
        <f>IF(Table1[[#This Row],[WoodDeckSF]]&gt;0,1,0)</f>
        <v>0</v>
      </c>
      <c r="D939" t="str">
        <f t="shared" si="14"/>
        <v>group X</v>
      </c>
      <c r="E939" s="6">
        <v>253000</v>
      </c>
    </row>
    <row r="940" spans="1:5" x14ac:dyDescent="0.2">
      <c r="A940">
        <v>939</v>
      </c>
      <c r="B940">
        <v>0.62029705157241866</v>
      </c>
      <c r="C940" s="14">
        <f>IF(Table1[[#This Row],[WoodDeckSF]]&gt;0,1,0)</f>
        <v>0</v>
      </c>
      <c r="D940" t="str">
        <f t="shared" si="14"/>
        <v>group Y</v>
      </c>
      <c r="E940" s="6">
        <v>239799</v>
      </c>
    </row>
    <row r="941" spans="1:5" x14ac:dyDescent="0.2">
      <c r="A941">
        <v>940</v>
      </c>
      <c r="B941">
        <v>0.99488975534755097</v>
      </c>
      <c r="C941" s="14">
        <f>IF(Table1[[#This Row],[WoodDeckSF]]&gt;0,1,0)</f>
        <v>1</v>
      </c>
      <c r="D941" t="str">
        <f t="shared" si="14"/>
        <v>group Y</v>
      </c>
      <c r="E941" s="6">
        <v>244400</v>
      </c>
    </row>
    <row r="942" spans="1:5" x14ac:dyDescent="0.2">
      <c r="A942">
        <v>941</v>
      </c>
      <c r="B942">
        <v>0.52737731483806249</v>
      </c>
      <c r="C942" s="14">
        <f>IF(Table1[[#This Row],[WoodDeckSF]]&gt;0,1,0)</f>
        <v>1</v>
      </c>
      <c r="D942" t="str">
        <f t="shared" si="14"/>
        <v>group Y</v>
      </c>
      <c r="E942" s="6">
        <v>150900</v>
      </c>
    </row>
    <row r="943" spans="1:5" x14ac:dyDescent="0.2">
      <c r="A943">
        <v>942</v>
      </c>
      <c r="B943">
        <v>0.9872761520722968</v>
      </c>
      <c r="C943" s="14">
        <f>IF(Table1[[#This Row],[WoodDeckSF]]&gt;0,1,0)</f>
        <v>0</v>
      </c>
      <c r="D943" t="str">
        <f t="shared" si="14"/>
        <v>group Y</v>
      </c>
      <c r="E943" s="6">
        <v>214000</v>
      </c>
    </row>
    <row r="944" spans="1:5" x14ac:dyDescent="0.2">
      <c r="A944">
        <v>943</v>
      </c>
      <c r="B944">
        <v>0.68657841339428094</v>
      </c>
      <c r="C944" s="14">
        <f>IF(Table1[[#This Row],[WoodDeckSF]]&gt;0,1,0)</f>
        <v>1</v>
      </c>
      <c r="D944" t="str">
        <f t="shared" si="14"/>
        <v>group Y</v>
      </c>
      <c r="E944" s="6">
        <v>150000</v>
      </c>
    </row>
    <row r="945" spans="1:5" x14ac:dyDescent="0.2">
      <c r="A945">
        <v>944</v>
      </c>
      <c r="B945">
        <v>0.34379535324642851</v>
      </c>
      <c r="C945" s="14">
        <f>IF(Table1[[#This Row],[WoodDeckSF]]&gt;0,1,0)</f>
        <v>0</v>
      </c>
      <c r="D945" t="str">
        <f t="shared" si="14"/>
        <v>group X</v>
      </c>
      <c r="E945" s="6">
        <v>143000</v>
      </c>
    </row>
    <row r="946" spans="1:5" x14ac:dyDescent="0.2">
      <c r="A946">
        <v>945</v>
      </c>
      <c r="B946">
        <v>0.87653905289160738</v>
      </c>
      <c r="C946" s="14">
        <f>IF(Table1[[#This Row],[WoodDeckSF]]&gt;0,1,0)</f>
        <v>0</v>
      </c>
      <c r="D946" t="str">
        <f t="shared" si="14"/>
        <v>group Y</v>
      </c>
      <c r="E946" s="6">
        <v>137500</v>
      </c>
    </row>
    <row r="947" spans="1:5" x14ac:dyDescent="0.2">
      <c r="A947">
        <v>946</v>
      </c>
      <c r="B947">
        <v>0.75748819912862608</v>
      </c>
      <c r="C947" s="14">
        <f>IF(Table1[[#This Row],[WoodDeckSF]]&gt;0,1,0)</f>
        <v>1</v>
      </c>
      <c r="D947" t="str">
        <f t="shared" si="14"/>
        <v>group Y</v>
      </c>
      <c r="E947" s="6">
        <v>124900</v>
      </c>
    </row>
    <row r="948" spans="1:5" x14ac:dyDescent="0.2">
      <c r="A948">
        <v>947</v>
      </c>
      <c r="B948">
        <v>0.71429594730195867</v>
      </c>
      <c r="C948" s="14">
        <f>IF(Table1[[#This Row],[WoodDeckSF]]&gt;0,1,0)</f>
        <v>1</v>
      </c>
      <c r="D948" t="str">
        <f t="shared" si="14"/>
        <v>group Y</v>
      </c>
      <c r="E948" s="6">
        <v>143000</v>
      </c>
    </row>
    <row r="949" spans="1:5" x14ac:dyDescent="0.2">
      <c r="A949">
        <v>948</v>
      </c>
      <c r="B949">
        <v>0.40302562204712389</v>
      </c>
      <c r="C949" s="14">
        <f>IF(Table1[[#This Row],[WoodDeckSF]]&gt;0,1,0)</f>
        <v>0</v>
      </c>
      <c r="D949" t="str">
        <f t="shared" si="14"/>
        <v>group X</v>
      </c>
      <c r="E949" s="6">
        <v>270000</v>
      </c>
    </row>
    <row r="950" spans="1:5" x14ac:dyDescent="0.2">
      <c r="A950">
        <v>949</v>
      </c>
      <c r="B950">
        <v>0.30675384782142412</v>
      </c>
      <c r="C950" s="14">
        <f>IF(Table1[[#This Row],[WoodDeckSF]]&gt;0,1,0)</f>
        <v>1</v>
      </c>
      <c r="D950" t="str">
        <f t="shared" si="14"/>
        <v>group X</v>
      </c>
      <c r="E950" s="6">
        <v>192500</v>
      </c>
    </row>
    <row r="951" spans="1:5" x14ac:dyDescent="0.2">
      <c r="A951">
        <v>950</v>
      </c>
      <c r="B951">
        <v>0.3312008295009381</v>
      </c>
      <c r="C951" s="14">
        <f>IF(Table1[[#This Row],[WoodDeckSF]]&gt;0,1,0)</f>
        <v>0</v>
      </c>
      <c r="D951" t="str">
        <f t="shared" si="14"/>
        <v>group X</v>
      </c>
      <c r="E951" s="6">
        <v>197500</v>
      </c>
    </row>
    <row r="952" spans="1:5" x14ac:dyDescent="0.2">
      <c r="A952">
        <v>951</v>
      </c>
      <c r="B952">
        <v>0.32037996659639112</v>
      </c>
      <c r="C952" s="14">
        <f>IF(Table1[[#This Row],[WoodDeckSF]]&gt;0,1,0)</f>
        <v>1</v>
      </c>
      <c r="D952" t="str">
        <f t="shared" si="14"/>
        <v>group X</v>
      </c>
      <c r="E952" s="6">
        <v>129000</v>
      </c>
    </row>
    <row r="953" spans="1:5" x14ac:dyDescent="0.2">
      <c r="A953">
        <v>952</v>
      </c>
      <c r="B953">
        <v>0.82542475261218551</v>
      </c>
      <c r="C953" s="14">
        <f>IF(Table1[[#This Row],[WoodDeckSF]]&gt;0,1,0)</f>
        <v>1</v>
      </c>
      <c r="D953" t="str">
        <f t="shared" si="14"/>
        <v>group Y</v>
      </c>
      <c r="E953" s="6">
        <v>119900</v>
      </c>
    </row>
    <row r="954" spans="1:5" x14ac:dyDescent="0.2">
      <c r="A954">
        <v>953</v>
      </c>
      <c r="B954">
        <v>9.9679154632001499E-2</v>
      </c>
      <c r="C954" s="14">
        <f>IF(Table1[[#This Row],[WoodDeckSF]]&gt;0,1,0)</f>
        <v>1</v>
      </c>
      <c r="D954" t="str">
        <f t="shared" si="14"/>
        <v>group X</v>
      </c>
      <c r="E954" s="6">
        <v>133900</v>
      </c>
    </row>
    <row r="955" spans="1:5" x14ac:dyDescent="0.2">
      <c r="A955">
        <v>954</v>
      </c>
      <c r="B955">
        <v>0.20996571940091246</v>
      </c>
      <c r="C955" s="14">
        <f>IF(Table1[[#This Row],[WoodDeckSF]]&gt;0,1,0)</f>
        <v>1</v>
      </c>
      <c r="D955" t="str">
        <f t="shared" si="14"/>
        <v>group X</v>
      </c>
      <c r="E955" s="6">
        <v>172000</v>
      </c>
    </row>
    <row r="956" spans="1:5" x14ac:dyDescent="0.2">
      <c r="A956">
        <v>955</v>
      </c>
      <c r="B956">
        <v>0.37452086882935698</v>
      </c>
      <c r="C956" s="14">
        <f>IF(Table1[[#This Row],[WoodDeckSF]]&gt;0,1,0)</f>
        <v>0</v>
      </c>
      <c r="D956" t="str">
        <f t="shared" si="14"/>
        <v>group X</v>
      </c>
      <c r="E956" s="6">
        <v>127500</v>
      </c>
    </row>
    <row r="957" spans="1:5" x14ac:dyDescent="0.2">
      <c r="A957">
        <v>956</v>
      </c>
      <c r="B957">
        <v>0.54208175763565936</v>
      </c>
      <c r="C957" s="14">
        <f>IF(Table1[[#This Row],[WoodDeckSF]]&gt;0,1,0)</f>
        <v>0</v>
      </c>
      <c r="D957" t="str">
        <f t="shared" si="14"/>
        <v>group Y</v>
      </c>
      <c r="E957" s="6">
        <v>145000</v>
      </c>
    </row>
    <row r="958" spans="1:5" x14ac:dyDescent="0.2">
      <c r="A958">
        <v>957</v>
      </c>
      <c r="B958">
        <v>0.65784282298182084</v>
      </c>
      <c r="C958" s="14">
        <f>IF(Table1[[#This Row],[WoodDeckSF]]&gt;0,1,0)</f>
        <v>1</v>
      </c>
      <c r="D958" t="str">
        <f t="shared" si="14"/>
        <v>group Y</v>
      </c>
      <c r="E958" s="6">
        <v>124000</v>
      </c>
    </row>
    <row r="959" spans="1:5" x14ac:dyDescent="0.2">
      <c r="A959">
        <v>958</v>
      </c>
      <c r="B959">
        <v>0.44083208573146648</v>
      </c>
      <c r="C959" s="14">
        <f>IF(Table1[[#This Row],[WoodDeckSF]]&gt;0,1,0)</f>
        <v>0</v>
      </c>
      <c r="D959" t="str">
        <f t="shared" si="14"/>
        <v>group X</v>
      </c>
      <c r="E959" s="6">
        <v>132000</v>
      </c>
    </row>
    <row r="960" spans="1:5" x14ac:dyDescent="0.2">
      <c r="A960">
        <v>959</v>
      </c>
      <c r="B960">
        <v>0.19320771705419748</v>
      </c>
      <c r="C960" s="14">
        <f>IF(Table1[[#This Row],[WoodDeckSF]]&gt;0,1,0)</f>
        <v>0</v>
      </c>
      <c r="D960" t="str">
        <f t="shared" si="14"/>
        <v>group X</v>
      </c>
      <c r="E960" s="6">
        <v>185000</v>
      </c>
    </row>
    <row r="961" spans="1:5" x14ac:dyDescent="0.2">
      <c r="A961">
        <v>960</v>
      </c>
      <c r="B961">
        <v>0.32555892952404042</v>
      </c>
      <c r="C961" s="14">
        <f>IF(Table1[[#This Row],[WoodDeckSF]]&gt;0,1,0)</f>
        <v>0</v>
      </c>
      <c r="D961" t="str">
        <f t="shared" si="14"/>
        <v>group X</v>
      </c>
      <c r="E961" s="6">
        <v>155000</v>
      </c>
    </row>
    <row r="962" spans="1:5" x14ac:dyDescent="0.2">
      <c r="A962">
        <v>961</v>
      </c>
      <c r="B962">
        <v>0.57481304230864227</v>
      </c>
      <c r="C962" s="14">
        <f>IF(Table1[[#This Row],[WoodDeckSF]]&gt;0,1,0)</f>
        <v>1</v>
      </c>
      <c r="D962" t="str">
        <f t="shared" si="14"/>
        <v>group Y</v>
      </c>
      <c r="E962" s="6">
        <v>116500</v>
      </c>
    </row>
    <row r="963" spans="1:5" x14ac:dyDescent="0.2">
      <c r="A963">
        <v>962</v>
      </c>
      <c r="B963">
        <v>0.9375685591256504</v>
      </c>
      <c r="C963" s="14">
        <f>IF(Table1[[#This Row],[WoodDeckSF]]&gt;0,1,0)</f>
        <v>1</v>
      </c>
      <c r="D963" t="str">
        <f t="shared" ref="D963:D1026" si="15">IF(B963&lt;0.5,"group X", "group Y")</f>
        <v>group Y</v>
      </c>
      <c r="E963" s="6">
        <v>272000</v>
      </c>
    </row>
    <row r="964" spans="1:5" x14ac:dyDescent="0.2">
      <c r="A964">
        <v>963</v>
      </c>
      <c r="B964">
        <v>2.4791818253311448E-2</v>
      </c>
      <c r="C964" s="14">
        <f>IF(Table1[[#This Row],[WoodDeckSF]]&gt;0,1,0)</f>
        <v>1</v>
      </c>
      <c r="D964" t="str">
        <f t="shared" si="15"/>
        <v>group X</v>
      </c>
      <c r="E964" s="6">
        <v>155000</v>
      </c>
    </row>
    <row r="965" spans="1:5" x14ac:dyDescent="0.2">
      <c r="A965">
        <v>964</v>
      </c>
      <c r="B965">
        <v>0.70722227403850846</v>
      </c>
      <c r="C965" s="14">
        <f>IF(Table1[[#This Row],[WoodDeckSF]]&gt;0,1,0)</f>
        <v>1</v>
      </c>
      <c r="D965" t="str">
        <f t="shared" si="15"/>
        <v>group Y</v>
      </c>
      <c r="E965" s="6">
        <v>239000</v>
      </c>
    </row>
    <row r="966" spans="1:5" x14ac:dyDescent="0.2">
      <c r="A966">
        <v>965</v>
      </c>
      <c r="B966">
        <v>0.97097275755116197</v>
      </c>
      <c r="C966" s="14">
        <f>IF(Table1[[#This Row],[WoodDeckSF]]&gt;0,1,0)</f>
        <v>0</v>
      </c>
      <c r="D966" t="str">
        <f t="shared" si="15"/>
        <v>group Y</v>
      </c>
      <c r="E966" s="6">
        <v>214900</v>
      </c>
    </row>
    <row r="967" spans="1:5" x14ac:dyDescent="0.2">
      <c r="A967">
        <v>966</v>
      </c>
      <c r="B967">
        <v>0.12767911464717718</v>
      </c>
      <c r="C967" s="14">
        <f>IF(Table1[[#This Row],[WoodDeckSF]]&gt;0,1,0)</f>
        <v>0</v>
      </c>
      <c r="D967" t="str">
        <f t="shared" si="15"/>
        <v>group X</v>
      </c>
      <c r="E967" s="6">
        <v>178900</v>
      </c>
    </row>
    <row r="968" spans="1:5" x14ac:dyDescent="0.2">
      <c r="A968">
        <v>967</v>
      </c>
      <c r="B968">
        <v>0.98649294338273752</v>
      </c>
      <c r="C968" s="14">
        <f>IF(Table1[[#This Row],[WoodDeckSF]]&gt;0,1,0)</f>
        <v>0</v>
      </c>
      <c r="D968" t="str">
        <f t="shared" si="15"/>
        <v>group Y</v>
      </c>
      <c r="E968" s="6">
        <v>160000</v>
      </c>
    </row>
    <row r="969" spans="1:5" x14ac:dyDescent="0.2">
      <c r="A969">
        <v>968</v>
      </c>
      <c r="B969">
        <v>0.62345361950995326</v>
      </c>
      <c r="C969" s="14">
        <f>IF(Table1[[#This Row],[WoodDeckSF]]&gt;0,1,0)</f>
        <v>0</v>
      </c>
      <c r="D969" t="str">
        <f t="shared" si="15"/>
        <v>group Y</v>
      </c>
      <c r="E969" s="6">
        <v>135000</v>
      </c>
    </row>
    <row r="970" spans="1:5" x14ac:dyDescent="0.2">
      <c r="A970">
        <v>969</v>
      </c>
      <c r="B970">
        <v>0.8561611890666031</v>
      </c>
      <c r="C970" s="14">
        <f>IF(Table1[[#This Row],[WoodDeckSF]]&gt;0,1,0)</f>
        <v>0</v>
      </c>
      <c r="D970" t="str">
        <f t="shared" si="15"/>
        <v>group Y</v>
      </c>
      <c r="E970" s="6">
        <v>37900</v>
      </c>
    </row>
    <row r="971" spans="1:5" x14ac:dyDescent="0.2">
      <c r="A971">
        <v>970</v>
      </c>
      <c r="B971">
        <v>0.17450928191640125</v>
      </c>
      <c r="C971" s="14">
        <f>IF(Table1[[#This Row],[WoodDeckSF]]&gt;0,1,0)</f>
        <v>0</v>
      </c>
      <c r="D971" t="str">
        <f t="shared" si="15"/>
        <v>group X</v>
      </c>
      <c r="E971" s="6">
        <v>140000</v>
      </c>
    </row>
    <row r="972" spans="1:5" x14ac:dyDescent="0.2">
      <c r="A972">
        <v>971</v>
      </c>
      <c r="B972">
        <v>0.79102683574781141</v>
      </c>
      <c r="C972" s="14">
        <f>IF(Table1[[#This Row],[WoodDeckSF]]&gt;0,1,0)</f>
        <v>0</v>
      </c>
      <c r="D972" t="str">
        <f t="shared" si="15"/>
        <v>group Y</v>
      </c>
      <c r="E972" s="6">
        <v>135000</v>
      </c>
    </row>
    <row r="973" spans="1:5" x14ac:dyDescent="0.2">
      <c r="A973">
        <v>972</v>
      </c>
      <c r="B973">
        <v>0.72211917716919538</v>
      </c>
      <c r="C973" s="14">
        <f>IF(Table1[[#This Row],[WoodDeckSF]]&gt;0,1,0)</f>
        <v>0</v>
      </c>
      <c r="D973" t="str">
        <f t="shared" si="15"/>
        <v>group Y</v>
      </c>
      <c r="E973" s="6">
        <v>173000</v>
      </c>
    </row>
    <row r="974" spans="1:5" x14ac:dyDescent="0.2">
      <c r="A974">
        <v>973</v>
      </c>
      <c r="B974">
        <v>0.35245768891733542</v>
      </c>
      <c r="C974" s="14">
        <f>IF(Table1[[#This Row],[WoodDeckSF]]&gt;0,1,0)</f>
        <v>1</v>
      </c>
      <c r="D974" t="str">
        <f t="shared" si="15"/>
        <v>group X</v>
      </c>
      <c r="E974" s="6">
        <v>99500</v>
      </c>
    </row>
    <row r="975" spans="1:5" x14ac:dyDescent="0.2">
      <c r="A975">
        <v>974</v>
      </c>
      <c r="B975">
        <v>0.30801351464452309</v>
      </c>
      <c r="C975" s="14">
        <f>IF(Table1[[#This Row],[WoodDeckSF]]&gt;0,1,0)</f>
        <v>0</v>
      </c>
      <c r="D975" t="str">
        <f t="shared" si="15"/>
        <v>group X</v>
      </c>
      <c r="E975" s="6">
        <v>182000</v>
      </c>
    </row>
    <row r="976" spans="1:5" x14ac:dyDescent="0.2">
      <c r="A976">
        <v>975</v>
      </c>
      <c r="B976">
        <v>0.71573857954975728</v>
      </c>
      <c r="C976" s="14">
        <f>IF(Table1[[#This Row],[WoodDeckSF]]&gt;0,1,0)</f>
        <v>1</v>
      </c>
      <c r="D976" t="str">
        <f t="shared" si="15"/>
        <v>group Y</v>
      </c>
      <c r="E976" s="6">
        <v>167500</v>
      </c>
    </row>
    <row r="977" spans="1:5" x14ac:dyDescent="0.2">
      <c r="A977">
        <v>976</v>
      </c>
      <c r="B977">
        <v>0.99299650379953031</v>
      </c>
      <c r="C977" s="14">
        <f>IF(Table1[[#This Row],[WoodDeckSF]]&gt;0,1,0)</f>
        <v>1</v>
      </c>
      <c r="D977" t="str">
        <f t="shared" si="15"/>
        <v>group Y</v>
      </c>
      <c r="E977" s="6">
        <v>165000</v>
      </c>
    </row>
    <row r="978" spans="1:5" x14ac:dyDescent="0.2">
      <c r="A978">
        <v>977</v>
      </c>
      <c r="B978">
        <v>0.37385850053018554</v>
      </c>
      <c r="C978" s="14">
        <f>IF(Table1[[#This Row],[WoodDeckSF]]&gt;0,1,0)</f>
        <v>0</v>
      </c>
      <c r="D978" t="str">
        <f t="shared" si="15"/>
        <v>group X</v>
      </c>
      <c r="E978" s="6">
        <v>85500</v>
      </c>
    </row>
    <row r="979" spans="1:5" x14ac:dyDescent="0.2">
      <c r="A979">
        <v>978</v>
      </c>
      <c r="B979">
        <v>0.96767280535799061</v>
      </c>
      <c r="C979" s="14">
        <f>IF(Table1[[#This Row],[WoodDeckSF]]&gt;0,1,0)</f>
        <v>0</v>
      </c>
      <c r="D979" t="str">
        <f t="shared" si="15"/>
        <v>group Y</v>
      </c>
      <c r="E979" s="6">
        <v>199900</v>
      </c>
    </row>
    <row r="980" spans="1:5" x14ac:dyDescent="0.2">
      <c r="A980">
        <v>979</v>
      </c>
      <c r="B980">
        <v>8.6596853383718142E-2</v>
      </c>
      <c r="C980" s="14">
        <f>IF(Table1[[#This Row],[WoodDeckSF]]&gt;0,1,0)</f>
        <v>0</v>
      </c>
      <c r="D980" t="str">
        <f t="shared" si="15"/>
        <v>group X</v>
      </c>
      <c r="E980" s="6">
        <v>110000</v>
      </c>
    </row>
    <row r="981" spans="1:5" x14ac:dyDescent="0.2">
      <c r="A981">
        <v>980</v>
      </c>
      <c r="B981">
        <v>6.1645889215103944E-2</v>
      </c>
      <c r="C981" s="14">
        <f>IF(Table1[[#This Row],[WoodDeckSF]]&gt;0,1,0)</f>
        <v>0</v>
      </c>
      <c r="D981" t="str">
        <f t="shared" si="15"/>
        <v>group X</v>
      </c>
      <c r="E981" s="6">
        <v>139000</v>
      </c>
    </row>
    <row r="982" spans="1:5" x14ac:dyDescent="0.2">
      <c r="A982">
        <v>981</v>
      </c>
      <c r="B982">
        <v>0.16212218493527064</v>
      </c>
      <c r="C982" s="14">
        <f>IF(Table1[[#This Row],[WoodDeckSF]]&gt;0,1,0)</f>
        <v>1</v>
      </c>
      <c r="D982" t="str">
        <f t="shared" si="15"/>
        <v>group X</v>
      </c>
      <c r="E982" s="6">
        <v>178400</v>
      </c>
    </row>
    <row r="983" spans="1:5" x14ac:dyDescent="0.2">
      <c r="A983">
        <v>982</v>
      </c>
      <c r="B983">
        <v>0.85390098753157873</v>
      </c>
      <c r="C983" s="14">
        <f>IF(Table1[[#This Row],[WoodDeckSF]]&gt;0,1,0)</f>
        <v>1</v>
      </c>
      <c r="D983" t="str">
        <f t="shared" si="15"/>
        <v>group Y</v>
      </c>
      <c r="E983" s="6">
        <v>336000</v>
      </c>
    </row>
    <row r="984" spans="1:5" x14ac:dyDescent="0.2">
      <c r="A984">
        <v>983</v>
      </c>
      <c r="B984">
        <v>6.5059552639471607E-2</v>
      </c>
      <c r="C984" s="14">
        <f>IF(Table1[[#This Row],[WoodDeckSF]]&gt;0,1,0)</f>
        <v>1</v>
      </c>
      <c r="D984" t="str">
        <f t="shared" si="15"/>
        <v>group X</v>
      </c>
      <c r="E984" s="6">
        <v>159895</v>
      </c>
    </row>
    <row r="985" spans="1:5" x14ac:dyDescent="0.2">
      <c r="A985">
        <v>984</v>
      </c>
      <c r="B985">
        <v>0.89679903552383444</v>
      </c>
      <c r="C985" s="14">
        <f>IF(Table1[[#This Row],[WoodDeckSF]]&gt;0,1,0)</f>
        <v>0</v>
      </c>
      <c r="D985" t="str">
        <f t="shared" si="15"/>
        <v>group Y</v>
      </c>
      <c r="E985" s="6">
        <v>255900</v>
      </c>
    </row>
    <row r="986" spans="1:5" x14ac:dyDescent="0.2">
      <c r="A986">
        <v>985</v>
      </c>
      <c r="B986">
        <v>0.71489585708408898</v>
      </c>
      <c r="C986" s="14">
        <f>IF(Table1[[#This Row],[WoodDeckSF]]&gt;0,1,0)</f>
        <v>0</v>
      </c>
      <c r="D986" t="str">
        <f t="shared" si="15"/>
        <v>group Y</v>
      </c>
      <c r="E986" s="6">
        <v>126000</v>
      </c>
    </row>
    <row r="987" spans="1:5" x14ac:dyDescent="0.2">
      <c r="A987">
        <v>986</v>
      </c>
      <c r="B987">
        <v>0.40324642535950583</v>
      </c>
      <c r="C987" s="14">
        <f>IF(Table1[[#This Row],[WoodDeckSF]]&gt;0,1,0)</f>
        <v>0</v>
      </c>
      <c r="D987" t="str">
        <f t="shared" si="15"/>
        <v>group X</v>
      </c>
      <c r="E987" s="6">
        <v>125000</v>
      </c>
    </row>
    <row r="988" spans="1:5" x14ac:dyDescent="0.2">
      <c r="A988">
        <v>987</v>
      </c>
      <c r="B988">
        <v>0.8909685982449691</v>
      </c>
      <c r="C988" s="14">
        <f>IF(Table1[[#This Row],[WoodDeckSF]]&gt;0,1,0)</f>
        <v>1</v>
      </c>
      <c r="D988" t="str">
        <f t="shared" si="15"/>
        <v>group Y</v>
      </c>
      <c r="E988" s="6">
        <v>117000</v>
      </c>
    </row>
    <row r="989" spans="1:5" x14ac:dyDescent="0.2">
      <c r="A989">
        <v>988</v>
      </c>
      <c r="B989">
        <v>0.22039420295940082</v>
      </c>
      <c r="C989" s="14">
        <f>IF(Table1[[#This Row],[WoodDeckSF]]&gt;0,1,0)</f>
        <v>1</v>
      </c>
      <c r="D989" t="str">
        <f t="shared" si="15"/>
        <v>group X</v>
      </c>
      <c r="E989" s="6">
        <v>395192</v>
      </c>
    </row>
    <row r="990" spans="1:5" x14ac:dyDescent="0.2">
      <c r="A990">
        <v>989</v>
      </c>
      <c r="B990">
        <v>0.30129039274335812</v>
      </c>
      <c r="C990" s="14">
        <f>IF(Table1[[#This Row],[WoodDeckSF]]&gt;0,1,0)</f>
        <v>0</v>
      </c>
      <c r="D990" t="str">
        <f t="shared" si="15"/>
        <v>group X</v>
      </c>
      <c r="E990" s="6">
        <v>195000</v>
      </c>
    </row>
    <row r="991" spans="1:5" x14ac:dyDescent="0.2">
      <c r="A991">
        <v>990</v>
      </c>
      <c r="B991">
        <v>0.87963954823826473</v>
      </c>
      <c r="C991" s="14">
        <f>IF(Table1[[#This Row],[WoodDeckSF]]&gt;0,1,0)</f>
        <v>0</v>
      </c>
      <c r="D991" t="str">
        <f t="shared" si="15"/>
        <v>group Y</v>
      </c>
      <c r="E991" s="6">
        <v>197000</v>
      </c>
    </row>
    <row r="992" spans="1:5" x14ac:dyDescent="0.2">
      <c r="A992">
        <v>991</v>
      </c>
      <c r="B992">
        <v>0.17232787296313268</v>
      </c>
      <c r="C992" s="14">
        <f>IF(Table1[[#This Row],[WoodDeckSF]]&gt;0,1,0)</f>
        <v>0</v>
      </c>
      <c r="D992" t="str">
        <f t="shared" si="15"/>
        <v>group X</v>
      </c>
      <c r="E992" s="6">
        <v>348000</v>
      </c>
    </row>
    <row r="993" spans="1:5" x14ac:dyDescent="0.2">
      <c r="A993">
        <v>992</v>
      </c>
      <c r="B993">
        <v>0.72785238931343421</v>
      </c>
      <c r="C993" s="14">
        <f>IF(Table1[[#This Row],[WoodDeckSF]]&gt;0,1,0)</f>
        <v>0</v>
      </c>
      <c r="D993" t="str">
        <f t="shared" si="15"/>
        <v>group Y</v>
      </c>
      <c r="E993" s="6">
        <v>168000</v>
      </c>
    </row>
    <row r="994" spans="1:5" x14ac:dyDescent="0.2">
      <c r="A994">
        <v>993</v>
      </c>
      <c r="B994">
        <v>0.40757457339566716</v>
      </c>
      <c r="C994" s="14">
        <f>IF(Table1[[#This Row],[WoodDeckSF]]&gt;0,1,0)</f>
        <v>1</v>
      </c>
      <c r="D994" t="str">
        <f t="shared" si="15"/>
        <v>group X</v>
      </c>
      <c r="E994" s="6">
        <v>187000</v>
      </c>
    </row>
    <row r="995" spans="1:5" x14ac:dyDescent="0.2">
      <c r="A995">
        <v>994</v>
      </c>
      <c r="B995">
        <v>0.90571901621760098</v>
      </c>
      <c r="C995" s="14">
        <f>IF(Table1[[#This Row],[WoodDeckSF]]&gt;0,1,0)</f>
        <v>0</v>
      </c>
      <c r="D995" t="str">
        <f t="shared" si="15"/>
        <v>group Y</v>
      </c>
      <c r="E995" s="6">
        <v>173900</v>
      </c>
    </row>
    <row r="996" spans="1:5" x14ac:dyDescent="0.2">
      <c r="A996">
        <v>995</v>
      </c>
      <c r="B996">
        <v>0.22199293362617067</v>
      </c>
      <c r="C996" s="14">
        <f>IF(Table1[[#This Row],[WoodDeckSF]]&gt;0,1,0)</f>
        <v>1</v>
      </c>
      <c r="D996" t="str">
        <f t="shared" si="15"/>
        <v>group X</v>
      </c>
      <c r="E996" s="6">
        <v>337500</v>
      </c>
    </row>
    <row r="997" spans="1:5" x14ac:dyDescent="0.2">
      <c r="A997">
        <v>996</v>
      </c>
      <c r="B997">
        <v>0.92826004119910077</v>
      </c>
      <c r="C997" s="14">
        <f>IF(Table1[[#This Row],[WoodDeckSF]]&gt;0,1,0)</f>
        <v>0</v>
      </c>
      <c r="D997" t="str">
        <f t="shared" si="15"/>
        <v>group Y</v>
      </c>
      <c r="E997" s="6">
        <v>121600</v>
      </c>
    </row>
    <row r="998" spans="1:5" x14ac:dyDescent="0.2">
      <c r="A998">
        <v>997</v>
      </c>
      <c r="B998">
        <v>0.98561759993023113</v>
      </c>
      <c r="C998" s="14">
        <f>IF(Table1[[#This Row],[WoodDeckSF]]&gt;0,1,0)</f>
        <v>0</v>
      </c>
      <c r="D998" t="str">
        <f t="shared" si="15"/>
        <v>group Y</v>
      </c>
      <c r="E998" s="6">
        <v>136500</v>
      </c>
    </row>
    <row r="999" spans="1:5" x14ac:dyDescent="0.2">
      <c r="A999">
        <v>998</v>
      </c>
      <c r="B999">
        <v>0.46239657791222522</v>
      </c>
      <c r="C999" s="14">
        <f>IF(Table1[[#This Row],[WoodDeckSF]]&gt;0,1,0)</f>
        <v>1</v>
      </c>
      <c r="D999" t="str">
        <f t="shared" si="15"/>
        <v>group X</v>
      </c>
      <c r="E999" s="6">
        <v>185000</v>
      </c>
    </row>
    <row r="1000" spans="1:5" x14ac:dyDescent="0.2">
      <c r="A1000">
        <v>999</v>
      </c>
      <c r="B1000">
        <v>0.33330510881603104</v>
      </c>
      <c r="C1000" s="14">
        <f>IF(Table1[[#This Row],[WoodDeckSF]]&gt;0,1,0)</f>
        <v>0</v>
      </c>
      <c r="D1000" t="str">
        <f t="shared" si="15"/>
        <v>group X</v>
      </c>
      <c r="E1000" s="6">
        <v>91000</v>
      </c>
    </row>
    <row r="1001" spans="1:5" x14ac:dyDescent="0.2">
      <c r="A1001">
        <v>1000</v>
      </c>
      <c r="B1001">
        <v>0.67751676753191736</v>
      </c>
      <c r="C1001" s="14">
        <f>IF(Table1[[#This Row],[WoodDeckSF]]&gt;0,1,0)</f>
        <v>1</v>
      </c>
      <c r="D1001" t="str">
        <f t="shared" si="15"/>
        <v>group Y</v>
      </c>
      <c r="E1001" s="6">
        <v>206000</v>
      </c>
    </row>
    <row r="1002" spans="1:5" x14ac:dyDescent="0.2">
      <c r="A1002">
        <v>1001</v>
      </c>
      <c r="B1002">
        <v>0.40696450258188765</v>
      </c>
      <c r="C1002" s="14">
        <f>IF(Table1[[#This Row],[WoodDeckSF]]&gt;0,1,0)</f>
        <v>0</v>
      </c>
      <c r="D1002" t="str">
        <f t="shared" si="15"/>
        <v>group X</v>
      </c>
      <c r="E1002" s="6">
        <v>82000</v>
      </c>
    </row>
    <row r="1003" spans="1:5" x14ac:dyDescent="0.2">
      <c r="A1003">
        <v>1002</v>
      </c>
      <c r="B1003">
        <v>0.79185248935724395</v>
      </c>
      <c r="C1003" s="14">
        <f>IF(Table1[[#This Row],[WoodDeckSF]]&gt;0,1,0)</f>
        <v>0</v>
      </c>
      <c r="D1003" t="str">
        <f t="shared" si="15"/>
        <v>group Y</v>
      </c>
      <c r="E1003" s="6">
        <v>86000</v>
      </c>
    </row>
    <row r="1004" spans="1:5" x14ac:dyDescent="0.2">
      <c r="A1004">
        <v>1003</v>
      </c>
      <c r="B1004">
        <v>0.33047024411590875</v>
      </c>
      <c r="C1004" s="14">
        <f>IF(Table1[[#This Row],[WoodDeckSF]]&gt;0,1,0)</f>
        <v>1</v>
      </c>
      <c r="D1004" t="str">
        <f t="shared" si="15"/>
        <v>group X</v>
      </c>
      <c r="E1004" s="6">
        <v>232000</v>
      </c>
    </row>
    <row r="1005" spans="1:5" x14ac:dyDescent="0.2">
      <c r="A1005">
        <v>1004</v>
      </c>
      <c r="B1005">
        <v>0.83745967521183784</v>
      </c>
      <c r="C1005" s="14">
        <f>IF(Table1[[#This Row],[WoodDeckSF]]&gt;0,1,0)</f>
        <v>0</v>
      </c>
      <c r="D1005" t="str">
        <f t="shared" si="15"/>
        <v>group Y</v>
      </c>
      <c r="E1005" s="6">
        <v>136905</v>
      </c>
    </row>
    <row r="1006" spans="1:5" x14ac:dyDescent="0.2">
      <c r="A1006">
        <v>1005</v>
      </c>
      <c r="B1006">
        <v>0.27583237487412848</v>
      </c>
      <c r="C1006" s="14">
        <f>IF(Table1[[#This Row],[WoodDeckSF]]&gt;0,1,0)</f>
        <v>1</v>
      </c>
      <c r="D1006" t="str">
        <f t="shared" si="15"/>
        <v>group X</v>
      </c>
      <c r="E1006" s="6">
        <v>181000</v>
      </c>
    </row>
    <row r="1007" spans="1:5" x14ac:dyDescent="0.2">
      <c r="A1007">
        <v>1006</v>
      </c>
      <c r="B1007">
        <v>0.48743390922831165</v>
      </c>
      <c r="C1007" s="14">
        <f>IF(Table1[[#This Row],[WoodDeckSF]]&gt;0,1,0)</f>
        <v>1</v>
      </c>
      <c r="D1007" t="str">
        <f t="shared" si="15"/>
        <v>group X</v>
      </c>
      <c r="E1007" s="6">
        <v>149900</v>
      </c>
    </row>
    <row r="1008" spans="1:5" x14ac:dyDescent="0.2">
      <c r="A1008">
        <v>1007</v>
      </c>
      <c r="B1008">
        <v>0.74722049919622036</v>
      </c>
      <c r="C1008" s="14">
        <f>IF(Table1[[#This Row],[WoodDeckSF]]&gt;0,1,0)</f>
        <v>0</v>
      </c>
      <c r="D1008" t="str">
        <f t="shared" si="15"/>
        <v>group Y</v>
      </c>
      <c r="E1008" s="6">
        <v>163500</v>
      </c>
    </row>
    <row r="1009" spans="1:5" x14ac:dyDescent="0.2">
      <c r="A1009">
        <v>1008</v>
      </c>
      <c r="B1009">
        <v>0.97779423649574115</v>
      </c>
      <c r="C1009" s="14">
        <f>IF(Table1[[#This Row],[WoodDeckSF]]&gt;0,1,0)</f>
        <v>1</v>
      </c>
      <c r="D1009" t="str">
        <f t="shared" si="15"/>
        <v>group Y</v>
      </c>
      <c r="E1009" s="6">
        <v>88000</v>
      </c>
    </row>
    <row r="1010" spans="1:5" x14ac:dyDescent="0.2">
      <c r="A1010">
        <v>1009</v>
      </c>
      <c r="B1010">
        <v>0.25580900830028619</v>
      </c>
      <c r="C1010" s="14">
        <f>IF(Table1[[#This Row],[WoodDeckSF]]&gt;0,1,0)</f>
        <v>1</v>
      </c>
      <c r="D1010" t="str">
        <f t="shared" si="15"/>
        <v>group X</v>
      </c>
      <c r="E1010" s="6">
        <v>240000</v>
      </c>
    </row>
    <row r="1011" spans="1:5" x14ac:dyDescent="0.2">
      <c r="A1011">
        <v>1010</v>
      </c>
      <c r="B1011">
        <v>1.6442478382500347E-2</v>
      </c>
      <c r="C1011" s="14">
        <f>IF(Table1[[#This Row],[WoodDeckSF]]&gt;0,1,0)</f>
        <v>0</v>
      </c>
      <c r="D1011" t="str">
        <f t="shared" si="15"/>
        <v>group X</v>
      </c>
      <c r="E1011" s="6">
        <v>102000</v>
      </c>
    </row>
    <row r="1012" spans="1:5" x14ac:dyDescent="0.2">
      <c r="A1012">
        <v>1011</v>
      </c>
      <c r="B1012">
        <v>0.29552122878967335</v>
      </c>
      <c r="C1012" s="14">
        <f>IF(Table1[[#This Row],[WoodDeckSF]]&gt;0,1,0)</f>
        <v>0</v>
      </c>
      <c r="D1012" t="str">
        <f t="shared" si="15"/>
        <v>group X</v>
      </c>
      <c r="E1012" s="6">
        <v>135000</v>
      </c>
    </row>
    <row r="1013" spans="1:5" x14ac:dyDescent="0.2">
      <c r="A1013">
        <v>1012</v>
      </c>
      <c r="B1013">
        <v>0.19212923834116513</v>
      </c>
      <c r="C1013" s="14">
        <f>IF(Table1[[#This Row],[WoodDeckSF]]&gt;0,1,0)</f>
        <v>0</v>
      </c>
      <c r="D1013" t="str">
        <f t="shared" si="15"/>
        <v>group X</v>
      </c>
      <c r="E1013" s="6">
        <v>100000</v>
      </c>
    </row>
    <row r="1014" spans="1:5" x14ac:dyDescent="0.2">
      <c r="A1014">
        <v>1013</v>
      </c>
      <c r="B1014">
        <v>0.49050690070380187</v>
      </c>
      <c r="C1014" s="14">
        <f>IF(Table1[[#This Row],[WoodDeckSF]]&gt;0,1,0)</f>
        <v>1</v>
      </c>
      <c r="D1014" t="str">
        <f t="shared" si="15"/>
        <v>group X</v>
      </c>
      <c r="E1014" s="6">
        <v>165000</v>
      </c>
    </row>
    <row r="1015" spans="1:5" x14ac:dyDescent="0.2">
      <c r="A1015">
        <v>1014</v>
      </c>
      <c r="B1015">
        <v>0.72475022119708254</v>
      </c>
      <c r="C1015" s="14">
        <f>IF(Table1[[#This Row],[WoodDeckSF]]&gt;0,1,0)</f>
        <v>0</v>
      </c>
      <c r="D1015" t="str">
        <f t="shared" si="15"/>
        <v>group Y</v>
      </c>
      <c r="E1015" s="6">
        <v>85000</v>
      </c>
    </row>
    <row r="1016" spans="1:5" x14ac:dyDescent="0.2">
      <c r="A1016">
        <v>1015</v>
      </c>
      <c r="B1016">
        <v>0.19603122411627782</v>
      </c>
      <c r="C1016" s="14">
        <f>IF(Table1[[#This Row],[WoodDeckSF]]&gt;0,1,0)</f>
        <v>0</v>
      </c>
      <c r="D1016" t="str">
        <f t="shared" si="15"/>
        <v>group X</v>
      </c>
      <c r="E1016" s="6">
        <v>119200</v>
      </c>
    </row>
    <row r="1017" spans="1:5" x14ac:dyDescent="0.2">
      <c r="A1017">
        <v>1016</v>
      </c>
      <c r="B1017">
        <v>0.55494636941564846</v>
      </c>
      <c r="C1017" s="14">
        <f>IF(Table1[[#This Row],[WoodDeckSF]]&gt;0,1,0)</f>
        <v>0</v>
      </c>
      <c r="D1017" t="str">
        <f t="shared" si="15"/>
        <v>group Y</v>
      </c>
      <c r="E1017" s="6">
        <v>227000</v>
      </c>
    </row>
    <row r="1018" spans="1:5" x14ac:dyDescent="0.2">
      <c r="A1018">
        <v>1017</v>
      </c>
      <c r="B1018">
        <v>0.7481541625074174</v>
      </c>
      <c r="C1018" s="14">
        <f>IF(Table1[[#This Row],[WoodDeckSF]]&gt;0,1,0)</f>
        <v>1</v>
      </c>
      <c r="D1018" t="str">
        <f t="shared" si="15"/>
        <v>group Y</v>
      </c>
      <c r="E1018" s="6">
        <v>203000</v>
      </c>
    </row>
    <row r="1019" spans="1:5" x14ac:dyDescent="0.2">
      <c r="A1019">
        <v>1018</v>
      </c>
      <c r="B1019">
        <v>0.11835880148323752</v>
      </c>
      <c r="C1019" s="14">
        <f>IF(Table1[[#This Row],[WoodDeckSF]]&gt;0,1,0)</f>
        <v>1</v>
      </c>
      <c r="D1019" t="str">
        <f t="shared" si="15"/>
        <v>group X</v>
      </c>
      <c r="E1019" s="6">
        <v>187500</v>
      </c>
    </row>
    <row r="1020" spans="1:5" x14ac:dyDescent="0.2">
      <c r="A1020">
        <v>1019</v>
      </c>
      <c r="B1020">
        <v>0.34876332664428489</v>
      </c>
      <c r="C1020" s="14">
        <f>IF(Table1[[#This Row],[WoodDeckSF]]&gt;0,1,0)</f>
        <v>1</v>
      </c>
      <c r="D1020" t="str">
        <f t="shared" si="15"/>
        <v>group X</v>
      </c>
      <c r="E1020" s="6">
        <v>160000</v>
      </c>
    </row>
    <row r="1021" spans="1:5" x14ac:dyDescent="0.2">
      <c r="A1021">
        <v>1020</v>
      </c>
      <c r="B1021">
        <v>0.51594921260384996</v>
      </c>
      <c r="C1021" s="14">
        <f>IF(Table1[[#This Row],[WoodDeckSF]]&gt;0,1,0)</f>
        <v>1</v>
      </c>
      <c r="D1021" t="str">
        <f t="shared" si="15"/>
        <v>group Y</v>
      </c>
      <c r="E1021" s="6">
        <v>213490</v>
      </c>
    </row>
    <row r="1022" spans="1:5" x14ac:dyDescent="0.2">
      <c r="A1022">
        <v>1021</v>
      </c>
      <c r="B1022">
        <v>0.51669872954687779</v>
      </c>
      <c r="C1022" s="14">
        <f>IF(Table1[[#This Row],[WoodDeckSF]]&gt;0,1,0)</f>
        <v>1</v>
      </c>
      <c r="D1022" t="str">
        <f t="shared" si="15"/>
        <v>group Y</v>
      </c>
      <c r="E1022" s="6">
        <v>176000</v>
      </c>
    </row>
    <row r="1023" spans="1:5" x14ac:dyDescent="0.2">
      <c r="A1023">
        <v>1022</v>
      </c>
      <c r="B1023">
        <v>0.50844972575235448</v>
      </c>
      <c r="C1023" s="14">
        <f>IF(Table1[[#This Row],[WoodDeckSF]]&gt;0,1,0)</f>
        <v>1</v>
      </c>
      <c r="D1023" t="str">
        <f t="shared" si="15"/>
        <v>group Y</v>
      </c>
      <c r="E1023" s="6">
        <v>194000</v>
      </c>
    </row>
    <row r="1024" spans="1:5" x14ac:dyDescent="0.2">
      <c r="A1024">
        <v>1023</v>
      </c>
      <c r="B1024">
        <v>0.4626687628214281</v>
      </c>
      <c r="C1024" s="14">
        <f>IF(Table1[[#This Row],[WoodDeckSF]]&gt;0,1,0)</f>
        <v>0</v>
      </c>
      <c r="D1024" t="str">
        <f t="shared" si="15"/>
        <v>group X</v>
      </c>
      <c r="E1024" s="6">
        <v>87000</v>
      </c>
    </row>
    <row r="1025" spans="1:5" x14ac:dyDescent="0.2">
      <c r="A1025">
        <v>1024</v>
      </c>
      <c r="B1025">
        <v>0.737832949646548</v>
      </c>
      <c r="C1025" s="14">
        <f>IF(Table1[[#This Row],[WoodDeckSF]]&gt;0,1,0)</f>
        <v>1</v>
      </c>
      <c r="D1025" t="str">
        <f t="shared" si="15"/>
        <v>group Y</v>
      </c>
      <c r="E1025" s="6">
        <v>191000</v>
      </c>
    </row>
    <row r="1026" spans="1:5" x14ac:dyDescent="0.2">
      <c r="A1026">
        <v>1025</v>
      </c>
      <c r="B1026">
        <v>0.72273632185696135</v>
      </c>
      <c r="C1026" s="14">
        <f>IF(Table1[[#This Row],[WoodDeckSF]]&gt;0,1,0)</f>
        <v>0</v>
      </c>
      <c r="D1026" t="str">
        <f t="shared" si="15"/>
        <v>group Y</v>
      </c>
      <c r="E1026" s="6">
        <v>287000</v>
      </c>
    </row>
    <row r="1027" spans="1:5" x14ac:dyDescent="0.2">
      <c r="A1027">
        <v>1026</v>
      </c>
      <c r="B1027">
        <v>0.52962440439643488</v>
      </c>
      <c r="C1027" s="14">
        <f>IF(Table1[[#This Row],[WoodDeckSF]]&gt;0,1,0)</f>
        <v>1</v>
      </c>
      <c r="D1027" t="str">
        <f t="shared" ref="D1027:D1090" si="16">IF(B1027&lt;0.5,"group X", "group Y")</f>
        <v>group Y</v>
      </c>
      <c r="E1027" s="6">
        <v>112500</v>
      </c>
    </row>
    <row r="1028" spans="1:5" x14ac:dyDescent="0.2">
      <c r="A1028">
        <v>1027</v>
      </c>
      <c r="B1028">
        <v>0.5650785490373369</v>
      </c>
      <c r="C1028" s="14">
        <f>IF(Table1[[#This Row],[WoodDeckSF]]&gt;0,1,0)</f>
        <v>0</v>
      </c>
      <c r="D1028" t="str">
        <f t="shared" si="16"/>
        <v>group Y</v>
      </c>
      <c r="E1028" s="6">
        <v>167500</v>
      </c>
    </row>
    <row r="1029" spans="1:5" x14ac:dyDescent="0.2">
      <c r="A1029">
        <v>1028</v>
      </c>
      <c r="B1029">
        <v>0.12921822270329586</v>
      </c>
      <c r="C1029" s="14">
        <f>IF(Table1[[#This Row],[WoodDeckSF]]&gt;0,1,0)</f>
        <v>1</v>
      </c>
      <c r="D1029" t="str">
        <f t="shared" si="16"/>
        <v>group X</v>
      </c>
      <c r="E1029" s="6">
        <v>293077</v>
      </c>
    </row>
    <row r="1030" spans="1:5" x14ac:dyDescent="0.2">
      <c r="A1030">
        <v>1029</v>
      </c>
      <c r="B1030">
        <v>0.50641168612357101</v>
      </c>
      <c r="C1030" s="14">
        <f>IF(Table1[[#This Row],[WoodDeckSF]]&gt;0,1,0)</f>
        <v>0</v>
      </c>
      <c r="D1030" t="str">
        <f t="shared" si="16"/>
        <v>group Y</v>
      </c>
      <c r="E1030" s="6">
        <v>105000</v>
      </c>
    </row>
    <row r="1031" spans="1:5" x14ac:dyDescent="0.2">
      <c r="A1031">
        <v>1030</v>
      </c>
      <c r="B1031">
        <v>0.87053358298441497</v>
      </c>
      <c r="C1031" s="14">
        <f>IF(Table1[[#This Row],[WoodDeckSF]]&gt;0,1,0)</f>
        <v>0</v>
      </c>
      <c r="D1031" t="str">
        <f t="shared" si="16"/>
        <v>group Y</v>
      </c>
      <c r="E1031" s="6">
        <v>118000</v>
      </c>
    </row>
    <row r="1032" spans="1:5" x14ac:dyDescent="0.2">
      <c r="A1032">
        <v>1031</v>
      </c>
      <c r="B1032">
        <v>0.17644608276825324</v>
      </c>
      <c r="C1032" s="14">
        <f>IF(Table1[[#This Row],[WoodDeckSF]]&gt;0,1,0)</f>
        <v>0</v>
      </c>
      <c r="D1032" t="str">
        <f t="shared" si="16"/>
        <v>group X</v>
      </c>
      <c r="E1032" s="6">
        <v>160000</v>
      </c>
    </row>
    <row r="1033" spans="1:5" x14ac:dyDescent="0.2">
      <c r="A1033">
        <v>1032</v>
      </c>
      <c r="B1033">
        <v>0.45107602577000561</v>
      </c>
      <c r="C1033" s="14">
        <f>IF(Table1[[#This Row],[WoodDeckSF]]&gt;0,1,0)</f>
        <v>1</v>
      </c>
      <c r="D1033" t="str">
        <f t="shared" si="16"/>
        <v>group X</v>
      </c>
      <c r="E1033" s="6">
        <v>197000</v>
      </c>
    </row>
    <row r="1034" spans="1:5" x14ac:dyDescent="0.2">
      <c r="A1034">
        <v>1033</v>
      </c>
      <c r="B1034">
        <v>0.60794949715423119</v>
      </c>
      <c r="C1034" s="14">
        <f>IF(Table1[[#This Row],[WoodDeckSF]]&gt;0,1,0)</f>
        <v>1</v>
      </c>
      <c r="D1034" t="str">
        <f t="shared" si="16"/>
        <v>group Y</v>
      </c>
      <c r="E1034" s="6">
        <v>310000</v>
      </c>
    </row>
    <row r="1035" spans="1:5" x14ac:dyDescent="0.2">
      <c r="A1035">
        <v>1034</v>
      </c>
      <c r="B1035">
        <v>0.62262303718121548</v>
      </c>
      <c r="C1035" s="14">
        <f>IF(Table1[[#This Row],[WoodDeckSF]]&gt;0,1,0)</f>
        <v>0</v>
      </c>
      <c r="D1035" t="str">
        <f t="shared" si="16"/>
        <v>group Y</v>
      </c>
      <c r="E1035" s="6">
        <v>230000</v>
      </c>
    </row>
    <row r="1036" spans="1:5" x14ac:dyDescent="0.2">
      <c r="A1036">
        <v>1035</v>
      </c>
      <c r="B1036">
        <v>0.74386684195871045</v>
      </c>
      <c r="C1036" s="14">
        <f>IF(Table1[[#This Row],[WoodDeckSF]]&gt;0,1,0)</f>
        <v>0</v>
      </c>
      <c r="D1036" t="str">
        <f t="shared" si="16"/>
        <v>group Y</v>
      </c>
      <c r="E1036" s="6">
        <v>119750</v>
      </c>
    </row>
    <row r="1037" spans="1:5" x14ac:dyDescent="0.2">
      <c r="A1037">
        <v>1036</v>
      </c>
      <c r="B1037">
        <v>0.93677021759445644</v>
      </c>
      <c r="C1037" s="14">
        <f>IF(Table1[[#This Row],[WoodDeckSF]]&gt;0,1,0)</f>
        <v>1</v>
      </c>
      <c r="D1037" t="str">
        <f t="shared" si="16"/>
        <v>group Y</v>
      </c>
      <c r="E1037" s="6">
        <v>84000</v>
      </c>
    </row>
    <row r="1038" spans="1:5" x14ac:dyDescent="0.2">
      <c r="A1038">
        <v>1037</v>
      </c>
      <c r="B1038">
        <v>0.57522531724253112</v>
      </c>
      <c r="C1038" s="14">
        <f>IF(Table1[[#This Row],[WoodDeckSF]]&gt;0,1,0)</f>
        <v>1</v>
      </c>
      <c r="D1038" t="str">
        <f t="shared" si="16"/>
        <v>group Y</v>
      </c>
      <c r="E1038" s="6">
        <v>315500</v>
      </c>
    </row>
    <row r="1039" spans="1:5" x14ac:dyDescent="0.2">
      <c r="A1039">
        <v>1038</v>
      </c>
      <c r="B1039">
        <v>0.59429186073446072</v>
      </c>
      <c r="C1039" s="14">
        <f>IF(Table1[[#This Row],[WoodDeckSF]]&gt;0,1,0)</f>
        <v>0</v>
      </c>
      <c r="D1039" t="str">
        <f t="shared" si="16"/>
        <v>group Y</v>
      </c>
      <c r="E1039" s="6">
        <v>287000</v>
      </c>
    </row>
    <row r="1040" spans="1:5" x14ac:dyDescent="0.2">
      <c r="A1040">
        <v>1039</v>
      </c>
      <c r="B1040">
        <v>0.30295890929866176</v>
      </c>
      <c r="C1040" s="14">
        <f>IF(Table1[[#This Row],[WoodDeckSF]]&gt;0,1,0)</f>
        <v>0</v>
      </c>
      <c r="D1040" t="str">
        <f t="shared" si="16"/>
        <v>group X</v>
      </c>
      <c r="E1040" s="6">
        <v>97000</v>
      </c>
    </row>
    <row r="1041" spans="1:5" x14ac:dyDescent="0.2">
      <c r="A1041">
        <v>1040</v>
      </c>
      <c r="B1041">
        <v>0.18266198871017192</v>
      </c>
      <c r="C1041" s="14">
        <f>IF(Table1[[#This Row],[WoodDeckSF]]&gt;0,1,0)</f>
        <v>0</v>
      </c>
      <c r="D1041" t="str">
        <f t="shared" si="16"/>
        <v>group X</v>
      </c>
      <c r="E1041" s="6">
        <v>80000</v>
      </c>
    </row>
    <row r="1042" spans="1:5" x14ac:dyDescent="0.2">
      <c r="A1042">
        <v>1041</v>
      </c>
      <c r="B1042">
        <v>0.99138675591381342</v>
      </c>
      <c r="C1042" s="14">
        <f>IF(Table1[[#This Row],[WoodDeckSF]]&gt;0,1,0)</f>
        <v>0</v>
      </c>
      <c r="D1042" t="str">
        <f t="shared" si="16"/>
        <v>group Y</v>
      </c>
      <c r="E1042" s="6">
        <v>155000</v>
      </c>
    </row>
    <row r="1043" spans="1:5" x14ac:dyDescent="0.2">
      <c r="A1043">
        <v>1042</v>
      </c>
      <c r="B1043">
        <v>0.32623465780443872</v>
      </c>
      <c r="C1043" s="14">
        <f>IF(Table1[[#This Row],[WoodDeckSF]]&gt;0,1,0)</f>
        <v>0</v>
      </c>
      <c r="D1043" t="str">
        <f t="shared" si="16"/>
        <v>group X</v>
      </c>
      <c r="E1043" s="6">
        <v>173000</v>
      </c>
    </row>
    <row r="1044" spans="1:5" x14ac:dyDescent="0.2">
      <c r="A1044">
        <v>1043</v>
      </c>
      <c r="B1044">
        <v>6.4147937547391676E-2</v>
      </c>
      <c r="C1044" s="14">
        <f>IF(Table1[[#This Row],[WoodDeckSF]]&gt;0,1,0)</f>
        <v>1</v>
      </c>
      <c r="D1044" t="str">
        <f t="shared" si="16"/>
        <v>group X</v>
      </c>
      <c r="E1044" s="6">
        <v>196000</v>
      </c>
    </row>
    <row r="1045" spans="1:5" x14ac:dyDescent="0.2">
      <c r="A1045">
        <v>1044</v>
      </c>
      <c r="B1045">
        <v>0.88092269662680867</v>
      </c>
      <c r="C1045" s="14">
        <f>IF(Table1[[#This Row],[WoodDeckSF]]&gt;0,1,0)</f>
        <v>1</v>
      </c>
      <c r="D1045" t="str">
        <f t="shared" si="16"/>
        <v>group Y</v>
      </c>
      <c r="E1045" s="6">
        <v>262280</v>
      </c>
    </row>
    <row r="1046" spans="1:5" x14ac:dyDescent="0.2">
      <c r="A1046">
        <v>1045</v>
      </c>
      <c r="B1046">
        <v>0.26596789675295074</v>
      </c>
      <c r="C1046" s="14">
        <f>IF(Table1[[#This Row],[WoodDeckSF]]&gt;0,1,0)</f>
        <v>1</v>
      </c>
      <c r="D1046" t="str">
        <f t="shared" si="16"/>
        <v>group X</v>
      </c>
      <c r="E1046" s="6">
        <v>278000</v>
      </c>
    </row>
    <row r="1047" spans="1:5" x14ac:dyDescent="0.2">
      <c r="A1047">
        <v>1046</v>
      </c>
      <c r="B1047">
        <v>0.34557855295521811</v>
      </c>
      <c r="C1047" s="14">
        <f>IF(Table1[[#This Row],[WoodDeckSF]]&gt;0,1,0)</f>
        <v>0</v>
      </c>
      <c r="D1047" t="str">
        <f t="shared" si="16"/>
        <v>group X</v>
      </c>
      <c r="E1047" s="6">
        <v>139600</v>
      </c>
    </row>
    <row r="1048" spans="1:5" x14ac:dyDescent="0.2">
      <c r="A1048">
        <v>1047</v>
      </c>
      <c r="B1048">
        <v>0.68067275753433776</v>
      </c>
      <c r="C1048" s="14">
        <f>IF(Table1[[#This Row],[WoodDeckSF]]&gt;0,1,0)</f>
        <v>1</v>
      </c>
      <c r="D1048" t="str">
        <f t="shared" si="16"/>
        <v>group Y</v>
      </c>
      <c r="E1048" s="6">
        <v>556581</v>
      </c>
    </row>
    <row r="1049" spans="1:5" x14ac:dyDescent="0.2">
      <c r="A1049">
        <v>1048</v>
      </c>
      <c r="B1049">
        <v>0.8137540128132793</v>
      </c>
      <c r="C1049" s="14">
        <f>IF(Table1[[#This Row],[WoodDeckSF]]&gt;0,1,0)</f>
        <v>0</v>
      </c>
      <c r="D1049" t="str">
        <f t="shared" si="16"/>
        <v>group Y</v>
      </c>
      <c r="E1049" s="6">
        <v>145000</v>
      </c>
    </row>
    <row r="1050" spans="1:5" x14ac:dyDescent="0.2">
      <c r="A1050">
        <v>1049</v>
      </c>
      <c r="B1050">
        <v>0.13685431166230067</v>
      </c>
      <c r="C1050" s="14">
        <f>IF(Table1[[#This Row],[WoodDeckSF]]&gt;0,1,0)</f>
        <v>0</v>
      </c>
      <c r="D1050" t="str">
        <f t="shared" si="16"/>
        <v>group X</v>
      </c>
      <c r="E1050" s="6">
        <v>115000</v>
      </c>
    </row>
    <row r="1051" spans="1:5" x14ac:dyDescent="0.2">
      <c r="A1051">
        <v>1050</v>
      </c>
      <c r="B1051">
        <v>0.59173792799367686</v>
      </c>
      <c r="C1051" s="14">
        <f>IF(Table1[[#This Row],[WoodDeckSF]]&gt;0,1,0)</f>
        <v>0</v>
      </c>
      <c r="D1051" t="str">
        <f t="shared" si="16"/>
        <v>group Y</v>
      </c>
      <c r="E1051" s="6">
        <v>84900</v>
      </c>
    </row>
    <row r="1052" spans="1:5" x14ac:dyDescent="0.2">
      <c r="A1052">
        <v>1051</v>
      </c>
      <c r="B1052">
        <v>0.51390314801183812</v>
      </c>
      <c r="C1052" s="14">
        <f>IF(Table1[[#This Row],[WoodDeckSF]]&gt;0,1,0)</f>
        <v>0</v>
      </c>
      <c r="D1052" t="str">
        <f t="shared" si="16"/>
        <v>group Y</v>
      </c>
      <c r="E1052" s="6">
        <v>176485</v>
      </c>
    </row>
    <row r="1053" spans="1:5" x14ac:dyDescent="0.2">
      <c r="A1053">
        <v>1052</v>
      </c>
      <c r="B1053">
        <v>0.21339229138969595</v>
      </c>
      <c r="C1053" s="14">
        <f>IF(Table1[[#This Row],[WoodDeckSF]]&gt;0,1,0)</f>
        <v>0</v>
      </c>
      <c r="D1053" t="str">
        <f t="shared" si="16"/>
        <v>group X</v>
      </c>
      <c r="E1053" s="6">
        <v>200141</v>
      </c>
    </row>
    <row r="1054" spans="1:5" x14ac:dyDescent="0.2">
      <c r="A1054">
        <v>1053</v>
      </c>
      <c r="B1054">
        <v>0.28103952184954495</v>
      </c>
      <c r="C1054" s="14">
        <f>IF(Table1[[#This Row],[WoodDeckSF]]&gt;0,1,0)</f>
        <v>0</v>
      </c>
      <c r="D1054" t="str">
        <f t="shared" si="16"/>
        <v>group X</v>
      </c>
      <c r="E1054" s="6">
        <v>165000</v>
      </c>
    </row>
    <row r="1055" spans="1:5" x14ac:dyDescent="0.2">
      <c r="A1055">
        <v>1054</v>
      </c>
      <c r="B1055">
        <v>0.67427752012932274</v>
      </c>
      <c r="C1055" s="14">
        <f>IF(Table1[[#This Row],[WoodDeckSF]]&gt;0,1,0)</f>
        <v>1</v>
      </c>
      <c r="D1055" t="str">
        <f t="shared" si="16"/>
        <v>group Y</v>
      </c>
      <c r="E1055" s="6">
        <v>144500</v>
      </c>
    </row>
    <row r="1056" spans="1:5" x14ac:dyDescent="0.2">
      <c r="A1056">
        <v>1055</v>
      </c>
      <c r="B1056">
        <v>0.49083280294859244</v>
      </c>
      <c r="C1056" s="14">
        <f>IF(Table1[[#This Row],[WoodDeckSF]]&gt;0,1,0)</f>
        <v>1</v>
      </c>
      <c r="D1056" t="str">
        <f t="shared" si="16"/>
        <v>group X</v>
      </c>
      <c r="E1056" s="6">
        <v>255000</v>
      </c>
    </row>
    <row r="1057" spans="1:5" x14ac:dyDescent="0.2">
      <c r="A1057">
        <v>1056</v>
      </c>
      <c r="B1057">
        <v>0.80799787874559614</v>
      </c>
      <c r="C1057" s="14">
        <f>IF(Table1[[#This Row],[WoodDeckSF]]&gt;0,1,0)</f>
        <v>0</v>
      </c>
      <c r="D1057" t="str">
        <f t="shared" si="16"/>
        <v>group Y</v>
      </c>
      <c r="E1057" s="6">
        <v>180000</v>
      </c>
    </row>
    <row r="1058" spans="1:5" x14ac:dyDescent="0.2">
      <c r="A1058">
        <v>1057</v>
      </c>
      <c r="B1058">
        <v>0.4119015137349018</v>
      </c>
      <c r="C1058" s="14">
        <f>IF(Table1[[#This Row],[WoodDeckSF]]&gt;0,1,0)</f>
        <v>1</v>
      </c>
      <c r="D1058" t="str">
        <f t="shared" si="16"/>
        <v>group X</v>
      </c>
      <c r="E1058" s="6">
        <v>185850</v>
      </c>
    </row>
    <row r="1059" spans="1:5" x14ac:dyDescent="0.2">
      <c r="A1059">
        <v>1058</v>
      </c>
      <c r="B1059">
        <v>0.748728370616217</v>
      </c>
      <c r="C1059" s="14">
        <f>IF(Table1[[#This Row],[WoodDeckSF]]&gt;0,1,0)</f>
        <v>1</v>
      </c>
      <c r="D1059" t="str">
        <f t="shared" si="16"/>
        <v>group Y</v>
      </c>
      <c r="E1059" s="6">
        <v>248000</v>
      </c>
    </row>
    <row r="1060" spans="1:5" x14ac:dyDescent="0.2">
      <c r="A1060">
        <v>1059</v>
      </c>
      <c r="B1060">
        <v>0.70780841843665232</v>
      </c>
      <c r="C1060" s="14">
        <f>IF(Table1[[#This Row],[WoodDeckSF]]&gt;0,1,0)</f>
        <v>0</v>
      </c>
      <c r="D1060" t="str">
        <f t="shared" si="16"/>
        <v>group Y</v>
      </c>
      <c r="E1060" s="6">
        <v>335000</v>
      </c>
    </row>
    <row r="1061" spans="1:5" x14ac:dyDescent="0.2">
      <c r="A1061">
        <v>1060</v>
      </c>
      <c r="B1061">
        <v>0.30295997946688036</v>
      </c>
      <c r="C1061" s="14">
        <f>IF(Table1[[#This Row],[WoodDeckSF]]&gt;0,1,0)</f>
        <v>0</v>
      </c>
      <c r="D1061" t="str">
        <f t="shared" si="16"/>
        <v>group X</v>
      </c>
      <c r="E1061" s="6">
        <v>220000</v>
      </c>
    </row>
    <row r="1062" spans="1:5" x14ac:dyDescent="0.2">
      <c r="A1062">
        <v>1061</v>
      </c>
      <c r="B1062">
        <v>0.50940965040855724</v>
      </c>
      <c r="C1062" s="14">
        <f>IF(Table1[[#This Row],[WoodDeckSF]]&gt;0,1,0)</f>
        <v>0</v>
      </c>
      <c r="D1062" t="str">
        <f t="shared" si="16"/>
        <v>group Y</v>
      </c>
      <c r="E1062" s="6">
        <v>213500</v>
      </c>
    </row>
    <row r="1063" spans="1:5" x14ac:dyDescent="0.2">
      <c r="A1063">
        <v>1062</v>
      </c>
      <c r="B1063">
        <v>0.5294230655220028</v>
      </c>
      <c r="C1063" s="14">
        <f>IF(Table1[[#This Row],[WoodDeckSF]]&gt;0,1,0)</f>
        <v>0</v>
      </c>
      <c r="D1063" t="str">
        <f t="shared" si="16"/>
        <v>group Y</v>
      </c>
      <c r="E1063" s="6">
        <v>81000</v>
      </c>
    </row>
    <row r="1064" spans="1:5" x14ac:dyDescent="0.2">
      <c r="A1064">
        <v>1063</v>
      </c>
      <c r="B1064">
        <v>0.28798688323284949</v>
      </c>
      <c r="C1064" s="14">
        <f>IF(Table1[[#This Row],[WoodDeckSF]]&gt;0,1,0)</f>
        <v>0</v>
      </c>
      <c r="D1064" t="str">
        <f t="shared" si="16"/>
        <v>group X</v>
      </c>
      <c r="E1064" s="6">
        <v>90000</v>
      </c>
    </row>
    <row r="1065" spans="1:5" x14ac:dyDescent="0.2">
      <c r="A1065">
        <v>1064</v>
      </c>
      <c r="B1065">
        <v>0.33998940050737403</v>
      </c>
      <c r="C1065" s="14">
        <f>IF(Table1[[#This Row],[WoodDeckSF]]&gt;0,1,0)</f>
        <v>1</v>
      </c>
      <c r="D1065" t="str">
        <f t="shared" si="16"/>
        <v>group X</v>
      </c>
      <c r="E1065" s="6">
        <v>110500</v>
      </c>
    </row>
    <row r="1066" spans="1:5" x14ac:dyDescent="0.2">
      <c r="A1066">
        <v>1065</v>
      </c>
      <c r="B1066">
        <v>0.54373220203219974</v>
      </c>
      <c r="C1066" s="14">
        <f>IF(Table1[[#This Row],[WoodDeckSF]]&gt;0,1,0)</f>
        <v>0</v>
      </c>
      <c r="D1066" t="str">
        <f t="shared" si="16"/>
        <v>group Y</v>
      </c>
      <c r="E1066" s="6">
        <v>154000</v>
      </c>
    </row>
    <row r="1067" spans="1:5" x14ac:dyDescent="0.2">
      <c r="A1067">
        <v>1066</v>
      </c>
      <c r="B1067">
        <v>0.96115726949406977</v>
      </c>
      <c r="C1067" s="14">
        <f>IF(Table1[[#This Row],[WoodDeckSF]]&gt;0,1,0)</f>
        <v>1</v>
      </c>
      <c r="D1067" t="str">
        <f t="shared" si="16"/>
        <v>group Y</v>
      </c>
      <c r="E1067" s="6">
        <v>328000</v>
      </c>
    </row>
    <row r="1068" spans="1:5" x14ac:dyDescent="0.2">
      <c r="A1068">
        <v>1067</v>
      </c>
      <c r="B1068">
        <v>0.50735316431832722</v>
      </c>
      <c r="C1068" s="14">
        <f>IF(Table1[[#This Row],[WoodDeckSF]]&gt;0,1,0)</f>
        <v>0</v>
      </c>
      <c r="D1068" t="str">
        <f t="shared" si="16"/>
        <v>group Y</v>
      </c>
      <c r="E1068" s="6">
        <v>178000</v>
      </c>
    </row>
    <row r="1069" spans="1:5" x14ac:dyDescent="0.2">
      <c r="A1069">
        <v>1068</v>
      </c>
      <c r="B1069">
        <v>0.4020794956149264</v>
      </c>
      <c r="C1069" s="14">
        <f>IF(Table1[[#This Row],[WoodDeckSF]]&gt;0,1,0)</f>
        <v>1</v>
      </c>
      <c r="D1069" t="str">
        <f t="shared" si="16"/>
        <v>group X</v>
      </c>
      <c r="E1069" s="6">
        <v>167900</v>
      </c>
    </row>
    <row r="1070" spans="1:5" x14ac:dyDescent="0.2">
      <c r="A1070">
        <v>1069</v>
      </c>
      <c r="B1070">
        <v>8.5194429304586983E-3</v>
      </c>
      <c r="C1070" s="14">
        <f>IF(Table1[[#This Row],[WoodDeckSF]]&gt;0,1,0)</f>
        <v>1</v>
      </c>
      <c r="D1070" t="str">
        <f t="shared" si="16"/>
        <v>group X</v>
      </c>
      <c r="E1070" s="6">
        <v>151400</v>
      </c>
    </row>
    <row r="1071" spans="1:5" x14ac:dyDescent="0.2">
      <c r="A1071">
        <v>1070</v>
      </c>
      <c r="B1071">
        <v>0.7302969633097508</v>
      </c>
      <c r="C1071" s="14">
        <f>IF(Table1[[#This Row],[WoodDeckSF]]&gt;0,1,0)</f>
        <v>0</v>
      </c>
      <c r="D1071" t="str">
        <f t="shared" si="16"/>
        <v>group Y</v>
      </c>
      <c r="E1071" s="6">
        <v>135000</v>
      </c>
    </row>
    <row r="1072" spans="1:5" x14ac:dyDescent="0.2">
      <c r="A1072">
        <v>1071</v>
      </c>
      <c r="B1072">
        <v>0.14959752443462826</v>
      </c>
      <c r="C1072" s="14">
        <f>IF(Table1[[#This Row],[WoodDeckSF]]&gt;0,1,0)</f>
        <v>0</v>
      </c>
      <c r="D1072" t="str">
        <f t="shared" si="16"/>
        <v>group X</v>
      </c>
      <c r="E1072" s="6">
        <v>135000</v>
      </c>
    </row>
    <row r="1073" spans="1:5" x14ac:dyDescent="0.2">
      <c r="A1073">
        <v>1072</v>
      </c>
      <c r="B1073">
        <v>0.29581008816834709</v>
      </c>
      <c r="C1073" s="14">
        <f>IF(Table1[[#This Row],[WoodDeckSF]]&gt;0,1,0)</f>
        <v>0</v>
      </c>
      <c r="D1073" t="str">
        <f t="shared" si="16"/>
        <v>group X</v>
      </c>
      <c r="E1073" s="6">
        <v>154000</v>
      </c>
    </row>
    <row r="1074" spans="1:5" x14ac:dyDescent="0.2">
      <c r="A1074">
        <v>1073</v>
      </c>
      <c r="B1074">
        <v>0.44236957411617084</v>
      </c>
      <c r="C1074" s="14">
        <f>IF(Table1[[#This Row],[WoodDeckSF]]&gt;0,1,0)</f>
        <v>0</v>
      </c>
      <c r="D1074" t="str">
        <f t="shared" si="16"/>
        <v>group X</v>
      </c>
      <c r="E1074" s="6">
        <v>91500</v>
      </c>
    </row>
    <row r="1075" spans="1:5" x14ac:dyDescent="0.2">
      <c r="A1075">
        <v>1074</v>
      </c>
      <c r="B1075">
        <v>0.49043578277121203</v>
      </c>
      <c r="C1075" s="14">
        <f>IF(Table1[[#This Row],[WoodDeckSF]]&gt;0,1,0)</f>
        <v>1</v>
      </c>
      <c r="D1075" t="str">
        <f t="shared" si="16"/>
        <v>group X</v>
      </c>
      <c r="E1075" s="6">
        <v>159500</v>
      </c>
    </row>
    <row r="1076" spans="1:5" x14ac:dyDescent="0.2">
      <c r="A1076">
        <v>1075</v>
      </c>
      <c r="B1076">
        <v>0.56956777477612852</v>
      </c>
      <c r="C1076" s="14">
        <f>IF(Table1[[#This Row],[WoodDeckSF]]&gt;0,1,0)</f>
        <v>1</v>
      </c>
      <c r="D1076" t="str">
        <f t="shared" si="16"/>
        <v>group Y</v>
      </c>
      <c r="E1076" s="6">
        <v>194000</v>
      </c>
    </row>
    <row r="1077" spans="1:5" x14ac:dyDescent="0.2">
      <c r="A1077">
        <v>1076</v>
      </c>
      <c r="B1077">
        <v>0.78877391155482335</v>
      </c>
      <c r="C1077" s="14">
        <f>IF(Table1[[#This Row],[WoodDeckSF]]&gt;0,1,0)</f>
        <v>0</v>
      </c>
      <c r="D1077" t="str">
        <f t="shared" si="16"/>
        <v>group Y</v>
      </c>
      <c r="E1077" s="6">
        <v>219500</v>
      </c>
    </row>
    <row r="1078" spans="1:5" x14ac:dyDescent="0.2">
      <c r="A1078">
        <v>1077</v>
      </c>
      <c r="B1078">
        <v>0.85658812055631284</v>
      </c>
      <c r="C1078" s="14">
        <f>IF(Table1[[#This Row],[WoodDeckSF]]&gt;0,1,0)</f>
        <v>1</v>
      </c>
      <c r="D1078" t="str">
        <f t="shared" si="16"/>
        <v>group Y</v>
      </c>
      <c r="E1078" s="6">
        <v>170000</v>
      </c>
    </row>
    <row r="1079" spans="1:5" x14ac:dyDescent="0.2">
      <c r="A1079">
        <v>1078</v>
      </c>
      <c r="B1079">
        <v>0.95754597802783559</v>
      </c>
      <c r="C1079" s="14">
        <f>IF(Table1[[#This Row],[WoodDeckSF]]&gt;0,1,0)</f>
        <v>1</v>
      </c>
      <c r="D1079" t="str">
        <f t="shared" si="16"/>
        <v>group Y</v>
      </c>
      <c r="E1079" s="6">
        <v>138800</v>
      </c>
    </row>
    <row r="1080" spans="1:5" x14ac:dyDescent="0.2">
      <c r="A1080">
        <v>1079</v>
      </c>
      <c r="B1080">
        <v>0.36462535332492685</v>
      </c>
      <c r="C1080" s="14">
        <f>IF(Table1[[#This Row],[WoodDeckSF]]&gt;0,1,0)</f>
        <v>1</v>
      </c>
      <c r="D1080" t="str">
        <f t="shared" si="16"/>
        <v>group X</v>
      </c>
      <c r="E1080" s="6">
        <v>155900</v>
      </c>
    </row>
    <row r="1081" spans="1:5" x14ac:dyDescent="0.2">
      <c r="A1081">
        <v>1080</v>
      </c>
      <c r="B1081">
        <v>0.44206278163546964</v>
      </c>
      <c r="C1081" s="14">
        <f>IF(Table1[[#This Row],[WoodDeckSF]]&gt;0,1,0)</f>
        <v>0</v>
      </c>
      <c r="D1081" t="str">
        <f t="shared" si="16"/>
        <v>group X</v>
      </c>
      <c r="E1081" s="6">
        <v>126000</v>
      </c>
    </row>
    <row r="1082" spans="1:5" x14ac:dyDescent="0.2">
      <c r="A1082">
        <v>1081</v>
      </c>
      <c r="B1082">
        <v>0.2809490999109816</v>
      </c>
      <c r="C1082" s="14">
        <f>IF(Table1[[#This Row],[WoodDeckSF]]&gt;0,1,0)</f>
        <v>1</v>
      </c>
      <c r="D1082" t="str">
        <f t="shared" si="16"/>
        <v>group X</v>
      </c>
      <c r="E1082" s="6">
        <v>145000</v>
      </c>
    </row>
    <row r="1083" spans="1:5" x14ac:dyDescent="0.2">
      <c r="A1083">
        <v>1082</v>
      </c>
      <c r="B1083">
        <v>0.59941074788971638</v>
      </c>
      <c r="C1083" s="14">
        <f>IF(Table1[[#This Row],[WoodDeckSF]]&gt;0,1,0)</f>
        <v>0</v>
      </c>
      <c r="D1083" t="str">
        <f t="shared" si="16"/>
        <v>group Y</v>
      </c>
      <c r="E1083" s="6">
        <v>133000</v>
      </c>
    </row>
    <row r="1084" spans="1:5" x14ac:dyDescent="0.2">
      <c r="A1084">
        <v>1083</v>
      </c>
      <c r="B1084">
        <v>0.8954873043479441</v>
      </c>
      <c r="C1084" s="14">
        <f>IF(Table1[[#This Row],[WoodDeckSF]]&gt;0,1,0)</f>
        <v>1</v>
      </c>
      <c r="D1084" t="str">
        <f t="shared" si="16"/>
        <v>group Y</v>
      </c>
      <c r="E1084" s="6">
        <v>192000</v>
      </c>
    </row>
    <row r="1085" spans="1:5" x14ac:dyDescent="0.2">
      <c r="A1085">
        <v>1084</v>
      </c>
      <c r="B1085">
        <v>0.96680372509155588</v>
      </c>
      <c r="C1085" s="14">
        <f>IF(Table1[[#This Row],[WoodDeckSF]]&gt;0,1,0)</f>
        <v>0</v>
      </c>
      <c r="D1085" t="str">
        <f t="shared" si="16"/>
        <v>group Y</v>
      </c>
      <c r="E1085" s="6">
        <v>160000</v>
      </c>
    </row>
    <row r="1086" spans="1:5" x14ac:dyDescent="0.2">
      <c r="A1086">
        <v>1085</v>
      </c>
      <c r="B1086">
        <v>0.75678984828401341</v>
      </c>
      <c r="C1086" s="14">
        <f>IF(Table1[[#This Row],[WoodDeckSF]]&gt;0,1,0)</f>
        <v>1</v>
      </c>
      <c r="D1086" t="str">
        <f t="shared" si="16"/>
        <v>group Y</v>
      </c>
      <c r="E1086" s="6">
        <v>187500</v>
      </c>
    </row>
    <row r="1087" spans="1:5" x14ac:dyDescent="0.2">
      <c r="A1087">
        <v>1086</v>
      </c>
      <c r="B1087">
        <v>0.54179011666851495</v>
      </c>
      <c r="C1087" s="14">
        <f>IF(Table1[[#This Row],[WoodDeckSF]]&gt;0,1,0)</f>
        <v>1</v>
      </c>
      <c r="D1087" t="str">
        <f t="shared" si="16"/>
        <v>group Y</v>
      </c>
      <c r="E1087" s="6">
        <v>147000</v>
      </c>
    </row>
    <row r="1088" spans="1:5" x14ac:dyDescent="0.2">
      <c r="A1088">
        <v>1087</v>
      </c>
      <c r="B1088">
        <v>0.17918997865153352</v>
      </c>
      <c r="C1088" s="14">
        <f>IF(Table1[[#This Row],[WoodDeckSF]]&gt;0,1,0)</f>
        <v>1</v>
      </c>
      <c r="D1088" t="str">
        <f t="shared" si="16"/>
        <v>group X</v>
      </c>
      <c r="E1088" s="6">
        <v>83500</v>
      </c>
    </row>
    <row r="1089" spans="1:5" x14ac:dyDescent="0.2">
      <c r="A1089">
        <v>1088</v>
      </c>
      <c r="B1089">
        <v>0.92027943056557726</v>
      </c>
      <c r="C1089" s="14">
        <f>IF(Table1[[#This Row],[WoodDeckSF]]&gt;0,1,0)</f>
        <v>1</v>
      </c>
      <c r="D1089" t="str">
        <f t="shared" si="16"/>
        <v>group Y</v>
      </c>
      <c r="E1089" s="6">
        <v>252000</v>
      </c>
    </row>
    <row r="1090" spans="1:5" x14ac:dyDescent="0.2">
      <c r="A1090">
        <v>1089</v>
      </c>
      <c r="B1090">
        <v>0.33648896013114615</v>
      </c>
      <c r="C1090" s="14">
        <f>IF(Table1[[#This Row],[WoodDeckSF]]&gt;0,1,0)</f>
        <v>0</v>
      </c>
      <c r="D1090" t="str">
        <f t="shared" si="16"/>
        <v>group X</v>
      </c>
      <c r="E1090" s="6">
        <v>137500</v>
      </c>
    </row>
    <row r="1091" spans="1:5" x14ac:dyDescent="0.2">
      <c r="A1091">
        <v>1090</v>
      </c>
      <c r="B1091">
        <v>0.89257036107790844</v>
      </c>
      <c r="C1091" s="14">
        <f>IF(Table1[[#This Row],[WoodDeckSF]]&gt;0,1,0)</f>
        <v>0</v>
      </c>
      <c r="D1091" t="str">
        <f t="shared" ref="D1091:D1154" si="17">IF(B1091&lt;0.5,"group X", "group Y")</f>
        <v>group Y</v>
      </c>
      <c r="E1091" s="6">
        <v>197000</v>
      </c>
    </row>
    <row r="1092" spans="1:5" x14ac:dyDescent="0.2">
      <c r="A1092">
        <v>1091</v>
      </c>
      <c r="B1092">
        <v>0.67829115223341518</v>
      </c>
      <c r="C1092" s="14">
        <f>IF(Table1[[#This Row],[WoodDeckSF]]&gt;0,1,0)</f>
        <v>0</v>
      </c>
      <c r="D1092" t="str">
        <f t="shared" si="17"/>
        <v>group Y</v>
      </c>
      <c r="E1092" s="6">
        <v>92900</v>
      </c>
    </row>
    <row r="1093" spans="1:5" x14ac:dyDescent="0.2">
      <c r="A1093">
        <v>1092</v>
      </c>
      <c r="B1093">
        <v>0.56400598630687282</v>
      </c>
      <c r="C1093" s="14">
        <f>IF(Table1[[#This Row],[WoodDeckSF]]&gt;0,1,0)</f>
        <v>0</v>
      </c>
      <c r="D1093" t="str">
        <f t="shared" si="17"/>
        <v>group Y</v>
      </c>
      <c r="E1093" s="6">
        <v>160000</v>
      </c>
    </row>
    <row r="1094" spans="1:5" x14ac:dyDescent="0.2">
      <c r="A1094">
        <v>1093</v>
      </c>
      <c r="B1094">
        <v>0.3392878079429511</v>
      </c>
      <c r="C1094" s="14">
        <f>IF(Table1[[#This Row],[WoodDeckSF]]&gt;0,1,0)</f>
        <v>1</v>
      </c>
      <c r="D1094" t="str">
        <f t="shared" si="17"/>
        <v>group X</v>
      </c>
      <c r="E1094" s="6">
        <v>136500</v>
      </c>
    </row>
    <row r="1095" spans="1:5" x14ac:dyDescent="0.2">
      <c r="A1095">
        <v>1094</v>
      </c>
      <c r="B1095">
        <v>0.99699905152749946</v>
      </c>
      <c r="C1095" s="14">
        <f>IF(Table1[[#This Row],[WoodDeckSF]]&gt;0,1,0)</f>
        <v>0</v>
      </c>
      <c r="D1095" t="str">
        <f t="shared" si="17"/>
        <v>group Y</v>
      </c>
      <c r="E1095" s="6">
        <v>146000</v>
      </c>
    </row>
    <row r="1096" spans="1:5" x14ac:dyDescent="0.2">
      <c r="A1096">
        <v>1095</v>
      </c>
      <c r="B1096">
        <v>0.43424601245073036</v>
      </c>
      <c r="C1096" s="14">
        <f>IF(Table1[[#This Row],[WoodDeckSF]]&gt;0,1,0)</f>
        <v>0</v>
      </c>
      <c r="D1096" t="str">
        <f t="shared" si="17"/>
        <v>group X</v>
      </c>
      <c r="E1096" s="6">
        <v>129000</v>
      </c>
    </row>
    <row r="1097" spans="1:5" x14ac:dyDescent="0.2">
      <c r="A1097">
        <v>1096</v>
      </c>
      <c r="B1097">
        <v>0.8089973915858234</v>
      </c>
      <c r="C1097" s="14">
        <f>IF(Table1[[#This Row],[WoodDeckSF]]&gt;0,1,0)</f>
        <v>0</v>
      </c>
      <c r="D1097" t="str">
        <f t="shared" si="17"/>
        <v>group Y</v>
      </c>
      <c r="E1097" s="6">
        <v>176432</v>
      </c>
    </row>
    <row r="1098" spans="1:5" x14ac:dyDescent="0.2">
      <c r="A1098">
        <v>1097</v>
      </c>
      <c r="B1098">
        <v>0.6792770633241596</v>
      </c>
      <c r="C1098" s="14">
        <f>IF(Table1[[#This Row],[WoodDeckSF]]&gt;0,1,0)</f>
        <v>1</v>
      </c>
      <c r="D1098" t="str">
        <f t="shared" si="17"/>
        <v>group Y</v>
      </c>
      <c r="E1098" s="6">
        <v>127000</v>
      </c>
    </row>
    <row r="1099" spans="1:5" x14ac:dyDescent="0.2">
      <c r="A1099">
        <v>1098</v>
      </c>
      <c r="B1099">
        <v>0.54750425453934626</v>
      </c>
      <c r="C1099" s="14">
        <f>IF(Table1[[#This Row],[WoodDeckSF]]&gt;0,1,0)</f>
        <v>0</v>
      </c>
      <c r="D1099" t="str">
        <f t="shared" si="17"/>
        <v>group Y</v>
      </c>
      <c r="E1099" s="6">
        <v>170000</v>
      </c>
    </row>
    <row r="1100" spans="1:5" x14ac:dyDescent="0.2">
      <c r="A1100">
        <v>1099</v>
      </c>
      <c r="B1100">
        <v>0.95053808893839387</v>
      </c>
      <c r="C1100" s="14">
        <f>IF(Table1[[#This Row],[WoodDeckSF]]&gt;0,1,0)</f>
        <v>0</v>
      </c>
      <c r="D1100" t="str">
        <f t="shared" si="17"/>
        <v>group Y</v>
      </c>
      <c r="E1100" s="6">
        <v>128000</v>
      </c>
    </row>
    <row r="1101" spans="1:5" x14ac:dyDescent="0.2">
      <c r="A1101">
        <v>1100</v>
      </c>
      <c r="B1101">
        <v>0.31474317111222538</v>
      </c>
      <c r="C1101" s="14">
        <f>IF(Table1[[#This Row],[WoodDeckSF]]&gt;0,1,0)</f>
        <v>0</v>
      </c>
      <c r="D1101" t="str">
        <f t="shared" si="17"/>
        <v>group X</v>
      </c>
      <c r="E1101" s="6">
        <v>157000</v>
      </c>
    </row>
    <row r="1102" spans="1:5" x14ac:dyDescent="0.2">
      <c r="A1102">
        <v>1101</v>
      </c>
      <c r="B1102">
        <v>0.97519211329994504</v>
      </c>
      <c r="C1102" s="14">
        <f>IF(Table1[[#This Row],[WoodDeckSF]]&gt;0,1,0)</f>
        <v>0</v>
      </c>
      <c r="D1102" t="str">
        <f t="shared" si="17"/>
        <v>group Y</v>
      </c>
      <c r="E1102" s="6">
        <v>60000</v>
      </c>
    </row>
    <row r="1103" spans="1:5" x14ac:dyDescent="0.2">
      <c r="A1103">
        <v>1102</v>
      </c>
      <c r="B1103">
        <v>0.37228469833453148</v>
      </c>
      <c r="C1103" s="14">
        <f>IF(Table1[[#This Row],[WoodDeckSF]]&gt;0,1,0)</f>
        <v>0</v>
      </c>
      <c r="D1103" t="str">
        <f t="shared" si="17"/>
        <v>group X</v>
      </c>
      <c r="E1103" s="6">
        <v>119500</v>
      </c>
    </row>
    <row r="1104" spans="1:5" x14ac:dyDescent="0.2">
      <c r="A1104">
        <v>1103</v>
      </c>
      <c r="B1104">
        <v>0.88360600146224177</v>
      </c>
      <c r="C1104" s="14">
        <f>IF(Table1[[#This Row],[WoodDeckSF]]&gt;0,1,0)</f>
        <v>0</v>
      </c>
      <c r="D1104" t="str">
        <f t="shared" si="17"/>
        <v>group Y</v>
      </c>
      <c r="E1104" s="6">
        <v>135000</v>
      </c>
    </row>
    <row r="1105" spans="1:5" x14ac:dyDescent="0.2">
      <c r="A1105">
        <v>1104</v>
      </c>
      <c r="B1105">
        <v>0.44178564128148956</v>
      </c>
      <c r="C1105" s="14">
        <f>IF(Table1[[#This Row],[WoodDeckSF]]&gt;0,1,0)</f>
        <v>0</v>
      </c>
      <c r="D1105" t="str">
        <f t="shared" si="17"/>
        <v>group X</v>
      </c>
      <c r="E1105" s="6">
        <v>159500</v>
      </c>
    </row>
    <row r="1106" spans="1:5" x14ac:dyDescent="0.2">
      <c r="A1106">
        <v>1105</v>
      </c>
      <c r="B1106">
        <v>0.8700337297182611</v>
      </c>
      <c r="C1106" s="14">
        <f>IF(Table1[[#This Row],[WoodDeckSF]]&gt;0,1,0)</f>
        <v>0</v>
      </c>
      <c r="D1106" t="str">
        <f t="shared" si="17"/>
        <v>group Y</v>
      </c>
      <c r="E1106" s="6">
        <v>106000</v>
      </c>
    </row>
    <row r="1107" spans="1:5" x14ac:dyDescent="0.2">
      <c r="A1107">
        <v>1106</v>
      </c>
      <c r="B1107">
        <v>0.35446211796754379</v>
      </c>
      <c r="C1107" s="14">
        <f>IF(Table1[[#This Row],[WoodDeckSF]]&gt;0,1,0)</f>
        <v>1</v>
      </c>
      <c r="D1107" t="str">
        <f t="shared" si="17"/>
        <v>group X</v>
      </c>
      <c r="E1107" s="6">
        <v>325000</v>
      </c>
    </row>
    <row r="1108" spans="1:5" x14ac:dyDescent="0.2">
      <c r="A1108">
        <v>1107</v>
      </c>
      <c r="B1108">
        <v>0.89647767506948761</v>
      </c>
      <c r="C1108" s="14">
        <f>IF(Table1[[#This Row],[WoodDeckSF]]&gt;0,1,0)</f>
        <v>0</v>
      </c>
      <c r="D1108" t="str">
        <f t="shared" si="17"/>
        <v>group Y</v>
      </c>
      <c r="E1108" s="6">
        <v>179900</v>
      </c>
    </row>
    <row r="1109" spans="1:5" x14ac:dyDescent="0.2">
      <c r="A1109">
        <v>1108</v>
      </c>
      <c r="B1109">
        <v>0.62860844473252075</v>
      </c>
      <c r="C1109" s="14">
        <f>IF(Table1[[#This Row],[WoodDeckSF]]&gt;0,1,0)</f>
        <v>0</v>
      </c>
      <c r="D1109" t="str">
        <f t="shared" si="17"/>
        <v>group Y</v>
      </c>
      <c r="E1109" s="6">
        <v>274725</v>
      </c>
    </row>
    <row r="1110" spans="1:5" x14ac:dyDescent="0.2">
      <c r="A1110">
        <v>1109</v>
      </c>
      <c r="B1110">
        <v>0.41399090868864807</v>
      </c>
      <c r="C1110" s="14">
        <f>IF(Table1[[#This Row],[WoodDeckSF]]&gt;0,1,0)</f>
        <v>1</v>
      </c>
      <c r="D1110" t="str">
        <f t="shared" si="17"/>
        <v>group X</v>
      </c>
      <c r="E1110" s="6">
        <v>181000</v>
      </c>
    </row>
    <row r="1111" spans="1:5" x14ac:dyDescent="0.2">
      <c r="A1111">
        <v>1110</v>
      </c>
      <c r="B1111">
        <v>0.94151248795172426</v>
      </c>
      <c r="C1111" s="14">
        <f>IF(Table1[[#This Row],[WoodDeckSF]]&gt;0,1,0)</f>
        <v>1</v>
      </c>
      <c r="D1111" t="str">
        <f t="shared" si="17"/>
        <v>group Y</v>
      </c>
      <c r="E1111" s="6">
        <v>280000</v>
      </c>
    </row>
    <row r="1112" spans="1:5" x14ac:dyDescent="0.2">
      <c r="A1112">
        <v>1111</v>
      </c>
      <c r="B1112">
        <v>1.1673061894290515E-2</v>
      </c>
      <c r="C1112" s="14">
        <f>IF(Table1[[#This Row],[WoodDeckSF]]&gt;0,1,0)</f>
        <v>1</v>
      </c>
      <c r="D1112" t="str">
        <f t="shared" si="17"/>
        <v>group X</v>
      </c>
      <c r="E1112" s="6">
        <v>188000</v>
      </c>
    </row>
    <row r="1113" spans="1:5" x14ac:dyDescent="0.2">
      <c r="A1113">
        <v>1112</v>
      </c>
      <c r="B1113">
        <v>0.91509242787405998</v>
      </c>
      <c r="C1113" s="14">
        <f>IF(Table1[[#This Row],[WoodDeckSF]]&gt;0,1,0)</f>
        <v>0</v>
      </c>
      <c r="D1113" t="str">
        <f t="shared" si="17"/>
        <v>group Y</v>
      </c>
      <c r="E1113" s="6">
        <v>205000</v>
      </c>
    </row>
    <row r="1114" spans="1:5" x14ac:dyDescent="0.2">
      <c r="A1114">
        <v>1113</v>
      </c>
      <c r="B1114">
        <v>0.71367507940077168</v>
      </c>
      <c r="C1114" s="14">
        <f>IF(Table1[[#This Row],[WoodDeckSF]]&gt;0,1,0)</f>
        <v>0</v>
      </c>
      <c r="D1114" t="str">
        <f t="shared" si="17"/>
        <v>group Y</v>
      </c>
      <c r="E1114" s="6">
        <v>129900</v>
      </c>
    </row>
    <row r="1115" spans="1:5" x14ac:dyDescent="0.2">
      <c r="A1115">
        <v>1114</v>
      </c>
      <c r="B1115">
        <v>0.83977252918004974</v>
      </c>
      <c r="C1115" s="14">
        <f>IF(Table1[[#This Row],[WoodDeckSF]]&gt;0,1,0)</f>
        <v>0</v>
      </c>
      <c r="D1115" t="str">
        <f t="shared" si="17"/>
        <v>group Y</v>
      </c>
      <c r="E1115" s="6">
        <v>134500</v>
      </c>
    </row>
    <row r="1116" spans="1:5" x14ac:dyDescent="0.2">
      <c r="A1116">
        <v>1115</v>
      </c>
      <c r="B1116">
        <v>2.9341350584721759E-2</v>
      </c>
      <c r="C1116" s="14">
        <f>IF(Table1[[#This Row],[WoodDeckSF]]&gt;0,1,0)</f>
        <v>0</v>
      </c>
      <c r="D1116" t="str">
        <f t="shared" si="17"/>
        <v>group X</v>
      </c>
      <c r="E1116" s="6">
        <v>117000</v>
      </c>
    </row>
    <row r="1117" spans="1:5" x14ac:dyDescent="0.2">
      <c r="A1117">
        <v>1116</v>
      </c>
      <c r="B1117">
        <v>0.93202434483051066</v>
      </c>
      <c r="C1117" s="14">
        <f>IF(Table1[[#This Row],[WoodDeckSF]]&gt;0,1,0)</f>
        <v>0</v>
      </c>
      <c r="D1117" t="str">
        <f t="shared" si="17"/>
        <v>group Y</v>
      </c>
      <c r="E1117" s="6">
        <v>318000</v>
      </c>
    </row>
    <row r="1118" spans="1:5" x14ac:dyDescent="0.2">
      <c r="A1118">
        <v>1117</v>
      </c>
      <c r="B1118">
        <v>0.70225423227107375</v>
      </c>
      <c r="C1118" s="14">
        <f>IF(Table1[[#This Row],[WoodDeckSF]]&gt;0,1,0)</f>
        <v>1</v>
      </c>
      <c r="D1118" t="str">
        <f t="shared" si="17"/>
        <v>group Y</v>
      </c>
      <c r="E1118" s="6">
        <v>184100</v>
      </c>
    </row>
    <row r="1119" spans="1:5" x14ac:dyDescent="0.2">
      <c r="A1119">
        <v>1118</v>
      </c>
      <c r="B1119">
        <v>7.949345850663303E-2</v>
      </c>
      <c r="C1119" s="14">
        <f>IF(Table1[[#This Row],[WoodDeckSF]]&gt;0,1,0)</f>
        <v>0</v>
      </c>
      <c r="D1119" t="str">
        <f t="shared" si="17"/>
        <v>group X</v>
      </c>
      <c r="E1119" s="6">
        <v>130000</v>
      </c>
    </row>
    <row r="1120" spans="1:5" x14ac:dyDescent="0.2">
      <c r="A1120">
        <v>1119</v>
      </c>
      <c r="B1120">
        <v>0.54870049029913726</v>
      </c>
      <c r="C1120" s="14">
        <f>IF(Table1[[#This Row],[WoodDeckSF]]&gt;0,1,0)</f>
        <v>1</v>
      </c>
      <c r="D1120" t="str">
        <f t="shared" si="17"/>
        <v>group Y</v>
      </c>
      <c r="E1120" s="6">
        <v>140000</v>
      </c>
    </row>
    <row r="1121" spans="1:5" x14ac:dyDescent="0.2">
      <c r="A1121">
        <v>1120</v>
      </c>
      <c r="B1121">
        <v>0.52728515936997111</v>
      </c>
      <c r="C1121" s="14">
        <f>IF(Table1[[#This Row],[WoodDeckSF]]&gt;0,1,0)</f>
        <v>1</v>
      </c>
      <c r="D1121" t="str">
        <f t="shared" si="17"/>
        <v>group Y</v>
      </c>
      <c r="E1121" s="6">
        <v>133700</v>
      </c>
    </row>
    <row r="1122" spans="1:5" x14ac:dyDescent="0.2">
      <c r="A1122">
        <v>1121</v>
      </c>
      <c r="B1122">
        <v>0.16182926143414333</v>
      </c>
      <c r="C1122" s="14">
        <f>IF(Table1[[#This Row],[WoodDeckSF]]&gt;0,1,0)</f>
        <v>0</v>
      </c>
      <c r="D1122" t="str">
        <f t="shared" si="17"/>
        <v>group X</v>
      </c>
      <c r="E1122" s="6">
        <v>118400</v>
      </c>
    </row>
    <row r="1123" spans="1:5" x14ac:dyDescent="0.2">
      <c r="A1123">
        <v>1122</v>
      </c>
      <c r="B1123">
        <v>0.86810338935887033</v>
      </c>
      <c r="C1123" s="14">
        <f>IF(Table1[[#This Row],[WoodDeckSF]]&gt;0,1,0)</f>
        <v>1</v>
      </c>
      <c r="D1123" t="str">
        <f t="shared" si="17"/>
        <v>group Y</v>
      </c>
      <c r="E1123" s="6">
        <v>212900</v>
      </c>
    </row>
    <row r="1124" spans="1:5" x14ac:dyDescent="0.2">
      <c r="A1124">
        <v>1123</v>
      </c>
      <c r="B1124">
        <v>1.33567275009987E-2</v>
      </c>
      <c r="C1124" s="14">
        <f>IF(Table1[[#This Row],[WoodDeckSF]]&gt;0,1,0)</f>
        <v>1</v>
      </c>
      <c r="D1124" t="str">
        <f t="shared" si="17"/>
        <v>group X</v>
      </c>
      <c r="E1124" s="6">
        <v>112000</v>
      </c>
    </row>
    <row r="1125" spans="1:5" x14ac:dyDescent="0.2">
      <c r="A1125">
        <v>1124</v>
      </c>
      <c r="B1125">
        <v>0.23796580113898513</v>
      </c>
      <c r="C1125" s="14">
        <f>IF(Table1[[#This Row],[WoodDeckSF]]&gt;0,1,0)</f>
        <v>0</v>
      </c>
      <c r="D1125" t="str">
        <f t="shared" si="17"/>
        <v>group X</v>
      </c>
      <c r="E1125" s="6">
        <v>118000</v>
      </c>
    </row>
    <row r="1126" spans="1:5" x14ac:dyDescent="0.2">
      <c r="A1126">
        <v>1125</v>
      </c>
      <c r="B1126">
        <v>0.13403874209013422</v>
      </c>
      <c r="C1126" s="14">
        <f>IF(Table1[[#This Row],[WoodDeckSF]]&gt;0,1,0)</f>
        <v>1</v>
      </c>
      <c r="D1126" t="str">
        <f t="shared" si="17"/>
        <v>group X</v>
      </c>
      <c r="E1126" s="6">
        <v>163900</v>
      </c>
    </row>
    <row r="1127" spans="1:5" x14ac:dyDescent="0.2">
      <c r="A1127">
        <v>1126</v>
      </c>
      <c r="B1127">
        <v>8.7322495628727403E-2</v>
      </c>
      <c r="C1127" s="14">
        <f>IF(Table1[[#This Row],[WoodDeckSF]]&gt;0,1,0)</f>
        <v>0</v>
      </c>
      <c r="D1127" t="str">
        <f t="shared" si="17"/>
        <v>group X</v>
      </c>
      <c r="E1127" s="6">
        <v>115000</v>
      </c>
    </row>
    <row r="1128" spans="1:5" x14ac:dyDescent="0.2">
      <c r="A1128">
        <v>1127</v>
      </c>
      <c r="B1128">
        <v>0.30188297441884349</v>
      </c>
      <c r="C1128" s="14">
        <f>IF(Table1[[#This Row],[WoodDeckSF]]&gt;0,1,0)</f>
        <v>1</v>
      </c>
      <c r="D1128" t="str">
        <f t="shared" si="17"/>
        <v>group X</v>
      </c>
      <c r="E1128" s="6">
        <v>174000</v>
      </c>
    </row>
    <row r="1129" spans="1:5" x14ac:dyDescent="0.2">
      <c r="A1129">
        <v>1128</v>
      </c>
      <c r="B1129">
        <v>0.67144156375923525</v>
      </c>
      <c r="C1129" s="14">
        <f>IF(Table1[[#This Row],[WoodDeckSF]]&gt;0,1,0)</f>
        <v>1</v>
      </c>
      <c r="D1129" t="str">
        <f t="shared" si="17"/>
        <v>group Y</v>
      </c>
      <c r="E1129" s="6">
        <v>259000</v>
      </c>
    </row>
    <row r="1130" spans="1:5" x14ac:dyDescent="0.2">
      <c r="A1130">
        <v>1129</v>
      </c>
      <c r="B1130">
        <v>0.3057294299644201</v>
      </c>
      <c r="C1130" s="14">
        <f>IF(Table1[[#This Row],[WoodDeckSF]]&gt;0,1,0)</f>
        <v>1</v>
      </c>
      <c r="D1130" t="str">
        <f t="shared" si="17"/>
        <v>group X</v>
      </c>
      <c r="E1130" s="6">
        <v>215000</v>
      </c>
    </row>
    <row r="1131" spans="1:5" x14ac:dyDescent="0.2">
      <c r="A1131">
        <v>1130</v>
      </c>
      <c r="B1131">
        <v>0.40666937946006443</v>
      </c>
      <c r="C1131" s="14">
        <f>IF(Table1[[#This Row],[WoodDeckSF]]&gt;0,1,0)</f>
        <v>1</v>
      </c>
      <c r="D1131" t="str">
        <f t="shared" si="17"/>
        <v>group X</v>
      </c>
      <c r="E1131" s="6">
        <v>140000</v>
      </c>
    </row>
    <row r="1132" spans="1:5" x14ac:dyDescent="0.2">
      <c r="A1132">
        <v>1131</v>
      </c>
      <c r="B1132">
        <v>0.2946890691235422</v>
      </c>
      <c r="C1132" s="14">
        <f>IF(Table1[[#This Row],[WoodDeckSF]]&gt;0,1,0)</f>
        <v>1</v>
      </c>
      <c r="D1132" t="str">
        <f t="shared" si="17"/>
        <v>group X</v>
      </c>
      <c r="E1132" s="6">
        <v>135000</v>
      </c>
    </row>
    <row r="1133" spans="1:5" x14ac:dyDescent="0.2">
      <c r="A1133">
        <v>1132</v>
      </c>
      <c r="B1133">
        <v>0.57693589472145135</v>
      </c>
      <c r="C1133" s="14">
        <f>IF(Table1[[#This Row],[WoodDeckSF]]&gt;0,1,0)</f>
        <v>0</v>
      </c>
      <c r="D1133" t="str">
        <f t="shared" si="17"/>
        <v>group Y</v>
      </c>
      <c r="E1133" s="6">
        <v>93500</v>
      </c>
    </row>
    <row r="1134" spans="1:5" x14ac:dyDescent="0.2">
      <c r="A1134">
        <v>1133</v>
      </c>
      <c r="B1134">
        <v>0.20099803273399319</v>
      </c>
      <c r="C1134" s="14">
        <f>IF(Table1[[#This Row],[WoodDeckSF]]&gt;0,1,0)</f>
        <v>0</v>
      </c>
      <c r="D1134" t="str">
        <f t="shared" si="17"/>
        <v>group X</v>
      </c>
      <c r="E1134" s="6">
        <v>117500</v>
      </c>
    </row>
    <row r="1135" spans="1:5" x14ac:dyDescent="0.2">
      <c r="A1135">
        <v>1134</v>
      </c>
      <c r="B1135">
        <v>0.5651332833022884</v>
      </c>
      <c r="C1135" s="14">
        <f>IF(Table1[[#This Row],[WoodDeckSF]]&gt;0,1,0)</f>
        <v>0</v>
      </c>
      <c r="D1135" t="str">
        <f t="shared" si="17"/>
        <v>group Y</v>
      </c>
      <c r="E1135" s="6">
        <v>239500</v>
      </c>
    </row>
    <row r="1136" spans="1:5" x14ac:dyDescent="0.2">
      <c r="A1136">
        <v>1135</v>
      </c>
      <c r="B1136">
        <v>0.59797818190095142</v>
      </c>
      <c r="C1136" s="14">
        <f>IF(Table1[[#This Row],[WoodDeckSF]]&gt;0,1,0)</f>
        <v>1</v>
      </c>
      <c r="D1136" t="str">
        <f t="shared" si="17"/>
        <v>group Y</v>
      </c>
      <c r="E1136" s="6">
        <v>169000</v>
      </c>
    </row>
    <row r="1137" spans="1:5" x14ac:dyDescent="0.2">
      <c r="A1137">
        <v>1136</v>
      </c>
      <c r="B1137">
        <v>0.74101895695857312</v>
      </c>
      <c r="C1137" s="14">
        <f>IF(Table1[[#This Row],[WoodDeckSF]]&gt;0,1,0)</f>
        <v>0</v>
      </c>
      <c r="D1137" t="str">
        <f t="shared" si="17"/>
        <v>group Y</v>
      </c>
      <c r="E1137" s="6">
        <v>102000</v>
      </c>
    </row>
    <row r="1138" spans="1:5" x14ac:dyDescent="0.2">
      <c r="A1138">
        <v>1137</v>
      </c>
      <c r="B1138">
        <v>0.92727596765712628</v>
      </c>
      <c r="C1138" s="14">
        <f>IF(Table1[[#This Row],[WoodDeckSF]]&gt;0,1,0)</f>
        <v>0</v>
      </c>
      <c r="D1138" t="str">
        <f t="shared" si="17"/>
        <v>group Y</v>
      </c>
      <c r="E1138" s="6">
        <v>119000</v>
      </c>
    </row>
    <row r="1139" spans="1:5" x14ac:dyDescent="0.2">
      <c r="A1139">
        <v>1138</v>
      </c>
      <c r="B1139">
        <v>9.1708887779348713E-2</v>
      </c>
      <c r="C1139" s="14">
        <f>IF(Table1[[#This Row],[WoodDeckSF]]&gt;0,1,0)</f>
        <v>0</v>
      </c>
      <c r="D1139" t="str">
        <f t="shared" si="17"/>
        <v>group X</v>
      </c>
      <c r="E1139" s="6">
        <v>94000</v>
      </c>
    </row>
    <row r="1140" spans="1:5" x14ac:dyDescent="0.2">
      <c r="A1140">
        <v>1139</v>
      </c>
      <c r="B1140">
        <v>0.50615238902518833</v>
      </c>
      <c r="C1140" s="14">
        <f>IF(Table1[[#This Row],[WoodDeckSF]]&gt;0,1,0)</f>
        <v>1</v>
      </c>
      <c r="D1140" t="str">
        <f t="shared" si="17"/>
        <v>group Y</v>
      </c>
      <c r="E1140" s="6">
        <v>196000</v>
      </c>
    </row>
    <row r="1141" spans="1:5" x14ac:dyDescent="0.2">
      <c r="A1141">
        <v>1140</v>
      </c>
      <c r="B1141">
        <v>0.91321779161805472</v>
      </c>
      <c r="C1141" s="14">
        <f>IF(Table1[[#This Row],[WoodDeckSF]]&gt;0,1,0)</f>
        <v>0</v>
      </c>
      <c r="D1141" t="str">
        <f t="shared" si="17"/>
        <v>group Y</v>
      </c>
      <c r="E1141" s="6">
        <v>144000</v>
      </c>
    </row>
    <row r="1142" spans="1:5" x14ac:dyDescent="0.2">
      <c r="A1142">
        <v>1141</v>
      </c>
      <c r="B1142">
        <v>0.67622597200362045</v>
      </c>
      <c r="C1142" s="14">
        <f>IF(Table1[[#This Row],[WoodDeckSF]]&gt;0,1,0)</f>
        <v>0</v>
      </c>
      <c r="D1142" t="str">
        <f t="shared" si="17"/>
        <v>group Y</v>
      </c>
      <c r="E1142" s="6">
        <v>139000</v>
      </c>
    </row>
    <row r="1143" spans="1:5" x14ac:dyDescent="0.2">
      <c r="A1143">
        <v>1142</v>
      </c>
      <c r="B1143">
        <v>0.27787465378212217</v>
      </c>
      <c r="C1143" s="14">
        <f>IF(Table1[[#This Row],[WoodDeckSF]]&gt;0,1,0)</f>
        <v>1</v>
      </c>
      <c r="D1143" t="str">
        <f t="shared" si="17"/>
        <v>group X</v>
      </c>
      <c r="E1143" s="6">
        <v>197500</v>
      </c>
    </row>
    <row r="1144" spans="1:5" x14ac:dyDescent="0.2">
      <c r="A1144">
        <v>1143</v>
      </c>
      <c r="B1144">
        <v>0.28594330608801644</v>
      </c>
      <c r="C1144" s="14">
        <f>IF(Table1[[#This Row],[WoodDeckSF]]&gt;0,1,0)</f>
        <v>1</v>
      </c>
      <c r="D1144" t="str">
        <f t="shared" si="17"/>
        <v>group X</v>
      </c>
      <c r="E1144" s="6">
        <v>424870</v>
      </c>
    </row>
    <row r="1145" spans="1:5" x14ac:dyDescent="0.2">
      <c r="A1145">
        <v>1144</v>
      </c>
      <c r="B1145">
        <v>0.80521993716056306</v>
      </c>
      <c r="C1145" s="14">
        <f>IF(Table1[[#This Row],[WoodDeckSF]]&gt;0,1,0)</f>
        <v>0</v>
      </c>
      <c r="D1145" t="str">
        <f t="shared" si="17"/>
        <v>group Y</v>
      </c>
      <c r="E1145" s="6">
        <v>80000</v>
      </c>
    </row>
    <row r="1146" spans="1:5" x14ac:dyDescent="0.2">
      <c r="A1146">
        <v>1145</v>
      </c>
      <c r="B1146">
        <v>3.6098347312655932E-2</v>
      </c>
      <c r="C1146" s="14">
        <f>IF(Table1[[#This Row],[WoodDeckSF]]&gt;0,1,0)</f>
        <v>0</v>
      </c>
      <c r="D1146" t="str">
        <f t="shared" si="17"/>
        <v>group X</v>
      </c>
      <c r="E1146" s="6">
        <v>80000</v>
      </c>
    </row>
    <row r="1147" spans="1:5" x14ac:dyDescent="0.2">
      <c r="A1147">
        <v>1146</v>
      </c>
      <c r="B1147">
        <v>0.60076097335806988</v>
      </c>
      <c r="C1147" s="14">
        <f>IF(Table1[[#This Row],[WoodDeckSF]]&gt;0,1,0)</f>
        <v>0</v>
      </c>
      <c r="D1147" t="str">
        <f t="shared" si="17"/>
        <v>group Y</v>
      </c>
      <c r="E1147" s="6">
        <v>149000</v>
      </c>
    </row>
    <row r="1148" spans="1:5" x14ac:dyDescent="0.2">
      <c r="A1148">
        <v>1147</v>
      </c>
      <c r="B1148">
        <v>0.51242347226429541</v>
      </c>
      <c r="C1148" s="14">
        <f>IF(Table1[[#This Row],[WoodDeckSF]]&gt;0,1,0)</f>
        <v>1</v>
      </c>
      <c r="D1148" t="str">
        <f t="shared" si="17"/>
        <v>group Y</v>
      </c>
      <c r="E1148" s="6">
        <v>180000</v>
      </c>
    </row>
    <row r="1149" spans="1:5" x14ac:dyDescent="0.2">
      <c r="A1149">
        <v>1148</v>
      </c>
      <c r="B1149">
        <v>0.92827328866210379</v>
      </c>
      <c r="C1149" s="14">
        <f>IF(Table1[[#This Row],[WoodDeckSF]]&gt;0,1,0)</f>
        <v>0</v>
      </c>
      <c r="D1149" t="str">
        <f t="shared" si="17"/>
        <v>group Y</v>
      </c>
      <c r="E1149" s="6">
        <v>174500</v>
      </c>
    </row>
    <row r="1150" spans="1:5" x14ac:dyDescent="0.2">
      <c r="A1150">
        <v>1149</v>
      </c>
      <c r="B1150">
        <v>0.36282039849634617</v>
      </c>
      <c r="C1150" s="14">
        <f>IF(Table1[[#This Row],[WoodDeckSF]]&gt;0,1,0)</f>
        <v>0</v>
      </c>
      <c r="D1150" t="str">
        <f t="shared" si="17"/>
        <v>group X</v>
      </c>
      <c r="E1150" s="6">
        <v>116900</v>
      </c>
    </row>
    <row r="1151" spans="1:5" x14ac:dyDescent="0.2">
      <c r="A1151">
        <v>1150</v>
      </c>
      <c r="B1151">
        <v>0.75781732463485374</v>
      </c>
      <c r="C1151" s="14">
        <f>IF(Table1[[#This Row],[WoodDeckSF]]&gt;0,1,0)</f>
        <v>0</v>
      </c>
      <c r="D1151" t="str">
        <f t="shared" si="17"/>
        <v>group Y</v>
      </c>
      <c r="E1151" s="6">
        <v>143000</v>
      </c>
    </row>
    <row r="1152" spans="1:5" x14ac:dyDescent="0.2">
      <c r="A1152">
        <v>1151</v>
      </c>
      <c r="B1152">
        <v>0.40781938260164785</v>
      </c>
      <c r="C1152" s="14">
        <f>IF(Table1[[#This Row],[WoodDeckSF]]&gt;0,1,0)</f>
        <v>0</v>
      </c>
      <c r="D1152" t="str">
        <f t="shared" si="17"/>
        <v>group X</v>
      </c>
      <c r="E1152" s="6">
        <v>124000</v>
      </c>
    </row>
    <row r="1153" spans="1:5" x14ac:dyDescent="0.2">
      <c r="A1153">
        <v>1152</v>
      </c>
      <c r="B1153">
        <v>0.6196628724719232</v>
      </c>
      <c r="C1153" s="14">
        <f>IF(Table1[[#This Row],[WoodDeckSF]]&gt;0,1,0)</f>
        <v>0</v>
      </c>
      <c r="D1153" t="str">
        <f t="shared" si="17"/>
        <v>group Y</v>
      </c>
      <c r="E1153" s="6">
        <v>149900</v>
      </c>
    </row>
    <row r="1154" spans="1:5" x14ac:dyDescent="0.2">
      <c r="A1154">
        <v>1153</v>
      </c>
      <c r="B1154">
        <v>0.47770112724595293</v>
      </c>
      <c r="C1154" s="14">
        <f>IF(Table1[[#This Row],[WoodDeckSF]]&gt;0,1,0)</f>
        <v>0</v>
      </c>
      <c r="D1154" t="str">
        <f t="shared" si="17"/>
        <v>group X</v>
      </c>
      <c r="E1154" s="6">
        <v>230000</v>
      </c>
    </row>
    <row r="1155" spans="1:5" x14ac:dyDescent="0.2">
      <c r="A1155">
        <v>1154</v>
      </c>
      <c r="B1155">
        <v>0.33503389787541482</v>
      </c>
      <c r="C1155" s="14">
        <f>IF(Table1[[#This Row],[WoodDeckSF]]&gt;0,1,0)</f>
        <v>0</v>
      </c>
      <c r="D1155" t="str">
        <f t="shared" ref="D1155:D1218" si="18">IF(B1155&lt;0.5,"group X", "group Y")</f>
        <v>group X</v>
      </c>
      <c r="E1155" s="6">
        <v>120500</v>
      </c>
    </row>
    <row r="1156" spans="1:5" x14ac:dyDescent="0.2">
      <c r="A1156">
        <v>1155</v>
      </c>
      <c r="B1156">
        <v>0.88844426582732949</v>
      </c>
      <c r="C1156" s="14">
        <f>IF(Table1[[#This Row],[WoodDeckSF]]&gt;0,1,0)</f>
        <v>1</v>
      </c>
      <c r="D1156" t="str">
        <f t="shared" si="18"/>
        <v>group Y</v>
      </c>
      <c r="E1156" s="6">
        <v>201800</v>
      </c>
    </row>
    <row r="1157" spans="1:5" x14ac:dyDescent="0.2">
      <c r="A1157">
        <v>1156</v>
      </c>
      <c r="B1157">
        <v>0.83690097902510907</v>
      </c>
      <c r="C1157" s="14">
        <f>IF(Table1[[#This Row],[WoodDeckSF]]&gt;0,1,0)</f>
        <v>0</v>
      </c>
      <c r="D1157" t="str">
        <f t="shared" si="18"/>
        <v>group Y</v>
      </c>
      <c r="E1157" s="6">
        <v>218000</v>
      </c>
    </row>
    <row r="1158" spans="1:5" x14ac:dyDescent="0.2">
      <c r="A1158">
        <v>1157</v>
      </c>
      <c r="B1158">
        <v>0.15153287818382133</v>
      </c>
      <c r="C1158" s="14">
        <f>IF(Table1[[#This Row],[WoodDeckSF]]&gt;0,1,0)</f>
        <v>0</v>
      </c>
      <c r="D1158" t="str">
        <f t="shared" si="18"/>
        <v>group X</v>
      </c>
      <c r="E1158" s="6">
        <v>179900</v>
      </c>
    </row>
    <row r="1159" spans="1:5" x14ac:dyDescent="0.2">
      <c r="A1159">
        <v>1158</v>
      </c>
      <c r="B1159">
        <v>0.54552619960270277</v>
      </c>
      <c r="C1159" s="14">
        <f>IF(Table1[[#This Row],[WoodDeckSF]]&gt;0,1,0)</f>
        <v>1</v>
      </c>
      <c r="D1159" t="str">
        <f t="shared" si="18"/>
        <v>group Y</v>
      </c>
      <c r="E1159" s="6">
        <v>230000</v>
      </c>
    </row>
    <row r="1160" spans="1:5" x14ac:dyDescent="0.2">
      <c r="A1160">
        <v>1159</v>
      </c>
      <c r="B1160">
        <v>0.29049609575052804</v>
      </c>
      <c r="C1160" s="14">
        <f>IF(Table1[[#This Row],[WoodDeckSF]]&gt;0,1,0)</f>
        <v>0</v>
      </c>
      <c r="D1160" t="str">
        <f t="shared" si="18"/>
        <v>group X</v>
      </c>
      <c r="E1160" s="6">
        <v>235128</v>
      </c>
    </row>
    <row r="1161" spans="1:5" x14ac:dyDescent="0.2">
      <c r="A1161">
        <v>1160</v>
      </c>
      <c r="B1161">
        <v>0.37464232868434777</v>
      </c>
      <c r="C1161" s="14">
        <f>IF(Table1[[#This Row],[WoodDeckSF]]&gt;0,1,0)</f>
        <v>0</v>
      </c>
      <c r="D1161" t="str">
        <f t="shared" si="18"/>
        <v>group X</v>
      </c>
      <c r="E1161" s="6">
        <v>185000</v>
      </c>
    </row>
    <row r="1162" spans="1:5" x14ac:dyDescent="0.2">
      <c r="A1162">
        <v>1161</v>
      </c>
      <c r="B1162">
        <v>0.10534689616714854</v>
      </c>
      <c r="C1162" s="14">
        <f>IF(Table1[[#This Row],[WoodDeckSF]]&gt;0,1,0)</f>
        <v>1</v>
      </c>
      <c r="D1162" t="str">
        <f t="shared" si="18"/>
        <v>group X</v>
      </c>
      <c r="E1162" s="6">
        <v>146000</v>
      </c>
    </row>
    <row r="1163" spans="1:5" x14ac:dyDescent="0.2">
      <c r="A1163">
        <v>1162</v>
      </c>
      <c r="B1163">
        <v>0.62415910754782711</v>
      </c>
      <c r="C1163" s="14">
        <f>IF(Table1[[#This Row],[WoodDeckSF]]&gt;0,1,0)</f>
        <v>1</v>
      </c>
      <c r="D1163" t="str">
        <f t="shared" si="18"/>
        <v>group Y</v>
      </c>
      <c r="E1163" s="6">
        <v>224000</v>
      </c>
    </row>
    <row r="1164" spans="1:5" x14ac:dyDescent="0.2">
      <c r="A1164">
        <v>1163</v>
      </c>
      <c r="B1164">
        <v>0.63608067320569694</v>
      </c>
      <c r="C1164" s="14">
        <f>IF(Table1[[#This Row],[WoodDeckSF]]&gt;0,1,0)</f>
        <v>0</v>
      </c>
      <c r="D1164" t="str">
        <f t="shared" si="18"/>
        <v>group Y</v>
      </c>
      <c r="E1164" s="6">
        <v>129000</v>
      </c>
    </row>
    <row r="1165" spans="1:5" x14ac:dyDescent="0.2">
      <c r="A1165">
        <v>1164</v>
      </c>
      <c r="B1165">
        <v>6.9256245486707724E-2</v>
      </c>
      <c r="C1165" s="14">
        <f>IF(Table1[[#This Row],[WoodDeckSF]]&gt;0,1,0)</f>
        <v>1</v>
      </c>
      <c r="D1165" t="str">
        <f t="shared" si="18"/>
        <v>group X</v>
      </c>
      <c r="E1165" s="6">
        <v>108959</v>
      </c>
    </row>
    <row r="1166" spans="1:5" x14ac:dyDescent="0.2">
      <c r="A1166">
        <v>1165</v>
      </c>
      <c r="B1166">
        <v>0.11973676501343411</v>
      </c>
      <c r="C1166" s="14">
        <f>IF(Table1[[#This Row],[WoodDeckSF]]&gt;0,1,0)</f>
        <v>1</v>
      </c>
      <c r="D1166" t="str">
        <f t="shared" si="18"/>
        <v>group X</v>
      </c>
      <c r="E1166" s="6">
        <v>194000</v>
      </c>
    </row>
    <row r="1167" spans="1:5" x14ac:dyDescent="0.2">
      <c r="A1167">
        <v>1166</v>
      </c>
      <c r="B1167">
        <v>0.233384314976536</v>
      </c>
      <c r="C1167" s="14">
        <f>IF(Table1[[#This Row],[WoodDeckSF]]&gt;0,1,0)</f>
        <v>0</v>
      </c>
      <c r="D1167" t="str">
        <f t="shared" si="18"/>
        <v>group X</v>
      </c>
      <c r="E1167" s="6">
        <v>233170</v>
      </c>
    </row>
    <row r="1168" spans="1:5" x14ac:dyDescent="0.2">
      <c r="A1168">
        <v>1167</v>
      </c>
      <c r="B1168">
        <v>0.35731912712312663</v>
      </c>
      <c r="C1168" s="14">
        <f>IF(Table1[[#This Row],[WoodDeckSF]]&gt;0,1,0)</f>
        <v>1</v>
      </c>
      <c r="D1168" t="str">
        <f t="shared" si="18"/>
        <v>group X</v>
      </c>
      <c r="E1168" s="6">
        <v>245350</v>
      </c>
    </row>
    <row r="1169" spans="1:5" x14ac:dyDescent="0.2">
      <c r="A1169">
        <v>1168</v>
      </c>
      <c r="B1169">
        <v>0.62435212631331649</v>
      </c>
      <c r="C1169" s="14">
        <f>IF(Table1[[#This Row],[WoodDeckSF]]&gt;0,1,0)</f>
        <v>0</v>
      </c>
      <c r="D1169" t="str">
        <f t="shared" si="18"/>
        <v>group Y</v>
      </c>
      <c r="E1169" s="6">
        <v>173000</v>
      </c>
    </row>
    <row r="1170" spans="1:5" x14ac:dyDescent="0.2">
      <c r="A1170">
        <v>1169</v>
      </c>
      <c r="B1170">
        <v>0.58895730295650717</v>
      </c>
      <c r="C1170" s="14">
        <f>IF(Table1[[#This Row],[WoodDeckSF]]&gt;0,1,0)</f>
        <v>0</v>
      </c>
      <c r="D1170" t="str">
        <f t="shared" si="18"/>
        <v>group Y</v>
      </c>
      <c r="E1170" s="6">
        <v>235000</v>
      </c>
    </row>
    <row r="1171" spans="1:5" x14ac:dyDescent="0.2">
      <c r="A1171">
        <v>1170</v>
      </c>
      <c r="B1171">
        <v>0.67658008892836485</v>
      </c>
      <c r="C1171" s="14">
        <f>IF(Table1[[#This Row],[WoodDeckSF]]&gt;0,1,0)</f>
        <v>1</v>
      </c>
      <c r="D1171" t="str">
        <f t="shared" si="18"/>
        <v>group Y</v>
      </c>
      <c r="E1171" s="6">
        <v>625000</v>
      </c>
    </row>
    <row r="1172" spans="1:5" x14ac:dyDescent="0.2">
      <c r="A1172">
        <v>1171</v>
      </c>
      <c r="B1172">
        <v>0.50745483609332309</v>
      </c>
      <c r="C1172" s="14">
        <f>IF(Table1[[#This Row],[WoodDeckSF]]&gt;0,1,0)</f>
        <v>1</v>
      </c>
      <c r="D1172" t="str">
        <f t="shared" si="18"/>
        <v>group Y</v>
      </c>
      <c r="E1172" s="6">
        <v>171000</v>
      </c>
    </row>
    <row r="1173" spans="1:5" x14ac:dyDescent="0.2">
      <c r="A1173">
        <v>1172</v>
      </c>
      <c r="B1173">
        <v>0.83062998732289384</v>
      </c>
      <c r="C1173" s="14">
        <f>IF(Table1[[#This Row],[WoodDeckSF]]&gt;0,1,0)</f>
        <v>0</v>
      </c>
      <c r="D1173" t="str">
        <f t="shared" si="18"/>
        <v>group Y</v>
      </c>
      <c r="E1173" s="6">
        <v>163000</v>
      </c>
    </row>
    <row r="1174" spans="1:5" x14ac:dyDescent="0.2">
      <c r="A1174">
        <v>1173</v>
      </c>
      <c r="B1174">
        <v>0.60211904290700258</v>
      </c>
      <c r="C1174" s="14">
        <f>IF(Table1[[#This Row],[WoodDeckSF]]&gt;0,1,0)</f>
        <v>0</v>
      </c>
      <c r="D1174" t="str">
        <f t="shared" si="18"/>
        <v>group Y</v>
      </c>
      <c r="E1174" s="6">
        <v>171900</v>
      </c>
    </row>
    <row r="1175" spans="1:5" x14ac:dyDescent="0.2">
      <c r="A1175">
        <v>1174</v>
      </c>
      <c r="B1175">
        <v>0.68598099217333808</v>
      </c>
      <c r="C1175" s="14">
        <f>IF(Table1[[#This Row],[WoodDeckSF]]&gt;0,1,0)</f>
        <v>1</v>
      </c>
      <c r="D1175" t="str">
        <f t="shared" si="18"/>
        <v>group Y</v>
      </c>
      <c r="E1175" s="6">
        <v>200500</v>
      </c>
    </row>
    <row r="1176" spans="1:5" x14ac:dyDescent="0.2">
      <c r="A1176">
        <v>1175</v>
      </c>
      <c r="B1176">
        <v>0.98863185250707741</v>
      </c>
      <c r="C1176" s="14">
        <f>IF(Table1[[#This Row],[WoodDeckSF]]&gt;0,1,0)</f>
        <v>0</v>
      </c>
      <c r="D1176" t="str">
        <f t="shared" si="18"/>
        <v>group Y</v>
      </c>
      <c r="E1176" s="6">
        <v>239000</v>
      </c>
    </row>
    <row r="1177" spans="1:5" x14ac:dyDescent="0.2">
      <c r="A1177">
        <v>1176</v>
      </c>
      <c r="B1177">
        <v>3.6132443860187324E-2</v>
      </c>
      <c r="C1177" s="14">
        <f>IF(Table1[[#This Row],[WoodDeckSF]]&gt;0,1,0)</f>
        <v>0</v>
      </c>
      <c r="D1177" t="str">
        <f t="shared" si="18"/>
        <v>group X</v>
      </c>
      <c r="E1177" s="6">
        <v>285000</v>
      </c>
    </row>
    <row r="1178" spans="1:5" x14ac:dyDescent="0.2">
      <c r="A1178">
        <v>1177</v>
      </c>
      <c r="B1178">
        <v>0.48979018630761062</v>
      </c>
      <c r="C1178" s="14">
        <f>IF(Table1[[#This Row],[WoodDeckSF]]&gt;0,1,0)</f>
        <v>1</v>
      </c>
      <c r="D1178" t="str">
        <f t="shared" si="18"/>
        <v>group X</v>
      </c>
      <c r="E1178" s="6">
        <v>119500</v>
      </c>
    </row>
    <row r="1179" spans="1:5" x14ac:dyDescent="0.2">
      <c r="A1179">
        <v>1178</v>
      </c>
      <c r="B1179">
        <v>0.37684699179767078</v>
      </c>
      <c r="C1179" s="14">
        <f>IF(Table1[[#This Row],[WoodDeckSF]]&gt;0,1,0)</f>
        <v>0</v>
      </c>
      <c r="D1179" t="str">
        <f t="shared" si="18"/>
        <v>group X</v>
      </c>
      <c r="E1179" s="6">
        <v>115000</v>
      </c>
    </row>
    <row r="1180" spans="1:5" x14ac:dyDescent="0.2">
      <c r="A1180">
        <v>1179</v>
      </c>
      <c r="B1180">
        <v>0.12411432638494202</v>
      </c>
      <c r="C1180" s="14">
        <f>IF(Table1[[#This Row],[WoodDeckSF]]&gt;0,1,0)</f>
        <v>1</v>
      </c>
      <c r="D1180" t="str">
        <f t="shared" si="18"/>
        <v>group X</v>
      </c>
      <c r="E1180" s="6">
        <v>154900</v>
      </c>
    </row>
    <row r="1181" spans="1:5" x14ac:dyDescent="0.2">
      <c r="A1181">
        <v>1180</v>
      </c>
      <c r="B1181">
        <v>3.5068704396436612E-2</v>
      </c>
      <c r="C1181" s="14">
        <f>IF(Table1[[#This Row],[WoodDeckSF]]&gt;0,1,0)</f>
        <v>0</v>
      </c>
      <c r="D1181" t="str">
        <f t="shared" si="18"/>
        <v>group X</v>
      </c>
      <c r="E1181" s="6">
        <v>93000</v>
      </c>
    </row>
    <row r="1182" spans="1:5" x14ac:dyDescent="0.2">
      <c r="A1182">
        <v>1181</v>
      </c>
      <c r="B1182">
        <v>0.40067285012120823</v>
      </c>
      <c r="C1182" s="14">
        <f>IF(Table1[[#This Row],[WoodDeckSF]]&gt;0,1,0)</f>
        <v>0</v>
      </c>
      <c r="D1182" t="str">
        <f t="shared" si="18"/>
        <v>group X</v>
      </c>
      <c r="E1182" s="6">
        <v>250000</v>
      </c>
    </row>
    <row r="1183" spans="1:5" x14ac:dyDescent="0.2">
      <c r="A1183">
        <v>1182</v>
      </c>
      <c r="B1183">
        <v>0.94310544124578433</v>
      </c>
      <c r="C1183" s="14">
        <f>IF(Table1[[#This Row],[WoodDeckSF]]&gt;0,1,0)</f>
        <v>1</v>
      </c>
      <c r="D1183" t="str">
        <f t="shared" si="18"/>
        <v>group Y</v>
      </c>
      <c r="E1183" s="6">
        <v>392500</v>
      </c>
    </row>
    <row r="1184" spans="1:5" x14ac:dyDescent="0.2">
      <c r="A1184">
        <v>1183</v>
      </c>
      <c r="B1184">
        <v>0.47807523646844197</v>
      </c>
      <c r="C1184" s="14">
        <f>IF(Table1[[#This Row],[WoodDeckSF]]&gt;0,1,0)</f>
        <v>1</v>
      </c>
      <c r="D1184" t="str">
        <f t="shared" si="18"/>
        <v>group X</v>
      </c>
      <c r="E1184" s="6">
        <v>745000</v>
      </c>
    </row>
    <row r="1185" spans="1:5" x14ac:dyDescent="0.2">
      <c r="A1185">
        <v>1184</v>
      </c>
      <c r="B1185">
        <v>0.22662731042945283</v>
      </c>
      <c r="C1185" s="14">
        <f>IF(Table1[[#This Row],[WoodDeckSF]]&gt;0,1,0)</f>
        <v>1</v>
      </c>
      <c r="D1185" t="str">
        <f t="shared" si="18"/>
        <v>group X</v>
      </c>
      <c r="E1185" s="6">
        <v>120000</v>
      </c>
    </row>
    <row r="1186" spans="1:5" x14ac:dyDescent="0.2">
      <c r="A1186">
        <v>1185</v>
      </c>
      <c r="B1186">
        <v>0.23647024683117102</v>
      </c>
      <c r="C1186" s="14">
        <f>IF(Table1[[#This Row],[WoodDeckSF]]&gt;0,1,0)</f>
        <v>0</v>
      </c>
      <c r="D1186" t="str">
        <f t="shared" si="18"/>
        <v>group X</v>
      </c>
      <c r="E1186" s="6">
        <v>186700</v>
      </c>
    </row>
    <row r="1187" spans="1:5" x14ac:dyDescent="0.2">
      <c r="A1187">
        <v>1186</v>
      </c>
      <c r="B1187">
        <v>4.3033427774164745E-2</v>
      </c>
      <c r="C1187" s="14">
        <f>IF(Table1[[#This Row],[WoodDeckSF]]&gt;0,1,0)</f>
        <v>0</v>
      </c>
      <c r="D1187" t="str">
        <f t="shared" si="18"/>
        <v>group X</v>
      </c>
      <c r="E1187" s="6">
        <v>104900</v>
      </c>
    </row>
    <row r="1188" spans="1:5" x14ac:dyDescent="0.2">
      <c r="A1188">
        <v>1187</v>
      </c>
      <c r="B1188">
        <v>0.98343576481119344</v>
      </c>
      <c r="C1188" s="14">
        <f>IF(Table1[[#This Row],[WoodDeckSF]]&gt;0,1,0)</f>
        <v>0</v>
      </c>
      <c r="D1188" t="str">
        <f t="shared" si="18"/>
        <v>group Y</v>
      </c>
      <c r="E1188" s="6">
        <v>95000</v>
      </c>
    </row>
    <row r="1189" spans="1:5" x14ac:dyDescent="0.2">
      <c r="A1189">
        <v>1188</v>
      </c>
      <c r="B1189">
        <v>0.72108096554151424</v>
      </c>
      <c r="C1189" s="14">
        <f>IF(Table1[[#This Row],[WoodDeckSF]]&gt;0,1,0)</f>
        <v>0</v>
      </c>
      <c r="D1189" t="str">
        <f t="shared" si="18"/>
        <v>group Y</v>
      </c>
      <c r="E1189" s="6">
        <v>262000</v>
      </c>
    </row>
    <row r="1190" spans="1:5" x14ac:dyDescent="0.2">
      <c r="A1190">
        <v>1189</v>
      </c>
      <c r="B1190">
        <v>0.20884086865051155</v>
      </c>
      <c r="C1190" s="14">
        <f>IF(Table1[[#This Row],[WoodDeckSF]]&gt;0,1,0)</f>
        <v>1</v>
      </c>
      <c r="D1190" t="str">
        <f t="shared" si="18"/>
        <v>group X</v>
      </c>
      <c r="E1190" s="6">
        <v>195000</v>
      </c>
    </row>
    <row r="1191" spans="1:5" x14ac:dyDescent="0.2">
      <c r="A1191">
        <v>1190</v>
      </c>
      <c r="B1191">
        <v>0.94466632719956301</v>
      </c>
      <c r="C1191" s="14">
        <f>IF(Table1[[#This Row],[WoodDeckSF]]&gt;0,1,0)</f>
        <v>1</v>
      </c>
      <c r="D1191" t="str">
        <f t="shared" si="18"/>
        <v>group Y</v>
      </c>
      <c r="E1191" s="6">
        <v>189000</v>
      </c>
    </row>
    <row r="1192" spans="1:5" x14ac:dyDescent="0.2">
      <c r="A1192">
        <v>1191</v>
      </c>
      <c r="B1192">
        <v>0.88507071782390956</v>
      </c>
      <c r="C1192" s="14">
        <f>IF(Table1[[#This Row],[WoodDeckSF]]&gt;0,1,0)</f>
        <v>1</v>
      </c>
      <c r="D1192" t="str">
        <f t="shared" si="18"/>
        <v>group Y</v>
      </c>
      <c r="E1192" s="6">
        <v>168000</v>
      </c>
    </row>
    <row r="1193" spans="1:5" x14ac:dyDescent="0.2">
      <c r="A1193">
        <v>1192</v>
      </c>
      <c r="B1193">
        <v>0.62287059885368612</v>
      </c>
      <c r="C1193" s="14">
        <f>IF(Table1[[#This Row],[WoodDeckSF]]&gt;0,1,0)</f>
        <v>1</v>
      </c>
      <c r="D1193" t="str">
        <f t="shared" si="18"/>
        <v>group Y</v>
      </c>
      <c r="E1193" s="6">
        <v>174000</v>
      </c>
    </row>
    <row r="1194" spans="1:5" x14ac:dyDescent="0.2">
      <c r="A1194">
        <v>1193</v>
      </c>
      <c r="B1194">
        <v>0.215591030644117</v>
      </c>
      <c r="C1194" s="14">
        <f>IF(Table1[[#This Row],[WoodDeckSF]]&gt;0,1,0)</f>
        <v>0</v>
      </c>
      <c r="D1194" t="str">
        <f t="shared" si="18"/>
        <v>group X</v>
      </c>
      <c r="E1194" s="6">
        <v>125000</v>
      </c>
    </row>
    <row r="1195" spans="1:5" x14ac:dyDescent="0.2">
      <c r="A1195">
        <v>1194</v>
      </c>
      <c r="B1195">
        <v>0.73595128721581604</v>
      </c>
      <c r="C1195" s="14">
        <f>IF(Table1[[#This Row],[WoodDeckSF]]&gt;0,1,0)</f>
        <v>0</v>
      </c>
      <c r="D1195" t="str">
        <f t="shared" si="18"/>
        <v>group Y</v>
      </c>
      <c r="E1195" s="6">
        <v>165000</v>
      </c>
    </row>
    <row r="1196" spans="1:5" x14ac:dyDescent="0.2">
      <c r="A1196">
        <v>1195</v>
      </c>
      <c r="B1196">
        <v>0.9845245032526152</v>
      </c>
      <c r="C1196" s="14">
        <f>IF(Table1[[#This Row],[WoodDeckSF]]&gt;0,1,0)</f>
        <v>1</v>
      </c>
      <c r="D1196" t="str">
        <f t="shared" si="18"/>
        <v>group Y</v>
      </c>
      <c r="E1196" s="6">
        <v>158000</v>
      </c>
    </row>
    <row r="1197" spans="1:5" x14ac:dyDescent="0.2">
      <c r="A1197">
        <v>1196</v>
      </c>
      <c r="B1197">
        <v>7.1635482256264371E-2</v>
      </c>
      <c r="C1197" s="14">
        <f>IF(Table1[[#This Row],[WoodDeckSF]]&gt;0,1,0)</f>
        <v>1</v>
      </c>
      <c r="D1197" t="str">
        <f t="shared" si="18"/>
        <v>group X</v>
      </c>
      <c r="E1197" s="6">
        <v>176000</v>
      </c>
    </row>
    <row r="1198" spans="1:5" x14ac:dyDescent="0.2">
      <c r="A1198">
        <v>1197</v>
      </c>
      <c r="B1198">
        <v>0.98299383498863191</v>
      </c>
      <c r="C1198" s="14">
        <f>IF(Table1[[#This Row],[WoodDeckSF]]&gt;0,1,0)</f>
        <v>1</v>
      </c>
      <c r="D1198" t="str">
        <f t="shared" si="18"/>
        <v>group Y</v>
      </c>
      <c r="E1198" s="6">
        <v>219210</v>
      </c>
    </row>
    <row r="1199" spans="1:5" x14ac:dyDescent="0.2">
      <c r="A1199">
        <v>1198</v>
      </c>
      <c r="B1199">
        <v>0.58360768673410901</v>
      </c>
      <c r="C1199" s="14">
        <f>IF(Table1[[#This Row],[WoodDeckSF]]&gt;0,1,0)</f>
        <v>0</v>
      </c>
      <c r="D1199" t="str">
        <f t="shared" si="18"/>
        <v>group Y</v>
      </c>
      <c r="E1199" s="6">
        <v>144000</v>
      </c>
    </row>
    <row r="1200" spans="1:5" x14ac:dyDescent="0.2">
      <c r="A1200">
        <v>1199</v>
      </c>
      <c r="B1200">
        <v>0.73133564001665941</v>
      </c>
      <c r="C1200" s="14">
        <f>IF(Table1[[#This Row],[WoodDeckSF]]&gt;0,1,0)</f>
        <v>1</v>
      </c>
      <c r="D1200" t="str">
        <f t="shared" si="18"/>
        <v>group Y</v>
      </c>
      <c r="E1200" s="6">
        <v>178000</v>
      </c>
    </row>
    <row r="1201" spans="1:5" x14ac:dyDescent="0.2">
      <c r="A1201">
        <v>1200</v>
      </c>
      <c r="B1201">
        <v>0.18735243883840436</v>
      </c>
      <c r="C1201" s="14">
        <f>IF(Table1[[#This Row],[WoodDeckSF]]&gt;0,1,0)</f>
        <v>0</v>
      </c>
      <c r="D1201" t="str">
        <f t="shared" si="18"/>
        <v>group X</v>
      </c>
      <c r="E1201" s="6">
        <v>148000</v>
      </c>
    </row>
    <row r="1202" spans="1:5" x14ac:dyDescent="0.2">
      <c r="A1202">
        <v>1201</v>
      </c>
      <c r="B1202">
        <v>0.13619311982295768</v>
      </c>
      <c r="C1202" s="14">
        <f>IF(Table1[[#This Row],[WoodDeckSF]]&gt;0,1,0)</f>
        <v>0</v>
      </c>
      <c r="D1202" t="str">
        <f t="shared" si="18"/>
        <v>group X</v>
      </c>
      <c r="E1202" s="6">
        <v>116050</v>
      </c>
    </row>
    <row r="1203" spans="1:5" x14ac:dyDescent="0.2">
      <c r="A1203">
        <v>1202</v>
      </c>
      <c r="B1203">
        <v>9.4485795535912409E-3</v>
      </c>
      <c r="C1203" s="14">
        <f>IF(Table1[[#This Row],[WoodDeckSF]]&gt;0,1,0)</f>
        <v>1</v>
      </c>
      <c r="D1203" t="str">
        <f t="shared" si="18"/>
        <v>group X</v>
      </c>
      <c r="E1203" s="6">
        <v>197900</v>
      </c>
    </row>
    <row r="1204" spans="1:5" x14ac:dyDescent="0.2">
      <c r="A1204">
        <v>1203</v>
      </c>
      <c r="B1204">
        <v>0.98757920932115861</v>
      </c>
      <c r="C1204" s="14">
        <f>IF(Table1[[#This Row],[WoodDeckSF]]&gt;0,1,0)</f>
        <v>0</v>
      </c>
      <c r="D1204" t="str">
        <f t="shared" si="18"/>
        <v>group Y</v>
      </c>
      <c r="E1204" s="6">
        <v>117000</v>
      </c>
    </row>
    <row r="1205" spans="1:5" x14ac:dyDescent="0.2">
      <c r="A1205">
        <v>1204</v>
      </c>
      <c r="B1205">
        <v>0.16591067006398919</v>
      </c>
      <c r="C1205" s="14">
        <f>IF(Table1[[#This Row],[WoodDeckSF]]&gt;0,1,0)</f>
        <v>1</v>
      </c>
      <c r="D1205" t="str">
        <f t="shared" si="18"/>
        <v>group X</v>
      </c>
      <c r="E1205" s="6">
        <v>213000</v>
      </c>
    </row>
    <row r="1206" spans="1:5" x14ac:dyDescent="0.2">
      <c r="A1206">
        <v>1205</v>
      </c>
      <c r="B1206">
        <v>0.5187524630791035</v>
      </c>
      <c r="C1206" s="14">
        <f>IF(Table1[[#This Row],[WoodDeckSF]]&gt;0,1,0)</f>
        <v>0</v>
      </c>
      <c r="D1206" t="str">
        <f t="shared" si="18"/>
        <v>group Y</v>
      </c>
      <c r="E1206" s="6">
        <v>153500</v>
      </c>
    </row>
    <row r="1207" spans="1:5" x14ac:dyDescent="0.2">
      <c r="A1207">
        <v>1206</v>
      </c>
      <c r="B1207">
        <v>0.32025413308871209</v>
      </c>
      <c r="C1207" s="14">
        <f>IF(Table1[[#This Row],[WoodDeckSF]]&gt;0,1,0)</f>
        <v>1</v>
      </c>
      <c r="D1207" t="str">
        <f t="shared" si="18"/>
        <v>group X</v>
      </c>
      <c r="E1207" s="6">
        <v>271900</v>
      </c>
    </row>
    <row r="1208" spans="1:5" x14ac:dyDescent="0.2">
      <c r="A1208">
        <v>1207</v>
      </c>
      <c r="B1208">
        <v>0.86026959408188053</v>
      </c>
      <c r="C1208" s="14">
        <f>IF(Table1[[#This Row],[WoodDeckSF]]&gt;0,1,0)</f>
        <v>0</v>
      </c>
      <c r="D1208" t="str">
        <f t="shared" si="18"/>
        <v>group Y</v>
      </c>
      <c r="E1208" s="6">
        <v>107000</v>
      </c>
    </row>
    <row r="1209" spans="1:5" x14ac:dyDescent="0.2">
      <c r="A1209">
        <v>1208</v>
      </c>
      <c r="B1209">
        <v>0.73183759389935532</v>
      </c>
      <c r="C1209" s="14">
        <f>IF(Table1[[#This Row],[WoodDeckSF]]&gt;0,1,0)</f>
        <v>1</v>
      </c>
      <c r="D1209" t="str">
        <f t="shared" si="18"/>
        <v>group Y</v>
      </c>
      <c r="E1209" s="6">
        <v>200000</v>
      </c>
    </row>
    <row r="1210" spans="1:5" x14ac:dyDescent="0.2">
      <c r="A1210">
        <v>1209</v>
      </c>
      <c r="B1210">
        <v>0.84167744585853377</v>
      </c>
      <c r="C1210" s="14">
        <f>IF(Table1[[#This Row],[WoodDeckSF]]&gt;0,1,0)</f>
        <v>0</v>
      </c>
      <c r="D1210" t="str">
        <f t="shared" si="18"/>
        <v>group Y</v>
      </c>
      <c r="E1210" s="6">
        <v>140000</v>
      </c>
    </row>
    <row r="1211" spans="1:5" x14ac:dyDescent="0.2">
      <c r="A1211">
        <v>1210</v>
      </c>
      <c r="B1211">
        <v>6.5778596504225018E-2</v>
      </c>
      <c r="C1211" s="14">
        <f>IF(Table1[[#This Row],[WoodDeckSF]]&gt;0,1,0)</f>
        <v>1</v>
      </c>
      <c r="D1211" t="str">
        <f t="shared" si="18"/>
        <v>group X</v>
      </c>
      <c r="E1211" s="6">
        <v>290000</v>
      </c>
    </row>
    <row r="1212" spans="1:5" x14ac:dyDescent="0.2">
      <c r="A1212">
        <v>1211</v>
      </c>
      <c r="B1212">
        <v>0.846472182239003</v>
      </c>
      <c r="C1212" s="14">
        <f>IF(Table1[[#This Row],[WoodDeckSF]]&gt;0,1,0)</f>
        <v>1</v>
      </c>
      <c r="D1212" t="str">
        <f t="shared" si="18"/>
        <v>group Y</v>
      </c>
      <c r="E1212" s="6">
        <v>189000</v>
      </c>
    </row>
    <row r="1213" spans="1:5" x14ac:dyDescent="0.2">
      <c r="A1213">
        <v>1212</v>
      </c>
      <c r="B1213">
        <v>0.68800649082118359</v>
      </c>
      <c r="C1213" s="14">
        <f>IF(Table1[[#This Row],[WoodDeckSF]]&gt;0,1,0)</f>
        <v>1</v>
      </c>
      <c r="D1213" t="str">
        <f t="shared" si="18"/>
        <v>group Y</v>
      </c>
      <c r="E1213" s="6">
        <v>164000</v>
      </c>
    </row>
    <row r="1214" spans="1:5" x14ac:dyDescent="0.2">
      <c r="A1214">
        <v>1213</v>
      </c>
      <c r="B1214">
        <v>0.88690780214998999</v>
      </c>
      <c r="C1214" s="14">
        <f>IF(Table1[[#This Row],[WoodDeckSF]]&gt;0,1,0)</f>
        <v>0</v>
      </c>
      <c r="D1214" t="str">
        <f t="shared" si="18"/>
        <v>group Y</v>
      </c>
      <c r="E1214" s="6">
        <v>113000</v>
      </c>
    </row>
    <row r="1215" spans="1:5" x14ac:dyDescent="0.2">
      <c r="A1215">
        <v>1214</v>
      </c>
      <c r="B1215">
        <v>0.45407011041205347</v>
      </c>
      <c r="C1215" s="14">
        <f>IF(Table1[[#This Row],[WoodDeckSF]]&gt;0,1,0)</f>
        <v>1</v>
      </c>
      <c r="D1215" t="str">
        <f t="shared" si="18"/>
        <v>group X</v>
      </c>
      <c r="E1215" s="6">
        <v>145000</v>
      </c>
    </row>
    <row r="1216" spans="1:5" x14ac:dyDescent="0.2">
      <c r="A1216">
        <v>1215</v>
      </c>
      <c r="B1216">
        <v>0.727079710822638</v>
      </c>
      <c r="C1216" s="14">
        <f>IF(Table1[[#This Row],[WoodDeckSF]]&gt;0,1,0)</f>
        <v>1</v>
      </c>
      <c r="D1216" t="str">
        <f t="shared" si="18"/>
        <v>group Y</v>
      </c>
      <c r="E1216" s="6">
        <v>134500</v>
      </c>
    </row>
    <row r="1217" spans="1:5" x14ac:dyDescent="0.2">
      <c r="A1217">
        <v>1216</v>
      </c>
      <c r="B1217">
        <v>0.32114425359833754</v>
      </c>
      <c r="C1217" s="14">
        <f>IF(Table1[[#This Row],[WoodDeckSF]]&gt;0,1,0)</f>
        <v>0</v>
      </c>
      <c r="D1217" t="str">
        <f t="shared" si="18"/>
        <v>group X</v>
      </c>
      <c r="E1217" s="6">
        <v>125000</v>
      </c>
    </row>
    <row r="1218" spans="1:5" x14ac:dyDescent="0.2">
      <c r="A1218">
        <v>1217</v>
      </c>
      <c r="B1218">
        <v>0.15678413058036877</v>
      </c>
      <c r="C1218" s="14">
        <f>IF(Table1[[#This Row],[WoodDeckSF]]&gt;0,1,0)</f>
        <v>0</v>
      </c>
      <c r="D1218" t="str">
        <f t="shared" si="18"/>
        <v>group X</v>
      </c>
      <c r="E1218" s="6">
        <v>112000</v>
      </c>
    </row>
    <row r="1219" spans="1:5" x14ac:dyDescent="0.2">
      <c r="A1219">
        <v>1218</v>
      </c>
      <c r="B1219">
        <v>0.80094398020536128</v>
      </c>
      <c r="C1219" s="14">
        <f>IF(Table1[[#This Row],[WoodDeckSF]]&gt;0,1,0)</f>
        <v>1</v>
      </c>
      <c r="D1219" t="str">
        <f t="shared" ref="D1219:D1282" si="19">IF(B1219&lt;0.5,"group X", "group Y")</f>
        <v>group Y</v>
      </c>
      <c r="E1219" s="6">
        <v>229456</v>
      </c>
    </row>
    <row r="1220" spans="1:5" x14ac:dyDescent="0.2">
      <c r="A1220">
        <v>1219</v>
      </c>
      <c r="B1220">
        <v>0.64495454090612736</v>
      </c>
      <c r="C1220" s="14">
        <f>IF(Table1[[#This Row],[WoodDeckSF]]&gt;0,1,0)</f>
        <v>0</v>
      </c>
      <c r="D1220" t="str">
        <f t="shared" si="19"/>
        <v>group Y</v>
      </c>
      <c r="E1220" s="6">
        <v>80500</v>
      </c>
    </row>
    <row r="1221" spans="1:5" x14ac:dyDescent="0.2">
      <c r="A1221">
        <v>1220</v>
      </c>
      <c r="B1221">
        <v>0.88495050008326614</v>
      </c>
      <c r="C1221" s="14">
        <f>IF(Table1[[#This Row],[WoodDeckSF]]&gt;0,1,0)</f>
        <v>1</v>
      </c>
      <c r="D1221" t="str">
        <f t="shared" si="19"/>
        <v>group Y</v>
      </c>
      <c r="E1221" s="6">
        <v>91500</v>
      </c>
    </row>
    <row r="1222" spans="1:5" x14ac:dyDescent="0.2">
      <c r="A1222">
        <v>1221</v>
      </c>
      <c r="B1222">
        <v>0.62217867195714172</v>
      </c>
      <c r="C1222" s="14">
        <f>IF(Table1[[#This Row],[WoodDeckSF]]&gt;0,1,0)</f>
        <v>0</v>
      </c>
      <c r="D1222" t="str">
        <f t="shared" si="19"/>
        <v>group Y</v>
      </c>
      <c r="E1222" s="6">
        <v>115000</v>
      </c>
    </row>
    <row r="1223" spans="1:5" x14ac:dyDescent="0.2">
      <c r="A1223">
        <v>1222</v>
      </c>
      <c r="B1223">
        <v>0.70306285255026524</v>
      </c>
      <c r="C1223" s="14">
        <f>IF(Table1[[#This Row],[WoodDeckSF]]&gt;0,1,0)</f>
        <v>0</v>
      </c>
      <c r="D1223" t="str">
        <f t="shared" si="19"/>
        <v>group Y</v>
      </c>
      <c r="E1223" s="6">
        <v>134000</v>
      </c>
    </row>
    <row r="1224" spans="1:5" x14ac:dyDescent="0.2">
      <c r="A1224">
        <v>1223</v>
      </c>
      <c r="B1224">
        <v>0.36154466643321337</v>
      </c>
      <c r="C1224" s="14">
        <f>IF(Table1[[#This Row],[WoodDeckSF]]&gt;0,1,0)</f>
        <v>0</v>
      </c>
      <c r="D1224" t="str">
        <f t="shared" si="19"/>
        <v>group X</v>
      </c>
      <c r="E1224" s="6">
        <v>143000</v>
      </c>
    </row>
    <row r="1225" spans="1:5" x14ac:dyDescent="0.2">
      <c r="A1225">
        <v>1224</v>
      </c>
      <c r="B1225">
        <v>0.51584153126040488</v>
      </c>
      <c r="C1225" s="14">
        <f>IF(Table1[[#This Row],[WoodDeckSF]]&gt;0,1,0)</f>
        <v>0</v>
      </c>
      <c r="D1225" t="str">
        <f t="shared" si="19"/>
        <v>group Y</v>
      </c>
      <c r="E1225" s="6">
        <v>137900</v>
      </c>
    </row>
    <row r="1226" spans="1:5" x14ac:dyDescent="0.2">
      <c r="A1226">
        <v>1225</v>
      </c>
      <c r="B1226">
        <v>0.52838109976845982</v>
      </c>
      <c r="C1226" s="14">
        <f>IF(Table1[[#This Row],[WoodDeckSF]]&gt;0,1,0)</f>
        <v>1</v>
      </c>
      <c r="D1226" t="str">
        <f t="shared" si="19"/>
        <v>group Y</v>
      </c>
      <c r="E1226" s="6">
        <v>184000</v>
      </c>
    </row>
    <row r="1227" spans="1:5" x14ac:dyDescent="0.2">
      <c r="A1227">
        <v>1226</v>
      </c>
      <c r="B1227">
        <v>1.0342868887540546E-2</v>
      </c>
      <c r="C1227" s="14">
        <f>IF(Table1[[#This Row],[WoodDeckSF]]&gt;0,1,0)</f>
        <v>1</v>
      </c>
      <c r="D1227" t="str">
        <f t="shared" si="19"/>
        <v>group X</v>
      </c>
      <c r="E1227" s="6">
        <v>145000</v>
      </c>
    </row>
    <row r="1228" spans="1:5" x14ac:dyDescent="0.2">
      <c r="A1228">
        <v>1227</v>
      </c>
      <c r="B1228">
        <v>6.0015369226892989E-2</v>
      </c>
      <c r="C1228" s="14">
        <f>IF(Table1[[#This Row],[WoodDeckSF]]&gt;0,1,0)</f>
        <v>1</v>
      </c>
      <c r="D1228" t="str">
        <f t="shared" si="19"/>
        <v>group X</v>
      </c>
      <c r="E1228" s="6">
        <v>214000</v>
      </c>
    </row>
    <row r="1229" spans="1:5" x14ac:dyDescent="0.2">
      <c r="A1229">
        <v>1228</v>
      </c>
      <c r="B1229">
        <v>0.70092682262079031</v>
      </c>
      <c r="C1229" s="14">
        <f>IF(Table1[[#This Row],[WoodDeckSF]]&gt;0,1,0)</f>
        <v>0</v>
      </c>
      <c r="D1229" t="str">
        <f t="shared" si="19"/>
        <v>group Y</v>
      </c>
      <c r="E1229" s="6">
        <v>147000</v>
      </c>
    </row>
    <row r="1230" spans="1:5" x14ac:dyDescent="0.2">
      <c r="A1230">
        <v>1229</v>
      </c>
      <c r="B1230">
        <v>0.7286432556600434</v>
      </c>
      <c r="C1230" s="14">
        <f>IF(Table1[[#This Row],[WoodDeckSF]]&gt;0,1,0)</f>
        <v>0</v>
      </c>
      <c r="D1230" t="str">
        <f t="shared" si="19"/>
        <v>group Y</v>
      </c>
      <c r="E1230" s="6">
        <v>367294</v>
      </c>
    </row>
    <row r="1231" spans="1:5" x14ac:dyDescent="0.2">
      <c r="A1231">
        <v>1230</v>
      </c>
      <c r="B1231">
        <v>0.51367714150240651</v>
      </c>
      <c r="C1231" s="14">
        <f>IF(Table1[[#This Row],[WoodDeckSF]]&gt;0,1,0)</f>
        <v>0</v>
      </c>
      <c r="D1231" t="str">
        <f t="shared" si="19"/>
        <v>group Y</v>
      </c>
      <c r="E1231" s="6">
        <v>127000</v>
      </c>
    </row>
    <row r="1232" spans="1:5" x14ac:dyDescent="0.2">
      <c r="A1232">
        <v>1231</v>
      </c>
      <c r="B1232">
        <v>0.73136879406386213</v>
      </c>
      <c r="C1232" s="14">
        <f>IF(Table1[[#This Row],[WoodDeckSF]]&gt;0,1,0)</f>
        <v>1</v>
      </c>
      <c r="D1232" t="str">
        <f t="shared" si="19"/>
        <v>group Y</v>
      </c>
      <c r="E1232" s="6">
        <v>190000</v>
      </c>
    </row>
    <row r="1233" spans="1:5" x14ac:dyDescent="0.2">
      <c r="A1233">
        <v>1232</v>
      </c>
      <c r="B1233">
        <v>0.51422410238780369</v>
      </c>
      <c r="C1233" s="14">
        <f>IF(Table1[[#This Row],[WoodDeckSF]]&gt;0,1,0)</f>
        <v>0</v>
      </c>
      <c r="D1233" t="str">
        <f t="shared" si="19"/>
        <v>group Y</v>
      </c>
      <c r="E1233" s="6">
        <v>132500</v>
      </c>
    </row>
    <row r="1234" spans="1:5" x14ac:dyDescent="0.2">
      <c r="A1234">
        <v>1233</v>
      </c>
      <c r="B1234">
        <v>0.10716944553550645</v>
      </c>
      <c r="C1234" s="14">
        <f>IF(Table1[[#This Row],[WoodDeckSF]]&gt;0,1,0)</f>
        <v>0</v>
      </c>
      <c r="D1234" t="str">
        <f t="shared" si="19"/>
        <v>group X</v>
      </c>
      <c r="E1234" s="6">
        <v>101800</v>
      </c>
    </row>
    <row r="1235" spans="1:5" x14ac:dyDescent="0.2">
      <c r="A1235">
        <v>1234</v>
      </c>
      <c r="B1235">
        <v>0.35552146204693003</v>
      </c>
      <c r="C1235" s="14">
        <f>IF(Table1[[#This Row],[WoodDeckSF]]&gt;0,1,0)</f>
        <v>0</v>
      </c>
      <c r="D1235" t="str">
        <f t="shared" si="19"/>
        <v>group X</v>
      </c>
      <c r="E1235" s="6">
        <v>142000</v>
      </c>
    </row>
    <row r="1236" spans="1:5" x14ac:dyDescent="0.2">
      <c r="A1236">
        <v>1235</v>
      </c>
      <c r="B1236">
        <v>0.58402276784957474</v>
      </c>
      <c r="C1236" s="14">
        <f>IF(Table1[[#This Row],[WoodDeckSF]]&gt;0,1,0)</f>
        <v>0</v>
      </c>
      <c r="D1236" t="str">
        <f t="shared" si="19"/>
        <v>group Y</v>
      </c>
      <c r="E1236" s="6">
        <v>130000</v>
      </c>
    </row>
    <row r="1237" spans="1:5" x14ac:dyDescent="0.2">
      <c r="A1237">
        <v>1236</v>
      </c>
      <c r="B1237">
        <v>0.42523184361906463</v>
      </c>
      <c r="C1237" s="14">
        <f>IF(Table1[[#This Row],[WoodDeckSF]]&gt;0,1,0)</f>
        <v>1</v>
      </c>
      <c r="D1237" t="str">
        <f t="shared" si="19"/>
        <v>group X</v>
      </c>
      <c r="E1237" s="6">
        <v>138887</v>
      </c>
    </row>
    <row r="1238" spans="1:5" x14ac:dyDescent="0.2">
      <c r="A1238">
        <v>1237</v>
      </c>
      <c r="B1238">
        <v>0.35155682212884531</v>
      </c>
      <c r="C1238" s="14">
        <f>IF(Table1[[#This Row],[WoodDeckSF]]&gt;0,1,0)</f>
        <v>0</v>
      </c>
      <c r="D1238" t="str">
        <f t="shared" si="19"/>
        <v>group X</v>
      </c>
      <c r="E1238" s="6">
        <v>175500</v>
      </c>
    </row>
    <row r="1239" spans="1:5" x14ac:dyDescent="0.2">
      <c r="A1239">
        <v>1238</v>
      </c>
      <c r="B1239">
        <v>0.81496343598349807</v>
      </c>
      <c r="C1239" s="14">
        <f>IF(Table1[[#This Row],[WoodDeckSF]]&gt;0,1,0)</f>
        <v>1</v>
      </c>
      <c r="D1239" t="str">
        <f t="shared" si="19"/>
        <v>group Y</v>
      </c>
      <c r="E1239" s="6">
        <v>195000</v>
      </c>
    </row>
    <row r="1240" spans="1:5" x14ac:dyDescent="0.2">
      <c r="A1240">
        <v>1239</v>
      </c>
      <c r="B1240">
        <v>0.81627295631627961</v>
      </c>
      <c r="C1240" s="14">
        <f>IF(Table1[[#This Row],[WoodDeckSF]]&gt;0,1,0)</f>
        <v>0</v>
      </c>
      <c r="D1240" t="str">
        <f t="shared" si="19"/>
        <v>group Y</v>
      </c>
      <c r="E1240" s="6">
        <v>142500</v>
      </c>
    </row>
    <row r="1241" spans="1:5" x14ac:dyDescent="0.2">
      <c r="A1241">
        <v>1240</v>
      </c>
      <c r="B1241">
        <v>0.72330497106694613</v>
      </c>
      <c r="C1241" s="14">
        <f>IF(Table1[[#This Row],[WoodDeckSF]]&gt;0,1,0)</f>
        <v>1</v>
      </c>
      <c r="D1241" t="str">
        <f t="shared" si="19"/>
        <v>group Y</v>
      </c>
      <c r="E1241" s="6">
        <v>265900</v>
      </c>
    </row>
    <row r="1242" spans="1:5" x14ac:dyDescent="0.2">
      <c r="A1242">
        <v>1241</v>
      </c>
      <c r="B1242">
        <v>0.77633841147478955</v>
      </c>
      <c r="C1242" s="14">
        <f>IF(Table1[[#This Row],[WoodDeckSF]]&gt;0,1,0)</f>
        <v>0</v>
      </c>
      <c r="D1242" t="str">
        <f t="shared" si="19"/>
        <v>group Y</v>
      </c>
      <c r="E1242" s="6">
        <v>224900</v>
      </c>
    </row>
    <row r="1243" spans="1:5" x14ac:dyDescent="0.2">
      <c r="A1243">
        <v>1242</v>
      </c>
      <c r="B1243">
        <v>0.19423973901947622</v>
      </c>
      <c r="C1243" s="14">
        <f>IF(Table1[[#This Row],[WoodDeckSF]]&gt;0,1,0)</f>
        <v>0</v>
      </c>
      <c r="D1243" t="str">
        <f t="shared" si="19"/>
        <v>group X</v>
      </c>
      <c r="E1243" s="6">
        <v>248328</v>
      </c>
    </row>
    <row r="1244" spans="1:5" x14ac:dyDescent="0.2">
      <c r="A1244">
        <v>1243</v>
      </c>
      <c r="B1244">
        <v>0.67999592800151454</v>
      </c>
      <c r="C1244" s="14">
        <f>IF(Table1[[#This Row],[WoodDeckSF]]&gt;0,1,0)</f>
        <v>0</v>
      </c>
      <c r="D1244" t="str">
        <f t="shared" si="19"/>
        <v>group Y</v>
      </c>
      <c r="E1244" s="6">
        <v>170000</v>
      </c>
    </row>
    <row r="1245" spans="1:5" x14ac:dyDescent="0.2">
      <c r="A1245">
        <v>1244</v>
      </c>
      <c r="B1245">
        <v>0.15611413856712142</v>
      </c>
      <c r="C1245" s="14">
        <f>IF(Table1[[#This Row],[WoodDeckSF]]&gt;0,1,0)</f>
        <v>1</v>
      </c>
      <c r="D1245" t="str">
        <f t="shared" si="19"/>
        <v>group X</v>
      </c>
      <c r="E1245" s="6">
        <v>465000</v>
      </c>
    </row>
    <row r="1246" spans="1:5" x14ac:dyDescent="0.2">
      <c r="A1246">
        <v>1245</v>
      </c>
      <c r="B1246">
        <v>0.6403427625235405</v>
      </c>
      <c r="C1246" s="14">
        <f>IF(Table1[[#This Row],[WoodDeckSF]]&gt;0,1,0)</f>
        <v>0</v>
      </c>
      <c r="D1246" t="str">
        <f t="shared" si="19"/>
        <v>group Y</v>
      </c>
      <c r="E1246" s="6">
        <v>230000</v>
      </c>
    </row>
    <row r="1247" spans="1:5" x14ac:dyDescent="0.2">
      <c r="A1247">
        <v>1246</v>
      </c>
      <c r="B1247">
        <v>0.81079189787498407</v>
      </c>
      <c r="C1247" s="14">
        <f>IF(Table1[[#This Row],[WoodDeckSF]]&gt;0,1,0)</f>
        <v>1</v>
      </c>
      <c r="D1247" t="str">
        <f t="shared" si="19"/>
        <v>group Y</v>
      </c>
      <c r="E1247" s="6">
        <v>178000</v>
      </c>
    </row>
    <row r="1248" spans="1:5" x14ac:dyDescent="0.2">
      <c r="A1248">
        <v>1247</v>
      </c>
      <c r="B1248">
        <v>0.19561331783905578</v>
      </c>
      <c r="C1248" s="14">
        <f>IF(Table1[[#This Row],[WoodDeckSF]]&gt;0,1,0)</f>
        <v>0</v>
      </c>
      <c r="D1248" t="str">
        <f t="shared" si="19"/>
        <v>group X</v>
      </c>
      <c r="E1248" s="6">
        <v>186500</v>
      </c>
    </row>
    <row r="1249" spans="1:5" x14ac:dyDescent="0.2">
      <c r="A1249">
        <v>1248</v>
      </c>
      <c r="B1249">
        <v>5.0322603903189878E-2</v>
      </c>
      <c r="C1249" s="14">
        <f>IF(Table1[[#This Row],[WoodDeckSF]]&gt;0,1,0)</f>
        <v>0</v>
      </c>
      <c r="D1249" t="str">
        <f t="shared" si="19"/>
        <v>group X</v>
      </c>
      <c r="E1249" s="6">
        <v>169900</v>
      </c>
    </row>
    <row r="1250" spans="1:5" x14ac:dyDescent="0.2">
      <c r="A1250">
        <v>1249</v>
      </c>
      <c r="B1250">
        <v>0.61525080833668533</v>
      </c>
      <c r="C1250" s="14">
        <f>IF(Table1[[#This Row],[WoodDeckSF]]&gt;0,1,0)</f>
        <v>0</v>
      </c>
      <c r="D1250" t="str">
        <f t="shared" si="19"/>
        <v>group Y</v>
      </c>
      <c r="E1250" s="6">
        <v>129500</v>
      </c>
    </row>
    <row r="1251" spans="1:5" x14ac:dyDescent="0.2">
      <c r="A1251">
        <v>1250</v>
      </c>
      <c r="B1251">
        <v>0.35909804803737566</v>
      </c>
      <c r="C1251" s="14">
        <f>IF(Table1[[#This Row],[WoodDeckSF]]&gt;0,1,0)</f>
        <v>0</v>
      </c>
      <c r="D1251" t="str">
        <f t="shared" si="19"/>
        <v>group X</v>
      </c>
      <c r="E1251" s="6">
        <v>119000</v>
      </c>
    </row>
    <row r="1252" spans="1:5" x14ac:dyDescent="0.2">
      <c r="A1252">
        <v>1251</v>
      </c>
      <c r="B1252">
        <v>0.91700787872670908</v>
      </c>
      <c r="C1252" s="14">
        <f>IF(Table1[[#This Row],[WoodDeckSF]]&gt;0,1,0)</f>
        <v>0</v>
      </c>
      <c r="D1252" t="str">
        <f t="shared" si="19"/>
        <v>group Y</v>
      </c>
      <c r="E1252" s="6">
        <v>244000</v>
      </c>
    </row>
    <row r="1253" spans="1:5" x14ac:dyDescent="0.2">
      <c r="A1253">
        <v>1252</v>
      </c>
      <c r="B1253">
        <v>9.5467593635946368E-2</v>
      </c>
      <c r="C1253" s="14">
        <f>IF(Table1[[#This Row],[WoodDeckSF]]&gt;0,1,0)</f>
        <v>1</v>
      </c>
      <c r="D1253" t="str">
        <f t="shared" si="19"/>
        <v>group X</v>
      </c>
      <c r="E1253" s="6">
        <v>171750</v>
      </c>
    </row>
    <row r="1254" spans="1:5" x14ac:dyDescent="0.2">
      <c r="A1254">
        <v>1253</v>
      </c>
      <c r="B1254">
        <v>0.7708108692250899</v>
      </c>
      <c r="C1254" s="14">
        <f>IF(Table1[[#This Row],[WoodDeckSF]]&gt;0,1,0)</f>
        <v>1</v>
      </c>
      <c r="D1254" t="str">
        <f t="shared" si="19"/>
        <v>group Y</v>
      </c>
      <c r="E1254" s="6">
        <v>130000</v>
      </c>
    </row>
    <row r="1255" spans="1:5" x14ac:dyDescent="0.2">
      <c r="A1255">
        <v>1254</v>
      </c>
      <c r="B1255">
        <v>0.31735075718140882</v>
      </c>
      <c r="C1255" s="14">
        <f>IF(Table1[[#This Row],[WoodDeckSF]]&gt;0,1,0)</f>
        <v>1</v>
      </c>
      <c r="D1255" t="str">
        <f t="shared" si="19"/>
        <v>group X</v>
      </c>
      <c r="E1255" s="6">
        <v>294000</v>
      </c>
    </row>
    <row r="1256" spans="1:5" x14ac:dyDescent="0.2">
      <c r="A1256">
        <v>1255</v>
      </c>
      <c r="B1256">
        <v>1.7560805508112232E-2</v>
      </c>
      <c r="C1256" s="14">
        <f>IF(Table1[[#This Row],[WoodDeckSF]]&gt;0,1,0)</f>
        <v>1</v>
      </c>
      <c r="D1256" t="str">
        <f t="shared" si="19"/>
        <v>group X</v>
      </c>
      <c r="E1256" s="6">
        <v>165400</v>
      </c>
    </row>
    <row r="1257" spans="1:5" x14ac:dyDescent="0.2">
      <c r="A1257">
        <v>1256</v>
      </c>
      <c r="B1257">
        <v>0.44521244061352394</v>
      </c>
      <c r="C1257" s="14">
        <f>IF(Table1[[#This Row],[WoodDeckSF]]&gt;0,1,0)</f>
        <v>0</v>
      </c>
      <c r="D1257" t="str">
        <f t="shared" si="19"/>
        <v>group X</v>
      </c>
      <c r="E1257" s="6">
        <v>127500</v>
      </c>
    </row>
    <row r="1258" spans="1:5" x14ac:dyDescent="0.2">
      <c r="A1258">
        <v>1257</v>
      </c>
      <c r="B1258">
        <v>0.76999328339901352</v>
      </c>
      <c r="C1258" s="14">
        <f>IF(Table1[[#This Row],[WoodDeckSF]]&gt;0,1,0)</f>
        <v>1</v>
      </c>
      <c r="D1258" t="str">
        <f t="shared" si="19"/>
        <v>group Y</v>
      </c>
      <c r="E1258" s="6">
        <v>301500</v>
      </c>
    </row>
    <row r="1259" spans="1:5" x14ac:dyDescent="0.2">
      <c r="A1259">
        <v>1258</v>
      </c>
      <c r="B1259">
        <v>0.8489887996803771</v>
      </c>
      <c r="C1259" s="14">
        <f>IF(Table1[[#This Row],[WoodDeckSF]]&gt;0,1,0)</f>
        <v>0</v>
      </c>
      <c r="D1259" t="str">
        <f t="shared" si="19"/>
        <v>group Y</v>
      </c>
      <c r="E1259" s="6">
        <v>99900</v>
      </c>
    </row>
    <row r="1260" spans="1:5" x14ac:dyDescent="0.2">
      <c r="A1260">
        <v>1259</v>
      </c>
      <c r="B1260">
        <v>0.56762100492199608</v>
      </c>
      <c r="C1260" s="14">
        <f>IF(Table1[[#This Row],[WoodDeckSF]]&gt;0,1,0)</f>
        <v>1</v>
      </c>
      <c r="D1260" t="str">
        <f t="shared" si="19"/>
        <v>group Y</v>
      </c>
      <c r="E1260" s="6">
        <v>190000</v>
      </c>
    </row>
    <row r="1261" spans="1:5" x14ac:dyDescent="0.2">
      <c r="A1261">
        <v>1260</v>
      </c>
      <c r="B1261">
        <v>8.037504525457484E-3</v>
      </c>
      <c r="C1261" s="14">
        <f>IF(Table1[[#This Row],[WoodDeckSF]]&gt;0,1,0)</f>
        <v>1</v>
      </c>
      <c r="D1261" t="str">
        <f t="shared" si="19"/>
        <v>group X</v>
      </c>
      <c r="E1261" s="6">
        <v>151000</v>
      </c>
    </row>
    <row r="1262" spans="1:5" x14ac:dyDescent="0.2">
      <c r="A1262">
        <v>1261</v>
      </c>
      <c r="B1262">
        <v>0.23526114352121197</v>
      </c>
      <c r="C1262" s="14">
        <f>IF(Table1[[#This Row],[WoodDeckSF]]&gt;0,1,0)</f>
        <v>0</v>
      </c>
      <c r="D1262" t="str">
        <f t="shared" si="19"/>
        <v>group X</v>
      </c>
      <c r="E1262" s="6">
        <v>181000</v>
      </c>
    </row>
    <row r="1263" spans="1:5" x14ac:dyDescent="0.2">
      <c r="A1263">
        <v>1262</v>
      </c>
      <c r="B1263">
        <v>0.62721195577738909</v>
      </c>
      <c r="C1263" s="14">
        <f>IF(Table1[[#This Row],[WoodDeckSF]]&gt;0,1,0)</f>
        <v>0</v>
      </c>
      <c r="D1263" t="str">
        <f t="shared" si="19"/>
        <v>group Y</v>
      </c>
      <c r="E1263" s="6">
        <v>128900</v>
      </c>
    </row>
    <row r="1264" spans="1:5" x14ac:dyDescent="0.2">
      <c r="A1264">
        <v>1263</v>
      </c>
      <c r="B1264">
        <v>3.452398318932115E-2</v>
      </c>
      <c r="C1264" s="14">
        <f>IF(Table1[[#This Row],[WoodDeckSF]]&gt;0,1,0)</f>
        <v>1</v>
      </c>
      <c r="D1264" t="str">
        <f t="shared" si="19"/>
        <v>group X</v>
      </c>
      <c r="E1264" s="6">
        <v>161500</v>
      </c>
    </row>
    <row r="1265" spans="1:5" x14ac:dyDescent="0.2">
      <c r="A1265">
        <v>1264</v>
      </c>
      <c r="B1265">
        <v>0.49395689806197829</v>
      </c>
      <c r="C1265" s="14">
        <f>IF(Table1[[#This Row],[WoodDeckSF]]&gt;0,1,0)</f>
        <v>0</v>
      </c>
      <c r="D1265" t="str">
        <f t="shared" si="19"/>
        <v>group X</v>
      </c>
      <c r="E1265" s="6">
        <v>180500</v>
      </c>
    </row>
    <row r="1266" spans="1:5" x14ac:dyDescent="0.2">
      <c r="A1266">
        <v>1265</v>
      </c>
      <c r="B1266">
        <v>5.8803546760792358E-2</v>
      </c>
      <c r="C1266" s="14">
        <f>IF(Table1[[#This Row],[WoodDeckSF]]&gt;0,1,0)</f>
        <v>1</v>
      </c>
      <c r="D1266" t="str">
        <f t="shared" si="19"/>
        <v>group X</v>
      </c>
      <c r="E1266" s="6">
        <v>181000</v>
      </c>
    </row>
    <row r="1267" spans="1:5" x14ac:dyDescent="0.2">
      <c r="A1267">
        <v>1266</v>
      </c>
      <c r="B1267">
        <v>0.74846727120417356</v>
      </c>
      <c r="C1267" s="14">
        <f>IF(Table1[[#This Row],[WoodDeckSF]]&gt;0,1,0)</f>
        <v>0</v>
      </c>
      <c r="D1267" t="str">
        <f t="shared" si="19"/>
        <v>group Y</v>
      </c>
      <c r="E1267" s="6">
        <v>183900</v>
      </c>
    </row>
    <row r="1268" spans="1:5" x14ac:dyDescent="0.2">
      <c r="A1268">
        <v>1267</v>
      </c>
      <c r="B1268">
        <v>0.20837837940425896</v>
      </c>
      <c r="C1268" s="14">
        <f>IF(Table1[[#This Row],[WoodDeckSF]]&gt;0,1,0)</f>
        <v>0</v>
      </c>
      <c r="D1268" t="str">
        <f t="shared" si="19"/>
        <v>group X</v>
      </c>
      <c r="E1268" s="6">
        <v>122000</v>
      </c>
    </row>
    <row r="1269" spans="1:5" x14ac:dyDescent="0.2">
      <c r="A1269">
        <v>1268</v>
      </c>
      <c r="B1269">
        <v>0.34947824724622367</v>
      </c>
      <c r="C1269" s="14">
        <f>IF(Table1[[#This Row],[WoodDeckSF]]&gt;0,1,0)</f>
        <v>1</v>
      </c>
      <c r="D1269" t="str">
        <f t="shared" si="19"/>
        <v>group X</v>
      </c>
      <c r="E1269" s="6">
        <v>378500</v>
      </c>
    </row>
    <row r="1270" spans="1:5" x14ac:dyDescent="0.2">
      <c r="A1270">
        <v>1269</v>
      </c>
      <c r="B1270">
        <v>0.25288576336764435</v>
      </c>
      <c r="C1270" s="14">
        <f>IF(Table1[[#This Row],[WoodDeckSF]]&gt;0,1,0)</f>
        <v>1</v>
      </c>
      <c r="D1270" t="str">
        <f t="shared" si="19"/>
        <v>group X</v>
      </c>
      <c r="E1270" s="6">
        <v>381000</v>
      </c>
    </row>
    <row r="1271" spans="1:5" x14ac:dyDescent="0.2">
      <c r="A1271">
        <v>1270</v>
      </c>
      <c r="B1271">
        <v>0.3103695328730447</v>
      </c>
      <c r="C1271" s="14">
        <f>IF(Table1[[#This Row],[WoodDeckSF]]&gt;0,1,0)</f>
        <v>0</v>
      </c>
      <c r="D1271" t="str">
        <f t="shared" si="19"/>
        <v>group X</v>
      </c>
      <c r="E1271" s="6">
        <v>144000</v>
      </c>
    </row>
    <row r="1272" spans="1:5" x14ac:dyDescent="0.2">
      <c r="A1272">
        <v>1271</v>
      </c>
      <c r="B1272">
        <v>0.50332689245749829</v>
      </c>
      <c r="C1272" s="14">
        <f>IF(Table1[[#This Row],[WoodDeckSF]]&gt;0,1,0)</f>
        <v>1</v>
      </c>
      <c r="D1272" t="str">
        <f t="shared" si="19"/>
        <v>group Y</v>
      </c>
      <c r="E1272" s="6">
        <v>260000</v>
      </c>
    </row>
    <row r="1273" spans="1:5" x14ac:dyDescent="0.2">
      <c r="A1273">
        <v>1272</v>
      </c>
      <c r="B1273">
        <v>0.73040620418086122</v>
      </c>
      <c r="C1273" s="14">
        <f>IF(Table1[[#This Row],[WoodDeckSF]]&gt;0,1,0)</f>
        <v>0</v>
      </c>
      <c r="D1273" t="str">
        <f t="shared" si="19"/>
        <v>group Y</v>
      </c>
      <c r="E1273" s="6">
        <v>185750</v>
      </c>
    </row>
    <row r="1274" spans="1:5" x14ac:dyDescent="0.2">
      <c r="A1274">
        <v>1273</v>
      </c>
      <c r="B1274">
        <v>0.2050601567806033</v>
      </c>
      <c r="C1274" s="14">
        <f>IF(Table1[[#This Row],[WoodDeckSF]]&gt;0,1,0)</f>
        <v>1</v>
      </c>
      <c r="D1274" t="str">
        <f t="shared" si="19"/>
        <v>group X</v>
      </c>
      <c r="E1274" s="6">
        <v>137000</v>
      </c>
    </row>
    <row r="1275" spans="1:5" x14ac:dyDescent="0.2">
      <c r="A1275">
        <v>1274</v>
      </c>
      <c r="B1275">
        <v>0.4525389856733435</v>
      </c>
      <c r="C1275" s="14">
        <f>IF(Table1[[#This Row],[WoodDeckSF]]&gt;0,1,0)</f>
        <v>0</v>
      </c>
      <c r="D1275" t="str">
        <f t="shared" si="19"/>
        <v>group X</v>
      </c>
      <c r="E1275" s="6">
        <v>177000</v>
      </c>
    </row>
    <row r="1276" spans="1:5" x14ac:dyDescent="0.2">
      <c r="A1276">
        <v>1275</v>
      </c>
      <c r="B1276">
        <v>0.94756497813363116</v>
      </c>
      <c r="C1276" s="14">
        <f>IF(Table1[[#This Row],[WoodDeckSF]]&gt;0,1,0)</f>
        <v>1</v>
      </c>
      <c r="D1276" t="str">
        <f t="shared" si="19"/>
        <v>group Y</v>
      </c>
      <c r="E1276" s="6">
        <v>139000</v>
      </c>
    </row>
    <row r="1277" spans="1:5" x14ac:dyDescent="0.2">
      <c r="A1277">
        <v>1276</v>
      </c>
      <c r="B1277">
        <v>0.79746159359932522</v>
      </c>
      <c r="C1277" s="14">
        <f>IF(Table1[[#This Row],[WoodDeckSF]]&gt;0,1,0)</f>
        <v>0</v>
      </c>
      <c r="D1277" t="str">
        <f t="shared" si="19"/>
        <v>group Y</v>
      </c>
      <c r="E1277" s="6">
        <v>137000</v>
      </c>
    </row>
    <row r="1278" spans="1:5" x14ac:dyDescent="0.2">
      <c r="A1278">
        <v>1277</v>
      </c>
      <c r="B1278">
        <v>0.19298196499385023</v>
      </c>
      <c r="C1278" s="14">
        <f>IF(Table1[[#This Row],[WoodDeckSF]]&gt;0,1,0)</f>
        <v>1</v>
      </c>
      <c r="D1278" t="str">
        <f t="shared" si="19"/>
        <v>group X</v>
      </c>
      <c r="E1278" s="6">
        <v>162000</v>
      </c>
    </row>
    <row r="1279" spans="1:5" x14ac:dyDescent="0.2">
      <c r="A1279">
        <v>1278</v>
      </c>
      <c r="B1279">
        <v>2.9629200326832028E-2</v>
      </c>
      <c r="C1279" s="14">
        <f>IF(Table1[[#This Row],[WoodDeckSF]]&gt;0,1,0)</f>
        <v>0</v>
      </c>
      <c r="D1279" t="str">
        <f t="shared" si="19"/>
        <v>group X</v>
      </c>
      <c r="E1279" s="6">
        <v>197900</v>
      </c>
    </row>
    <row r="1280" spans="1:5" x14ac:dyDescent="0.2">
      <c r="A1280">
        <v>1279</v>
      </c>
      <c r="B1280">
        <v>0.13353584270955998</v>
      </c>
      <c r="C1280" s="14">
        <f>IF(Table1[[#This Row],[WoodDeckSF]]&gt;0,1,0)</f>
        <v>0</v>
      </c>
      <c r="D1280" t="str">
        <f t="shared" si="19"/>
        <v>group X</v>
      </c>
      <c r="E1280" s="6">
        <v>237000</v>
      </c>
    </row>
    <row r="1281" spans="1:5" x14ac:dyDescent="0.2">
      <c r="A1281">
        <v>1280</v>
      </c>
      <c r="B1281">
        <v>0.17036709743488743</v>
      </c>
      <c r="C1281" s="14">
        <f>IF(Table1[[#This Row],[WoodDeckSF]]&gt;0,1,0)</f>
        <v>1</v>
      </c>
      <c r="D1281" t="str">
        <f t="shared" si="19"/>
        <v>group X</v>
      </c>
      <c r="E1281" s="6">
        <v>68400</v>
      </c>
    </row>
    <row r="1282" spans="1:5" x14ac:dyDescent="0.2">
      <c r="A1282">
        <v>1281</v>
      </c>
      <c r="B1282">
        <v>0.78048483154482651</v>
      </c>
      <c r="C1282" s="14">
        <f>IF(Table1[[#This Row],[WoodDeckSF]]&gt;0,1,0)</f>
        <v>0</v>
      </c>
      <c r="D1282" t="str">
        <f t="shared" si="19"/>
        <v>group Y</v>
      </c>
      <c r="E1282" s="6">
        <v>227000</v>
      </c>
    </row>
    <row r="1283" spans="1:5" x14ac:dyDescent="0.2">
      <c r="A1283">
        <v>1282</v>
      </c>
      <c r="B1283">
        <v>0.49268250492581667</v>
      </c>
      <c r="C1283" s="14">
        <f>IF(Table1[[#This Row],[WoodDeckSF]]&gt;0,1,0)</f>
        <v>0</v>
      </c>
      <c r="D1283" t="str">
        <f t="shared" ref="D1283:D1346" si="20">IF(B1283&lt;0.5,"group X", "group Y")</f>
        <v>group X</v>
      </c>
      <c r="E1283" s="6">
        <v>180000</v>
      </c>
    </row>
    <row r="1284" spans="1:5" x14ac:dyDescent="0.2">
      <c r="A1284">
        <v>1283</v>
      </c>
      <c r="B1284">
        <v>0.86644574753219827</v>
      </c>
      <c r="C1284" s="14">
        <f>IF(Table1[[#This Row],[WoodDeckSF]]&gt;0,1,0)</f>
        <v>0</v>
      </c>
      <c r="D1284" t="str">
        <f t="shared" si="20"/>
        <v>group Y</v>
      </c>
      <c r="E1284" s="6">
        <v>150500</v>
      </c>
    </row>
    <row r="1285" spans="1:5" x14ac:dyDescent="0.2">
      <c r="A1285">
        <v>1284</v>
      </c>
      <c r="B1285">
        <v>0.13980762226738508</v>
      </c>
      <c r="C1285" s="14">
        <f>IF(Table1[[#This Row],[WoodDeckSF]]&gt;0,1,0)</f>
        <v>1</v>
      </c>
      <c r="D1285" t="str">
        <f t="shared" si="20"/>
        <v>group X</v>
      </c>
      <c r="E1285" s="6">
        <v>139000</v>
      </c>
    </row>
    <row r="1286" spans="1:5" x14ac:dyDescent="0.2">
      <c r="A1286">
        <v>1285</v>
      </c>
      <c r="B1286">
        <v>0.28482358444484779</v>
      </c>
      <c r="C1286" s="14">
        <f>IF(Table1[[#This Row],[WoodDeckSF]]&gt;0,1,0)</f>
        <v>1</v>
      </c>
      <c r="D1286" t="str">
        <f t="shared" si="20"/>
        <v>group X</v>
      </c>
      <c r="E1286" s="6">
        <v>169000</v>
      </c>
    </row>
    <row r="1287" spans="1:5" x14ac:dyDescent="0.2">
      <c r="A1287">
        <v>1286</v>
      </c>
      <c r="B1287">
        <v>0.91538773054828837</v>
      </c>
      <c r="C1287" s="14">
        <f>IF(Table1[[#This Row],[WoodDeckSF]]&gt;0,1,0)</f>
        <v>1</v>
      </c>
      <c r="D1287" t="str">
        <f t="shared" si="20"/>
        <v>group Y</v>
      </c>
      <c r="E1287" s="6">
        <v>132500</v>
      </c>
    </row>
    <row r="1288" spans="1:5" x14ac:dyDescent="0.2">
      <c r="A1288">
        <v>1287</v>
      </c>
      <c r="B1288">
        <v>9.5956532873331835E-2</v>
      </c>
      <c r="C1288" s="14">
        <f>IF(Table1[[#This Row],[WoodDeckSF]]&gt;0,1,0)</f>
        <v>0</v>
      </c>
      <c r="D1288" t="str">
        <f t="shared" si="20"/>
        <v>group X</v>
      </c>
      <c r="E1288" s="6">
        <v>143000</v>
      </c>
    </row>
    <row r="1289" spans="1:5" x14ac:dyDescent="0.2">
      <c r="A1289">
        <v>1288</v>
      </c>
      <c r="B1289">
        <v>0.55374132333555337</v>
      </c>
      <c r="C1289" s="14">
        <f>IF(Table1[[#This Row],[WoodDeckSF]]&gt;0,1,0)</f>
        <v>1</v>
      </c>
      <c r="D1289" t="str">
        <f t="shared" si="20"/>
        <v>group Y</v>
      </c>
      <c r="E1289" s="6">
        <v>190000</v>
      </c>
    </row>
    <row r="1290" spans="1:5" x14ac:dyDescent="0.2">
      <c r="A1290">
        <v>1289</v>
      </c>
      <c r="B1290">
        <v>0.88442334691387348</v>
      </c>
      <c r="C1290" s="14">
        <f>IF(Table1[[#This Row],[WoodDeckSF]]&gt;0,1,0)</f>
        <v>1</v>
      </c>
      <c r="D1290" t="str">
        <f t="shared" si="20"/>
        <v>group Y</v>
      </c>
      <c r="E1290" s="6">
        <v>278000</v>
      </c>
    </row>
    <row r="1291" spans="1:5" x14ac:dyDescent="0.2">
      <c r="A1291">
        <v>1290</v>
      </c>
      <c r="B1291">
        <v>0.79386522715210506</v>
      </c>
      <c r="C1291" s="14">
        <f>IF(Table1[[#This Row],[WoodDeckSF]]&gt;0,1,0)</f>
        <v>1</v>
      </c>
      <c r="D1291" t="str">
        <f t="shared" si="20"/>
        <v>group Y</v>
      </c>
      <c r="E1291" s="6">
        <v>281000</v>
      </c>
    </row>
    <row r="1292" spans="1:5" x14ac:dyDescent="0.2">
      <c r="A1292">
        <v>1291</v>
      </c>
      <c r="B1292">
        <v>0.98334750797092563</v>
      </c>
      <c r="C1292" s="14">
        <f>IF(Table1[[#This Row],[WoodDeckSF]]&gt;0,1,0)</f>
        <v>1</v>
      </c>
      <c r="D1292" t="str">
        <f t="shared" si="20"/>
        <v>group Y</v>
      </c>
      <c r="E1292" s="6">
        <v>180500</v>
      </c>
    </row>
    <row r="1293" spans="1:5" x14ac:dyDescent="0.2">
      <c r="A1293">
        <v>1292</v>
      </c>
      <c r="B1293">
        <v>0.55392863977481133</v>
      </c>
      <c r="C1293" s="14">
        <f>IF(Table1[[#This Row],[WoodDeckSF]]&gt;0,1,0)</f>
        <v>1</v>
      </c>
      <c r="D1293" t="str">
        <f t="shared" si="20"/>
        <v>group Y</v>
      </c>
      <c r="E1293" s="6">
        <v>119500</v>
      </c>
    </row>
    <row r="1294" spans="1:5" x14ac:dyDescent="0.2">
      <c r="A1294">
        <v>1293</v>
      </c>
      <c r="B1294">
        <v>6.697075276748865E-2</v>
      </c>
      <c r="C1294" s="14">
        <f>IF(Table1[[#This Row],[WoodDeckSF]]&gt;0,1,0)</f>
        <v>0</v>
      </c>
      <c r="D1294" t="str">
        <f t="shared" si="20"/>
        <v>group X</v>
      </c>
      <c r="E1294" s="6">
        <v>107500</v>
      </c>
    </row>
    <row r="1295" spans="1:5" x14ac:dyDescent="0.2">
      <c r="A1295">
        <v>1294</v>
      </c>
      <c r="B1295">
        <v>1.5821189414708559E-2</v>
      </c>
      <c r="C1295" s="14">
        <f>IF(Table1[[#This Row],[WoodDeckSF]]&gt;0,1,0)</f>
        <v>0</v>
      </c>
      <c r="D1295" t="str">
        <f t="shared" si="20"/>
        <v>group X</v>
      </c>
      <c r="E1295" s="6">
        <v>162900</v>
      </c>
    </row>
    <row r="1296" spans="1:5" x14ac:dyDescent="0.2">
      <c r="A1296">
        <v>1295</v>
      </c>
      <c r="B1296">
        <v>0.78960860908489416</v>
      </c>
      <c r="C1296" s="14">
        <f>IF(Table1[[#This Row],[WoodDeckSF]]&gt;0,1,0)</f>
        <v>0</v>
      </c>
      <c r="D1296" t="str">
        <f t="shared" si="20"/>
        <v>group Y</v>
      </c>
      <c r="E1296" s="6">
        <v>115000</v>
      </c>
    </row>
    <row r="1297" spans="1:5" x14ac:dyDescent="0.2">
      <c r="A1297">
        <v>1296</v>
      </c>
      <c r="B1297">
        <v>0.78641248553774601</v>
      </c>
      <c r="C1297" s="14">
        <f>IF(Table1[[#This Row],[WoodDeckSF]]&gt;0,1,0)</f>
        <v>1</v>
      </c>
      <c r="D1297" t="str">
        <f t="shared" si="20"/>
        <v>group Y</v>
      </c>
      <c r="E1297" s="6">
        <v>138500</v>
      </c>
    </row>
    <row r="1298" spans="1:5" x14ac:dyDescent="0.2">
      <c r="A1298">
        <v>1297</v>
      </c>
      <c r="B1298">
        <v>0.15052171100117562</v>
      </c>
      <c r="C1298" s="14">
        <f>IF(Table1[[#This Row],[WoodDeckSF]]&gt;0,1,0)</f>
        <v>1</v>
      </c>
      <c r="D1298" t="str">
        <f t="shared" si="20"/>
        <v>group X</v>
      </c>
      <c r="E1298" s="6">
        <v>155000</v>
      </c>
    </row>
    <row r="1299" spans="1:5" x14ac:dyDescent="0.2">
      <c r="A1299">
        <v>1298</v>
      </c>
      <c r="B1299">
        <v>0.3870133404786269</v>
      </c>
      <c r="C1299" s="14">
        <f>IF(Table1[[#This Row],[WoodDeckSF]]&gt;0,1,0)</f>
        <v>0</v>
      </c>
      <c r="D1299" t="str">
        <f t="shared" si="20"/>
        <v>group X</v>
      </c>
      <c r="E1299" s="6">
        <v>140000</v>
      </c>
    </row>
    <row r="1300" spans="1:5" x14ac:dyDescent="0.2">
      <c r="A1300">
        <v>1299</v>
      </c>
      <c r="B1300">
        <v>0.93849593230017991</v>
      </c>
      <c r="C1300" s="14">
        <f>IF(Table1[[#This Row],[WoodDeckSF]]&gt;0,1,0)</f>
        <v>1</v>
      </c>
      <c r="D1300" t="str">
        <f t="shared" si="20"/>
        <v>group Y</v>
      </c>
      <c r="E1300" s="6">
        <v>160000</v>
      </c>
    </row>
    <row r="1301" spans="1:5" x14ac:dyDescent="0.2">
      <c r="A1301">
        <v>1300</v>
      </c>
      <c r="B1301">
        <v>0.51960970211705448</v>
      </c>
      <c r="C1301" s="14">
        <f>IF(Table1[[#This Row],[WoodDeckSF]]&gt;0,1,0)</f>
        <v>1</v>
      </c>
      <c r="D1301" t="str">
        <f t="shared" si="20"/>
        <v>group Y</v>
      </c>
      <c r="E1301" s="6">
        <v>154000</v>
      </c>
    </row>
    <row r="1302" spans="1:5" x14ac:dyDescent="0.2">
      <c r="A1302">
        <v>1301</v>
      </c>
      <c r="B1302">
        <v>5.109232094699101E-2</v>
      </c>
      <c r="C1302" s="14">
        <f>IF(Table1[[#This Row],[WoodDeckSF]]&gt;0,1,0)</f>
        <v>0</v>
      </c>
      <c r="D1302" t="str">
        <f t="shared" si="20"/>
        <v>group X</v>
      </c>
      <c r="E1302" s="6">
        <v>225000</v>
      </c>
    </row>
    <row r="1303" spans="1:5" x14ac:dyDescent="0.2">
      <c r="A1303">
        <v>1302</v>
      </c>
      <c r="B1303">
        <v>0.80234049680939912</v>
      </c>
      <c r="C1303" s="14">
        <f>IF(Table1[[#This Row],[WoodDeckSF]]&gt;0,1,0)</f>
        <v>0</v>
      </c>
      <c r="D1303" t="str">
        <f t="shared" si="20"/>
        <v>group Y</v>
      </c>
      <c r="E1303" s="6">
        <v>177500</v>
      </c>
    </row>
    <row r="1304" spans="1:5" x14ac:dyDescent="0.2">
      <c r="A1304">
        <v>1303</v>
      </c>
      <c r="B1304">
        <v>0.40299114237439038</v>
      </c>
      <c r="C1304" s="14">
        <f>IF(Table1[[#This Row],[WoodDeckSF]]&gt;0,1,0)</f>
        <v>1</v>
      </c>
      <c r="D1304" t="str">
        <f t="shared" si="20"/>
        <v>group X</v>
      </c>
      <c r="E1304" s="6">
        <v>290000</v>
      </c>
    </row>
    <row r="1305" spans="1:5" x14ac:dyDescent="0.2">
      <c r="A1305">
        <v>1304</v>
      </c>
      <c r="B1305">
        <v>0.61422883175721676</v>
      </c>
      <c r="C1305" s="14">
        <f>IF(Table1[[#This Row],[WoodDeckSF]]&gt;0,1,0)</f>
        <v>1</v>
      </c>
      <c r="D1305" t="str">
        <f t="shared" si="20"/>
        <v>group Y</v>
      </c>
      <c r="E1305" s="6">
        <v>232000</v>
      </c>
    </row>
    <row r="1306" spans="1:5" x14ac:dyDescent="0.2">
      <c r="A1306">
        <v>1305</v>
      </c>
      <c r="B1306">
        <v>0.21609865993334687</v>
      </c>
      <c r="C1306" s="14">
        <f>IF(Table1[[#This Row],[WoodDeckSF]]&gt;0,1,0)</f>
        <v>0</v>
      </c>
      <c r="D1306" t="str">
        <f t="shared" si="20"/>
        <v>group X</v>
      </c>
      <c r="E1306" s="6">
        <v>130000</v>
      </c>
    </row>
    <row r="1307" spans="1:5" x14ac:dyDescent="0.2">
      <c r="A1307">
        <v>1306</v>
      </c>
      <c r="B1307">
        <v>0.6907262362804063</v>
      </c>
      <c r="C1307" s="14">
        <f>IF(Table1[[#This Row],[WoodDeckSF]]&gt;0,1,0)</f>
        <v>1</v>
      </c>
      <c r="D1307" t="str">
        <f t="shared" si="20"/>
        <v>group Y</v>
      </c>
      <c r="E1307" s="6">
        <v>325000</v>
      </c>
    </row>
    <row r="1308" spans="1:5" x14ac:dyDescent="0.2">
      <c r="A1308">
        <v>1307</v>
      </c>
      <c r="B1308">
        <v>0.5031517604568817</v>
      </c>
      <c r="C1308" s="14">
        <f>IF(Table1[[#This Row],[WoodDeckSF]]&gt;0,1,0)</f>
        <v>1</v>
      </c>
      <c r="D1308" t="str">
        <f t="shared" si="20"/>
        <v>group Y</v>
      </c>
      <c r="E1308" s="6">
        <v>202500</v>
      </c>
    </row>
    <row r="1309" spans="1:5" x14ac:dyDescent="0.2">
      <c r="A1309">
        <v>1308</v>
      </c>
      <c r="B1309">
        <v>0.64308488662154073</v>
      </c>
      <c r="C1309" s="14">
        <f>IF(Table1[[#This Row],[WoodDeckSF]]&gt;0,1,0)</f>
        <v>0</v>
      </c>
      <c r="D1309" t="str">
        <f t="shared" si="20"/>
        <v>group Y</v>
      </c>
      <c r="E1309" s="6">
        <v>138000</v>
      </c>
    </row>
    <row r="1310" spans="1:5" x14ac:dyDescent="0.2">
      <c r="A1310">
        <v>1309</v>
      </c>
      <c r="B1310">
        <v>0.27829399106969155</v>
      </c>
      <c r="C1310" s="14">
        <f>IF(Table1[[#This Row],[WoodDeckSF]]&gt;0,1,0)</f>
        <v>0</v>
      </c>
      <c r="D1310" t="str">
        <f t="shared" si="20"/>
        <v>group X</v>
      </c>
      <c r="E1310" s="6">
        <v>147000</v>
      </c>
    </row>
    <row r="1311" spans="1:5" x14ac:dyDescent="0.2">
      <c r="A1311">
        <v>1310</v>
      </c>
      <c r="B1311">
        <v>0.65922773059268103</v>
      </c>
      <c r="C1311" s="14">
        <f>IF(Table1[[#This Row],[WoodDeckSF]]&gt;0,1,0)</f>
        <v>1</v>
      </c>
      <c r="D1311" t="str">
        <f t="shared" si="20"/>
        <v>group Y</v>
      </c>
      <c r="E1311" s="6">
        <v>179200</v>
      </c>
    </row>
    <row r="1312" spans="1:5" x14ac:dyDescent="0.2">
      <c r="A1312">
        <v>1311</v>
      </c>
      <c r="B1312">
        <v>0.25330594634031256</v>
      </c>
      <c r="C1312" s="14">
        <f>IF(Table1[[#This Row],[WoodDeckSF]]&gt;0,1,0)</f>
        <v>0</v>
      </c>
      <c r="D1312" t="str">
        <f t="shared" si="20"/>
        <v>group X</v>
      </c>
      <c r="E1312" s="6">
        <v>335000</v>
      </c>
    </row>
    <row r="1313" spans="1:5" x14ac:dyDescent="0.2">
      <c r="A1313">
        <v>1312</v>
      </c>
      <c r="B1313">
        <v>0.6098705093684692</v>
      </c>
      <c r="C1313" s="14">
        <f>IF(Table1[[#This Row],[WoodDeckSF]]&gt;0,1,0)</f>
        <v>1</v>
      </c>
      <c r="D1313" t="str">
        <f t="shared" si="20"/>
        <v>group Y</v>
      </c>
      <c r="E1313" s="6">
        <v>203000</v>
      </c>
    </row>
    <row r="1314" spans="1:5" x14ac:dyDescent="0.2">
      <c r="A1314">
        <v>1313</v>
      </c>
      <c r="B1314">
        <v>0.7579558929950676</v>
      </c>
      <c r="C1314" s="14">
        <f>IF(Table1[[#This Row],[WoodDeckSF]]&gt;0,1,0)</f>
        <v>1</v>
      </c>
      <c r="D1314" t="str">
        <f t="shared" si="20"/>
        <v>group Y</v>
      </c>
      <c r="E1314" s="6">
        <v>302000</v>
      </c>
    </row>
    <row r="1315" spans="1:5" x14ac:dyDescent="0.2">
      <c r="A1315">
        <v>1314</v>
      </c>
      <c r="B1315">
        <v>5.1798518535412397E-2</v>
      </c>
      <c r="C1315" s="14">
        <f>IF(Table1[[#This Row],[WoodDeckSF]]&gt;0,1,0)</f>
        <v>1</v>
      </c>
      <c r="D1315" t="str">
        <f t="shared" si="20"/>
        <v>group X</v>
      </c>
      <c r="E1315" s="6">
        <v>333168</v>
      </c>
    </row>
    <row r="1316" spans="1:5" x14ac:dyDescent="0.2">
      <c r="A1316">
        <v>1315</v>
      </c>
      <c r="B1316">
        <v>0.1563814133163719</v>
      </c>
      <c r="C1316" s="14">
        <f>IF(Table1[[#This Row],[WoodDeckSF]]&gt;0,1,0)</f>
        <v>0</v>
      </c>
      <c r="D1316" t="str">
        <f t="shared" si="20"/>
        <v>group X</v>
      </c>
      <c r="E1316" s="6">
        <v>119000</v>
      </c>
    </row>
    <row r="1317" spans="1:5" x14ac:dyDescent="0.2">
      <c r="A1317">
        <v>1316</v>
      </c>
      <c r="B1317">
        <v>0.87268279081592315</v>
      </c>
      <c r="C1317" s="14">
        <f>IF(Table1[[#This Row],[WoodDeckSF]]&gt;0,1,0)</f>
        <v>1</v>
      </c>
      <c r="D1317" t="str">
        <f t="shared" si="20"/>
        <v>group Y</v>
      </c>
      <c r="E1317" s="6">
        <v>206900</v>
      </c>
    </row>
    <row r="1318" spans="1:5" x14ac:dyDescent="0.2">
      <c r="A1318">
        <v>1317</v>
      </c>
      <c r="B1318">
        <v>0.48068465689984163</v>
      </c>
      <c r="C1318" s="14">
        <f>IF(Table1[[#This Row],[WoodDeckSF]]&gt;0,1,0)</f>
        <v>1</v>
      </c>
      <c r="D1318" t="str">
        <f t="shared" si="20"/>
        <v>group X</v>
      </c>
      <c r="E1318" s="6">
        <v>295493</v>
      </c>
    </row>
    <row r="1319" spans="1:5" x14ac:dyDescent="0.2">
      <c r="A1319">
        <v>1318</v>
      </c>
      <c r="B1319">
        <v>0.91666686496929162</v>
      </c>
      <c r="C1319" s="14">
        <f>IF(Table1[[#This Row],[WoodDeckSF]]&gt;0,1,0)</f>
        <v>0</v>
      </c>
      <c r="D1319" t="str">
        <f t="shared" si="20"/>
        <v>group Y</v>
      </c>
      <c r="E1319" s="6">
        <v>208900</v>
      </c>
    </row>
    <row r="1320" spans="1:5" x14ac:dyDescent="0.2">
      <c r="A1320">
        <v>1319</v>
      </c>
      <c r="B1320">
        <v>0.72106224740402558</v>
      </c>
      <c r="C1320" s="14">
        <f>IF(Table1[[#This Row],[WoodDeckSF]]&gt;0,1,0)</f>
        <v>1</v>
      </c>
      <c r="D1320" t="str">
        <f t="shared" si="20"/>
        <v>group Y</v>
      </c>
      <c r="E1320" s="6">
        <v>275000</v>
      </c>
    </row>
    <row r="1321" spans="1:5" x14ac:dyDescent="0.2">
      <c r="A1321">
        <v>1320</v>
      </c>
      <c r="B1321">
        <v>0.46056576472094746</v>
      </c>
      <c r="C1321" s="14">
        <f>IF(Table1[[#This Row],[WoodDeckSF]]&gt;0,1,0)</f>
        <v>0</v>
      </c>
      <c r="D1321" t="str">
        <f t="shared" si="20"/>
        <v>group X</v>
      </c>
      <c r="E1321" s="6">
        <v>111000</v>
      </c>
    </row>
    <row r="1322" spans="1:5" x14ac:dyDescent="0.2">
      <c r="A1322">
        <v>1321</v>
      </c>
      <c r="B1322">
        <v>3.1154412203239223E-2</v>
      </c>
      <c r="C1322" s="14">
        <f>IF(Table1[[#This Row],[WoodDeckSF]]&gt;0,1,0)</f>
        <v>1</v>
      </c>
      <c r="D1322" t="str">
        <f t="shared" si="20"/>
        <v>group X</v>
      </c>
      <c r="E1322" s="6">
        <v>156500</v>
      </c>
    </row>
    <row r="1323" spans="1:5" x14ac:dyDescent="0.2">
      <c r="A1323">
        <v>1322</v>
      </c>
      <c r="B1323">
        <v>0.88757318771277705</v>
      </c>
      <c r="C1323" s="14">
        <f>IF(Table1[[#This Row],[WoodDeckSF]]&gt;0,1,0)</f>
        <v>0</v>
      </c>
      <c r="D1323" t="str">
        <f t="shared" si="20"/>
        <v>group Y</v>
      </c>
      <c r="E1323" s="6">
        <v>72500</v>
      </c>
    </row>
    <row r="1324" spans="1:5" x14ac:dyDescent="0.2">
      <c r="A1324">
        <v>1323</v>
      </c>
      <c r="B1324">
        <v>0.24237800576673418</v>
      </c>
      <c r="C1324" s="14">
        <f>IF(Table1[[#This Row],[WoodDeckSF]]&gt;0,1,0)</f>
        <v>1</v>
      </c>
      <c r="D1324" t="str">
        <f t="shared" si="20"/>
        <v>group X</v>
      </c>
      <c r="E1324" s="6">
        <v>190000</v>
      </c>
    </row>
    <row r="1325" spans="1:5" x14ac:dyDescent="0.2">
      <c r="A1325">
        <v>1324</v>
      </c>
      <c r="B1325">
        <v>0.22930897109212367</v>
      </c>
      <c r="C1325" s="14">
        <f>IF(Table1[[#This Row],[WoodDeckSF]]&gt;0,1,0)</f>
        <v>1</v>
      </c>
      <c r="D1325" t="str">
        <f t="shared" si="20"/>
        <v>group X</v>
      </c>
      <c r="E1325" s="6">
        <v>82500</v>
      </c>
    </row>
    <row r="1326" spans="1:5" x14ac:dyDescent="0.2">
      <c r="A1326">
        <v>1325</v>
      </c>
      <c r="B1326">
        <v>0.57110153465957236</v>
      </c>
      <c r="C1326" s="14">
        <f>IF(Table1[[#This Row],[WoodDeckSF]]&gt;0,1,0)</f>
        <v>0</v>
      </c>
      <c r="D1326" t="str">
        <f t="shared" si="20"/>
        <v>group Y</v>
      </c>
      <c r="E1326" s="6">
        <v>147000</v>
      </c>
    </row>
    <row r="1327" spans="1:5" x14ac:dyDescent="0.2">
      <c r="A1327">
        <v>1326</v>
      </c>
      <c r="B1327">
        <v>0.10024379949624707</v>
      </c>
      <c r="C1327" s="14">
        <f>IF(Table1[[#This Row],[WoodDeckSF]]&gt;0,1,0)</f>
        <v>0</v>
      </c>
      <c r="D1327" t="str">
        <f t="shared" si="20"/>
        <v>group X</v>
      </c>
      <c r="E1327" s="6">
        <v>55000</v>
      </c>
    </row>
    <row r="1328" spans="1:5" x14ac:dyDescent="0.2">
      <c r="A1328">
        <v>1327</v>
      </c>
      <c r="B1328">
        <v>0.1031964825211793</v>
      </c>
      <c r="C1328" s="14">
        <f>IF(Table1[[#This Row],[WoodDeckSF]]&gt;0,1,0)</f>
        <v>0</v>
      </c>
      <c r="D1328" t="str">
        <f t="shared" si="20"/>
        <v>group X</v>
      </c>
      <c r="E1328" s="6">
        <v>79000</v>
      </c>
    </row>
    <row r="1329" spans="1:5" x14ac:dyDescent="0.2">
      <c r="A1329">
        <v>1328</v>
      </c>
      <c r="B1329">
        <v>0.86568374766161438</v>
      </c>
      <c r="C1329" s="14">
        <f>IF(Table1[[#This Row],[WoodDeckSF]]&gt;0,1,0)</f>
        <v>0</v>
      </c>
      <c r="D1329" t="str">
        <f t="shared" si="20"/>
        <v>group Y</v>
      </c>
      <c r="E1329" s="6">
        <v>130500</v>
      </c>
    </row>
    <row r="1330" spans="1:5" x14ac:dyDescent="0.2">
      <c r="A1330">
        <v>1329</v>
      </c>
      <c r="B1330">
        <v>0.20500205029660112</v>
      </c>
      <c r="C1330" s="14">
        <f>IF(Table1[[#This Row],[WoodDeckSF]]&gt;0,1,0)</f>
        <v>0</v>
      </c>
      <c r="D1330" t="str">
        <f t="shared" si="20"/>
        <v>group X</v>
      </c>
      <c r="E1330" s="6">
        <v>256000</v>
      </c>
    </row>
    <row r="1331" spans="1:5" x14ac:dyDescent="0.2">
      <c r="A1331">
        <v>1330</v>
      </c>
      <c r="B1331">
        <v>0.54197357622205722</v>
      </c>
      <c r="C1331" s="14">
        <f>IF(Table1[[#This Row],[WoodDeckSF]]&gt;0,1,0)</f>
        <v>0</v>
      </c>
      <c r="D1331" t="str">
        <f t="shared" si="20"/>
        <v>group Y</v>
      </c>
      <c r="E1331" s="6">
        <v>176500</v>
      </c>
    </row>
    <row r="1332" spans="1:5" x14ac:dyDescent="0.2">
      <c r="A1332">
        <v>1331</v>
      </c>
      <c r="B1332">
        <v>0.14843129066442784</v>
      </c>
      <c r="C1332" s="14">
        <f>IF(Table1[[#This Row],[WoodDeckSF]]&gt;0,1,0)</f>
        <v>1</v>
      </c>
      <c r="D1332" t="str">
        <f t="shared" si="20"/>
        <v>group X</v>
      </c>
      <c r="E1332" s="6">
        <v>227000</v>
      </c>
    </row>
    <row r="1333" spans="1:5" x14ac:dyDescent="0.2">
      <c r="A1333">
        <v>1332</v>
      </c>
      <c r="B1333">
        <v>0.44455497907068209</v>
      </c>
      <c r="C1333" s="14">
        <f>IF(Table1[[#This Row],[WoodDeckSF]]&gt;0,1,0)</f>
        <v>0</v>
      </c>
      <c r="D1333" t="str">
        <f t="shared" si="20"/>
        <v>group X</v>
      </c>
      <c r="E1333" s="6">
        <v>132500</v>
      </c>
    </row>
    <row r="1334" spans="1:5" x14ac:dyDescent="0.2">
      <c r="A1334">
        <v>1333</v>
      </c>
      <c r="B1334">
        <v>0.36673878315066477</v>
      </c>
      <c r="C1334" s="14">
        <f>IF(Table1[[#This Row],[WoodDeckSF]]&gt;0,1,0)</f>
        <v>0</v>
      </c>
      <c r="D1334" t="str">
        <f t="shared" si="20"/>
        <v>group X</v>
      </c>
      <c r="E1334" s="6">
        <v>100000</v>
      </c>
    </row>
    <row r="1335" spans="1:5" x14ac:dyDescent="0.2">
      <c r="A1335">
        <v>1334</v>
      </c>
      <c r="B1335">
        <v>0.79541370005130874</v>
      </c>
      <c r="C1335" s="14">
        <f>IF(Table1[[#This Row],[WoodDeckSF]]&gt;0,1,0)</f>
        <v>0</v>
      </c>
      <c r="D1335" t="str">
        <f t="shared" si="20"/>
        <v>group Y</v>
      </c>
      <c r="E1335" s="6">
        <v>125500</v>
      </c>
    </row>
    <row r="1336" spans="1:5" x14ac:dyDescent="0.2">
      <c r="A1336">
        <v>1335</v>
      </c>
      <c r="B1336">
        <v>9.6146000505695994E-2</v>
      </c>
      <c r="C1336" s="14">
        <f>IF(Table1[[#This Row],[WoodDeckSF]]&gt;0,1,0)</f>
        <v>0</v>
      </c>
      <c r="D1336" t="str">
        <f t="shared" si="20"/>
        <v>group X</v>
      </c>
      <c r="E1336" s="6">
        <v>125000</v>
      </c>
    </row>
    <row r="1337" spans="1:5" x14ac:dyDescent="0.2">
      <c r="A1337">
        <v>1336</v>
      </c>
      <c r="B1337">
        <v>6.7102060589379842E-2</v>
      </c>
      <c r="C1337" s="14">
        <f>IF(Table1[[#This Row],[WoodDeckSF]]&gt;0,1,0)</f>
        <v>0</v>
      </c>
      <c r="D1337" t="str">
        <f t="shared" si="20"/>
        <v>group X</v>
      </c>
      <c r="E1337" s="6">
        <v>167900</v>
      </c>
    </row>
    <row r="1338" spans="1:5" x14ac:dyDescent="0.2">
      <c r="A1338">
        <v>1337</v>
      </c>
      <c r="B1338">
        <v>0.38313684642021673</v>
      </c>
      <c r="C1338" s="14">
        <f>IF(Table1[[#This Row],[WoodDeckSF]]&gt;0,1,0)</f>
        <v>0</v>
      </c>
      <c r="D1338" t="str">
        <f t="shared" si="20"/>
        <v>group X</v>
      </c>
      <c r="E1338" s="6">
        <v>135000</v>
      </c>
    </row>
    <row r="1339" spans="1:5" x14ac:dyDescent="0.2">
      <c r="A1339">
        <v>1338</v>
      </c>
      <c r="B1339">
        <v>0.82111046589878978</v>
      </c>
      <c r="C1339" s="14">
        <f>IF(Table1[[#This Row],[WoodDeckSF]]&gt;0,1,0)</f>
        <v>0</v>
      </c>
      <c r="D1339" t="str">
        <f t="shared" si="20"/>
        <v>group Y</v>
      </c>
      <c r="E1339" s="6">
        <v>52500</v>
      </c>
    </row>
    <row r="1340" spans="1:5" x14ac:dyDescent="0.2">
      <c r="A1340">
        <v>1339</v>
      </c>
      <c r="B1340">
        <v>0.56481654458164776</v>
      </c>
      <c r="C1340" s="14">
        <f>IF(Table1[[#This Row],[WoodDeckSF]]&gt;0,1,0)</f>
        <v>1</v>
      </c>
      <c r="D1340" t="str">
        <f t="shared" si="20"/>
        <v>group Y</v>
      </c>
      <c r="E1340" s="6">
        <v>200000</v>
      </c>
    </row>
    <row r="1341" spans="1:5" x14ac:dyDescent="0.2">
      <c r="A1341">
        <v>1340</v>
      </c>
      <c r="B1341">
        <v>0.74861090151273069</v>
      </c>
      <c r="C1341" s="14">
        <f>IF(Table1[[#This Row],[WoodDeckSF]]&gt;0,1,0)</f>
        <v>0</v>
      </c>
      <c r="D1341" t="str">
        <f t="shared" si="20"/>
        <v>group Y</v>
      </c>
      <c r="E1341" s="6">
        <v>128500</v>
      </c>
    </row>
    <row r="1342" spans="1:5" x14ac:dyDescent="0.2">
      <c r="A1342">
        <v>1341</v>
      </c>
      <c r="B1342">
        <v>0.45825238177194072</v>
      </c>
      <c r="C1342" s="14">
        <f>IF(Table1[[#This Row],[WoodDeckSF]]&gt;0,1,0)</f>
        <v>0</v>
      </c>
      <c r="D1342" t="str">
        <f t="shared" si="20"/>
        <v>group X</v>
      </c>
      <c r="E1342" s="6">
        <v>123000</v>
      </c>
    </row>
    <row r="1343" spans="1:5" x14ac:dyDescent="0.2">
      <c r="A1343">
        <v>1342</v>
      </c>
      <c r="B1343">
        <v>0.6087582975902075</v>
      </c>
      <c r="C1343" s="14">
        <f>IF(Table1[[#This Row],[WoodDeckSF]]&gt;0,1,0)</f>
        <v>0</v>
      </c>
      <c r="D1343" t="str">
        <f t="shared" si="20"/>
        <v>group Y</v>
      </c>
      <c r="E1343" s="6">
        <v>155000</v>
      </c>
    </row>
    <row r="1344" spans="1:5" x14ac:dyDescent="0.2">
      <c r="A1344">
        <v>1343</v>
      </c>
      <c r="B1344">
        <v>0.40066947330341485</v>
      </c>
      <c r="C1344" s="14">
        <f>IF(Table1[[#This Row],[WoodDeckSF]]&gt;0,1,0)</f>
        <v>1</v>
      </c>
      <c r="D1344" t="str">
        <f t="shared" si="20"/>
        <v>group X</v>
      </c>
      <c r="E1344" s="6">
        <v>228500</v>
      </c>
    </row>
    <row r="1345" spans="1:5" x14ac:dyDescent="0.2">
      <c r="A1345">
        <v>1344</v>
      </c>
      <c r="B1345">
        <v>0.11723978066355067</v>
      </c>
      <c r="C1345" s="14">
        <f>IF(Table1[[#This Row],[WoodDeckSF]]&gt;0,1,0)</f>
        <v>0</v>
      </c>
      <c r="D1345" t="str">
        <f t="shared" si="20"/>
        <v>group X</v>
      </c>
      <c r="E1345" s="6">
        <v>177000</v>
      </c>
    </row>
    <row r="1346" spans="1:5" x14ac:dyDescent="0.2">
      <c r="A1346">
        <v>1345</v>
      </c>
      <c r="B1346">
        <v>0.4360806154602801</v>
      </c>
      <c r="C1346" s="14">
        <f>IF(Table1[[#This Row],[WoodDeckSF]]&gt;0,1,0)</f>
        <v>0</v>
      </c>
      <c r="D1346" t="str">
        <f t="shared" si="20"/>
        <v>group X</v>
      </c>
      <c r="E1346" s="6">
        <v>155835</v>
      </c>
    </row>
    <row r="1347" spans="1:5" x14ac:dyDescent="0.2">
      <c r="A1347">
        <v>1346</v>
      </c>
      <c r="B1347">
        <v>0.23556173851792517</v>
      </c>
      <c r="C1347" s="14">
        <f>IF(Table1[[#This Row],[WoodDeckSF]]&gt;0,1,0)</f>
        <v>0</v>
      </c>
      <c r="D1347" t="str">
        <f t="shared" ref="D1347:D1410" si="21">IF(B1347&lt;0.5,"group X", "group Y")</f>
        <v>group X</v>
      </c>
      <c r="E1347" s="6">
        <v>108500</v>
      </c>
    </row>
    <row r="1348" spans="1:5" x14ac:dyDescent="0.2">
      <c r="A1348">
        <v>1347</v>
      </c>
      <c r="B1348">
        <v>0.54844967760382257</v>
      </c>
      <c r="C1348" s="14">
        <f>IF(Table1[[#This Row],[WoodDeckSF]]&gt;0,1,0)</f>
        <v>0</v>
      </c>
      <c r="D1348" t="str">
        <f t="shared" si="21"/>
        <v>group Y</v>
      </c>
      <c r="E1348" s="6">
        <v>262500</v>
      </c>
    </row>
    <row r="1349" spans="1:5" x14ac:dyDescent="0.2">
      <c r="A1349">
        <v>1348</v>
      </c>
      <c r="B1349">
        <v>3.3516685700900384E-2</v>
      </c>
      <c r="C1349" s="14">
        <f>IF(Table1[[#This Row],[WoodDeckSF]]&gt;0,1,0)</f>
        <v>0</v>
      </c>
      <c r="D1349" t="str">
        <f t="shared" si="21"/>
        <v>group X</v>
      </c>
      <c r="E1349" s="6">
        <v>283463</v>
      </c>
    </row>
    <row r="1350" spans="1:5" x14ac:dyDescent="0.2">
      <c r="A1350">
        <v>1349</v>
      </c>
      <c r="B1350">
        <v>0.47053281126084368</v>
      </c>
      <c r="C1350" s="14">
        <f>IF(Table1[[#This Row],[WoodDeckSF]]&gt;0,1,0)</f>
        <v>1</v>
      </c>
      <c r="D1350" t="str">
        <f t="shared" si="21"/>
        <v>group X</v>
      </c>
      <c r="E1350" s="6">
        <v>215000</v>
      </c>
    </row>
    <row r="1351" spans="1:5" x14ac:dyDescent="0.2">
      <c r="A1351">
        <v>1350</v>
      </c>
      <c r="B1351">
        <v>6.064028498112739E-2</v>
      </c>
      <c r="C1351" s="14">
        <f>IF(Table1[[#This Row],[WoodDeckSF]]&gt;0,1,0)</f>
        <v>0</v>
      </c>
      <c r="D1351" t="str">
        <f t="shared" si="21"/>
        <v>group X</v>
      </c>
      <c r="E1351" s="6">
        <v>122000</v>
      </c>
    </row>
    <row r="1352" spans="1:5" x14ac:dyDescent="0.2">
      <c r="A1352">
        <v>1351</v>
      </c>
      <c r="B1352">
        <v>0.1932587732880805</v>
      </c>
      <c r="C1352" s="14">
        <f>IF(Table1[[#This Row],[WoodDeckSF]]&gt;0,1,0)</f>
        <v>0</v>
      </c>
      <c r="D1352" t="str">
        <f t="shared" si="21"/>
        <v>group X</v>
      </c>
      <c r="E1352" s="6">
        <v>200000</v>
      </c>
    </row>
    <row r="1353" spans="1:5" x14ac:dyDescent="0.2">
      <c r="A1353">
        <v>1352</v>
      </c>
      <c r="B1353">
        <v>0.28745009559547763</v>
      </c>
      <c r="C1353" s="14">
        <f>IF(Table1[[#This Row],[WoodDeckSF]]&gt;0,1,0)</f>
        <v>0</v>
      </c>
      <c r="D1353" t="str">
        <f t="shared" si="21"/>
        <v>group X</v>
      </c>
      <c r="E1353" s="6">
        <v>171000</v>
      </c>
    </row>
    <row r="1354" spans="1:5" x14ac:dyDescent="0.2">
      <c r="A1354">
        <v>1353</v>
      </c>
      <c r="B1354">
        <v>0.46009308221016987</v>
      </c>
      <c r="C1354" s="14">
        <f>IF(Table1[[#This Row],[WoodDeckSF]]&gt;0,1,0)</f>
        <v>1</v>
      </c>
      <c r="D1354" t="str">
        <f t="shared" si="21"/>
        <v>group X</v>
      </c>
      <c r="E1354" s="6">
        <v>134900</v>
      </c>
    </row>
    <row r="1355" spans="1:5" x14ac:dyDescent="0.2">
      <c r="A1355">
        <v>1354</v>
      </c>
      <c r="B1355">
        <v>3.7610971542351712E-2</v>
      </c>
      <c r="C1355" s="14">
        <f>IF(Table1[[#This Row],[WoodDeckSF]]&gt;0,1,0)</f>
        <v>1</v>
      </c>
      <c r="D1355" t="str">
        <f t="shared" si="21"/>
        <v>group X</v>
      </c>
      <c r="E1355" s="6">
        <v>410000</v>
      </c>
    </row>
    <row r="1356" spans="1:5" x14ac:dyDescent="0.2">
      <c r="A1356">
        <v>1355</v>
      </c>
      <c r="B1356">
        <v>0.65424967639522524</v>
      </c>
      <c r="C1356" s="14">
        <f>IF(Table1[[#This Row],[WoodDeckSF]]&gt;0,1,0)</f>
        <v>0</v>
      </c>
      <c r="D1356" t="str">
        <f t="shared" si="21"/>
        <v>group Y</v>
      </c>
      <c r="E1356" s="6">
        <v>235000</v>
      </c>
    </row>
    <row r="1357" spans="1:5" x14ac:dyDescent="0.2">
      <c r="A1357">
        <v>1356</v>
      </c>
      <c r="B1357">
        <v>2.7338830229687194E-2</v>
      </c>
      <c r="C1357" s="14">
        <f>IF(Table1[[#This Row],[WoodDeckSF]]&gt;0,1,0)</f>
        <v>0</v>
      </c>
      <c r="D1357" t="str">
        <f t="shared" si="21"/>
        <v>group X</v>
      </c>
      <c r="E1357" s="6">
        <v>170000</v>
      </c>
    </row>
    <row r="1358" spans="1:5" x14ac:dyDescent="0.2">
      <c r="A1358">
        <v>1357</v>
      </c>
      <c r="B1358">
        <v>0.37048914990781601</v>
      </c>
      <c r="C1358" s="14">
        <f>IF(Table1[[#This Row],[WoodDeckSF]]&gt;0,1,0)</f>
        <v>0</v>
      </c>
      <c r="D1358" t="str">
        <f t="shared" si="21"/>
        <v>group X</v>
      </c>
      <c r="E1358" s="6">
        <v>110000</v>
      </c>
    </row>
    <row r="1359" spans="1:5" x14ac:dyDescent="0.2">
      <c r="A1359">
        <v>1358</v>
      </c>
      <c r="B1359">
        <v>0.92955019336509548</v>
      </c>
      <c r="C1359" s="14">
        <f>IF(Table1[[#This Row],[WoodDeckSF]]&gt;0,1,0)</f>
        <v>0</v>
      </c>
      <c r="D1359" t="str">
        <f t="shared" si="21"/>
        <v>group Y</v>
      </c>
      <c r="E1359" s="6">
        <v>149900</v>
      </c>
    </row>
    <row r="1360" spans="1:5" x14ac:dyDescent="0.2">
      <c r="A1360">
        <v>1359</v>
      </c>
      <c r="B1360">
        <v>0.34711578807707977</v>
      </c>
      <c r="C1360" s="14">
        <f>IF(Table1[[#This Row],[WoodDeckSF]]&gt;0,1,0)</f>
        <v>0</v>
      </c>
      <c r="D1360" t="str">
        <f t="shared" si="21"/>
        <v>group X</v>
      </c>
      <c r="E1360" s="6">
        <v>177500</v>
      </c>
    </row>
    <row r="1361" spans="1:5" x14ac:dyDescent="0.2">
      <c r="A1361">
        <v>1360</v>
      </c>
      <c r="B1361">
        <v>0.3487599128811858</v>
      </c>
      <c r="C1361" s="14">
        <f>IF(Table1[[#This Row],[WoodDeckSF]]&gt;0,1,0)</f>
        <v>1</v>
      </c>
      <c r="D1361" t="str">
        <f t="shared" si="21"/>
        <v>group X</v>
      </c>
      <c r="E1361" s="6">
        <v>315000</v>
      </c>
    </row>
    <row r="1362" spans="1:5" x14ac:dyDescent="0.2">
      <c r="A1362">
        <v>1361</v>
      </c>
      <c r="B1362">
        <v>9.8505307453287227E-2</v>
      </c>
      <c r="C1362" s="14">
        <f>IF(Table1[[#This Row],[WoodDeckSF]]&gt;0,1,0)</f>
        <v>1</v>
      </c>
      <c r="D1362" t="str">
        <f t="shared" si="21"/>
        <v>group X</v>
      </c>
      <c r="E1362" s="6">
        <v>189000</v>
      </c>
    </row>
    <row r="1363" spans="1:5" x14ac:dyDescent="0.2">
      <c r="A1363">
        <v>1362</v>
      </c>
      <c r="B1363">
        <v>0.81538474876295342</v>
      </c>
      <c r="C1363" s="14">
        <f>IF(Table1[[#This Row],[WoodDeckSF]]&gt;0,1,0)</f>
        <v>1</v>
      </c>
      <c r="D1363" t="str">
        <f t="shared" si="21"/>
        <v>group Y</v>
      </c>
      <c r="E1363" s="6">
        <v>260000</v>
      </c>
    </row>
    <row r="1364" spans="1:5" x14ac:dyDescent="0.2">
      <c r="A1364">
        <v>1363</v>
      </c>
      <c r="B1364">
        <v>0.8112988470351381</v>
      </c>
      <c r="C1364" s="14">
        <f>IF(Table1[[#This Row],[WoodDeckSF]]&gt;0,1,0)</f>
        <v>1</v>
      </c>
      <c r="D1364" t="str">
        <f t="shared" si="21"/>
        <v>group Y</v>
      </c>
      <c r="E1364" s="6">
        <v>104900</v>
      </c>
    </row>
    <row r="1365" spans="1:5" x14ac:dyDescent="0.2">
      <c r="A1365">
        <v>1364</v>
      </c>
      <c r="B1365">
        <v>0.74957365342440085</v>
      </c>
      <c r="C1365" s="14">
        <f>IF(Table1[[#This Row],[WoodDeckSF]]&gt;0,1,0)</f>
        <v>0</v>
      </c>
      <c r="D1365" t="str">
        <f t="shared" si="21"/>
        <v>group Y</v>
      </c>
      <c r="E1365" s="6">
        <v>156932</v>
      </c>
    </row>
    <row r="1366" spans="1:5" x14ac:dyDescent="0.2">
      <c r="A1366">
        <v>1365</v>
      </c>
      <c r="B1366">
        <v>0.63970177764792802</v>
      </c>
      <c r="C1366" s="14">
        <f>IF(Table1[[#This Row],[WoodDeckSF]]&gt;0,1,0)</f>
        <v>0</v>
      </c>
      <c r="D1366" t="str">
        <f t="shared" si="21"/>
        <v>group Y</v>
      </c>
      <c r="E1366" s="6">
        <v>144152</v>
      </c>
    </row>
    <row r="1367" spans="1:5" x14ac:dyDescent="0.2">
      <c r="A1367">
        <v>1366</v>
      </c>
      <c r="B1367">
        <v>0.40934923287757419</v>
      </c>
      <c r="C1367" s="14">
        <f>IF(Table1[[#This Row],[WoodDeckSF]]&gt;0,1,0)</f>
        <v>0</v>
      </c>
      <c r="D1367" t="str">
        <f t="shared" si="21"/>
        <v>group X</v>
      </c>
      <c r="E1367" s="6">
        <v>216000</v>
      </c>
    </row>
    <row r="1368" spans="1:5" x14ac:dyDescent="0.2">
      <c r="A1368">
        <v>1367</v>
      </c>
      <c r="B1368">
        <v>0.13228042552811858</v>
      </c>
      <c r="C1368" s="14">
        <f>IF(Table1[[#This Row],[WoodDeckSF]]&gt;0,1,0)</f>
        <v>0</v>
      </c>
      <c r="D1368" t="str">
        <f t="shared" si="21"/>
        <v>group X</v>
      </c>
      <c r="E1368" s="6">
        <v>193000</v>
      </c>
    </row>
    <row r="1369" spans="1:5" x14ac:dyDescent="0.2">
      <c r="A1369">
        <v>1368</v>
      </c>
      <c r="B1369">
        <v>0.30010843558735967</v>
      </c>
      <c r="C1369" s="14">
        <f>IF(Table1[[#This Row],[WoodDeckSF]]&gt;0,1,0)</f>
        <v>1</v>
      </c>
      <c r="D1369" t="str">
        <f t="shared" si="21"/>
        <v>group X</v>
      </c>
      <c r="E1369" s="6">
        <v>127000</v>
      </c>
    </row>
    <row r="1370" spans="1:5" x14ac:dyDescent="0.2">
      <c r="A1370">
        <v>1369</v>
      </c>
      <c r="B1370">
        <v>0.29348889126302413</v>
      </c>
      <c r="C1370" s="14">
        <f>IF(Table1[[#This Row],[WoodDeckSF]]&gt;0,1,0)</f>
        <v>1</v>
      </c>
      <c r="D1370" t="str">
        <f t="shared" si="21"/>
        <v>group X</v>
      </c>
      <c r="E1370" s="6">
        <v>144000</v>
      </c>
    </row>
    <row r="1371" spans="1:5" x14ac:dyDescent="0.2">
      <c r="A1371">
        <v>1370</v>
      </c>
      <c r="B1371">
        <v>0.68102297167428394</v>
      </c>
      <c r="C1371" s="14">
        <f>IF(Table1[[#This Row],[WoodDeckSF]]&gt;0,1,0)</f>
        <v>0</v>
      </c>
      <c r="D1371" t="str">
        <f t="shared" si="21"/>
        <v>group Y</v>
      </c>
      <c r="E1371" s="6">
        <v>232000</v>
      </c>
    </row>
    <row r="1372" spans="1:5" x14ac:dyDescent="0.2">
      <c r="A1372">
        <v>1371</v>
      </c>
      <c r="B1372">
        <v>0.47521044788178435</v>
      </c>
      <c r="C1372" s="14">
        <f>IF(Table1[[#This Row],[WoodDeckSF]]&gt;0,1,0)</f>
        <v>0</v>
      </c>
      <c r="D1372" t="str">
        <f t="shared" si="21"/>
        <v>group X</v>
      </c>
      <c r="E1372" s="6">
        <v>105000</v>
      </c>
    </row>
    <row r="1373" spans="1:5" x14ac:dyDescent="0.2">
      <c r="A1373">
        <v>1372</v>
      </c>
      <c r="B1373">
        <v>6.1385580116106175E-2</v>
      </c>
      <c r="C1373" s="14">
        <f>IF(Table1[[#This Row],[WoodDeckSF]]&gt;0,1,0)</f>
        <v>0</v>
      </c>
      <c r="D1373" t="str">
        <f t="shared" si="21"/>
        <v>group X</v>
      </c>
      <c r="E1373" s="6">
        <v>165500</v>
      </c>
    </row>
    <row r="1374" spans="1:5" x14ac:dyDescent="0.2">
      <c r="A1374">
        <v>1373</v>
      </c>
      <c r="B1374">
        <v>0.74252581464540013</v>
      </c>
      <c r="C1374" s="14">
        <f>IF(Table1[[#This Row],[WoodDeckSF]]&gt;0,1,0)</f>
        <v>1</v>
      </c>
      <c r="D1374" t="str">
        <f t="shared" si="21"/>
        <v>group Y</v>
      </c>
      <c r="E1374" s="6">
        <v>274300</v>
      </c>
    </row>
    <row r="1375" spans="1:5" x14ac:dyDescent="0.2">
      <c r="A1375">
        <v>1374</v>
      </c>
      <c r="B1375">
        <v>0.84892445087911728</v>
      </c>
      <c r="C1375" s="14">
        <f>IF(Table1[[#This Row],[WoodDeckSF]]&gt;0,1,0)</f>
        <v>1</v>
      </c>
      <c r="D1375" t="str">
        <f t="shared" si="21"/>
        <v>group Y</v>
      </c>
      <c r="E1375" s="6">
        <v>466500</v>
      </c>
    </row>
    <row r="1376" spans="1:5" x14ac:dyDescent="0.2">
      <c r="A1376">
        <v>1375</v>
      </c>
      <c r="B1376">
        <v>0.15885947772258002</v>
      </c>
      <c r="C1376" s="14">
        <f>IF(Table1[[#This Row],[WoodDeckSF]]&gt;0,1,0)</f>
        <v>1</v>
      </c>
      <c r="D1376" t="str">
        <f t="shared" si="21"/>
        <v>group X</v>
      </c>
      <c r="E1376" s="6">
        <v>250000</v>
      </c>
    </row>
    <row r="1377" spans="1:5" x14ac:dyDescent="0.2">
      <c r="A1377">
        <v>1376</v>
      </c>
      <c r="B1377">
        <v>0.75545589926426693</v>
      </c>
      <c r="C1377" s="14">
        <f>IF(Table1[[#This Row],[WoodDeckSF]]&gt;0,1,0)</f>
        <v>1</v>
      </c>
      <c r="D1377" t="str">
        <f t="shared" si="21"/>
        <v>group Y</v>
      </c>
      <c r="E1377" s="6">
        <v>239000</v>
      </c>
    </row>
    <row r="1378" spans="1:5" x14ac:dyDescent="0.2">
      <c r="A1378">
        <v>1377</v>
      </c>
      <c r="B1378">
        <v>0.46015692959311238</v>
      </c>
      <c r="C1378" s="14">
        <f>IF(Table1[[#This Row],[WoodDeckSF]]&gt;0,1,0)</f>
        <v>0</v>
      </c>
      <c r="D1378" t="str">
        <f t="shared" si="21"/>
        <v>group X</v>
      </c>
      <c r="E1378" s="6">
        <v>91000</v>
      </c>
    </row>
    <row r="1379" spans="1:5" x14ac:dyDescent="0.2">
      <c r="A1379">
        <v>1378</v>
      </c>
      <c r="B1379">
        <v>0.89742942237214696</v>
      </c>
      <c r="C1379" s="14">
        <f>IF(Table1[[#This Row],[WoodDeckSF]]&gt;0,1,0)</f>
        <v>0</v>
      </c>
      <c r="D1379" t="str">
        <f t="shared" si="21"/>
        <v>group Y</v>
      </c>
      <c r="E1379" s="6">
        <v>117000</v>
      </c>
    </row>
    <row r="1380" spans="1:5" x14ac:dyDescent="0.2">
      <c r="A1380">
        <v>1379</v>
      </c>
      <c r="B1380">
        <v>0.59740511946899122</v>
      </c>
      <c r="C1380" s="14">
        <f>IF(Table1[[#This Row],[WoodDeckSF]]&gt;0,1,0)</f>
        <v>1</v>
      </c>
      <c r="D1380" t="str">
        <f t="shared" si="21"/>
        <v>group Y</v>
      </c>
      <c r="E1380" s="6">
        <v>83000</v>
      </c>
    </row>
    <row r="1381" spans="1:5" x14ac:dyDescent="0.2">
      <c r="A1381">
        <v>1380</v>
      </c>
      <c r="B1381">
        <v>0.2294751613778313</v>
      </c>
      <c r="C1381" s="14">
        <f>IF(Table1[[#This Row],[WoodDeckSF]]&gt;0,1,0)</f>
        <v>1</v>
      </c>
      <c r="D1381" t="str">
        <f t="shared" si="21"/>
        <v>group X</v>
      </c>
      <c r="E1381" s="6">
        <v>167500</v>
      </c>
    </row>
    <row r="1382" spans="1:5" x14ac:dyDescent="0.2">
      <c r="A1382">
        <v>1381</v>
      </c>
      <c r="B1382">
        <v>0.11338289261295187</v>
      </c>
      <c r="C1382" s="14">
        <f>IF(Table1[[#This Row],[WoodDeckSF]]&gt;0,1,0)</f>
        <v>0</v>
      </c>
      <c r="D1382" t="str">
        <f t="shared" si="21"/>
        <v>group X</v>
      </c>
      <c r="E1382" s="6">
        <v>58500</v>
      </c>
    </row>
    <row r="1383" spans="1:5" x14ac:dyDescent="0.2">
      <c r="A1383">
        <v>1382</v>
      </c>
      <c r="B1383">
        <v>0.92432244752902626</v>
      </c>
      <c r="C1383" s="14">
        <f>IF(Table1[[#This Row],[WoodDeckSF]]&gt;0,1,0)</f>
        <v>0</v>
      </c>
      <c r="D1383" t="str">
        <f t="shared" si="21"/>
        <v>group Y</v>
      </c>
      <c r="E1383" s="6">
        <v>237500</v>
      </c>
    </row>
    <row r="1384" spans="1:5" x14ac:dyDescent="0.2">
      <c r="A1384">
        <v>1383</v>
      </c>
      <c r="B1384">
        <v>0.28428015551916874</v>
      </c>
      <c r="C1384" s="14">
        <f>IF(Table1[[#This Row],[WoodDeckSF]]&gt;0,1,0)</f>
        <v>1</v>
      </c>
      <c r="D1384" t="str">
        <f t="shared" si="21"/>
        <v>group X</v>
      </c>
      <c r="E1384" s="6">
        <v>157000</v>
      </c>
    </row>
    <row r="1385" spans="1:5" x14ac:dyDescent="0.2">
      <c r="A1385">
        <v>1384</v>
      </c>
      <c r="B1385">
        <v>0.24640203141302697</v>
      </c>
      <c r="C1385" s="14">
        <f>IF(Table1[[#This Row],[WoodDeckSF]]&gt;0,1,0)</f>
        <v>0</v>
      </c>
      <c r="D1385" t="str">
        <f t="shared" si="21"/>
        <v>group X</v>
      </c>
      <c r="E1385" s="6">
        <v>112000</v>
      </c>
    </row>
    <row r="1386" spans="1:5" x14ac:dyDescent="0.2">
      <c r="A1386">
        <v>1385</v>
      </c>
      <c r="B1386">
        <v>0.5942139084105289</v>
      </c>
      <c r="C1386" s="14">
        <f>IF(Table1[[#This Row],[WoodDeckSF]]&gt;0,1,0)</f>
        <v>0</v>
      </c>
      <c r="D1386" t="str">
        <f t="shared" si="21"/>
        <v>group Y</v>
      </c>
      <c r="E1386" s="6">
        <v>105000</v>
      </c>
    </row>
    <row r="1387" spans="1:5" x14ac:dyDescent="0.2">
      <c r="A1387">
        <v>1386</v>
      </c>
      <c r="B1387">
        <v>0.53530978271257568</v>
      </c>
      <c r="C1387" s="14">
        <f>IF(Table1[[#This Row],[WoodDeckSF]]&gt;0,1,0)</f>
        <v>0</v>
      </c>
      <c r="D1387" t="str">
        <f t="shared" si="21"/>
        <v>group Y</v>
      </c>
      <c r="E1387" s="6">
        <v>125500</v>
      </c>
    </row>
    <row r="1388" spans="1:5" x14ac:dyDescent="0.2">
      <c r="A1388">
        <v>1387</v>
      </c>
      <c r="B1388">
        <v>0.89025168622621431</v>
      </c>
      <c r="C1388" s="14">
        <f>IF(Table1[[#This Row],[WoodDeckSF]]&gt;0,1,0)</f>
        <v>0</v>
      </c>
      <c r="D1388" t="str">
        <f t="shared" si="21"/>
        <v>group Y</v>
      </c>
      <c r="E1388" s="6">
        <v>250000</v>
      </c>
    </row>
    <row r="1389" spans="1:5" x14ac:dyDescent="0.2">
      <c r="A1389">
        <v>1388</v>
      </c>
      <c r="B1389">
        <v>9.6941016581460815E-2</v>
      </c>
      <c r="C1389" s="14">
        <f>IF(Table1[[#This Row],[WoodDeckSF]]&gt;0,1,0)</f>
        <v>1</v>
      </c>
      <c r="D1389" t="str">
        <f t="shared" si="21"/>
        <v>group X</v>
      </c>
      <c r="E1389" s="6">
        <v>136000</v>
      </c>
    </row>
    <row r="1390" spans="1:5" x14ac:dyDescent="0.2">
      <c r="A1390">
        <v>1389</v>
      </c>
      <c r="B1390">
        <v>0.74420204711767446</v>
      </c>
      <c r="C1390" s="14">
        <f>IF(Table1[[#This Row],[WoodDeckSF]]&gt;0,1,0)</f>
        <v>1</v>
      </c>
      <c r="D1390" t="str">
        <f t="shared" si="21"/>
        <v>group Y</v>
      </c>
      <c r="E1390" s="6">
        <v>377500</v>
      </c>
    </row>
    <row r="1391" spans="1:5" x14ac:dyDescent="0.2">
      <c r="A1391">
        <v>1390</v>
      </c>
      <c r="B1391">
        <v>0.46203483112036103</v>
      </c>
      <c r="C1391" s="14">
        <f>IF(Table1[[#This Row],[WoodDeckSF]]&gt;0,1,0)</f>
        <v>0</v>
      </c>
      <c r="D1391" t="str">
        <f t="shared" si="21"/>
        <v>group X</v>
      </c>
      <c r="E1391" s="6">
        <v>131000</v>
      </c>
    </row>
    <row r="1392" spans="1:5" x14ac:dyDescent="0.2">
      <c r="A1392">
        <v>1391</v>
      </c>
      <c r="B1392">
        <v>5.9346464033504076E-2</v>
      </c>
      <c r="C1392" s="14">
        <f>IF(Table1[[#This Row],[WoodDeckSF]]&gt;0,1,0)</f>
        <v>1</v>
      </c>
      <c r="D1392" t="str">
        <f t="shared" si="21"/>
        <v>group X</v>
      </c>
      <c r="E1392" s="6">
        <v>235000</v>
      </c>
    </row>
    <row r="1393" spans="1:5" x14ac:dyDescent="0.2">
      <c r="A1393">
        <v>1392</v>
      </c>
      <c r="B1393">
        <v>0.75688947424906694</v>
      </c>
      <c r="C1393" s="14">
        <f>IF(Table1[[#This Row],[WoodDeckSF]]&gt;0,1,0)</f>
        <v>0</v>
      </c>
      <c r="D1393" t="str">
        <f t="shared" si="21"/>
        <v>group Y</v>
      </c>
      <c r="E1393" s="6">
        <v>124000</v>
      </c>
    </row>
    <row r="1394" spans="1:5" x14ac:dyDescent="0.2">
      <c r="A1394">
        <v>1393</v>
      </c>
      <c r="B1394">
        <v>2.1767734926963045E-2</v>
      </c>
      <c r="C1394" s="14">
        <f>IF(Table1[[#This Row],[WoodDeckSF]]&gt;0,1,0)</f>
        <v>1</v>
      </c>
      <c r="D1394" t="str">
        <f t="shared" si="21"/>
        <v>group X</v>
      </c>
      <c r="E1394" s="6">
        <v>123000</v>
      </c>
    </row>
    <row r="1395" spans="1:5" x14ac:dyDescent="0.2">
      <c r="A1395">
        <v>1394</v>
      </c>
      <c r="B1395">
        <v>0.73539371335458947</v>
      </c>
      <c r="C1395" s="14">
        <f>IF(Table1[[#This Row],[WoodDeckSF]]&gt;0,1,0)</f>
        <v>0</v>
      </c>
      <c r="D1395" t="str">
        <f t="shared" si="21"/>
        <v>group Y</v>
      </c>
      <c r="E1395" s="6">
        <v>163000</v>
      </c>
    </row>
    <row r="1396" spans="1:5" x14ac:dyDescent="0.2">
      <c r="A1396">
        <v>1395</v>
      </c>
      <c r="B1396">
        <v>6.9661669007420324E-3</v>
      </c>
      <c r="C1396" s="14">
        <f>IF(Table1[[#This Row],[WoodDeckSF]]&gt;0,1,0)</f>
        <v>1</v>
      </c>
      <c r="D1396" t="str">
        <f t="shared" si="21"/>
        <v>group X</v>
      </c>
      <c r="E1396" s="6">
        <v>246578</v>
      </c>
    </row>
    <row r="1397" spans="1:5" x14ac:dyDescent="0.2">
      <c r="A1397">
        <v>1396</v>
      </c>
      <c r="B1397">
        <v>0.63607998852743453</v>
      </c>
      <c r="C1397" s="14">
        <f>IF(Table1[[#This Row],[WoodDeckSF]]&gt;0,1,0)</f>
        <v>1</v>
      </c>
      <c r="D1397" t="str">
        <f t="shared" si="21"/>
        <v>group Y</v>
      </c>
      <c r="E1397" s="6">
        <v>281213</v>
      </c>
    </row>
    <row r="1398" spans="1:5" x14ac:dyDescent="0.2">
      <c r="A1398">
        <v>1397</v>
      </c>
      <c r="B1398">
        <v>0.20945706895138427</v>
      </c>
      <c r="C1398" s="14">
        <f>IF(Table1[[#This Row],[WoodDeckSF]]&gt;0,1,0)</f>
        <v>0</v>
      </c>
      <c r="D1398" t="str">
        <f t="shared" si="21"/>
        <v>group X</v>
      </c>
      <c r="E1398" s="6">
        <v>160000</v>
      </c>
    </row>
    <row r="1399" spans="1:5" x14ac:dyDescent="0.2">
      <c r="A1399">
        <v>1398</v>
      </c>
      <c r="B1399">
        <v>0.89236308524781083</v>
      </c>
      <c r="C1399" s="14">
        <f>IF(Table1[[#This Row],[WoodDeckSF]]&gt;0,1,0)</f>
        <v>1</v>
      </c>
      <c r="D1399" t="str">
        <f t="shared" si="21"/>
        <v>group Y</v>
      </c>
      <c r="E1399" s="6">
        <v>137500</v>
      </c>
    </row>
    <row r="1400" spans="1:5" x14ac:dyDescent="0.2">
      <c r="A1400">
        <v>1399</v>
      </c>
      <c r="B1400">
        <v>0.48924765977600093</v>
      </c>
      <c r="C1400" s="14">
        <f>IF(Table1[[#This Row],[WoodDeckSF]]&gt;0,1,0)</f>
        <v>0</v>
      </c>
      <c r="D1400" t="str">
        <f t="shared" si="21"/>
        <v>group X</v>
      </c>
      <c r="E1400" s="6">
        <v>138000</v>
      </c>
    </row>
    <row r="1401" spans="1:5" x14ac:dyDescent="0.2">
      <c r="A1401">
        <v>1400</v>
      </c>
      <c r="B1401">
        <v>4.4575468450686495E-2</v>
      </c>
      <c r="C1401" s="14">
        <f>IF(Table1[[#This Row],[WoodDeckSF]]&gt;0,1,0)</f>
        <v>1</v>
      </c>
      <c r="D1401" t="str">
        <f t="shared" si="21"/>
        <v>group X</v>
      </c>
      <c r="E1401" s="6">
        <v>137450</v>
      </c>
    </row>
    <row r="1402" spans="1:5" x14ac:dyDescent="0.2">
      <c r="A1402">
        <v>1401</v>
      </c>
      <c r="B1402">
        <v>0.42844654779551528</v>
      </c>
      <c r="C1402" s="14">
        <f>IF(Table1[[#This Row],[WoodDeckSF]]&gt;0,1,0)</f>
        <v>0</v>
      </c>
      <c r="D1402" t="str">
        <f t="shared" si="21"/>
        <v>group X</v>
      </c>
      <c r="E1402" s="6">
        <v>120000</v>
      </c>
    </row>
    <row r="1403" spans="1:5" x14ac:dyDescent="0.2">
      <c r="A1403">
        <v>1402</v>
      </c>
      <c r="B1403">
        <v>8.383237847584224E-2</v>
      </c>
      <c r="C1403" s="14">
        <f>IF(Table1[[#This Row],[WoodDeckSF]]&gt;0,1,0)</f>
        <v>1</v>
      </c>
      <c r="D1403" t="str">
        <f t="shared" si="21"/>
        <v>group X</v>
      </c>
      <c r="E1403" s="6">
        <v>193000</v>
      </c>
    </row>
    <row r="1404" spans="1:5" x14ac:dyDescent="0.2">
      <c r="A1404">
        <v>1403</v>
      </c>
      <c r="B1404">
        <v>0.55185410740312479</v>
      </c>
      <c r="C1404" s="14">
        <f>IF(Table1[[#This Row],[WoodDeckSF]]&gt;0,1,0)</f>
        <v>1</v>
      </c>
      <c r="D1404" t="str">
        <f t="shared" si="21"/>
        <v>group Y</v>
      </c>
      <c r="E1404" s="6">
        <v>193879</v>
      </c>
    </row>
    <row r="1405" spans="1:5" x14ac:dyDescent="0.2">
      <c r="A1405">
        <v>1404</v>
      </c>
      <c r="B1405">
        <v>0.82521928586198923</v>
      </c>
      <c r="C1405" s="14">
        <f>IF(Table1[[#This Row],[WoodDeckSF]]&gt;0,1,0)</f>
        <v>1</v>
      </c>
      <c r="D1405" t="str">
        <f t="shared" si="21"/>
        <v>group Y</v>
      </c>
      <c r="E1405" s="6">
        <v>282922</v>
      </c>
    </row>
    <row r="1406" spans="1:5" x14ac:dyDescent="0.2">
      <c r="A1406">
        <v>1405</v>
      </c>
      <c r="B1406">
        <v>0.26909332432873911</v>
      </c>
      <c r="C1406" s="14">
        <f>IF(Table1[[#This Row],[WoodDeckSF]]&gt;0,1,0)</f>
        <v>1</v>
      </c>
      <c r="D1406" t="str">
        <f t="shared" si="21"/>
        <v>group X</v>
      </c>
      <c r="E1406" s="6">
        <v>105000</v>
      </c>
    </row>
    <row r="1407" spans="1:5" x14ac:dyDescent="0.2">
      <c r="A1407">
        <v>1406</v>
      </c>
      <c r="B1407">
        <v>0.17094655053601859</v>
      </c>
      <c r="C1407" s="14">
        <f>IF(Table1[[#This Row],[WoodDeckSF]]&gt;0,1,0)</f>
        <v>1</v>
      </c>
      <c r="D1407" t="str">
        <f t="shared" si="21"/>
        <v>group X</v>
      </c>
      <c r="E1407" s="6">
        <v>275000</v>
      </c>
    </row>
    <row r="1408" spans="1:5" x14ac:dyDescent="0.2">
      <c r="A1408">
        <v>1407</v>
      </c>
      <c r="B1408">
        <v>0.79754712570820074</v>
      </c>
      <c r="C1408" s="14">
        <f>IF(Table1[[#This Row],[WoodDeckSF]]&gt;0,1,0)</f>
        <v>1</v>
      </c>
      <c r="D1408" t="str">
        <f t="shared" si="21"/>
        <v>group Y</v>
      </c>
      <c r="E1408" s="6">
        <v>133000</v>
      </c>
    </row>
    <row r="1409" spans="1:5" x14ac:dyDescent="0.2">
      <c r="A1409">
        <v>1408</v>
      </c>
      <c r="B1409">
        <v>0.95437446363498069</v>
      </c>
      <c r="C1409" s="14">
        <f>IF(Table1[[#This Row],[WoodDeckSF]]&gt;0,1,0)</f>
        <v>0</v>
      </c>
      <c r="D1409" t="str">
        <f t="shared" si="21"/>
        <v>group Y</v>
      </c>
      <c r="E1409" s="6">
        <v>112000</v>
      </c>
    </row>
    <row r="1410" spans="1:5" x14ac:dyDescent="0.2">
      <c r="A1410">
        <v>1409</v>
      </c>
      <c r="B1410">
        <v>0.52745740462245283</v>
      </c>
      <c r="C1410" s="14">
        <f>IF(Table1[[#This Row],[WoodDeckSF]]&gt;0,1,0)</f>
        <v>0</v>
      </c>
      <c r="D1410" t="str">
        <f t="shared" si="21"/>
        <v>group Y</v>
      </c>
      <c r="E1410" s="6">
        <v>125500</v>
      </c>
    </row>
    <row r="1411" spans="1:5" x14ac:dyDescent="0.2">
      <c r="A1411">
        <v>1410</v>
      </c>
      <c r="B1411">
        <v>0.60330343113622009</v>
      </c>
      <c r="C1411" s="14">
        <f>IF(Table1[[#This Row],[WoodDeckSF]]&gt;0,1,0)</f>
        <v>1</v>
      </c>
      <c r="D1411" t="str">
        <f t="shared" ref="D1411:D1461" si="22">IF(B1411&lt;0.5,"group X", "group Y")</f>
        <v>group Y</v>
      </c>
      <c r="E1411" s="6">
        <v>215000</v>
      </c>
    </row>
    <row r="1412" spans="1:5" x14ac:dyDescent="0.2">
      <c r="A1412">
        <v>1411</v>
      </c>
      <c r="B1412">
        <v>0.11496214964030194</v>
      </c>
      <c r="C1412" s="14">
        <f>IF(Table1[[#This Row],[WoodDeckSF]]&gt;0,1,0)</f>
        <v>0</v>
      </c>
      <c r="D1412" t="str">
        <f t="shared" si="22"/>
        <v>group X</v>
      </c>
      <c r="E1412" s="6">
        <v>230000</v>
      </c>
    </row>
    <row r="1413" spans="1:5" x14ac:dyDescent="0.2">
      <c r="A1413">
        <v>1412</v>
      </c>
      <c r="B1413">
        <v>0.21957163724139561</v>
      </c>
      <c r="C1413" s="14">
        <f>IF(Table1[[#This Row],[WoodDeckSF]]&gt;0,1,0)</f>
        <v>0</v>
      </c>
      <c r="D1413" t="str">
        <f t="shared" si="22"/>
        <v>group X</v>
      </c>
      <c r="E1413" s="6">
        <v>140000</v>
      </c>
    </row>
    <row r="1414" spans="1:5" x14ac:dyDescent="0.2">
      <c r="A1414">
        <v>1413</v>
      </c>
      <c r="B1414">
        <v>0.75695947636982552</v>
      </c>
      <c r="C1414" s="14">
        <f>IF(Table1[[#This Row],[WoodDeckSF]]&gt;0,1,0)</f>
        <v>0</v>
      </c>
      <c r="D1414" t="str">
        <f t="shared" si="22"/>
        <v>group Y</v>
      </c>
      <c r="E1414" s="6">
        <v>90000</v>
      </c>
    </row>
    <row r="1415" spans="1:5" x14ac:dyDescent="0.2">
      <c r="A1415">
        <v>1414</v>
      </c>
      <c r="B1415">
        <v>0.63866346585407441</v>
      </c>
      <c r="C1415" s="14">
        <f>IF(Table1[[#This Row],[WoodDeckSF]]&gt;0,1,0)</f>
        <v>1</v>
      </c>
      <c r="D1415" t="str">
        <f t="shared" si="22"/>
        <v>group Y</v>
      </c>
      <c r="E1415" s="6">
        <v>257000</v>
      </c>
    </row>
    <row r="1416" spans="1:5" x14ac:dyDescent="0.2">
      <c r="A1416">
        <v>1415</v>
      </c>
      <c r="B1416">
        <v>0.16066038754756429</v>
      </c>
      <c r="C1416" s="14">
        <f>IF(Table1[[#This Row],[WoodDeckSF]]&gt;0,1,0)</f>
        <v>0</v>
      </c>
      <c r="D1416" t="str">
        <f t="shared" si="22"/>
        <v>group X</v>
      </c>
      <c r="E1416" s="6">
        <v>207000</v>
      </c>
    </row>
    <row r="1417" spans="1:5" x14ac:dyDescent="0.2">
      <c r="A1417">
        <v>1416</v>
      </c>
      <c r="B1417">
        <v>0.31085774315885506</v>
      </c>
      <c r="C1417" s="14">
        <f>IF(Table1[[#This Row],[WoodDeckSF]]&gt;0,1,0)</f>
        <v>1</v>
      </c>
      <c r="D1417" t="str">
        <f t="shared" si="22"/>
        <v>group X</v>
      </c>
      <c r="E1417" s="6">
        <v>175900</v>
      </c>
    </row>
    <row r="1418" spans="1:5" x14ac:dyDescent="0.2">
      <c r="A1418">
        <v>1417</v>
      </c>
      <c r="B1418">
        <v>0.35799576596179061</v>
      </c>
      <c r="C1418" s="14">
        <f>IF(Table1[[#This Row],[WoodDeckSF]]&gt;0,1,0)</f>
        <v>0</v>
      </c>
      <c r="D1418" t="str">
        <f t="shared" si="22"/>
        <v>group X</v>
      </c>
      <c r="E1418" s="6">
        <v>122500</v>
      </c>
    </row>
    <row r="1419" spans="1:5" x14ac:dyDescent="0.2">
      <c r="A1419">
        <v>1418</v>
      </c>
      <c r="B1419">
        <v>0.5353552600168211</v>
      </c>
      <c r="C1419" s="14">
        <f>IF(Table1[[#This Row],[WoodDeckSF]]&gt;0,1,0)</f>
        <v>0</v>
      </c>
      <c r="D1419" t="str">
        <f t="shared" si="22"/>
        <v>group Y</v>
      </c>
      <c r="E1419" s="6">
        <v>340000</v>
      </c>
    </row>
    <row r="1420" spans="1:5" x14ac:dyDescent="0.2">
      <c r="A1420">
        <v>1419</v>
      </c>
      <c r="B1420">
        <v>0.82128522628819656</v>
      </c>
      <c r="C1420" s="14">
        <f>IF(Table1[[#This Row],[WoodDeckSF]]&gt;0,1,0)</f>
        <v>0</v>
      </c>
      <c r="D1420" t="str">
        <f t="shared" si="22"/>
        <v>group Y</v>
      </c>
      <c r="E1420" s="6">
        <v>124000</v>
      </c>
    </row>
    <row r="1421" spans="1:5" x14ac:dyDescent="0.2">
      <c r="A1421">
        <v>1420</v>
      </c>
      <c r="B1421">
        <v>0.11728380962004581</v>
      </c>
      <c r="C1421" s="14">
        <f>IF(Table1[[#This Row],[WoodDeckSF]]&gt;0,1,0)</f>
        <v>0</v>
      </c>
      <c r="D1421" t="str">
        <f t="shared" si="22"/>
        <v>group X</v>
      </c>
      <c r="E1421" s="6">
        <v>223000</v>
      </c>
    </row>
    <row r="1422" spans="1:5" x14ac:dyDescent="0.2">
      <c r="A1422">
        <v>1421</v>
      </c>
      <c r="B1422">
        <v>0.96215890613670119</v>
      </c>
      <c r="C1422" s="14">
        <f>IF(Table1[[#This Row],[WoodDeckSF]]&gt;0,1,0)</f>
        <v>0</v>
      </c>
      <c r="D1422" t="str">
        <f t="shared" si="22"/>
        <v>group Y</v>
      </c>
      <c r="E1422" s="6">
        <v>179900</v>
      </c>
    </row>
    <row r="1423" spans="1:5" x14ac:dyDescent="0.2">
      <c r="A1423">
        <v>1422</v>
      </c>
      <c r="B1423">
        <v>0.5145111074593216</v>
      </c>
      <c r="C1423" s="14">
        <f>IF(Table1[[#This Row],[WoodDeckSF]]&gt;0,1,0)</f>
        <v>0</v>
      </c>
      <c r="D1423" t="str">
        <f t="shared" si="22"/>
        <v>group Y</v>
      </c>
      <c r="E1423" s="6">
        <v>127500</v>
      </c>
    </row>
    <row r="1424" spans="1:5" x14ac:dyDescent="0.2">
      <c r="A1424">
        <v>1423</v>
      </c>
      <c r="B1424">
        <v>0.83884920551441799</v>
      </c>
      <c r="C1424" s="14">
        <f>IF(Table1[[#This Row],[WoodDeckSF]]&gt;0,1,0)</f>
        <v>1</v>
      </c>
      <c r="D1424" t="str">
        <f t="shared" si="22"/>
        <v>group Y</v>
      </c>
      <c r="E1424" s="6">
        <v>136500</v>
      </c>
    </row>
    <row r="1425" spans="1:5" x14ac:dyDescent="0.2">
      <c r="A1425">
        <v>1424</v>
      </c>
      <c r="B1425">
        <v>0.91273551212655013</v>
      </c>
      <c r="C1425" s="14">
        <f>IF(Table1[[#This Row],[WoodDeckSF]]&gt;0,1,0)</f>
        <v>1</v>
      </c>
      <c r="D1425" t="str">
        <f t="shared" si="22"/>
        <v>group Y</v>
      </c>
      <c r="E1425" s="6">
        <v>274970</v>
      </c>
    </row>
    <row r="1426" spans="1:5" x14ac:dyDescent="0.2">
      <c r="A1426">
        <v>1425</v>
      </c>
      <c r="B1426">
        <v>0.71538832851670742</v>
      </c>
      <c r="C1426" s="14">
        <f>IF(Table1[[#This Row],[WoodDeckSF]]&gt;0,1,0)</f>
        <v>1</v>
      </c>
      <c r="D1426" t="str">
        <f t="shared" si="22"/>
        <v>group Y</v>
      </c>
      <c r="E1426" s="6">
        <v>144000</v>
      </c>
    </row>
    <row r="1427" spans="1:5" x14ac:dyDescent="0.2">
      <c r="A1427">
        <v>1426</v>
      </c>
      <c r="B1427">
        <v>0.54588993588603563</v>
      </c>
      <c r="C1427" s="14">
        <f>IF(Table1[[#This Row],[WoodDeckSF]]&gt;0,1,0)</f>
        <v>0</v>
      </c>
      <c r="D1427" t="str">
        <f t="shared" si="22"/>
        <v>group Y</v>
      </c>
      <c r="E1427" s="6">
        <v>142000</v>
      </c>
    </row>
    <row r="1428" spans="1:5" x14ac:dyDescent="0.2">
      <c r="A1428">
        <v>1427</v>
      </c>
      <c r="B1428">
        <v>0.20943482425326798</v>
      </c>
      <c r="C1428" s="14">
        <f>IF(Table1[[#This Row],[WoodDeckSF]]&gt;0,1,0)</f>
        <v>1</v>
      </c>
      <c r="D1428" t="str">
        <f t="shared" si="22"/>
        <v>group X</v>
      </c>
      <c r="E1428" s="6">
        <v>271000</v>
      </c>
    </row>
    <row r="1429" spans="1:5" x14ac:dyDescent="0.2">
      <c r="A1429">
        <v>1428</v>
      </c>
      <c r="B1429">
        <v>0.14335127583139373</v>
      </c>
      <c r="C1429" s="14">
        <f>IF(Table1[[#This Row],[WoodDeckSF]]&gt;0,1,0)</f>
        <v>0</v>
      </c>
      <c r="D1429" t="str">
        <f t="shared" si="22"/>
        <v>group X</v>
      </c>
      <c r="E1429" s="6">
        <v>140000</v>
      </c>
    </row>
    <row r="1430" spans="1:5" x14ac:dyDescent="0.2">
      <c r="A1430">
        <v>1429</v>
      </c>
      <c r="B1430">
        <v>0.88078925500106886</v>
      </c>
      <c r="C1430" s="14">
        <f>IF(Table1[[#This Row],[WoodDeckSF]]&gt;0,1,0)</f>
        <v>0</v>
      </c>
      <c r="D1430" t="str">
        <f t="shared" si="22"/>
        <v>group Y</v>
      </c>
      <c r="E1430" s="6">
        <v>119000</v>
      </c>
    </row>
    <row r="1431" spans="1:5" x14ac:dyDescent="0.2">
      <c r="A1431">
        <v>1430</v>
      </c>
      <c r="B1431">
        <v>0.41153919406261441</v>
      </c>
      <c r="C1431" s="14">
        <f>IF(Table1[[#This Row],[WoodDeckSF]]&gt;0,1,0)</f>
        <v>0</v>
      </c>
      <c r="D1431" t="str">
        <f t="shared" si="22"/>
        <v>group X</v>
      </c>
      <c r="E1431" s="6">
        <v>182900</v>
      </c>
    </row>
    <row r="1432" spans="1:5" x14ac:dyDescent="0.2">
      <c r="A1432">
        <v>1431</v>
      </c>
      <c r="B1432">
        <v>0.28937554512778674</v>
      </c>
      <c r="C1432" s="14">
        <f>IF(Table1[[#This Row],[WoodDeckSF]]&gt;0,1,0)</f>
        <v>1</v>
      </c>
      <c r="D1432" t="str">
        <f t="shared" si="22"/>
        <v>group X</v>
      </c>
      <c r="E1432" s="6">
        <v>192140</v>
      </c>
    </row>
    <row r="1433" spans="1:5" x14ac:dyDescent="0.2">
      <c r="A1433">
        <v>1432</v>
      </c>
      <c r="B1433">
        <v>0.7736844711478803</v>
      </c>
      <c r="C1433" s="14">
        <f>IF(Table1[[#This Row],[WoodDeckSF]]&gt;0,1,0)</f>
        <v>0</v>
      </c>
      <c r="D1433" t="str">
        <f t="shared" si="22"/>
        <v>group Y</v>
      </c>
      <c r="E1433" s="6">
        <v>143750</v>
      </c>
    </row>
    <row r="1434" spans="1:5" x14ac:dyDescent="0.2">
      <c r="A1434">
        <v>1433</v>
      </c>
      <c r="B1434">
        <v>1.348823631279028E-2</v>
      </c>
      <c r="C1434" s="14">
        <f>IF(Table1[[#This Row],[WoodDeckSF]]&gt;0,1,0)</f>
        <v>0</v>
      </c>
      <c r="D1434" t="str">
        <f t="shared" si="22"/>
        <v>group X</v>
      </c>
      <c r="E1434" s="6">
        <v>64500</v>
      </c>
    </row>
    <row r="1435" spans="1:5" x14ac:dyDescent="0.2">
      <c r="A1435">
        <v>1434</v>
      </c>
      <c r="B1435">
        <v>0.29639512646276844</v>
      </c>
      <c r="C1435" s="14">
        <f>IF(Table1[[#This Row],[WoodDeckSF]]&gt;0,1,0)</f>
        <v>0</v>
      </c>
      <c r="D1435" t="str">
        <f t="shared" si="22"/>
        <v>group X</v>
      </c>
      <c r="E1435" s="6">
        <v>186500</v>
      </c>
    </row>
    <row r="1436" spans="1:5" x14ac:dyDescent="0.2">
      <c r="A1436">
        <v>1435</v>
      </c>
      <c r="B1436">
        <v>0.4642628336004988</v>
      </c>
      <c r="C1436" s="14">
        <f>IF(Table1[[#This Row],[WoodDeckSF]]&gt;0,1,0)</f>
        <v>1</v>
      </c>
      <c r="D1436" t="str">
        <f t="shared" si="22"/>
        <v>group X</v>
      </c>
      <c r="E1436" s="6">
        <v>160000</v>
      </c>
    </row>
    <row r="1437" spans="1:5" x14ac:dyDescent="0.2">
      <c r="A1437">
        <v>1436</v>
      </c>
      <c r="B1437">
        <v>0.42221828712304976</v>
      </c>
      <c r="C1437" s="14">
        <f>IF(Table1[[#This Row],[WoodDeckSF]]&gt;0,1,0)</f>
        <v>0</v>
      </c>
      <c r="D1437" t="str">
        <f t="shared" si="22"/>
        <v>group X</v>
      </c>
      <c r="E1437" s="6">
        <v>174000</v>
      </c>
    </row>
    <row r="1438" spans="1:5" x14ac:dyDescent="0.2">
      <c r="A1438">
        <v>1437</v>
      </c>
      <c r="B1438">
        <v>0.2203818683831128</v>
      </c>
      <c r="C1438" s="14">
        <f>IF(Table1[[#This Row],[WoodDeckSF]]&gt;0,1,0)</f>
        <v>0</v>
      </c>
      <c r="D1438" t="str">
        <f t="shared" si="22"/>
        <v>group X</v>
      </c>
      <c r="E1438" s="6">
        <v>120500</v>
      </c>
    </row>
    <row r="1439" spans="1:5" x14ac:dyDescent="0.2">
      <c r="A1439">
        <v>1438</v>
      </c>
      <c r="B1439">
        <v>0.48941004005648325</v>
      </c>
      <c r="C1439" s="14">
        <f>IF(Table1[[#This Row],[WoodDeckSF]]&gt;0,1,0)</f>
        <v>0</v>
      </c>
      <c r="D1439" t="str">
        <f t="shared" si="22"/>
        <v>group X</v>
      </c>
      <c r="E1439" s="6">
        <v>394617</v>
      </c>
    </row>
    <row r="1440" spans="1:5" x14ac:dyDescent="0.2">
      <c r="A1440">
        <v>1439</v>
      </c>
      <c r="B1440">
        <v>0.90368718554133787</v>
      </c>
      <c r="C1440" s="14">
        <f>IF(Table1[[#This Row],[WoodDeckSF]]&gt;0,1,0)</f>
        <v>0</v>
      </c>
      <c r="D1440" t="str">
        <f t="shared" si="22"/>
        <v>group Y</v>
      </c>
      <c r="E1440" s="6">
        <v>149700</v>
      </c>
    </row>
    <row r="1441" spans="1:5" x14ac:dyDescent="0.2">
      <c r="A1441">
        <v>1440</v>
      </c>
      <c r="B1441">
        <v>0.46266511040423952</v>
      </c>
      <c r="C1441" s="14">
        <f>IF(Table1[[#This Row],[WoodDeckSF]]&gt;0,1,0)</f>
        <v>0</v>
      </c>
      <c r="D1441" t="str">
        <f t="shared" si="22"/>
        <v>group X</v>
      </c>
      <c r="E1441" s="6">
        <v>197000</v>
      </c>
    </row>
    <row r="1442" spans="1:5" x14ac:dyDescent="0.2">
      <c r="A1442">
        <v>1441</v>
      </c>
      <c r="B1442">
        <v>0.89245802863417423</v>
      </c>
      <c r="C1442" s="14">
        <f>IF(Table1[[#This Row],[WoodDeckSF]]&gt;0,1,0)</f>
        <v>1</v>
      </c>
      <c r="D1442" t="str">
        <f t="shared" si="22"/>
        <v>group Y</v>
      </c>
      <c r="E1442" s="6">
        <v>191000</v>
      </c>
    </row>
    <row r="1443" spans="1:5" x14ac:dyDescent="0.2">
      <c r="A1443">
        <v>1442</v>
      </c>
      <c r="B1443">
        <v>8.4430545353242348E-4</v>
      </c>
      <c r="C1443" s="14">
        <f>IF(Table1[[#This Row],[WoodDeckSF]]&gt;0,1,0)</f>
        <v>1</v>
      </c>
      <c r="D1443" t="str">
        <f t="shared" si="22"/>
        <v>group X</v>
      </c>
      <c r="E1443" s="6">
        <v>149300</v>
      </c>
    </row>
    <row r="1444" spans="1:5" x14ac:dyDescent="0.2">
      <c r="A1444">
        <v>1443</v>
      </c>
      <c r="B1444">
        <v>0.1261074192348991</v>
      </c>
      <c r="C1444" s="14">
        <f>IF(Table1[[#This Row],[WoodDeckSF]]&gt;0,1,0)</f>
        <v>1</v>
      </c>
      <c r="D1444" t="str">
        <f t="shared" si="22"/>
        <v>group X</v>
      </c>
      <c r="E1444" s="6">
        <v>310000</v>
      </c>
    </row>
    <row r="1445" spans="1:5" x14ac:dyDescent="0.2">
      <c r="A1445">
        <v>1444</v>
      </c>
      <c r="B1445">
        <v>0.63627187753309922</v>
      </c>
      <c r="C1445" s="14">
        <f>IF(Table1[[#This Row],[WoodDeckSF]]&gt;0,1,0)</f>
        <v>0</v>
      </c>
      <c r="D1445" t="str">
        <f t="shared" si="22"/>
        <v>group Y</v>
      </c>
      <c r="E1445" s="6">
        <v>121000</v>
      </c>
    </row>
    <row r="1446" spans="1:5" x14ac:dyDescent="0.2">
      <c r="A1446">
        <v>1445</v>
      </c>
      <c r="B1446">
        <v>0.98037147723902462</v>
      </c>
      <c r="C1446" s="14">
        <f>IF(Table1[[#This Row],[WoodDeckSF]]&gt;0,1,0)</f>
        <v>1</v>
      </c>
      <c r="D1446" t="str">
        <f t="shared" si="22"/>
        <v>group Y</v>
      </c>
      <c r="E1446" s="6">
        <v>179600</v>
      </c>
    </row>
    <row r="1447" spans="1:5" x14ac:dyDescent="0.2">
      <c r="A1447">
        <v>1446</v>
      </c>
      <c r="B1447">
        <v>0.6761113319752533</v>
      </c>
      <c r="C1447" s="14">
        <f>IF(Table1[[#This Row],[WoodDeckSF]]&gt;0,1,0)</f>
        <v>0</v>
      </c>
      <c r="D1447" t="str">
        <f t="shared" si="22"/>
        <v>group Y</v>
      </c>
      <c r="E1447" s="6">
        <v>129000</v>
      </c>
    </row>
    <row r="1448" spans="1:5" x14ac:dyDescent="0.2">
      <c r="A1448">
        <v>1447</v>
      </c>
      <c r="B1448">
        <v>0.97020608251327478</v>
      </c>
      <c r="C1448" s="14">
        <f>IF(Table1[[#This Row],[WoodDeckSF]]&gt;0,1,0)</f>
        <v>1</v>
      </c>
      <c r="D1448" t="str">
        <f t="shared" si="22"/>
        <v>group Y</v>
      </c>
      <c r="E1448" s="6">
        <v>157900</v>
      </c>
    </row>
    <row r="1449" spans="1:5" x14ac:dyDescent="0.2">
      <c r="A1449">
        <v>1448</v>
      </c>
      <c r="B1449">
        <v>0.74544982024555062</v>
      </c>
      <c r="C1449" s="14">
        <f>IF(Table1[[#This Row],[WoodDeckSF]]&gt;0,1,0)</f>
        <v>0</v>
      </c>
      <c r="D1449" t="str">
        <f t="shared" si="22"/>
        <v>group Y</v>
      </c>
      <c r="E1449" s="6">
        <v>240000</v>
      </c>
    </row>
    <row r="1450" spans="1:5" x14ac:dyDescent="0.2">
      <c r="A1450">
        <v>1449</v>
      </c>
      <c r="B1450">
        <v>0.29930177622017984</v>
      </c>
      <c r="C1450" s="14">
        <f>IF(Table1[[#This Row],[WoodDeckSF]]&gt;0,1,0)</f>
        <v>1</v>
      </c>
      <c r="D1450" t="str">
        <f t="shared" si="22"/>
        <v>group X</v>
      </c>
      <c r="E1450" s="6">
        <v>112000</v>
      </c>
    </row>
    <row r="1451" spans="1:5" x14ac:dyDescent="0.2">
      <c r="A1451">
        <v>1450</v>
      </c>
      <c r="B1451">
        <v>0.44901241591586183</v>
      </c>
      <c r="C1451" s="14">
        <f>IF(Table1[[#This Row],[WoodDeckSF]]&gt;0,1,0)</f>
        <v>0</v>
      </c>
      <c r="D1451" t="str">
        <f t="shared" si="22"/>
        <v>group X</v>
      </c>
      <c r="E1451" s="6">
        <v>92000</v>
      </c>
    </row>
    <row r="1452" spans="1:5" x14ac:dyDescent="0.2">
      <c r="A1452">
        <v>1451</v>
      </c>
      <c r="B1452">
        <v>0.27684601917544915</v>
      </c>
      <c r="C1452" s="14">
        <f>IF(Table1[[#This Row],[WoodDeckSF]]&gt;0,1,0)</f>
        <v>1</v>
      </c>
      <c r="D1452" t="str">
        <f t="shared" si="22"/>
        <v>group X</v>
      </c>
      <c r="E1452" s="6">
        <v>136000</v>
      </c>
    </row>
    <row r="1453" spans="1:5" x14ac:dyDescent="0.2">
      <c r="A1453">
        <v>1452</v>
      </c>
      <c r="B1453">
        <v>0.97994642523704778</v>
      </c>
      <c r="C1453" s="14">
        <f>IF(Table1[[#This Row],[WoodDeckSF]]&gt;0,1,0)</f>
        <v>0</v>
      </c>
      <c r="D1453" t="str">
        <f t="shared" si="22"/>
        <v>group Y</v>
      </c>
      <c r="E1453" s="6">
        <v>287090</v>
      </c>
    </row>
    <row r="1454" spans="1:5" x14ac:dyDescent="0.2">
      <c r="A1454">
        <v>1453</v>
      </c>
      <c r="B1454">
        <v>0.38990775893701768</v>
      </c>
      <c r="C1454" s="14">
        <f>IF(Table1[[#This Row],[WoodDeckSF]]&gt;0,1,0)</f>
        <v>0</v>
      </c>
      <c r="D1454" t="str">
        <f t="shared" si="22"/>
        <v>group X</v>
      </c>
      <c r="E1454" s="6">
        <v>145000</v>
      </c>
    </row>
    <row r="1455" spans="1:5" x14ac:dyDescent="0.2">
      <c r="A1455">
        <v>1454</v>
      </c>
      <c r="B1455">
        <v>6.3462273608747233E-2</v>
      </c>
      <c r="C1455" s="14">
        <f>IF(Table1[[#This Row],[WoodDeckSF]]&gt;0,1,0)</f>
        <v>1</v>
      </c>
      <c r="D1455" t="str">
        <f t="shared" si="22"/>
        <v>group X</v>
      </c>
      <c r="E1455" s="6">
        <v>84500</v>
      </c>
    </row>
    <row r="1456" spans="1:5" x14ac:dyDescent="0.2">
      <c r="A1456">
        <v>1455</v>
      </c>
      <c r="B1456">
        <v>0.8339984212499143</v>
      </c>
      <c r="C1456" s="14">
        <f>IF(Table1[[#This Row],[WoodDeckSF]]&gt;0,1,0)</f>
        <v>0</v>
      </c>
      <c r="D1456" t="str">
        <f t="shared" si="22"/>
        <v>group Y</v>
      </c>
      <c r="E1456" s="6">
        <v>185000</v>
      </c>
    </row>
    <row r="1457" spans="1:5" x14ac:dyDescent="0.2">
      <c r="A1457">
        <v>1456</v>
      </c>
      <c r="B1457">
        <v>0.15791557779966281</v>
      </c>
      <c r="C1457" s="14">
        <f>IF(Table1[[#This Row],[WoodDeckSF]]&gt;0,1,0)</f>
        <v>0</v>
      </c>
      <c r="D1457" t="str">
        <f t="shared" si="22"/>
        <v>group X</v>
      </c>
      <c r="E1457" s="6">
        <v>175000</v>
      </c>
    </row>
    <row r="1458" spans="1:5" x14ac:dyDescent="0.2">
      <c r="A1458">
        <v>1457</v>
      </c>
      <c r="B1458">
        <v>0.44079033621726638</v>
      </c>
      <c r="C1458" s="14">
        <f>IF(Table1[[#This Row],[WoodDeckSF]]&gt;0,1,0)</f>
        <v>1</v>
      </c>
      <c r="D1458" t="str">
        <f t="shared" si="22"/>
        <v>group X</v>
      </c>
      <c r="E1458" s="6">
        <v>210000</v>
      </c>
    </row>
    <row r="1459" spans="1:5" x14ac:dyDescent="0.2">
      <c r="A1459">
        <v>1458</v>
      </c>
      <c r="B1459">
        <v>7.1821498608709677E-2</v>
      </c>
      <c r="C1459" s="14">
        <f>IF(Table1[[#This Row],[WoodDeckSF]]&gt;0,1,0)</f>
        <v>0</v>
      </c>
      <c r="D1459" t="str">
        <f t="shared" si="22"/>
        <v>group X</v>
      </c>
      <c r="E1459" s="6">
        <v>266500</v>
      </c>
    </row>
    <row r="1460" spans="1:5" x14ac:dyDescent="0.2">
      <c r="A1460">
        <v>1459</v>
      </c>
      <c r="B1460">
        <v>0.93649014880368175</v>
      </c>
      <c r="C1460" s="14">
        <f>IF(Table1[[#This Row],[WoodDeckSF]]&gt;0,1,0)</f>
        <v>1</v>
      </c>
      <c r="D1460" t="str">
        <f t="shared" si="22"/>
        <v>group Y</v>
      </c>
      <c r="E1460" s="6">
        <v>142125</v>
      </c>
    </row>
    <row r="1461" spans="1:5" x14ac:dyDescent="0.2">
      <c r="A1461">
        <v>1460</v>
      </c>
      <c r="B1461">
        <v>0.23644749488660566</v>
      </c>
      <c r="C1461" s="14">
        <f>IF(Table1[[#This Row],[WoodDeckSF]]&gt;0,1,0)</f>
        <v>1</v>
      </c>
      <c r="D1461" t="str">
        <f t="shared" si="22"/>
        <v>group X</v>
      </c>
      <c r="E1461" s="6">
        <v>147500</v>
      </c>
    </row>
  </sheetData>
  <sheetProtection sheet="1" objects="1" scenarios="1"/>
  <pageMargins left="0.7" right="0.7" top="0.75" bottom="0.75" header="0.3" footer="0.3"/>
  <tableParts count="1">
    <tablePart r:id="rId2"/>
  </tableParts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56DC-9B12-A14C-B83B-020C83E1C82D}">
  <dimension ref="A1:R1182"/>
  <sheetViews>
    <sheetView topLeftCell="E1" workbookViewId="0">
      <selection activeCell="M31" sqref="M31"/>
    </sheetView>
  </sheetViews>
  <sheetFormatPr baseColWidth="10" defaultRowHeight="16" x14ac:dyDescent="0.2"/>
  <cols>
    <col min="2" max="2" width="13" bestFit="1" customWidth="1"/>
    <col min="3" max="3" width="10" bestFit="1" customWidth="1"/>
    <col min="6" max="6" width="13" bestFit="1" customWidth="1"/>
    <col min="7" max="7" width="15" bestFit="1" customWidth="1"/>
    <col min="9" max="9" width="10" bestFit="1" customWidth="1"/>
    <col min="10" max="10" width="15" bestFit="1" customWidth="1"/>
    <col min="12" max="12" width="42.6640625" bestFit="1" customWidth="1"/>
    <col min="13" max="14" width="15.1640625" bestFit="1" customWidth="1"/>
    <col min="16" max="16" width="13" bestFit="1" customWidth="1"/>
    <col min="17" max="18" width="12.1640625" bestFit="1" customWidth="1"/>
  </cols>
  <sheetData>
    <row r="1" spans="1:18" x14ac:dyDescent="0.2">
      <c r="F1" s="3" t="s">
        <v>360</v>
      </c>
      <c r="G1" s="4">
        <v>0</v>
      </c>
      <c r="I1" s="3" t="s">
        <v>360</v>
      </c>
      <c r="J1" s="4">
        <v>1</v>
      </c>
    </row>
    <row r="2" spans="1:18" x14ac:dyDescent="0.2">
      <c r="B2" s="3" t="s">
        <v>262</v>
      </c>
      <c r="C2" t="s">
        <v>285</v>
      </c>
    </row>
    <row r="3" spans="1:18" x14ac:dyDescent="0.2">
      <c r="B3" s="4">
        <v>0</v>
      </c>
      <c r="C3" s="2">
        <v>1179</v>
      </c>
      <c r="F3" s="3" t="s">
        <v>493</v>
      </c>
      <c r="G3" t="s">
        <v>261</v>
      </c>
      <c r="I3" s="3" t="s">
        <v>494</v>
      </c>
      <c r="J3" t="s">
        <v>261</v>
      </c>
      <c r="L3" t="s">
        <v>303</v>
      </c>
    </row>
    <row r="4" spans="1:18" ht="17" thickBot="1" x14ac:dyDescent="0.25">
      <c r="B4" s="4">
        <v>1</v>
      </c>
      <c r="C4" s="2">
        <v>281</v>
      </c>
      <c r="F4" s="4">
        <v>1</v>
      </c>
      <c r="G4" s="2">
        <v>208500</v>
      </c>
      <c r="I4" s="4">
        <v>6</v>
      </c>
      <c r="J4" s="2">
        <v>143000</v>
      </c>
    </row>
    <row r="5" spans="1:18" x14ac:dyDescent="0.2">
      <c r="B5" s="4" t="s">
        <v>263</v>
      </c>
      <c r="C5" s="2">
        <v>1460</v>
      </c>
      <c r="F5" s="4">
        <v>2</v>
      </c>
      <c r="G5" s="2">
        <v>181500</v>
      </c>
      <c r="I5" s="4">
        <v>15</v>
      </c>
      <c r="J5" s="2">
        <v>157000</v>
      </c>
      <c r="L5" s="17"/>
      <c r="M5" s="17" t="s">
        <v>492</v>
      </c>
      <c r="N5" s="17" t="s">
        <v>494</v>
      </c>
    </row>
    <row r="6" spans="1:18" ht="17" thickBot="1" x14ac:dyDescent="0.25">
      <c r="F6" s="4">
        <v>3</v>
      </c>
      <c r="G6" s="2">
        <v>223500</v>
      </c>
      <c r="I6" s="4">
        <v>16</v>
      </c>
      <c r="J6" s="2">
        <v>132000</v>
      </c>
      <c r="L6" s="15" t="s">
        <v>290</v>
      </c>
      <c r="M6" s="15">
        <v>187596.83799830364</v>
      </c>
      <c r="N6" s="15">
        <v>152912.00711743772</v>
      </c>
    </row>
    <row r="7" spans="1:18" x14ac:dyDescent="0.2">
      <c r="F7" s="4">
        <v>4</v>
      </c>
      <c r="G7" s="2">
        <v>140000</v>
      </c>
      <c r="I7" s="4">
        <v>20</v>
      </c>
      <c r="J7" s="2">
        <v>139000</v>
      </c>
      <c r="L7" s="15" t="s">
        <v>304</v>
      </c>
      <c r="M7" s="15">
        <v>6667783514.6180429</v>
      </c>
      <c r="N7" s="15">
        <v>3858116240.0642333</v>
      </c>
      <c r="Q7" s="17" t="s">
        <v>492</v>
      </c>
      <c r="R7" s="17" t="s">
        <v>494</v>
      </c>
    </row>
    <row r="8" spans="1:18" x14ac:dyDescent="0.2">
      <c r="A8" t="s">
        <v>482</v>
      </c>
      <c r="F8" s="4">
        <v>5</v>
      </c>
      <c r="G8" s="2">
        <v>250000</v>
      </c>
      <c r="I8" s="4">
        <v>22</v>
      </c>
      <c r="J8" s="2">
        <v>139400</v>
      </c>
      <c r="L8" s="15" t="s">
        <v>305</v>
      </c>
      <c r="M8" s="15">
        <v>1179</v>
      </c>
      <c r="N8" s="15">
        <v>281</v>
      </c>
      <c r="P8" t="s">
        <v>290</v>
      </c>
      <c r="Q8" s="15">
        <v>187596.83799830364</v>
      </c>
      <c r="R8" s="15">
        <v>152912.00711743772</v>
      </c>
    </row>
    <row r="9" spans="1:18" x14ac:dyDescent="0.2">
      <c r="F9" s="4">
        <v>7</v>
      </c>
      <c r="G9" s="2">
        <v>307000</v>
      </c>
      <c r="I9" s="4">
        <v>25</v>
      </c>
      <c r="J9" s="2">
        <v>154000</v>
      </c>
      <c r="L9" s="15" t="s">
        <v>306</v>
      </c>
      <c r="M9" s="15">
        <v>0</v>
      </c>
      <c r="N9" s="15"/>
      <c r="P9" t="s">
        <v>304</v>
      </c>
      <c r="Q9" s="15">
        <v>6667783514.6180429</v>
      </c>
      <c r="R9" s="15">
        <v>3858116240.0642333</v>
      </c>
    </row>
    <row r="10" spans="1:18" x14ac:dyDescent="0.2">
      <c r="A10" t="s">
        <v>483</v>
      </c>
      <c r="B10" t="s">
        <v>484</v>
      </c>
      <c r="F10" s="4">
        <v>8</v>
      </c>
      <c r="G10" s="2">
        <v>200000</v>
      </c>
      <c r="I10" s="4">
        <v>31</v>
      </c>
      <c r="J10" s="2">
        <v>40000</v>
      </c>
      <c r="L10" s="15" t="s">
        <v>307</v>
      </c>
      <c r="M10" s="15">
        <v>537</v>
      </c>
      <c r="N10" s="15"/>
      <c r="P10" t="s">
        <v>305</v>
      </c>
      <c r="Q10" s="15">
        <v>1179</v>
      </c>
      <c r="R10" s="15">
        <v>281</v>
      </c>
    </row>
    <row r="11" spans="1:18" x14ac:dyDescent="0.2">
      <c r="A11" t="s">
        <v>485</v>
      </c>
      <c r="B11" t="s">
        <v>486</v>
      </c>
      <c r="F11" s="4">
        <v>9</v>
      </c>
      <c r="G11" s="2">
        <v>129900</v>
      </c>
      <c r="I11" s="4">
        <v>32</v>
      </c>
      <c r="J11" s="2">
        <v>149350</v>
      </c>
      <c r="L11" s="15" t="s">
        <v>308</v>
      </c>
      <c r="M11" s="15">
        <v>7.8777484818809915</v>
      </c>
      <c r="N11" s="15"/>
      <c r="P11" t="s">
        <v>468</v>
      </c>
      <c r="Q11" s="37">
        <f>SQRT(Q9)/SQRT(Q10)</f>
        <v>2378.1204249156985</v>
      </c>
      <c r="R11" s="37">
        <f>SQRT(R9)/SQRT(R10)</f>
        <v>3705.39485510749</v>
      </c>
    </row>
    <row r="12" spans="1:18" x14ac:dyDescent="0.2">
      <c r="A12" t="s">
        <v>487</v>
      </c>
      <c r="B12" t="s">
        <v>488</v>
      </c>
      <c r="F12" s="4">
        <v>10</v>
      </c>
      <c r="G12" s="2">
        <v>118000</v>
      </c>
      <c r="I12" s="4">
        <v>41</v>
      </c>
      <c r="J12" s="2">
        <v>160000</v>
      </c>
      <c r="L12" s="15" t="s">
        <v>309</v>
      </c>
      <c r="M12" s="15">
        <v>9.3081709434254011E-15</v>
      </c>
      <c r="N12" s="15"/>
      <c r="P12" t="s">
        <v>469</v>
      </c>
      <c r="Q12" s="37">
        <f>Q11*M15</f>
        <v>4671.5593730952205</v>
      </c>
      <c r="R12" s="37">
        <f>R11*M15</f>
        <v>7278.8458839336608</v>
      </c>
    </row>
    <row r="13" spans="1:18" x14ac:dyDescent="0.2">
      <c r="A13" t="s">
        <v>489</v>
      </c>
      <c r="B13" t="s">
        <v>490</v>
      </c>
      <c r="F13" s="4">
        <v>11</v>
      </c>
      <c r="G13" s="2">
        <v>129500</v>
      </c>
      <c r="I13" s="4">
        <v>43</v>
      </c>
      <c r="J13" s="2">
        <v>144000</v>
      </c>
      <c r="L13" s="15" t="s">
        <v>310</v>
      </c>
      <c r="M13" s="15">
        <v>1.64769611718891</v>
      </c>
      <c r="N13" s="15"/>
      <c r="P13" t="s">
        <v>470</v>
      </c>
      <c r="Q13" s="37">
        <f>Q11*M15</f>
        <v>4671.5593730952205</v>
      </c>
      <c r="R13" s="37">
        <f>R11*M15</f>
        <v>7278.8458839336608</v>
      </c>
    </row>
    <row r="14" spans="1:18" x14ac:dyDescent="0.2">
      <c r="A14" t="s">
        <v>491</v>
      </c>
      <c r="B14" t="s">
        <v>492</v>
      </c>
      <c r="F14" s="4">
        <v>12</v>
      </c>
      <c r="G14" s="2">
        <v>345000</v>
      </c>
      <c r="I14" s="4">
        <v>44</v>
      </c>
      <c r="J14" s="2">
        <v>130250</v>
      </c>
      <c r="L14" s="15" t="s">
        <v>311</v>
      </c>
      <c r="M14" s="15">
        <v>1.8616341886850802E-14</v>
      </c>
      <c r="N14" s="15"/>
    </row>
    <row r="15" spans="1:18" ht="17" thickBot="1" x14ac:dyDescent="0.25">
      <c r="F15" s="4">
        <v>13</v>
      </c>
      <c r="G15" s="2">
        <v>144000</v>
      </c>
      <c r="I15" s="4">
        <v>50</v>
      </c>
      <c r="J15" s="2">
        <v>127000</v>
      </c>
      <c r="L15" s="16" t="s">
        <v>312</v>
      </c>
      <c r="M15" s="16">
        <v>1.9643914261662427</v>
      </c>
      <c r="N15" s="16"/>
    </row>
    <row r="16" spans="1:18" x14ac:dyDescent="0.2">
      <c r="F16" s="4">
        <v>14</v>
      </c>
      <c r="G16" s="2">
        <v>279500</v>
      </c>
      <c r="I16" s="4">
        <v>52</v>
      </c>
      <c r="J16" s="2">
        <v>114500</v>
      </c>
    </row>
    <row r="17" spans="6:13" x14ac:dyDescent="0.2">
      <c r="F17" s="4">
        <v>17</v>
      </c>
      <c r="G17" s="2">
        <v>149000</v>
      </c>
      <c r="I17" s="4">
        <v>55</v>
      </c>
      <c r="J17" s="2">
        <v>130000</v>
      </c>
    </row>
    <row r="18" spans="6:13" x14ac:dyDescent="0.2">
      <c r="F18" s="4">
        <v>18</v>
      </c>
      <c r="G18" s="2">
        <v>90000</v>
      </c>
      <c r="I18" s="4">
        <v>60</v>
      </c>
      <c r="J18" s="2">
        <v>124900</v>
      </c>
      <c r="L18" t="s">
        <v>462</v>
      </c>
      <c r="M18">
        <f>M8+N8</f>
        <v>1460</v>
      </c>
    </row>
    <row r="19" spans="6:13" x14ac:dyDescent="0.2">
      <c r="F19" s="4">
        <v>19</v>
      </c>
      <c r="G19" s="2">
        <v>159000</v>
      </c>
      <c r="I19" s="4">
        <v>64</v>
      </c>
      <c r="J19" s="2">
        <v>140000</v>
      </c>
      <c r="L19" t="s">
        <v>463</v>
      </c>
      <c r="M19">
        <f>M6-N6</f>
        <v>34684.83088086592</v>
      </c>
    </row>
    <row r="20" spans="6:13" x14ac:dyDescent="0.2">
      <c r="F20" s="4">
        <v>21</v>
      </c>
      <c r="G20" s="2">
        <v>325300</v>
      </c>
      <c r="I20" s="4">
        <v>65</v>
      </c>
      <c r="J20" s="2">
        <v>219500</v>
      </c>
      <c r="L20" t="s">
        <v>464</v>
      </c>
      <c r="M20">
        <f>SQRT((M7/M8)+(N7/N8))</f>
        <v>4402.8863019226692</v>
      </c>
    </row>
    <row r="21" spans="6:13" x14ac:dyDescent="0.2">
      <c r="F21" s="4">
        <v>23</v>
      </c>
      <c r="G21" s="2">
        <v>230000</v>
      </c>
      <c r="I21" s="4">
        <v>74</v>
      </c>
      <c r="J21" s="2">
        <v>144900</v>
      </c>
    </row>
    <row r="22" spans="6:13" ht="17" x14ac:dyDescent="0.2">
      <c r="F22" s="4">
        <v>24</v>
      </c>
      <c r="G22" s="2">
        <v>129900</v>
      </c>
      <c r="I22" s="4">
        <v>76</v>
      </c>
      <c r="J22" s="2">
        <v>91000</v>
      </c>
      <c r="L22" s="35" t="s">
        <v>465</v>
      </c>
      <c r="M22">
        <f>M20*M15</f>
        <v>8648.9921018816858</v>
      </c>
    </row>
    <row r="23" spans="6:13" x14ac:dyDescent="0.2">
      <c r="F23" s="4">
        <v>26</v>
      </c>
      <c r="G23" s="2">
        <v>256300</v>
      </c>
      <c r="I23" s="4">
        <v>78</v>
      </c>
      <c r="J23" s="2">
        <v>127000</v>
      </c>
      <c r="L23" t="s">
        <v>466</v>
      </c>
      <c r="M23">
        <f>M19-M22</f>
        <v>26035.838778984235</v>
      </c>
    </row>
    <row r="24" spans="6:13" x14ac:dyDescent="0.2">
      <c r="F24" s="4">
        <v>27</v>
      </c>
      <c r="G24" s="2">
        <v>134800</v>
      </c>
      <c r="I24" s="4">
        <v>80</v>
      </c>
      <c r="J24" s="2">
        <v>110000</v>
      </c>
      <c r="L24" t="s">
        <v>467</v>
      </c>
      <c r="M24">
        <f>M19+M22</f>
        <v>43333.822982747603</v>
      </c>
    </row>
    <row r="25" spans="6:13" x14ac:dyDescent="0.2">
      <c r="F25" s="4">
        <v>28</v>
      </c>
      <c r="G25" s="2">
        <v>306000</v>
      </c>
      <c r="I25" s="4">
        <v>89</v>
      </c>
      <c r="J25" s="2">
        <v>85000</v>
      </c>
    </row>
    <row r="26" spans="6:13" x14ac:dyDescent="0.2">
      <c r="F26" s="4">
        <v>29</v>
      </c>
      <c r="G26" s="2">
        <v>207500</v>
      </c>
      <c r="I26" s="4">
        <v>92</v>
      </c>
      <c r="J26" s="2">
        <v>98600</v>
      </c>
    </row>
    <row r="27" spans="6:13" x14ac:dyDescent="0.2">
      <c r="F27" s="4">
        <v>30</v>
      </c>
      <c r="G27" s="2">
        <v>68500</v>
      </c>
      <c r="I27" s="4">
        <v>110</v>
      </c>
      <c r="J27" s="2">
        <v>190000</v>
      </c>
    </row>
    <row r="28" spans="6:13" x14ac:dyDescent="0.2">
      <c r="F28" s="4">
        <v>33</v>
      </c>
      <c r="G28" s="2">
        <v>179900</v>
      </c>
      <c r="I28" s="4">
        <v>114</v>
      </c>
      <c r="J28" s="2">
        <v>217000</v>
      </c>
    </row>
    <row r="29" spans="6:13" x14ac:dyDescent="0.2">
      <c r="F29" s="4">
        <v>34</v>
      </c>
      <c r="G29" s="2">
        <v>165500</v>
      </c>
      <c r="I29" s="4">
        <v>115</v>
      </c>
      <c r="J29" s="2">
        <v>259500</v>
      </c>
      <c r="M29">
        <f>M6-N6</f>
        <v>34684.83088086592</v>
      </c>
    </row>
    <row r="30" spans="6:13" x14ac:dyDescent="0.2">
      <c r="F30" s="4">
        <v>35</v>
      </c>
      <c r="G30" s="2">
        <v>277500</v>
      </c>
      <c r="I30" s="4">
        <v>122</v>
      </c>
      <c r="J30" s="2">
        <v>100000</v>
      </c>
      <c r="M30">
        <f>M29/N6</f>
        <v>0.2268286940621195</v>
      </c>
    </row>
    <row r="31" spans="6:13" x14ac:dyDescent="0.2">
      <c r="F31" s="4">
        <v>36</v>
      </c>
      <c r="G31" s="2">
        <v>309000</v>
      </c>
      <c r="I31" s="4">
        <v>130</v>
      </c>
      <c r="J31" s="2">
        <v>150000</v>
      </c>
    </row>
    <row r="32" spans="6:13" x14ac:dyDescent="0.2">
      <c r="F32" s="4">
        <v>37</v>
      </c>
      <c r="G32" s="2">
        <v>145000</v>
      </c>
      <c r="I32" s="4">
        <v>131</v>
      </c>
      <c r="J32" s="2">
        <v>226000</v>
      </c>
    </row>
    <row r="33" spans="6:10" x14ac:dyDescent="0.2">
      <c r="F33" s="4">
        <v>38</v>
      </c>
      <c r="G33" s="2">
        <v>153000</v>
      </c>
      <c r="I33" s="4">
        <v>135</v>
      </c>
      <c r="J33" s="2">
        <v>180000</v>
      </c>
    </row>
    <row r="34" spans="6:10" x14ac:dyDescent="0.2">
      <c r="F34" s="4">
        <v>39</v>
      </c>
      <c r="G34" s="2">
        <v>109000</v>
      </c>
      <c r="I34" s="4">
        <v>136</v>
      </c>
      <c r="J34" s="2">
        <v>174000</v>
      </c>
    </row>
    <row r="35" spans="6:10" x14ac:dyDescent="0.2">
      <c r="F35" s="4">
        <v>40</v>
      </c>
      <c r="G35" s="2">
        <v>82000</v>
      </c>
      <c r="I35" s="4">
        <v>139</v>
      </c>
      <c r="J35" s="2">
        <v>230000</v>
      </c>
    </row>
    <row r="36" spans="6:10" x14ac:dyDescent="0.2">
      <c r="F36" s="4">
        <v>42</v>
      </c>
      <c r="G36" s="2">
        <v>170000</v>
      </c>
      <c r="I36" s="4">
        <v>140</v>
      </c>
      <c r="J36" s="2">
        <v>231500</v>
      </c>
    </row>
    <row r="37" spans="6:10" x14ac:dyDescent="0.2">
      <c r="F37" s="4">
        <v>45</v>
      </c>
      <c r="G37" s="2">
        <v>141000</v>
      </c>
      <c r="I37" s="4">
        <v>143</v>
      </c>
      <c r="J37" s="2">
        <v>166000</v>
      </c>
    </row>
    <row r="38" spans="6:10" x14ac:dyDescent="0.2">
      <c r="F38" s="4">
        <v>46</v>
      </c>
      <c r="G38" s="2">
        <v>319900</v>
      </c>
      <c r="I38" s="4">
        <v>151</v>
      </c>
      <c r="J38" s="2">
        <v>122000</v>
      </c>
    </row>
    <row r="39" spans="6:10" x14ac:dyDescent="0.2">
      <c r="F39" s="4">
        <v>47</v>
      </c>
      <c r="G39" s="2">
        <v>239686</v>
      </c>
      <c r="I39" s="4">
        <v>153</v>
      </c>
      <c r="J39" s="2">
        <v>190000</v>
      </c>
    </row>
    <row r="40" spans="6:10" x14ac:dyDescent="0.2">
      <c r="F40" s="4">
        <v>48</v>
      </c>
      <c r="G40" s="2">
        <v>249700</v>
      </c>
      <c r="I40" s="4">
        <v>159</v>
      </c>
      <c r="J40" s="2">
        <v>254900</v>
      </c>
    </row>
    <row r="41" spans="6:10" x14ac:dyDescent="0.2">
      <c r="F41" s="4">
        <v>49</v>
      </c>
      <c r="G41" s="2">
        <v>113000</v>
      </c>
      <c r="I41" s="4">
        <v>164</v>
      </c>
      <c r="J41" s="2">
        <v>103200</v>
      </c>
    </row>
    <row r="42" spans="6:10" x14ac:dyDescent="0.2">
      <c r="F42" s="4">
        <v>51</v>
      </c>
      <c r="G42" s="2">
        <v>177000</v>
      </c>
      <c r="I42" s="4">
        <v>167</v>
      </c>
      <c r="J42" s="2">
        <v>190000</v>
      </c>
    </row>
    <row r="43" spans="6:10" x14ac:dyDescent="0.2">
      <c r="F43" s="4">
        <v>53</v>
      </c>
      <c r="G43" s="2">
        <v>110000</v>
      </c>
      <c r="I43" s="4">
        <v>176</v>
      </c>
      <c r="J43" s="2">
        <v>243000</v>
      </c>
    </row>
    <row r="44" spans="6:10" x14ac:dyDescent="0.2">
      <c r="F44" s="4">
        <v>54</v>
      </c>
      <c r="G44" s="2">
        <v>385000</v>
      </c>
      <c r="I44" s="4">
        <v>183</v>
      </c>
      <c r="J44" s="2">
        <v>120000</v>
      </c>
    </row>
    <row r="45" spans="6:10" x14ac:dyDescent="0.2">
      <c r="F45" s="4">
        <v>56</v>
      </c>
      <c r="G45" s="2">
        <v>180500</v>
      </c>
      <c r="I45" s="4">
        <v>185</v>
      </c>
      <c r="J45" s="2">
        <v>127000</v>
      </c>
    </row>
    <row r="46" spans="6:10" x14ac:dyDescent="0.2">
      <c r="F46" s="4">
        <v>57</v>
      </c>
      <c r="G46" s="2">
        <v>172500</v>
      </c>
      <c r="I46" s="4">
        <v>186</v>
      </c>
      <c r="J46" s="2">
        <v>475000</v>
      </c>
    </row>
    <row r="47" spans="6:10" x14ac:dyDescent="0.2">
      <c r="F47" s="4">
        <v>58</v>
      </c>
      <c r="G47" s="2">
        <v>196500</v>
      </c>
      <c r="I47" s="4">
        <v>187</v>
      </c>
      <c r="J47" s="2">
        <v>173000</v>
      </c>
    </row>
    <row r="48" spans="6:10" x14ac:dyDescent="0.2">
      <c r="F48" s="4">
        <v>59</v>
      </c>
      <c r="G48" s="2">
        <v>438780</v>
      </c>
      <c r="I48" s="4">
        <v>188</v>
      </c>
      <c r="J48" s="2">
        <v>135000</v>
      </c>
    </row>
    <row r="49" spans="6:10" x14ac:dyDescent="0.2">
      <c r="F49" s="4">
        <v>61</v>
      </c>
      <c r="G49" s="2">
        <v>158000</v>
      </c>
      <c r="I49" s="4">
        <v>198</v>
      </c>
      <c r="J49" s="2">
        <v>235000</v>
      </c>
    </row>
    <row r="50" spans="6:10" x14ac:dyDescent="0.2">
      <c r="F50" s="4">
        <v>62</v>
      </c>
      <c r="G50" s="2">
        <v>101000</v>
      </c>
      <c r="I50" s="4">
        <v>199</v>
      </c>
      <c r="J50" s="2">
        <v>104000</v>
      </c>
    </row>
    <row r="51" spans="6:10" x14ac:dyDescent="0.2">
      <c r="F51" s="4">
        <v>63</v>
      </c>
      <c r="G51" s="2">
        <v>202500</v>
      </c>
      <c r="I51" s="4">
        <v>202</v>
      </c>
      <c r="J51" s="2">
        <v>171500</v>
      </c>
    </row>
    <row r="52" spans="6:10" x14ac:dyDescent="0.2">
      <c r="F52" s="4">
        <v>66</v>
      </c>
      <c r="G52" s="2">
        <v>317000</v>
      </c>
      <c r="I52" s="4">
        <v>205</v>
      </c>
      <c r="J52" s="2">
        <v>110000</v>
      </c>
    </row>
    <row r="53" spans="6:10" x14ac:dyDescent="0.2">
      <c r="F53" s="4">
        <v>67</v>
      </c>
      <c r="G53" s="2">
        <v>180000</v>
      </c>
      <c r="I53" s="4">
        <v>208</v>
      </c>
      <c r="J53" s="2">
        <v>141000</v>
      </c>
    </row>
    <row r="54" spans="6:10" x14ac:dyDescent="0.2">
      <c r="F54" s="4">
        <v>68</v>
      </c>
      <c r="G54" s="2">
        <v>226000</v>
      </c>
      <c r="I54" s="4">
        <v>210</v>
      </c>
      <c r="J54" s="2">
        <v>145000</v>
      </c>
    </row>
    <row r="55" spans="6:10" x14ac:dyDescent="0.2">
      <c r="F55" s="4">
        <v>69</v>
      </c>
      <c r="G55" s="2">
        <v>80000</v>
      </c>
      <c r="I55" s="4">
        <v>215</v>
      </c>
      <c r="J55" s="2">
        <v>161750</v>
      </c>
    </row>
    <row r="56" spans="6:10" x14ac:dyDescent="0.2">
      <c r="F56" s="4">
        <v>70</v>
      </c>
      <c r="G56" s="2">
        <v>225000</v>
      </c>
      <c r="I56" s="4">
        <v>216</v>
      </c>
      <c r="J56" s="2">
        <v>134450</v>
      </c>
    </row>
    <row r="57" spans="6:10" x14ac:dyDescent="0.2">
      <c r="F57" s="4">
        <v>71</v>
      </c>
      <c r="G57" s="2">
        <v>244000</v>
      </c>
      <c r="I57" s="4">
        <v>223</v>
      </c>
      <c r="J57" s="2">
        <v>179900</v>
      </c>
    </row>
    <row r="58" spans="6:10" x14ac:dyDescent="0.2">
      <c r="F58" s="4">
        <v>72</v>
      </c>
      <c r="G58" s="2">
        <v>129500</v>
      </c>
      <c r="I58" s="4">
        <v>229</v>
      </c>
      <c r="J58" s="2">
        <v>125000</v>
      </c>
    </row>
    <row r="59" spans="6:10" x14ac:dyDescent="0.2">
      <c r="F59" s="4">
        <v>73</v>
      </c>
      <c r="G59" s="2">
        <v>185000</v>
      </c>
      <c r="I59" s="4">
        <v>234</v>
      </c>
      <c r="J59" s="2">
        <v>128200</v>
      </c>
    </row>
    <row r="60" spans="6:10" x14ac:dyDescent="0.2">
      <c r="F60" s="4">
        <v>75</v>
      </c>
      <c r="G60" s="2">
        <v>107400</v>
      </c>
      <c r="I60" s="4">
        <v>240</v>
      </c>
      <c r="J60" s="2">
        <v>113000</v>
      </c>
    </row>
    <row r="61" spans="6:10" x14ac:dyDescent="0.2">
      <c r="F61" s="4">
        <v>77</v>
      </c>
      <c r="G61" s="2">
        <v>135750</v>
      </c>
      <c r="I61" s="4">
        <v>251</v>
      </c>
      <c r="J61" s="2">
        <v>76500</v>
      </c>
    </row>
    <row r="62" spans="6:10" x14ac:dyDescent="0.2">
      <c r="F62" s="4">
        <v>79</v>
      </c>
      <c r="G62" s="2">
        <v>136500</v>
      </c>
      <c r="I62" s="4">
        <v>254</v>
      </c>
      <c r="J62" s="2">
        <v>158000</v>
      </c>
    </row>
    <row r="63" spans="6:10" x14ac:dyDescent="0.2">
      <c r="F63" s="4">
        <v>81</v>
      </c>
      <c r="G63" s="2">
        <v>193500</v>
      </c>
      <c r="I63" s="4">
        <v>261</v>
      </c>
      <c r="J63" s="2">
        <v>176000</v>
      </c>
    </row>
    <row r="64" spans="6:10" x14ac:dyDescent="0.2">
      <c r="F64" s="4">
        <v>82</v>
      </c>
      <c r="G64" s="2">
        <v>153500</v>
      </c>
      <c r="I64" s="4">
        <v>263</v>
      </c>
      <c r="J64" s="2">
        <v>151000</v>
      </c>
    </row>
    <row r="65" spans="6:10" x14ac:dyDescent="0.2">
      <c r="F65" s="4">
        <v>83</v>
      </c>
      <c r="G65" s="2">
        <v>245000</v>
      </c>
      <c r="I65" s="4">
        <v>266</v>
      </c>
      <c r="J65" s="2">
        <v>175500</v>
      </c>
    </row>
    <row r="66" spans="6:10" x14ac:dyDescent="0.2">
      <c r="F66" s="4">
        <v>84</v>
      </c>
      <c r="G66" s="2">
        <v>126500</v>
      </c>
      <c r="I66" s="4">
        <v>270</v>
      </c>
      <c r="J66" s="2">
        <v>148000</v>
      </c>
    </row>
    <row r="67" spans="6:10" x14ac:dyDescent="0.2">
      <c r="F67" s="4">
        <v>85</v>
      </c>
      <c r="G67" s="2">
        <v>168500</v>
      </c>
      <c r="I67" s="4">
        <v>274</v>
      </c>
      <c r="J67" s="2">
        <v>139000</v>
      </c>
    </row>
    <row r="68" spans="6:10" x14ac:dyDescent="0.2">
      <c r="F68" s="4">
        <v>86</v>
      </c>
      <c r="G68" s="2">
        <v>260000</v>
      </c>
      <c r="I68" s="4">
        <v>287</v>
      </c>
      <c r="J68" s="2">
        <v>159000</v>
      </c>
    </row>
    <row r="69" spans="6:10" x14ac:dyDescent="0.2">
      <c r="F69" s="4">
        <v>87</v>
      </c>
      <c r="G69" s="2">
        <v>174000</v>
      </c>
      <c r="I69" s="4">
        <v>289</v>
      </c>
      <c r="J69" s="2">
        <v>122000</v>
      </c>
    </row>
    <row r="70" spans="6:10" x14ac:dyDescent="0.2">
      <c r="F70" s="4">
        <v>88</v>
      </c>
      <c r="G70" s="2">
        <v>164500</v>
      </c>
      <c r="I70" s="4">
        <v>296</v>
      </c>
      <c r="J70" s="2">
        <v>142500</v>
      </c>
    </row>
    <row r="71" spans="6:10" x14ac:dyDescent="0.2">
      <c r="F71" s="4">
        <v>90</v>
      </c>
      <c r="G71" s="2">
        <v>123600</v>
      </c>
      <c r="I71" s="4">
        <v>297</v>
      </c>
      <c r="J71" s="2">
        <v>152000</v>
      </c>
    </row>
    <row r="72" spans="6:10" x14ac:dyDescent="0.2">
      <c r="F72" s="4">
        <v>91</v>
      </c>
      <c r="G72" s="2">
        <v>109900</v>
      </c>
      <c r="I72" s="4">
        <v>300</v>
      </c>
      <c r="J72" s="2">
        <v>158500</v>
      </c>
    </row>
    <row r="73" spans="6:10" x14ac:dyDescent="0.2">
      <c r="F73" s="4">
        <v>93</v>
      </c>
      <c r="G73" s="2">
        <v>163500</v>
      </c>
      <c r="I73" s="4">
        <v>304</v>
      </c>
      <c r="J73" s="2">
        <v>149900</v>
      </c>
    </row>
    <row r="74" spans="6:10" x14ac:dyDescent="0.2">
      <c r="F74" s="4">
        <v>94</v>
      </c>
      <c r="G74" s="2">
        <v>133900</v>
      </c>
      <c r="I74" s="4">
        <v>308</v>
      </c>
      <c r="J74" s="2">
        <v>89500</v>
      </c>
    </row>
    <row r="75" spans="6:10" x14ac:dyDescent="0.2">
      <c r="F75" s="4">
        <v>95</v>
      </c>
      <c r="G75" s="2">
        <v>204750</v>
      </c>
      <c r="I75" s="4">
        <v>313</v>
      </c>
      <c r="J75" s="2">
        <v>119900</v>
      </c>
    </row>
    <row r="76" spans="6:10" x14ac:dyDescent="0.2">
      <c r="F76" s="4">
        <v>96</v>
      </c>
      <c r="G76" s="2">
        <v>185000</v>
      </c>
      <c r="I76" s="4">
        <v>317</v>
      </c>
      <c r="J76" s="2">
        <v>260000</v>
      </c>
    </row>
    <row r="77" spans="6:10" x14ac:dyDescent="0.2">
      <c r="F77" s="4">
        <v>97</v>
      </c>
      <c r="G77" s="2">
        <v>214000</v>
      </c>
      <c r="I77" s="4">
        <v>323</v>
      </c>
      <c r="J77" s="2">
        <v>301000</v>
      </c>
    </row>
    <row r="78" spans="6:10" x14ac:dyDescent="0.2">
      <c r="F78" s="4">
        <v>98</v>
      </c>
      <c r="G78" s="2">
        <v>94750</v>
      </c>
      <c r="I78" s="4">
        <v>330</v>
      </c>
      <c r="J78" s="2">
        <v>78000</v>
      </c>
    </row>
    <row r="79" spans="6:10" x14ac:dyDescent="0.2">
      <c r="F79" s="4">
        <v>99</v>
      </c>
      <c r="G79" s="2">
        <v>83000</v>
      </c>
      <c r="I79" s="4">
        <v>358</v>
      </c>
      <c r="J79" s="2">
        <v>134000</v>
      </c>
    </row>
    <row r="80" spans="6:10" x14ac:dyDescent="0.2">
      <c r="F80" s="4">
        <v>100</v>
      </c>
      <c r="G80" s="2">
        <v>128950</v>
      </c>
      <c r="I80" s="4">
        <v>361</v>
      </c>
      <c r="J80" s="2">
        <v>156000</v>
      </c>
    </row>
    <row r="81" spans="6:10" x14ac:dyDescent="0.2">
      <c r="F81" s="4">
        <v>101</v>
      </c>
      <c r="G81" s="2">
        <v>205000</v>
      </c>
      <c r="I81" s="4">
        <v>373</v>
      </c>
      <c r="J81" s="2">
        <v>125000</v>
      </c>
    </row>
    <row r="82" spans="6:10" x14ac:dyDescent="0.2">
      <c r="F82" s="4">
        <v>102</v>
      </c>
      <c r="G82" s="2">
        <v>178000</v>
      </c>
      <c r="I82" s="4">
        <v>374</v>
      </c>
      <c r="J82" s="2">
        <v>123000</v>
      </c>
    </row>
    <row r="83" spans="6:10" x14ac:dyDescent="0.2">
      <c r="F83" s="4">
        <v>103</v>
      </c>
      <c r="G83" s="2">
        <v>118964</v>
      </c>
      <c r="I83" s="4">
        <v>388</v>
      </c>
      <c r="J83" s="2">
        <v>125000</v>
      </c>
    </row>
    <row r="84" spans="6:10" x14ac:dyDescent="0.2">
      <c r="F84" s="4">
        <v>104</v>
      </c>
      <c r="G84" s="2">
        <v>198900</v>
      </c>
      <c r="I84" s="4">
        <v>391</v>
      </c>
      <c r="J84" s="2">
        <v>119000</v>
      </c>
    </row>
    <row r="85" spans="6:10" x14ac:dyDescent="0.2">
      <c r="F85" s="4">
        <v>105</v>
      </c>
      <c r="G85" s="2">
        <v>169500</v>
      </c>
      <c r="I85" s="4">
        <v>393</v>
      </c>
      <c r="J85" s="2">
        <v>106500</v>
      </c>
    </row>
    <row r="86" spans="6:10" x14ac:dyDescent="0.2">
      <c r="F86" s="4">
        <v>106</v>
      </c>
      <c r="G86" s="2">
        <v>250000</v>
      </c>
      <c r="I86" s="4">
        <v>394</v>
      </c>
      <c r="J86" s="2">
        <v>100000</v>
      </c>
    </row>
    <row r="87" spans="6:10" x14ac:dyDescent="0.2">
      <c r="F87" s="4">
        <v>107</v>
      </c>
      <c r="G87" s="2">
        <v>100000</v>
      </c>
      <c r="I87" s="4">
        <v>403</v>
      </c>
      <c r="J87" s="2">
        <v>108000</v>
      </c>
    </row>
    <row r="88" spans="6:10" x14ac:dyDescent="0.2">
      <c r="F88" s="4">
        <v>108</v>
      </c>
      <c r="G88" s="2">
        <v>115000</v>
      </c>
      <c r="I88" s="4">
        <v>406</v>
      </c>
      <c r="J88" s="2">
        <v>150000</v>
      </c>
    </row>
    <row r="89" spans="6:10" x14ac:dyDescent="0.2">
      <c r="F89" s="4">
        <v>109</v>
      </c>
      <c r="G89" s="2">
        <v>115000</v>
      </c>
      <c r="I89" s="4">
        <v>432</v>
      </c>
      <c r="J89" s="2">
        <v>79900</v>
      </c>
    </row>
    <row r="90" spans="6:10" x14ac:dyDescent="0.2">
      <c r="F90" s="4">
        <v>111</v>
      </c>
      <c r="G90" s="2">
        <v>136900</v>
      </c>
      <c r="I90" s="4">
        <v>439</v>
      </c>
      <c r="J90" s="2">
        <v>90350</v>
      </c>
    </row>
    <row r="91" spans="6:10" x14ac:dyDescent="0.2">
      <c r="F91" s="4">
        <v>112</v>
      </c>
      <c r="G91" s="2">
        <v>180000</v>
      </c>
      <c r="I91" s="4">
        <v>440</v>
      </c>
      <c r="J91" s="2">
        <v>110000</v>
      </c>
    </row>
    <row r="92" spans="6:10" x14ac:dyDescent="0.2">
      <c r="F92" s="4">
        <v>113</v>
      </c>
      <c r="G92" s="2">
        <v>383970</v>
      </c>
      <c r="I92" s="4">
        <v>446</v>
      </c>
      <c r="J92" s="2">
        <v>127500</v>
      </c>
    </row>
    <row r="93" spans="6:10" x14ac:dyDescent="0.2">
      <c r="F93" s="4">
        <v>116</v>
      </c>
      <c r="G93" s="2">
        <v>176000</v>
      </c>
      <c r="I93" s="4">
        <v>459</v>
      </c>
      <c r="J93" s="2">
        <v>161000</v>
      </c>
    </row>
    <row r="94" spans="6:10" x14ac:dyDescent="0.2">
      <c r="F94" s="4">
        <v>117</v>
      </c>
      <c r="G94" s="2">
        <v>139000</v>
      </c>
      <c r="I94" s="4">
        <v>462</v>
      </c>
      <c r="J94" s="2">
        <v>155000</v>
      </c>
    </row>
    <row r="95" spans="6:10" x14ac:dyDescent="0.2">
      <c r="F95" s="4">
        <v>118</v>
      </c>
      <c r="G95" s="2">
        <v>155000</v>
      </c>
      <c r="I95" s="4">
        <v>463</v>
      </c>
      <c r="J95" s="2">
        <v>62383</v>
      </c>
    </row>
    <row r="96" spans="6:10" x14ac:dyDescent="0.2">
      <c r="F96" s="4">
        <v>119</v>
      </c>
      <c r="G96" s="2">
        <v>320000</v>
      </c>
      <c r="I96" s="4">
        <v>467</v>
      </c>
      <c r="J96" s="2">
        <v>167000</v>
      </c>
    </row>
    <row r="97" spans="6:10" x14ac:dyDescent="0.2">
      <c r="F97" s="4">
        <v>120</v>
      </c>
      <c r="G97" s="2">
        <v>163990</v>
      </c>
      <c r="I97" s="4">
        <v>480</v>
      </c>
      <c r="J97" s="2">
        <v>89471</v>
      </c>
    </row>
    <row r="98" spans="6:10" x14ac:dyDescent="0.2">
      <c r="F98" s="4">
        <v>121</v>
      </c>
      <c r="G98" s="2">
        <v>180000</v>
      </c>
      <c r="I98" s="4">
        <v>492</v>
      </c>
      <c r="J98" s="2">
        <v>133000</v>
      </c>
    </row>
    <row r="99" spans="6:10" x14ac:dyDescent="0.2">
      <c r="F99" s="4">
        <v>123</v>
      </c>
      <c r="G99" s="2">
        <v>136000</v>
      </c>
      <c r="I99" s="4">
        <v>496</v>
      </c>
      <c r="J99" s="2">
        <v>34900</v>
      </c>
    </row>
    <row r="100" spans="6:10" x14ac:dyDescent="0.2">
      <c r="F100" s="4">
        <v>124</v>
      </c>
      <c r="G100" s="2">
        <v>153900</v>
      </c>
      <c r="I100" s="4">
        <v>498</v>
      </c>
      <c r="J100" s="2">
        <v>184000</v>
      </c>
    </row>
    <row r="101" spans="6:10" x14ac:dyDescent="0.2">
      <c r="F101" s="4">
        <v>125</v>
      </c>
      <c r="G101" s="2">
        <v>181000</v>
      </c>
      <c r="I101" s="4">
        <v>499</v>
      </c>
      <c r="J101" s="2">
        <v>130000</v>
      </c>
    </row>
    <row r="102" spans="6:10" x14ac:dyDescent="0.2">
      <c r="F102" s="4">
        <v>126</v>
      </c>
      <c r="G102" s="2">
        <v>84500</v>
      </c>
      <c r="I102" s="4">
        <v>500</v>
      </c>
      <c r="J102" s="2">
        <v>120000</v>
      </c>
    </row>
    <row r="103" spans="6:10" x14ac:dyDescent="0.2">
      <c r="F103" s="4">
        <v>127</v>
      </c>
      <c r="G103" s="2">
        <v>128000</v>
      </c>
      <c r="I103" s="4">
        <v>503</v>
      </c>
      <c r="J103" s="2">
        <v>140000</v>
      </c>
    </row>
    <row r="104" spans="6:10" x14ac:dyDescent="0.2">
      <c r="F104" s="4">
        <v>128</v>
      </c>
      <c r="G104" s="2">
        <v>87000</v>
      </c>
      <c r="I104" s="4">
        <v>504</v>
      </c>
      <c r="J104" s="2">
        <v>289000</v>
      </c>
    </row>
    <row r="105" spans="6:10" x14ac:dyDescent="0.2">
      <c r="F105" s="4">
        <v>129</v>
      </c>
      <c r="G105" s="2">
        <v>155000</v>
      </c>
      <c r="I105" s="4">
        <v>510</v>
      </c>
      <c r="J105" s="2">
        <v>124500</v>
      </c>
    </row>
    <row r="106" spans="6:10" x14ac:dyDescent="0.2">
      <c r="F106" s="4">
        <v>132</v>
      </c>
      <c r="G106" s="2">
        <v>244000</v>
      </c>
      <c r="I106" s="4">
        <v>515</v>
      </c>
      <c r="J106" s="2">
        <v>96500</v>
      </c>
    </row>
    <row r="107" spans="6:10" x14ac:dyDescent="0.2">
      <c r="F107" s="4">
        <v>133</v>
      </c>
      <c r="G107" s="2">
        <v>150750</v>
      </c>
      <c r="I107" s="4">
        <v>517</v>
      </c>
      <c r="J107" s="2">
        <v>158000</v>
      </c>
    </row>
    <row r="108" spans="6:10" x14ac:dyDescent="0.2">
      <c r="F108" s="4">
        <v>134</v>
      </c>
      <c r="G108" s="2">
        <v>220000</v>
      </c>
      <c r="I108" s="4">
        <v>519</v>
      </c>
      <c r="J108" s="2">
        <v>211000</v>
      </c>
    </row>
    <row r="109" spans="6:10" x14ac:dyDescent="0.2">
      <c r="F109" s="4">
        <v>137</v>
      </c>
      <c r="G109" s="2">
        <v>143000</v>
      </c>
      <c r="I109" s="4">
        <v>520</v>
      </c>
      <c r="J109" s="2">
        <v>234000</v>
      </c>
    </row>
    <row r="110" spans="6:10" x14ac:dyDescent="0.2">
      <c r="F110" s="4">
        <v>138</v>
      </c>
      <c r="G110" s="2">
        <v>171000</v>
      </c>
      <c r="I110" s="4">
        <v>538</v>
      </c>
      <c r="J110" s="2">
        <v>111250</v>
      </c>
    </row>
    <row r="111" spans="6:10" x14ac:dyDescent="0.2">
      <c r="F111" s="4">
        <v>141</v>
      </c>
      <c r="G111" s="2">
        <v>115000</v>
      </c>
      <c r="I111" s="4">
        <v>540</v>
      </c>
      <c r="J111" s="2">
        <v>272000</v>
      </c>
    </row>
    <row r="112" spans="6:10" x14ac:dyDescent="0.2">
      <c r="F112" s="4">
        <v>142</v>
      </c>
      <c r="G112" s="2">
        <v>260000</v>
      </c>
      <c r="I112" s="4">
        <v>549</v>
      </c>
      <c r="J112" s="2">
        <v>125000</v>
      </c>
    </row>
    <row r="113" spans="6:10" x14ac:dyDescent="0.2">
      <c r="F113" s="4">
        <v>144</v>
      </c>
      <c r="G113" s="2">
        <v>204000</v>
      </c>
      <c r="I113" s="4">
        <v>554</v>
      </c>
      <c r="J113" s="2">
        <v>108000</v>
      </c>
    </row>
    <row r="114" spans="6:10" x14ac:dyDescent="0.2">
      <c r="F114" s="4">
        <v>145</v>
      </c>
      <c r="G114" s="2">
        <v>125000</v>
      </c>
      <c r="I114" s="4">
        <v>557</v>
      </c>
      <c r="J114" s="2">
        <v>141000</v>
      </c>
    </row>
    <row r="115" spans="6:10" x14ac:dyDescent="0.2">
      <c r="F115" s="4">
        <v>146</v>
      </c>
      <c r="G115" s="2">
        <v>130000</v>
      </c>
      <c r="I115" s="4">
        <v>575</v>
      </c>
      <c r="J115" s="2">
        <v>139000</v>
      </c>
    </row>
    <row r="116" spans="6:10" x14ac:dyDescent="0.2">
      <c r="F116" s="4">
        <v>147</v>
      </c>
      <c r="G116" s="2">
        <v>105000</v>
      </c>
      <c r="I116" s="4">
        <v>587</v>
      </c>
      <c r="J116" s="2">
        <v>130000</v>
      </c>
    </row>
    <row r="117" spans="6:10" x14ac:dyDescent="0.2">
      <c r="F117" s="4">
        <v>148</v>
      </c>
      <c r="G117" s="2">
        <v>222500</v>
      </c>
      <c r="I117" s="4">
        <v>595</v>
      </c>
      <c r="J117" s="2">
        <v>110000</v>
      </c>
    </row>
    <row r="118" spans="6:10" x14ac:dyDescent="0.2">
      <c r="F118" s="4">
        <v>149</v>
      </c>
      <c r="G118" s="2">
        <v>141000</v>
      </c>
      <c r="I118" s="4">
        <v>600</v>
      </c>
      <c r="J118" s="2">
        <v>151000</v>
      </c>
    </row>
    <row r="119" spans="6:10" x14ac:dyDescent="0.2">
      <c r="F119" s="4">
        <v>150</v>
      </c>
      <c r="G119" s="2">
        <v>115000</v>
      </c>
      <c r="I119" s="4">
        <v>607</v>
      </c>
      <c r="J119" s="2">
        <v>152000</v>
      </c>
    </row>
    <row r="120" spans="6:10" x14ac:dyDescent="0.2">
      <c r="F120" s="4">
        <v>152</v>
      </c>
      <c r="G120" s="2">
        <v>372402</v>
      </c>
      <c r="I120" s="4">
        <v>612</v>
      </c>
      <c r="J120" s="2">
        <v>148000</v>
      </c>
    </row>
    <row r="121" spans="6:10" x14ac:dyDescent="0.2">
      <c r="F121" s="4">
        <v>154</v>
      </c>
      <c r="G121" s="2">
        <v>235000</v>
      </c>
      <c r="I121" s="4">
        <v>616</v>
      </c>
      <c r="J121" s="2">
        <v>137500</v>
      </c>
    </row>
    <row r="122" spans="6:10" x14ac:dyDescent="0.2">
      <c r="F122" s="4">
        <v>155</v>
      </c>
      <c r="G122" s="2">
        <v>125000</v>
      </c>
      <c r="I122" s="4">
        <v>627</v>
      </c>
      <c r="J122" s="2">
        <v>139900</v>
      </c>
    </row>
    <row r="123" spans="6:10" x14ac:dyDescent="0.2">
      <c r="F123" s="4">
        <v>156</v>
      </c>
      <c r="G123" s="2">
        <v>79000</v>
      </c>
      <c r="I123" s="4">
        <v>630</v>
      </c>
      <c r="J123" s="2">
        <v>168500</v>
      </c>
    </row>
    <row r="124" spans="6:10" x14ac:dyDescent="0.2">
      <c r="F124" s="4">
        <v>157</v>
      </c>
      <c r="G124" s="2">
        <v>109500</v>
      </c>
      <c r="I124" s="4">
        <v>631</v>
      </c>
      <c r="J124" s="2">
        <v>124000</v>
      </c>
    </row>
    <row r="125" spans="6:10" x14ac:dyDescent="0.2">
      <c r="F125" s="4">
        <v>158</v>
      </c>
      <c r="G125" s="2">
        <v>269500</v>
      </c>
      <c r="I125" s="4">
        <v>635</v>
      </c>
      <c r="J125" s="2">
        <v>144000</v>
      </c>
    </row>
    <row r="126" spans="6:10" x14ac:dyDescent="0.2">
      <c r="F126" s="4">
        <v>160</v>
      </c>
      <c r="G126" s="2">
        <v>320000</v>
      </c>
      <c r="I126" s="4">
        <v>639</v>
      </c>
      <c r="J126" s="2">
        <v>85000</v>
      </c>
    </row>
    <row r="127" spans="6:10" x14ac:dyDescent="0.2">
      <c r="F127" s="4">
        <v>161</v>
      </c>
      <c r="G127" s="2">
        <v>162500</v>
      </c>
      <c r="I127" s="4">
        <v>643</v>
      </c>
      <c r="J127" s="2">
        <v>345000</v>
      </c>
    </row>
    <row r="128" spans="6:10" x14ac:dyDescent="0.2">
      <c r="F128" s="4">
        <v>162</v>
      </c>
      <c r="G128" s="2">
        <v>412500</v>
      </c>
      <c r="I128" s="4">
        <v>644</v>
      </c>
      <c r="J128" s="2">
        <v>152000</v>
      </c>
    </row>
    <row r="129" spans="6:10" x14ac:dyDescent="0.2">
      <c r="F129" s="4">
        <v>163</v>
      </c>
      <c r="G129" s="2">
        <v>220000</v>
      </c>
      <c r="I129" s="4">
        <v>650</v>
      </c>
      <c r="J129" s="2">
        <v>84500</v>
      </c>
    </row>
    <row r="130" spans="6:10" x14ac:dyDescent="0.2">
      <c r="F130" s="4">
        <v>165</v>
      </c>
      <c r="G130" s="2">
        <v>152000</v>
      </c>
      <c r="I130" s="4">
        <v>652</v>
      </c>
      <c r="J130" s="2">
        <v>108000</v>
      </c>
    </row>
    <row r="131" spans="6:10" x14ac:dyDescent="0.2">
      <c r="F131" s="4">
        <v>166</v>
      </c>
      <c r="G131" s="2">
        <v>127500</v>
      </c>
      <c r="I131" s="4">
        <v>654</v>
      </c>
      <c r="J131" s="2">
        <v>135000</v>
      </c>
    </row>
    <row r="132" spans="6:10" x14ac:dyDescent="0.2">
      <c r="F132" s="4">
        <v>168</v>
      </c>
      <c r="G132" s="2">
        <v>325624</v>
      </c>
      <c r="I132" s="4">
        <v>657</v>
      </c>
      <c r="J132" s="2">
        <v>145500</v>
      </c>
    </row>
    <row r="133" spans="6:10" x14ac:dyDescent="0.2">
      <c r="F133" s="4">
        <v>169</v>
      </c>
      <c r="G133" s="2">
        <v>183500</v>
      </c>
      <c r="I133" s="4">
        <v>658</v>
      </c>
      <c r="J133" s="2">
        <v>149000</v>
      </c>
    </row>
    <row r="134" spans="6:10" x14ac:dyDescent="0.2">
      <c r="F134" s="4">
        <v>170</v>
      </c>
      <c r="G134" s="2">
        <v>228000</v>
      </c>
      <c r="I134" s="4">
        <v>660</v>
      </c>
      <c r="J134" s="2">
        <v>167000</v>
      </c>
    </row>
    <row r="135" spans="6:10" x14ac:dyDescent="0.2">
      <c r="F135" s="4">
        <v>171</v>
      </c>
      <c r="G135" s="2">
        <v>128500</v>
      </c>
      <c r="I135" s="4">
        <v>664</v>
      </c>
      <c r="J135" s="2">
        <v>137500</v>
      </c>
    </row>
    <row r="136" spans="6:10" x14ac:dyDescent="0.2">
      <c r="F136" s="4">
        <v>172</v>
      </c>
      <c r="G136" s="2">
        <v>215000</v>
      </c>
      <c r="I136" s="4">
        <v>695</v>
      </c>
      <c r="J136" s="2">
        <v>141500</v>
      </c>
    </row>
    <row r="137" spans="6:10" x14ac:dyDescent="0.2">
      <c r="F137" s="4">
        <v>173</v>
      </c>
      <c r="G137" s="2">
        <v>239000</v>
      </c>
      <c r="I137" s="4">
        <v>699</v>
      </c>
      <c r="J137" s="2">
        <v>138500</v>
      </c>
    </row>
    <row r="138" spans="6:10" x14ac:dyDescent="0.2">
      <c r="F138" s="4">
        <v>174</v>
      </c>
      <c r="G138" s="2">
        <v>163000</v>
      </c>
      <c r="I138" s="4">
        <v>704</v>
      </c>
      <c r="J138" s="2">
        <v>140000</v>
      </c>
    </row>
    <row r="139" spans="6:10" x14ac:dyDescent="0.2">
      <c r="F139" s="4">
        <v>175</v>
      </c>
      <c r="G139" s="2">
        <v>184000</v>
      </c>
      <c r="I139" s="4">
        <v>710</v>
      </c>
      <c r="J139" s="2">
        <v>109900</v>
      </c>
    </row>
    <row r="140" spans="6:10" x14ac:dyDescent="0.2">
      <c r="F140" s="4">
        <v>177</v>
      </c>
      <c r="G140" s="2">
        <v>211000</v>
      </c>
      <c r="I140" s="4">
        <v>716</v>
      </c>
      <c r="J140" s="2">
        <v>165000</v>
      </c>
    </row>
    <row r="141" spans="6:10" x14ac:dyDescent="0.2">
      <c r="F141" s="4">
        <v>178</v>
      </c>
      <c r="G141" s="2">
        <v>172500</v>
      </c>
      <c r="I141" s="4">
        <v>718</v>
      </c>
      <c r="J141" s="2">
        <v>157000</v>
      </c>
    </row>
    <row r="142" spans="6:10" x14ac:dyDescent="0.2">
      <c r="F142" s="4">
        <v>179</v>
      </c>
      <c r="G142" s="2">
        <v>501837</v>
      </c>
      <c r="I142" s="4">
        <v>734</v>
      </c>
      <c r="J142" s="2">
        <v>131400</v>
      </c>
    </row>
    <row r="143" spans="6:10" x14ac:dyDescent="0.2">
      <c r="F143" s="4">
        <v>180</v>
      </c>
      <c r="G143" s="2">
        <v>100000</v>
      </c>
      <c r="I143" s="4">
        <v>741</v>
      </c>
      <c r="J143" s="2">
        <v>132000</v>
      </c>
    </row>
    <row r="144" spans="6:10" x14ac:dyDescent="0.2">
      <c r="F144" s="4">
        <v>181</v>
      </c>
      <c r="G144" s="2">
        <v>177000</v>
      </c>
      <c r="I144" s="4">
        <v>742</v>
      </c>
      <c r="J144" s="2">
        <v>142000</v>
      </c>
    </row>
    <row r="145" spans="6:10" x14ac:dyDescent="0.2">
      <c r="F145" s="4">
        <v>182</v>
      </c>
      <c r="G145" s="2">
        <v>200100</v>
      </c>
      <c r="I145" s="4">
        <v>743</v>
      </c>
      <c r="J145" s="2">
        <v>179000</v>
      </c>
    </row>
    <row r="146" spans="6:10" x14ac:dyDescent="0.2">
      <c r="F146" s="4">
        <v>184</v>
      </c>
      <c r="G146" s="2">
        <v>200000</v>
      </c>
      <c r="I146" s="4">
        <v>758</v>
      </c>
      <c r="J146" s="2">
        <v>158900</v>
      </c>
    </row>
    <row r="147" spans="6:10" x14ac:dyDescent="0.2">
      <c r="F147" s="4">
        <v>189</v>
      </c>
      <c r="G147" s="2">
        <v>153337</v>
      </c>
      <c r="I147" s="4">
        <v>767</v>
      </c>
      <c r="J147" s="2">
        <v>196500</v>
      </c>
    </row>
    <row r="148" spans="6:10" x14ac:dyDescent="0.2">
      <c r="F148" s="4">
        <v>190</v>
      </c>
      <c r="G148" s="2">
        <v>286000</v>
      </c>
      <c r="I148" s="4">
        <v>773</v>
      </c>
      <c r="J148" s="2">
        <v>107000</v>
      </c>
    </row>
    <row r="149" spans="6:10" x14ac:dyDescent="0.2">
      <c r="F149" s="4">
        <v>191</v>
      </c>
      <c r="G149" s="2">
        <v>315000</v>
      </c>
      <c r="I149" s="4">
        <v>778</v>
      </c>
      <c r="J149" s="2">
        <v>142500</v>
      </c>
    </row>
    <row r="150" spans="6:10" x14ac:dyDescent="0.2">
      <c r="F150" s="4">
        <v>192</v>
      </c>
      <c r="G150" s="2">
        <v>184000</v>
      </c>
      <c r="I150" s="4">
        <v>796</v>
      </c>
      <c r="J150" s="2">
        <v>171000</v>
      </c>
    </row>
    <row r="151" spans="6:10" x14ac:dyDescent="0.2">
      <c r="F151" s="4">
        <v>193</v>
      </c>
      <c r="G151" s="2">
        <v>192000</v>
      </c>
      <c r="I151" s="4">
        <v>797</v>
      </c>
      <c r="J151" s="2">
        <v>143500</v>
      </c>
    </row>
    <row r="152" spans="6:10" x14ac:dyDescent="0.2">
      <c r="F152" s="4">
        <v>194</v>
      </c>
      <c r="G152" s="2">
        <v>130000</v>
      </c>
      <c r="I152" s="4">
        <v>800</v>
      </c>
      <c r="J152" s="2">
        <v>175000</v>
      </c>
    </row>
    <row r="153" spans="6:10" x14ac:dyDescent="0.2">
      <c r="F153" s="4">
        <v>195</v>
      </c>
      <c r="G153" s="2">
        <v>127000</v>
      </c>
      <c r="I153" s="4">
        <v>805</v>
      </c>
      <c r="J153" s="2">
        <v>118000</v>
      </c>
    </row>
    <row r="154" spans="6:10" x14ac:dyDescent="0.2">
      <c r="F154" s="4">
        <v>196</v>
      </c>
      <c r="G154" s="2">
        <v>148500</v>
      </c>
      <c r="I154" s="4">
        <v>809</v>
      </c>
      <c r="J154" s="2">
        <v>159950</v>
      </c>
    </row>
    <row r="155" spans="6:10" x14ac:dyDescent="0.2">
      <c r="F155" s="4">
        <v>197</v>
      </c>
      <c r="G155" s="2">
        <v>311872</v>
      </c>
      <c r="I155" s="4">
        <v>810</v>
      </c>
      <c r="J155" s="2">
        <v>106000</v>
      </c>
    </row>
    <row r="156" spans="6:10" x14ac:dyDescent="0.2">
      <c r="F156" s="4">
        <v>200</v>
      </c>
      <c r="G156" s="2">
        <v>274900</v>
      </c>
      <c r="I156" s="4">
        <v>811</v>
      </c>
      <c r="J156" s="2">
        <v>181000</v>
      </c>
    </row>
    <row r="157" spans="6:10" x14ac:dyDescent="0.2">
      <c r="F157" s="4">
        <v>201</v>
      </c>
      <c r="G157" s="2">
        <v>140000</v>
      </c>
      <c r="I157" s="4">
        <v>819</v>
      </c>
      <c r="J157" s="2">
        <v>155000</v>
      </c>
    </row>
    <row r="158" spans="6:10" x14ac:dyDescent="0.2">
      <c r="F158" s="4">
        <v>203</v>
      </c>
      <c r="G158" s="2">
        <v>112000</v>
      </c>
      <c r="I158" s="4">
        <v>824</v>
      </c>
      <c r="J158" s="2">
        <v>139500</v>
      </c>
    </row>
    <row r="159" spans="6:10" x14ac:dyDescent="0.2">
      <c r="F159" s="4">
        <v>204</v>
      </c>
      <c r="G159" s="2">
        <v>149000</v>
      </c>
      <c r="I159" s="4">
        <v>835</v>
      </c>
      <c r="J159" s="2">
        <v>139950</v>
      </c>
    </row>
    <row r="160" spans="6:10" x14ac:dyDescent="0.2">
      <c r="F160" s="4">
        <v>206</v>
      </c>
      <c r="G160" s="2">
        <v>180500</v>
      </c>
      <c r="I160" s="4">
        <v>837</v>
      </c>
      <c r="J160" s="2">
        <v>153500</v>
      </c>
    </row>
    <row r="161" spans="6:10" x14ac:dyDescent="0.2">
      <c r="F161" s="4">
        <v>207</v>
      </c>
      <c r="G161" s="2">
        <v>143900</v>
      </c>
      <c r="I161" s="4">
        <v>843</v>
      </c>
      <c r="J161" s="2">
        <v>174900</v>
      </c>
    </row>
    <row r="162" spans="6:10" x14ac:dyDescent="0.2">
      <c r="F162" s="4">
        <v>209</v>
      </c>
      <c r="G162" s="2">
        <v>277000</v>
      </c>
      <c r="I162" s="4">
        <v>853</v>
      </c>
      <c r="J162" s="2">
        <v>164000</v>
      </c>
    </row>
    <row r="163" spans="6:10" x14ac:dyDescent="0.2">
      <c r="F163" s="4">
        <v>211</v>
      </c>
      <c r="G163" s="2">
        <v>98000</v>
      </c>
      <c r="I163" s="4">
        <v>854</v>
      </c>
      <c r="J163" s="2">
        <v>158000</v>
      </c>
    </row>
    <row r="164" spans="6:10" x14ac:dyDescent="0.2">
      <c r="F164" s="4">
        <v>212</v>
      </c>
      <c r="G164" s="2">
        <v>186000</v>
      </c>
      <c r="I164" s="4">
        <v>857</v>
      </c>
      <c r="J164" s="2">
        <v>147000</v>
      </c>
    </row>
    <row r="165" spans="6:10" x14ac:dyDescent="0.2">
      <c r="F165" s="4">
        <v>213</v>
      </c>
      <c r="G165" s="2">
        <v>252678</v>
      </c>
      <c r="I165" s="4">
        <v>859</v>
      </c>
      <c r="J165" s="2">
        <v>152000</v>
      </c>
    </row>
    <row r="166" spans="6:10" x14ac:dyDescent="0.2">
      <c r="F166" s="4">
        <v>214</v>
      </c>
      <c r="G166" s="2">
        <v>156000</v>
      </c>
      <c r="I166" s="4">
        <v>861</v>
      </c>
      <c r="J166" s="2">
        <v>189950</v>
      </c>
    </row>
    <row r="167" spans="6:10" x14ac:dyDescent="0.2">
      <c r="F167" s="4">
        <v>217</v>
      </c>
      <c r="G167" s="2">
        <v>210000</v>
      </c>
      <c r="I167" s="4">
        <v>863</v>
      </c>
      <c r="J167" s="2">
        <v>152000</v>
      </c>
    </row>
    <row r="168" spans="6:10" x14ac:dyDescent="0.2">
      <c r="F168" s="4">
        <v>218</v>
      </c>
      <c r="G168" s="2">
        <v>107000</v>
      </c>
      <c r="I168" s="4">
        <v>864</v>
      </c>
      <c r="J168" s="2">
        <v>132500</v>
      </c>
    </row>
    <row r="169" spans="6:10" x14ac:dyDescent="0.2">
      <c r="F169" s="4">
        <v>219</v>
      </c>
      <c r="G169" s="2">
        <v>311500</v>
      </c>
      <c r="I169" s="4">
        <v>866</v>
      </c>
      <c r="J169" s="2">
        <v>148500</v>
      </c>
    </row>
    <row r="170" spans="6:10" x14ac:dyDescent="0.2">
      <c r="F170" s="4">
        <v>220</v>
      </c>
      <c r="G170" s="2">
        <v>167240</v>
      </c>
      <c r="I170" s="4">
        <v>870</v>
      </c>
      <c r="J170" s="2">
        <v>236000</v>
      </c>
    </row>
    <row r="171" spans="6:10" x14ac:dyDescent="0.2">
      <c r="F171" s="4">
        <v>221</v>
      </c>
      <c r="G171" s="2">
        <v>204900</v>
      </c>
      <c r="I171" s="4">
        <v>873</v>
      </c>
      <c r="J171" s="2">
        <v>116000</v>
      </c>
    </row>
    <row r="172" spans="6:10" x14ac:dyDescent="0.2">
      <c r="F172" s="4">
        <v>222</v>
      </c>
      <c r="G172" s="2">
        <v>200000</v>
      </c>
      <c r="I172" s="4">
        <v>879</v>
      </c>
      <c r="J172" s="2">
        <v>148000</v>
      </c>
    </row>
    <row r="173" spans="6:10" x14ac:dyDescent="0.2">
      <c r="F173" s="4">
        <v>224</v>
      </c>
      <c r="G173" s="2">
        <v>97000</v>
      </c>
      <c r="I173" s="4">
        <v>880</v>
      </c>
      <c r="J173" s="2">
        <v>136500</v>
      </c>
    </row>
    <row r="174" spans="6:10" x14ac:dyDescent="0.2">
      <c r="F174" s="4">
        <v>225</v>
      </c>
      <c r="G174" s="2">
        <v>386250</v>
      </c>
      <c r="I174" s="4">
        <v>883</v>
      </c>
      <c r="J174" s="2">
        <v>178000</v>
      </c>
    </row>
    <row r="175" spans="6:10" x14ac:dyDescent="0.2">
      <c r="F175" s="4">
        <v>226</v>
      </c>
      <c r="G175" s="2">
        <v>112000</v>
      </c>
      <c r="I175" s="4">
        <v>885</v>
      </c>
      <c r="J175" s="2">
        <v>100000</v>
      </c>
    </row>
    <row r="176" spans="6:10" x14ac:dyDescent="0.2">
      <c r="F176" s="4">
        <v>227</v>
      </c>
      <c r="G176" s="2">
        <v>290000</v>
      </c>
      <c r="I176" s="4">
        <v>891</v>
      </c>
      <c r="J176" s="2">
        <v>122900</v>
      </c>
    </row>
    <row r="177" spans="6:10" x14ac:dyDescent="0.2">
      <c r="F177" s="4">
        <v>228</v>
      </c>
      <c r="G177" s="2">
        <v>106000</v>
      </c>
      <c r="I177" s="4">
        <v>893</v>
      </c>
      <c r="J177" s="2">
        <v>154500</v>
      </c>
    </row>
    <row r="178" spans="6:10" x14ac:dyDescent="0.2">
      <c r="F178" s="4">
        <v>230</v>
      </c>
      <c r="G178" s="2">
        <v>192500</v>
      </c>
      <c r="I178" s="4">
        <v>894</v>
      </c>
      <c r="J178" s="2">
        <v>165000</v>
      </c>
    </row>
    <row r="179" spans="6:10" x14ac:dyDescent="0.2">
      <c r="F179" s="4">
        <v>231</v>
      </c>
      <c r="G179" s="2">
        <v>148000</v>
      </c>
      <c r="I179" s="4">
        <v>905</v>
      </c>
      <c r="J179" s="2">
        <v>125500</v>
      </c>
    </row>
    <row r="180" spans="6:10" x14ac:dyDescent="0.2">
      <c r="F180" s="4">
        <v>232</v>
      </c>
      <c r="G180" s="2">
        <v>403000</v>
      </c>
      <c r="I180" s="4">
        <v>906</v>
      </c>
      <c r="J180" s="2">
        <v>128000</v>
      </c>
    </row>
    <row r="181" spans="6:10" x14ac:dyDescent="0.2">
      <c r="F181" s="4">
        <v>233</v>
      </c>
      <c r="G181" s="2">
        <v>94500</v>
      </c>
      <c r="I181" s="4">
        <v>909</v>
      </c>
      <c r="J181" s="2">
        <v>131000</v>
      </c>
    </row>
    <row r="182" spans="6:10" x14ac:dyDescent="0.2">
      <c r="F182" s="4">
        <v>235</v>
      </c>
      <c r="G182" s="2">
        <v>216500</v>
      </c>
      <c r="I182" s="4">
        <v>913</v>
      </c>
      <c r="J182" s="2">
        <v>88000</v>
      </c>
    </row>
    <row r="183" spans="6:10" x14ac:dyDescent="0.2">
      <c r="F183" s="4">
        <v>236</v>
      </c>
      <c r="G183" s="2">
        <v>89500</v>
      </c>
      <c r="I183" s="4">
        <v>919</v>
      </c>
      <c r="J183" s="2">
        <v>238000</v>
      </c>
    </row>
    <row r="184" spans="6:10" x14ac:dyDescent="0.2">
      <c r="F184" s="4">
        <v>237</v>
      </c>
      <c r="G184" s="2">
        <v>185500</v>
      </c>
      <c r="I184" s="4">
        <v>922</v>
      </c>
      <c r="J184" s="2">
        <v>145900</v>
      </c>
    </row>
    <row r="185" spans="6:10" x14ac:dyDescent="0.2">
      <c r="F185" s="4">
        <v>238</v>
      </c>
      <c r="G185" s="2">
        <v>194500</v>
      </c>
      <c r="I185" s="4">
        <v>928</v>
      </c>
      <c r="J185" s="2">
        <v>176000</v>
      </c>
    </row>
    <row r="186" spans="6:10" x14ac:dyDescent="0.2">
      <c r="F186" s="4">
        <v>239</v>
      </c>
      <c r="G186" s="2">
        <v>318000</v>
      </c>
      <c r="I186" s="4">
        <v>932</v>
      </c>
      <c r="J186" s="2">
        <v>117500</v>
      </c>
    </row>
    <row r="187" spans="6:10" x14ac:dyDescent="0.2">
      <c r="F187" s="4">
        <v>241</v>
      </c>
      <c r="G187" s="2">
        <v>262500</v>
      </c>
      <c r="I187" s="4">
        <v>942</v>
      </c>
      <c r="J187" s="2">
        <v>214000</v>
      </c>
    </row>
    <row r="188" spans="6:10" x14ac:dyDescent="0.2">
      <c r="F188" s="4">
        <v>242</v>
      </c>
      <c r="G188" s="2">
        <v>110500</v>
      </c>
      <c r="I188" s="4">
        <v>946</v>
      </c>
      <c r="J188" s="2">
        <v>124900</v>
      </c>
    </row>
    <row r="189" spans="6:10" x14ac:dyDescent="0.2">
      <c r="F189" s="4">
        <v>243</v>
      </c>
      <c r="G189" s="2">
        <v>79000</v>
      </c>
      <c r="I189" s="4">
        <v>952</v>
      </c>
      <c r="J189" s="2">
        <v>119900</v>
      </c>
    </row>
    <row r="190" spans="6:10" x14ac:dyDescent="0.2">
      <c r="F190" s="4">
        <v>244</v>
      </c>
      <c r="G190" s="2">
        <v>120000</v>
      </c>
      <c r="I190" s="4">
        <v>953</v>
      </c>
      <c r="J190" s="2">
        <v>133900</v>
      </c>
    </row>
    <row r="191" spans="6:10" x14ac:dyDescent="0.2">
      <c r="F191" s="4">
        <v>245</v>
      </c>
      <c r="G191" s="2">
        <v>205000</v>
      </c>
      <c r="I191" s="4">
        <v>954</v>
      </c>
      <c r="J191" s="2">
        <v>172000</v>
      </c>
    </row>
    <row r="192" spans="6:10" x14ac:dyDescent="0.2">
      <c r="F192" s="4">
        <v>246</v>
      </c>
      <c r="G192" s="2">
        <v>241500</v>
      </c>
      <c r="I192" s="4">
        <v>957</v>
      </c>
      <c r="J192" s="2">
        <v>124000</v>
      </c>
    </row>
    <row r="193" spans="6:10" x14ac:dyDescent="0.2">
      <c r="F193" s="4">
        <v>247</v>
      </c>
      <c r="G193" s="2">
        <v>137000</v>
      </c>
      <c r="I193" s="4">
        <v>969</v>
      </c>
      <c r="J193" s="2">
        <v>37900</v>
      </c>
    </row>
    <row r="194" spans="6:10" x14ac:dyDescent="0.2">
      <c r="F194" s="4">
        <v>248</v>
      </c>
      <c r="G194" s="2">
        <v>140000</v>
      </c>
      <c r="I194" s="4">
        <v>975</v>
      </c>
      <c r="J194" s="2">
        <v>167500</v>
      </c>
    </row>
    <row r="195" spans="6:10" x14ac:dyDescent="0.2">
      <c r="F195" s="4">
        <v>249</v>
      </c>
      <c r="G195" s="2">
        <v>180000</v>
      </c>
      <c r="I195" s="4">
        <v>980</v>
      </c>
      <c r="J195" s="2">
        <v>139000</v>
      </c>
    </row>
    <row r="196" spans="6:10" x14ac:dyDescent="0.2">
      <c r="F196" s="4">
        <v>250</v>
      </c>
      <c r="G196" s="2">
        <v>277000</v>
      </c>
      <c r="I196" s="4">
        <v>993</v>
      </c>
      <c r="J196" s="2">
        <v>187000</v>
      </c>
    </row>
    <row r="197" spans="6:10" x14ac:dyDescent="0.2">
      <c r="F197" s="4">
        <v>252</v>
      </c>
      <c r="G197" s="2">
        <v>235000</v>
      </c>
      <c r="I197" s="4">
        <v>996</v>
      </c>
      <c r="J197" s="2">
        <v>121600</v>
      </c>
    </row>
    <row r="198" spans="6:10" x14ac:dyDescent="0.2">
      <c r="F198" s="4">
        <v>253</v>
      </c>
      <c r="G198" s="2">
        <v>173000</v>
      </c>
      <c r="I198" s="4">
        <v>1026</v>
      </c>
      <c r="J198" s="2">
        <v>112500</v>
      </c>
    </row>
    <row r="199" spans="6:10" x14ac:dyDescent="0.2">
      <c r="F199" s="4">
        <v>255</v>
      </c>
      <c r="G199" s="2">
        <v>145000</v>
      </c>
      <c r="I199" s="4">
        <v>1035</v>
      </c>
      <c r="J199" s="2">
        <v>119750</v>
      </c>
    </row>
    <row r="200" spans="6:10" x14ac:dyDescent="0.2">
      <c r="F200" s="4">
        <v>256</v>
      </c>
      <c r="G200" s="2">
        <v>230000</v>
      </c>
      <c r="I200" s="4">
        <v>1041</v>
      </c>
      <c r="J200" s="2">
        <v>155000</v>
      </c>
    </row>
    <row r="201" spans="6:10" x14ac:dyDescent="0.2">
      <c r="F201" s="4">
        <v>257</v>
      </c>
      <c r="G201" s="2">
        <v>207500</v>
      </c>
      <c r="I201" s="4">
        <v>1045</v>
      </c>
      <c r="J201" s="2">
        <v>278000</v>
      </c>
    </row>
    <row r="202" spans="6:10" x14ac:dyDescent="0.2">
      <c r="F202" s="4">
        <v>258</v>
      </c>
      <c r="G202" s="2">
        <v>220000</v>
      </c>
      <c r="I202" s="4">
        <v>1049</v>
      </c>
      <c r="J202" s="2">
        <v>115000</v>
      </c>
    </row>
    <row r="203" spans="6:10" x14ac:dyDescent="0.2">
      <c r="F203" s="4">
        <v>259</v>
      </c>
      <c r="G203" s="2">
        <v>231500</v>
      </c>
      <c r="I203" s="4">
        <v>1053</v>
      </c>
      <c r="J203" s="2">
        <v>165000</v>
      </c>
    </row>
    <row r="204" spans="6:10" x14ac:dyDescent="0.2">
      <c r="F204" s="4">
        <v>260</v>
      </c>
      <c r="G204" s="2">
        <v>97000</v>
      </c>
      <c r="I204" s="4">
        <v>1056</v>
      </c>
      <c r="J204" s="2">
        <v>180000</v>
      </c>
    </row>
    <row r="205" spans="6:10" x14ac:dyDescent="0.2">
      <c r="F205" s="4">
        <v>262</v>
      </c>
      <c r="G205" s="2">
        <v>276000</v>
      </c>
      <c r="I205" s="4">
        <v>1064</v>
      </c>
      <c r="J205" s="2">
        <v>110500</v>
      </c>
    </row>
    <row r="206" spans="6:10" x14ac:dyDescent="0.2">
      <c r="F206" s="4">
        <v>264</v>
      </c>
      <c r="G206" s="2">
        <v>130000</v>
      </c>
      <c r="I206" s="4">
        <v>1065</v>
      </c>
      <c r="J206" s="2">
        <v>154000</v>
      </c>
    </row>
    <row r="207" spans="6:10" x14ac:dyDescent="0.2">
      <c r="F207" s="4">
        <v>265</v>
      </c>
      <c r="G207" s="2">
        <v>73000</v>
      </c>
      <c r="I207" s="4">
        <v>1069</v>
      </c>
      <c r="J207" s="2">
        <v>151400</v>
      </c>
    </row>
    <row r="208" spans="6:10" x14ac:dyDescent="0.2">
      <c r="F208" s="4">
        <v>267</v>
      </c>
      <c r="G208" s="2">
        <v>185000</v>
      </c>
      <c r="I208" s="4">
        <v>1074</v>
      </c>
      <c r="J208" s="2">
        <v>159500</v>
      </c>
    </row>
    <row r="209" spans="6:10" x14ac:dyDescent="0.2">
      <c r="F209" s="4">
        <v>268</v>
      </c>
      <c r="G209" s="2">
        <v>179500</v>
      </c>
      <c r="I209" s="4">
        <v>1082</v>
      </c>
      <c r="J209" s="2">
        <v>133000</v>
      </c>
    </row>
    <row r="210" spans="6:10" x14ac:dyDescent="0.2">
      <c r="F210" s="4">
        <v>269</v>
      </c>
      <c r="G210" s="2">
        <v>120500</v>
      </c>
      <c r="I210" s="4">
        <v>1084</v>
      </c>
      <c r="J210" s="2">
        <v>160000</v>
      </c>
    </row>
    <row r="211" spans="6:10" x14ac:dyDescent="0.2">
      <c r="F211" s="4">
        <v>271</v>
      </c>
      <c r="G211" s="2">
        <v>266000</v>
      </c>
      <c r="I211" s="4">
        <v>1094</v>
      </c>
      <c r="J211" s="2">
        <v>146000</v>
      </c>
    </row>
    <row r="212" spans="6:10" x14ac:dyDescent="0.2">
      <c r="F212" s="4">
        <v>272</v>
      </c>
      <c r="G212" s="2">
        <v>241500</v>
      </c>
      <c r="I212" s="4">
        <v>1103</v>
      </c>
      <c r="J212" s="2">
        <v>135000</v>
      </c>
    </row>
    <row r="213" spans="6:10" x14ac:dyDescent="0.2">
      <c r="F213" s="4">
        <v>273</v>
      </c>
      <c r="G213" s="2">
        <v>290000</v>
      </c>
      <c r="I213" s="4">
        <v>1115</v>
      </c>
      <c r="J213" s="2">
        <v>117000</v>
      </c>
    </row>
    <row r="214" spans="6:10" x14ac:dyDescent="0.2">
      <c r="F214" s="4">
        <v>275</v>
      </c>
      <c r="G214" s="2">
        <v>124500</v>
      </c>
      <c r="I214" s="4">
        <v>1120</v>
      </c>
      <c r="J214" s="2">
        <v>133700</v>
      </c>
    </row>
    <row r="215" spans="6:10" x14ac:dyDescent="0.2">
      <c r="F215" s="4">
        <v>276</v>
      </c>
      <c r="G215" s="2">
        <v>205000</v>
      </c>
      <c r="I215" s="4">
        <v>1121</v>
      </c>
      <c r="J215" s="2">
        <v>118400</v>
      </c>
    </row>
    <row r="216" spans="6:10" x14ac:dyDescent="0.2">
      <c r="F216" s="4">
        <v>277</v>
      </c>
      <c r="G216" s="2">
        <v>201000</v>
      </c>
      <c r="I216" s="4">
        <v>1123</v>
      </c>
      <c r="J216" s="2">
        <v>112000</v>
      </c>
    </row>
    <row r="217" spans="6:10" x14ac:dyDescent="0.2">
      <c r="F217" s="4">
        <v>278</v>
      </c>
      <c r="G217" s="2">
        <v>141000</v>
      </c>
      <c r="I217" s="4">
        <v>1131</v>
      </c>
      <c r="J217" s="2">
        <v>135000</v>
      </c>
    </row>
    <row r="218" spans="6:10" x14ac:dyDescent="0.2">
      <c r="F218" s="4">
        <v>279</v>
      </c>
      <c r="G218" s="2">
        <v>415298</v>
      </c>
      <c r="I218" s="4">
        <v>1132</v>
      </c>
      <c r="J218" s="2">
        <v>93500</v>
      </c>
    </row>
    <row r="219" spans="6:10" x14ac:dyDescent="0.2">
      <c r="F219" s="4">
        <v>280</v>
      </c>
      <c r="G219" s="2">
        <v>192000</v>
      </c>
      <c r="I219" s="4">
        <v>1145</v>
      </c>
      <c r="J219" s="2">
        <v>80000</v>
      </c>
    </row>
    <row r="220" spans="6:10" x14ac:dyDescent="0.2">
      <c r="F220" s="4">
        <v>281</v>
      </c>
      <c r="G220" s="2">
        <v>228500</v>
      </c>
      <c r="I220" s="4">
        <v>1151</v>
      </c>
      <c r="J220" s="2">
        <v>124000</v>
      </c>
    </row>
    <row r="221" spans="6:10" x14ac:dyDescent="0.2">
      <c r="F221" s="4">
        <v>282</v>
      </c>
      <c r="G221" s="2">
        <v>185000</v>
      </c>
      <c r="I221" s="4">
        <v>1155</v>
      </c>
      <c r="J221" s="2">
        <v>201800</v>
      </c>
    </row>
    <row r="222" spans="6:10" x14ac:dyDescent="0.2">
      <c r="F222" s="4">
        <v>283</v>
      </c>
      <c r="G222" s="2">
        <v>207500</v>
      </c>
      <c r="I222" s="4">
        <v>1157</v>
      </c>
      <c r="J222" s="2">
        <v>179900</v>
      </c>
    </row>
    <row r="223" spans="6:10" x14ac:dyDescent="0.2">
      <c r="F223" s="4">
        <v>284</v>
      </c>
      <c r="G223" s="2">
        <v>244600</v>
      </c>
      <c r="I223" s="4">
        <v>1171</v>
      </c>
      <c r="J223" s="2">
        <v>171000</v>
      </c>
    </row>
    <row r="224" spans="6:10" x14ac:dyDescent="0.2">
      <c r="F224" s="4">
        <v>285</v>
      </c>
      <c r="G224" s="2">
        <v>179200</v>
      </c>
      <c r="I224" s="4">
        <v>1174</v>
      </c>
      <c r="J224" s="2">
        <v>200500</v>
      </c>
    </row>
    <row r="225" spans="6:10" x14ac:dyDescent="0.2">
      <c r="F225" s="4">
        <v>286</v>
      </c>
      <c r="G225" s="2">
        <v>164700</v>
      </c>
      <c r="I225" s="4">
        <v>1177</v>
      </c>
      <c r="J225" s="2">
        <v>119500</v>
      </c>
    </row>
    <row r="226" spans="6:10" x14ac:dyDescent="0.2">
      <c r="F226" s="4">
        <v>288</v>
      </c>
      <c r="G226" s="2">
        <v>88000</v>
      </c>
      <c r="I226" s="4">
        <v>1181</v>
      </c>
      <c r="J226" s="2">
        <v>250000</v>
      </c>
    </row>
    <row r="227" spans="6:10" x14ac:dyDescent="0.2">
      <c r="F227" s="4">
        <v>290</v>
      </c>
      <c r="G227" s="2">
        <v>153575</v>
      </c>
      <c r="I227" s="4">
        <v>1183</v>
      </c>
      <c r="J227" s="2">
        <v>745000</v>
      </c>
    </row>
    <row r="228" spans="6:10" x14ac:dyDescent="0.2">
      <c r="F228" s="4">
        <v>291</v>
      </c>
      <c r="G228" s="2">
        <v>233230</v>
      </c>
      <c r="I228" s="4">
        <v>1188</v>
      </c>
      <c r="J228" s="2">
        <v>262000</v>
      </c>
    </row>
    <row r="229" spans="6:10" x14ac:dyDescent="0.2">
      <c r="F229" s="4">
        <v>292</v>
      </c>
      <c r="G229" s="2">
        <v>135900</v>
      </c>
      <c r="I229" s="4">
        <v>1193</v>
      </c>
      <c r="J229" s="2">
        <v>125000</v>
      </c>
    </row>
    <row r="230" spans="6:10" x14ac:dyDescent="0.2">
      <c r="F230" s="4">
        <v>293</v>
      </c>
      <c r="G230" s="2">
        <v>131000</v>
      </c>
      <c r="I230" s="4">
        <v>1195</v>
      </c>
      <c r="J230" s="2">
        <v>158000</v>
      </c>
    </row>
    <row r="231" spans="6:10" x14ac:dyDescent="0.2">
      <c r="F231" s="4">
        <v>294</v>
      </c>
      <c r="G231" s="2">
        <v>235000</v>
      </c>
      <c r="I231" s="4">
        <v>1205</v>
      </c>
      <c r="J231" s="2">
        <v>153500</v>
      </c>
    </row>
    <row r="232" spans="6:10" x14ac:dyDescent="0.2">
      <c r="F232" s="4">
        <v>295</v>
      </c>
      <c r="G232" s="2">
        <v>167000</v>
      </c>
      <c r="I232" s="4">
        <v>1207</v>
      </c>
      <c r="J232" s="2">
        <v>107000</v>
      </c>
    </row>
    <row r="233" spans="6:10" x14ac:dyDescent="0.2">
      <c r="F233" s="4">
        <v>298</v>
      </c>
      <c r="G233" s="2">
        <v>239000</v>
      </c>
      <c r="I233" s="4">
        <v>1211</v>
      </c>
      <c r="J233" s="2">
        <v>189000</v>
      </c>
    </row>
    <row r="234" spans="6:10" x14ac:dyDescent="0.2">
      <c r="F234" s="4">
        <v>299</v>
      </c>
      <c r="G234" s="2">
        <v>175000</v>
      </c>
      <c r="I234" s="4">
        <v>1216</v>
      </c>
      <c r="J234" s="2">
        <v>125000</v>
      </c>
    </row>
    <row r="235" spans="6:10" x14ac:dyDescent="0.2">
      <c r="F235" s="4">
        <v>301</v>
      </c>
      <c r="G235" s="2">
        <v>157000</v>
      </c>
      <c r="I235" s="4">
        <v>1223</v>
      </c>
      <c r="J235" s="2">
        <v>143000</v>
      </c>
    </row>
    <row r="236" spans="6:10" x14ac:dyDescent="0.2">
      <c r="F236" s="4">
        <v>302</v>
      </c>
      <c r="G236" s="2">
        <v>267000</v>
      </c>
      <c r="I236" s="4">
        <v>1224</v>
      </c>
      <c r="J236" s="2">
        <v>137900</v>
      </c>
    </row>
    <row r="237" spans="6:10" x14ac:dyDescent="0.2">
      <c r="F237" s="4">
        <v>303</v>
      </c>
      <c r="G237" s="2">
        <v>205000</v>
      </c>
      <c r="I237" s="4">
        <v>1226</v>
      </c>
      <c r="J237" s="2">
        <v>145000</v>
      </c>
    </row>
    <row r="238" spans="6:10" x14ac:dyDescent="0.2">
      <c r="F238" s="4">
        <v>305</v>
      </c>
      <c r="G238" s="2">
        <v>295000</v>
      </c>
      <c r="I238" s="4">
        <v>1230</v>
      </c>
      <c r="J238" s="2">
        <v>127000</v>
      </c>
    </row>
    <row r="239" spans="6:10" x14ac:dyDescent="0.2">
      <c r="F239" s="4">
        <v>306</v>
      </c>
      <c r="G239" s="2">
        <v>305900</v>
      </c>
      <c r="I239" s="4">
        <v>1232</v>
      </c>
      <c r="J239" s="2">
        <v>132500</v>
      </c>
    </row>
    <row r="240" spans="6:10" x14ac:dyDescent="0.2">
      <c r="F240" s="4">
        <v>307</v>
      </c>
      <c r="G240" s="2">
        <v>225000</v>
      </c>
      <c r="I240" s="4">
        <v>1234</v>
      </c>
      <c r="J240" s="2">
        <v>142000</v>
      </c>
    </row>
    <row r="241" spans="6:10" x14ac:dyDescent="0.2">
      <c r="F241" s="4">
        <v>309</v>
      </c>
      <c r="G241" s="2">
        <v>82500</v>
      </c>
      <c r="I241" s="4">
        <v>1243</v>
      </c>
      <c r="J241" s="2">
        <v>170000</v>
      </c>
    </row>
    <row r="242" spans="6:10" x14ac:dyDescent="0.2">
      <c r="F242" s="4">
        <v>310</v>
      </c>
      <c r="G242" s="2">
        <v>360000</v>
      </c>
      <c r="I242" s="4">
        <v>1253</v>
      </c>
      <c r="J242" s="2">
        <v>130000</v>
      </c>
    </row>
    <row r="243" spans="6:10" x14ac:dyDescent="0.2">
      <c r="F243" s="4">
        <v>311</v>
      </c>
      <c r="G243" s="2">
        <v>165600</v>
      </c>
      <c r="I243" s="4">
        <v>1254</v>
      </c>
      <c r="J243" s="2">
        <v>294000</v>
      </c>
    </row>
    <row r="244" spans="6:10" x14ac:dyDescent="0.2">
      <c r="F244" s="4">
        <v>312</v>
      </c>
      <c r="G244" s="2">
        <v>132000</v>
      </c>
      <c r="I244" s="4">
        <v>1264</v>
      </c>
      <c r="J244" s="2">
        <v>180500</v>
      </c>
    </row>
    <row r="245" spans="6:10" x14ac:dyDescent="0.2">
      <c r="F245" s="4">
        <v>314</v>
      </c>
      <c r="G245" s="2">
        <v>375000</v>
      </c>
      <c r="I245" s="4">
        <v>1267</v>
      </c>
      <c r="J245" s="2">
        <v>122000</v>
      </c>
    </row>
    <row r="246" spans="6:10" x14ac:dyDescent="0.2">
      <c r="F246" s="4">
        <v>315</v>
      </c>
      <c r="G246" s="2">
        <v>178000</v>
      </c>
      <c r="I246" s="4">
        <v>1269</v>
      </c>
      <c r="J246" s="2">
        <v>381000</v>
      </c>
    </row>
    <row r="247" spans="6:10" x14ac:dyDescent="0.2">
      <c r="F247" s="4">
        <v>316</v>
      </c>
      <c r="G247" s="2">
        <v>188500</v>
      </c>
      <c r="I247" s="4">
        <v>1270</v>
      </c>
      <c r="J247" s="2">
        <v>144000</v>
      </c>
    </row>
    <row r="248" spans="6:10" x14ac:dyDescent="0.2">
      <c r="F248" s="4">
        <v>318</v>
      </c>
      <c r="G248" s="2">
        <v>270000</v>
      </c>
      <c r="I248" s="4">
        <v>1273</v>
      </c>
      <c r="J248" s="2">
        <v>137000</v>
      </c>
    </row>
    <row r="249" spans="6:10" x14ac:dyDescent="0.2">
      <c r="F249" s="4">
        <v>319</v>
      </c>
      <c r="G249" s="2">
        <v>260000</v>
      </c>
      <c r="I249" s="4">
        <v>1274</v>
      </c>
      <c r="J249" s="2">
        <v>177000</v>
      </c>
    </row>
    <row r="250" spans="6:10" x14ac:dyDescent="0.2">
      <c r="F250" s="4">
        <v>320</v>
      </c>
      <c r="G250" s="2">
        <v>187500</v>
      </c>
      <c r="I250" s="4">
        <v>1294</v>
      </c>
      <c r="J250" s="2">
        <v>162900</v>
      </c>
    </row>
    <row r="251" spans="6:10" x14ac:dyDescent="0.2">
      <c r="F251" s="4">
        <v>321</v>
      </c>
      <c r="G251" s="2">
        <v>342643</v>
      </c>
      <c r="I251" s="4">
        <v>1296</v>
      </c>
      <c r="J251" s="2">
        <v>138500</v>
      </c>
    </row>
    <row r="252" spans="6:10" x14ac:dyDescent="0.2">
      <c r="F252" s="4">
        <v>322</v>
      </c>
      <c r="G252" s="2">
        <v>354000</v>
      </c>
      <c r="I252" s="4">
        <v>1297</v>
      </c>
      <c r="J252" s="2">
        <v>155000</v>
      </c>
    </row>
    <row r="253" spans="6:10" x14ac:dyDescent="0.2">
      <c r="F253" s="4">
        <v>324</v>
      </c>
      <c r="G253" s="2">
        <v>126175</v>
      </c>
      <c r="I253" s="4">
        <v>1300</v>
      </c>
      <c r="J253" s="2">
        <v>154000</v>
      </c>
    </row>
    <row r="254" spans="6:10" x14ac:dyDescent="0.2">
      <c r="F254" s="4">
        <v>325</v>
      </c>
      <c r="G254" s="2">
        <v>242000</v>
      </c>
      <c r="I254" s="4">
        <v>1309</v>
      </c>
      <c r="J254" s="2">
        <v>147000</v>
      </c>
    </row>
    <row r="255" spans="6:10" x14ac:dyDescent="0.2">
      <c r="F255" s="4">
        <v>326</v>
      </c>
      <c r="G255" s="2">
        <v>87000</v>
      </c>
      <c r="I255" s="4">
        <v>1310</v>
      </c>
      <c r="J255" s="2">
        <v>179200</v>
      </c>
    </row>
    <row r="256" spans="6:10" x14ac:dyDescent="0.2">
      <c r="F256" s="4">
        <v>327</v>
      </c>
      <c r="G256" s="2">
        <v>324000</v>
      </c>
      <c r="I256" s="4">
        <v>1326</v>
      </c>
      <c r="J256" s="2">
        <v>55000</v>
      </c>
    </row>
    <row r="257" spans="6:10" x14ac:dyDescent="0.2">
      <c r="F257" s="4">
        <v>328</v>
      </c>
      <c r="G257" s="2">
        <v>145250</v>
      </c>
      <c r="I257" s="4">
        <v>1328</v>
      </c>
      <c r="J257" s="2">
        <v>130500</v>
      </c>
    </row>
    <row r="258" spans="6:10" x14ac:dyDescent="0.2">
      <c r="F258" s="4">
        <v>329</v>
      </c>
      <c r="G258" s="2">
        <v>214500</v>
      </c>
      <c r="I258" s="4">
        <v>1329</v>
      </c>
      <c r="J258" s="2">
        <v>256000</v>
      </c>
    </row>
    <row r="259" spans="6:10" x14ac:dyDescent="0.2">
      <c r="F259" s="4">
        <v>331</v>
      </c>
      <c r="G259" s="2">
        <v>119000</v>
      </c>
      <c r="I259" s="4">
        <v>1334</v>
      </c>
      <c r="J259" s="2">
        <v>125500</v>
      </c>
    </row>
    <row r="260" spans="6:10" x14ac:dyDescent="0.2">
      <c r="F260" s="4">
        <v>332</v>
      </c>
      <c r="G260" s="2">
        <v>139000</v>
      </c>
      <c r="I260" s="4">
        <v>1341</v>
      </c>
      <c r="J260" s="2">
        <v>123000</v>
      </c>
    </row>
    <row r="261" spans="6:10" x14ac:dyDescent="0.2">
      <c r="F261" s="4">
        <v>333</v>
      </c>
      <c r="G261" s="2">
        <v>284000</v>
      </c>
      <c r="I261" s="4">
        <v>1356</v>
      </c>
      <c r="J261" s="2">
        <v>170000</v>
      </c>
    </row>
    <row r="262" spans="6:10" x14ac:dyDescent="0.2">
      <c r="F262" s="4">
        <v>334</v>
      </c>
      <c r="G262" s="2">
        <v>207000</v>
      </c>
      <c r="I262" s="4">
        <v>1357</v>
      </c>
      <c r="J262" s="2">
        <v>110000</v>
      </c>
    </row>
    <row r="263" spans="6:10" x14ac:dyDescent="0.2">
      <c r="F263" s="4">
        <v>335</v>
      </c>
      <c r="G263" s="2">
        <v>192000</v>
      </c>
      <c r="I263" s="4">
        <v>1372</v>
      </c>
      <c r="J263" s="2">
        <v>165500</v>
      </c>
    </row>
    <row r="264" spans="6:10" x14ac:dyDescent="0.2">
      <c r="F264" s="4">
        <v>336</v>
      </c>
      <c r="G264" s="2">
        <v>228950</v>
      </c>
      <c r="I264" s="4">
        <v>1385</v>
      </c>
      <c r="J264" s="2">
        <v>105000</v>
      </c>
    </row>
    <row r="265" spans="6:10" x14ac:dyDescent="0.2">
      <c r="F265" s="4">
        <v>337</v>
      </c>
      <c r="G265" s="2">
        <v>377426</v>
      </c>
      <c r="I265" s="4">
        <v>1386</v>
      </c>
      <c r="J265" s="2">
        <v>125500</v>
      </c>
    </row>
    <row r="266" spans="6:10" x14ac:dyDescent="0.2">
      <c r="F266" s="4">
        <v>338</v>
      </c>
      <c r="G266" s="2">
        <v>214000</v>
      </c>
      <c r="I266" s="4">
        <v>1387</v>
      </c>
      <c r="J266" s="2">
        <v>250000</v>
      </c>
    </row>
    <row r="267" spans="6:10" x14ac:dyDescent="0.2">
      <c r="F267" s="4">
        <v>339</v>
      </c>
      <c r="G267" s="2">
        <v>202500</v>
      </c>
      <c r="I267" s="4">
        <v>1388</v>
      </c>
      <c r="J267" s="2">
        <v>136000</v>
      </c>
    </row>
    <row r="268" spans="6:10" x14ac:dyDescent="0.2">
      <c r="F268" s="4">
        <v>340</v>
      </c>
      <c r="G268" s="2">
        <v>155000</v>
      </c>
      <c r="I268" s="4">
        <v>1393</v>
      </c>
      <c r="J268" s="2">
        <v>123000</v>
      </c>
    </row>
    <row r="269" spans="6:10" x14ac:dyDescent="0.2">
      <c r="F269" s="4">
        <v>341</v>
      </c>
      <c r="G269" s="2">
        <v>202900</v>
      </c>
      <c r="I269" s="4">
        <v>1399</v>
      </c>
      <c r="J269" s="2">
        <v>138000</v>
      </c>
    </row>
    <row r="270" spans="6:10" x14ac:dyDescent="0.2">
      <c r="F270" s="4">
        <v>342</v>
      </c>
      <c r="G270" s="2">
        <v>82000</v>
      </c>
      <c r="I270" s="4">
        <v>1400</v>
      </c>
      <c r="J270" s="2">
        <v>137450</v>
      </c>
    </row>
    <row r="271" spans="6:10" x14ac:dyDescent="0.2">
      <c r="F271" s="4">
        <v>343</v>
      </c>
      <c r="G271" s="2">
        <v>87500</v>
      </c>
      <c r="I271" s="4">
        <v>1405</v>
      </c>
      <c r="J271" s="2">
        <v>105000</v>
      </c>
    </row>
    <row r="272" spans="6:10" x14ac:dyDescent="0.2">
      <c r="F272" s="4">
        <v>344</v>
      </c>
      <c r="G272" s="2">
        <v>266000</v>
      </c>
      <c r="I272" s="4">
        <v>1407</v>
      </c>
      <c r="J272" s="2">
        <v>133000</v>
      </c>
    </row>
    <row r="273" spans="6:10" x14ac:dyDescent="0.2">
      <c r="F273" s="4">
        <v>345</v>
      </c>
      <c r="G273" s="2">
        <v>85000</v>
      </c>
      <c r="I273" s="4">
        <v>1408</v>
      </c>
      <c r="J273" s="2">
        <v>112000</v>
      </c>
    </row>
    <row r="274" spans="6:10" x14ac:dyDescent="0.2">
      <c r="F274" s="4">
        <v>346</v>
      </c>
      <c r="G274" s="2">
        <v>140200</v>
      </c>
      <c r="I274" s="4">
        <v>1410</v>
      </c>
      <c r="J274" s="2">
        <v>215000</v>
      </c>
    </row>
    <row r="275" spans="6:10" x14ac:dyDescent="0.2">
      <c r="F275" s="4">
        <v>347</v>
      </c>
      <c r="G275" s="2">
        <v>151500</v>
      </c>
      <c r="I275" s="4">
        <v>1412</v>
      </c>
      <c r="J275" s="2">
        <v>140000</v>
      </c>
    </row>
    <row r="276" spans="6:10" x14ac:dyDescent="0.2">
      <c r="F276" s="4">
        <v>348</v>
      </c>
      <c r="G276" s="2">
        <v>157500</v>
      </c>
      <c r="I276" s="4">
        <v>1424</v>
      </c>
      <c r="J276" s="2">
        <v>274970</v>
      </c>
    </row>
    <row r="277" spans="6:10" x14ac:dyDescent="0.2">
      <c r="F277" s="4">
        <v>349</v>
      </c>
      <c r="G277" s="2">
        <v>154000</v>
      </c>
      <c r="I277" s="4">
        <v>1425</v>
      </c>
      <c r="J277" s="2">
        <v>144000</v>
      </c>
    </row>
    <row r="278" spans="6:10" x14ac:dyDescent="0.2">
      <c r="F278" s="4">
        <v>350</v>
      </c>
      <c r="G278" s="2">
        <v>437154</v>
      </c>
      <c r="I278" s="4">
        <v>1429</v>
      </c>
      <c r="J278" s="2">
        <v>119000</v>
      </c>
    </row>
    <row r="279" spans="6:10" x14ac:dyDescent="0.2">
      <c r="F279" s="4">
        <v>351</v>
      </c>
      <c r="G279" s="2">
        <v>318061</v>
      </c>
      <c r="I279" s="4">
        <v>1436</v>
      </c>
      <c r="J279" s="2">
        <v>174000</v>
      </c>
    </row>
    <row r="280" spans="6:10" x14ac:dyDescent="0.2">
      <c r="F280" s="4">
        <v>352</v>
      </c>
      <c r="G280" s="2">
        <v>190000</v>
      </c>
      <c r="I280" s="4">
        <v>1437</v>
      </c>
      <c r="J280" s="2">
        <v>120500</v>
      </c>
    </row>
    <row r="281" spans="6:10" x14ac:dyDescent="0.2">
      <c r="F281" s="4">
        <v>353</v>
      </c>
      <c r="G281" s="2">
        <v>95000</v>
      </c>
      <c r="I281" s="4">
        <v>1439</v>
      </c>
      <c r="J281" s="2">
        <v>149700</v>
      </c>
    </row>
    <row r="282" spans="6:10" x14ac:dyDescent="0.2">
      <c r="F282" s="4">
        <v>354</v>
      </c>
      <c r="G282" s="2">
        <v>105900</v>
      </c>
      <c r="I282" s="4">
        <v>1449</v>
      </c>
      <c r="J282" s="2">
        <v>112000</v>
      </c>
    </row>
    <row r="283" spans="6:10" x14ac:dyDescent="0.2">
      <c r="F283" s="4">
        <v>355</v>
      </c>
      <c r="G283" s="2">
        <v>140000</v>
      </c>
      <c r="I283" s="4">
        <v>1457</v>
      </c>
      <c r="J283" s="2">
        <v>210000</v>
      </c>
    </row>
    <row r="284" spans="6:10" x14ac:dyDescent="0.2">
      <c r="F284" s="4">
        <v>356</v>
      </c>
      <c r="G284" s="2">
        <v>177500</v>
      </c>
      <c r="I284" s="4">
        <v>1458</v>
      </c>
      <c r="J284" s="2">
        <v>266500</v>
      </c>
    </row>
    <row r="285" spans="6:10" x14ac:dyDescent="0.2">
      <c r="F285" s="4">
        <v>357</v>
      </c>
      <c r="G285" s="2">
        <v>173000</v>
      </c>
    </row>
    <row r="286" spans="6:10" x14ac:dyDescent="0.2">
      <c r="F286" s="4">
        <v>359</v>
      </c>
      <c r="G286" s="2">
        <v>130000</v>
      </c>
    </row>
    <row r="287" spans="6:10" x14ac:dyDescent="0.2">
      <c r="F287" s="4">
        <v>360</v>
      </c>
      <c r="G287" s="2">
        <v>280000</v>
      </c>
    </row>
    <row r="288" spans="6:10" x14ac:dyDescent="0.2">
      <c r="F288" s="4">
        <v>362</v>
      </c>
      <c r="G288" s="2">
        <v>145000</v>
      </c>
    </row>
    <row r="289" spans="6:7" x14ac:dyDescent="0.2">
      <c r="F289" s="4">
        <v>363</v>
      </c>
      <c r="G289" s="2">
        <v>198500</v>
      </c>
    </row>
    <row r="290" spans="6:7" x14ac:dyDescent="0.2">
      <c r="F290" s="4">
        <v>364</v>
      </c>
      <c r="G290" s="2">
        <v>118000</v>
      </c>
    </row>
    <row r="291" spans="6:7" x14ac:dyDescent="0.2">
      <c r="F291" s="4">
        <v>365</v>
      </c>
      <c r="G291" s="2">
        <v>190000</v>
      </c>
    </row>
    <row r="292" spans="6:7" x14ac:dyDescent="0.2">
      <c r="F292" s="4">
        <v>366</v>
      </c>
      <c r="G292" s="2">
        <v>147000</v>
      </c>
    </row>
    <row r="293" spans="6:7" x14ac:dyDescent="0.2">
      <c r="F293" s="4">
        <v>367</v>
      </c>
      <c r="G293" s="2">
        <v>159000</v>
      </c>
    </row>
    <row r="294" spans="6:7" x14ac:dyDescent="0.2">
      <c r="F294" s="4">
        <v>368</v>
      </c>
      <c r="G294" s="2">
        <v>165000</v>
      </c>
    </row>
    <row r="295" spans="6:7" x14ac:dyDescent="0.2">
      <c r="F295" s="4">
        <v>369</v>
      </c>
      <c r="G295" s="2">
        <v>132000</v>
      </c>
    </row>
    <row r="296" spans="6:7" x14ac:dyDescent="0.2">
      <c r="F296" s="4">
        <v>370</v>
      </c>
      <c r="G296" s="2">
        <v>162000</v>
      </c>
    </row>
    <row r="297" spans="6:7" x14ac:dyDescent="0.2">
      <c r="F297" s="4">
        <v>371</v>
      </c>
      <c r="G297" s="2">
        <v>172400</v>
      </c>
    </row>
    <row r="298" spans="6:7" x14ac:dyDescent="0.2">
      <c r="F298" s="4">
        <v>372</v>
      </c>
      <c r="G298" s="2">
        <v>134432</v>
      </c>
    </row>
    <row r="299" spans="6:7" x14ac:dyDescent="0.2">
      <c r="F299" s="4">
        <v>375</v>
      </c>
      <c r="G299" s="2">
        <v>219500</v>
      </c>
    </row>
    <row r="300" spans="6:7" x14ac:dyDescent="0.2">
      <c r="F300" s="4">
        <v>376</v>
      </c>
      <c r="G300" s="2">
        <v>61000</v>
      </c>
    </row>
    <row r="301" spans="6:7" x14ac:dyDescent="0.2">
      <c r="F301" s="4">
        <v>377</v>
      </c>
      <c r="G301" s="2">
        <v>148000</v>
      </c>
    </row>
    <row r="302" spans="6:7" x14ac:dyDescent="0.2">
      <c r="F302" s="4">
        <v>378</v>
      </c>
      <c r="G302" s="2">
        <v>340000</v>
      </c>
    </row>
    <row r="303" spans="6:7" x14ac:dyDescent="0.2">
      <c r="F303" s="4">
        <v>379</v>
      </c>
      <c r="G303" s="2">
        <v>394432</v>
      </c>
    </row>
    <row r="304" spans="6:7" x14ac:dyDescent="0.2">
      <c r="F304" s="4">
        <v>380</v>
      </c>
      <c r="G304" s="2">
        <v>179000</v>
      </c>
    </row>
    <row r="305" spans="6:7" x14ac:dyDescent="0.2">
      <c r="F305" s="4">
        <v>381</v>
      </c>
      <c r="G305" s="2">
        <v>127000</v>
      </c>
    </row>
    <row r="306" spans="6:7" x14ac:dyDescent="0.2">
      <c r="F306" s="4">
        <v>382</v>
      </c>
      <c r="G306" s="2">
        <v>187750</v>
      </c>
    </row>
    <row r="307" spans="6:7" x14ac:dyDescent="0.2">
      <c r="F307" s="4">
        <v>383</v>
      </c>
      <c r="G307" s="2">
        <v>213500</v>
      </c>
    </row>
    <row r="308" spans="6:7" x14ac:dyDescent="0.2">
      <c r="F308" s="4">
        <v>384</v>
      </c>
      <c r="G308" s="2">
        <v>76000</v>
      </c>
    </row>
    <row r="309" spans="6:7" x14ac:dyDescent="0.2">
      <c r="F309" s="4">
        <v>385</v>
      </c>
      <c r="G309" s="2">
        <v>240000</v>
      </c>
    </row>
    <row r="310" spans="6:7" x14ac:dyDescent="0.2">
      <c r="F310" s="4">
        <v>386</v>
      </c>
      <c r="G310" s="2">
        <v>192000</v>
      </c>
    </row>
    <row r="311" spans="6:7" x14ac:dyDescent="0.2">
      <c r="F311" s="4">
        <v>387</v>
      </c>
      <c r="G311" s="2">
        <v>81000</v>
      </c>
    </row>
    <row r="312" spans="6:7" x14ac:dyDescent="0.2">
      <c r="F312" s="4">
        <v>389</v>
      </c>
      <c r="G312" s="2">
        <v>191000</v>
      </c>
    </row>
    <row r="313" spans="6:7" x14ac:dyDescent="0.2">
      <c r="F313" s="4">
        <v>390</v>
      </c>
      <c r="G313" s="2">
        <v>426000</v>
      </c>
    </row>
    <row r="314" spans="6:7" x14ac:dyDescent="0.2">
      <c r="F314" s="4">
        <v>392</v>
      </c>
      <c r="G314" s="2">
        <v>215000</v>
      </c>
    </row>
    <row r="315" spans="6:7" x14ac:dyDescent="0.2">
      <c r="F315" s="4">
        <v>395</v>
      </c>
      <c r="G315" s="2">
        <v>109000</v>
      </c>
    </row>
    <row r="316" spans="6:7" x14ac:dyDescent="0.2">
      <c r="F316" s="4">
        <v>396</v>
      </c>
      <c r="G316" s="2">
        <v>129000</v>
      </c>
    </row>
    <row r="317" spans="6:7" x14ac:dyDescent="0.2">
      <c r="F317" s="4">
        <v>397</v>
      </c>
      <c r="G317" s="2">
        <v>123000</v>
      </c>
    </row>
    <row r="318" spans="6:7" x14ac:dyDescent="0.2">
      <c r="F318" s="4">
        <v>398</v>
      </c>
      <c r="G318" s="2">
        <v>169500</v>
      </c>
    </row>
    <row r="319" spans="6:7" x14ac:dyDescent="0.2">
      <c r="F319" s="4">
        <v>399</v>
      </c>
      <c r="G319" s="2">
        <v>67000</v>
      </c>
    </row>
    <row r="320" spans="6:7" x14ac:dyDescent="0.2">
      <c r="F320" s="4">
        <v>400</v>
      </c>
      <c r="G320" s="2">
        <v>241000</v>
      </c>
    </row>
    <row r="321" spans="6:7" x14ac:dyDescent="0.2">
      <c r="F321" s="4">
        <v>401</v>
      </c>
      <c r="G321" s="2">
        <v>245500</v>
      </c>
    </row>
    <row r="322" spans="6:7" x14ac:dyDescent="0.2">
      <c r="F322" s="4">
        <v>402</v>
      </c>
      <c r="G322" s="2">
        <v>164990</v>
      </c>
    </row>
    <row r="323" spans="6:7" x14ac:dyDescent="0.2">
      <c r="F323" s="4">
        <v>404</v>
      </c>
      <c r="G323" s="2">
        <v>258000</v>
      </c>
    </row>
    <row r="324" spans="6:7" x14ac:dyDescent="0.2">
      <c r="F324" s="4">
        <v>405</v>
      </c>
      <c r="G324" s="2">
        <v>168000</v>
      </c>
    </row>
    <row r="325" spans="6:7" x14ac:dyDescent="0.2">
      <c r="F325" s="4">
        <v>407</v>
      </c>
      <c r="G325" s="2">
        <v>115000</v>
      </c>
    </row>
    <row r="326" spans="6:7" x14ac:dyDescent="0.2">
      <c r="F326" s="4">
        <v>408</v>
      </c>
      <c r="G326" s="2">
        <v>177000</v>
      </c>
    </row>
    <row r="327" spans="6:7" x14ac:dyDescent="0.2">
      <c r="F327" s="4">
        <v>409</v>
      </c>
      <c r="G327" s="2">
        <v>280000</v>
      </c>
    </row>
    <row r="328" spans="6:7" x14ac:dyDescent="0.2">
      <c r="F328" s="4">
        <v>410</v>
      </c>
      <c r="G328" s="2">
        <v>339750</v>
      </c>
    </row>
    <row r="329" spans="6:7" x14ac:dyDescent="0.2">
      <c r="F329" s="4">
        <v>411</v>
      </c>
      <c r="G329" s="2">
        <v>60000</v>
      </c>
    </row>
    <row r="330" spans="6:7" x14ac:dyDescent="0.2">
      <c r="F330" s="4">
        <v>412</v>
      </c>
      <c r="G330" s="2">
        <v>145000</v>
      </c>
    </row>
    <row r="331" spans="6:7" x14ac:dyDescent="0.2">
      <c r="F331" s="4">
        <v>413</v>
      </c>
      <c r="G331" s="2">
        <v>222000</v>
      </c>
    </row>
    <row r="332" spans="6:7" x14ac:dyDescent="0.2">
      <c r="F332" s="4">
        <v>414</v>
      </c>
      <c r="G332" s="2">
        <v>115000</v>
      </c>
    </row>
    <row r="333" spans="6:7" x14ac:dyDescent="0.2">
      <c r="F333" s="4">
        <v>415</v>
      </c>
      <c r="G333" s="2">
        <v>228000</v>
      </c>
    </row>
    <row r="334" spans="6:7" x14ac:dyDescent="0.2">
      <c r="F334" s="4">
        <v>416</v>
      </c>
      <c r="G334" s="2">
        <v>181134</v>
      </c>
    </row>
    <row r="335" spans="6:7" x14ac:dyDescent="0.2">
      <c r="F335" s="4">
        <v>417</v>
      </c>
      <c r="G335" s="2">
        <v>149500</v>
      </c>
    </row>
    <row r="336" spans="6:7" x14ac:dyDescent="0.2">
      <c r="F336" s="4">
        <v>418</v>
      </c>
      <c r="G336" s="2">
        <v>239000</v>
      </c>
    </row>
    <row r="337" spans="6:7" x14ac:dyDescent="0.2">
      <c r="F337" s="4">
        <v>419</v>
      </c>
      <c r="G337" s="2">
        <v>126000</v>
      </c>
    </row>
    <row r="338" spans="6:7" x14ac:dyDescent="0.2">
      <c r="F338" s="4">
        <v>420</v>
      </c>
      <c r="G338" s="2">
        <v>142000</v>
      </c>
    </row>
    <row r="339" spans="6:7" x14ac:dyDescent="0.2">
      <c r="F339" s="4">
        <v>421</v>
      </c>
      <c r="G339" s="2">
        <v>206300</v>
      </c>
    </row>
    <row r="340" spans="6:7" x14ac:dyDescent="0.2">
      <c r="F340" s="4">
        <v>422</v>
      </c>
      <c r="G340" s="2">
        <v>215000</v>
      </c>
    </row>
    <row r="341" spans="6:7" x14ac:dyDescent="0.2">
      <c r="F341" s="4">
        <v>423</v>
      </c>
      <c r="G341" s="2">
        <v>113000</v>
      </c>
    </row>
    <row r="342" spans="6:7" x14ac:dyDescent="0.2">
      <c r="F342" s="4">
        <v>424</v>
      </c>
      <c r="G342" s="2">
        <v>315000</v>
      </c>
    </row>
    <row r="343" spans="6:7" x14ac:dyDescent="0.2">
      <c r="F343" s="4">
        <v>425</v>
      </c>
      <c r="G343" s="2">
        <v>139000</v>
      </c>
    </row>
    <row r="344" spans="6:7" x14ac:dyDescent="0.2">
      <c r="F344" s="4">
        <v>426</v>
      </c>
      <c r="G344" s="2">
        <v>135000</v>
      </c>
    </row>
    <row r="345" spans="6:7" x14ac:dyDescent="0.2">
      <c r="F345" s="4">
        <v>427</v>
      </c>
      <c r="G345" s="2">
        <v>275000</v>
      </c>
    </row>
    <row r="346" spans="6:7" x14ac:dyDescent="0.2">
      <c r="F346" s="4">
        <v>428</v>
      </c>
      <c r="G346" s="2">
        <v>109008</v>
      </c>
    </row>
    <row r="347" spans="6:7" x14ac:dyDescent="0.2">
      <c r="F347" s="4">
        <v>429</v>
      </c>
      <c r="G347" s="2">
        <v>195400</v>
      </c>
    </row>
    <row r="348" spans="6:7" x14ac:dyDescent="0.2">
      <c r="F348" s="4">
        <v>430</v>
      </c>
      <c r="G348" s="2">
        <v>175000</v>
      </c>
    </row>
    <row r="349" spans="6:7" x14ac:dyDescent="0.2">
      <c r="F349" s="4">
        <v>431</v>
      </c>
      <c r="G349" s="2">
        <v>85400</v>
      </c>
    </row>
    <row r="350" spans="6:7" x14ac:dyDescent="0.2">
      <c r="F350" s="4">
        <v>433</v>
      </c>
      <c r="G350" s="2">
        <v>122500</v>
      </c>
    </row>
    <row r="351" spans="6:7" x14ac:dyDescent="0.2">
      <c r="F351" s="4">
        <v>434</v>
      </c>
      <c r="G351" s="2">
        <v>181000</v>
      </c>
    </row>
    <row r="352" spans="6:7" x14ac:dyDescent="0.2">
      <c r="F352" s="4">
        <v>435</v>
      </c>
      <c r="G352" s="2">
        <v>81000</v>
      </c>
    </row>
    <row r="353" spans="6:7" x14ac:dyDescent="0.2">
      <c r="F353" s="4">
        <v>436</v>
      </c>
      <c r="G353" s="2">
        <v>212000</v>
      </c>
    </row>
    <row r="354" spans="6:7" x14ac:dyDescent="0.2">
      <c r="F354" s="4">
        <v>437</v>
      </c>
      <c r="G354" s="2">
        <v>116000</v>
      </c>
    </row>
    <row r="355" spans="6:7" x14ac:dyDescent="0.2">
      <c r="F355" s="4">
        <v>438</v>
      </c>
      <c r="G355" s="2">
        <v>119000</v>
      </c>
    </row>
    <row r="356" spans="6:7" x14ac:dyDescent="0.2">
      <c r="F356" s="4">
        <v>441</v>
      </c>
      <c r="G356" s="2">
        <v>555000</v>
      </c>
    </row>
    <row r="357" spans="6:7" x14ac:dyDescent="0.2">
      <c r="F357" s="4">
        <v>442</v>
      </c>
      <c r="G357" s="2">
        <v>118000</v>
      </c>
    </row>
    <row r="358" spans="6:7" x14ac:dyDescent="0.2">
      <c r="F358" s="4">
        <v>443</v>
      </c>
      <c r="G358" s="2">
        <v>162900</v>
      </c>
    </row>
    <row r="359" spans="6:7" x14ac:dyDescent="0.2">
      <c r="F359" s="4">
        <v>444</v>
      </c>
      <c r="G359" s="2">
        <v>172500</v>
      </c>
    </row>
    <row r="360" spans="6:7" x14ac:dyDescent="0.2">
      <c r="F360" s="4">
        <v>445</v>
      </c>
      <c r="G360" s="2">
        <v>210000</v>
      </c>
    </row>
    <row r="361" spans="6:7" x14ac:dyDescent="0.2">
      <c r="F361" s="4">
        <v>447</v>
      </c>
      <c r="G361" s="2">
        <v>190000</v>
      </c>
    </row>
    <row r="362" spans="6:7" x14ac:dyDescent="0.2">
      <c r="F362" s="4">
        <v>448</v>
      </c>
      <c r="G362" s="2">
        <v>199900</v>
      </c>
    </row>
    <row r="363" spans="6:7" x14ac:dyDescent="0.2">
      <c r="F363" s="4">
        <v>449</v>
      </c>
      <c r="G363" s="2">
        <v>119500</v>
      </c>
    </row>
    <row r="364" spans="6:7" x14ac:dyDescent="0.2">
      <c r="F364" s="4">
        <v>450</v>
      </c>
      <c r="G364" s="2">
        <v>120000</v>
      </c>
    </row>
    <row r="365" spans="6:7" x14ac:dyDescent="0.2">
      <c r="F365" s="4">
        <v>451</v>
      </c>
      <c r="G365" s="2">
        <v>110000</v>
      </c>
    </row>
    <row r="366" spans="6:7" x14ac:dyDescent="0.2">
      <c r="F366" s="4">
        <v>452</v>
      </c>
      <c r="G366" s="2">
        <v>280000</v>
      </c>
    </row>
    <row r="367" spans="6:7" x14ac:dyDescent="0.2">
      <c r="F367" s="4">
        <v>453</v>
      </c>
      <c r="G367" s="2">
        <v>204000</v>
      </c>
    </row>
    <row r="368" spans="6:7" x14ac:dyDescent="0.2">
      <c r="F368" s="4">
        <v>454</v>
      </c>
      <c r="G368" s="2">
        <v>210000</v>
      </c>
    </row>
    <row r="369" spans="6:7" x14ac:dyDescent="0.2">
      <c r="F369" s="4">
        <v>455</v>
      </c>
      <c r="G369" s="2">
        <v>188000</v>
      </c>
    </row>
    <row r="370" spans="6:7" x14ac:dyDescent="0.2">
      <c r="F370" s="4">
        <v>456</v>
      </c>
      <c r="G370" s="2">
        <v>175500</v>
      </c>
    </row>
    <row r="371" spans="6:7" x14ac:dyDescent="0.2">
      <c r="F371" s="4">
        <v>457</v>
      </c>
      <c r="G371" s="2">
        <v>98000</v>
      </c>
    </row>
    <row r="372" spans="6:7" x14ac:dyDescent="0.2">
      <c r="F372" s="4">
        <v>458</v>
      </c>
      <c r="G372" s="2">
        <v>256000</v>
      </c>
    </row>
    <row r="373" spans="6:7" x14ac:dyDescent="0.2">
      <c r="F373" s="4">
        <v>460</v>
      </c>
      <c r="G373" s="2">
        <v>110000</v>
      </c>
    </row>
    <row r="374" spans="6:7" x14ac:dyDescent="0.2">
      <c r="F374" s="4">
        <v>461</v>
      </c>
      <c r="G374" s="2">
        <v>263435</v>
      </c>
    </row>
    <row r="375" spans="6:7" x14ac:dyDescent="0.2">
      <c r="F375" s="4">
        <v>464</v>
      </c>
      <c r="G375" s="2">
        <v>188700</v>
      </c>
    </row>
    <row r="376" spans="6:7" x14ac:dyDescent="0.2">
      <c r="F376" s="4">
        <v>465</v>
      </c>
      <c r="G376" s="2">
        <v>124000</v>
      </c>
    </row>
    <row r="377" spans="6:7" x14ac:dyDescent="0.2">
      <c r="F377" s="4">
        <v>466</v>
      </c>
      <c r="G377" s="2">
        <v>178740</v>
      </c>
    </row>
    <row r="378" spans="6:7" x14ac:dyDescent="0.2">
      <c r="F378" s="4">
        <v>468</v>
      </c>
      <c r="G378" s="2">
        <v>146500</v>
      </c>
    </row>
    <row r="379" spans="6:7" x14ac:dyDescent="0.2">
      <c r="F379" s="4">
        <v>469</v>
      </c>
      <c r="G379" s="2">
        <v>250000</v>
      </c>
    </row>
    <row r="380" spans="6:7" x14ac:dyDescent="0.2">
      <c r="F380" s="4">
        <v>470</v>
      </c>
      <c r="G380" s="2">
        <v>187000</v>
      </c>
    </row>
    <row r="381" spans="6:7" x14ac:dyDescent="0.2">
      <c r="F381" s="4">
        <v>471</v>
      </c>
      <c r="G381" s="2">
        <v>212000</v>
      </c>
    </row>
    <row r="382" spans="6:7" x14ac:dyDescent="0.2">
      <c r="F382" s="4">
        <v>472</v>
      </c>
      <c r="G382" s="2">
        <v>190000</v>
      </c>
    </row>
    <row r="383" spans="6:7" x14ac:dyDescent="0.2">
      <c r="F383" s="4">
        <v>473</v>
      </c>
      <c r="G383" s="2">
        <v>148000</v>
      </c>
    </row>
    <row r="384" spans="6:7" x14ac:dyDescent="0.2">
      <c r="F384" s="4">
        <v>474</v>
      </c>
      <c r="G384" s="2">
        <v>440000</v>
      </c>
    </row>
    <row r="385" spans="6:7" x14ac:dyDescent="0.2">
      <c r="F385" s="4">
        <v>475</v>
      </c>
      <c r="G385" s="2">
        <v>251000</v>
      </c>
    </row>
    <row r="386" spans="6:7" x14ac:dyDescent="0.2">
      <c r="F386" s="4">
        <v>476</v>
      </c>
      <c r="G386" s="2">
        <v>132500</v>
      </c>
    </row>
    <row r="387" spans="6:7" x14ac:dyDescent="0.2">
      <c r="F387" s="4">
        <v>477</v>
      </c>
      <c r="G387" s="2">
        <v>208900</v>
      </c>
    </row>
    <row r="388" spans="6:7" x14ac:dyDescent="0.2">
      <c r="F388" s="4">
        <v>478</v>
      </c>
      <c r="G388" s="2">
        <v>380000</v>
      </c>
    </row>
    <row r="389" spans="6:7" x14ac:dyDescent="0.2">
      <c r="F389" s="4">
        <v>479</v>
      </c>
      <c r="G389" s="2">
        <v>297000</v>
      </c>
    </row>
    <row r="390" spans="6:7" x14ac:dyDescent="0.2">
      <c r="F390" s="4">
        <v>481</v>
      </c>
      <c r="G390" s="2">
        <v>326000</v>
      </c>
    </row>
    <row r="391" spans="6:7" x14ac:dyDescent="0.2">
      <c r="F391" s="4">
        <v>482</v>
      </c>
      <c r="G391" s="2">
        <v>374000</v>
      </c>
    </row>
    <row r="392" spans="6:7" x14ac:dyDescent="0.2">
      <c r="F392" s="4">
        <v>483</v>
      </c>
      <c r="G392" s="2">
        <v>155000</v>
      </c>
    </row>
    <row r="393" spans="6:7" x14ac:dyDescent="0.2">
      <c r="F393" s="4">
        <v>484</v>
      </c>
      <c r="G393" s="2">
        <v>164000</v>
      </c>
    </row>
    <row r="394" spans="6:7" x14ac:dyDescent="0.2">
      <c r="F394" s="4">
        <v>485</v>
      </c>
      <c r="G394" s="2">
        <v>132500</v>
      </c>
    </row>
    <row r="395" spans="6:7" x14ac:dyDescent="0.2">
      <c r="F395" s="4">
        <v>486</v>
      </c>
      <c r="G395" s="2">
        <v>147000</v>
      </c>
    </row>
    <row r="396" spans="6:7" x14ac:dyDescent="0.2">
      <c r="F396" s="4">
        <v>487</v>
      </c>
      <c r="G396" s="2">
        <v>156000</v>
      </c>
    </row>
    <row r="397" spans="6:7" x14ac:dyDescent="0.2">
      <c r="F397" s="4">
        <v>488</v>
      </c>
      <c r="G397" s="2">
        <v>175000</v>
      </c>
    </row>
    <row r="398" spans="6:7" x14ac:dyDescent="0.2">
      <c r="F398" s="4">
        <v>489</v>
      </c>
      <c r="G398" s="2">
        <v>160000</v>
      </c>
    </row>
    <row r="399" spans="6:7" x14ac:dyDescent="0.2">
      <c r="F399" s="4">
        <v>490</v>
      </c>
      <c r="G399" s="2">
        <v>86000</v>
      </c>
    </row>
    <row r="400" spans="6:7" x14ac:dyDescent="0.2">
      <c r="F400" s="4">
        <v>491</v>
      </c>
      <c r="G400" s="2">
        <v>115000</v>
      </c>
    </row>
    <row r="401" spans="6:7" x14ac:dyDescent="0.2">
      <c r="F401" s="4">
        <v>493</v>
      </c>
      <c r="G401" s="2">
        <v>172785</v>
      </c>
    </row>
    <row r="402" spans="6:7" x14ac:dyDescent="0.2">
      <c r="F402" s="4">
        <v>494</v>
      </c>
      <c r="G402" s="2">
        <v>155000</v>
      </c>
    </row>
    <row r="403" spans="6:7" x14ac:dyDescent="0.2">
      <c r="F403" s="4">
        <v>495</v>
      </c>
      <c r="G403" s="2">
        <v>91300</v>
      </c>
    </row>
    <row r="404" spans="6:7" x14ac:dyDescent="0.2">
      <c r="F404" s="4">
        <v>497</v>
      </c>
      <c r="G404" s="2">
        <v>430000</v>
      </c>
    </row>
    <row r="405" spans="6:7" x14ac:dyDescent="0.2">
      <c r="F405" s="4">
        <v>501</v>
      </c>
      <c r="G405" s="2">
        <v>113000</v>
      </c>
    </row>
    <row r="406" spans="6:7" x14ac:dyDescent="0.2">
      <c r="F406" s="4">
        <v>502</v>
      </c>
      <c r="G406" s="2">
        <v>226700</v>
      </c>
    </row>
    <row r="407" spans="6:7" x14ac:dyDescent="0.2">
      <c r="F407" s="4">
        <v>505</v>
      </c>
      <c r="G407" s="2">
        <v>147000</v>
      </c>
    </row>
    <row r="408" spans="6:7" x14ac:dyDescent="0.2">
      <c r="F408" s="4">
        <v>506</v>
      </c>
      <c r="G408" s="2">
        <v>124500</v>
      </c>
    </row>
    <row r="409" spans="6:7" x14ac:dyDescent="0.2">
      <c r="F409" s="4">
        <v>507</v>
      </c>
      <c r="G409" s="2">
        <v>215000</v>
      </c>
    </row>
    <row r="410" spans="6:7" x14ac:dyDescent="0.2">
      <c r="F410" s="4">
        <v>508</v>
      </c>
      <c r="G410" s="2">
        <v>208300</v>
      </c>
    </row>
    <row r="411" spans="6:7" x14ac:dyDescent="0.2">
      <c r="F411" s="4">
        <v>509</v>
      </c>
      <c r="G411" s="2">
        <v>161000</v>
      </c>
    </row>
    <row r="412" spans="6:7" x14ac:dyDescent="0.2">
      <c r="F412" s="4">
        <v>511</v>
      </c>
      <c r="G412" s="2">
        <v>164900</v>
      </c>
    </row>
    <row r="413" spans="6:7" x14ac:dyDescent="0.2">
      <c r="F413" s="4">
        <v>512</v>
      </c>
      <c r="G413" s="2">
        <v>202665</v>
      </c>
    </row>
    <row r="414" spans="6:7" x14ac:dyDescent="0.2">
      <c r="F414" s="4">
        <v>513</v>
      </c>
      <c r="G414" s="2">
        <v>129900</v>
      </c>
    </row>
    <row r="415" spans="6:7" x14ac:dyDescent="0.2">
      <c r="F415" s="4">
        <v>514</v>
      </c>
      <c r="G415" s="2">
        <v>134000</v>
      </c>
    </row>
    <row r="416" spans="6:7" x14ac:dyDescent="0.2">
      <c r="F416" s="4">
        <v>516</v>
      </c>
      <c r="G416" s="2">
        <v>402861</v>
      </c>
    </row>
    <row r="417" spans="6:7" x14ac:dyDescent="0.2">
      <c r="F417" s="4">
        <v>518</v>
      </c>
      <c r="G417" s="2">
        <v>265000</v>
      </c>
    </row>
    <row r="418" spans="6:7" x14ac:dyDescent="0.2">
      <c r="F418" s="4">
        <v>521</v>
      </c>
      <c r="G418" s="2">
        <v>106250</v>
      </c>
    </row>
    <row r="419" spans="6:7" x14ac:dyDescent="0.2">
      <c r="F419" s="4">
        <v>522</v>
      </c>
      <c r="G419" s="2">
        <v>150000</v>
      </c>
    </row>
    <row r="420" spans="6:7" x14ac:dyDescent="0.2">
      <c r="F420" s="4">
        <v>523</v>
      </c>
      <c r="G420" s="2">
        <v>159000</v>
      </c>
    </row>
    <row r="421" spans="6:7" x14ac:dyDescent="0.2">
      <c r="F421" s="4">
        <v>524</v>
      </c>
      <c r="G421" s="2">
        <v>184750</v>
      </c>
    </row>
    <row r="422" spans="6:7" x14ac:dyDescent="0.2">
      <c r="F422" s="4">
        <v>525</v>
      </c>
      <c r="G422" s="2">
        <v>315750</v>
      </c>
    </row>
    <row r="423" spans="6:7" x14ac:dyDescent="0.2">
      <c r="F423" s="4">
        <v>526</v>
      </c>
      <c r="G423" s="2">
        <v>176000</v>
      </c>
    </row>
    <row r="424" spans="6:7" x14ac:dyDescent="0.2">
      <c r="F424" s="4">
        <v>527</v>
      </c>
      <c r="G424" s="2">
        <v>132000</v>
      </c>
    </row>
    <row r="425" spans="6:7" x14ac:dyDescent="0.2">
      <c r="F425" s="4">
        <v>528</v>
      </c>
      <c r="G425" s="2">
        <v>446261</v>
      </c>
    </row>
    <row r="426" spans="6:7" x14ac:dyDescent="0.2">
      <c r="F426" s="4">
        <v>529</v>
      </c>
      <c r="G426" s="2">
        <v>86000</v>
      </c>
    </row>
    <row r="427" spans="6:7" x14ac:dyDescent="0.2">
      <c r="F427" s="4">
        <v>530</v>
      </c>
      <c r="G427" s="2">
        <v>200624</v>
      </c>
    </row>
    <row r="428" spans="6:7" x14ac:dyDescent="0.2">
      <c r="F428" s="4">
        <v>531</v>
      </c>
      <c r="G428" s="2">
        <v>175000</v>
      </c>
    </row>
    <row r="429" spans="6:7" x14ac:dyDescent="0.2">
      <c r="F429" s="4">
        <v>532</v>
      </c>
      <c r="G429" s="2">
        <v>128000</v>
      </c>
    </row>
    <row r="430" spans="6:7" x14ac:dyDescent="0.2">
      <c r="F430" s="4">
        <v>533</v>
      </c>
      <c r="G430" s="2">
        <v>107500</v>
      </c>
    </row>
    <row r="431" spans="6:7" x14ac:dyDescent="0.2">
      <c r="F431" s="4">
        <v>534</v>
      </c>
      <c r="G431" s="2">
        <v>39300</v>
      </c>
    </row>
    <row r="432" spans="6:7" x14ac:dyDescent="0.2">
      <c r="F432" s="4">
        <v>535</v>
      </c>
      <c r="G432" s="2">
        <v>178000</v>
      </c>
    </row>
    <row r="433" spans="6:7" x14ac:dyDescent="0.2">
      <c r="F433" s="4">
        <v>536</v>
      </c>
      <c r="G433" s="2">
        <v>107500</v>
      </c>
    </row>
    <row r="434" spans="6:7" x14ac:dyDescent="0.2">
      <c r="F434" s="4">
        <v>537</v>
      </c>
      <c r="G434" s="2">
        <v>188000</v>
      </c>
    </row>
    <row r="435" spans="6:7" x14ac:dyDescent="0.2">
      <c r="F435" s="4">
        <v>539</v>
      </c>
      <c r="G435" s="2">
        <v>158000</v>
      </c>
    </row>
    <row r="436" spans="6:7" x14ac:dyDescent="0.2">
      <c r="F436" s="4">
        <v>541</v>
      </c>
      <c r="G436" s="2">
        <v>315000</v>
      </c>
    </row>
    <row r="437" spans="6:7" x14ac:dyDescent="0.2">
      <c r="F437" s="4">
        <v>542</v>
      </c>
      <c r="G437" s="2">
        <v>248000</v>
      </c>
    </row>
    <row r="438" spans="6:7" x14ac:dyDescent="0.2">
      <c r="F438" s="4">
        <v>543</v>
      </c>
      <c r="G438" s="2">
        <v>213250</v>
      </c>
    </row>
    <row r="439" spans="6:7" x14ac:dyDescent="0.2">
      <c r="F439" s="4">
        <v>544</v>
      </c>
      <c r="G439" s="2">
        <v>133000</v>
      </c>
    </row>
    <row r="440" spans="6:7" x14ac:dyDescent="0.2">
      <c r="F440" s="4">
        <v>545</v>
      </c>
      <c r="G440" s="2">
        <v>179665</v>
      </c>
    </row>
    <row r="441" spans="6:7" x14ac:dyDescent="0.2">
      <c r="F441" s="4">
        <v>546</v>
      </c>
      <c r="G441" s="2">
        <v>229000</v>
      </c>
    </row>
    <row r="442" spans="6:7" x14ac:dyDescent="0.2">
      <c r="F442" s="4">
        <v>547</v>
      </c>
      <c r="G442" s="2">
        <v>210000</v>
      </c>
    </row>
    <row r="443" spans="6:7" x14ac:dyDescent="0.2">
      <c r="F443" s="4">
        <v>548</v>
      </c>
      <c r="G443" s="2">
        <v>129500</v>
      </c>
    </row>
    <row r="444" spans="6:7" x14ac:dyDescent="0.2">
      <c r="F444" s="4">
        <v>550</v>
      </c>
      <c r="G444" s="2">
        <v>263000</v>
      </c>
    </row>
    <row r="445" spans="6:7" x14ac:dyDescent="0.2">
      <c r="F445" s="4">
        <v>551</v>
      </c>
      <c r="G445" s="2">
        <v>140000</v>
      </c>
    </row>
    <row r="446" spans="6:7" x14ac:dyDescent="0.2">
      <c r="F446" s="4">
        <v>552</v>
      </c>
      <c r="G446" s="2">
        <v>112500</v>
      </c>
    </row>
    <row r="447" spans="6:7" x14ac:dyDescent="0.2">
      <c r="F447" s="4">
        <v>553</v>
      </c>
      <c r="G447" s="2">
        <v>255500</v>
      </c>
    </row>
    <row r="448" spans="6:7" x14ac:dyDescent="0.2">
      <c r="F448" s="4">
        <v>555</v>
      </c>
      <c r="G448" s="2">
        <v>284000</v>
      </c>
    </row>
    <row r="449" spans="6:7" x14ac:dyDescent="0.2">
      <c r="F449" s="4">
        <v>556</v>
      </c>
      <c r="G449" s="2">
        <v>113000</v>
      </c>
    </row>
    <row r="450" spans="6:7" x14ac:dyDescent="0.2">
      <c r="F450" s="4">
        <v>558</v>
      </c>
      <c r="G450" s="2">
        <v>108000</v>
      </c>
    </row>
    <row r="451" spans="6:7" x14ac:dyDescent="0.2">
      <c r="F451" s="4">
        <v>559</v>
      </c>
      <c r="G451" s="2">
        <v>175000</v>
      </c>
    </row>
    <row r="452" spans="6:7" x14ac:dyDescent="0.2">
      <c r="F452" s="4">
        <v>560</v>
      </c>
      <c r="G452" s="2">
        <v>234000</v>
      </c>
    </row>
    <row r="453" spans="6:7" x14ac:dyDescent="0.2">
      <c r="F453" s="4">
        <v>561</v>
      </c>
      <c r="G453" s="2">
        <v>121500</v>
      </c>
    </row>
    <row r="454" spans="6:7" x14ac:dyDescent="0.2">
      <c r="F454" s="4">
        <v>562</v>
      </c>
      <c r="G454" s="2">
        <v>170000</v>
      </c>
    </row>
    <row r="455" spans="6:7" x14ac:dyDescent="0.2">
      <c r="F455" s="4">
        <v>563</v>
      </c>
      <c r="G455" s="2">
        <v>108000</v>
      </c>
    </row>
    <row r="456" spans="6:7" x14ac:dyDescent="0.2">
      <c r="F456" s="4">
        <v>564</v>
      </c>
      <c r="G456" s="2">
        <v>185000</v>
      </c>
    </row>
    <row r="457" spans="6:7" x14ac:dyDescent="0.2">
      <c r="F457" s="4">
        <v>565</v>
      </c>
      <c r="G457" s="2">
        <v>268000</v>
      </c>
    </row>
    <row r="458" spans="6:7" x14ac:dyDescent="0.2">
      <c r="F458" s="4">
        <v>566</v>
      </c>
      <c r="G458" s="2">
        <v>128000</v>
      </c>
    </row>
    <row r="459" spans="6:7" x14ac:dyDescent="0.2">
      <c r="F459" s="4">
        <v>567</v>
      </c>
      <c r="G459" s="2">
        <v>325000</v>
      </c>
    </row>
    <row r="460" spans="6:7" x14ac:dyDescent="0.2">
      <c r="F460" s="4">
        <v>568</v>
      </c>
      <c r="G460" s="2">
        <v>214000</v>
      </c>
    </row>
    <row r="461" spans="6:7" x14ac:dyDescent="0.2">
      <c r="F461" s="4">
        <v>569</v>
      </c>
      <c r="G461" s="2">
        <v>316600</v>
      </c>
    </row>
    <row r="462" spans="6:7" x14ac:dyDescent="0.2">
      <c r="F462" s="4">
        <v>570</v>
      </c>
      <c r="G462" s="2">
        <v>135960</v>
      </c>
    </row>
    <row r="463" spans="6:7" x14ac:dyDescent="0.2">
      <c r="F463" s="4">
        <v>571</v>
      </c>
      <c r="G463" s="2">
        <v>142600</v>
      </c>
    </row>
    <row r="464" spans="6:7" x14ac:dyDescent="0.2">
      <c r="F464" s="4">
        <v>572</v>
      </c>
      <c r="G464" s="2">
        <v>120000</v>
      </c>
    </row>
    <row r="465" spans="6:7" x14ac:dyDescent="0.2">
      <c r="F465" s="4">
        <v>573</v>
      </c>
      <c r="G465" s="2">
        <v>224500</v>
      </c>
    </row>
    <row r="466" spans="6:7" x14ac:dyDescent="0.2">
      <c r="F466" s="4">
        <v>574</v>
      </c>
      <c r="G466" s="2">
        <v>170000</v>
      </c>
    </row>
    <row r="467" spans="6:7" x14ac:dyDescent="0.2">
      <c r="F467" s="4">
        <v>576</v>
      </c>
      <c r="G467" s="2">
        <v>118500</v>
      </c>
    </row>
    <row r="468" spans="6:7" x14ac:dyDescent="0.2">
      <c r="F468" s="4">
        <v>577</v>
      </c>
      <c r="G468" s="2">
        <v>145000</v>
      </c>
    </row>
    <row r="469" spans="6:7" x14ac:dyDescent="0.2">
      <c r="F469" s="4">
        <v>578</v>
      </c>
      <c r="G469" s="2">
        <v>164500</v>
      </c>
    </row>
    <row r="470" spans="6:7" x14ac:dyDescent="0.2">
      <c r="F470" s="4">
        <v>579</v>
      </c>
      <c r="G470" s="2">
        <v>146000</v>
      </c>
    </row>
    <row r="471" spans="6:7" x14ac:dyDescent="0.2">
      <c r="F471" s="4">
        <v>580</v>
      </c>
      <c r="G471" s="2">
        <v>131500</v>
      </c>
    </row>
    <row r="472" spans="6:7" x14ac:dyDescent="0.2">
      <c r="F472" s="4">
        <v>581</v>
      </c>
      <c r="G472" s="2">
        <v>181900</v>
      </c>
    </row>
    <row r="473" spans="6:7" x14ac:dyDescent="0.2">
      <c r="F473" s="4">
        <v>582</v>
      </c>
      <c r="G473" s="2">
        <v>253293</v>
      </c>
    </row>
    <row r="474" spans="6:7" x14ac:dyDescent="0.2">
      <c r="F474" s="4">
        <v>583</v>
      </c>
      <c r="G474" s="2">
        <v>118500</v>
      </c>
    </row>
    <row r="475" spans="6:7" x14ac:dyDescent="0.2">
      <c r="F475" s="4">
        <v>584</v>
      </c>
      <c r="G475" s="2">
        <v>325000</v>
      </c>
    </row>
    <row r="476" spans="6:7" x14ac:dyDescent="0.2">
      <c r="F476" s="4">
        <v>585</v>
      </c>
      <c r="G476" s="2">
        <v>133000</v>
      </c>
    </row>
    <row r="477" spans="6:7" x14ac:dyDescent="0.2">
      <c r="F477" s="4">
        <v>586</v>
      </c>
      <c r="G477" s="2">
        <v>369900</v>
      </c>
    </row>
    <row r="478" spans="6:7" x14ac:dyDescent="0.2">
      <c r="F478" s="4">
        <v>588</v>
      </c>
      <c r="G478" s="2">
        <v>137000</v>
      </c>
    </row>
    <row r="479" spans="6:7" x14ac:dyDescent="0.2">
      <c r="F479" s="4">
        <v>589</v>
      </c>
      <c r="G479" s="2">
        <v>143000</v>
      </c>
    </row>
    <row r="480" spans="6:7" x14ac:dyDescent="0.2">
      <c r="F480" s="4">
        <v>590</v>
      </c>
      <c r="G480" s="2">
        <v>79500</v>
      </c>
    </row>
    <row r="481" spans="6:7" x14ac:dyDescent="0.2">
      <c r="F481" s="4">
        <v>591</v>
      </c>
      <c r="G481" s="2">
        <v>185900</v>
      </c>
    </row>
    <row r="482" spans="6:7" x14ac:dyDescent="0.2">
      <c r="F482" s="4">
        <v>592</v>
      </c>
      <c r="G482" s="2">
        <v>451950</v>
      </c>
    </row>
    <row r="483" spans="6:7" x14ac:dyDescent="0.2">
      <c r="F483" s="4">
        <v>593</v>
      </c>
      <c r="G483" s="2">
        <v>138000</v>
      </c>
    </row>
    <row r="484" spans="6:7" x14ac:dyDescent="0.2">
      <c r="F484" s="4">
        <v>594</v>
      </c>
      <c r="G484" s="2">
        <v>140000</v>
      </c>
    </row>
    <row r="485" spans="6:7" x14ac:dyDescent="0.2">
      <c r="F485" s="4">
        <v>596</v>
      </c>
      <c r="G485" s="2">
        <v>319000</v>
      </c>
    </row>
    <row r="486" spans="6:7" x14ac:dyDescent="0.2">
      <c r="F486" s="4">
        <v>597</v>
      </c>
      <c r="G486" s="2">
        <v>114504</v>
      </c>
    </row>
    <row r="487" spans="6:7" x14ac:dyDescent="0.2">
      <c r="F487" s="4">
        <v>598</v>
      </c>
      <c r="G487" s="2">
        <v>194201</v>
      </c>
    </row>
    <row r="488" spans="6:7" x14ac:dyDescent="0.2">
      <c r="F488" s="4">
        <v>599</v>
      </c>
      <c r="G488" s="2">
        <v>217500</v>
      </c>
    </row>
    <row r="489" spans="6:7" x14ac:dyDescent="0.2">
      <c r="F489" s="4">
        <v>601</v>
      </c>
      <c r="G489" s="2">
        <v>275000</v>
      </c>
    </row>
    <row r="490" spans="6:7" x14ac:dyDescent="0.2">
      <c r="F490" s="4">
        <v>602</v>
      </c>
      <c r="G490" s="2">
        <v>141000</v>
      </c>
    </row>
    <row r="491" spans="6:7" x14ac:dyDescent="0.2">
      <c r="F491" s="4">
        <v>603</v>
      </c>
      <c r="G491" s="2">
        <v>220000</v>
      </c>
    </row>
    <row r="492" spans="6:7" x14ac:dyDescent="0.2">
      <c r="F492" s="4">
        <v>604</v>
      </c>
      <c r="G492" s="2">
        <v>151000</v>
      </c>
    </row>
    <row r="493" spans="6:7" x14ac:dyDescent="0.2">
      <c r="F493" s="4">
        <v>605</v>
      </c>
      <c r="G493" s="2">
        <v>221000</v>
      </c>
    </row>
    <row r="494" spans="6:7" x14ac:dyDescent="0.2">
      <c r="F494" s="4">
        <v>606</v>
      </c>
      <c r="G494" s="2">
        <v>205000</v>
      </c>
    </row>
    <row r="495" spans="6:7" x14ac:dyDescent="0.2">
      <c r="F495" s="4">
        <v>608</v>
      </c>
      <c r="G495" s="2">
        <v>225000</v>
      </c>
    </row>
    <row r="496" spans="6:7" x14ac:dyDescent="0.2">
      <c r="F496" s="4">
        <v>609</v>
      </c>
      <c r="G496" s="2">
        <v>359100</v>
      </c>
    </row>
    <row r="497" spans="6:7" x14ac:dyDescent="0.2">
      <c r="F497" s="4">
        <v>610</v>
      </c>
      <c r="G497" s="2">
        <v>118500</v>
      </c>
    </row>
    <row r="498" spans="6:7" x14ac:dyDescent="0.2">
      <c r="F498" s="4">
        <v>611</v>
      </c>
      <c r="G498" s="2">
        <v>313000</v>
      </c>
    </row>
    <row r="499" spans="6:7" x14ac:dyDescent="0.2">
      <c r="F499" s="4">
        <v>613</v>
      </c>
      <c r="G499" s="2">
        <v>261500</v>
      </c>
    </row>
    <row r="500" spans="6:7" x14ac:dyDescent="0.2">
      <c r="F500" s="4">
        <v>614</v>
      </c>
      <c r="G500" s="2">
        <v>147000</v>
      </c>
    </row>
    <row r="501" spans="6:7" x14ac:dyDescent="0.2">
      <c r="F501" s="4">
        <v>615</v>
      </c>
      <c r="G501" s="2">
        <v>75500</v>
      </c>
    </row>
    <row r="502" spans="6:7" x14ac:dyDescent="0.2">
      <c r="F502" s="4">
        <v>617</v>
      </c>
      <c r="G502" s="2">
        <v>183200</v>
      </c>
    </row>
    <row r="503" spans="6:7" x14ac:dyDescent="0.2">
      <c r="F503" s="4">
        <v>618</v>
      </c>
      <c r="G503" s="2">
        <v>105500</v>
      </c>
    </row>
    <row r="504" spans="6:7" x14ac:dyDescent="0.2">
      <c r="F504" s="4">
        <v>619</v>
      </c>
      <c r="G504" s="2">
        <v>314813</v>
      </c>
    </row>
    <row r="505" spans="6:7" x14ac:dyDescent="0.2">
      <c r="F505" s="4">
        <v>620</v>
      </c>
      <c r="G505" s="2">
        <v>305000</v>
      </c>
    </row>
    <row r="506" spans="6:7" x14ac:dyDescent="0.2">
      <c r="F506" s="4">
        <v>621</v>
      </c>
      <c r="G506" s="2">
        <v>67000</v>
      </c>
    </row>
    <row r="507" spans="6:7" x14ac:dyDescent="0.2">
      <c r="F507" s="4">
        <v>622</v>
      </c>
      <c r="G507" s="2">
        <v>240000</v>
      </c>
    </row>
    <row r="508" spans="6:7" x14ac:dyDescent="0.2">
      <c r="F508" s="4">
        <v>623</v>
      </c>
      <c r="G508" s="2">
        <v>135000</v>
      </c>
    </row>
    <row r="509" spans="6:7" x14ac:dyDescent="0.2">
      <c r="F509" s="4">
        <v>624</v>
      </c>
      <c r="G509" s="2">
        <v>168500</v>
      </c>
    </row>
    <row r="510" spans="6:7" x14ac:dyDescent="0.2">
      <c r="F510" s="4">
        <v>625</v>
      </c>
      <c r="G510" s="2">
        <v>165150</v>
      </c>
    </row>
    <row r="511" spans="6:7" x14ac:dyDescent="0.2">
      <c r="F511" s="4">
        <v>626</v>
      </c>
      <c r="G511" s="2">
        <v>160000</v>
      </c>
    </row>
    <row r="512" spans="6:7" x14ac:dyDescent="0.2">
      <c r="F512" s="4">
        <v>628</v>
      </c>
      <c r="G512" s="2">
        <v>153000</v>
      </c>
    </row>
    <row r="513" spans="6:7" x14ac:dyDescent="0.2">
      <c r="F513" s="4">
        <v>629</v>
      </c>
      <c r="G513" s="2">
        <v>135000</v>
      </c>
    </row>
    <row r="514" spans="6:7" x14ac:dyDescent="0.2">
      <c r="F514" s="4">
        <v>632</v>
      </c>
      <c r="G514" s="2">
        <v>209500</v>
      </c>
    </row>
    <row r="515" spans="6:7" x14ac:dyDescent="0.2">
      <c r="F515" s="4">
        <v>633</v>
      </c>
      <c r="G515" s="2">
        <v>82500</v>
      </c>
    </row>
    <row r="516" spans="6:7" x14ac:dyDescent="0.2">
      <c r="F516" s="4">
        <v>634</v>
      </c>
      <c r="G516" s="2">
        <v>139400</v>
      </c>
    </row>
    <row r="517" spans="6:7" x14ac:dyDescent="0.2">
      <c r="F517" s="4">
        <v>636</v>
      </c>
      <c r="G517" s="2">
        <v>200000</v>
      </c>
    </row>
    <row r="518" spans="6:7" x14ac:dyDescent="0.2">
      <c r="F518" s="4">
        <v>637</v>
      </c>
      <c r="G518" s="2">
        <v>60000</v>
      </c>
    </row>
    <row r="519" spans="6:7" x14ac:dyDescent="0.2">
      <c r="F519" s="4">
        <v>638</v>
      </c>
      <c r="G519" s="2">
        <v>93000</v>
      </c>
    </row>
    <row r="520" spans="6:7" x14ac:dyDescent="0.2">
      <c r="F520" s="4">
        <v>640</v>
      </c>
      <c r="G520" s="2">
        <v>264561</v>
      </c>
    </row>
    <row r="521" spans="6:7" x14ac:dyDescent="0.2">
      <c r="F521" s="4">
        <v>641</v>
      </c>
      <c r="G521" s="2">
        <v>274000</v>
      </c>
    </row>
    <row r="522" spans="6:7" x14ac:dyDescent="0.2">
      <c r="F522" s="4">
        <v>642</v>
      </c>
      <c r="G522" s="2">
        <v>226000</v>
      </c>
    </row>
    <row r="523" spans="6:7" x14ac:dyDescent="0.2">
      <c r="F523" s="4">
        <v>645</v>
      </c>
      <c r="G523" s="2">
        <v>370878</v>
      </c>
    </row>
    <row r="524" spans="6:7" x14ac:dyDescent="0.2">
      <c r="F524" s="4">
        <v>646</v>
      </c>
      <c r="G524" s="2">
        <v>143250</v>
      </c>
    </row>
    <row r="525" spans="6:7" x14ac:dyDescent="0.2">
      <c r="F525" s="4">
        <v>647</v>
      </c>
      <c r="G525" s="2">
        <v>98300</v>
      </c>
    </row>
    <row r="526" spans="6:7" x14ac:dyDescent="0.2">
      <c r="F526" s="4">
        <v>648</v>
      </c>
      <c r="G526" s="2">
        <v>155000</v>
      </c>
    </row>
    <row r="527" spans="6:7" x14ac:dyDescent="0.2">
      <c r="F527" s="4">
        <v>649</v>
      </c>
      <c r="G527" s="2">
        <v>155000</v>
      </c>
    </row>
    <row r="528" spans="6:7" x14ac:dyDescent="0.2">
      <c r="F528" s="4">
        <v>651</v>
      </c>
      <c r="G528" s="2">
        <v>205950</v>
      </c>
    </row>
    <row r="529" spans="6:7" x14ac:dyDescent="0.2">
      <c r="F529" s="4">
        <v>653</v>
      </c>
      <c r="G529" s="2">
        <v>191000</v>
      </c>
    </row>
    <row r="530" spans="6:7" x14ac:dyDescent="0.2">
      <c r="F530" s="4">
        <v>655</v>
      </c>
      <c r="G530" s="2">
        <v>350000</v>
      </c>
    </row>
    <row r="531" spans="6:7" x14ac:dyDescent="0.2">
      <c r="F531" s="4">
        <v>656</v>
      </c>
      <c r="G531" s="2">
        <v>88000</v>
      </c>
    </row>
    <row r="532" spans="6:7" x14ac:dyDescent="0.2">
      <c r="F532" s="4">
        <v>659</v>
      </c>
      <c r="G532" s="2">
        <v>97500</v>
      </c>
    </row>
    <row r="533" spans="6:7" x14ac:dyDescent="0.2">
      <c r="F533" s="4">
        <v>661</v>
      </c>
      <c r="G533" s="2">
        <v>197900</v>
      </c>
    </row>
    <row r="534" spans="6:7" x14ac:dyDescent="0.2">
      <c r="F534" s="4">
        <v>662</v>
      </c>
      <c r="G534" s="2">
        <v>402000</v>
      </c>
    </row>
    <row r="535" spans="6:7" x14ac:dyDescent="0.2">
      <c r="F535" s="4">
        <v>663</v>
      </c>
      <c r="G535" s="2">
        <v>110000</v>
      </c>
    </row>
    <row r="536" spans="6:7" x14ac:dyDescent="0.2">
      <c r="F536" s="4">
        <v>665</v>
      </c>
      <c r="G536" s="2">
        <v>423000</v>
      </c>
    </row>
    <row r="537" spans="6:7" x14ac:dyDescent="0.2">
      <c r="F537" s="4">
        <v>666</v>
      </c>
      <c r="G537" s="2">
        <v>230500</v>
      </c>
    </row>
    <row r="538" spans="6:7" x14ac:dyDescent="0.2">
      <c r="F538" s="4">
        <v>667</v>
      </c>
      <c r="G538" s="2">
        <v>129000</v>
      </c>
    </row>
    <row r="539" spans="6:7" x14ac:dyDescent="0.2">
      <c r="F539" s="4">
        <v>668</v>
      </c>
      <c r="G539" s="2">
        <v>193500</v>
      </c>
    </row>
    <row r="540" spans="6:7" x14ac:dyDescent="0.2">
      <c r="F540" s="4">
        <v>669</v>
      </c>
      <c r="G540" s="2">
        <v>168000</v>
      </c>
    </row>
    <row r="541" spans="6:7" x14ac:dyDescent="0.2">
      <c r="F541" s="4">
        <v>670</v>
      </c>
      <c r="G541" s="2">
        <v>137500</v>
      </c>
    </row>
    <row r="542" spans="6:7" x14ac:dyDescent="0.2">
      <c r="F542" s="4">
        <v>671</v>
      </c>
      <c r="G542" s="2">
        <v>173500</v>
      </c>
    </row>
    <row r="543" spans="6:7" x14ac:dyDescent="0.2">
      <c r="F543" s="4">
        <v>672</v>
      </c>
      <c r="G543" s="2">
        <v>103600</v>
      </c>
    </row>
    <row r="544" spans="6:7" x14ac:dyDescent="0.2">
      <c r="F544" s="4">
        <v>673</v>
      </c>
      <c r="G544" s="2">
        <v>165000</v>
      </c>
    </row>
    <row r="545" spans="6:7" x14ac:dyDescent="0.2">
      <c r="F545" s="4">
        <v>674</v>
      </c>
      <c r="G545" s="2">
        <v>257500</v>
      </c>
    </row>
    <row r="546" spans="6:7" x14ac:dyDescent="0.2">
      <c r="F546" s="4">
        <v>675</v>
      </c>
      <c r="G546" s="2">
        <v>140000</v>
      </c>
    </row>
    <row r="547" spans="6:7" x14ac:dyDescent="0.2">
      <c r="F547" s="4">
        <v>676</v>
      </c>
      <c r="G547" s="2">
        <v>148500</v>
      </c>
    </row>
    <row r="548" spans="6:7" x14ac:dyDescent="0.2">
      <c r="F548" s="4">
        <v>677</v>
      </c>
      <c r="G548" s="2">
        <v>87000</v>
      </c>
    </row>
    <row r="549" spans="6:7" x14ac:dyDescent="0.2">
      <c r="F549" s="4">
        <v>678</v>
      </c>
      <c r="G549" s="2">
        <v>109500</v>
      </c>
    </row>
    <row r="550" spans="6:7" x14ac:dyDescent="0.2">
      <c r="F550" s="4">
        <v>679</v>
      </c>
      <c r="G550" s="2">
        <v>372500</v>
      </c>
    </row>
    <row r="551" spans="6:7" x14ac:dyDescent="0.2">
      <c r="F551" s="4">
        <v>680</v>
      </c>
      <c r="G551" s="2">
        <v>128500</v>
      </c>
    </row>
    <row r="552" spans="6:7" x14ac:dyDescent="0.2">
      <c r="F552" s="4">
        <v>681</v>
      </c>
      <c r="G552" s="2">
        <v>143000</v>
      </c>
    </row>
    <row r="553" spans="6:7" x14ac:dyDescent="0.2">
      <c r="F553" s="4">
        <v>682</v>
      </c>
      <c r="G553" s="2">
        <v>159434</v>
      </c>
    </row>
    <row r="554" spans="6:7" x14ac:dyDescent="0.2">
      <c r="F554" s="4">
        <v>683</v>
      </c>
      <c r="G554" s="2">
        <v>173000</v>
      </c>
    </row>
    <row r="555" spans="6:7" x14ac:dyDescent="0.2">
      <c r="F555" s="4">
        <v>684</v>
      </c>
      <c r="G555" s="2">
        <v>285000</v>
      </c>
    </row>
    <row r="556" spans="6:7" x14ac:dyDescent="0.2">
      <c r="F556" s="4">
        <v>685</v>
      </c>
      <c r="G556" s="2">
        <v>221000</v>
      </c>
    </row>
    <row r="557" spans="6:7" x14ac:dyDescent="0.2">
      <c r="F557" s="4">
        <v>686</v>
      </c>
      <c r="G557" s="2">
        <v>207500</v>
      </c>
    </row>
    <row r="558" spans="6:7" x14ac:dyDescent="0.2">
      <c r="F558" s="4">
        <v>687</v>
      </c>
      <c r="G558" s="2">
        <v>227875</v>
      </c>
    </row>
    <row r="559" spans="6:7" x14ac:dyDescent="0.2">
      <c r="F559" s="4">
        <v>688</v>
      </c>
      <c r="G559" s="2">
        <v>148800</v>
      </c>
    </row>
    <row r="560" spans="6:7" x14ac:dyDescent="0.2">
      <c r="F560" s="4">
        <v>689</v>
      </c>
      <c r="G560" s="2">
        <v>392000</v>
      </c>
    </row>
    <row r="561" spans="6:7" x14ac:dyDescent="0.2">
      <c r="F561" s="4">
        <v>690</v>
      </c>
      <c r="G561" s="2">
        <v>194700</v>
      </c>
    </row>
    <row r="562" spans="6:7" x14ac:dyDescent="0.2">
      <c r="F562" s="4">
        <v>691</v>
      </c>
      <c r="G562" s="2">
        <v>141000</v>
      </c>
    </row>
    <row r="563" spans="6:7" x14ac:dyDescent="0.2">
      <c r="F563" s="4">
        <v>692</v>
      </c>
      <c r="G563" s="2">
        <v>755000</v>
      </c>
    </row>
    <row r="564" spans="6:7" x14ac:dyDescent="0.2">
      <c r="F564" s="4">
        <v>693</v>
      </c>
      <c r="G564" s="2">
        <v>335000</v>
      </c>
    </row>
    <row r="565" spans="6:7" x14ac:dyDescent="0.2">
      <c r="F565" s="4">
        <v>694</v>
      </c>
      <c r="G565" s="2">
        <v>108480</v>
      </c>
    </row>
    <row r="566" spans="6:7" x14ac:dyDescent="0.2">
      <c r="F566" s="4">
        <v>696</v>
      </c>
      <c r="G566" s="2">
        <v>176000</v>
      </c>
    </row>
    <row r="567" spans="6:7" x14ac:dyDescent="0.2">
      <c r="F567" s="4">
        <v>697</v>
      </c>
      <c r="G567" s="2">
        <v>89000</v>
      </c>
    </row>
    <row r="568" spans="6:7" x14ac:dyDescent="0.2">
      <c r="F568" s="4">
        <v>698</v>
      </c>
      <c r="G568" s="2">
        <v>123500</v>
      </c>
    </row>
    <row r="569" spans="6:7" x14ac:dyDescent="0.2">
      <c r="F569" s="4">
        <v>700</v>
      </c>
      <c r="G569" s="2">
        <v>196000</v>
      </c>
    </row>
    <row r="570" spans="6:7" x14ac:dyDescent="0.2">
      <c r="F570" s="4">
        <v>701</v>
      </c>
      <c r="G570" s="2">
        <v>312500</v>
      </c>
    </row>
    <row r="571" spans="6:7" x14ac:dyDescent="0.2">
      <c r="F571" s="4">
        <v>702</v>
      </c>
      <c r="G571" s="2">
        <v>140000</v>
      </c>
    </row>
    <row r="572" spans="6:7" x14ac:dyDescent="0.2">
      <c r="F572" s="4">
        <v>703</v>
      </c>
      <c r="G572" s="2">
        <v>361919</v>
      </c>
    </row>
    <row r="573" spans="6:7" x14ac:dyDescent="0.2">
      <c r="F573" s="4">
        <v>705</v>
      </c>
      <c r="G573" s="2">
        <v>213000</v>
      </c>
    </row>
    <row r="574" spans="6:7" x14ac:dyDescent="0.2">
      <c r="F574" s="4">
        <v>706</v>
      </c>
      <c r="G574" s="2">
        <v>55000</v>
      </c>
    </row>
    <row r="575" spans="6:7" x14ac:dyDescent="0.2">
      <c r="F575" s="4">
        <v>707</v>
      </c>
      <c r="G575" s="2">
        <v>302000</v>
      </c>
    </row>
    <row r="576" spans="6:7" x14ac:dyDescent="0.2">
      <c r="F576" s="4">
        <v>708</v>
      </c>
      <c r="G576" s="2">
        <v>254000</v>
      </c>
    </row>
    <row r="577" spans="6:7" x14ac:dyDescent="0.2">
      <c r="F577" s="4">
        <v>709</v>
      </c>
      <c r="G577" s="2">
        <v>179540</v>
      </c>
    </row>
    <row r="578" spans="6:7" x14ac:dyDescent="0.2">
      <c r="F578" s="4">
        <v>711</v>
      </c>
      <c r="G578" s="2">
        <v>52000</v>
      </c>
    </row>
    <row r="579" spans="6:7" x14ac:dyDescent="0.2">
      <c r="F579" s="4">
        <v>712</v>
      </c>
      <c r="G579" s="2">
        <v>102776</v>
      </c>
    </row>
    <row r="580" spans="6:7" x14ac:dyDescent="0.2">
      <c r="F580" s="4">
        <v>713</v>
      </c>
      <c r="G580" s="2">
        <v>189000</v>
      </c>
    </row>
    <row r="581" spans="6:7" x14ac:dyDescent="0.2">
      <c r="F581" s="4">
        <v>714</v>
      </c>
      <c r="G581" s="2">
        <v>129000</v>
      </c>
    </row>
    <row r="582" spans="6:7" x14ac:dyDescent="0.2">
      <c r="F582" s="4">
        <v>715</v>
      </c>
      <c r="G582" s="2">
        <v>130500</v>
      </c>
    </row>
    <row r="583" spans="6:7" x14ac:dyDescent="0.2">
      <c r="F583" s="4">
        <v>717</v>
      </c>
      <c r="G583" s="2">
        <v>159500</v>
      </c>
    </row>
    <row r="584" spans="6:7" x14ac:dyDescent="0.2">
      <c r="F584" s="4">
        <v>719</v>
      </c>
      <c r="G584" s="2">
        <v>341000</v>
      </c>
    </row>
    <row r="585" spans="6:7" x14ac:dyDescent="0.2">
      <c r="F585" s="4">
        <v>720</v>
      </c>
      <c r="G585" s="2">
        <v>128500</v>
      </c>
    </row>
    <row r="586" spans="6:7" x14ac:dyDescent="0.2">
      <c r="F586" s="4">
        <v>721</v>
      </c>
      <c r="G586" s="2">
        <v>275000</v>
      </c>
    </row>
    <row r="587" spans="6:7" x14ac:dyDescent="0.2">
      <c r="F587" s="4">
        <v>722</v>
      </c>
      <c r="G587" s="2">
        <v>143000</v>
      </c>
    </row>
    <row r="588" spans="6:7" x14ac:dyDescent="0.2">
      <c r="F588" s="4">
        <v>723</v>
      </c>
      <c r="G588" s="2">
        <v>124500</v>
      </c>
    </row>
    <row r="589" spans="6:7" x14ac:dyDescent="0.2">
      <c r="F589" s="4">
        <v>724</v>
      </c>
      <c r="G589" s="2">
        <v>135000</v>
      </c>
    </row>
    <row r="590" spans="6:7" x14ac:dyDescent="0.2">
      <c r="F590" s="4">
        <v>725</v>
      </c>
      <c r="G590" s="2">
        <v>320000</v>
      </c>
    </row>
    <row r="591" spans="6:7" x14ac:dyDescent="0.2">
      <c r="F591" s="4">
        <v>726</v>
      </c>
      <c r="G591" s="2">
        <v>120500</v>
      </c>
    </row>
    <row r="592" spans="6:7" x14ac:dyDescent="0.2">
      <c r="F592" s="4">
        <v>727</v>
      </c>
      <c r="G592" s="2">
        <v>222000</v>
      </c>
    </row>
    <row r="593" spans="6:7" x14ac:dyDescent="0.2">
      <c r="F593" s="4">
        <v>728</v>
      </c>
      <c r="G593" s="2">
        <v>194500</v>
      </c>
    </row>
    <row r="594" spans="6:7" x14ac:dyDescent="0.2">
      <c r="F594" s="4">
        <v>729</v>
      </c>
      <c r="G594" s="2">
        <v>110000</v>
      </c>
    </row>
    <row r="595" spans="6:7" x14ac:dyDescent="0.2">
      <c r="F595" s="4">
        <v>730</v>
      </c>
      <c r="G595" s="2">
        <v>103000</v>
      </c>
    </row>
    <row r="596" spans="6:7" x14ac:dyDescent="0.2">
      <c r="F596" s="4">
        <v>731</v>
      </c>
      <c r="G596" s="2">
        <v>236500</v>
      </c>
    </row>
    <row r="597" spans="6:7" x14ac:dyDescent="0.2">
      <c r="F597" s="4">
        <v>732</v>
      </c>
      <c r="G597" s="2">
        <v>187500</v>
      </c>
    </row>
    <row r="598" spans="6:7" x14ac:dyDescent="0.2">
      <c r="F598" s="4">
        <v>733</v>
      </c>
      <c r="G598" s="2">
        <v>222500</v>
      </c>
    </row>
    <row r="599" spans="6:7" x14ac:dyDescent="0.2">
      <c r="F599" s="4">
        <v>735</v>
      </c>
      <c r="G599" s="2">
        <v>108000</v>
      </c>
    </row>
    <row r="600" spans="6:7" x14ac:dyDescent="0.2">
      <c r="F600" s="4">
        <v>736</v>
      </c>
      <c r="G600" s="2">
        <v>163000</v>
      </c>
    </row>
    <row r="601" spans="6:7" x14ac:dyDescent="0.2">
      <c r="F601" s="4">
        <v>737</v>
      </c>
      <c r="G601" s="2">
        <v>93500</v>
      </c>
    </row>
    <row r="602" spans="6:7" x14ac:dyDescent="0.2">
      <c r="F602" s="4">
        <v>738</v>
      </c>
      <c r="G602" s="2">
        <v>239900</v>
      </c>
    </row>
    <row r="603" spans="6:7" x14ac:dyDescent="0.2">
      <c r="F603" s="4">
        <v>739</v>
      </c>
      <c r="G603" s="2">
        <v>179000</v>
      </c>
    </row>
    <row r="604" spans="6:7" x14ac:dyDescent="0.2">
      <c r="F604" s="4">
        <v>740</v>
      </c>
      <c r="G604" s="2">
        <v>190000</v>
      </c>
    </row>
    <row r="605" spans="6:7" x14ac:dyDescent="0.2">
      <c r="F605" s="4">
        <v>744</v>
      </c>
      <c r="G605" s="2">
        <v>175000</v>
      </c>
    </row>
    <row r="606" spans="6:7" x14ac:dyDescent="0.2">
      <c r="F606" s="4">
        <v>745</v>
      </c>
      <c r="G606" s="2">
        <v>180000</v>
      </c>
    </row>
    <row r="607" spans="6:7" x14ac:dyDescent="0.2">
      <c r="F607" s="4">
        <v>746</v>
      </c>
      <c r="G607" s="2">
        <v>299800</v>
      </c>
    </row>
    <row r="608" spans="6:7" x14ac:dyDescent="0.2">
      <c r="F608" s="4">
        <v>747</v>
      </c>
      <c r="G608" s="2">
        <v>236000</v>
      </c>
    </row>
    <row r="609" spans="6:7" x14ac:dyDescent="0.2">
      <c r="F609" s="4">
        <v>748</v>
      </c>
      <c r="G609" s="2">
        <v>265979</v>
      </c>
    </row>
    <row r="610" spans="6:7" x14ac:dyDescent="0.2">
      <c r="F610" s="4">
        <v>749</v>
      </c>
      <c r="G610" s="2">
        <v>260400</v>
      </c>
    </row>
    <row r="611" spans="6:7" x14ac:dyDescent="0.2">
      <c r="F611" s="4">
        <v>750</v>
      </c>
      <c r="G611" s="2">
        <v>98000</v>
      </c>
    </row>
    <row r="612" spans="6:7" x14ac:dyDescent="0.2">
      <c r="F612" s="4">
        <v>751</v>
      </c>
      <c r="G612" s="2">
        <v>96500</v>
      </c>
    </row>
    <row r="613" spans="6:7" x14ac:dyDescent="0.2">
      <c r="F613" s="4">
        <v>752</v>
      </c>
      <c r="G613" s="2">
        <v>162000</v>
      </c>
    </row>
    <row r="614" spans="6:7" x14ac:dyDescent="0.2">
      <c r="F614" s="4">
        <v>753</v>
      </c>
      <c r="G614" s="2">
        <v>217000</v>
      </c>
    </row>
    <row r="615" spans="6:7" x14ac:dyDescent="0.2">
      <c r="F615" s="4">
        <v>754</v>
      </c>
      <c r="G615" s="2">
        <v>275500</v>
      </c>
    </row>
    <row r="616" spans="6:7" x14ac:dyDescent="0.2">
      <c r="F616" s="4">
        <v>755</v>
      </c>
      <c r="G616" s="2">
        <v>156000</v>
      </c>
    </row>
    <row r="617" spans="6:7" x14ac:dyDescent="0.2">
      <c r="F617" s="4">
        <v>756</v>
      </c>
      <c r="G617" s="2">
        <v>172500</v>
      </c>
    </row>
    <row r="618" spans="6:7" x14ac:dyDescent="0.2">
      <c r="F618" s="4">
        <v>757</v>
      </c>
      <c r="G618" s="2">
        <v>212000</v>
      </c>
    </row>
    <row r="619" spans="6:7" x14ac:dyDescent="0.2">
      <c r="F619" s="4">
        <v>759</v>
      </c>
      <c r="G619" s="2">
        <v>179400</v>
      </c>
    </row>
    <row r="620" spans="6:7" x14ac:dyDescent="0.2">
      <c r="F620" s="4">
        <v>760</v>
      </c>
      <c r="G620" s="2">
        <v>290000</v>
      </c>
    </row>
    <row r="621" spans="6:7" x14ac:dyDescent="0.2">
      <c r="F621" s="4">
        <v>761</v>
      </c>
      <c r="G621" s="2">
        <v>127500</v>
      </c>
    </row>
    <row r="622" spans="6:7" x14ac:dyDescent="0.2">
      <c r="F622" s="4">
        <v>762</v>
      </c>
      <c r="G622" s="2">
        <v>100000</v>
      </c>
    </row>
    <row r="623" spans="6:7" x14ac:dyDescent="0.2">
      <c r="F623" s="4">
        <v>763</v>
      </c>
      <c r="G623" s="2">
        <v>215200</v>
      </c>
    </row>
    <row r="624" spans="6:7" x14ac:dyDescent="0.2">
      <c r="F624" s="4">
        <v>764</v>
      </c>
      <c r="G624" s="2">
        <v>337000</v>
      </c>
    </row>
    <row r="625" spans="6:7" x14ac:dyDescent="0.2">
      <c r="F625" s="4">
        <v>765</v>
      </c>
      <c r="G625" s="2">
        <v>270000</v>
      </c>
    </row>
    <row r="626" spans="6:7" x14ac:dyDescent="0.2">
      <c r="F626" s="4">
        <v>766</v>
      </c>
      <c r="G626" s="2">
        <v>264132</v>
      </c>
    </row>
    <row r="627" spans="6:7" x14ac:dyDescent="0.2">
      <c r="F627" s="4">
        <v>768</v>
      </c>
      <c r="G627" s="2">
        <v>160000</v>
      </c>
    </row>
    <row r="628" spans="6:7" x14ac:dyDescent="0.2">
      <c r="F628" s="4">
        <v>769</v>
      </c>
      <c r="G628" s="2">
        <v>216837</v>
      </c>
    </row>
    <row r="629" spans="6:7" x14ac:dyDescent="0.2">
      <c r="F629" s="4">
        <v>770</v>
      </c>
      <c r="G629" s="2">
        <v>538000</v>
      </c>
    </row>
    <row r="630" spans="6:7" x14ac:dyDescent="0.2">
      <c r="F630" s="4">
        <v>771</v>
      </c>
      <c r="G630" s="2">
        <v>134900</v>
      </c>
    </row>
    <row r="631" spans="6:7" x14ac:dyDescent="0.2">
      <c r="F631" s="4">
        <v>772</v>
      </c>
      <c r="G631" s="2">
        <v>102000</v>
      </c>
    </row>
    <row r="632" spans="6:7" x14ac:dyDescent="0.2">
      <c r="F632" s="4">
        <v>774</v>
      </c>
      <c r="G632" s="2">
        <v>114500</v>
      </c>
    </row>
    <row r="633" spans="6:7" x14ac:dyDescent="0.2">
      <c r="F633" s="4">
        <v>775</v>
      </c>
      <c r="G633" s="2">
        <v>395000</v>
      </c>
    </row>
    <row r="634" spans="6:7" x14ac:dyDescent="0.2">
      <c r="F634" s="4">
        <v>776</v>
      </c>
      <c r="G634" s="2">
        <v>162000</v>
      </c>
    </row>
    <row r="635" spans="6:7" x14ac:dyDescent="0.2">
      <c r="F635" s="4">
        <v>777</v>
      </c>
      <c r="G635" s="2">
        <v>221500</v>
      </c>
    </row>
    <row r="636" spans="6:7" x14ac:dyDescent="0.2">
      <c r="F636" s="4">
        <v>779</v>
      </c>
      <c r="G636" s="2">
        <v>144000</v>
      </c>
    </row>
    <row r="637" spans="6:7" x14ac:dyDescent="0.2">
      <c r="F637" s="4">
        <v>780</v>
      </c>
      <c r="G637" s="2">
        <v>135000</v>
      </c>
    </row>
    <row r="638" spans="6:7" x14ac:dyDescent="0.2">
      <c r="F638" s="4">
        <v>781</v>
      </c>
      <c r="G638" s="2">
        <v>176000</v>
      </c>
    </row>
    <row r="639" spans="6:7" x14ac:dyDescent="0.2">
      <c r="F639" s="4">
        <v>782</v>
      </c>
      <c r="G639" s="2">
        <v>175900</v>
      </c>
    </row>
    <row r="640" spans="6:7" x14ac:dyDescent="0.2">
      <c r="F640" s="4">
        <v>783</v>
      </c>
      <c r="G640" s="2">
        <v>187100</v>
      </c>
    </row>
    <row r="641" spans="6:7" x14ac:dyDescent="0.2">
      <c r="F641" s="4">
        <v>784</v>
      </c>
      <c r="G641" s="2">
        <v>165500</v>
      </c>
    </row>
    <row r="642" spans="6:7" x14ac:dyDescent="0.2">
      <c r="F642" s="4">
        <v>785</v>
      </c>
      <c r="G642" s="2">
        <v>128000</v>
      </c>
    </row>
    <row r="643" spans="6:7" x14ac:dyDescent="0.2">
      <c r="F643" s="4">
        <v>786</v>
      </c>
      <c r="G643" s="2">
        <v>161500</v>
      </c>
    </row>
    <row r="644" spans="6:7" x14ac:dyDescent="0.2">
      <c r="F644" s="4">
        <v>787</v>
      </c>
      <c r="G644" s="2">
        <v>139000</v>
      </c>
    </row>
    <row r="645" spans="6:7" x14ac:dyDescent="0.2">
      <c r="F645" s="4">
        <v>788</v>
      </c>
      <c r="G645" s="2">
        <v>233000</v>
      </c>
    </row>
    <row r="646" spans="6:7" x14ac:dyDescent="0.2">
      <c r="F646" s="4">
        <v>789</v>
      </c>
      <c r="G646" s="2">
        <v>107900</v>
      </c>
    </row>
    <row r="647" spans="6:7" x14ac:dyDescent="0.2">
      <c r="F647" s="4">
        <v>790</v>
      </c>
      <c r="G647" s="2">
        <v>187500</v>
      </c>
    </row>
    <row r="648" spans="6:7" x14ac:dyDescent="0.2">
      <c r="F648" s="4">
        <v>791</v>
      </c>
      <c r="G648" s="2">
        <v>160200</v>
      </c>
    </row>
    <row r="649" spans="6:7" x14ac:dyDescent="0.2">
      <c r="F649" s="4">
        <v>792</v>
      </c>
      <c r="G649" s="2">
        <v>146800</v>
      </c>
    </row>
    <row r="650" spans="6:7" x14ac:dyDescent="0.2">
      <c r="F650" s="4">
        <v>793</v>
      </c>
      <c r="G650" s="2">
        <v>269790</v>
      </c>
    </row>
    <row r="651" spans="6:7" x14ac:dyDescent="0.2">
      <c r="F651" s="4">
        <v>794</v>
      </c>
      <c r="G651" s="2">
        <v>225000</v>
      </c>
    </row>
    <row r="652" spans="6:7" x14ac:dyDescent="0.2">
      <c r="F652" s="4">
        <v>795</v>
      </c>
      <c r="G652" s="2">
        <v>194500</v>
      </c>
    </row>
    <row r="653" spans="6:7" x14ac:dyDescent="0.2">
      <c r="F653" s="4">
        <v>798</v>
      </c>
      <c r="G653" s="2">
        <v>110000</v>
      </c>
    </row>
    <row r="654" spans="6:7" x14ac:dyDescent="0.2">
      <c r="F654" s="4">
        <v>799</v>
      </c>
      <c r="G654" s="2">
        <v>485000</v>
      </c>
    </row>
    <row r="655" spans="6:7" x14ac:dyDescent="0.2">
      <c r="F655" s="4">
        <v>801</v>
      </c>
      <c r="G655" s="2">
        <v>200000</v>
      </c>
    </row>
    <row r="656" spans="6:7" x14ac:dyDescent="0.2">
      <c r="F656" s="4">
        <v>802</v>
      </c>
      <c r="G656" s="2">
        <v>109900</v>
      </c>
    </row>
    <row r="657" spans="6:7" x14ac:dyDescent="0.2">
      <c r="F657" s="4">
        <v>803</v>
      </c>
      <c r="G657" s="2">
        <v>189000</v>
      </c>
    </row>
    <row r="658" spans="6:7" x14ac:dyDescent="0.2">
      <c r="F658" s="4">
        <v>804</v>
      </c>
      <c r="G658" s="2">
        <v>582933</v>
      </c>
    </row>
    <row r="659" spans="6:7" x14ac:dyDescent="0.2">
      <c r="F659" s="4">
        <v>806</v>
      </c>
      <c r="G659" s="2">
        <v>227680</v>
      </c>
    </row>
    <row r="660" spans="6:7" x14ac:dyDescent="0.2">
      <c r="F660" s="4">
        <v>807</v>
      </c>
      <c r="G660" s="2">
        <v>135500</v>
      </c>
    </row>
    <row r="661" spans="6:7" x14ac:dyDescent="0.2">
      <c r="F661" s="4">
        <v>808</v>
      </c>
      <c r="G661" s="2">
        <v>223500</v>
      </c>
    </row>
    <row r="662" spans="6:7" x14ac:dyDescent="0.2">
      <c r="F662" s="4">
        <v>812</v>
      </c>
      <c r="G662" s="2">
        <v>144500</v>
      </c>
    </row>
    <row r="663" spans="6:7" x14ac:dyDescent="0.2">
      <c r="F663" s="4">
        <v>813</v>
      </c>
      <c r="G663" s="2">
        <v>55993</v>
      </c>
    </row>
    <row r="664" spans="6:7" x14ac:dyDescent="0.2">
      <c r="F664" s="4">
        <v>814</v>
      </c>
      <c r="G664" s="2">
        <v>157900</v>
      </c>
    </row>
    <row r="665" spans="6:7" x14ac:dyDescent="0.2">
      <c r="F665" s="4">
        <v>815</v>
      </c>
      <c r="G665" s="2">
        <v>116000</v>
      </c>
    </row>
    <row r="666" spans="6:7" x14ac:dyDescent="0.2">
      <c r="F666" s="4">
        <v>816</v>
      </c>
      <c r="G666" s="2">
        <v>224900</v>
      </c>
    </row>
    <row r="667" spans="6:7" x14ac:dyDescent="0.2">
      <c r="F667" s="4">
        <v>817</v>
      </c>
      <c r="G667" s="2">
        <v>137000</v>
      </c>
    </row>
    <row r="668" spans="6:7" x14ac:dyDescent="0.2">
      <c r="F668" s="4">
        <v>818</v>
      </c>
      <c r="G668" s="2">
        <v>271000</v>
      </c>
    </row>
    <row r="669" spans="6:7" x14ac:dyDescent="0.2">
      <c r="F669" s="4">
        <v>820</v>
      </c>
      <c r="G669" s="2">
        <v>224000</v>
      </c>
    </row>
    <row r="670" spans="6:7" x14ac:dyDescent="0.2">
      <c r="F670" s="4">
        <v>821</v>
      </c>
      <c r="G670" s="2">
        <v>183000</v>
      </c>
    </row>
    <row r="671" spans="6:7" x14ac:dyDescent="0.2">
      <c r="F671" s="4">
        <v>822</v>
      </c>
      <c r="G671" s="2">
        <v>93000</v>
      </c>
    </row>
    <row r="672" spans="6:7" x14ac:dyDescent="0.2">
      <c r="F672" s="4">
        <v>823</v>
      </c>
      <c r="G672" s="2">
        <v>225000</v>
      </c>
    </row>
    <row r="673" spans="6:7" x14ac:dyDescent="0.2">
      <c r="F673" s="4">
        <v>825</v>
      </c>
      <c r="G673" s="2">
        <v>232600</v>
      </c>
    </row>
    <row r="674" spans="6:7" x14ac:dyDescent="0.2">
      <c r="F674" s="4">
        <v>826</v>
      </c>
      <c r="G674" s="2">
        <v>385000</v>
      </c>
    </row>
    <row r="675" spans="6:7" x14ac:dyDescent="0.2">
      <c r="F675" s="4">
        <v>827</v>
      </c>
      <c r="G675" s="2">
        <v>109500</v>
      </c>
    </row>
    <row r="676" spans="6:7" x14ac:dyDescent="0.2">
      <c r="F676" s="4">
        <v>828</v>
      </c>
      <c r="G676" s="2">
        <v>189000</v>
      </c>
    </row>
    <row r="677" spans="6:7" x14ac:dyDescent="0.2">
      <c r="F677" s="4">
        <v>829</v>
      </c>
      <c r="G677" s="2">
        <v>185000</v>
      </c>
    </row>
    <row r="678" spans="6:7" x14ac:dyDescent="0.2">
      <c r="F678" s="4">
        <v>830</v>
      </c>
      <c r="G678" s="2">
        <v>147400</v>
      </c>
    </row>
    <row r="679" spans="6:7" x14ac:dyDescent="0.2">
      <c r="F679" s="4">
        <v>831</v>
      </c>
      <c r="G679" s="2">
        <v>166000</v>
      </c>
    </row>
    <row r="680" spans="6:7" x14ac:dyDescent="0.2">
      <c r="F680" s="4">
        <v>832</v>
      </c>
      <c r="G680" s="2">
        <v>151000</v>
      </c>
    </row>
    <row r="681" spans="6:7" x14ac:dyDescent="0.2">
      <c r="F681" s="4">
        <v>833</v>
      </c>
      <c r="G681" s="2">
        <v>237000</v>
      </c>
    </row>
    <row r="682" spans="6:7" x14ac:dyDescent="0.2">
      <c r="F682" s="4">
        <v>834</v>
      </c>
      <c r="G682" s="2">
        <v>167000</v>
      </c>
    </row>
    <row r="683" spans="6:7" x14ac:dyDescent="0.2">
      <c r="F683" s="4">
        <v>836</v>
      </c>
      <c r="G683" s="2">
        <v>128000</v>
      </c>
    </row>
    <row r="684" spans="6:7" x14ac:dyDescent="0.2">
      <c r="F684" s="4">
        <v>838</v>
      </c>
      <c r="G684" s="2">
        <v>100000</v>
      </c>
    </row>
    <row r="685" spans="6:7" x14ac:dyDescent="0.2">
      <c r="F685" s="4">
        <v>839</v>
      </c>
      <c r="G685" s="2">
        <v>144000</v>
      </c>
    </row>
    <row r="686" spans="6:7" x14ac:dyDescent="0.2">
      <c r="F686" s="4">
        <v>840</v>
      </c>
      <c r="G686" s="2">
        <v>130500</v>
      </c>
    </row>
    <row r="687" spans="6:7" x14ac:dyDescent="0.2">
      <c r="F687" s="4">
        <v>841</v>
      </c>
      <c r="G687" s="2">
        <v>140000</v>
      </c>
    </row>
    <row r="688" spans="6:7" x14ac:dyDescent="0.2">
      <c r="F688" s="4">
        <v>842</v>
      </c>
      <c r="G688" s="2">
        <v>157500</v>
      </c>
    </row>
    <row r="689" spans="6:7" x14ac:dyDescent="0.2">
      <c r="F689" s="4">
        <v>844</v>
      </c>
      <c r="G689" s="2">
        <v>141000</v>
      </c>
    </row>
    <row r="690" spans="6:7" x14ac:dyDescent="0.2">
      <c r="F690" s="4">
        <v>845</v>
      </c>
      <c r="G690" s="2">
        <v>153900</v>
      </c>
    </row>
    <row r="691" spans="6:7" x14ac:dyDescent="0.2">
      <c r="F691" s="4">
        <v>846</v>
      </c>
      <c r="G691" s="2">
        <v>171000</v>
      </c>
    </row>
    <row r="692" spans="6:7" x14ac:dyDescent="0.2">
      <c r="F692" s="4">
        <v>847</v>
      </c>
      <c r="G692" s="2">
        <v>213000</v>
      </c>
    </row>
    <row r="693" spans="6:7" x14ac:dyDescent="0.2">
      <c r="F693" s="4">
        <v>848</v>
      </c>
      <c r="G693" s="2">
        <v>133500</v>
      </c>
    </row>
    <row r="694" spans="6:7" x14ac:dyDescent="0.2">
      <c r="F694" s="4">
        <v>849</v>
      </c>
      <c r="G694" s="2">
        <v>240000</v>
      </c>
    </row>
    <row r="695" spans="6:7" x14ac:dyDescent="0.2">
      <c r="F695" s="4">
        <v>850</v>
      </c>
      <c r="G695" s="2">
        <v>187000</v>
      </c>
    </row>
    <row r="696" spans="6:7" x14ac:dyDescent="0.2">
      <c r="F696" s="4">
        <v>851</v>
      </c>
      <c r="G696" s="2">
        <v>131500</v>
      </c>
    </row>
    <row r="697" spans="6:7" x14ac:dyDescent="0.2">
      <c r="F697" s="4">
        <v>852</v>
      </c>
      <c r="G697" s="2">
        <v>215000</v>
      </c>
    </row>
    <row r="698" spans="6:7" x14ac:dyDescent="0.2">
      <c r="F698" s="4">
        <v>855</v>
      </c>
      <c r="G698" s="2">
        <v>170000</v>
      </c>
    </row>
    <row r="699" spans="6:7" x14ac:dyDescent="0.2">
      <c r="F699" s="4">
        <v>856</v>
      </c>
      <c r="G699" s="2">
        <v>127000</v>
      </c>
    </row>
    <row r="700" spans="6:7" x14ac:dyDescent="0.2">
      <c r="F700" s="4">
        <v>858</v>
      </c>
      <c r="G700" s="2">
        <v>174000</v>
      </c>
    </row>
    <row r="701" spans="6:7" x14ac:dyDescent="0.2">
      <c r="F701" s="4">
        <v>860</v>
      </c>
      <c r="G701" s="2">
        <v>250000</v>
      </c>
    </row>
    <row r="702" spans="6:7" x14ac:dyDescent="0.2">
      <c r="F702" s="4">
        <v>862</v>
      </c>
      <c r="G702" s="2">
        <v>131500</v>
      </c>
    </row>
    <row r="703" spans="6:7" x14ac:dyDescent="0.2">
      <c r="F703" s="4">
        <v>865</v>
      </c>
      <c r="G703" s="2">
        <v>250580</v>
      </c>
    </row>
    <row r="704" spans="6:7" x14ac:dyDescent="0.2">
      <c r="F704" s="4">
        <v>867</v>
      </c>
      <c r="G704" s="2">
        <v>248900</v>
      </c>
    </row>
    <row r="705" spans="6:7" x14ac:dyDescent="0.2">
      <c r="F705" s="4">
        <v>868</v>
      </c>
      <c r="G705" s="2">
        <v>129000</v>
      </c>
    </row>
    <row r="706" spans="6:7" x14ac:dyDescent="0.2">
      <c r="F706" s="4">
        <v>869</v>
      </c>
      <c r="G706" s="2">
        <v>169000</v>
      </c>
    </row>
    <row r="707" spans="6:7" x14ac:dyDescent="0.2">
      <c r="F707" s="4">
        <v>871</v>
      </c>
      <c r="G707" s="2">
        <v>109500</v>
      </c>
    </row>
    <row r="708" spans="6:7" x14ac:dyDescent="0.2">
      <c r="F708" s="4">
        <v>872</v>
      </c>
      <c r="G708" s="2">
        <v>200500</v>
      </c>
    </row>
    <row r="709" spans="6:7" x14ac:dyDescent="0.2">
      <c r="F709" s="4">
        <v>874</v>
      </c>
      <c r="G709" s="2">
        <v>133000</v>
      </c>
    </row>
    <row r="710" spans="6:7" x14ac:dyDescent="0.2">
      <c r="F710" s="4">
        <v>875</v>
      </c>
      <c r="G710" s="2">
        <v>66500</v>
      </c>
    </row>
    <row r="711" spans="6:7" x14ac:dyDescent="0.2">
      <c r="F711" s="4">
        <v>876</v>
      </c>
      <c r="G711" s="2">
        <v>303477</v>
      </c>
    </row>
    <row r="712" spans="6:7" x14ac:dyDescent="0.2">
      <c r="F712" s="4">
        <v>877</v>
      </c>
      <c r="G712" s="2">
        <v>132250</v>
      </c>
    </row>
    <row r="713" spans="6:7" x14ac:dyDescent="0.2">
      <c r="F713" s="4">
        <v>878</v>
      </c>
      <c r="G713" s="2">
        <v>350000</v>
      </c>
    </row>
    <row r="714" spans="6:7" x14ac:dyDescent="0.2">
      <c r="F714" s="4">
        <v>881</v>
      </c>
      <c r="G714" s="2">
        <v>157000</v>
      </c>
    </row>
    <row r="715" spans="6:7" x14ac:dyDescent="0.2">
      <c r="F715" s="4">
        <v>882</v>
      </c>
      <c r="G715" s="2">
        <v>187500</v>
      </c>
    </row>
    <row r="716" spans="6:7" x14ac:dyDescent="0.2">
      <c r="F716" s="4">
        <v>884</v>
      </c>
      <c r="G716" s="2">
        <v>118500</v>
      </c>
    </row>
    <row r="717" spans="6:7" x14ac:dyDescent="0.2">
      <c r="F717" s="4">
        <v>886</v>
      </c>
      <c r="G717" s="2">
        <v>328900</v>
      </c>
    </row>
    <row r="718" spans="6:7" x14ac:dyDescent="0.2">
      <c r="F718" s="4">
        <v>887</v>
      </c>
      <c r="G718" s="2">
        <v>145000</v>
      </c>
    </row>
    <row r="719" spans="6:7" x14ac:dyDescent="0.2">
      <c r="F719" s="4">
        <v>888</v>
      </c>
      <c r="G719" s="2">
        <v>135500</v>
      </c>
    </row>
    <row r="720" spans="6:7" x14ac:dyDescent="0.2">
      <c r="F720" s="4">
        <v>889</v>
      </c>
      <c r="G720" s="2">
        <v>268000</v>
      </c>
    </row>
    <row r="721" spans="6:7" x14ac:dyDescent="0.2">
      <c r="F721" s="4">
        <v>890</v>
      </c>
      <c r="G721" s="2">
        <v>149500</v>
      </c>
    </row>
    <row r="722" spans="6:7" x14ac:dyDescent="0.2">
      <c r="F722" s="4">
        <v>892</v>
      </c>
      <c r="G722" s="2">
        <v>172500</v>
      </c>
    </row>
    <row r="723" spans="6:7" x14ac:dyDescent="0.2">
      <c r="F723" s="4">
        <v>895</v>
      </c>
      <c r="G723" s="2">
        <v>118858</v>
      </c>
    </row>
    <row r="724" spans="6:7" x14ac:dyDescent="0.2">
      <c r="F724" s="4">
        <v>896</v>
      </c>
      <c r="G724" s="2">
        <v>140000</v>
      </c>
    </row>
    <row r="725" spans="6:7" x14ac:dyDescent="0.2">
      <c r="F725" s="4">
        <v>897</v>
      </c>
      <c r="G725" s="2">
        <v>106500</v>
      </c>
    </row>
    <row r="726" spans="6:7" x14ac:dyDescent="0.2">
      <c r="F726" s="4">
        <v>898</v>
      </c>
      <c r="G726" s="2">
        <v>142953</v>
      </c>
    </row>
    <row r="727" spans="6:7" x14ac:dyDescent="0.2">
      <c r="F727" s="4">
        <v>899</v>
      </c>
      <c r="G727" s="2">
        <v>611657</v>
      </c>
    </row>
    <row r="728" spans="6:7" x14ac:dyDescent="0.2">
      <c r="F728" s="4">
        <v>900</v>
      </c>
      <c r="G728" s="2">
        <v>135000</v>
      </c>
    </row>
    <row r="729" spans="6:7" x14ac:dyDescent="0.2">
      <c r="F729" s="4">
        <v>901</v>
      </c>
      <c r="G729" s="2">
        <v>110000</v>
      </c>
    </row>
    <row r="730" spans="6:7" x14ac:dyDescent="0.2">
      <c r="F730" s="4">
        <v>902</v>
      </c>
      <c r="G730" s="2">
        <v>153000</v>
      </c>
    </row>
    <row r="731" spans="6:7" x14ac:dyDescent="0.2">
      <c r="F731" s="4">
        <v>903</v>
      </c>
      <c r="G731" s="2">
        <v>180000</v>
      </c>
    </row>
    <row r="732" spans="6:7" x14ac:dyDescent="0.2">
      <c r="F732" s="4">
        <v>904</v>
      </c>
      <c r="G732" s="2">
        <v>240000</v>
      </c>
    </row>
    <row r="733" spans="6:7" x14ac:dyDescent="0.2">
      <c r="F733" s="4">
        <v>907</v>
      </c>
      <c r="G733" s="2">
        <v>255000</v>
      </c>
    </row>
    <row r="734" spans="6:7" x14ac:dyDescent="0.2">
      <c r="F734" s="4">
        <v>908</v>
      </c>
      <c r="G734" s="2">
        <v>250000</v>
      </c>
    </row>
    <row r="735" spans="6:7" x14ac:dyDescent="0.2">
      <c r="F735" s="4">
        <v>910</v>
      </c>
      <c r="G735" s="2">
        <v>174000</v>
      </c>
    </row>
    <row r="736" spans="6:7" x14ac:dyDescent="0.2">
      <c r="F736" s="4">
        <v>911</v>
      </c>
      <c r="G736" s="2">
        <v>154300</v>
      </c>
    </row>
    <row r="737" spans="6:7" x14ac:dyDescent="0.2">
      <c r="F737" s="4">
        <v>912</v>
      </c>
      <c r="G737" s="2">
        <v>143500</v>
      </c>
    </row>
    <row r="738" spans="6:7" x14ac:dyDescent="0.2">
      <c r="F738" s="4">
        <v>914</v>
      </c>
      <c r="G738" s="2">
        <v>145000</v>
      </c>
    </row>
    <row r="739" spans="6:7" x14ac:dyDescent="0.2">
      <c r="F739" s="4">
        <v>915</v>
      </c>
      <c r="G739" s="2">
        <v>173733</v>
      </c>
    </row>
    <row r="740" spans="6:7" x14ac:dyDescent="0.2">
      <c r="F740" s="4">
        <v>916</v>
      </c>
      <c r="G740" s="2">
        <v>75000</v>
      </c>
    </row>
    <row r="741" spans="6:7" x14ac:dyDescent="0.2">
      <c r="F741" s="4">
        <v>917</v>
      </c>
      <c r="G741" s="2">
        <v>35311</v>
      </c>
    </row>
    <row r="742" spans="6:7" x14ac:dyDescent="0.2">
      <c r="F742" s="4">
        <v>918</v>
      </c>
      <c r="G742" s="2">
        <v>135000</v>
      </c>
    </row>
    <row r="743" spans="6:7" x14ac:dyDescent="0.2">
      <c r="F743" s="4">
        <v>920</v>
      </c>
      <c r="G743" s="2">
        <v>176500</v>
      </c>
    </row>
    <row r="744" spans="6:7" x14ac:dyDescent="0.2">
      <c r="F744" s="4">
        <v>921</v>
      </c>
      <c r="G744" s="2">
        <v>201000</v>
      </c>
    </row>
    <row r="745" spans="6:7" x14ac:dyDescent="0.2">
      <c r="F745" s="4">
        <v>923</v>
      </c>
      <c r="G745" s="2">
        <v>169990</v>
      </c>
    </row>
    <row r="746" spans="6:7" x14ac:dyDescent="0.2">
      <c r="F746" s="4">
        <v>924</v>
      </c>
      <c r="G746" s="2">
        <v>193000</v>
      </c>
    </row>
    <row r="747" spans="6:7" x14ac:dyDescent="0.2">
      <c r="F747" s="4">
        <v>925</v>
      </c>
      <c r="G747" s="2">
        <v>207500</v>
      </c>
    </row>
    <row r="748" spans="6:7" x14ac:dyDescent="0.2">
      <c r="F748" s="4">
        <v>926</v>
      </c>
      <c r="G748" s="2">
        <v>175000</v>
      </c>
    </row>
    <row r="749" spans="6:7" x14ac:dyDescent="0.2">
      <c r="F749" s="4">
        <v>927</v>
      </c>
      <c r="G749" s="2">
        <v>285000</v>
      </c>
    </row>
    <row r="750" spans="6:7" x14ac:dyDescent="0.2">
      <c r="F750" s="4">
        <v>929</v>
      </c>
      <c r="G750" s="2">
        <v>236500</v>
      </c>
    </row>
    <row r="751" spans="6:7" x14ac:dyDescent="0.2">
      <c r="F751" s="4">
        <v>930</v>
      </c>
      <c r="G751" s="2">
        <v>222000</v>
      </c>
    </row>
    <row r="752" spans="6:7" x14ac:dyDescent="0.2">
      <c r="F752" s="4">
        <v>931</v>
      </c>
      <c r="G752" s="2">
        <v>201000</v>
      </c>
    </row>
    <row r="753" spans="6:7" x14ac:dyDescent="0.2">
      <c r="F753" s="4">
        <v>933</v>
      </c>
      <c r="G753" s="2">
        <v>320000</v>
      </c>
    </row>
    <row r="754" spans="6:7" x14ac:dyDescent="0.2">
      <c r="F754" s="4">
        <v>934</v>
      </c>
      <c r="G754" s="2">
        <v>190000</v>
      </c>
    </row>
    <row r="755" spans="6:7" x14ac:dyDescent="0.2">
      <c r="F755" s="4">
        <v>935</v>
      </c>
      <c r="G755" s="2">
        <v>242000</v>
      </c>
    </row>
    <row r="756" spans="6:7" x14ac:dyDescent="0.2">
      <c r="F756" s="4">
        <v>936</v>
      </c>
      <c r="G756" s="2">
        <v>79900</v>
      </c>
    </row>
    <row r="757" spans="6:7" x14ac:dyDescent="0.2">
      <c r="F757" s="4">
        <v>937</v>
      </c>
      <c r="G757" s="2">
        <v>184900</v>
      </c>
    </row>
    <row r="758" spans="6:7" x14ac:dyDescent="0.2">
      <c r="F758" s="4">
        <v>938</v>
      </c>
      <c r="G758" s="2">
        <v>253000</v>
      </c>
    </row>
    <row r="759" spans="6:7" x14ac:dyDescent="0.2">
      <c r="F759" s="4">
        <v>939</v>
      </c>
      <c r="G759" s="2">
        <v>239799</v>
      </c>
    </row>
    <row r="760" spans="6:7" x14ac:dyDescent="0.2">
      <c r="F760" s="4">
        <v>940</v>
      </c>
      <c r="G760" s="2">
        <v>244400</v>
      </c>
    </row>
    <row r="761" spans="6:7" x14ac:dyDescent="0.2">
      <c r="F761" s="4">
        <v>941</v>
      </c>
      <c r="G761" s="2">
        <v>150900</v>
      </c>
    </row>
    <row r="762" spans="6:7" x14ac:dyDescent="0.2">
      <c r="F762" s="4">
        <v>943</v>
      </c>
      <c r="G762" s="2">
        <v>150000</v>
      </c>
    </row>
    <row r="763" spans="6:7" x14ac:dyDescent="0.2">
      <c r="F763" s="4">
        <v>944</v>
      </c>
      <c r="G763" s="2">
        <v>143000</v>
      </c>
    </row>
    <row r="764" spans="6:7" x14ac:dyDescent="0.2">
      <c r="F764" s="4">
        <v>945</v>
      </c>
      <c r="G764" s="2">
        <v>137500</v>
      </c>
    </row>
    <row r="765" spans="6:7" x14ac:dyDescent="0.2">
      <c r="F765" s="4">
        <v>947</v>
      </c>
      <c r="G765" s="2">
        <v>143000</v>
      </c>
    </row>
    <row r="766" spans="6:7" x14ac:dyDescent="0.2">
      <c r="F766" s="4">
        <v>948</v>
      </c>
      <c r="G766" s="2">
        <v>270000</v>
      </c>
    </row>
    <row r="767" spans="6:7" x14ac:dyDescent="0.2">
      <c r="F767" s="4">
        <v>949</v>
      </c>
      <c r="G767" s="2">
        <v>192500</v>
      </c>
    </row>
    <row r="768" spans="6:7" x14ac:dyDescent="0.2">
      <c r="F768" s="4">
        <v>950</v>
      </c>
      <c r="G768" s="2">
        <v>197500</v>
      </c>
    </row>
    <row r="769" spans="6:7" x14ac:dyDescent="0.2">
      <c r="F769" s="4">
        <v>951</v>
      </c>
      <c r="G769" s="2">
        <v>129000</v>
      </c>
    </row>
    <row r="770" spans="6:7" x14ac:dyDescent="0.2">
      <c r="F770" s="4">
        <v>955</v>
      </c>
      <c r="G770" s="2">
        <v>127500</v>
      </c>
    </row>
    <row r="771" spans="6:7" x14ac:dyDescent="0.2">
      <c r="F771" s="4">
        <v>956</v>
      </c>
      <c r="G771" s="2">
        <v>145000</v>
      </c>
    </row>
    <row r="772" spans="6:7" x14ac:dyDescent="0.2">
      <c r="F772" s="4">
        <v>958</v>
      </c>
      <c r="G772" s="2">
        <v>132000</v>
      </c>
    </row>
    <row r="773" spans="6:7" x14ac:dyDescent="0.2">
      <c r="F773" s="4">
        <v>959</v>
      </c>
      <c r="G773" s="2">
        <v>185000</v>
      </c>
    </row>
    <row r="774" spans="6:7" x14ac:dyDescent="0.2">
      <c r="F774" s="4">
        <v>960</v>
      </c>
      <c r="G774" s="2">
        <v>155000</v>
      </c>
    </row>
    <row r="775" spans="6:7" x14ac:dyDescent="0.2">
      <c r="F775" s="4">
        <v>961</v>
      </c>
      <c r="G775" s="2">
        <v>116500</v>
      </c>
    </row>
    <row r="776" spans="6:7" x14ac:dyDescent="0.2">
      <c r="F776" s="4">
        <v>962</v>
      </c>
      <c r="G776" s="2">
        <v>272000</v>
      </c>
    </row>
    <row r="777" spans="6:7" x14ac:dyDescent="0.2">
      <c r="F777" s="4">
        <v>963</v>
      </c>
      <c r="G777" s="2">
        <v>155000</v>
      </c>
    </row>
    <row r="778" spans="6:7" x14ac:dyDescent="0.2">
      <c r="F778" s="4">
        <v>964</v>
      </c>
      <c r="G778" s="2">
        <v>239000</v>
      </c>
    </row>
    <row r="779" spans="6:7" x14ac:dyDescent="0.2">
      <c r="F779" s="4">
        <v>965</v>
      </c>
      <c r="G779" s="2">
        <v>214900</v>
      </c>
    </row>
    <row r="780" spans="6:7" x14ac:dyDescent="0.2">
      <c r="F780" s="4">
        <v>966</v>
      </c>
      <c r="G780" s="2">
        <v>178900</v>
      </c>
    </row>
    <row r="781" spans="6:7" x14ac:dyDescent="0.2">
      <c r="F781" s="4">
        <v>967</v>
      </c>
      <c r="G781" s="2">
        <v>160000</v>
      </c>
    </row>
    <row r="782" spans="6:7" x14ac:dyDescent="0.2">
      <c r="F782" s="4">
        <v>968</v>
      </c>
      <c r="G782" s="2">
        <v>135000</v>
      </c>
    </row>
    <row r="783" spans="6:7" x14ac:dyDescent="0.2">
      <c r="F783" s="4">
        <v>970</v>
      </c>
      <c r="G783" s="2">
        <v>140000</v>
      </c>
    </row>
    <row r="784" spans="6:7" x14ac:dyDescent="0.2">
      <c r="F784" s="4">
        <v>971</v>
      </c>
      <c r="G784" s="2">
        <v>135000</v>
      </c>
    </row>
    <row r="785" spans="6:7" x14ac:dyDescent="0.2">
      <c r="F785" s="4">
        <v>972</v>
      </c>
      <c r="G785" s="2">
        <v>173000</v>
      </c>
    </row>
    <row r="786" spans="6:7" x14ac:dyDescent="0.2">
      <c r="F786" s="4">
        <v>973</v>
      </c>
      <c r="G786" s="2">
        <v>99500</v>
      </c>
    </row>
    <row r="787" spans="6:7" x14ac:dyDescent="0.2">
      <c r="F787" s="4">
        <v>974</v>
      </c>
      <c r="G787" s="2">
        <v>182000</v>
      </c>
    </row>
    <row r="788" spans="6:7" x14ac:dyDescent="0.2">
      <c r="F788" s="4">
        <v>976</v>
      </c>
      <c r="G788" s="2">
        <v>165000</v>
      </c>
    </row>
    <row r="789" spans="6:7" x14ac:dyDescent="0.2">
      <c r="F789" s="4">
        <v>977</v>
      </c>
      <c r="G789" s="2">
        <v>85500</v>
      </c>
    </row>
    <row r="790" spans="6:7" x14ac:dyDescent="0.2">
      <c r="F790" s="4">
        <v>978</v>
      </c>
      <c r="G790" s="2">
        <v>199900</v>
      </c>
    </row>
    <row r="791" spans="6:7" x14ac:dyDescent="0.2">
      <c r="F791" s="4">
        <v>979</v>
      </c>
      <c r="G791" s="2">
        <v>110000</v>
      </c>
    </row>
    <row r="792" spans="6:7" x14ac:dyDescent="0.2">
      <c r="F792" s="4">
        <v>981</v>
      </c>
      <c r="G792" s="2">
        <v>178400</v>
      </c>
    </row>
    <row r="793" spans="6:7" x14ac:dyDescent="0.2">
      <c r="F793" s="4">
        <v>982</v>
      </c>
      <c r="G793" s="2">
        <v>336000</v>
      </c>
    </row>
    <row r="794" spans="6:7" x14ac:dyDescent="0.2">
      <c r="F794" s="4">
        <v>983</v>
      </c>
      <c r="G794" s="2">
        <v>159895</v>
      </c>
    </row>
    <row r="795" spans="6:7" x14ac:dyDescent="0.2">
      <c r="F795" s="4">
        <v>984</v>
      </c>
      <c r="G795" s="2">
        <v>255900</v>
      </c>
    </row>
    <row r="796" spans="6:7" x14ac:dyDescent="0.2">
      <c r="F796" s="4">
        <v>985</v>
      </c>
      <c r="G796" s="2">
        <v>126000</v>
      </c>
    </row>
    <row r="797" spans="6:7" x14ac:dyDescent="0.2">
      <c r="F797" s="4">
        <v>986</v>
      </c>
      <c r="G797" s="2">
        <v>125000</v>
      </c>
    </row>
    <row r="798" spans="6:7" x14ac:dyDescent="0.2">
      <c r="F798" s="4">
        <v>987</v>
      </c>
      <c r="G798" s="2">
        <v>117000</v>
      </c>
    </row>
    <row r="799" spans="6:7" x14ac:dyDescent="0.2">
      <c r="F799" s="4">
        <v>988</v>
      </c>
      <c r="G799" s="2">
        <v>395192</v>
      </c>
    </row>
    <row r="800" spans="6:7" x14ac:dyDescent="0.2">
      <c r="F800" s="4">
        <v>989</v>
      </c>
      <c r="G800" s="2">
        <v>195000</v>
      </c>
    </row>
    <row r="801" spans="6:7" x14ac:dyDescent="0.2">
      <c r="F801" s="4">
        <v>990</v>
      </c>
      <c r="G801" s="2">
        <v>197000</v>
      </c>
    </row>
    <row r="802" spans="6:7" x14ac:dyDescent="0.2">
      <c r="F802" s="4">
        <v>991</v>
      </c>
      <c r="G802" s="2">
        <v>348000</v>
      </c>
    </row>
    <row r="803" spans="6:7" x14ac:dyDescent="0.2">
      <c r="F803" s="4">
        <v>992</v>
      </c>
      <c r="G803" s="2">
        <v>168000</v>
      </c>
    </row>
    <row r="804" spans="6:7" x14ac:dyDescent="0.2">
      <c r="F804" s="4">
        <v>994</v>
      </c>
      <c r="G804" s="2">
        <v>173900</v>
      </c>
    </row>
    <row r="805" spans="6:7" x14ac:dyDescent="0.2">
      <c r="F805" s="4">
        <v>995</v>
      </c>
      <c r="G805" s="2">
        <v>337500</v>
      </c>
    </row>
    <row r="806" spans="6:7" x14ac:dyDescent="0.2">
      <c r="F806" s="4">
        <v>997</v>
      </c>
      <c r="G806" s="2">
        <v>136500</v>
      </c>
    </row>
    <row r="807" spans="6:7" x14ac:dyDescent="0.2">
      <c r="F807" s="4">
        <v>998</v>
      </c>
      <c r="G807" s="2">
        <v>185000</v>
      </c>
    </row>
    <row r="808" spans="6:7" x14ac:dyDescent="0.2">
      <c r="F808" s="4">
        <v>999</v>
      </c>
      <c r="G808" s="2">
        <v>91000</v>
      </c>
    </row>
    <row r="809" spans="6:7" x14ac:dyDescent="0.2">
      <c r="F809" s="4">
        <v>1000</v>
      </c>
      <c r="G809" s="2">
        <v>206000</v>
      </c>
    </row>
    <row r="810" spans="6:7" x14ac:dyDescent="0.2">
      <c r="F810" s="4">
        <v>1001</v>
      </c>
      <c r="G810" s="2">
        <v>82000</v>
      </c>
    </row>
    <row r="811" spans="6:7" x14ac:dyDescent="0.2">
      <c r="F811" s="4">
        <v>1002</v>
      </c>
      <c r="G811" s="2">
        <v>86000</v>
      </c>
    </row>
    <row r="812" spans="6:7" x14ac:dyDescent="0.2">
      <c r="F812" s="4">
        <v>1003</v>
      </c>
      <c r="G812" s="2">
        <v>232000</v>
      </c>
    </row>
    <row r="813" spans="6:7" x14ac:dyDescent="0.2">
      <c r="F813" s="4">
        <v>1004</v>
      </c>
      <c r="G813" s="2">
        <v>136905</v>
      </c>
    </row>
    <row r="814" spans="6:7" x14ac:dyDescent="0.2">
      <c r="F814" s="4">
        <v>1005</v>
      </c>
      <c r="G814" s="2">
        <v>181000</v>
      </c>
    </row>
    <row r="815" spans="6:7" x14ac:dyDescent="0.2">
      <c r="F815" s="4">
        <v>1006</v>
      </c>
      <c r="G815" s="2">
        <v>149900</v>
      </c>
    </row>
    <row r="816" spans="6:7" x14ac:dyDescent="0.2">
      <c r="F816" s="4">
        <v>1007</v>
      </c>
      <c r="G816" s="2">
        <v>163500</v>
      </c>
    </row>
    <row r="817" spans="6:7" x14ac:dyDescent="0.2">
      <c r="F817" s="4">
        <v>1008</v>
      </c>
      <c r="G817" s="2">
        <v>88000</v>
      </c>
    </row>
    <row r="818" spans="6:7" x14ac:dyDescent="0.2">
      <c r="F818" s="4">
        <v>1009</v>
      </c>
      <c r="G818" s="2">
        <v>240000</v>
      </c>
    </row>
    <row r="819" spans="6:7" x14ac:dyDescent="0.2">
      <c r="F819" s="4">
        <v>1010</v>
      </c>
      <c r="G819" s="2">
        <v>102000</v>
      </c>
    </row>
    <row r="820" spans="6:7" x14ac:dyDescent="0.2">
      <c r="F820" s="4">
        <v>1011</v>
      </c>
      <c r="G820" s="2">
        <v>135000</v>
      </c>
    </row>
    <row r="821" spans="6:7" x14ac:dyDescent="0.2">
      <c r="F821" s="4">
        <v>1012</v>
      </c>
      <c r="G821" s="2">
        <v>100000</v>
      </c>
    </row>
    <row r="822" spans="6:7" x14ac:dyDescent="0.2">
      <c r="F822" s="4">
        <v>1013</v>
      </c>
      <c r="G822" s="2">
        <v>165000</v>
      </c>
    </row>
    <row r="823" spans="6:7" x14ac:dyDescent="0.2">
      <c r="F823" s="4">
        <v>1014</v>
      </c>
      <c r="G823" s="2">
        <v>85000</v>
      </c>
    </row>
    <row r="824" spans="6:7" x14ac:dyDescent="0.2">
      <c r="F824" s="4">
        <v>1015</v>
      </c>
      <c r="G824" s="2">
        <v>119200</v>
      </c>
    </row>
    <row r="825" spans="6:7" x14ac:dyDescent="0.2">
      <c r="F825" s="4">
        <v>1016</v>
      </c>
      <c r="G825" s="2">
        <v>227000</v>
      </c>
    </row>
    <row r="826" spans="6:7" x14ac:dyDescent="0.2">
      <c r="F826" s="4">
        <v>1017</v>
      </c>
      <c r="G826" s="2">
        <v>203000</v>
      </c>
    </row>
    <row r="827" spans="6:7" x14ac:dyDescent="0.2">
      <c r="F827" s="4">
        <v>1018</v>
      </c>
      <c r="G827" s="2">
        <v>187500</v>
      </c>
    </row>
    <row r="828" spans="6:7" x14ac:dyDescent="0.2">
      <c r="F828" s="4">
        <v>1019</v>
      </c>
      <c r="G828" s="2">
        <v>160000</v>
      </c>
    </row>
    <row r="829" spans="6:7" x14ac:dyDescent="0.2">
      <c r="F829" s="4">
        <v>1020</v>
      </c>
      <c r="G829" s="2">
        <v>213490</v>
      </c>
    </row>
    <row r="830" spans="6:7" x14ac:dyDescent="0.2">
      <c r="F830" s="4">
        <v>1021</v>
      </c>
      <c r="G830" s="2">
        <v>176000</v>
      </c>
    </row>
    <row r="831" spans="6:7" x14ac:dyDescent="0.2">
      <c r="F831" s="4">
        <v>1022</v>
      </c>
      <c r="G831" s="2">
        <v>194000</v>
      </c>
    </row>
    <row r="832" spans="6:7" x14ac:dyDescent="0.2">
      <c r="F832" s="4">
        <v>1023</v>
      </c>
      <c r="G832" s="2">
        <v>87000</v>
      </c>
    </row>
    <row r="833" spans="6:7" x14ac:dyDescent="0.2">
      <c r="F833" s="4">
        <v>1024</v>
      </c>
      <c r="G833" s="2">
        <v>191000</v>
      </c>
    </row>
    <row r="834" spans="6:7" x14ac:dyDescent="0.2">
      <c r="F834" s="4">
        <v>1025</v>
      </c>
      <c r="G834" s="2">
        <v>287000</v>
      </c>
    </row>
    <row r="835" spans="6:7" x14ac:dyDescent="0.2">
      <c r="F835" s="4">
        <v>1027</v>
      </c>
      <c r="G835" s="2">
        <v>167500</v>
      </c>
    </row>
    <row r="836" spans="6:7" x14ac:dyDescent="0.2">
      <c r="F836" s="4">
        <v>1028</v>
      </c>
      <c r="G836" s="2">
        <v>293077</v>
      </c>
    </row>
    <row r="837" spans="6:7" x14ac:dyDescent="0.2">
      <c r="F837" s="4">
        <v>1029</v>
      </c>
      <c r="G837" s="2">
        <v>105000</v>
      </c>
    </row>
    <row r="838" spans="6:7" x14ac:dyDescent="0.2">
      <c r="F838" s="4">
        <v>1030</v>
      </c>
      <c r="G838" s="2">
        <v>118000</v>
      </c>
    </row>
    <row r="839" spans="6:7" x14ac:dyDescent="0.2">
      <c r="F839" s="4">
        <v>1031</v>
      </c>
      <c r="G839" s="2">
        <v>160000</v>
      </c>
    </row>
    <row r="840" spans="6:7" x14ac:dyDescent="0.2">
      <c r="F840" s="4">
        <v>1032</v>
      </c>
      <c r="G840" s="2">
        <v>197000</v>
      </c>
    </row>
    <row r="841" spans="6:7" x14ac:dyDescent="0.2">
      <c r="F841" s="4">
        <v>1033</v>
      </c>
      <c r="G841" s="2">
        <v>310000</v>
      </c>
    </row>
    <row r="842" spans="6:7" x14ac:dyDescent="0.2">
      <c r="F842" s="4">
        <v>1034</v>
      </c>
      <c r="G842" s="2">
        <v>230000</v>
      </c>
    </row>
    <row r="843" spans="6:7" x14ac:dyDescent="0.2">
      <c r="F843" s="4">
        <v>1036</v>
      </c>
      <c r="G843" s="2">
        <v>84000</v>
      </c>
    </row>
    <row r="844" spans="6:7" x14ac:dyDescent="0.2">
      <c r="F844" s="4">
        <v>1037</v>
      </c>
      <c r="G844" s="2">
        <v>315500</v>
      </c>
    </row>
    <row r="845" spans="6:7" x14ac:dyDescent="0.2">
      <c r="F845" s="4">
        <v>1038</v>
      </c>
      <c r="G845" s="2">
        <v>287000</v>
      </c>
    </row>
    <row r="846" spans="6:7" x14ac:dyDescent="0.2">
      <c r="F846" s="4">
        <v>1039</v>
      </c>
      <c r="G846" s="2">
        <v>97000</v>
      </c>
    </row>
    <row r="847" spans="6:7" x14ac:dyDescent="0.2">
      <c r="F847" s="4">
        <v>1040</v>
      </c>
      <c r="G847" s="2">
        <v>80000</v>
      </c>
    </row>
    <row r="848" spans="6:7" x14ac:dyDescent="0.2">
      <c r="F848" s="4">
        <v>1042</v>
      </c>
      <c r="G848" s="2">
        <v>173000</v>
      </c>
    </row>
    <row r="849" spans="6:7" x14ac:dyDescent="0.2">
      <c r="F849" s="4">
        <v>1043</v>
      </c>
      <c r="G849" s="2">
        <v>196000</v>
      </c>
    </row>
    <row r="850" spans="6:7" x14ac:dyDescent="0.2">
      <c r="F850" s="4">
        <v>1044</v>
      </c>
      <c r="G850" s="2">
        <v>262280</v>
      </c>
    </row>
    <row r="851" spans="6:7" x14ac:dyDescent="0.2">
      <c r="F851" s="4">
        <v>1046</v>
      </c>
      <c r="G851" s="2">
        <v>139600</v>
      </c>
    </row>
    <row r="852" spans="6:7" x14ac:dyDescent="0.2">
      <c r="F852" s="4">
        <v>1047</v>
      </c>
      <c r="G852" s="2">
        <v>556581</v>
      </c>
    </row>
    <row r="853" spans="6:7" x14ac:dyDescent="0.2">
      <c r="F853" s="4">
        <v>1048</v>
      </c>
      <c r="G853" s="2">
        <v>145000</v>
      </c>
    </row>
    <row r="854" spans="6:7" x14ac:dyDescent="0.2">
      <c r="F854" s="4">
        <v>1050</v>
      </c>
      <c r="G854" s="2">
        <v>84900</v>
      </c>
    </row>
    <row r="855" spans="6:7" x14ac:dyDescent="0.2">
      <c r="F855" s="4">
        <v>1051</v>
      </c>
      <c r="G855" s="2">
        <v>176485</v>
      </c>
    </row>
    <row r="856" spans="6:7" x14ac:dyDescent="0.2">
      <c r="F856" s="4">
        <v>1052</v>
      </c>
      <c r="G856" s="2">
        <v>200141</v>
      </c>
    </row>
    <row r="857" spans="6:7" x14ac:dyDescent="0.2">
      <c r="F857" s="4">
        <v>1054</v>
      </c>
      <c r="G857" s="2">
        <v>144500</v>
      </c>
    </row>
    <row r="858" spans="6:7" x14ac:dyDescent="0.2">
      <c r="F858" s="4">
        <v>1055</v>
      </c>
      <c r="G858" s="2">
        <v>255000</v>
      </c>
    </row>
    <row r="859" spans="6:7" x14ac:dyDescent="0.2">
      <c r="F859" s="4">
        <v>1057</v>
      </c>
      <c r="G859" s="2">
        <v>185850</v>
      </c>
    </row>
    <row r="860" spans="6:7" x14ac:dyDescent="0.2">
      <c r="F860" s="4">
        <v>1058</v>
      </c>
      <c r="G860" s="2">
        <v>248000</v>
      </c>
    </row>
    <row r="861" spans="6:7" x14ac:dyDescent="0.2">
      <c r="F861" s="4">
        <v>1059</v>
      </c>
      <c r="G861" s="2">
        <v>335000</v>
      </c>
    </row>
    <row r="862" spans="6:7" x14ac:dyDescent="0.2">
      <c r="F862" s="4">
        <v>1060</v>
      </c>
      <c r="G862" s="2">
        <v>220000</v>
      </c>
    </row>
    <row r="863" spans="6:7" x14ac:dyDescent="0.2">
      <c r="F863" s="4">
        <v>1061</v>
      </c>
      <c r="G863" s="2">
        <v>213500</v>
      </c>
    </row>
    <row r="864" spans="6:7" x14ac:dyDescent="0.2">
      <c r="F864" s="4">
        <v>1062</v>
      </c>
      <c r="G864" s="2">
        <v>81000</v>
      </c>
    </row>
    <row r="865" spans="6:7" x14ac:dyDescent="0.2">
      <c r="F865" s="4">
        <v>1063</v>
      </c>
      <c r="G865" s="2">
        <v>90000</v>
      </c>
    </row>
    <row r="866" spans="6:7" x14ac:dyDescent="0.2">
      <c r="F866" s="4">
        <v>1066</v>
      </c>
      <c r="G866" s="2">
        <v>328000</v>
      </c>
    </row>
    <row r="867" spans="6:7" x14ac:dyDescent="0.2">
      <c r="F867" s="4">
        <v>1067</v>
      </c>
      <c r="G867" s="2">
        <v>178000</v>
      </c>
    </row>
    <row r="868" spans="6:7" x14ac:dyDescent="0.2">
      <c r="F868" s="4">
        <v>1068</v>
      </c>
      <c r="G868" s="2">
        <v>167900</v>
      </c>
    </row>
    <row r="869" spans="6:7" x14ac:dyDescent="0.2">
      <c r="F869" s="4">
        <v>1070</v>
      </c>
      <c r="G869" s="2">
        <v>135000</v>
      </c>
    </row>
    <row r="870" spans="6:7" x14ac:dyDescent="0.2">
      <c r="F870" s="4">
        <v>1071</v>
      </c>
      <c r="G870" s="2">
        <v>135000</v>
      </c>
    </row>
    <row r="871" spans="6:7" x14ac:dyDescent="0.2">
      <c r="F871" s="4">
        <v>1072</v>
      </c>
      <c r="G871" s="2">
        <v>154000</v>
      </c>
    </row>
    <row r="872" spans="6:7" x14ac:dyDescent="0.2">
      <c r="F872" s="4">
        <v>1073</v>
      </c>
      <c r="G872" s="2">
        <v>91500</v>
      </c>
    </row>
    <row r="873" spans="6:7" x14ac:dyDescent="0.2">
      <c r="F873" s="4">
        <v>1075</v>
      </c>
      <c r="G873" s="2">
        <v>194000</v>
      </c>
    </row>
    <row r="874" spans="6:7" x14ac:dyDescent="0.2">
      <c r="F874" s="4">
        <v>1076</v>
      </c>
      <c r="G874" s="2">
        <v>219500</v>
      </c>
    </row>
    <row r="875" spans="6:7" x14ac:dyDescent="0.2">
      <c r="F875" s="4">
        <v>1077</v>
      </c>
      <c r="G875" s="2">
        <v>170000</v>
      </c>
    </row>
    <row r="876" spans="6:7" x14ac:dyDescent="0.2">
      <c r="F876" s="4">
        <v>1078</v>
      </c>
      <c r="G876" s="2">
        <v>138800</v>
      </c>
    </row>
    <row r="877" spans="6:7" x14ac:dyDescent="0.2">
      <c r="F877" s="4">
        <v>1079</v>
      </c>
      <c r="G877" s="2">
        <v>155900</v>
      </c>
    </row>
    <row r="878" spans="6:7" x14ac:dyDescent="0.2">
      <c r="F878" s="4">
        <v>1080</v>
      </c>
      <c r="G878" s="2">
        <v>126000</v>
      </c>
    </row>
    <row r="879" spans="6:7" x14ac:dyDescent="0.2">
      <c r="F879" s="4">
        <v>1081</v>
      </c>
      <c r="G879" s="2">
        <v>145000</v>
      </c>
    </row>
    <row r="880" spans="6:7" x14ac:dyDescent="0.2">
      <c r="F880" s="4">
        <v>1083</v>
      </c>
      <c r="G880" s="2">
        <v>192000</v>
      </c>
    </row>
    <row r="881" spans="6:7" x14ac:dyDescent="0.2">
      <c r="F881" s="4">
        <v>1085</v>
      </c>
      <c r="G881" s="2">
        <v>187500</v>
      </c>
    </row>
    <row r="882" spans="6:7" x14ac:dyDescent="0.2">
      <c r="F882" s="4">
        <v>1086</v>
      </c>
      <c r="G882" s="2">
        <v>147000</v>
      </c>
    </row>
    <row r="883" spans="6:7" x14ac:dyDescent="0.2">
      <c r="F883" s="4">
        <v>1087</v>
      </c>
      <c r="G883" s="2">
        <v>83500</v>
      </c>
    </row>
    <row r="884" spans="6:7" x14ac:dyDescent="0.2">
      <c r="F884" s="4">
        <v>1088</v>
      </c>
      <c r="G884" s="2">
        <v>252000</v>
      </c>
    </row>
    <row r="885" spans="6:7" x14ac:dyDescent="0.2">
      <c r="F885" s="4">
        <v>1089</v>
      </c>
      <c r="G885" s="2">
        <v>137500</v>
      </c>
    </row>
    <row r="886" spans="6:7" x14ac:dyDescent="0.2">
      <c r="F886" s="4">
        <v>1090</v>
      </c>
      <c r="G886" s="2">
        <v>197000</v>
      </c>
    </row>
    <row r="887" spans="6:7" x14ac:dyDescent="0.2">
      <c r="F887" s="4">
        <v>1091</v>
      </c>
      <c r="G887" s="2">
        <v>92900</v>
      </c>
    </row>
    <row r="888" spans="6:7" x14ac:dyDescent="0.2">
      <c r="F888" s="4">
        <v>1092</v>
      </c>
      <c r="G888" s="2">
        <v>160000</v>
      </c>
    </row>
    <row r="889" spans="6:7" x14ac:dyDescent="0.2">
      <c r="F889" s="4">
        <v>1093</v>
      </c>
      <c r="G889" s="2">
        <v>136500</v>
      </c>
    </row>
    <row r="890" spans="6:7" x14ac:dyDescent="0.2">
      <c r="F890" s="4">
        <v>1095</v>
      </c>
      <c r="G890" s="2">
        <v>129000</v>
      </c>
    </row>
    <row r="891" spans="6:7" x14ac:dyDescent="0.2">
      <c r="F891" s="4">
        <v>1096</v>
      </c>
      <c r="G891" s="2">
        <v>176432</v>
      </c>
    </row>
    <row r="892" spans="6:7" x14ac:dyDescent="0.2">
      <c r="F892" s="4">
        <v>1097</v>
      </c>
      <c r="G892" s="2">
        <v>127000</v>
      </c>
    </row>
    <row r="893" spans="6:7" x14ac:dyDescent="0.2">
      <c r="F893" s="4">
        <v>1098</v>
      </c>
      <c r="G893" s="2">
        <v>170000</v>
      </c>
    </row>
    <row r="894" spans="6:7" x14ac:dyDescent="0.2">
      <c r="F894" s="4">
        <v>1099</v>
      </c>
      <c r="G894" s="2">
        <v>128000</v>
      </c>
    </row>
    <row r="895" spans="6:7" x14ac:dyDescent="0.2">
      <c r="F895" s="4">
        <v>1100</v>
      </c>
      <c r="G895" s="2">
        <v>157000</v>
      </c>
    </row>
    <row r="896" spans="6:7" x14ac:dyDescent="0.2">
      <c r="F896" s="4">
        <v>1101</v>
      </c>
      <c r="G896" s="2">
        <v>60000</v>
      </c>
    </row>
    <row r="897" spans="6:7" x14ac:dyDescent="0.2">
      <c r="F897" s="4">
        <v>1102</v>
      </c>
      <c r="G897" s="2">
        <v>119500</v>
      </c>
    </row>
    <row r="898" spans="6:7" x14ac:dyDescent="0.2">
      <c r="F898" s="4">
        <v>1104</v>
      </c>
      <c r="G898" s="2">
        <v>159500</v>
      </c>
    </row>
    <row r="899" spans="6:7" x14ac:dyDescent="0.2">
      <c r="F899" s="4">
        <v>1105</v>
      </c>
      <c r="G899" s="2">
        <v>106000</v>
      </c>
    </row>
    <row r="900" spans="6:7" x14ac:dyDescent="0.2">
      <c r="F900" s="4">
        <v>1106</v>
      </c>
      <c r="G900" s="2">
        <v>325000</v>
      </c>
    </row>
    <row r="901" spans="6:7" x14ac:dyDescent="0.2">
      <c r="F901" s="4">
        <v>1107</v>
      </c>
      <c r="G901" s="2">
        <v>179900</v>
      </c>
    </row>
    <row r="902" spans="6:7" x14ac:dyDescent="0.2">
      <c r="F902" s="4">
        <v>1108</v>
      </c>
      <c r="G902" s="2">
        <v>274725</v>
      </c>
    </row>
    <row r="903" spans="6:7" x14ac:dyDescent="0.2">
      <c r="F903" s="4">
        <v>1109</v>
      </c>
      <c r="G903" s="2">
        <v>181000</v>
      </c>
    </row>
    <row r="904" spans="6:7" x14ac:dyDescent="0.2">
      <c r="F904" s="4">
        <v>1110</v>
      </c>
      <c r="G904" s="2">
        <v>280000</v>
      </c>
    </row>
    <row r="905" spans="6:7" x14ac:dyDescent="0.2">
      <c r="F905" s="4">
        <v>1111</v>
      </c>
      <c r="G905" s="2">
        <v>188000</v>
      </c>
    </row>
    <row r="906" spans="6:7" x14ac:dyDescent="0.2">
      <c r="F906" s="4">
        <v>1112</v>
      </c>
      <c r="G906" s="2">
        <v>205000</v>
      </c>
    </row>
    <row r="907" spans="6:7" x14ac:dyDescent="0.2">
      <c r="F907" s="4">
        <v>1113</v>
      </c>
      <c r="G907" s="2">
        <v>129900</v>
      </c>
    </row>
    <row r="908" spans="6:7" x14ac:dyDescent="0.2">
      <c r="F908" s="4">
        <v>1114</v>
      </c>
      <c r="G908" s="2">
        <v>134500</v>
      </c>
    </row>
    <row r="909" spans="6:7" x14ac:dyDescent="0.2">
      <c r="F909" s="4">
        <v>1116</v>
      </c>
      <c r="G909" s="2">
        <v>318000</v>
      </c>
    </row>
    <row r="910" spans="6:7" x14ac:dyDescent="0.2">
      <c r="F910" s="4">
        <v>1117</v>
      </c>
      <c r="G910" s="2">
        <v>184100</v>
      </c>
    </row>
    <row r="911" spans="6:7" x14ac:dyDescent="0.2">
      <c r="F911" s="4">
        <v>1118</v>
      </c>
      <c r="G911" s="2">
        <v>130000</v>
      </c>
    </row>
    <row r="912" spans="6:7" x14ac:dyDescent="0.2">
      <c r="F912" s="4">
        <v>1119</v>
      </c>
      <c r="G912" s="2">
        <v>140000</v>
      </c>
    </row>
    <row r="913" spans="6:7" x14ac:dyDescent="0.2">
      <c r="F913" s="4">
        <v>1122</v>
      </c>
      <c r="G913" s="2">
        <v>212900</v>
      </c>
    </row>
    <row r="914" spans="6:7" x14ac:dyDescent="0.2">
      <c r="F914" s="4">
        <v>1124</v>
      </c>
      <c r="G914" s="2">
        <v>118000</v>
      </c>
    </row>
    <row r="915" spans="6:7" x14ac:dyDescent="0.2">
      <c r="F915" s="4">
        <v>1125</v>
      </c>
      <c r="G915" s="2">
        <v>163900</v>
      </c>
    </row>
    <row r="916" spans="6:7" x14ac:dyDescent="0.2">
      <c r="F916" s="4">
        <v>1126</v>
      </c>
      <c r="G916" s="2">
        <v>115000</v>
      </c>
    </row>
    <row r="917" spans="6:7" x14ac:dyDescent="0.2">
      <c r="F917" s="4">
        <v>1127</v>
      </c>
      <c r="G917" s="2">
        <v>174000</v>
      </c>
    </row>
    <row r="918" spans="6:7" x14ac:dyDescent="0.2">
      <c r="F918" s="4">
        <v>1128</v>
      </c>
      <c r="G918" s="2">
        <v>259000</v>
      </c>
    </row>
    <row r="919" spans="6:7" x14ac:dyDescent="0.2">
      <c r="F919" s="4">
        <v>1129</v>
      </c>
      <c r="G919" s="2">
        <v>215000</v>
      </c>
    </row>
    <row r="920" spans="6:7" x14ac:dyDescent="0.2">
      <c r="F920" s="4">
        <v>1130</v>
      </c>
      <c r="G920" s="2">
        <v>140000</v>
      </c>
    </row>
    <row r="921" spans="6:7" x14ac:dyDescent="0.2">
      <c r="F921" s="4">
        <v>1133</v>
      </c>
      <c r="G921" s="2">
        <v>117500</v>
      </c>
    </row>
    <row r="922" spans="6:7" x14ac:dyDescent="0.2">
      <c r="F922" s="4">
        <v>1134</v>
      </c>
      <c r="G922" s="2">
        <v>239500</v>
      </c>
    </row>
    <row r="923" spans="6:7" x14ac:dyDescent="0.2">
      <c r="F923" s="4">
        <v>1135</v>
      </c>
      <c r="G923" s="2">
        <v>169000</v>
      </c>
    </row>
    <row r="924" spans="6:7" x14ac:dyDescent="0.2">
      <c r="F924" s="4">
        <v>1136</v>
      </c>
      <c r="G924" s="2">
        <v>102000</v>
      </c>
    </row>
    <row r="925" spans="6:7" x14ac:dyDescent="0.2">
      <c r="F925" s="4">
        <v>1137</v>
      </c>
      <c r="G925" s="2">
        <v>119000</v>
      </c>
    </row>
    <row r="926" spans="6:7" x14ac:dyDescent="0.2">
      <c r="F926" s="4">
        <v>1138</v>
      </c>
      <c r="G926" s="2">
        <v>94000</v>
      </c>
    </row>
    <row r="927" spans="6:7" x14ac:dyDescent="0.2">
      <c r="F927" s="4">
        <v>1139</v>
      </c>
      <c r="G927" s="2">
        <v>196000</v>
      </c>
    </row>
    <row r="928" spans="6:7" x14ac:dyDescent="0.2">
      <c r="F928" s="4">
        <v>1140</v>
      </c>
      <c r="G928" s="2">
        <v>144000</v>
      </c>
    </row>
    <row r="929" spans="6:7" x14ac:dyDescent="0.2">
      <c r="F929" s="4">
        <v>1141</v>
      </c>
      <c r="G929" s="2">
        <v>139000</v>
      </c>
    </row>
    <row r="930" spans="6:7" x14ac:dyDescent="0.2">
      <c r="F930" s="4">
        <v>1142</v>
      </c>
      <c r="G930" s="2">
        <v>197500</v>
      </c>
    </row>
    <row r="931" spans="6:7" x14ac:dyDescent="0.2">
      <c r="F931" s="4">
        <v>1143</v>
      </c>
      <c r="G931" s="2">
        <v>424870</v>
      </c>
    </row>
    <row r="932" spans="6:7" x14ac:dyDescent="0.2">
      <c r="F932" s="4">
        <v>1144</v>
      </c>
      <c r="G932" s="2">
        <v>80000</v>
      </c>
    </row>
    <row r="933" spans="6:7" x14ac:dyDescent="0.2">
      <c r="F933" s="4">
        <v>1146</v>
      </c>
      <c r="G933" s="2">
        <v>149000</v>
      </c>
    </row>
    <row r="934" spans="6:7" x14ac:dyDescent="0.2">
      <c r="F934" s="4">
        <v>1147</v>
      </c>
      <c r="G934" s="2">
        <v>180000</v>
      </c>
    </row>
    <row r="935" spans="6:7" x14ac:dyDescent="0.2">
      <c r="F935" s="4">
        <v>1148</v>
      </c>
      <c r="G935" s="2">
        <v>174500</v>
      </c>
    </row>
    <row r="936" spans="6:7" x14ac:dyDescent="0.2">
      <c r="F936" s="4">
        <v>1149</v>
      </c>
      <c r="G936" s="2">
        <v>116900</v>
      </c>
    </row>
    <row r="937" spans="6:7" x14ac:dyDescent="0.2">
      <c r="F937" s="4">
        <v>1150</v>
      </c>
      <c r="G937" s="2">
        <v>143000</v>
      </c>
    </row>
    <row r="938" spans="6:7" x14ac:dyDescent="0.2">
      <c r="F938" s="4">
        <v>1152</v>
      </c>
      <c r="G938" s="2">
        <v>149900</v>
      </c>
    </row>
    <row r="939" spans="6:7" x14ac:dyDescent="0.2">
      <c r="F939" s="4">
        <v>1153</v>
      </c>
      <c r="G939" s="2">
        <v>230000</v>
      </c>
    </row>
    <row r="940" spans="6:7" x14ac:dyDescent="0.2">
      <c r="F940" s="4">
        <v>1154</v>
      </c>
      <c r="G940" s="2">
        <v>120500</v>
      </c>
    </row>
    <row r="941" spans="6:7" x14ac:dyDescent="0.2">
      <c r="F941" s="4">
        <v>1156</v>
      </c>
      <c r="G941" s="2">
        <v>218000</v>
      </c>
    </row>
    <row r="942" spans="6:7" x14ac:dyDescent="0.2">
      <c r="F942" s="4">
        <v>1158</v>
      </c>
      <c r="G942" s="2">
        <v>230000</v>
      </c>
    </row>
    <row r="943" spans="6:7" x14ac:dyDescent="0.2">
      <c r="F943" s="4">
        <v>1159</v>
      </c>
      <c r="G943" s="2">
        <v>235128</v>
      </c>
    </row>
    <row r="944" spans="6:7" x14ac:dyDescent="0.2">
      <c r="F944" s="4">
        <v>1160</v>
      </c>
      <c r="G944" s="2">
        <v>185000</v>
      </c>
    </row>
    <row r="945" spans="6:7" x14ac:dyDescent="0.2">
      <c r="F945" s="4">
        <v>1161</v>
      </c>
      <c r="G945" s="2">
        <v>146000</v>
      </c>
    </row>
    <row r="946" spans="6:7" x14ac:dyDescent="0.2">
      <c r="F946" s="4">
        <v>1162</v>
      </c>
      <c r="G946" s="2">
        <v>224000</v>
      </c>
    </row>
    <row r="947" spans="6:7" x14ac:dyDescent="0.2">
      <c r="F947" s="4">
        <v>1163</v>
      </c>
      <c r="G947" s="2">
        <v>129000</v>
      </c>
    </row>
    <row r="948" spans="6:7" x14ac:dyDescent="0.2">
      <c r="F948" s="4">
        <v>1164</v>
      </c>
      <c r="G948" s="2">
        <v>108959</v>
      </c>
    </row>
    <row r="949" spans="6:7" x14ac:dyDescent="0.2">
      <c r="F949" s="4">
        <v>1165</v>
      </c>
      <c r="G949" s="2">
        <v>194000</v>
      </c>
    </row>
    <row r="950" spans="6:7" x14ac:dyDescent="0.2">
      <c r="F950" s="4">
        <v>1166</v>
      </c>
      <c r="G950" s="2">
        <v>233170</v>
      </c>
    </row>
    <row r="951" spans="6:7" x14ac:dyDescent="0.2">
      <c r="F951" s="4">
        <v>1167</v>
      </c>
      <c r="G951" s="2">
        <v>245350</v>
      </c>
    </row>
    <row r="952" spans="6:7" x14ac:dyDescent="0.2">
      <c r="F952" s="4">
        <v>1168</v>
      </c>
      <c r="G952" s="2">
        <v>173000</v>
      </c>
    </row>
    <row r="953" spans="6:7" x14ac:dyDescent="0.2">
      <c r="F953" s="4">
        <v>1169</v>
      </c>
      <c r="G953" s="2">
        <v>235000</v>
      </c>
    </row>
    <row r="954" spans="6:7" x14ac:dyDescent="0.2">
      <c r="F954" s="4">
        <v>1170</v>
      </c>
      <c r="G954" s="2">
        <v>625000</v>
      </c>
    </row>
    <row r="955" spans="6:7" x14ac:dyDescent="0.2">
      <c r="F955" s="4">
        <v>1172</v>
      </c>
      <c r="G955" s="2">
        <v>163000</v>
      </c>
    </row>
    <row r="956" spans="6:7" x14ac:dyDescent="0.2">
      <c r="F956" s="4">
        <v>1173</v>
      </c>
      <c r="G956" s="2">
        <v>171900</v>
      </c>
    </row>
    <row r="957" spans="6:7" x14ac:dyDescent="0.2">
      <c r="F957" s="4">
        <v>1175</v>
      </c>
      <c r="G957" s="2">
        <v>239000</v>
      </c>
    </row>
    <row r="958" spans="6:7" x14ac:dyDescent="0.2">
      <c r="F958" s="4">
        <v>1176</v>
      </c>
      <c r="G958" s="2">
        <v>285000</v>
      </c>
    </row>
    <row r="959" spans="6:7" x14ac:dyDescent="0.2">
      <c r="F959" s="4">
        <v>1178</v>
      </c>
      <c r="G959" s="2">
        <v>115000</v>
      </c>
    </row>
    <row r="960" spans="6:7" x14ac:dyDescent="0.2">
      <c r="F960" s="4">
        <v>1179</v>
      </c>
      <c r="G960" s="2">
        <v>154900</v>
      </c>
    </row>
    <row r="961" spans="6:7" x14ac:dyDescent="0.2">
      <c r="F961" s="4">
        <v>1180</v>
      </c>
      <c r="G961" s="2">
        <v>93000</v>
      </c>
    </row>
    <row r="962" spans="6:7" x14ac:dyDescent="0.2">
      <c r="F962" s="4">
        <v>1182</v>
      </c>
      <c r="G962" s="2">
        <v>392500</v>
      </c>
    </row>
    <row r="963" spans="6:7" x14ac:dyDescent="0.2">
      <c r="F963" s="4">
        <v>1184</v>
      </c>
      <c r="G963" s="2">
        <v>120000</v>
      </c>
    </row>
    <row r="964" spans="6:7" x14ac:dyDescent="0.2">
      <c r="F964" s="4">
        <v>1185</v>
      </c>
      <c r="G964" s="2">
        <v>186700</v>
      </c>
    </row>
    <row r="965" spans="6:7" x14ac:dyDescent="0.2">
      <c r="F965" s="4">
        <v>1186</v>
      </c>
      <c r="G965" s="2">
        <v>104900</v>
      </c>
    </row>
    <row r="966" spans="6:7" x14ac:dyDescent="0.2">
      <c r="F966" s="4">
        <v>1187</v>
      </c>
      <c r="G966" s="2">
        <v>95000</v>
      </c>
    </row>
    <row r="967" spans="6:7" x14ac:dyDescent="0.2">
      <c r="F967" s="4">
        <v>1189</v>
      </c>
      <c r="G967" s="2">
        <v>195000</v>
      </c>
    </row>
    <row r="968" spans="6:7" x14ac:dyDescent="0.2">
      <c r="F968" s="4">
        <v>1190</v>
      </c>
      <c r="G968" s="2">
        <v>189000</v>
      </c>
    </row>
    <row r="969" spans="6:7" x14ac:dyDescent="0.2">
      <c r="F969" s="4">
        <v>1191</v>
      </c>
      <c r="G969" s="2">
        <v>168000</v>
      </c>
    </row>
    <row r="970" spans="6:7" x14ac:dyDescent="0.2">
      <c r="F970" s="4">
        <v>1192</v>
      </c>
      <c r="G970" s="2">
        <v>174000</v>
      </c>
    </row>
    <row r="971" spans="6:7" x14ac:dyDescent="0.2">
      <c r="F971" s="4">
        <v>1194</v>
      </c>
      <c r="G971" s="2">
        <v>165000</v>
      </c>
    </row>
    <row r="972" spans="6:7" x14ac:dyDescent="0.2">
      <c r="F972" s="4">
        <v>1196</v>
      </c>
      <c r="G972" s="2">
        <v>176000</v>
      </c>
    </row>
    <row r="973" spans="6:7" x14ac:dyDescent="0.2">
      <c r="F973" s="4">
        <v>1197</v>
      </c>
      <c r="G973" s="2">
        <v>219210</v>
      </c>
    </row>
    <row r="974" spans="6:7" x14ac:dyDescent="0.2">
      <c r="F974" s="4">
        <v>1198</v>
      </c>
      <c r="G974" s="2">
        <v>144000</v>
      </c>
    </row>
    <row r="975" spans="6:7" x14ac:dyDescent="0.2">
      <c r="F975" s="4">
        <v>1199</v>
      </c>
      <c r="G975" s="2">
        <v>178000</v>
      </c>
    </row>
    <row r="976" spans="6:7" x14ac:dyDescent="0.2">
      <c r="F976" s="4">
        <v>1200</v>
      </c>
      <c r="G976" s="2">
        <v>148000</v>
      </c>
    </row>
    <row r="977" spans="6:7" x14ac:dyDescent="0.2">
      <c r="F977" s="4">
        <v>1201</v>
      </c>
      <c r="G977" s="2">
        <v>116050</v>
      </c>
    </row>
    <row r="978" spans="6:7" x14ac:dyDescent="0.2">
      <c r="F978" s="4">
        <v>1202</v>
      </c>
      <c r="G978" s="2">
        <v>197900</v>
      </c>
    </row>
    <row r="979" spans="6:7" x14ac:dyDescent="0.2">
      <c r="F979" s="4">
        <v>1203</v>
      </c>
      <c r="G979" s="2">
        <v>117000</v>
      </c>
    </row>
    <row r="980" spans="6:7" x14ac:dyDescent="0.2">
      <c r="F980" s="4">
        <v>1204</v>
      </c>
      <c r="G980" s="2">
        <v>213000</v>
      </c>
    </row>
    <row r="981" spans="6:7" x14ac:dyDescent="0.2">
      <c r="F981" s="4">
        <v>1206</v>
      </c>
      <c r="G981" s="2">
        <v>271900</v>
      </c>
    </row>
    <row r="982" spans="6:7" x14ac:dyDescent="0.2">
      <c r="F982" s="4">
        <v>1208</v>
      </c>
      <c r="G982" s="2">
        <v>200000</v>
      </c>
    </row>
    <row r="983" spans="6:7" x14ac:dyDescent="0.2">
      <c r="F983" s="4">
        <v>1209</v>
      </c>
      <c r="G983" s="2">
        <v>140000</v>
      </c>
    </row>
    <row r="984" spans="6:7" x14ac:dyDescent="0.2">
      <c r="F984" s="4">
        <v>1210</v>
      </c>
      <c r="G984" s="2">
        <v>290000</v>
      </c>
    </row>
    <row r="985" spans="6:7" x14ac:dyDescent="0.2">
      <c r="F985" s="4">
        <v>1212</v>
      </c>
      <c r="G985" s="2">
        <v>164000</v>
      </c>
    </row>
    <row r="986" spans="6:7" x14ac:dyDescent="0.2">
      <c r="F986" s="4">
        <v>1213</v>
      </c>
      <c r="G986" s="2">
        <v>113000</v>
      </c>
    </row>
    <row r="987" spans="6:7" x14ac:dyDescent="0.2">
      <c r="F987" s="4">
        <v>1214</v>
      </c>
      <c r="G987" s="2">
        <v>145000</v>
      </c>
    </row>
    <row r="988" spans="6:7" x14ac:dyDescent="0.2">
      <c r="F988" s="4">
        <v>1215</v>
      </c>
      <c r="G988" s="2">
        <v>134500</v>
      </c>
    </row>
    <row r="989" spans="6:7" x14ac:dyDescent="0.2">
      <c r="F989" s="4">
        <v>1217</v>
      </c>
      <c r="G989" s="2">
        <v>112000</v>
      </c>
    </row>
    <row r="990" spans="6:7" x14ac:dyDescent="0.2">
      <c r="F990" s="4">
        <v>1218</v>
      </c>
      <c r="G990" s="2">
        <v>229456</v>
      </c>
    </row>
    <row r="991" spans="6:7" x14ac:dyDescent="0.2">
      <c r="F991" s="4">
        <v>1219</v>
      </c>
      <c r="G991" s="2">
        <v>80500</v>
      </c>
    </row>
    <row r="992" spans="6:7" x14ac:dyDescent="0.2">
      <c r="F992" s="4">
        <v>1220</v>
      </c>
      <c r="G992" s="2">
        <v>91500</v>
      </c>
    </row>
    <row r="993" spans="6:7" x14ac:dyDescent="0.2">
      <c r="F993" s="4">
        <v>1221</v>
      </c>
      <c r="G993" s="2">
        <v>115000</v>
      </c>
    </row>
    <row r="994" spans="6:7" x14ac:dyDescent="0.2">
      <c r="F994" s="4">
        <v>1222</v>
      </c>
      <c r="G994" s="2">
        <v>134000</v>
      </c>
    </row>
    <row r="995" spans="6:7" x14ac:dyDescent="0.2">
      <c r="F995" s="4">
        <v>1225</v>
      </c>
      <c r="G995" s="2">
        <v>184000</v>
      </c>
    </row>
    <row r="996" spans="6:7" x14ac:dyDescent="0.2">
      <c r="F996" s="4">
        <v>1227</v>
      </c>
      <c r="G996" s="2">
        <v>214000</v>
      </c>
    </row>
    <row r="997" spans="6:7" x14ac:dyDescent="0.2">
      <c r="F997" s="4">
        <v>1228</v>
      </c>
      <c r="G997" s="2">
        <v>147000</v>
      </c>
    </row>
    <row r="998" spans="6:7" x14ac:dyDescent="0.2">
      <c r="F998" s="4">
        <v>1229</v>
      </c>
      <c r="G998" s="2">
        <v>367294</v>
      </c>
    </row>
    <row r="999" spans="6:7" x14ac:dyDescent="0.2">
      <c r="F999" s="4">
        <v>1231</v>
      </c>
      <c r="G999" s="2">
        <v>190000</v>
      </c>
    </row>
    <row r="1000" spans="6:7" x14ac:dyDescent="0.2">
      <c r="F1000" s="4">
        <v>1233</v>
      </c>
      <c r="G1000" s="2">
        <v>101800</v>
      </c>
    </row>
    <row r="1001" spans="6:7" x14ac:dyDescent="0.2">
      <c r="F1001" s="4">
        <v>1235</v>
      </c>
      <c r="G1001" s="2">
        <v>130000</v>
      </c>
    </row>
    <row r="1002" spans="6:7" x14ac:dyDescent="0.2">
      <c r="F1002" s="4">
        <v>1236</v>
      </c>
      <c r="G1002" s="2">
        <v>138887</v>
      </c>
    </row>
    <row r="1003" spans="6:7" x14ac:dyDescent="0.2">
      <c r="F1003" s="4">
        <v>1237</v>
      </c>
      <c r="G1003" s="2">
        <v>175500</v>
      </c>
    </row>
    <row r="1004" spans="6:7" x14ac:dyDescent="0.2">
      <c r="F1004" s="4">
        <v>1238</v>
      </c>
      <c r="G1004" s="2">
        <v>195000</v>
      </c>
    </row>
    <row r="1005" spans="6:7" x14ac:dyDescent="0.2">
      <c r="F1005" s="4">
        <v>1239</v>
      </c>
      <c r="G1005" s="2">
        <v>142500</v>
      </c>
    </row>
    <row r="1006" spans="6:7" x14ac:dyDescent="0.2">
      <c r="F1006" s="4">
        <v>1240</v>
      </c>
      <c r="G1006" s="2">
        <v>265900</v>
      </c>
    </row>
    <row r="1007" spans="6:7" x14ac:dyDescent="0.2">
      <c r="F1007" s="4">
        <v>1241</v>
      </c>
      <c r="G1007" s="2">
        <v>224900</v>
      </c>
    </row>
    <row r="1008" spans="6:7" x14ac:dyDescent="0.2">
      <c r="F1008" s="4">
        <v>1242</v>
      </c>
      <c r="G1008" s="2">
        <v>248328</v>
      </c>
    </row>
    <row r="1009" spans="6:7" x14ac:dyDescent="0.2">
      <c r="F1009" s="4">
        <v>1244</v>
      </c>
      <c r="G1009" s="2">
        <v>465000</v>
      </c>
    </row>
    <row r="1010" spans="6:7" x14ac:dyDescent="0.2">
      <c r="F1010" s="4">
        <v>1245</v>
      </c>
      <c r="G1010" s="2">
        <v>230000</v>
      </c>
    </row>
    <row r="1011" spans="6:7" x14ac:dyDescent="0.2">
      <c r="F1011" s="4">
        <v>1246</v>
      </c>
      <c r="G1011" s="2">
        <v>178000</v>
      </c>
    </row>
    <row r="1012" spans="6:7" x14ac:dyDescent="0.2">
      <c r="F1012" s="4">
        <v>1247</v>
      </c>
      <c r="G1012" s="2">
        <v>186500</v>
      </c>
    </row>
    <row r="1013" spans="6:7" x14ac:dyDescent="0.2">
      <c r="F1013" s="4">
        <v>1248</v>
      </c>
      <c r="G1013" s="2">
        <v>169900</v>
      </c>
    </row>
    <row r="1014" spans="6:7" x14ac:dyDescent="0.2">
      <c r="F1014" s="4">
        <v>1249</v>
      </c>
      <c r="G1014" s="2">
        <v>129500</v>
      </c>
    </row>
    <row r="1015" spans="6:7" x14ac:dyDescent="0.2">
      <c r="F1015" s="4">
        <v>1250</v>
      </c>
      <c r="G1015" s="2">
        <v>119000</v>
      </c>
    </row>
    <row r="1016" spans="6:7" x14ac:dyDescent="0.2">
      <c r="F1016" s="4">
        <v>1251</v>
      </c>
      <c r="G1016" s="2">
        <v>244000</v>
      </c>
    </row>
    <row r="1017" spans="6:7" x14ac:dyDescent="0.2">
      <c r="F1017" s="4">
        <v>1252</v>
      </c>
      <c r="G1017" s="2">
        <v>171750</v>
      </c>
    </row>
    <row r="1018" spans="6:7" x14ac:dyDescent="0.2">
      <c r="F1018" s="4">
        <v>1255</v>
      </c>
      <c r="G1018" s="2">
        <v>165400</v>
      </c>
    </row>
    <row r="1019" spans="6:7" x14ac:dyDescent="0.2">
      <c r="F1019" s="4">
        <v>1256</v>
      </c>
      <c r="G1019" s="2">
        <v>127500</v>
      </c>
    </row>
    <row r="1020" spans="6:7" x14ac:dyDescent="0.2">
      <c r="F1020" s="4">
        <v>1257</v>
      </c>
      <c r="G1020" s="2">
        <v>301500</v>
      </c>
    </row>
    <row r="1021" spans="6:7" x14ac:dyDescent="0.2">
      <c r="F1021" s="4">
        <v>1258</v>
      </c>
      <c r="G1021" s="2">
        <v>99900</v>
      </c>
    </row>
    <row r="1022" spans="6:7" x14ac:dyDescent="0.2">
      <c r="F1022" s="4">
        <v>1259</v>
      </c>
      <c r="G1022" s="2">
        <v>190000</v>
      </c>
    </row>
    <row r="1023" spans="6:7" x14ac:dyDescent="0.2">
      <c r="F1023" s="4">
        <v>1260</v>
      </c>
      <c r="G1023" s="2">
        <v>151000</v>
      </c>
    </row>
    <row r="1024" spans="6:7" x14ac:dyDescent="0.2">
      <c r="F1024" s="4">
        <v>1261</v>
      </c>
      <c r="G1024" s="2">
        <v>181000</v>
      </c>
    </row>
    <row r="1025" spans="6:7" x14ac:dyDescent="0.2">
      <c r="F1025" s="4">
        <v>1262</v>
      </c>
      <c r="G1025" s="2">
        <v>128900</v>
      </c>
    </row>
    <row r="1026" spans="6:7" x14ac:dyDescent="0.2">
      <c r="F1026" s="4">
        <v>1263</v>
      </c>
      <c r="G1026" s="2">
        <v>161500</v>
      </c>
    </row>
    <row r="1027" spans="6:7" x14ac:dyDescent="0.2">
      <c r="F1027" s="4">
        <v>1265</v>
      </c>
      <c r="G1027" s="2">
        <v>181000</v>
      </c>
    </row>
    <row r="1028" spans="6:7" x14ac:dyDescent="0.2">
      <c r="F1028" s="4">
        <v>1266</v>
      </c>
      <c r="G1028" s="2">
        <v>183900</v>
      </c>
    </row>
    <row r="1029" spans="6:7" x14ac:dyDescent="0.2">
      <c r="F1029" s="4">
        <v>1268</v>
      </c>
      <c r="G1029" s="2">
        <v>378500</v>
      </c>
    </row>
    <row r="1030" spans="6:7" x14ac:dyDescent="0.2">
      <c r="F1030" s="4">
        <v>1271</v>
      </c>
      <c r="G1030" s="2">
        <v>260000</v>
      </c>
    </row>
    <row r="1031" spans="6:7" x14ac:dyDescent="0.2">
      <c r="F1031" s="4">
        <v>1272</v>
      </c>
      <c r="G1031" s="2">
        <v>185750</v>
      </c>
    </row>
    <row r="1032" spans="6:7" x14ac:dyDescent="0.2">
      <c r="F1032" s="4">
        <v>1275</v>
      </c>
      <c r="G1032" s="2">
        <v>139000</v>
      </c>
    </row>
    <row r="1033" spans="6:7" x14ac:dyDescent="0.2">
      <c r="F1033" s="4">
        <v>1276</v>
      </c>
      <c r="G1033" s="2">
        <v>137000</v>
      </c>
    </row>
    <row r="1034" spans="6:7" x14ac:dyDescent="0.2">
      <c r="F1034" s="4">
        <v>1277</v>
      </c>
      <c r="G1034" s="2">
        <v>162000</v>
      </c>
    </row>
    <row r="1035" spans="6:7" x14ac:dyDescent="0.2">
      <c r="F1035" s="4">
        <v>1278</v>
      </c>
      <c r="G1035" s="2">
        <v>197900</v>
      </c>
    </row>
    <row r="1036" spans="6:7" x14ac:dyDescent="0.2">
      <c r="F1036" s="4">
        <v>1279</v>
      </c>
      <c r="G1036" s="2">
        <v>237000</v>
      </c>
    </row>
    <row r="1037" spans="6:7" x14ac:dyDescent="0.2">
      <c r="F1037" s="4">
        <v>1280</v>
      </c>
      <c r="G1037" s="2">
        <v>68400</v>
      </c>
    </row>
    <row r="1038" spans="6:7" x14ac:dyDescent="0.2">
      <c r="F1038" s="4">
        <v>1281</v>
      </c>
      <c r="G1038" s="2">
        <v>227000</v>
      </c>
    </row>
    <row r="1039" spans="6:7" x14ac:dyDescent="0.2">
      <c r="F1039" s="4">
        <v>1282</v>
      </c>
      <c r="G1039" s="2">
        <v>180000</v>
      </c>
    </row>
    <row r="1040" spans="6:7" x14ac:dyDescent="0.2">
      <c r="F1040" s="4">
        <v>1283</v>
      </c>
      <c r="G1040" s="2">
        <v>150500</v>
      </c>
    </row>
    <row r="1041" spans="6:7" x14ac:dyDescent="0.2">
      <c r="F1041" s="4">
        <v>1284</v>
      </c>
      <c r="G1041" s="2">
        <v>139000</v>
      </c>
    </row>
    <row r="1042" spans="6:7" x14ac:dyDescent="0.2">
      <c r="F1042" s="4">
        <v>1285</v>
      </c>
      <c r="G1042" s="2">
        <v>169000</v>
      </c>
    </row>
    <row r="1043" spans="6:7" x14ac:dyDescent="0.2">
      <c r="F1043" s="4">
        <v>1286</v>
      </c>
      <c r="G1043" s="2">
        <v>132500</v>
      </c>
    </row>
    <row r="1044" spans="6:7" x14ac:dyDescent="0.2">
      <c r="F1044" s="4">
        <v>1287</v>
      </c>
      <c r="G1044" s="2">
        <v>143000</v>
      </c>
    </row>
    <row r="1045" spans="6:7" x14ac:dyDescent="0.2">
      <c r="F1045" s="4">
        <v>1288</v>
      </c>
      <c r="G1045" s="2">
        <v>190000</v>
      </c>
    </row>
    <row r="1046" spans="6:7" x14ac:dyDescent="0.2">
      <c r="F1046" s="4">
        <v>1289</v>
      </c>
      <c r="G1046" s="2">
        <v>278000</v>
      </c>
    </row>
    <row r="1047" spans="6:7" x14ac:dyDescent="0.2">
      <c r="F1047" s="4">
        <v>1290</v>
      </c>
      <c r="G1047" s="2">
        <v>281000</v>
      </c>
    </row>
    <row r="1048" spans="6:7" x14ac:dyDescent="0.2">
      <c r="F1048" s="4">
        <v>1291</v>
      </c>
      <c r="G1048" s="2">
        <v>180500</v>
      </c>
    </row>
    <row r="1049" spans="6:7" x14ac:dyDescent="0.2">
      <c r="F1049" s="4">
        <v>1292</v>
      </c>
      <c r="G1049" s="2">
        <v>119500</v>
      </c>
    </row>
    <row r="1050" spans="6:7" x14ac:dyDescent="0.2">
      <c r="F1050" s="4">
        <v>1293</v>
      </c>
      <c r="G1050" s="2">
        <v>107500</v>
      </c>
    </row>
    <row r="1051" spans="6:7" x14ac:dyDescent="0.2">
      <c r="F1051" s="4">
        <v>1295</v>
      </c>
      <c r="G1051" s="2">
        <v>115000</v>
      </c>
    </row>
    <row r="1052" spans="6:7" x14ac:dyDescent="0.2">
      <c r="F1052" s="4">
        <v>1298</v>
      </c>
      <c r="G1052" s="2">
        <v>140000</v>
      </c>
    </row>
    <row r="1053" spans="6:7" x14ac:dyDescent="0.2">
      <c r="F1053" s="4">
        <v>1299</v>
      </c>
      <c r="G1053" s="2">
        <v>160000</v>
      </c>
    </row>
    <row r="1054" spans="6:7" x14ac:dyDescent="0.2">
      <c r="F1054" s="4">
        <v>1301</v>
      </c>
      <c r="G1054" s="2">
        <v>225000</v>
      </c>
    </row>
    <row r="1055" spans="6:7" x14ac:dyDescent="0.2">
      <c r="F1055" s="4">
        <v>1302</v>
      </c>
      <c r="G1055" s="2">
        <v>177500</v>
      </c>
    </row>
    <row r="1056" spans="6:7" x14ac:dyDescent="0.2">
      <c r="F1056" s="4">
        <v>1303</v>
      </c>
      <c r="G1056" s="2">
        <v>290000</v>
      </c>
    </row>
    <row r="1057" spans="6:7" x14ac:dyDescent="0.2">
      <c r="F1057" s="4">
        <v>1304</v>
      </c>
      <c r="G1057" s="2">
        <v>232000</v>
      </c>
    </row>
    <row r="1058" spans="6:7" x14ac:dyDescent="0.2">
      <c r="F1058" s="4">
        <v>1305</v>
      </c>
      <c r="G1058" s="2">
        <v>130000</v>
      </c>
    </row>
    <row r="1059" spans="6:7" x14ac:dyDescent="0.2">
      <c r="F1059" s="4">
        <v>1306</v>
      </c>
      <c r="G1059" s="2">
        <v>325000</v>
      </c>
    </row>
    <row r="1060" spans="6:7" x14ac:dyDescent="0.2">
      <c r="F1060" s="4">
        <v>1307</v>
      </c>
      <c r="G1060" s="2">
        <v>202500</v>
      </c>
    </row>
    <row r="1061" spans="6:7" x14ac:dyDescent="0.2">
      <c r="F1061" s="4">
        <v>1308</v>
      </c>
      <c r="G1061" s="2">
        <v>138000</v>
      </c>
    </row>
    <row r="1062" spans="6:7" x14ac:dyDescent="0.2">
      <c r="F1062" s="4">
        <v>1311</v>
      </c>
      <c r="G1062" s="2">
        <v>335000</v>
      </c>
    </row>
    <row r="1063" spans="6:7" x14ac:dyDescent="0.2">
      <c r="F1063" s="4">
        <v>1312</v>
      </c>
      <c r="G1063" s="2">
        <v>203000</v>
      </c>
    </row>
    <row r="1064" spans="6:7" x14ac:dyDescent="0.2">
      <c r="F1064" s="4">
        <v>1313</v>
      </c>
      <c r="G1064" s="2">
        <v>302000</v>
      </c>
    </row>
    <row r="1065" spans="6:7" x14ac:dyDescent="0.2">
      <c r="F1065" s="4">
        <v>1314</v>
      </c>
      <c r="G1065" s="2">
        <v>333168</v>
      </c>
    </row>
    <row r="1066" spans="6:7" x14ac:dyDescent="0.2">
      <c r="F1066" s="4">
        <v>1315</v>
      </c>
      <c r="G1066" s="2">
        <v>119000</v>
      </c>
    </row>
    <row r="1067" spans="6:7" x14ac:dyDescent="0.2">
      <c r="F1067" s="4">
        <v>1316</v>
      </c>
      <c r="G1067" s="2">
        <v>206900</v>
      </c>
    </row>
    <row r="1068" spans="6:7" x14ac:dyDescent="0.2">
      <c r="F1068" s="4">
        <v>1317</v>
      </c>
      <c r="G1068" s="2">
        <v>295493</v>
      </c>
    </row>
    <row r="1069" spans="6:7" x14ac:dyDescent="0.2">
      <c r="F1069" s="4">
        <v>1318</v>
      </c>
      <c r="G1069" s="2">
        <v>208900</v>
      </c>
    </row>
    <row r="1070" spans="6:7" x14ac:dyDescent="0.2">
      <c r="F1070" s="4">
        <v>1319</v>
      </c>
      <c r="G1070" s="2">
        <v>275000</v>
      </c>
    </row>
    <row r="1071" spans="6:7" x14ac:dyDescent="0.2">
      <c r="F1071" s="4">
        <v>1320</v>
      </c>
      <c r="G1071" s="2">
        <v>111000</v>
      </c>
    </row>
    <row r="1072" spans="6:7" x14ac:dyDescent="0.2">
      <c r="F1072" s="4">
        <v>1321</v>
      </c>
      <c r="G1072" s="2">
        <v>156500</v>
      </c>
    </row>
    <row r="1073" spans="6:7" x14ac:dyDescent="0.2">
      <c r="F1073" s="4">
        <v>1322</v>
      </c>
      <c r="G1073" s="2">
        <v>72500</v>
      </c>
    </row>
    <row r="1074" spans="6:7" x14ac:dyDescent="0.2">
      <c r="F1074" s="4">
        <v>1323</v>
      </c>
      <c r="G1074" s="2">
        <v>190000</v>
      </c>
    </row>
    <row r="1075" spans="6:7" x14ac:dyDescent="0.2">
      <c r="F1075" s="4">
        <v>1324</v>
      </c>
      <c r="G1075" s="2">
        <v>82500</v>
      </c>
    </row>
    <row r="1076" spans="6:7" x14ac:dyDescent="0.2">
      <c r="F1076" s="4">
        <v>1325</v>
      </c>
      <c r="G1076" s="2">
        <v>147000</v>
      </c>
    </row>
    <row r="1077" spans="6:7" x14ac:dyDescent="0.2">
      <c r="F1077" s="4">
        <v>1327</v>
      </c>
      <c r="G1077" s="2">
        <v>79000</v>
      </c>
    </row>
    <row r="1078" spans="6:7" x14ac:dyDescent="0.2">
      <c r="F1078" s="4">
        <v>1330</v>
      </c>
      <c r="G1078" s="2">
        <v>176500</v>
      </c>
    </row>
    <row r="1079" spans="6:7" x14ac:dyDescent="0.2">
      <c r="F1079" s="4">
        <v>1331</v>
      </c>
      <c r="G1079" s="2">
        <v>227000</v>
      </c>
    </row>
    <row r="1080" spans="6:7" x14ac:dyDescent="0.2">
      <c r="F1080" s="4">
        <v>1332</v>
      </c>
      <c r="G1080" s="2">
        <v>132500</v>
      </c>
    </row>
    <row r="1081" spans="6:7" x14ac:dyDescent="0.2">
      <c r="F1081" s="4">
        <v>1333</v>
      </c>
      <c r="G1081" s="2">
        <v>100000</v>
      </c>
    </row>
    <row r="1082" spans="6:7" x14ac:dyDescent="0.2">
      <c r="F1082" s="4">
        <v>1335</v>
      </c>
      <c r="G1082" s="2">
        <v>125000</v>
      </c>
    </row>
    <row r="1083" spans="6:7" x14ac:dyDescent="0.2">
      <c r="F1083" s="4">
        <v>1336</v>
      </c>
      <c r="G1083" s="2">
        <v>167900</v>
      </c>
    </row>
    <row r="1084" spans="6:7" x14ac:dyDescent="0.2">
      <c r="F1084" s="4">
        <v>1337</v>
      </c>
      <c r="G1084" s="2">
        <v>135000</v>
      </c>
    </row>
    <row r="1085" spans="6:7" x14ac:dyDescent="0.2">
      <c r="F1085" s="4">
        <v>1338</v>
      </c>
      <c r="G1085" s="2">
        <v>52500</v>
      </c>
    </row>
    <row r="1086" spans="6:7" x14ac:dyDescent="0.2">
      <c r="F1086" s="4">
        <v>1339</v>
      </c>
      <c r="G1086" s="2">
        <v>200000</v>
      </c>
    </row>
    <row r="1087" spans="6:7" x14ac:dyDescent="0.2">
      <c r="F1087" s="4">
        <v>1340</v>
      </c>
      <c r="G1087" s="2">
        <v>128500</v>
      </c>
    </row>
    <row r="1088" spans="6:7" x14ac:dyDescent="0.2">
      <c r="F1088" s="4">
        <v>1342</v>
      </c>
      <c r="G1088" s="2">
        <v>155000</v>
      </c>
    </row>
    <row r="1089" spans="6:7" x14ac:dyDescent="0.2">
      <c r="F1089" s="4">
        <v>1343</v>
      </c>
      <c r="G1089" s="2">
        <v>228500</v>
      </c>
    </row>
    <row r="1090" spans="6:7" x14ac:dyDescent="0.2">
      <c r="F1090" s="4">
        <v>1344</v>
      </c>
      <c r="G1090" s="2">
        <v>177000</v>
      </c>
    </row>
    <row r="1091" spans="6:7" x14ac:dyDescent="0.2">
      <c r="F1091" s="4">
        <v>1345</v>
      </c>
      <c r="G1091" s="2">
        <v>155835</v>
      </c>
    </row>
    <row r="1092" spans="6:7" x14ac:dyDescent="0.2">
      <c r="F1092" s="4">
        <v>1346</v>
      </c>
      <c r="G1092" s="2">
        <v>108500</v>
      </c>
    </row>
    <row r="1093" spans="6:7" x14ac:dyDescent="0.2">
      <c r="F1093" s="4">
        <v>1347</v>
      </c>
      <c r="G1093" s="2">
        <v>262500</v>
      </c>
    </row>
    <row r="1094" spans="6:7" x14ac:dyDescent="0.2">
      <c r="F1094" s="4">
        <v>1348</v>
      </c>
      <c r="G1094" s="2">
        <v>283463</v>
      </c>
    </row>
    <row r="1095" spans="6:7" x14ac:dyDescent="0.2">
      <c r="F1095" s="4">
        <v>1349</v>
      </c>
      <c r="G1095" s="2">
        <v>215000</v>
      </c>
    </row>
    <row r="1096" spans="6:7" x14ac:dyDescent="0.2">
      <c r="F1096" s="4">
        <v>1350</v>
      </c>
      <c r="G1096" s="2">
        <v>122000</v>
      </c>
    </row>
    <row r="1097" spans="6:7" x14ac:dyDescent="0.2">
      <c r="F1097" s="4">
        <v>1351</v>
      </c>
      <c r="G1097" s="2">
        <v>200000</v>
      </c>
    </row>
    <row r="1098" spans="6:7" x14ac:dyDescent="0.2">
      <c r="F1098" s="4">
        <v>1352</v>
      </c>
      <c r="G1098" s="2">
        <v>171000</v>
      </c>
    </row>
    <row r="1099" spans="6:7" x14ac:dyDescent="0.2">
      <c r="F1099" s="4">
        <v>1353</v>
      </c>
      <c r="G1099" s="2">
        <v>134900</v>
      </c>
    </row>
    <row r="1100" spans="6:7" x14ac:dyDescent="0.2">
      <c r="F1100" s="4">
        <v>1354</v>
      </c>
      <c r="G1100" s="2">
        <v>410000</v>
      </c>
    </row>
    <row r="1101" spans="6:7" x14ac:dyDescent="0.2">
      <c r="F1101" s="4">
        <v>1355</v>
      </c>
      <c r="G1101" s="2">
        <v>235000</v>
      </c>
    </row>
    <row r="1102" spans="6:7" x14ac:dyDescent="0.2">
      <c r="F1102" s="4">
        <v>1358</v>
      </c>
      <c r="G1102" s="2">
        <v>149900</v>
      </c>
    </row>
    <row r="1103" spans="6:7" x14ac:dyDescent="0.2">
      <c r="F1103" s="4">
        <v>1359</v>
      </c>
      <c r="G1103" s="2">
        <v>177500</v>
      </c>
    </row>
    <row r="1104" spans="6:7" x14ac:dyDescent="0.2">
      <c r="F1104" s="4">
        <v>1360</v>
      </c>
      <c r="G1104" s="2">
        <v>315000</v>
      </c>
    </row>
    <row r="1105" spans="6:7" x14ac:dyDescent="0.2">
      <c r="F1105" s="4">
        <v>1361</v>
      </c>
      <c r="G1105" s="2">
        <v>189000</v>
      </c>
    </row>
    <row r="1106" spans="6:7" x14ac:dyDescent="0.2">
      <c r="F1106" s="4">
        <v>1362</v>
      </c>
      <c r="G1106" s="2">
        <v>260000</v>
      </c>
    </row>
    <row r="1107" spans="6:7" x14ac:dyDescent="0.2">
      <c r="F1107" s="4">
        <v>1363</v>
      </c>
      <c r="G1107" s="2">
        <v>104900</v>
      </c>
    </row>
    <row r="1108" spans="6:7" x14ac:dyDescent="0.2">
      <c r="F1108" s="4">
        <v>1364</v>
      </c>
      <c r="G1108" s="2">
        <v>156932</v>
      </c>
    </row>
    <row r="1109" spans="6:7" x14ac:dyDescent="0.2">
      <c r="F1109" s="4">
        <v>1365</v>
      </c>
      <c r="G1109" s="2">
        <v>144152</v>
      </c>
    </row>
    <row r="1110" spans="6:7" x14ac:dyDescent="0.2">
      <c r="F1110" s="4">
        <v>1366</v>
      </c>
      <c r="G1110" s="2">
        <v>216000</v>
      </c>
    </row>
    <row r="1111" spans="6:7" x14ac:dyDescent="0.2">
      <c r="F1111" s="4">
        <v>1367</v>
      </c>
      <c r="G1111" s="2">
        <v>193000</v>
      </c>
    </row>
    <row r="1112" spans="6:7" x14ac:dyDescent="0.2">
      <c r="F1112" s="4">
        <v>1368</v>
      </c>
      <c r="G1112" s="2">
        <v>127000</v>
      </c>
    </row>
    <row r="1113" spans="6:7" x14ac:dyDescent="0.2">
      <c r="F1113" s="4">
        <v>1369</v>
      </c>
      <c r="G1113" s="2">
        <v>144000</v>
      </c>
    </row>
    <row r="1114" spans="6:7" x14ac:dyDescent="0.2">
      <c r="F1114" s="4">
        <v>1370</v>
      </c>
      <c r="G1114" s="2">
        <v>232000</v>
      </c>
    </row>
    <row r="1115" spans="6:7" x14ac:dyDescent="0.2">
      <c r="F1115" s="4">
        <v>1371</v>
      </c>
      <c r="G1115" s="2">
        <v>105000</v>
      </c>
    </row>
    <row r="1116" spans="6:7" x14ac:dyDescent="0.2">
      <c r="F1116" s="4">
        <v>1373</v>
      </c>
      <c r="G1116" s="2">
        <v>274300</v>
      </c>
    </row>
    <row r="1117" spans="6:7" x14ac:dyDescent="0.2">
      <c r="F1117" s="4">
        <v>1374</v>
      </c>
      <c r="G1117" s="2">
        <v>466500</v>
      </c>
    </row>
    <row r="1118" spans="6:7" x14ac:dyDescent="0.2">
      <c r="F1118" s="4">
        <v>1375</v>
      </c>
      <c r="G1118" s="2">
        <v>250000</v>
      </c>
    </row>
    <row r="1119" spans="6:7" x14ac:dyDescent="0.2">
      <c r="F1119" s="4">
        <v>1376</v>
      </c>
      <c r="G1119" s="2">
        <v>239000</v>
      </c>
    </row>
    <row r="1120" spans="6:7" x14ac:dyDescent="0.2">
      <c r="F1120" s="4">
        <v>1377</v>
      </c>
      <c r="G1120" s="2">
        <v>91000</v>
      </c>
    </row>
    <row r="1121" spans="6:7" x14ac:dyDescent="0.2">
      <c r="F1121" s="4">
        <v>1378</v>
      </c>
      <c r="G1121" s="2">
        <v>117000</v>
      </c>
    </row>
    <row r="1122" spans="6:7" x14ac:dyDescent="0.2">
      <c r="F1122" s="4">
        <v>1379</v>
      </c>
      <c r="G1122" s="2">
        <v>83000</v>
      </c>
    </row>
    <row r="1123" spans="6:7" x14ac:dyDescent="0.2">
      <c r="F1123" s="4">
        <v>1380</v>
      </c>
      <c r="G1123" s="2">
        <v>167500</v>
      </c>
    </row>
    <row r="1124" spans="6:7" x14ac:dyDescent="0.2">
      <c r="F1124" s="4">
        <v>1381</v>
      </c>
      <c r="G1124" s="2">
        <v>58500</v>
      </c>
    </row>
    <row r="1125" spans="6:7" x14ac:dyDescent="0.2">
      <c r="F1125" s="4">
        <v>1382</v>
      </c>
      <c r="G1125" s="2">
        <v>237500</v>
      </c>
    </row>
    <row r="1126" spans="6:7" x14ac:dyDescent="0.2">
      <c r="F1126" s="4">
        <v>1383</v>
      </c>
      <c r="G1126" s="2">
        <v>157000</v>
      </c>
    </row>
    <row r="1127" spans="6:7" x14ac:dyDescent="0.2">
      <c r="F1127" s="4">
        <v>1384</v>
      </c>
      <c r="G1127" s="2">
        <v>112000</v>
      </c>
    </row>
    <row r="1128" spans="6:7" x14ac:dyDescent="0.2">
      <c r="F1128" s="4">
        <v>1389</v>
      </c>
      <c r="G1128" s="2">
        <v>377500</v>
      </c>
    </row>
    <row r="1129" spans="6:7" x14ac:dyDescent="0.2">
      <c r="F1129" s="4">
        <v>1390</v>
      </c>
      <c r="G1129" s="2">
        <v>131000</v>
      </c>
    </row>
    <row r="1130" spans="6:7" x14ac:dyDescent="0.2">
      <c r="F1130" s="4">
        <v>1391</v>
      </c>
      <c r="G1130" s="2">
        <v>235000</v>
      </c>
    </row>
    <row r="1131" spans="6:7" x14ac:dyDescent="0.2">
      <c r="F1131" s="4">
        <v>1392</v>
      </c>
      <c r="G1131" s="2">
        <v>124000</v>
      </c>
    </row>
    <row r="1132" spans="6:7" x14ac:dyDescent="0.2">
      <c r="F1132" s="4">
        <v>1394</v>
      </c>
      <c r="G1132" s="2">
        <v>163000</v>
      </c>
    </row>
    <row r="1133" spans="6:7" x14ac:dyDescent="0.2">
      <c r="F1133" s="4">
        <v>1395</v>
      </c>
      <c r="G1133" s="2">
        <v>246578</v>
      </c>
    </row>
    <row r="1134" spans="6:7" x14ac:dyDescent="0.2">
      <c r="F1134" s="4">
        <v>1396</v>
      </c>
      <c r="G1134" s="2">
        <v>281213</v>
      </c>
    </row>
    <row r="1135" spans="6:7" x14ac:dyDescent="0.2">
      <c r="F1135" s="4">
        <v>1397</v>
      </c>
      <c r="G1135" s="2">
        <v>160000</v>
      </c>
    </row>
    <row r="1136" spans="6:7" x14ac:dyDescent="0.2">
      <c r="F1136" s="4">
        <v>1398</v>
      </c>
      <c r="G1136" s="2">
        <v>137500</v>
      </c>
    </row>
    <row r="1137" spans="6:7" x14ac:dyDescent="0.2">
      <c r="F1137" s="4">
        <v>1401</v>
      </c>
      <c r="G1137" s="2">
        <v>120000</v>
      </c>
    </row>
    <row r="1138" spans="6:7" x14ac:dyDescent="0.2">
      <c r="F1138" s="4">
        <v>1402</v>
      </c>
      <c r="G1138" s="2">
        <v>193000</v>
      </c>
    </row>
    <row r="1139" spans="6:7" x14ac:dyDescent="0.2">
      <c r="F1139" s="4">
        <v>1403</v>
      </c>
      <c r="G1139" s="2">
        <v>193879</v>
      </c>
    </row>
    <row r="1140" spans="6:7" x14ac:dyDescent="0.2">
      <c r="F1140" s="4">
        <v>1404</v>
      </c>
      <c r="G1140" s="2">
        <v>282922</v>
      </c>
    </row>
    <row r="1141" spans="6:7" x14ac:dyDescent="0.2">
      <c r="F1141" s="4">
        <v>1406</v>
      </c>
      <c r="G1141" s="2">
        <v>275000</v>
      </c>
    </row>
    <row r="1142" spans="6:7" x14ac:dyDescent="0.2">
      <c r="F1142" s="4">
        <v>1409</v>
      </c>
      <c r="G1142" s="2">
        <v>125500</v>
      </c>
    </row>
    <row r="1143" spans="6:7" x14ac:dyDescent="0.2">
      <c r="F1143" s="4">
        <v>1411</v>
      </c>
      <c r="G1143" s="2">
        <v>230000</v>
      </c>
    </row>
    <row r="1144" spans="6:7" x14ac:dyDescent="0.2">
      <c r="F1144" s="4">
        <v>1413</v>
      </c>
      <c r="G1144" s="2">
        <v>90000</v>
      </c>
    </row>
    <row r="1145" spans="6:7" x14ac:dyDescent="0.2">
      <c r="F1145" s="4">
        <v>1414</v>
      </c>
      <c r="G1145" s="2">
        <v>257000</v>
      </c>
    </row>
    <row r="1146" spans="6:7" x14ac:dyDescent="0.2">
      <c r="F1146" s="4">
        <v>1415</v>
      </c>
      <c r="G1146" s="2">
        <v>207000</v>
      </c>
    </row>
    <row r="1147" spans="6:7" x14ac:dyDescent="0.2">
      <c r="F1147" s="4">
        <v>1416</v>
      </c>
      <c r="G1147" s="2">
        <v>175900</v>
      </c>
    </row>
    <row r="1148" spans="6:7" x14ac:dyDescent="0.2">
      <c r="F1148" s="4">
        <v>1417</v>
      </c>
      <c r="G1148" s="2">
        <v>122500</v>
      </c>
    </row>
    <row r="1149" spans="6:7" x14ac:dyDescent="0.2">
      <c r="F1149" s="4">
        <v>1418</v>
      </c>
      <c r="G1149" s="2">
        <v>340000</v>
      </c>
    </row>
    <row r="1150" spans="6:7" x14ac:dyDescent="0.2">
      <c r="F1150" s="4">
        <v>1419</v>
      </c>
      <c r="G1150" s="2">
        <v>124000</v>
      </c>
    </row>
    <row r="1151" spans="6:7" x14ac:dyDescent="0.2">
      <c r="F1151" s="4">
        <v>1420</v>
      </c>
      <c r="G1151" s="2">
        <v>223000</v>
      </c>
    </row>
    <row r="1152" spans="6:7" x14ac:dyDescent="0.2">
      <c r="F1152" s="4">
        <v>1421</v>
      </c>
      <c r="G1152" s="2">
        <v>179900</v>
      </c>
    </row>
    <row r="1153" spans="6:7" x14ac:dyDescent="0.2">
      <c r="F1153" s="4">
        <v>1422</v>
      </c>
      <c r="G1153" s="2">
        <v>127500</v>
      </c>
    </row>
    <row r="1154" spans="6:7" x14ac:dyDescent="0.2">
      <c r="F1154" s="4">
        <v>1423</v>
      </c>
      <c r="G1154" s="2">
        <v>136500</v>
      </c>
    </row>
    <row r="1155" spans="6:7" x14ac:dyDescent="0.2">
      <c r="F1155" s="4">
        <v>1426</v>
      </c>
      <c r="G1155" s="2">
        <v>142000</v>
      </c>
    </row>
    <row r="1156" spans="6:7" x14ac:dyDescent="0.2">
      <c r="F1156" s="4">
        <v>1427</v>
      </c>
      <c r="G1156" s="2">
        <v>271000</v>
      </c>
    </row>
    <row r="1157" spans="6:7" x14ac:dyDescent="0.2">
      <c r="F1157" s="4">
        <v>1428</v>
      </c>
      <c r="G1157" s="2">
        <v>140000</v>
      </c>
    </row>
    <row r="1158" spans="6:7" x14ac:dyDescent="0.2">
      <c r="F1158" s="4">
        <v>1430</v>
      </c>
      <c r="G1158" s="2">
        <v>182900</v>
      </c>
    </row>
    <row r="1159" spans="6:7" x14ac:dyDescent="0.2">
      <c r="F1159" s="4">
        <v>1431</v>
      </c>
      <c r="G1159" s="2">
        <v>192140</v>
      </c>
    </row>
    <row r="1160" spans="6:7" x14ac:dyDescent="0.2">
      <c r="F1160" s="4">
        <v>1432</v>
      </c>
      <c r="G1160" s="2">
        <v>143750</v>
      </c>
    </row>
    <row r="1161" spans="6:7" x14ac:dyDescent="0.2">
      <c r="F1161" s="4">
        <v>1433</v>
      </c>
      <c r="G1161" s="2">
        <v>64500</v>
      </c>
    </row>
    <row r="1162" spans="6:7" x14ac:dyDescent="0.2">
      <c r="F1162" s="4">
        <v>1434</v>
      </c>
      <c r="G1162" s="2">
        <v>186500</v>
      </c>
    </row>
    <row r="1163" spans="6:7" x14ac:dyDescent="0.2">
      <c r="F1163" s="4">
        <v>1435</v>
      </c>
      <c r="G1163" s="2">
        <v>160000</v>
      </c>
    </row>
    <row r="1164" spans="6:7" x14ac:dyDescent="0.2">
      <c r="F1164" s="4">
        <v>1438</v>
      </c>
      <c r="G1164" s="2">
        <v>394617</v>
      </c>
    </row>
    <row r="1165" spans="6:7" x14ac:dyDescent="0.2">
      <c r="F1165" s="4">
        <v>1440</v>
      </c>
      <c r="G1165" s="2">
        <v>197000</v>
      </c>
    </row>
    <row r="1166" spans="6:7" x14ac:dyDescent="0.2">
      <c r="F1166" s="4">
        <v>1441</v>
      </c>
      <c r="G1166" s="2">
        <v>191000</v>
      </c>
    </row>
    <row r="1167" spans="6:7" x14ac:dyDescent="0.2">
      <c r="F1167" s="4">
        <v>1442</v>
      </c>
      <c r="G1167" s="2">
        <v>149300</v>
      </c>
    </row>
    <row r="1168" spans="6:7" x14ac:dyDescent="0.2">
      <c r="F1168" s="4">
        <v>1443</v>
      </c>
      <c r="G1168" s="2">
        <v>310000</v>
      </c>
    </row>
    <row r="1169" spans="6:7" x14ac:dyDescent="0.2">
      <c r="F1169" s="4">
        <v>1444</v>
      </c>
      <c r="G1169" s="2">
        <v>121000</v>
      </c>
    </row>
    <row r="1170" spans="6:7" x14ac:dyDescent="0.2">
      <c r="F1170" s="4">
        <v>1445</v>
      </c>
      <c r="G1170" s="2">
        <v>179600</v>
      </c>
    </row>
    <row r="1171" spans="6:7" x14ac:dyDescent="0.2">
      <c r="F1171" s="4">
        <v>1446</v>
      </c>
      <c r="G1171" s="2">
        <v>129000</v>
      </c>
    </row>
    <row r="1172" spans="6:7" x14ac:dyDescent="0.2">
      <c r="F1172" s="4">
        <v>1447</v>
      </c>
      <c r="G1172" s="2">
        <v>157900</v>
      </c>
    </row>
    <row r="1173" spans="6:7" x14ac:dyDescent="0.2">
      <c r="F1173" s="4">
        <v>1448</v>
      </c>
      <c r="G1173" s="2">
        <v>240000</v>
      </c>
    </row>
    <row r="1174" spans="6:7" x14ac:dyDescent="0.2">
      <c r="F1174" s="4">
        <v>1450</v>
      </c>
      <c r="G1174" s="2">
        <v>92000</v>
      </c>
    </row>
    <row r="1175" spans="6:7" x14ac:dyDescent="0.2">
      <c r="F1175" s="4">
        <v>1451</v>
      </c>
      <c r="G1175" s="2">
        <v>136000</v>
      </c>
    </row>
    <row r="1176" spans="6:7" x14ac:dyDescent="0.2">
      <c r="F1176" s="4">
        <v>1452</v>
      </c>
      <c r="G1176" s="2">
        <v>287090</v>
      </c>
    </row>
    <row r="1177" spans="6:7" x14ac:dyDescent="0.2">
      <c r="F1177" s="4">
        <v>1453</v>
      </c>
      <c r="G1177" s="2">
        <v>145000</v>
      </c>
    </row>
    <row r="1178" spans="6:7" x14ac:dyDescent="0.2">
      <c r="F1178" s="4">
        <v>1454</v>
      </c>
      <c r="G1178" s="2">
        <v>84500</v>
      </c>
    </row>
    <row r="1179" spans="6:7" x14ac:dyDescent="0.2">
      <c r="F1179" s="4">
        <v>1455</v>
      </c>
      <c r="G1179" s="2">
        <v>185000</v>
      </c>
    </row>
    <row r="1180" spans="6:7" x14ac:dyDescent="0.2">
      <c r="F1180" s="4">
        <v>1456</v>
      </c>
      <c r="G1180" s="2">
        <v>175000</v>
      </c>
    </row>
    <row r="1181" spans="6:7" x14ac:dyDescent="0.2">
      <c r="F1181" s="4">
        <v>1459</v>
      </c>
      <c r="G1181" s="2">
        <v>142125</v>
      </c>
    </row>
    <row r="1182" spans="6:7" x14ac:dyDescent="0.2">
      <c r="F1182" s="4">
        <v>1460</v>
      </c>
      <c r="G1182" s="2">
        <v>147500</v>
      </c>
    </row>
  </sheetData>
  <sheetProtection sheet="1" objects="1" scenarios="1"/>
  <pageMargins left="0.7" right="0.7" top="0.75" bottom="0.75" header="0.3" footer="0.3"/>
  <drawing r:id="rId4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65C6-A06A-7E4A-ACF2-451797A2E5D3}">
  <dimension ref="B1:BK256"/>
  <sheetViews>
    <sheetView topLeftCell="AS21" workbookViewId="0">
      <selection activeCell="BF42" sqref="BF42"/>
    </sheetView>
  </sheetViews>
  <sheetFormatPr baseColWidth="10" defaultRowHeight="16" x14ac:dyDescent="0.2"/>
  <cols>
    <col min="2" max="2" width="13" bestFit="1" customWidth="1"/>
    <col min="3" max="3" width="10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1" max="11" width="13" bestFit="1" customWidth="1"/>
    <col min="12" max="12" width="15" bestFit="1" customWidth="1"/>
    <col min="14" max="14" width="13" bestFit="1" customWidth="1"/>
    <col min="15" max="15" width="15" bestFit="1" customWidth="1"/>
    <col min="17" max="17" width="13" bestFit="1" customWidth="1"/>
    <col min="18" max="18" width="15" bestFit="1" customWidth="1"/>
    <col min="20" max="20" width="13" bestFit="1" customWidth="1"/>
    <col min="21" max="21" width="15" bestFit="1" customWidth="1"/>
    <col min="23" max="23" width="13" bestFit="1" customWidth="1"/>
    <col min="24" max="24" width="15" bestFit="1" customWidth="1"/>
    <col min="26" max="26" width="13" bestFit="1" customWidth="1"/>
    <col min="27" max="27" width="15" bestFit="1" customWidth="1"/>
    <col min="29" max="29" width="13" bestFit="1" customWidth="1"/>
    <col min="30" max="30" width="15" bestFit="1" customWidth="1"/>
    <col min="32" max="32" width="13" bestFit="1" customWidth="1"/>
    <col min="33" max="33" width="15" bestFit="1" customWidth="1"/>
    <col min="35" max="35" width="13" bestFit="1" customWidth="1"/>
    <col min="36" max="36" width="15" bestFit="1" customWidth="1"/>
    <col min="38" max="38" width="13" bestFit="1" customWidth="1"/>
    <col min="39" max="39" width="15" bestFit="1" customWidth="1"/>
    <col min="55" max="55" width="42.6640625" bestFit="1" customWidth="1"/>
    <col min="56" max="56" width="12.83203125" bestFit="1" customWidth="1"/>
    <col min="57" max="59" width="12.1640625" bestFit="1" customWidth="1"/>
  </cols>
  <sheetData>
    <row r="1" spans="2:63" x14ac:dyDescent="0.2">
      <c r="E1" s="3" t="s">
        <v>76</v>
      </c>
      <c r="F1" s="4">
        <v>1</v>
      </c>
      <c r="H1" s="3" t="s">
        <v>76</v>
      </c>
      <c r="I1" s="4">
        <v>2</v>
      </c>
      <c r="K1" s="3" t="s">
        <v>76</v>
      </c>
      <c r="L1" s="4">
        <v>3</v>
      </c>
      <c r="N1" s="3" t="s">
        <v>76</v>
      </c>
      <c r="O1" s="4">
        <v>4</v>
      </c>
      <c r="Q1" s="3" t="s">
        <v>76</v>
      </c>
      <c r="R1" s="4">
        <v>5</v>
      </c>
      <c r="T1" s="3" t="s">
        <v>76</v>
      </c>
      <c r="U1" s="4">
        <v>6</v>
      </c>
      <c r="W1" s="3" t="s">
        <v>76</v>
      </c>
      <c r="X1" s="4">
        <v>7</v>
      </c>
      <c r="Z1" s="3" t="s">
        <v>76</v>
      </c>
      <c r="AA1" s="4">
        <v>8</v>
      </c>
      <c r="AC1" s="3" t="s">
        <v>76</v>
      </c>
      <c r="AD1" s="4">
        <v>9</v>
      </c>
      <c r="AF1" s="3" t="s">
        <v>76</v>
      </c>
      <c r="AG1" s="4">
        <v>10</v>
      </c>
      <c r="AI1" s="3" t="s">
        <v>76</v>
      </c>
      <c r="AJ1" s="4">
        <v>11</v>
      </c>
      <c r="AL1" s="3" t="s">
        <v>76</v>
      </c>
      <c r="AM1" s="4">
        <v>12</v>
      </c>
    </row>
    <row r="2" spans="2:63" x14ac:dyDescent="0.2">
      <c r="AP2" s="4">
        <v>1</v>
      </c>
      <c r="AQ2" s="4">
        <v>2</v>
      </c>
      <c r="AR2" s="4">
        <v>3</v>
      </c>
      <c r="AS2" s="4">
        <v>4</v>
      </c>
      <c r="AT2" s="4">
        <v>5</v>
      </c>
      <c r="AU2" s="4">
        <v>6</v>
      </c>
      <c r="AV2" s="4">
        <v>7</v>
      </c>
      <c r="AW2" s="4">
        <v>8</v>
      </c>
      <c r="AX2" s="4">
        <v>9</v>
      </c>
      <c r="AY2" s="4">
        <v>10</v>
      </c>
      <c r="AZ2" s="4">
        <v>11</v>
      </c>
      <c r="BA2" s="4">
        <v>12</v>
      </c>
    </row>
    <row r="3" spans="2:63" x14ac:dyDescent="0.2">
      <c r="B3" s="3" t="s">
        <v>262</v>
      </c>
      <c r="C3" t="s">
        <v>285</v>
      </c>
      <c r="E3" s="3" t="s">
        <v>262</v>
      </c>
      <c r="F3" t="s">
        <v>261</v>
      </c>
      <c r="H3" s="3" t="s">
        <v>262</v>
      </c>
      <c r="I3" t="s">
        <v>261</v>
      </c>
      <c r="K3" s="3" t="s">
        <v>262</v>
      </c>
      <c r="L3" t="s">
        <v>261</v>
      </c>
      <c r="N3" s="3" t="s">
        <v>262</v>
      </c>
      <c r="O3" t="s">
        <v>261</v>
      </c>
      <c r="Q3" s="3" t="s">
        <v>262</v>
      </c>
      <c r="R3" t="s">
        <v>261</v>
      </c>
      <c r="T3" s="3" t="s">
        <v>262</v>
      </c>
      <c r="U3" t="s">
        <v>261</v>
      </c>
      <c r="W3" s="3" t="s">
        <v>262</v>
      </c>
      <c r="X3" t="s">
        <v>261</v>
      </c>
      <c r="Z3" s="3" t="s">
        <v>262</v>
      </c>
      <c r="AA3" t="s">
        <v>261</v>
      </c>
      <c r="AC3" s="3" t="s">
        <v>262</v>
      </c>
      <c r="AD3" t="s">
        <v>261</v>
      </c>
      <c r="AF3" s="3" t="s">
        <v>262</v>
      </c>
      <c r="AG3" t="s">
        <v>261</v>
      </c>
      <c r="AI3" s="3" t="s">
        <v>262</v>
      </c>
      <c r="AJ3" t="s">
        <v>261</v>
      </c>
      <c r="AL3" s="3" t="s">
        <v>262</v>
      </c>
      <c r="AM3" t="s">
        <v>261</v>
      </c>
      <c r="AP3" s="2">
        <v>118000</v>
      </c>
      <c r="AQ3" s="2">
        <v>208500</v>
      </c>
      <c r="AR3" s="2">
        <v>149000</v>
      </c>
      <c r="AS3" s="2">
        <v>129900</v>
      </c>
      <c r="AT3" s="2">
        <v>181500</v>
      </c>
      <c r="AU3" s="2">
        <v>159000</v>
      </c>
      <c r="AV3" s="2">
        <v>345000</v>
      </c>
      <c r="AW3" s="2">
        <v>307000</v>
      </c>
      <c r="AX3" s="2">
        <v>223500</v>
      </c>
      <c r="AY3" s="2">
        <v>143000</v>
      </c>
      <c r="AZ3" s="2">
        <v>200000</v>
      </c>
      <c r="BA3" s="2">
        <v>250000</v>
      </c>
      <c r="BC3" t="s">
        <v>369</v>
      </c>
    </row>
    <row r="4" spans="2:63" x14ac:dyDescent="0.2">
      <c r="B4" s="4">
        <v>1</v>
      </c>
      <c r="C4" s="2">
        <v>58</v>
      </c>
      <c r="E4" s="4">
        <v>10</v>
      </c>
      <c r="F4" s="2">
        <v>118000</v>
      </c>
      <c r="H4" s="4">
        <v>1</v>
      </c>
      <c r="I4" s="2">
        <v>208500</v>
      </c>
      <c r="K4" s="4">
        <v>17</v>
      </c>
      <c r="L4" s="2">
        <v>149000</v>
      </c>
      <c r="N4" s="4">
        <v>9</v>
      </c>
      <c r="O4" s="2">
        <v>129900</v>
      </c>
      <c r="Q4" s="4">
        <v>2</v>
      </c>
      <c r="R4" s="2">
        <v>181500</v>
      </c>
      <c r="T4" s="4">
        <v>19</v>
      </c>
      <c r="U4" s="2">
        <v>159000</v>
      </c>
      <c r="W4" s="4">
        <v>12</v>
      </c>
      <c r="X4" s="2">
        <v>345000</v>
      </c>
      <c r="Z4" s="4">
        <v>7</v>
      </c>
      <c r="AA4" s="2">
        <v>307000</v>
      </c>
      <c r="AC4" s="4">
        <v>3</v>
      </c>
      <c r="AD4" s="2">
        <v>223500</v>
      </c>
      <c r="AF4" s="4">
        <v>6</v>
      </c>
      <c r="AG4" s="2">
        <v>143000</v>
      </c>
      <c r="AI4" s="4">
        <v>8</v>
      </c>
      <c r="AJ4" s="2">
        <v>200000</v>
      </c>
      <c r="AL4" s="4">
        <v>5</v>
      </c>
      <c r="AM4" s="2">
        <v>250000</v>
      </c>
      <c r="AP4" s="2">
        <v>179900</v>
      </c>
      <c r="AQ4" s="2">
        <v>140000</v>
      </c>
      <c r="AR4" s="2">
        <v>101000</v>
      </c>
      <c r="AS4" s="2">
        <v>165500</v>
      </c>
      <c r="AT4" s="2">
        <v>157000</v>
      </c>
      <c r="AU4" s="2">
        <v>139400</v>
      </c>
      <c r="AV4" s="2">
        <v>132000</v>
      </c>
      <c r="AW4" s="2">
        <v>279500</v>
      </c>
      <c r="AX4" s="2">
        <v>144000</v>
      </c>
      <c r="AY4" s="2">
        <v>90000</v>
      </c>
      <c r="AZ4" s="2">
        <v>325300</v>
      </c>
      <c r="BA4" s="2">
        <v>207500</v>
      </c>
    </row>
    <row r="5" spans="2:63" ht="17" thickBot="1" x14ac:dyDescent="0.25">
      <c r="B5" s="4">
        <v>2</v>
      </c>
      <c r="C5" s="2">
        <v>52</v>
      </c>
      <c r="E5" s="4">
        <v>33</v>
      </c>
      <c r="F5" s="2">
        <v>179900</v>
      </c>
      <c r="H5" s="4">
        <v>4</v>
      </c>
      <c r="I5" s="2">
        <v>140000</v>
      </c>
      <c r="K5" s="4">
        <v>62</v>
      </c>
      <c r="L5" s="2">
        <v>101000</v>
      </c>
      <c r="N5" s="4">
        <v>34</v>
      </c>
      <c r="O5" s="2">
        <v>165500</v>
      </c>
      <c r="Q5" s="4">
        <v>15</v>
      </c>
      <c r="R5" s="2">
        <v>157000</v>
      </c>
      <c r="T5" s="4">
        <v>22</v>
      </c>
      <c r="U5" s="2">
        <v>139400</v>
      </c>
      <c r="W5" s="4">
        <v>16</v>
      </c>
      <c r="X5" s="2">
        <v>132000</v>
      </c>
      <c r="Z5" s="4">
        <v>14</v>
      </c>
      <c r="AA5" s="2">
        <v>279500</v>
      </c>
      <c r="AC5" s="4">
        <v>13</v>
      </c>
      <c r="AD5" s="2">
        <v>144000</v>
      </c>
      <c r="AF5" s="4">
        <v>18</v>
      </c>
      <c r="AG5" s="2">
        <v>90000</v>
      </c>
      <c r="AI5" s="4">
        <v>21</v>
      </c>
      <c r="AJ5" s="2">
        <v>325300</v>
      </c>
      <c r="AL5" s="4">
        <v>29</v>
      </c>
      <c r="AM5" s="2">
        <v>207500</v>
      </c>
      <c r="AP5" s="2">
        <v>109000</v>
      </c>
      <c r="AQ5" s="2">
        <v>129500</v>
      </c>
      <c r="AR5" s="2">
        <v>153500</v>
      </c>
      <c r="AS5" s="2">
        <v>140000</v>
      </c>
      <c r="AT5" s="2">
        <v>139000</v>
      </c>
      <c r="AU5" s="2">
        <v>129900</v>
      </c>
      <c r="AV5" s="2">
        <v>256300</v>
      </c>
      <c r="AW5" s="2">
        <v>277500</v>
      </c>
      <c r="AX5" s="2">
        <v>230000</v>
      </c>
      <c r="AY5" s="2">
        <v>153000</v>
      </c>
      <c r="AZ5" s="2">
        <v>385000</v>
      </c>
      <c r="BA5" s="2">
        <v>160000</v>
      </c>
      <c r="BC5" t="s">
        <v>370</v>
      </c>
    </row>
    <row r="6" spans="2:63" x14ac:dyDescent="0.2">
      <c r="B6" s="4">
        <v>3</v>
      </c>
      <c r="C6" s="2">
        <v>106</v>
      </c>
      <c r="E6" s="4">
        <v>39</v>
      </c>
      <c r="F6" s="2">
        <v>109000</v>
      </c>
      <c r="H6" s="4">
        <v>11</v>
      </c>
      <c r="I6" s="2">
        <v>129500</v>
      </c>
      <c r="K6" s="4">
        <v>82</v>
      </c>
      <c r="L6" s="2">
        <v>153500</v>
      </c>
      <c r="N6" s="4">
        <v>64</v>
      </c>
      <c r="O6" s="2">
        <v>140000</v>
      </c>
      <c r="Q6" s="4">
        <v>20</v>
      </c>
      <c r="R6" s="2">
        <v>139000</v>
      </c>
      <c r="T6" s="4">
        <v>24</v>
      </c>
      <c r="U6" s="2">
        <v>129900</v>
      </c>
      <c r="W6" s="4">
        <v>26</v>
      </c>
      <c r="X6" s="2">
        <v>256300</v>
      </c>
      <c r="Z6" s="4">
        <v>35</v>
      </c>
      <c r="AA6" s="2">
        <v>277500</v>
      </c>
      <c r="AC6" s="4">
        <v>23</v>
      </c>
      <c r="AD6" s="2">
        <v>230000</v>
      </c>
      <c r="AF6" s="4">
        <v>38</v>
      </c>
      <c r="AG6" s="2">
        <v>153000</v>
      </c>
      <c r="AI6" s="4">
        <v>54</v>
      </c>
      <c r="AJ6" s="2">
        <v>385000</v>
      </c>
      <c r="AL6" s="4">
        <v>41</v>
      </c>
      <c r="AM6" s="2">
        <v>160000</v>
      </c>
      <c r="AP6" s="2">
        <v>127000</v>
      </c>
      <c r="AQ6" s="2">
        <v>319900</v>
      </c>
      <c r="AR6" s="2">
        <v>174000</v>
      </c>
      <c r="AS6" s="2">
        <v>135750</v>
      </c>
      <c r="AT6" s="2">
        <v>154000</v>
      </c>
      <c r="AU6" s="2">
        <v>149350</v>
      </c>
      <c r="AV6" s="2">
        <v>40000</v>
      </c>
      <c r="AW6" s="2">
        <v>239686</v>
      </c>
      <c r="AX6" s="2">
        <v>309000</v>
      </c>
      <c r="AY6" s="2">
        <v>438780</v>
      </c>
      <c r="AZ6" s="2">
        <v>91000</v>
      </c>
      <c r="BA6" s="2">
        <v>144000</v>
      </c>
      <c r="BC6" s="17" t="s">
        <v>371</v>
      </c>
      <c r="BD6" s="17" t="s">
        <v>302</v>
      </c>
      <c r="BE6" s="17" t="s">
        <v>301</v>
      </c>
      <c r="BF6" s="17" t="s">
        <v>372</v>
      </c>
      <c r="BG6" s="17" t="s">
        <v>304</v>
      </c>
      <c r="BK6" t="s">
        <v>495</v>
      </c>
    </row>
    <row r="7" spans="2:63" x14ac:dyDescent="0.2">
      <c r="B7" s="4">
        <v>4</v>
      </c>
      <c r="C7" s="2">
        <v>141</v>
      </c>
      <c r="E7" s="4">
        <v>50</v>
      </c>
      <c r="F7" s="2">
        <v>127000</v>
      </c>
      <c r="H7" s="4">
        <v>46</v>
      </c>
      <c r="I7" s="2">
        <v>319900</v>
      </c>
      <c r="K7" s="4">
        <v>87</v>
      </c>
      <c r="L7" s="2">
        <v>174000</v>
      </c>
      <c r="N7" s="4">
        <v>77</v>
      </c>
      <c r="O7" s="2">
        <v>135750</v>
      </c>
      <c r="Q7" s="4">
        <v>25</v>
      </c>
      <c r="R7" s="2">
        <v>154000</v>
      </c>
      <c r="T7" s="4">
        <v>32</v>
      </c>
      <c r="U7" s="2">
        <v>149350</v>
      </c>
      <c r="W7" s="4">
        <v>31</v>
      </c>
      <c r="X7" s="2">
        <v>40000</v>
      </c>
      <c r="Z7" s="4">
        <v>47</v>
      </c>
      <c r="AA7" s="2">
        <v>239686</v>
      </c>
      <c r="AC7" s="4">
        <v>36</v>
      </c>
      <c r="AD7" s="2">
        <v>309000</v>
      </c>
      <c r="AF7" s="4">
        <v>59</v>
      </c>
      <c r="AG7" s="2">
        <v>438780</v>
      </c>
      <c r="AI7" s="4">
        <v>76</v>
      </c>
      <c r="AJ7" s="2">
        <v>91000</v>
      </c>
      <c r="AL7" s="4">
        <v>43</v>
      </c>
      <c r="AM7" s="2">
        <v>144000</v>
      </c>
      <c r="AP7" s="2">
        <v>124900</v>
      </c>
      <c r="AQ7" s="2">
        <v>130000</v>
      </c>
      <c r="AR7" s="2">
        <v>153900</v>
      </c>
      <c r="AS7" s="2">
        <v>136500</v>
      </c>
      <c r="AT7" s="2">
        <v>134800</v>
      </c>
      <c r="AU7" s="2">
        <v>145000</v>
      </c>
      <c r="AV7" s="2">
        <v>170000</v>
      </c>
      <c r="AW7" s="2">
        <v>172500</v>
      </c>
      <c r="AX7" s="2">
        <v>114500</v>
      </c>
      <c r="AY7" s="2">
        <v>202500</v>
      </c>
      <c r="AZ7" s="2">
        <v>133900</v>
      </c>
      <c r="BA7" s="2">
        <v>185000</v>
      </c>
      <c r="BC7" s="15">
        <v>1</v>
      </c>
      <c r="BD7" s="15">
        <v>58</v>
      </c>
      <c r="BE7" s="15">
        <v>10628863</v>
      </c>
      <c r="BF7" s="42">
        <v>183256.25862068965</v>
      </c>
      <c r="BG7" s="15">
        <v>14733367425.037203</v>
      </c>
    </row>
    <row r="8" spans="2:63" x14ac:dyDescent="0.2">
      <c r="B8" s="4">
        <v>5</v>
      </c>
      <c r="C8" s="2">
        <v>204</v>
      </c>
      <c r="E8" s="4">
        <v>60</v>
      </c>
      <c r="F8" s="2">
        <v>124900</v>
      </c>
      <c r="H8" s="4">
        <v>55</v>
      </c>
      <c r="I8" s="2">
        <v>130000</v>
      </c>
      <c r="K8" s="4">
        <v>124</v>
      </c>
      <c r="L8" s="2">
        <v>153900</v>
      </c>
      <c r="N8" s="4">
        <v>79</v>
      </c>
      <c r="O8" s="2">
        <v>136500</v>
      </c>
      <c r="Q8" s="4">
        <v>27</v>
      </c>
      <c r="R8" s="2">
        <v>134800</v>
      </c>
      <c r="T8" s="4">
        <v>37</v>
      </c>
      <c r="U8" s="2">
        <v>145000</v>
      </c>
      <c r="W8" s="4">
        <v>42</v>
      </c>
      <c r="X8" s="2">
        <v>170000</v>
      </c>
      <c r="Z8" s="4">
        <v>57</v>
      </c>
      <c r="AA8" s="2">
        <v>172500</v>
      </c>
      <c r="AC8" s="4">
        <v>52</v>
      </c>
      <c r="AD8" s="2">
        <v>114500</v>
      </c>
      <c r="AF8" s="4">
        <v>63</v>
      </c>
      <c r="AG8" s="2">
        <v>202500</v>
      </c>
      <c r="AI8" s="4">
        <v>94</v>
      </c>
      <c r="AJ8" s="2">
        <v>133900</v>
      </c>
      <c r="AL8" s="4">
        <v>73</v>
      </c>
      <c r="AM8" s="2">
        <v>185000</v>
      </c>
      <c r="AP8" s="2">
        <v>127000</v>
      </c>
      <c r="AQ8" s="2">
        <v>219500</v>
      </c>
      <c r="AR8" s="2">
        <v>235000</v>
      </c>
      <c r="AS8" s="2">
        <v>260000</v>
      </c>
      <c r="AT8" s="2">
        <v>306000</v>
      </c>
      <c r="AU8" s="2">
        <v>82000</v>
      </c>
      <c r="AV8" s="2">
        <v>130250</v>
      </c>
      <c r="AW8" s="2">
        <v>196500</v>
      </c>
      <c r="AX8" s="2">
        <v>139000</v>
      </c>
      <c r="AY8" s="2">
        <v>317000</v>
      </c>
      <c r="AZ8" s="2">
        <v>125000</v>
      </c>
      <c r="BA8" s="2">
        <v>98600</v>
      </c>
      <c r="BC8" s="15">
        <v>2</v>
      </c>
      <c r="BD8" s="15">
        <v>52</v>
      </c>
      <c r="BE8" s="15">
        <v>9249864</v>
      </c>
      <c r="BF8" s="42">
        <v>177882</v>
      </c>
      <c r="BG8" s="15">
        <v>2804853023.9607844</v>
      </c>
    </row>
    <row r="9" spans="2:63" x14ac:dyDescent="0.2">
      <c r="B9" s="4">
        <v>6</v>
      </c>
      <c r="C9" s="2">
        <v>253</v>
      </c>
      <c r="E9" s="4">
        <v>78</v>
      </c>
      <c r="F9" s="2">
        <v>127000</v>
      </c>
      <c r="H9" s="4">
        <v>65</v>
      </c>
      <c r="I9" s="2">
        <v>219500</v>
      </c>
      <c r="K9" s="4">
        <v>154</v>
      </c>
      <c r="L9" s="2">
        <v>235000</v>
      </c>
      <c r="N9" s="4">
        <v>86</v>
      </c>
      <c r="O9" s="2">
        <v>260000</v>
      </c>
      <c r="Q9" s="4">
        <v>28</v>
      </c>
      <c r="R9" s="2">
        <v>306000</v>
      </c>
      <c r="T9" s="4">
        <v>40</v>
      </c>
      <c r="U9" s="2">
        <v>82000</v>
      </c>
      <c r="W9" s="4">
        <v>44</v>
      </c>
      <c r="X9" s="2">
        <v>130250</v>
      </c>
      <c r="Z9" s="4">
        <v>58</v>
      </c>
      <c r="AA9" s="2">
        <v>196500</v>
      </c>
      <c r="AC9" s="4">
        <v>117</v>
      </c>
      <c r="AD9" s="2">
        <v>139000</v>
      </c>
      <c r="AF9" s="4">
        <v>66</v>
      </c>
      <c r="AG9" s="2">
        <v>317000</v>
      </c>
      <c r="AI9" s="4">
        <v>145</v>
      </c>
      <c r="AJ9" s="2">
        <v>125000</v>
      </c>
      <c r="AL9" s="4">
        <v>92</v>
      </c>
      <c r="AM9" s="2">
        <v>98600</v>
      </c>
      <c r="AP9" s="2">
        <v>128950</v>
      </c>
      <c r="AQ9" s="2">
        <v>244000</v>
      </c>
      <c r="AR9" s="2">
        <v>125000</v>
      </c>
      <c r="AS9" s="2">
        <v>185000</v>
      </c>
      <c r="AT9" s="2">
        <v>68500</v>
      </c>
      <c r="AU9" s="2">
        <v>113000</v>
      </c>
      <c r="AV9" s="2">
        <v>249700</v>
      </c>
      <c r="AW9" s="2">
        <v>123600</v>
      </c>
      <c r="AX9" s="2">
        <v>127500</v>
      </c>
      <c r="AY9" s="2">
        <v>245000</v>
      </c>
      <c r="AZ9" s="2">
        <v>105000</v>
      </c>
      <c r="BA9" s="2">
        <v>230000</v>
      </c>
      <c r="BC9" s="15">
        <v>3</v>
      </c>
      <c r="BD9" s="15">
        <v>106</v>
      </c>
      <c r="BE9" s="15">
        <v>19424916</v>
      </c>
      <c r="BF9" s="42">
        <v>183253.9245283019</v>
      </c>
      <c r="BG9" s="15">
        <v>7480251222.2037716</v>
      </c>
    </row>
    <row r="10" spans="2:63" x14ac:dyDescent="0.2">
      <c r="B10" s="4">
        <v>7</v>
      </c>
      <c r="C10" s="2">
        <v>234</v>
      </c>
      <c r="E10" s="4">
        <v>100</v>
      </c>
      <c r="F10" s="2">
        <v>128950</v>
      </c>
      <c r="H10" s="4">
        <v>71</v>
      </c>
      <c r="I10" s="2">
        <v>244000</v>
      </c>
      <c r="K10" s="4">
        <v>155</v>
      </c>
      <c r="L10" s="2">
        <v>125000</v>
      </c>
      <c r="N10" s="4">
        <v>96</v>
      </c>
      <c r="O10" s="2">
        <v>185000</v>
      </c>
      <c r="Q10" s="4">
        <v>30</v>
      </c>
      <c r="R10" s="2">
        <v>68500</v>
      </c>
      <c r="T10" s="4">
        <v>49</v>
      </c>
      <c r="U10" s="2">
        <v>113000</v>
      </c>
      <c r="W10" s="4">
        <v>48</v>
      </c>
      <c r="X10" s="2">
        <v>249700</v>
      </c>
      <c r="Z10" s="4">
        <v>90</v>
      </c>
      <c r="AA10" s="2">
        <v>123600</v>
      </c>
      <c r="AC10" s="4">
        <v>166</v>
      </c>
      <c r="AD10" s="2">
        <v>127500</v>
      </c>
      <c r="AF10" s="4">
        <v>83</v>
      </c>
      <c r="AG10" s="2">
        <v>245000</v>
      </c>
      <c r="AI10" s="4">
        <v>147</v>
      </c>
      <c r="AJ10" s="2">
        <v>105000</v>
      </c>
      <c r="AL10" s="4">
        <v>139</v>
      </c>
      <c r="AM10" s="2">
        <v>230000</v>
      </c>
      <c r="AP10" s="2">
        <v>190000</v>
      </c>
      <c r="AQ10" s="2">
        <v>205000</v>
      </c>
      <c r="AR10" s="2">
        <v>320000</v>
      </c>
      <c r="AS10" s="2">
        <v>115000</v>
      </c>
      <c r="AT10" s="2">
        <v>141000</v>
      </c>
      <c r="AU10" s="2">
        <v>226000</v>
      </c>
      <c r="AV10" s="2">
        <v>177000</v>
      </c>
      <c r="AW10" s="2">
        <v>163500</v>
      </c>
      <c r="AX10" s="2">
        <v>211000</v>
      </c>
      <c r="AY10" s="2">
        <v>85000</v>
      </c>
      <c r="AZ10" s="2">
        <v>190000</v>
      </c>
      <c r="BA10" s="2">
        <v>315000</v>
      </c>
      <c r="BC10" s="15">
        <v>4</v>
      </c>
      <c r="BD10" s="15">
        <v>141</v>
      </c>
      <c r="BE10" s="15">
        <v>24181960</v>
      </c>
      <c r="BF10" s="42">
        <v>171503.26241134753</v>
      </c>
      <c r="BG10" s="15">
        <v>5951709462.4092216</v>
      </c>
    </row>
    <row r="11" spans="2:63" x14ac:dyDescent="0.2">
      <c r="B11" s="4">
        <v>8</v>
      </c>
      <c r="C11" s="2">
        <v>122</v>
      </c>
      <c r="E11" s="4">
        <v>110</v>
      </c>
      <c r="F11" s="2">
        <v>190000</v>
      </c>
      <c r="H11" s="4">
        <v>101</v>
      </c>
      <c r="I11" s="2">
        <v>205000</v>
      </c>
      <c r="K11" s="4">
        <v>160</v>
      </c>
      <c r="L11" s="2">
        <v>320000</v>
      </c>
      <c r="N11" s="4">
        <v>108</v>
      </c>
      <c r="O11" s="2">
        <v>115000</v>
      </c>
      <c r="Q11" s="4">
        <v>45</v>
      </c>
      <c r="R11" s="2">
        <v>141000</v>
      </c>
      <c r="T11" s="4">
        <v>68</v>
      </c>
      <c r="U11" s="2">
        <v>226000</v>
      </c>
      <c r="W11" s="4">
        <v>51</v>
      </c>
      <c r="X11" s="2">
        <v>177000</v>
      </c>
      <c r="Z11" s="4">
        <v>93</v>
      </c>
      <c r="AA11" s="2">
        <v>163500</v>
      </c>
      <c r="AC11" s="4">
        <v>177</v>
      </c>
      <c r="AD11" s="2">
        <v>211000</v>
      </c>
      <c r="AF11" s="4">
        <v>89</v>
      </c>
      <c r="AG11" s="2">
        <v>85000</v>
      </c>
      <c r="AI11" s="4">
        <v>167</v>
      </c>
      <c r="AJ11" s="2">
        <v>190000</v>
      </c>
      <c r="AL11" s="4">
        <v>191</v>
      </c>
      <c r="AM11" s="2">
        <v>315000</v>
      </c>
      <c r="AP11" s="2">
        <v>181000</v>
      </c>
      <c r="AQ11" s="2">
        <v>128000</v>
      </c>
      <c r="AR11" s="2">
        <v>412500</v>
      </c>
      <c r="AS11" s="2">
        <v>180000</v>
      </c>
      <c r="AT11" s="2">
        <v>110000</v>
      </c>
      <c r="AU11" s="2">
        <v>80000</v>
      </c>
      <c r="AV11" s="2">
        <v>180500</v>
      </c>
      <c r="AW11" s="2">
        <v>214000</v>
      </c>
      <c r="AX11" s="2">
        <v>192000</v>
      </c>
      <c r="AY11" s="2">
        <v>136900</v>
      </c>
      <c r="AZ11" s="2">
        <v>325624</v>
      </c>
      <c r="BA11" s="2">
        <v>200000</v>
      </c>
      <c r="BC11" s="15">
        <v>5</v>
      </c>
      <c r="BD11" s="15">
        <v>204</v>
      </c>
      <c r="BE11" s="15">
        <v>35150683</v>
      </c>
      <c r="BF11" s="42">
        <v>172307.26960784313</v>
      </c>
      <c r="BG11" s="15">
        <v>4707955812.7200584</v>
      </c>
    </row>
    <row r="12" spans="2:63" x14ac:dyDescent="0.2">
      <c r="B12" s="4">
        <v>9</v>
      </c>
      <c r="C12" s="2">
        <v>63</v>
      </c>
      <c r="E12" s="4">
        <v>125</v>
      </c>
      <c r="F12" s="2">
        <v>181000</v>
      </c>
      <c r="H12" s="4">
        <v>127</v>
      </c>
      <c r="I12" s="2">
        <v>128000</v>
      </c>
      <c r="K12" s="4">
        <v>162</v>
      </c>
      <c r="L12" s="2">
        <v>412500</v>
      </c>
      <c r="N12" s="4">
        <v>112</v>
      </c>
      <c r="O12" s="2">
        <v>180000</v>
      </c>
      <c r="Q12" s="4">
        <v>53</v>
      </c>
      <c r="R12" s="2">
        <v>110000</v>
      </c>
      <c r="T12" s="4">
        <v>69</v>
      </c>
      <c r="U12" s="2">
        <v>80000</v>
      </c>
      <c r="W12" s="4">
        <v>56</v>
      </c>
      <c r="X12" s="2">
        <v>180500</v>
      </c>
      <c r="Z12" s="4">
        <v>97</v>
      </c>
      <c r="AA12" s="2">
        <v>214000</v>
      </c>
      <c r="AC12" s="4">
        <v>193</v>
      </c>
      <c r="AD12" s="2">
        <v>192000</v>
      </c>
      <c r="AF12" s="4">
        <v>111</v>
      </c>
      <c r="AG12" s="2">
        <v>136900</v>
      </c>
      <c r="AI12" s="4">
        <v>168</v>
      </c>
      <c r="AJ12" s="2">
        <v>325624</v>
      </c>
      <c r="AL12" s="4">
        <v>222</v>
      </c>
      <c r="AM12" s="2">
        <v>200000</v>
      </c>
      <c r="AP12" s="2">
        <v>260000</v>
      </c>
      <c r="AQ12" s="2">
        <v>171500</v>
      </c>
      <c r="AR12" s="2">
        <v>235000</v>
      </c>
      <c r="AS12" s="2">
        <v>155000</v>
      </c>
      <c r="AT12" s="2">
        <v>158000</v>
      </c>
      <c r="AU12" s="2">
        <v>129500</v>
      </c>
      <c r="AV12" s="2">
        <v>180000</v>
      </c>
      <c r="AW12" s="2">
        <v>250000</v>
      </c>
      <c r="AX12" s="2">
        <v>311872</v>
      </c>
      <c r="AY12" s="2">
        <v>383970</v>
      </c>
      <c r="AZ12" s="2">
        <v>184000</v>
      </c>
      <c r="BA12" s="2">
        <v>318000</v>
      </c>
      <c r="BC12" s="15">
        <v>6</v>
      </c>
      <c r="BD12" s="15">
        <v>253</v>
      </c>
      <c r="BE12" s="15">
        <v>44881121</v>
      </c>
      <c r="BF12" s="42">
        <v>177395.7351778656</v>
      </c>
      <c r="BG12" s="15">
        <v>4823731138.4573689</v>
      </c>
    </row>
    <row r="13" spans="2:63" x14ac:dyDescent="0.2">
      <c r="B13" s="4">
        <v>10</v>
      </c>
      <c r="C13" s="2">
        <v>89</v>
      </c>
      <c r="E13" s="4">
        <v>142</v>
      </c>
      <c r="F13" s="2">
        <v>260000</v>
      </c>
      <c r="H13" s="4">
        <v>202</v>
      </c>
      <c r="I13" s="2">
        <v>171500</v>
      </c>
      <c r="K13" s="4">
        <v>198</v>
      </c>
      <c r="L13" s="2">
        <v>235000</v>
      </c>
      <c r="N13" s="4">
        <v>118</v>
      </c>
      <c r="O13" s="2">
        <v>155000</v>
      </c>
      <c r="Q13" s="4">
        <v>61</v>
      </c>
      <c r="R13" s="2">
        <v>158000</v>
      </c>
      <c r="T13" s="4">
        <v>72</v>
      </c>
      <c r="U13" s="2">
        <v>129500</v>
      </c>
      <c r="W13" s="4">
        <v>67</v>
      </c>
      <c r="X13" s="2">
        <v>180000</v>
      </c>
      <c r="Z13" s="4">
        <v>106</v>
      </c>
      <c r="AA13" s="2">
        <v>250000</v>
      </c>
      <c r="AC13" s="4">
        <v>197</v>
      </c>
      <c r="AD13" s="2">
        <v>311872</v>
      </c>
      <c r="AF13" s="4">
        <v>113</v>
      </c>
      <c r="AG13" s="2">
        <v>383970</v>
      </c>
      <c r="AI13" s="4">
        <v>175</v>
      </c>
      <c r="AJ13" s="2">
        <v>184000</v>
      </c>
      <c r="AL13" s="4">
        <v>239</v>
      </c>
      <c r="AM13" s="2">
        <v>318000</v>
      </c>
      <c r="AP13" s="2">
        <v>122000</v>
      </c>
      <c r="AQ13" s="2">
        <v>179900</v>
      </c>
      <c r="AR13" s="2">
        <v>140000</v>
      </c>
      <c r="AS13" s="2">
        <v>115000</v>
      </c>
      <c r="AT13" s="2">
        <v>144900</v>
      </c>
      <c r="AU13" s="2">
        <v>193500</v>
      </c>
      <c r="AV13" s="2">
        <v>225000</v>
      </c>
      <c r="AW13" s="2">
        <v>100000</v>
      </c>
      <c r="AX13" s="2">
        <v>107000</v>
      </c>
      <c r="AY13" s="2">
        <v>217000</v>
      </c>
      <c r="AZ13" s="2">
        <v>276000</v>
      </c>
      <c r="BA13" s="2">
        <v>235000</v>
      </c>
      <c r="BC13" s="15">
        <v>7</v>
      </c>
      <c r="BD13" s="15">
        <v>234</v>
      </c>
      <c r="BE13" s="15">
        <v>43601499</v>
      </c>
      <c r="BF13" s="42">
        <v>186331.19230769231</v>
      </c>
      <c r="BG13" s="15">
        <v>8422122999.4692945</v>
      </c>
    </row>
    <row r="14" spans="2:63" x14ac:dyDescent="0.2">
      <c r="B14" s="4">
        <v>11</v>
      </c>
      <c r="C14" s="2">
        <v>79</v>
      </c>
      <c r="E14" s="4">
        <v>151</v>
      </c>
      <c r="F14" s="2">
        <v>122000</v>
      </c>
      <c r="H14" s="4">
        <v>223</v>
      </c>
      <c r="I14" s="2">
        <v>179900</v>
      </c>
      <c r="K14" s="4">
        <v>201</v>
      </c>
      <c r="L14" s="2">
        <v>140000</v>
      </c>
      <c r="N14" s="4">
        <v>141</v>
      </c>
      <c r="O14" s="2">
        <v>115000</v>
      </c>
      <c r="Q14" s="4">
        <v>74</v>
      </c>
      <c r="R14" s="2">
        <v>144900</v>
      </c>
      <c r="T14" s="4">
        <v>81</v>
      </c>
      <c r="U14" s="2">
        <v>193500</v>
      </c>
      <c r="W14" s="4">
        <v>70</v>
      </c>
      <c r="X14" s="2">
        <v>225000</v>
      </c>
      <c r="Z14" s="4">
        <v>107</v>
      </c>
      <c r="AA14" s="2">
        <v>100000</v>
      </c>
      <c r="AC14" s="4">
        <v>218</v>
      </c>
      <c r="AD14" s="2">
        <v>107000</v>
      </c>
      <c r="AF14" s="4">
        <v>114</v>
      </c>
      <c r="AG14" s="2">
        <v>217000</v>
      </c>
      <c r="AI14" s="4">
        <v>262</v>
      </c>
      <c r="AJ14" s="2">
        <v>276000</v>
      </c>
      <c r="AL14" s="4">
        <v>252</v>
      </c>
      <c r="AM14" s="2">
        <v>235000</v>
      </c>
      <c r="AP14" s="2">
        <v>372402</v>
      </c>
      <c r="AQ14" s="2">
        <v>128200</v>
      </c>
      <c r="AR14" s="2">
        <v>143900</v>
      </c>
      <c r="AS14" s="2">
        <v>130000</v>
      </c>
      <c r="AT14" s="2">
        <v>107400</v>
      </c>
      <c r="AU14" s="2">
        <v>164500</v>
      </c>
      <c r="AV14" s="2">
        <v>126500</v>
      </c>
      <c r="AW14" s="2">
        <v>115000</v>
      </c>
      <c r="AX14" s="2">
        <v>106000</v>
      </c>
      <c r="AY14" s="2">
        <v>180000</v>
      </c>
      <c r="AZ14" s="2">
        <v>360000</v>
      </c>
      <c r="BA14" s="2">
        <v>173000</v>
      </c>
      <c r="BC14" s="15">
        <v>8</v>
      </c>
      <c r="BD14" s="15">
        <v>122</v>
      </c>
      <c r="BE14" s="15">
        <v>22527523</v>
      </c>
      <c r="BF14" s="42">
        <v>184651.82786885247</v>
      </c>
      <c r="BG14" s="15">
        <v>5360580700.6726055</v>
      </c>
    </row>
    <row r="15" spans="2:63" x14ac:dyDescent="0.2">
      <c r="B15" s="4">
        <v>12</v>
      </c>
      <c r="C15" s="2">
        <v>59</v>
      </c>
      <c r="E15" s="4">
        <v>152</v>
      </c>
      <c r="F15" s="2">
        <v>372402</v>
      </c>
      <c r="H15" s="4">
        <v>234</v>
      </c>
      <c r="I15" s="2">
        <v>128200</v>
      </c>
      <c r="K15" s="4">
        <v>207</v>
      </c>
      <c r="L15" s="2">
        <v>143900</v>
      </c>
      <c r="N15" s="4">
        <v>146</v>
      </c>
      <c r="O15" s="2">
        <v>130000</v>
      </c>
      <c r="Q15" s="4">
        <v>75</v>
      </c>
      <c r="R15" s="2">
        <v>107400</v>
      </c>
      <c r="T15" s="4">
        <v>88</v>
      </c>
      <c r="U15" s="2">
        <v>164500</v>
      </c>
      <c r="W15" s="4">
        <v>84</v>
      </c>
      <c r="X15" s="2">
        <v>126500</v>
      </c>
      <c r="Z15" s="4">
        <v>109</v>
      </c>
      <c r="AA15" s="2">
        <v>115000</v>
      </c>
      <c r="AC15" s="4">
        <v>228</v>
      </c>
      <c r="AD15" s="2">
        <v>106000</v>
      </c>
      <c r="AF15" s="4">
        <v>121</v>
      </c>
      <c r="AG15" s="2">
        <v>180000</v>
      </c>
      <c r="AI15" s="4">
        <v>310</v>
      </c>
      <c r="AJ15" s="2">
        <v>360000</v>
      </c>
      <c r="AL15" s="4">
        <v>253</v>
      </c>
      <c r="AM15" s="2">
        <v>173000</v>
      </c>
      <c r="AP15" s="2">
        <v>228000</v>
      </c>
      <c r="AQ15" s="2">
        <v>194500</v>
      </c>
      <c r="AR15" s="2">
        <v>186000</v>
      </c>
      <c r="AS15" s="2">
        <v>141000</v>
      </c>
      <c r="AT15" s="2">
        <v>110000</v>
      </c>
      <c r="AU15" s="2">
        <v>178000</v>
      </c>
      <c r="AV15" s="2">
        <v>109900</v>
      </c>
      <c r="AW15" s="2">
        <v>231500</v>
      </c>
      <c r="AX15" s="2">
        <v>180000</v>
      </c>
      <c r="AY15" s="2">
        <v>152000</v>
      </c>
      <c r="AZ15" s="2">
        <v>119000</v>
      </c>
      <c r="BA15" s="2">
        <v>97000</v>
      </c>
      <c r="BC15" s="15">
        <v>9</v>
      </c>
      <c r="BD15" s="15">
        <v>63</v>
      </c>
      <c r="BE15" s="15">
        <v>12328042</v>
      </c>
      <c r="BF15" s="42">
        <v>195683.20634920636</v>
      </c>
      <c r="BG15" s="15">
        <v>6913759093.1018934</v>
      </c>
    </row>
    <row r="16" spans="2:63" x14ac:dyDescent="0.2">
      <c r="B16" s="4" t="s">
        <v>263</v>
      </c>
      <c r="C16" s="2">
        <v>1460</v>
      </c>
      <c r="E16" s="4">
        <v>170</v>
      </c>
      <c r="F16" s="2">
        <v>228000</v>
      </c>
      <c r="H16" s="4">
        <v>238</v>
      </c>
      <c r="I16" s="2">
        <v>194500</v>
      </c>
      <c r="K16" s="4">
        <v>212</v>
      </c>
      <c r="L16" s="2">
        <v>186000</v>
      </c>
      <c r="N16" s="4">
        <v>149</v>
      </c>
      <c r="O16" s="2">
        <v>141000</v>
      </c>
      <c r="Q16" s="4">
        <v>80</v>
      </c>
      <c r="R16" s="2">
        <v>110000</v>
      </c>
      <c r="T16" s="4">
        <v>102</v>
      </c>
      <c r="U16" s="2">
        <v>178000</v>
      </c>
      <c r="W16" s="4">
        <v>91</v>
      </c>
      <c r="X16" s="2">
        <v>109900</v>
      </c>
      <c r="Z16" s="4">
        <v>140</v>
      </c>
      <c r="AA16" s="2">
        <v>231500</v>
      </c>
      <c r="AC16" s="4">
        <v>249</v>
      </c>
      <c r="AD16" s="2">
        <v>180000</v>
      </c>
      <c r="AF16" s="4">
        <v>165</v>
      </c>
      <c r="AG16" s="2">
        <v>152000</v>
      </c>
      <c r="AI16" s="4">
        <v>331</v>
      </c>
      <c r="AJ16" s="2">
        <v>119000</v>
      </c>
      <c r="AL16" s="4">
        <v>260</v>
      </c>
      <c r="AM16" s="2">
        <v>97000</v>
      </c>
      <c r="AP16" s="2">
        <v>274900</v>
      </c>
      <c r="AQ16" s="2">
        <v>230000</v>
      </c>
      <c r="AR16" s="2">
        <v>161750</v>
      </c>
      <c r="AS16" s="2">
        <v>115000</v>
      </c>
      <c r="AT16" s="2">
        <v>168500</v>
      </c>
      <c r="AU16" s="2">
        <v>118964</v>
      </c>
      <c r="AV16" s="2">
        <v>259500</v>
      </c>
      <c r="AW16" s="2">
        <v>135000</v>
      </c>
      <c r="AX16" s="2">
        <v>342643</v>
      </c>
      <c r="AY16" s="2">
        <v>158000</v>
      </c>
      <c r="AZ16" s="2">
        <v>123000</v>
      </c>
      <c r="BA16" s="2">
        <v>244600</v>
      </c>
      <c r="BC16" s="15">
        <v>10</v>
      </c>
      <c r="BD16" s="15">
        <v>89</v>
      </c>
      <c r="BE16" s="15">
        <v>15981194</v>
      </c>
      <c r="BF16" s="42">
        <v>179563.97752808989</v>
      </c>
      <c r="BG16" s="15">
        <v>5735942953.6813078</v>
      </c>
    </row>
    <row r="17" spans="5:61" x14ac:dyDescent="0.2">
      <c r="E17" s="4">
        <v>200</v>
      </c>
      <c r="F17" s="2">
        <v>274900</v>
      </c>
      <c r="H17" s="4">
        <v>256</v>
      </c>
      <c r="I17" s="2">
        <v>230000</v>
      </c>
      <c r="K17" s="4">
        <v>215</v>
      </c>
      <c r="L17" s="2">
        <v>161750</v>
      </c>
      <c r="N17" s="4">
        <v>150</v>
      </c>
      <c r="O17" s="2">
        <v>115000</v>
      </c>
      <c r="Q17" s="4">
        <v>85</v>
      </c>
      <c r="R17" s="2">
        <v>168500</v>
      </c>
      <c r="T17" s="4">
        <v>103</v>
      </c>
      <c r="U17" s="2">
        <v>118964</v>
      </c>
      <c r="W17" s="4">
        <v>115</v>
      </c>
      <c r="X17" s="2">
        <v>259500</v>
      </c>
      <c r="Z17" s="4">
        <v>188</v>
      </c>
      <c r="AA17" s="2">
        <v>135000</v>
      </c>
      <c r="AC17" s="4">
        <v>321</v>
      </c>
      <c r="AD17" s="2">
        <v>342643</v>
      </c>
      <c r="AF17" s="4">
        <v>254</v>
      </c>
      <c r="AG17" s="2">
        <v>158000</v>
      </c>
      <c r="AI17" s="4">
        <v>374</v>
      </c>
      <c r="AJ17" s="2">
        <v>123000</v>
      </c>
      <c r="AL17" s="4">
        <v>284</v>
      </c>
      <c r="AM17" s="2">
        <v>244600</v>
      </c>
      <c r="AP17" s="2">
        <v>149000</v>
      </c>
      <c r="AQ17" s="2">
        <v>120500</v>
      </c>
      <c r="AR17" s="2">
        <v>167240</v>
      </c>
      <c r="AS17" s="2">
        <v>79000</v>
      </c>
      <c r="AT17" s="2">
        <v>204750</v>
      </c>
      <c r="AU17" s="2">
        <v>169500</v>
      </c>
      <c r="AV17" s="2">
        <v>163990</v>
      </c>
      <c r="AW17" s="2">
        <v>286000</v>
      </c>
      <c r="AX17" s="2">
        <v>82000</v>
      </c>
      <c r="AY17" s="2">
        <v>205000</v>
      </c>
      <c r="AZ17" s="2">
        <v>67000</v>
      </c>
      <c r="BA17" s="2">
        <v>270000</v>
      </c>
      <c r="BC17" s="15">
        <v>11</v>
      </c>
      <c r="BD17" s="15">
        <v>79</v>
      </c>
      <c r="BE17" s="15">
        <v>15184662</v>
      </c>
      <c r="BF17" s="42">
        <v>192210.91139240508</v>
      </c>
      <c r="BG17" s="15">
        <v>6975208084.3638449</v>
      </c>
    </row>
    <row r="18" spans="5:61" ht="17" thickBot="1" x14ac:dyDescent="0.25">
      <c r="E18" s="4">
        <v>204</v>
      </c>
      <c r="F18" s="2">
        <v>149000</v>
      </c>
      <c r="H18" s="4">
        <v>269</v>
      </c>
      <c r="I18" s="2">
        <v>120500</v>
      </c>
      <c r="K18" s="4">
        <v>220</v>
      </c>
      <c r="L18" s="2">
        <v>167240</v>
      </c>
      <c r="N18" s="4">
        <v>156</v>
      </c>
      <c r="O18" s="2">
        <v>79000</v>
      </c>
      <c r="Q18" s="4">
        <v>95</v>
      </c>
      <c r="R18" s="2">
        <v>204750</v>
      </c>
      <c r="T18" s="4">
        <v>105</v>
      </c>
      <c r="U18" s="2">
        <v>169500</v>
      </c>
      <c r="W18" s="4">
        <v>120</v>
      </c>
      <c r="X18" s="2">
        <v>163990</v>
      </c>
      <c r="Z18" s="4">
        <v>190</v>
      </c>
      <c r="AA18" s="2">
        <v>286000</v>
      </c>
      <c r="AC18" s="4">
        <v>342</v>
      </c>
      <c r="AD18" s="2">
        <v>82000</v>
      </c>
      <c r="AF18" s="4">
        <v>276</v>
      </c>
      <c r="AG18" s="2">
        <v>205000</v>
      </c>
      <c r="AI18" s="4">
        <v>399</v>
      </c>
      <c r="AJ18" s="2">
        <v>67000</v>
      </c>
      <c r="AL18" s="4">
        <v>318</v>
      </c>
      <c r="AM18" s="2">
        <v>270000</v>
      </c>
      <c r="AP18" s="2">
        <v>228500</v>
      </c>
      <c r="AQ18" s="2">
        <v>122000</v>
      </c>
      <c r="AR18" s="2">
        <v>97000</v>
      </c>
      <c r="AS18" s="2">
        <v>103200</v>
      </c>
      <c r="AT18" s="2">
        <v>94750</v>
      </c>
      <c r="AU18" s="2">
        <v>176000</v>
      </c>
      <c r="AV18" s="2">
        <v>155000</v>
      </c>
      <c r="AW18" s="2">
        <v>89500</v>
      </c>
      <c r="AX18" s="2">
        <v>123000</v>
      </c>
      <c r="AY18" s="2">
        <v>167000</v>
      </c>
      <c r="AZ18" s="2">
        <v>239000</v>
      </c>
      <c r="BA18" s="2">
        <v>87000</v>
      </c>
      <c r="BC18" s="16">
        <v>12</v>
      </c>
      <c r="BD18" s="16">
        <v>59</v>
      </c>
      <c r="BE18" s="16">
        <v>11004619</v>
      </c>
      <c r="BF18" s="43">
        <v>186518.96610169491</v>
      </c>
      <c r="BG18" s="16">
        <v>4829576576.0677958</v>
      </c>
    </row>
    <row r="19" spans="5:61" x14ac:dyDescent="0.2">
      <c r="E19" s="4">
        <v>281</v>
      </c>
      <c r="F19" s="2">
        <v>228500</v>
      </c>
      <c r="H19" s="4">
        <v>289</v>
      </c>
      <c r="I19" s="2">
        <v>122000</v>
      </c>
      <c r="K19" s="4">
        <v>224</v>
      </c>
      <c r="L19" s="2">
        <v>97000</v>
      </c>
      <c r="N19" s="4">
        <v>164</v>
      </c>
      <c r="O19" s="2">
        <v>103200</v>
      </c>
      <c r="Q19" s="4">
        <v>98</v>
      </c>
      <c r="R19" s="2">
        <v>94750</v>
      </c>
      <c r="T19" s="4">
        <v>116</v>
      </c>
      <c r="U19" s="2">
        <v>176000</v>
      </c>
      <c r="W19" s="4">
        <v>129</v>
      </c>
      <c r="X19" s="2">
        <v>155000</v>
      </c>
      <c r="Z19" s="4">
        <v>236</v>
      </c>
      <c r="AA19" s="2">
        <v>89500</v>
      </c>
      <c r="AC19" s="4">
        <v>397</v>
      </c>
      <c r="AD19" s="2">
        <v>123000</v>
      </c>
      <c r="AF19" s="4">
        <v>295</v>
      </c>
      <c r="AG19" s="2">
        <v>167000</v>
      </c>
      <c r="AI19" s="4">
        <v>418</v>
      </c>
      <c r="AJ19" s="2">
        <v>239000</v>
      </c>
      <c r="AL19" s="4">
        <v>326</v>
      </c>
      <c r="AM19" s="2">
        <v>87000</v>
      </c>
      <c r="AP19" s="2">
        <v>131000</v>
      </c>
      <c r="AQ19" s="2">
        <v>125000</v>
      </c>
      <c r="AR19" s="2">
        <v>220000</v>
      </c>
      <c r="AS19" s="2">
        <v>110000</v>
      </c>
      <c r="AT19" s="2">
        <v>83000</v>
      </c>
      <c r="AU19" s="2">
        <v>100000</v>
      </c>
      <c r="AV19" s="2">
        <v>150000</v>
      </c>
      <c r="AW19" s="2">
        <v>110500</v>
      </c>
      <c r="AX19" s="2">
        <v>135000</v>
      </c>
      <c r="AY19" s="2">
        <v>284000</v>
      </c>
      <c r="AZ19" s="2">
        <v>206300</v>
      </c>
      <c r="BA19" s="2">
        <v>214000</v>
      </c>
    </row>
    <row r="20" spans="5:61" x14ac:dyDescent="0.2">
      <c r="E20" s="4">
        <v>293</v>
      </c>
      <c r="F20" s="2">
        <v>131000</v>
      </c>
      <c r="H20" s="4">
        <v>373</v>
      </c>
      <c r="I20" s="2">
        <v>125000</v>
      </c>
      <c r="K20" s="4">
        <v>258</v>
      </c>
      <c r="L20" s="2">
        <v>220000</v>
      </c>
      <c r="N20" s="4">
        <v>205</v>
      </c>
      <c r="O20" s="2">
        <v>110000</v>
      </c>
      <c r="Q20" s="4">
        <v>99</v>
      </c>
      <c r="R20" s="2">
        <v>83000</v>
      </c>
      <c r="T20" s="4">
        <v>122</v>
      </c>
      <c r="U20" s="2">
        <v>100000</v>
      </c>
      <c r="W20" s="4">
        <v>130</v>
      </c>
      <c r="X20" s="2">
        <v>150000</v>
      </c>
      <c r="Z20" s="4">
        <v>242</v>
      </c>
      <c r="AA20" s="2">
        <v>110500</v>
      </c>
      <c r="AC20" s="4">
        <v>426</v>
      </c>
      <c r="AD20" s="2">
        <v>135000</v>
      </c>
      <c r="AF20" s="4">
        <v>333</v>
      </c>
      <c r="AG20" s="2">
        <v>284000</v>
      </c>
      <c r="AI20" s="4">
        <v>421</v>
      </c>
      <c r="AJ20" s="2">
        <v>206300</v>
      </c>
      <c r="AL20" s="4">
        <v>338</v>
      </c>
      <c r="AM20" s="2">
        <v>214000</v>
      </c>
      <c r="AP20" s="2">
        <v>205000</v>
      </c>
      <c r="AQ20" s="2">
        <v>113000</v>
      </c>
      <c r="AR20" s="2">
        <v>192000</v>
      </c>
      <c r="AS20" s="2">
        <v>141000</v>
      </c>
      <c r="AT20" s="2">
        <v>198900</v>
      </c>
      <c r="AU20" s="2">
        <v>136000</v>
      </c>
      <c r="AV20" s="2">
        <v>244000</v>
      </c>
      <c r="AW20" s="2">
        <v>266000</v>
      </c>
      <c r="AX20" s="2">
        <v>195400</v>
      </c>
      <c r="AY20" s="2">
        <v>140200</v>
      </c>
      <c r="AZ20" s="2">
        <v>127500</v>
      </c>
      <c r="BA20" s="2">
        <v>157500</v>
      </c>
    </row>
    <row r="21" spans="5:61" ht="17" thickBot="1" x14ac:dyDescent="0.25">
      <c r="E21" s="4">
        <v>303</v>
      </c>
      <c r="F21" s="2">
        <v>205000</v>
      </c>
      <c r="H21" s="4">
        <v>423</v>
      </c>
      <c r="I21" s="2">
        <v>113000</v>
      </c>
      <c r="K21" s="4">
        <v>280</v>
      </c>
      <c r="L21" s="2">
        <v>192000</v>
      </c>
      <c r="N21" s="4">
        <v>208</v>
      </c>
      <c r="O21" s="2">
        <v>141000</v>
      </c>
      <c r="Q21" s="4">
        <v>104</v>
      </c>
      <c r="R21" s="2">
        <v>198900</v>
      </c>
      <c r="T21" s="4">
        <v>123</v>
      </c>
      <c r="U21" s="2">
        <v>136000</v>
      </c>
      <c r="W21" s="4">
        <v>132</v>
      </c>
      <c r="X21" s="2">
        <v>244000</v>
      </c>
      <c r="Z21" s="4">
        <v>271</v>
      </c>
      <c r="AA21" s="2">
        <v>266000</v>
      </c>
      <c r="AC21" s="4">
        <v>429</v>
      </c>
      <c r="AD21" s="2">
        <v>195400</v>
      </c>
      <c r="AF21" s="4">
        <v>346</v>
      </c>
      <c r="AG21" s="2">
        <v>140200</v>
      </c>
      <c r="AI21" s="4">
        <v>446</v>
      </c>
      <c r="AJ21" s="2">
        <v>127500</v>
      </c>
      <c r="AL21" s="4">
        <v>348</v>
      </c>
      <c r="AM21" s="2">
        <v>157500</v>
      </c>
      <c r="AP21" s="2">
        <v>172400</v>
      </c>
      <c r="AQ21" s="2">
        <v>175000</v>
      </c>
      <c r="AR21" s="2">
        <v>135900</v>
      </c>
      <c r="AS21" s="2">
        <v>277000</v>
      </c>
      <c r="AT21" s="2">
        <v>320000</v>
      </c>
      <c r="AU21" s="2">
        <v>84500</v>
      </c>
      <c r="AV21" s="2">
        <v>150750</v>
      </c>
      <c r="AW21" s="2">
        <v>158500</v>
      </c>
      <c r="AX21" s="2">
        <v>79900</v>
      </c>
      <c r="AY21" s="2">
        <v>154000</v>
      </c>
      <c r="AZ21" s="2">
        <v>190000</v>
      </c>
      <c r="BA21" s="2">
        <v>318061</v>
      </c>
      <c r="BC21" t="s">
        <v>373</v>
      </c>
    </row>
    <row r="22" spans="5:61" x14ac:dyDescent="0.2">
      <c r="E22" s="4">
        <v>371</v>
      </c>
      <c r="F22" s="2">
        <v>172400</v>
      </c>
      <c r="H22" s="4">
        <v>488</v>
      </c>
      <c r="I22" s="2">
        <v>175000</v>
      </c>
      <c r="K22" s="4">
        <v>292</v>
      </c>
      <c r="L22" s="2">
        <v>135900</v>
      </c>
      <c r="N22" s="4">
        <v>209</v>
      </c>
      <c r="O22" s="2">
        <v>277000</v>
      </c>
      <c r="Q22" s="4">
        <v>119</v>
      </c>
      <c r="R22" s="2">
        <v>320000</v>
      </c>
      <c r="T22" s="4">
        <v>126</v>
      </c>
      <c r="U22" s="2">
        <v>84500</v>
      </c>
      <c r="W22" s="4">
        <v>133</v>
      </c>
      <c r="X22" s="2">
        <v>150750</v>
      </c>
      <c r="Z22" s="4">
        <v>300</v>
      </c>
      <c r="AA22" s="2">
        <v>158500</v>
      </c>
      <c r="AC22" s="4">
        <v>432</v>
      </c>
      <c r="AD22" s="2">
        <v>79900</v>
      </c>
      <c r="AF22" s="4">
        <v>349</v>
      </c>
      <c r="AG22" s="2">
        <v>154000</v>
      </c>
      <c r="AI22" s="4">
        <v>472</v>
      </c>
      <c r="AJ22" s="2">
        <v>190000</v>
      </c>
      <c r="AL22" s="4">
        <v>351</v>
      </c>
      <c r="AM22" s="2">
        <v>318061</v>
      </c>
      <c r="AP22" s="2">
        <v>145000</v>
      </c>
      <c r="AQ22" s="2">
        <v>226700</v>
      </c>
      <c r="AR22" s="2">
        <v>235000</v>
      </c>
      <c r="AS22" s="2">
        <v>98000</v>
      </c>
      <c r="AT22" s="2">
        <v>226000</v>
      </c>
      <c r="AU22" s="2">
        <v>87000</v>
      </c>
      <c r="AV22" s="2">
        <v>180000</v>
      </c>
      <c r="AW22" s="2">
        <v>178000</v>
      </c>
      <c r="AX22" s="2">
        <v>118000</v>
      </c>
      <c r="AY22" s="2">
        <v>76000</v>
      </c>
      <c r="AZ22" s="2">
        <v>34900</v>
      </c>
      <c r="BA22" s="2">
        <v>190000</v>
      </c>
      <c r="BC22" s="17" t="s">
        <v>374</v>
      </c>
      <c r="BD22" s="17" t="s">
        <v>375</v>
      </c>
      <c r="BE22" s="17" t="s">
        <v>307</v>
      </c>
      <c r="BF22" s="17" t="s">
        <v>376</v>
      </c>
      <c r="BG22" s="17" t="s">
        <v>377</v>
      </c>
      <c r="BH22" s="17" t="s">
        <v>378</v>
      </c>
      <c r="BI22" s="17" t="s">
        <v>379</v>
      </c>
    </row>
    <row r="23" spans="5:61" x14ac:dyDescent="0.2">
      <c r="E23" s="4">
        <v>412</v>
      </c>
      <c r="F23" s="2">
        <v>145000</v>
      </c>
      <c r="H23" s="4">
        <v>502</v>
      </c>
      <c r="I23" s="2">
        <v>226700</v>
      </c>
      <c r="K23" s="4">
        <v>294</v>
      </c>
      <c r="L23" s="2">
        <v>235000</v>
      </c>
      <c r="N23" s="4">
        <v>211</v>
      </c>
      <c r="O23" s="2">
        <v>98000</v>
      </c>
      <c r="Q23" s="4">
        <v>131</v>
      </c>
      <c r="R23" s="2">
        <v>226000</v>
      </c>
      <c r="T23" s="4">
        <v>128</v>
      </c>
      <c r="U23" s="2">
        <v>87000</v>
      </c>
      <c r="W23" s="4">
        <v>135</v>
      </c>
      <c r="X23" s="2">
        <v>180000</v>
      </c>
      <c r="Z23" s="4">
        <v>315</v>
      </c>
      <c r="AA23" s="2">
        <v>178000</v>
      </c>
      <c r="AC23" s="4">
        <v>442</v>
      </c>
      <c r="AD23" s="2">
        <v>118000</v>
      </c>
      <c r="AF23" s="4">
        <v>384</v>
      </c>
      <c r="AG23" s="2">
        <v>76000</v>
      </c>
      <c r="AI23" s="4">
        <v>496</v>
      </c>
      <c r="AJ23" s="2">
        <v>34900</v>
      </c>
      <c r="AL23" s="4">
        <v>352</v>
      </c>
      <c r="AM23" s="2">
        <v>190000</v>
      </c>
      <c r="AP23" s="2">
        <v>119000</v>
      </c>
      <c r="AQ23" s="2">
        <v>229000</v>
      </c>
      <c r="AR23" s="2">
        <v>142500</v>
      </c>
      <c r="AS23" s="2">
        <v>210000</v>
      </c>
      <c r="AT23" s="2">
        <v>174000</v>
      </c>
      <c r="AU23" s="2">
        <v>220000</v>
      </c>
      <c r="AV23" s="2">
        <v>143000</v>
      </c>
      <c r="AW23" s="2">
        <v>260000</v>
      </c>
      <c r="AX23" s="2">
        <v>175500</v>
      </c>
      <c r="AY23" s="2">
        <v>125000</v>
      </c>
      <c r="AZ23" s="2">
        <v>446261</v>
      </c>
      <c r="BA23" s="2">
        <v>165000</v>
      </c>
      <c r="BC23" s="15" t="s">
        <v>380</v>
      </c>
      <c r="BD23" s="15">
        <v>66518267872.460938</v>
      </c>
      <c r="BE23" s="15">
        <v>11</v>
      </c>
      <c r="BF23" s="15">
        <v>6047115261.1328125</v>
      </c>
      <c r="BG23" s="15">
        <v>0.95786526563235286</v>
      </c>
      <c r="BH23" s="15">
        <v>0.48335232989217614</v>
      </c>
      <c r="BI23" s="15">
        <v>1.7952493813275068</v>
      </c>
    </row>
    <row r="24" spans="5:61" x14ac:dyDescent="0.2">
      <c r="E24" s="4">
        <v>438</v>
      </c>
      <c r="F24" s="2">
        <v>119000</v>
      </c>
      <c r="H24" s="4">
        <v>546</v>
      </c>
      <c r="I24" s="2">
        <v>229000</v>
      </c>
      <c r="K24" s="4">
        <v>296</v>
      </c>
      <c r="L24" s="2">
        <v>142500</v>
      </c>
      <c r="N24" s="4">
        <v>217</v>
      </c>
      <c r="O24" s="2">
        <v>210000</v>
      </c>
      <c r="Q24" s="4">
        <v>136</v>
      </c>
      <c r="R24" s="2">
        <v>174000</v>
      </c>
      <c r="T24" s="4">
        <v>134</v>
      </c>
      <c r="U24" s="2">
        <v>220000</v>
      </c>
      <c r="W24" s="4">
        <v>137</v>
      </c>
      <c r="X24" s="2">
        <v>143000</v>
      </c>
      <c r="Z24" s="4">
        <v>317</v>
      </c>
      <c r="AA24" s="2">
        <v>260000</v>
      </c>
      <c r="AC24" s="4">
        <v>456</v>
      </c>
      <c r="AD24" s="2">
        <v>175500</v>
      </c>
      <c r="AF24" s="4">
        <v>388</v>
      </c>
      <c r="AG24" s="2">
        <v>125000</v>
      </c>
      <c r="AI24" s="4">
        <v>528</v>
      </c>
      <c r="AJ24" s="2">
        <v>446261</v>
      </c>
      <c r="AL24" s="4">
        <v>368</v>
      </c>
      <c r="AM24" s="2">
        <v>165000</v>
      </c>
      <c r="AP24" s="2">
        <v>39300</v>
      </c>
      <c r="AQ24" s="2">
        <v>146000</v>
      </c>
      <c r="AR24" s="2">
        <v>89500</v>
      </c>
      <c r="AS24" s="2">
        <v>204900</v>
      </c>
      <c r="AT24" s="2">
        <v>222500</v>
      </c>
      <c r="AU24" s="2">
        <v>166000</v>
      </c>
      <c r="AV24" s="2">
        <v>171000</v>
      </c>
      <c r="AW24" s="2">
        <v>301000</v>
      </c>
      <c r="AX24" s="2">
        <v>297000</v>
      </c>
      <c r="AY24" s="2">
        <v>241000</v>
      </c>
      <c r="AZ24" s="2">
        <v>263000</v>
      </c>
      <c r="BA24" s="2">
        <v>340000</v>
      </c>
      <c r="BC24" s="15" t="s">
        <v>381</v>
      </c>
      <c r="BD24" s="15">
        <v>9141393066737.5508</v>
      </c>
      <c r="BE24" s="15">
        <v>1448</v>
      </c>
      <c r="BF24" s="15">
        <v>6313116758.7966509</v>
      </c>
      <c r="BG24" s="15"/>
      <c r="BH24" s="15"/>
      <c r="BI24" s="15"/>
    </row>
    <row r="25" spans="5:61" x14ac:dyDescent="0.2">
      <c r="E25" s="4">
        <v>534</v>
      </c>
      <c r="F25" s="2">
        <v>39300</v>
      </c>
      <c r="H25" s="4">
        <v>579</v>
      </c>
      <c r="I25" s="2">
        <v>146000</v>
      </c>
      <c r="K25" s="4">
        <v>308</v>
      </c>
      <c r="L25" s="2">
        <v>89500</v>
      </c>
      <c r="N25" s="4">
        <v>221</v>
      </c>
      <c r="O25" s="2">
        <v>204900</v>
      </c>
      <c r="Q25" s="4">
        <v>148</v>
      </c>
      <c r="R25" s="2">
        <v>222500</v>
      </c>
      <c r="T25" s="4">
        <v>143</v>
      </c>
      <c r="U25" s="2">
        <v>166000</v>
      </c>
      <c r="W25" s="4">
        <v>138</v>
      </c>
      <c r="X25" s="2">
        <v>171000</v>
      </c>
      <c r="Z25" s="4">
        <v>323</v>
      </c>
      <c r="AA25" s="2">
        <v>301000</v>
      </c>
      <c r="AC25" s="4">
        <v>479</v>
      </c>
      <c r="AD25" s="2">
        <v>297000</v>
      </c>
      <c r="AF25" s="4">
        <v>400</v>
      </c>
      <c r="AG25" s="2">
        <v>241000</v>
      </c>
      <c r="AI25" s="4">
        <v>550</v>
      </c>
      <c r="AJ25" s="2">
        <v>263000</v>
      </c>
      <c r="AL25" s="4">
        <v>378</v>
      </c>
      <c r="AM25" s="2">
        <v>340000</v>
      </c>
      <c r="AP25" s="2">
        <v>107500</v>
      </c>
      <c r="AQ25" s="2">
        <v>194201</v>
      </c>
      <c r="AR25" s="2">
        <v>82500</v>
      </c>
      <c r="AS25" s="2">
        <v>148000</v>
      </c>
      <c r="AT25" s="2">
        <v>269500</v>
      </c>
      <c r="AU25" s="2">
        <v>204000</v>
      </c>
      <c r="AV25" s="2">
        <v>172500</v>
      </c>
      <c r="AW25" s="2">
        <v>139000</v>
      </c>
      <c r="AX25" s="2">
        <v>215000</v>
      </c>
      <c r="AY25" s="2">
        <v>116000</v>
      </c>
      <c r="AZ25" s="2">
        <v>142600</v>
      </c>
      <c r="BA25" s="2">
        <v>245500</v>
      </c>
      <c r="BC25" s="15"/>
      <c r="BD25" s="15"/>
      <c r="BE25" s="15"/>
      <c r="BF25" s="15"/>
      <c r="BG25" s="15"/>
      <c r="BH25" s="15"/>
      <c r="BI25" s="15"/>
    </row>
    <row r="26" spans="5:61" ht="17" thickBot="1" x14ac:dyDescent="0.25">
      <c r="E26" s="4">
        <v>536</v>
      </c>
      <c r="F26" s="2">
        <v>107500</v>
      </c>
      <c r="H26" s="4">
        <v>598</v>
      </c>
      <c r="I26" s="2">
        <v>194201</v>
      </c>
      <c r="K26" s="4">
        <v>309</v>
      </c>
      <c r="L26" s="2">
        <v>82500</v>
      </c>
      <c r="N26" s="4">
        <v>231</v>
      </c>
      <c r="O26" s="2">
        <v>148000</v>
      </c>
      <c r="Q26" s="4">
        <v>158</v>
      </c>
      <c r="R26" s="2">
        <v>269500</v>
      </c>
      <c r="T26" s="4">
        <v>144</v>
      </c>
      <c r="U26" s="2">
        <v>204000</v>
      </c>
      <c r="W26" s="4">
        <v>178</v>
      </c>
      <c r="X26" s="2">
        <v>172500</v>
      </c>
      <c r="Z26" s="4">
        <v>332</v>
      </c>
      <c r="AA26" s="2">
        <v>139000</v>
      </c>
      <c r="AC26" s="4">
        <v>507</v>
      </c>
      <c r="AD26" s="2">
        <v>215000</v>
      </c>
      <c r="AF26" s="4">
        <v>437</v>
      </c>
      <c r="AG26" s="2">
        <v>116000</v>
      </c>
      <c r="AI26" s="4">
        <v>571</v>
      </c>
      <c r="AJ26" s="2">
        <v>142600</v>
      </c>
      <c r="AL26" s="4">
        <v>401</v>
      </c>
      <c r="AM26" s="2">
        <v>245500</v>
      </c>
      <c r="AP26" s="2">
        <v>60000</v>
      </c>
      <c r="AQ26" s="2">
        <v>220000</v>
      </c>
      <c r="AR26" s="2">
        <v>95000</v>
      </c>
      <c r="AS26" s="2">
        <v>113000</v>
      </c>
      <c r="AT26" s="2">
        <v>254900</v>
      </c>
      <c r="AU26" s="2">
        <v>190000</v>
      </c>
      <c r="AV26" s="2">
        <v>501837</v>
      </c>
      <c r="AW26" s="2">
        <v>228950</v>
      </c>
      <c r="AX26" s="2">
        <v>208300</v>
      </c>
      <c r="AY26" s="2">
        <v>161000</v>
      </c>
      <c r="AZ26" s="2">
        <v>131500</v>
      </c>
      <c r="BA26" s="2">
        <v>228000</v>
      </c>
      <c r="BC26" s="16" t="s">
        <v>382</v>
      </c>
      <c r="BD26" s="16">
        <v>9207911334610.0117</v>
      </c>
      <c r="BE26" s="16">
        <v>1459</v>
      </c>
      <c r="BF26" s="16"/>
      <c r="BG26" s="16"/>
      <c r="BH26" s="16"/>
      <c r="BI26" s="16"/>
    </row>
    <row r="27" spans="5:61" x14ac:dyDescent="0.2">
      <c r="E27" s="4">
        <v>637</v>
      </c>
      <c r="F27" s="2">
        <v>60000</v>
      </c>
      <c r="H27" s="4">
        <v>603</v>
      </c>
      <c r="I27" s="2">
        <v>220000</v>
      </c>
      <c r="K27" s="4">
        <v>353</v>
      </c>
      <c r="L27" s="2">
        <v>95000</v>
      </c>
      <c r="N27" s="4">
        <v>240</v>
      </c>
      <c r="O27" s="2">
        <v>113000</v>
      </c>
      <c r="Q27" s="4">
        <v>159</v>
      </c>
      <c r="R27" s="2">
        <v>254900</v>
      </c>
      <c r="T27" s="4">
        <v>153</v>
      </c>
      <c r="U27" s="2">
        <v>190000</v>
      </c>
      <c r="W27" s="4">
        <v>179</v>
      </c>
      <c r="X27" s="2">
        <v>501837</v>
      </c>
      <c r="Z27" s="4">
        <v>336</v>
      </c>
      <c r="AA27" s="2">
        <v>228950</v>
      </c>
      <c r="AC27" s="4">
        <v>508</v>
      </c>
      <c r="AD27" s="2">
        <v>208300</v>
      </c>
      <c r="AF27" s="4">
        <v>509</v>
      </c>
      <c r="AG27" s="2">
        <v>161000</v>
      </c>
      <c r="AI27" s="4">
        <v>580</v>
      </c>
      <c r="AJ27" s="2">
        <v>131500</v>
      </c>
      <c r="AL27" s="4">
        <v>415</v>
      </c>
      <c r="AM27" s="2">
        <v>228000</v>
      </c>
      <c r="AP27" s="2">
        <v>97500</v>
      </c>
      <c r="AQ27" s="2">
        <v>160000</v>
      </c>
      <c r="AR27" s="2">
        <v>132000</v>
      </c>
      <c r="AS27" s="2">
        <v>262500</v>
      </c>
      <c r="AT27" s="2">
        <v>220000</v>
      </c>
      <c r="AU27" s="2">
        <v>109500</v>
      </c>
      <c r="AV27" s="2">
        <v>100000</v>
      </c>
      <c r="AW27" s="2">
        <v>177500</v>
      </c>
      <c r="AX27" s="2">
        <v>402861</v>
      </c>
      <c r="AY27" s="2">
        <v>159000</v>
      </c>
      <c r="AZ27" s="2">
        <v>152000</v>
      </c>
      <c r="BA27" s="2">
        <v>280000</v>
      </c>
    </row>
    <row r="28" spans="5:61" x14ac:dyDescent="0.2">
      <c r="E28" s="4">
        <v>659</v>
      </c>
      <c r="F28" s="2">
        <v>97500</v>
      </c>
      <c r="H28" s="4">
        <v>626</v>
      </c>
      <c r="I28" s="2">
        <v>160000</v>
      </c>
      <c r="K28" s="4">
        <v>369</v>
      </c>
      <c r="L28" s="2">
        <v>132000</v>
      </c>
      <c r="N28" s="4">
        <v>241</v>
      </c>
      <c r="O28" s="2">
        <v>262500</v>
      </c>
      <c r="Q28" s="4">
        <v>163</v>
      </c>
      <c r="R28" s="2">
        <v>220000</v>
      </c>
      <c r="T28" s="4">
        <v>157</v>
      </c>
      <c r="U28" s="2">
        <v>109500</v>
      </c>
      <c r="W28" s="4">
        <v>180</v>
      </c>
      <c r="X28" s="2">
        <v>100000</v>
      </c>
      <c r="Z28" s="4">
        <v>356</v>
      </c>
      <c r="AA28" s="2">
        <v>177500</v>
      </c>
      <c r="AC28" s="4">
        <v>516</v>
      </c>
      <c r="AD28" s="2">
        <v>402861</v>
      </c>
      <c r="AF28" s="4">
        <v>523</v>
      </c>
      <c r="AG28" s="2">
        <v>159000</v>
      </c>
      <c r="AI28" s="4">
        <v>607</v>
      </c>
      <c r="AJ28" s="2">
        <v>152000</v>
      </c>
      <c r="AL28" s="4">
        <v>452</v>
      </c>
      <c r="AM28" s="2">
        <v>280000</v>
      </c>
      <c r="AP28" s="2">
        <v>423000</v>
      </c>
      <c r="AQ28" s="2">
        <v>149000</v>
      </c>
      <c r="AR28" s="2">
        <v>162000</v>
      </c>
      <c r="AS28" s="2">
        <v>79000</v>
      </c>
      <c r="AT28" s="2">
        <v>183500</v>
      </c>
      <c r="AU28" s="2">
        <v>162500</v>
      </c>
      <c r="AV28" s="2">
        <v>200100</v>
      </c>
      <c r="AW28" s="2">
        <v>134000</v>
      </c>
      <c r="AX28" s="2">
        <v>179665</v>
      </c>
      <c r="AY28" s="2">
        <v>184750</v>
      </c>
      <c r="AZ28" s="2">
        <v>261500</v>
      </c>
      <c r="BA28" s="2">
        <v>263435</v>
      </c>
    </row>
    <row r="29" spans="5:61" x14ac:dyDescent="0.2">
      <c r="E29" s="4">
        <v>665</v>
      </c>
      <c r="F29" s="2">
        <v>423000</v>
      </c>
      <c r="H29" s="4">
        <v>658</v>
      </c>
      <c r="I29" s="2">
        <v>149000</v>
      </c>
      <c r="K29" s="4">
        <v>370</v>
      </c>
      <c r="L29" s="2">
        <v>162000</v>
      </c>
      <c r="N29" s="4">
        <v>243</v>
      </c>
      <c r="O29" s="2">
        <v>79000</v>
      </c>
      <c r="Q29" s="4">
        <v>169</v>
      </c>
      <c r="R29" s="2">
        <v>183500</v>
      </c>
      <c r="T29" s="4">
        <v>161</v>
      </c>
      <c r="U29" s="2">
        <v>162500</v>
      </c>
      <c r="W29" s="4">
        <v>182</v>
      </c>
      <c r="X29" s="2">
        <v>200100</v>
      </c>
      <c r="Z29" s="4">
        <v>358</v>
      </c>
      <c r="AA29" s="2">
        <v>134000</v>
      </c>
      <c r="AC29" s="4">
        <v>545</v>
      </c>
      <c r="AD29" s="2">
        <v>179665</v>
      </c>
      <c r="AF29" s="4">
        <v>524</v>
      </c>
      <c r="AG29" s="2">
        <v>184750</v>
      </c>
      <c r="AI29" s="4">
        <v>613</v>
      </c>
      <c r="AJ29" s="2">
        <v>261500</v>
      </c>
      <c r="AL29" s="4">
        <v>461</v>
      </c>
      <c r="AM29" s="2">
        <v>263435</v>
      </c>
      <c r="AP29" s="2">
        <v>755000</v>
      </c>
      <c r="AQ29" s="2">
        <v>173500</v>
      </c>
      <c r="AR29" s="2">
        <v>61000</v>
      </c>
      <c r="AS29" s="2">
        <v>120000</v>
      </c>
      <c r="AT29" s="2">
        <v>128500</v>
      </c>
      <c r="AU29" s="2">
        <v>239000</v>
      </c>
      <c r="AV29" s="2">
        <v>148500</v>
      </c>
      <c r="AW29" s="2">
        <v>187750</v>
      </c>
      <c r="AX29" s="2">
        <v>108000</v>
      </c>
      <c r="AY29" s="2">
        <v>178000</v>
      </c>
      <c r="AZ29" s="2">
        <v>165150</v>
      </c>
      <c r="BA29" s="2">
        <v>62383</v>
      </c>
    </row>
    <row r="30" spans="5:61" x14ac:dyDescent="0.2">
      <c r="E30" s="4">
        <v>692</v>
      </c>
      <c r="F30" s="2">
        <v>755000</v>
      </c>
      <c r="H30" s="4">
        <v>671</v>
      </c>
      <c r="I30" s="2">
        <v>173500</v>
      </c>
      <c r="K30" s="4">
        <v>376</v>
      </c>
      <c r="L30" s="2">
        <v>61000</v>
      </c>
      <c r="N30" s="4">
        <v>244</v>
      </c>
      <c r="O30" s="2">
        <v>120000</v>
      </c>
      <c r="Q30" s="4">
        <v>171</v>
      </c>
      <c r="R30" s="2">
        <v>128500</v>
      </c>
      <c r="T30" s="4">
        <v>173</v>
      </c>
      <c r="U30" s="2">
        <v>239000</v>
      </c>
      <c r="W30" s="4">
        <v>196</v>
      </c>
      <c r="X30" s="2">
        <v>148500</v>
      </c>
      <c r="Z30" s="4">
        <v>382</v>
      </c>
      <c r="AA30" s="2">
        <v>187750</v>
      </c>
      <c r="AC30" s="4">
        <v>558</v>
      </c>
      <c r="AD30" s="2">
        <v>108000</v>
      </c>
      <c r="AF30" s="4">
        <v>535</v>
      </c>
      <c r="AG30" s="2">
        <v>178000</v>
      </c>
      <c r="AI30" s="4">
        <v>625</v>
      </c>
      <c r="AJ30" s="2">
        <v>165150</v>
      </c>
      <c r="AL30" s="4">
        <v>463</v>
      </c>
      <c r="AM30" s="2">
        <v>62383</v>
      </c>
      <c r="AP30" s="2">
        <v>102776</v>
      </c>
      <c r="AQ30" s="2">
        <v>320000</v>
      </c>
      <c r="AR30" s="2">
        <v>115000</v>
      </c>
      <c r="AS30" s="2">
        <v>137000</v>
      </c>
      <c r="AT30" s="2">
        <v>215000</v>
      </c>
      <c r="AU30" s="2">
        <v>163000</v>
      </c>
      <c r="AV30" s="2">
        <v>104000</v>
      </c>
      <c r="AW30" s="2">
        <v>426000</v>
      </c>
      <c r="AX30" s="2">
        <v>316600</v>
      </c>
      <c r="AY30" s="2">
        <v>140000</v>
      </c>
      <c r="AZ30" s="2">
        <v>93000</v>
      </c>
      <c r="BA30" s="2">
        <v>91300</v>
      </c>
      <c r="BC30" t="s">
        <v>499</v>
      </c>
    </row>
    <row r="31" spans="5:61" x14ac:dyDescent="0.2">
      <c r="E31" s="4">
        <v>712</v>
      </c>
      <c r="F31" s="2">
        <v>102776</v>
      </c>
      <c r="H31" s="4">
        <v>725</v>
      </c>
      <c r="I31" s="2">
        <v>320000</v>
      </c>
      <c r="K31" s="4">
        <v>407</v>
      </c>
      <c r="L31" s="2">
        <v>115000</v>
      </c>
      <c r="N31" s="4">
        <v>247</v>
      </c>
      <c r="O31" s="2">
        <v>137000</v>
      </c>
      <c r="Q31" s="4">
        <v>172</v>
      </c>
      <c r="R31" s="2">
        <v>215000</v>
      </c>
      <c r="T31" s="4">
        <v>174</v>
      </c>
      <c r="U31" s="2">
        <v>163000</v>
      </c>
      <c r="W31" s="4">
        <v>199</v>
      </c>
      <c r="X31" s="2">
        <v>104000</v>
      </c>
      <c r="Z31" s="4">
        <v>390</v>
      </c>
      <c r="AA31" s="2">
        <v>426000</v>
      </c>
      <c r="AC31" s="4">
        <v>569</v>
      </c>
      <c r="AD31" s="2">
        <v>316600</v>
      </c>
      <c r="AF31" s="4">
        <v>551</v>
      </c>
      <c r="AG31" s="2">
        <v>140000</v>
      </c>
      <c r="AI31" s="4">
        <v>638</v>
      </c>
      <c r="AJ31" s="2">
        <v>93000</v>
      </c>
      <c r="AL31" s="4">
        <v>495</v>
      </c>
      <c r="AM31" s="2">
        <v>91300</v>
      </c>
      <c r="AP31" s="2">
        <v>103000</v>
      </c>
      <c r="AQ31" s="2">
        <v>194500</v>
      </c>
      <c r="AR31" s="2">
        <v>177000</v>
      </c>
      <c r="AS31" s="2">
        <v>130000</v>
      </c>
      <c r="AT31" s="2">
        <v>130000</v>
      </c>
      <c r="AU31" s="2">
        <v>243000</v>
      </c>
      <c r="AV31" s="2">
        <v>145000</v>
      </c>
      <c r="AW31" s="2">
        <v>108000</v>
      </c>
      <c r="AX31" s="2">
        <v>185900</v>
      </c>
      <c r="AY31" s="2">
        <v>234000</v>
      </c>
      <c r="AZ31" s="2">
        <v>197900</v>
      </c>
      <c r="BA31" s="2">
        <v>135960</v>
      </c>
      <c r="BC31" t="s">
        <v>500</v>
      </c>
    </row>
    <row r="32" spans="5:61" x14ac:dyDescent="0.2">
      <c r="E32" s="4">
        <v>730</v>
      </c>
      <c r="F32" s="2">
        <v>103000</v>
      </c>
      <c r="H32" s="4">
        <v>728</v>
      </c>
      <c r="I32" s="2">
        <v>194500</v>
      </c>
      <c r="K32" s="4">
        <v>408</v>
      </c>
      <c r="L32" s="2">
        <v>177000</v>
      </c>
      <c r="N32" s="4">
        <v>264</v>
      </c>
      <c r="O32" s="2">
        <v>130000</v>
      </c>
      <c r="Q32" s="4">
        <v>194</v>
      </c>
      <c r="R32" s="2">
        <v>130000</v>
      </c>
      <c r="T32" s="4">
        <v>176</v>
      </c>
      <c r="U32" s="2">
        <v>243000</v>
      </c>
      <c r="W32" s="4">
        <v>210</v>
      </c>
      <c r="X32" s="2">
        <v>145000</v>
      </c>
      <c r="Z32" s="4">
        <v>403</v>
      </c>
      <c r="AA32" s="2">
        <v>108000</v>
      </c>
      <c r="AC32" s="4">
        <v>591</v>
      </c>
      <c r="AD32" s="2">
        <v>185900</v>
      </c>
      <c r="AF32" s="4">
        <v>560</v>
      </c>
      <c r="AG32" s="2">
        <v>234000</v>
      </c>
      <c r="AI32" s="4">
        <v>661</v>
      </c>
      <c r="AJ32" s="2">
        <v>197900</v>
      </c>
      <c r="AL32" s="4">
        <v>570</v>
      </c>
      <c r="AM32" s="2">
        <v>135960</v>
      </c>
      <c r="AP32" s="2">
        <v>233000</v>
      </c>
      <c r="AQ32" s="2">
        <v>93000</v>
      </c>
      <c r="AR32" s="2">
        <v>115000</v>
      </c>
      <c r="AS32" s="2">
        <v>241500</v>
      </c>
      <c r="AT32" s="2">
        <v>127000</v>
      </c>
      <c r="AU32" s="2">
        <v>177000</v>
      </c>
      <c r="AV32" s="2">
        <v>252678</v>
      </c>
      <c r="AW32" s="2">
        <v>280000</v>
      </c>
      <c r="AX32" s="2">
        <v>221000</v>
      </c>
      <c r="AY32" s="2">
        <v>120000</v>
      </c>
      <c r="AZ32" s="2">
        <v>230500</v>
      </c>
      <c r="BA32" s="2">
        <v>170000</v>
      </c>
    </row>
    <row r="33" spans="5:59" x14ac:dyDescent="0.2">
      <c r="E33" s="4">
        <v>788</v>
      </c>
      <c r="F33" s="2">
        <v>233000</v>
      </c>
      <c r="H33" s="4">
        <v>822</v>
      </c>
      <c r="I33" s="2">
        <v>93000</v>
      </c>
      <c r="K33" s="4">
        <v>414</v>
      </c>
      <c r="L33" s="2">
        <v>115000</v>
      </c>
      <c r="N33" s="4">
        <v>272</v>
      </c>
      <c r="O33" s="2">
        <v>241500</v>
      </c>
      <c r="Q33" s="4">
        <v>195</v>
      </c>
      <c r="R33" s="2">
        <v>127000</v>
      </c>
      <c r="T33" s="4">
        <v>181</v>
      </c>
      <c r="U33" s="2">
        <v>177000</v>
      </c>
      <c r="W33" s="4">
        <v>213</v>
      </c>
      <c r="X33" s="2">
        <v>252678</v>
      </c>
      <c r="Z33" s="4">
        <v>409</v>
      </c>
      <c r="AA33" s="2">
        <v>280000</v>
      </c>
      <c r="AC33" s="4">
        <v>605</v>
      </c>
      <c r="AD33" s="2">
        <v>221000</v>
      </c>
      <c r="AF33" s="4">
        <v>572</v>
      </c>
      <c r="AG33" s="2">
        <v>120000</v>
      </c>
      <c r="AI33" s="4">
        <v>666</v>
      </c>
      <c r="AJ33" s="2">
        <v>230500</v>
      </c>
      <c r="AL33" s="4">
        <v>574</v>
      </c>
      <c r="AM33" s="2">
        <v>170000</v>
      </c>
      <c r="AP33" s="2">
        <v>582933</v>
      </c>
      <c r="AQ33" s="2">
        <v>167000</v>
      </c>
      <c r="AR33" s="2">
        <v>149500</v>
      </c>
      <c r="AS33" s="2">
        <v>290000</v>
      </c>
      <c r="AT33" s="2">
        <v>112000</v>
      </c>
      <c r="AU33" s="2">
        <v>120000</v>
      </c>
      <c r="AV33" s="2">
        <v>156000</v>
      </c>
      <c r="AW33" s="2">
        <v>181134</v>
      </c>
      <c r="AX33" s="2">
        <v>359100</v>
      </c>
      <c r="AY33" s="2">
        <v>118500</v>
      </c>
      <c r="AZ33" s="2">
        <v>168000</v>
      </c>
      <c r="BA33" s="2">
        <v>139000</v>
      </c>
      <c r="BC33" t="s">
        <v>303</v>
      </c>
    </row>
    <row r="34" spans="5:59" ht="17" thickBot="1" x14ac:dyDescent="0.25">
      <c r="E34" s="4">
        <v>804</v>
      </c>
      <c r="F34" s="2">
        <v>582933</v>
      </c>
      <c r="H34" s="4">
        <v>834</v>
      </c>
      <c r="I34" s="2">
        <v>167000</v>
      </c>
      <c r="K34" s="4">
        <v>417</v>
      </c>
      <c r="L34" s="2">
        <v>149500</v>
      </c>
      <c r="N34" s="4">
        <v>273</v>
      </c>
      <c r="O34" s="2">
        <v>290000</v>
      </c>
      <c r="Q34" s="4">
        <v>203</v>
      </c>
      <c r="R34" s="2">
        <v>112000</v>
      </c>
      <c r="T34" s="4">
        <v>183</v>
      </c>
      <c r="U34" s="2">
        <v>120000</v>
      </c>
      <c r="W34" s="4">
        <v>214</v>
      </c>
      <c r="X34" s="2">
        <v>156000</v>
      </c>
      <c r="Z34" s="4">
        <v>416</v>
      </c>
      <c r="AA34" s="2">
        <v>181134</v>
      </c>
      <c r="AC34" s="4">
        <v>609</v>
      </c>
      <c r="AD34" s="2">
        <v>359100</v>
      </c>
      <c r="AF34" s="4">
        <v>576</v>
      </c>
      <c r="AG34" s="2">
        <v>118500</v>
      </c>
      <c r="AI34" s="4">
        <v>669</v>
      </c>
      <c r="AJ34" s="2">
        <v>168000</v>
      </c>
      <c r="AL34" s="4">
        <v>575</v>
      </c>
      <c r="AM34" s="2">
        <v>139000</v>
      </c>
      <c r="AP34" s="2">
        <v>181000</v>
      </c>
      <c r="AQ34" s="2">
        <v>128000</v>
      </c>
      <c r="AR34" s="2">
        <v>175000</v>
      </c>
      <c r="AS34" s="2">
        <v>139000</v>
      </c>
      <c r="AT34" s="2">
        <v>180500</v>
      </c>
      <c r="AU34" s="2">
        <v>200000</v>
      </c>
      <c r="AV34" s="2">
        <v>403000</v>
      </c>
      <c r="AW34" s="2">
        <v>275000</v>
      </c>
      <c r="AX34" s="2">
        <v>67000</v>
      </c>
      <c r="AY34" s="2">
        <v>114504</v>
      </c>
      <c r="AZ34" s="2">
        <v>173000</v>
      </c>
      <c r="BA34" s="2">
        <v>141000</v>
      </c>
    </row>
    <row r="35" spans="5:59" x14ac:dyDescent="0.2">
      <c r="E35" s="4">
        <v>811</v>
      </c>
      <c r="F35" s="2">
        <v>181000</v>
      </c>
      <c r="H35" s="4">
        <v>836</v>
      </c>
      <c r="I35" s="2">
        <v>128000</v>
      </c>
      <c r="K35" s="4">
        <v>430</v>
      </c>
      <c r="L35" s="2">
        <v>175000</v>
      </c>
      <c r="N35" s="4">
        <v>274</v>
      </c>
      <c r="O35" s="2">
        <v>139000</v>
      </c>
      <c r="Q35" s="4">
        <v>206</v>
      </c>
      <c r="R35" s="2">
        <v>180500</v>
      </c>
      <c r="T35" s="4">
        <v>184</v>
      </c>
      <c r="U35" s="2">
        <v>200000</v>
      </c>
      <c r="W35" s="4">
        <v>232</v>
      </c>
      <c r="X35" s="2">
        <v>403000</v>
      </c>
      <c r="Z35" s="4">
        <v>427</v>
      </c>
      <c r="AA35" s="2">
        <v>275000</v>
      </c>
      <c r="AC35" s="4">
        <v>621</v>
      </c>
      <c r="AD35" s="2">
        <v>67000</v>
      </c>
      <c r="AF35" s="4">
        <v>597</v>
      </c>
      <c r="AG35" s="2">
        <v>114504</v>
      </c>
      <c r="AI35" s="4">
        <v>683</v>
      </c>
      <c r="AJ35" s="2">
        <v>173000</v>
      </c>
      <c r="AL35" s="4">
        <v>602</v>
      </c>
      <c r="AM35" s="2">
        <v>141000</v>
      </c>
      <c r="AP35" s="2">
        <v>237000</v>
      </c>
      <c r="AQ35" s="2">
        <v>149500</v>
      </c>
      <c r="AR35" s="2">
        <v>90350</v>
      </c>
      <c r="AS35" s="2">
        <v>201000</v>
      </c>
      <c r="AT35" s="2">
        <v>134450</v>
      </c>
      <c r="AU35" s="2">
        <v>127000</v>
      </c>
      <c r="AV35" s="2">
        <v>151000</v>
      </c>
      <c r="AW35" s="2">
        <v>122500</v>
      </c>
      <c r="AX35" s="2">
        <v>135000</v>
      </c>
      <c r="AY35" s="2">
        <v>205000</v>
      </c>
      <c r="AZ35" s="2">
        <v>157000</v>
      </c>
      <c r="BA35" s="2">
        <v>147000</v>
      </c>
      <c r="BC35" s="17"/>
      <c r="BD35" s="17" t="s">
        <v>509</v>
      </c>
      <c r="BE35" s="17" t="s">
        <v>510</v>
      </c>
    </row>
    <row r="36" spans="5:59" x14ac:dyDescent="0.2">
      <c r="E36" s="4">
        <v>833</v>
      </c>
      <c r="F36" s="2">
        <v>237000</v>
      </c>
      <c r="H36" s="4">
        <v>890</v>
      </c>
      <c r="I36" s="2">
        <v>149500</v>
      </c>
      <c r="K36" s="4">
        <v>439</v>
      </c>
      <c r="L36" s="2">
        <v>90350</v>
      </c>
      <c r="N36" s="4">
        <v>277</v>
      </c>
      <c r="O36" s="2">
        <v>201000</v>
      </c>
      <c r="Q36" s="4">
        <v>216</v>
      </c>
      <c r="R36" s="2">
        <v>134450</v>
      </c>
      <c r="T36" s="4">
        <v>185</v>
      </c>
      <c r="U36" s="2">
        <v>127000</v>
      </c>
      <c r="W36" s="4">
        <v>263</v>
      </c>
      <c r="X36" s="2">
        <v>151000</v>
      </c>
      <c r="Z36" s="4">
        <v>433</v>
      </c>
      <c r="AA36" s="2">
        <v>122500</v>
      </c>
      <c r="AC36" s="4">
        <v>629</v>
      </c>
      <c r="AD36" s="2">
        <v>135000</v>
      </c>
      <c r="AF36" s="4">
        <v>606</v>
      </c>
      <c r="AG36" s="2">
        <v>205000</v>
      </c>
      <c r="AI36" s="4">
        <v>718</v>
      </c>
      <c r="AJ36" s="2">
        <v>157000</v>
      </c>
      <c r="AL36" s="4">
        <v>614</v>
      </c>
      <c r="AM36" s="2">
        <v>147000</v>
      </c>
      <c r="AP36" s="2">
        <v>171000</v>
      </c>
      <c r="AQ36" s="2">
        <v>154500</v>
      </c>
      <c r="AR36" s="2">
        <v>256000</v>
      </c>
      <c r="AS36" s="2">
        <v>207500</v>
      </c>
      <c r="AT36" s="2">
        <v>311500</v>
      </c>
      <c r="AU36" s="2">
        <v>475000</v>
      </c>
      <c r="AV36" s="2">
        <v>179500</v>
      </c>
      <c r="AW36" s="2">
        <v>110000</v>
      </c>
      <c r="AX36" s="2">
        <v>207500</v>
      </c>
      <c r="AY36" s="2">
        <v>264561</v>
      </c>
      <c r="AZ36" s="2">
        <v>120500</v>
      </c>
      <c r="BA36" s="2">
        <v>84500</v>
      </c>
      <c r="BC36" s="15" t="s">
        <v>290</v>
      </c>
      <c r="BD36" s="15">
        <v>171503.26241134753</v>
      </c>
      <c r="BE36" s="15">
        <v>195683.20634920636</v>
      </c>
    </row>
    <row r="37" spans="5:59" x14ac:dyDescent="0.2">
      <c r="E37" s="4">
        <v>846</v>
      </c>
      <c r="F37" s="2">
        <v>171000</v>
      </c>
      <c r="H37" s="4">
        <v>893</v>
      </c>
      <c r="I37" s="2">
        <v>154500</v>
      </c>
      <c r="K37" s="4">
        <v>458</v>
      </c>
      <c r="L37" s="2">
        <v>256000</v>
      </c>
      <c r="N37" s="4">
        <v>283</v>
      </c>
      <c r="O37" s="2">
        <v>207500</v>
      </c>
      <c r="Q37" s="4">
        <v>219</v>
      </c>
      <c r="R37" s="2">
        <v>311500</v>
      </c>
      <c r="T37" s="4">
        <v>186</v>
      </c>
      <c r="U37" s="2">
        <v>475000</v>
      </c>
      <c r="W37" s="4">
        <v>268</v>
      </c>
      <c r="X37" s="2">
        <v>179500</v>
      </c>
      <c r="Z37" s="4">
        <v>440</v>
      </c>
      <c r="AA37" s="2">
        <v>110000</v>
      </c>
      <c r="AC37" s="4">
        <v>686</v>
      </c>
      <c r="AD37" s="2">
        <v>207500</v>
      </c>
      <c r="AF37" s="4">
        <v>640</v>
      </c>
      <c r="AG37" s="2">
        <v>264561</v>
      </c>
      <c r="AI37" s="4">
        <v>726</v>
      </c>
      <c r="AJ37" s="2">
        <v>120500</v>
      </c>
      <c r="AL37" s="4">
        <v>650</v>
      </c>
      <c r="AM37" s="2">
        <v>84500</v>
      </c>
      <c r="AP37" s="2">
        <v>132250</v>
      </c>
      <c r="AQ37" s="2">
        <v>128000</v>
      </c>
      <c r="AR37" s="2">
        <v>380000</v>
      </c>
      <c r="AS37" s="2">
        <v>260000</v>
      </c>
      <c r="AT37" s="2">
        <v>112000</v>
      </c>
      <c r="AU37" s="2">
        <v>173000</v>
      </c>
      <c r="AV37" s="2">
        <v>179200</v>
      </c>
      <c r="AW37" s="2">
        <v>188700</v>
      </c>
      <c r="AX37" s="2">
        <v>123500</v>
      </c>
      <c r="AY37" s="2">
        <v>370878</v>
      </c>
      <c r="AZ37" s="2">
        <v>290000</v>
      </c>
      <c r="BA37" s="2">
        <v>108480</v>
      </c>
      <c r="BC37" s="15" t="s">
        <v>304</v>
      </c>
      <c r="BD37" s="15">
        <v>5951709462.4092216</v>
      </c>
      <c r="BE37" s="15">
        <v>6913759093.1018934</v>
      </c>
      <c r="BG37" t="s">
        <v>511</v>
      </c>
    </row>
    <row r="38" spans="5:59" x14ac:dyDescent="0.2">
      <c r="E38" s="4">
        <v>877</v>
      </c>
      <c r="F38" s="2">
        <v>132250</v>
      </c>
      <c r="H38" s="4">
        <v>906</v>
      </c>
      <c r="I38" s="2">
        <v>128000</v>
      </c>
      <c r="K38" s="4">
        <v>478</v>
      </c>
      <c r="L38" s="2">
        <v>380000</v>
      </c>
      <c r="N38" s="4">
        <v>319</v>
      </c>
      <c r="O38" s="2">
        <v>260000</v>
      </c>
      <c r="Q38" s="4">
        <v>226</v>
      </c>
      <c r="R38" s="2">
        <v>112000</v>
      </c>
      <c r="T38" s="4">
        <v>187</v>
      </c>
      <c r="U38" s="2">
        <v>173000</v>
      </c>
      <c r="W38" s="4">
        <v>285</v>
      </c>
      <c r="X38" s="2">
        <v>179200</v>
      </c>
      <c r="Z38" s="4">
        <v>464</v>
      </c>
      <c r="AA38" s="2">
        <v>188700</v>
      </c>
      <c r="AC38" s="4">
        <v>698</v>
      </c>
      <c r="AD38" s="2">
        <v>123500</v>
      </c>
      <c r="AF38" s="4">
        <v>645</v>
      </c>
      <c r="AG38" s="2">
        <v>370878</v>
      </c>
      <c r="AI38" s="4">
        <v>760</v>
      </c>
      <c r="AJ38" s="2">
        <v>290000</v>
      </c>
      <c r="AL38" s="4">
        <v>694</v>
      </c>
      <c r="AM38" s="2">
        <v>108480</v>
      </c>
      <c r="AP38" s="2">
        <v>328900</v>
      </c>
      <c r="AQ38" s="2">
        <v>253000</v>
      </c>
      <c r="AR38" s="2">
        <v>89471</v>
      </c>
      <c r="AS38" s="2">
        <v>145250</v>
      </c>
      <c r="AT38" s="2">
        <v>125000</v>
      </c>
      <c r="AU38" s="2">
        <v>153337</v>
      </c>
      <c r="AV38" s="2">
        <v>153575</v>
      </c>
      <c r="AW38" s="2">
        <v>124000</v>
      </c>
      <c r="AX38" s="2">
        <v>161500</v>
      </c>
      <c r="AY38" s="2">
        <v>108000</v>
      </c>
      <c r="AZ38" s="2">
        <v>106000</v>
      </c>
      <c r="BA38" s="2">
        <v>254000</v>
      </c>
      <c r="BC38" s="15" t="s">
        <v>305</v>
      </c>
      <c r="BD38" s="15">
        <v>141</v>
      </c>
      <c r="BE38" s="15">
        <v>63</v>
      </c>
    </row>
    <row r="39" spans="5:59" x14ac:dyDescent="0.2">
      <c r="E39" s="4">
        <v>886</v>
      </c>
      <c r="F39" s="2">
        <v>328900</v>
      </c>
      <c r="H39" s="4">
        <v>938</v>
      </c>
      <c r="I39" s="2">
        <v>253000</v>
      </c>
      <c r="K39" s="4">
        <v>480</v>
      </c>
      <c r="L39" s="2">
        <v>89471</v>
      </c>
      <c r="N39" s="4">
        <v>328</v>
      </c>
      <c r="O39" s="2">
        <v>145250</v>
      </c>
      <c r="Q39" s="4">
        <v>229</v>
      </c>
      <c r="R39" s="2">
        <v>125000</v>
      </c>
      <c r="T39" s="4">
        <v>189</v>
      </c>
      <c r="U39" s="2">
        <v>153337</v>
      </c>
      <c r="W39" s="4">
        <v>290</v>
      </c>
      <c r="X39" s="2">
        <v>153575</v>
      </c>
      <c r="Z39" s="4">
        <v>465</v>
      </c>
      <c r="AA39" s="2">
        <v>124000</v>
      </c>
      <c r="AC39" s="4">
        <v>786</v>
      </c>
      <c r="AD39" s="2">
        <v>161500</v>
      </c>
      <c r="AF39" s="4">
        <v>652</v>
      </c>
      <c r="AG39" s="2">
        <v>108000</v>
      </c>
      <c r="AI39" s="4">
        <v>810</v>
      </c>
      <c r="AJ39" s="2">
        <v>106000</v>
      </c>
      <c r="AL39" s="4">
        <v>708</v>
      </c>
      <c r="AM39" s="2">
        <v>254000</v>
      </c>
      <c r="AP39" s="2">
        <v>154300</v>
      </c>
      <c r="AQ39" s="2">
        <v>192500</v>
      </c>
      <c r="AR39" s="2">
        <v>326000</v>
      </c>
      <c r="AS39" s="2">
        <v>202900</v>
      </c>
      <c r="AT39" s="2">
        <v>192500</v>
      </c>
      <c r="AU39" s="2">
        <v>184000</v>
      </c>
      <c r="AV39" s="2">
        <v>233230</v>
      </c>
      <c r="AW39" s="2">
        <v>251000</v>
      </c>
      <c r="AX39" s="2">
        <v>160200</v>
      </c>
      <c r="AY39" s="2">
        <v>193500</v>
      </c>
      <c r="AZ39" s="2">
        <v>100000</v>
      </c>
      <c r="BA39" s="2">
        <v>109900</v>
      </c>
      <c r="BC39" s="15" t="s">
        <v>306</v>
      </c>
      <c r="BD39" s="15">
        <v>0</v>
      </c>
      <c r="BE39" s="15"/>
    </row>
    <row r="40" spans="5:59" x14ac:dyDescent="0.2">
      <c r="E40" s="4">
        <v>911</v>
      </c>
      <c r="F40" s="2">
        <v>154300</v>
      </c>
      <c r="H40" s="4">
        <v>949</v>
      </c>
      <c r="I40" s="2">
        <v>192500</v>
      </c>
      <c r="K40" s="4">
        <v>481</v>
      </c>
      <c r="L40" s="2">
        <v>326000</v>
      </c>
      <c r="N40" s="4">
        <v>341</v>
      </c>
      <c r="O40" s="2">
        <v>202900</v>
      </c>
      <c r="Q40" s="4">
        <v>230</v>
      </c>
      <c r="R40" s="2">
        <v>192500</v>
      </c>
      <c r="T40" s="4">
        <v>192</v>
      </c>
      <c r="U40" s="2">
        <v>184000</v>
      </c>
      <c r="W40" s="4">
        <v>291</v>
      </c>
      <c r="X40" s="2">
        <v>233230</v>
      </c>
      <c r="Z40" s="4">
        <v>475</v>
      </c>
      <c r="AA40" s="2">
        <v>251000</v>
      </c>
      <c r="AC40" s="4">
        <v>791</v>
      </c>
      <c r="AD40" s="2">
        <v>160200</v>
      </c>
      <c r="AF40" s="4">
        <v>668</v>
      </c>
      <c r="AG40" s="2">
        <v>193500</v>
      </c>
      <c r="AI40" s="4">
        <v>838</v>
      </c>
      <c r="AJ40" s="2">
        <v>100000</v>
      </c>
      <c r="AL40" s="4">
        <v>710</v>
      </c>
      <c r="AM40" s="2">
        <v>109900</v>
      </c>
      <c r="AP40" s="2">
        <v>75000</v>
      </c>
      <c r="AQ40" s="2">
        <v>116500</v>
      </c>
      <c r="AR40" s="2">
        <v>132500</v>
      </c>
      <c r="AS40" s="2">
        <v>85000</v>
      </c>
      <c r="AT40" s="2">
        <v>216500</v>
      </c>
      <c r="AU40" s="2">
        <v>386250</v>
      </c>
      <c r="AV40" s="2">
        <v>149900</v>
      </c>
      <c r="AW40" s="2">
        <v>374000</v>
      </c>
      <c r="AX40" s="2">
        <v>139950</v>
      </c>
      <c r="AY40" s="2">
        <v>128500</v>
      </c>
      <c r="AZ40" s="2">
        <v>131500</v>
      </c>
      <c r="BA40" s="2">
        <v>275000</v>
      </c>
      <c r="BC40" s="15" t="s">
        <v>307</v>
      </c>
      <c r="BD40" s="15">
        <v>112</v>
      </c>
      <c r="BE40" s="15"/>
    </row>
    <row r="41" spans="5:59" x14ac:dyDescent="0.2">
      <c r="E41" s="4">
        <v>916</v>
      </c>
      <c r="F41" s="2">
        <v>75000</v>
      </c>
      <c r="H41" s="4">
        <v>961</v>
      </c>
      <c r="I41" s="2">
        <v>116500</v>
      </c>
      <c r="K41" s="4">
        <v>485</v>
      </c>
      <c r="L41" s="2">
        <v>132500</v>
      </c>
      <c r="N41" s="4">
        <v>345</v>
      </c>
      <c r="O41" s="2">
        <v>85000</v>
      </c>
      <c r="Q41" s="4">
        <v>235</v>
      </c>
      <c r="R41" s="2">
        <v>216500</v>
      </c>
      <c r="T41" s="4">
        <v>225</v>
      </c>
      <c r="U41" s="2">
        <v>386250</v>
      </c>
      <c r="W41" s="4">
        <v>304</v>
      </c>
      <c r="X41" s="2">
        <v>149900</v>
      </c>
      <c r="Z41" s="4">
        <v>482</v>
      </c>
      <c r="AA41" s="2">
        <v>374000</v>
      </c>
      <c r="AC41" s="4">
        <v>835</v>
      </c>
      <c r="AD41" s="2">
        <v>139950</v>
      </c>
      <c r="AF41" s="4">
        <v>680</v>
      </c>
      <c r="AG41" s="2">
        <v>128500</v>
      </c>
      <c r="AI41" s="4">
        <v>851</v>
      </c>
      <c r="AJ41" s="2">
        <v>131500</v>
      </c>
      <c r="AL41" s="4">
        <v>721</v>
      </c>
      <c r="AM41" s="2">
        <v>275000</v>
      </c>
      <c r="AP41" s="2">
        <v>137500</v>
      </c>
      <c r="AQ41" s="2">
        <v>214900</v>
      </c>
      <c r="AR41" s="2">
        <v>289000</v>
      </c>
      <c r="AS41" s="2">
        <v>151500</v>
      </c>
      <c r="AT41" s="2">
        <v>185500</v>
      </c>
      <c r="AU41" s="2">
        <v>290000</v>
      </c>
      <c r="AV41" s="2">
        <v>305900</v>
      </c>
      <c r="AW41" s="2">
        <v>133000</v>
      </c>
      <c r="AX41" s="2">
        <v>240000</v>
      </c>
      <c r="AY41" s="2">
        <v>392000</v>
      </c>
      <c r="AZ41" s="2">
        <v>248900</v>
      </c>
      <c r="BA41" s="2">
        <v>222000</v>
      </c>
      <c r="BC41" s="15" t="s">
        <v>308</v>
      </c>
      <c r="BD41" s="15">
        <v>-1.9615562845454435</v>
      </c>
      <c r="BE41" s="15"/>
    </row>
    <row r="42" spans="5:59" x14ac:dyDescent="0.2">
      <c r="E42" s="4">
        <v>945</v>
      </c>
      <c r="F42" s="2">
        <v>137500</v>
      </c>
      <c r="H42" s="4">
        <v>965</v>
      </c>
      <c r="I42" s="2">
        <v>214900</v>
      </c>
      <c r="K42" s="4">
        <v>504</v>
      </c>
      <c r="L42" s="2">
        <v>289000</v>
      </c>
      <c r="N42" s="4">
        <v>347</v>
      </c>
      <c r="O42" s="2">
        <v>151500</v>
      </c>
      <c r="Q42" s="4">
        <v>237</v>
      </c>
      <c r="R42" s="2">
        <v>185500</v>
      </c>
      <c r="T42" s="4">
        <v>227</v>
      </c>
      <c r="U42" s="2">
        <v>290000</v>
      </c>
      <c r="W42" s="4">
        <v>306</v>
      </c>
      <c r="X42" s="2">
        <v>305900</v>
      </c>
      <c r="Z42" s="4">
        <v>492</v>
      </c>
      <c r="AA42" s="2">
        <v>133000</v>
      </c>
      <c r="AC42" s="4">
        <v>849</v>
      </c>
      <c r="AD42" s="2">
        <v>240000</v>
      </c>
      <c r="AF42" s="4">
        <v>689</v>
      </c>
      <c r="AG42" s="2">
        <v>392000</v>
      </c>
      <c r="AI42" s="4">
        <v>867</v>
      </c>
      <c r="AJ42" s="2">
        <v>248900</v>
      </c>
      <c r="AL42" s="4">
        <v>727</v>
      </c>
      <c r="AM42" s="2">
        <v>222000</v>
      </c>
      <c r="AP42" s="2">
        <v>136500</v>
      </c>
      <c r="AQ42" s="2">
        <v>185000</v>
      </c>
      <c r="AR42" s="2">
        <v>202665</v>
      </c>
      <c r="AS42" s="2">
        <v>437154</v>
      </c>
      <c r="AT42" s="2">
        <v>205000</v>
      </c>
      <c r="AU42" s="2">
        <v>94500</v>
      </c>
      <c r="AV42" s="2">
        <v>188500</v>
      </c>
      <c r="AW42" s="2">
        <v>158000</v>
      </c>
      <c r="AX42" s="2">
        <v>133000</v>
      </c>
      <c r="AY42" s="2">
        <v>189000</v>
      </c>
      <c r="AZ42" s="2">
        <v>238000</v>
      </c>
      <c r="BA42" s="2">
        <v>179000</v>
      </c>
      <c r="BC42" s="15" t="s">
        <v>309</v>
      </c>
      <c r="BD42" s="15">
        <v>2.6147869499072579E-2</v>
      </c>
      <c r="BE42" s="15"/>
    </row>
    <row r="43" spans="5:59" x14ac:dyDescent="0.2">
      <c r="E43" s="4">
        <v>997</v>
      </c>
      <c r="F43" s="2">
        <v>136500</v>
      </c>
      <c r="H43" s="4">
        <v>998</v>
      </c>
      <c r="I43" s="2">
        <v>185000</v>
      </c>
      <c r="K43" s="4">
        <v>512</v>
      </c>
      <c r="L43" s="2">
        <v>202665</v>
      </c>
      <c r="N43" s="4">
        <v>350</v>
      </c>
      <c r="O43" s="2">
        <v>437154</v>
      </c>
      <c r="Q43" s="4">
        <v>245</v>
      </c>
      <c r="R43" s="2">
        <v>205000</v>
      </c>
      <c r="T43" s="4">
        <v>233</v>
      </c>
      <c r="U43" s="2">
        <v>94500</v>
      </c>
      <c r="W43" s="4">
        <v>316</v>
      </c>
      <c r="X43" s="2">
        <v>188500</v>
      </c>
      <c r="Z43" s="4">
        <v>517</v>
      </c>
      <c r="AA43" s="2">
        <v>158000</v>
      </c>
      <c r="AC43" s="4">
        <v>874</v>
      </c>
      <c r="AD43" s="2">
        <v>133000</v>
      </c>
      <c r="AF43" s="4">
        <v>713</v>
      </c>
      <c r="AG43" s="2">
        <v>189000</v>
      </c>
      <c r="AI43" s="4">
        <v>919</v>
      </c>
      <c r="AJ43" s="2">
        <v>238000</v>
      </c>
      <c r="AL43" s="4">
        <v>743</v>
      </c>
      <c r="AM43" s="2">
        <v>179000</v>
      </c>
      <c r="AP43" s="2">
        <v>86000</v>
      </c>
      <c r="AQ43" s="2">
        <v>206000</v>
      </c>
      <c r="AR43" s="2">
        <v>200624</v>
      </c>
      <c r="AS43" s="2">
        <v>213500</v>
      </c>
      <c r="AT43" s="2">
        <v>76500</v>
      </c>
      <c r="AU43" s="2">
        <v>241500</v>
      </c>
      <c r="AV43" s="2">
        <v>126175</v>
      </c>
      <c r="AW43" s="2">
        <v>106250</v>
      </c>
      <c r="AX43" s="2">
        <v>145900</v>
      </c>
      <c r="AY43" s="2">
        <v>163000</v>
      </c>
      <c r="AZ43" s="2">
        <v>222000</v>
      </c>
      <c r="BA43" s="2">
        <v>178000</v>
      </c>
      <c r="BC43" s="15" t="s">
        <v>310</v>
      </c>
      <c r="BD43" s="15">
        <v>1.6585726287880238</v>
      </c>
      <c r="BE43" s="15"/>
    </row>
    <row r="44" spans="5:59" x14ac:dyDescent="0.2">
      <c r="E44" s="4">
        <v>1002</v>
      </c>
      <c r="F44" s="2">
        <v>86000</v>
      </c>
      <c r="H44" s="4">
        <v>1000</v>
      </c>
      <c r="I44" s="2">
        <v>206000</v>
      </c>
      <c r="K44" s="4">
        <v>530</v>
      </c>
      <c r="L44" s="2">
        <v>200624</v>
      </c>
      <c r="N44" s="4">
        <v>383</v>
      </c>
      <c r="O44" s="2">
        <v>213500</v>
      </c>
      <c r="Q44" s="4">
        <v>251</v>
      </c>
      <c r="R44" s="2">
        <v>76500</v>
      </c>
      <c r="T44" s="4">
        <v>246</v>
      </c>
      <c r="U44" s="2">
        <v>241500</v>
      </c>
      <c r="W44" s="4">
        <v>324</v>
      </c>
      <c r="X44" s="2">
        <v>126175</v>
      </c>
      <c r="Z44" s="4">
        <v>521</v>
      </c>
      <c r="AA44" s="2">
        <v>106250</v>
      </c>
      <c r="AC44" s="4">
        <v>922</v>
      </c>
      <c r="AD44" s="2">
        <v>145900</v>
      </c>
      <c r="AF44" s="4">
        <v>736</v>
      </c>
      <c r="AG44" s="2">
        <v>163000</v>
      </c>
      <c r="AI44" s="4">
        <v>930</v>
      </c>
      <c r="AJ44" s="2">
        <v>222000</v>
      </c>
      <c r="AL44" s="4">
        <v>883</v>
      </c>
      <c r="AM44" s="2">
        <v>178000</v>
      </c>
      <c r="AP44" s="2">
        <v>84000</v>
      </c>
      <c r="AQ44" s="2">
        <v>230000</v>
      </c>
      <c r="AR44" s="2">
        <v>315000</v>
      </c>
      <c r="AS44" s="2">
        <v>192000</v>
      </c>
      <c r="AT44" s="2">
        <v>207500</v>
      </c>
      <c r="AU44" s="2">
        <v>140000</v>
      </c>
      <c r="AV44" s="2">
        <v>214500</v>
      </c>
      <c r="AW44" s="2">
        <v>315750</v>
      </c>
      <c r="AX44" s="2">
        <v>124900</v>
      </c>
      <c r="AY44" s="2">
        <v>175000</v>
      </c>
      <c r="AZ44" s="2">
        <v>242000</v>
      </c>
      <c r="BA44" s="2">
        <v>135000</v>
      </c>
      <c r="BC44" s="15" t="s">
        <v>311</v>
      </c>
      <c r="BD44" s="15">
        <v>5.2295738998145158E-2</v>
      </c>
      <c r="BE44" s="15"/>
    </row>
    <row r="45" spans="5:59" ht="17" thickBot="1" x14ac:dyDescent="0.25">
      <c r="E45" s="4">
        <v>1036</v>
      </c>
      <c r="F45" s="2">
        <v>84000</v>
      </c>
      <c r="H45" s="4">
        <v>1034</v>
      </c>
      <c r="I45" s="2">
        <v>230000</v>
      </c>
      <c r="K45" s="4">
        <v>541</v>
      </c>
      <c r="L45" s="2">
        <v>315000</v>
      </c>
      <c r="N45" s="4">
        <v>386</v>
      </c>
      <c r="O45" s="2">
        <v>192000</v>
      </c>
      <c r="Q45" s="4">
        <v>257</v>
      </c>
      <c r="R45" s="2">
        <v>207500</v>
      </c>
      <c r="T45" s="4">
        <v>248</v>
      </c>
      <c r="U45" s="2">
        <v>140000</v>
      </c>
      <c r="W45" s="4">
        <v>329</v>
      </c>
      <c r="X45" s="2">
        <v>214500</v>
      </c>
      <c r="Z45" s="4">
        <v>525</v>
      </c>
      <c r="AA45" s="2">
        <v>315750</v>
      </c>
      <c r="AC45" s="4">
        <v>946</v>
      </c>
      <c r="AD45" s="2">
        <v>124900</v>
      </c>
      <c r="AF45" s="4">
        <v>744</v>
      </c>
      <c r="AG45" s="2">
        <v>175000</v>
      </c>
      <c r="AI45" s="4">
        <v>935</v>
      </c>
      <c r="AJ45" s="2">
        <v>242000</v>
      </c>
      <c r="AL45" s="4">
        <v>971</v>
      </c>
      <c r="AM45" s="2">
        <v>135000</v>
      </c>
      <c r="AP45" s="2">
        <v>155000</v>
      </c>
      <c r="AQ45" s="2">
        <v>145000</v>
      </c>
      <c r="AR45" s="2">
        <v>214000</v>
      </c>
      <c r="AS45" s="2">
        <v>119000</v>
      </c>
      <c r="AT45" s="2">
        <v>231500</v>
      </c>
      <c r="AU45" s="2">
        <v>277000</v>
      </c>
      <c r="AV45" s="2">
        <v>78000</v>
      </c>
      <c r="AW45" s="2">
        <v>175000</v>
      </c>
      <c r="AX45" s="2">
        <v>172000</v>
      </c>
      <c r="AY45" s="2">
        <v>180000</v>
      </c>
      <c r="AZ45" s="2">
        <v>270000</v>
      </c>
      <c r="BA45" s="2">
        <v>182000</v>
      </c>
      <c r="BC45" s="16" t="s">
        <v>312</v>
      </c>
      <c r="BD45" s="16">
        <v>1.9813718148763031</v>
      </c>
      <c r="BE45" s="16"/>
    </row>
    <row r="46" spans="5:59" x14ac:dyDescent="0.2">
      <c r="E46" s="4">
        <v>1041</v>
      </c>
      <c r="F46" s="2">
        <v>155000</v>
      </c>
      <c r="H46" s="4">
        <v>1048</v>
      </c>
      <c r="I46" s="2">
        <v>145000</v>
      </c>
      <c r="K46" s="4">
        <v>568</v>
      </c>
      <c r="L46" s="2">
        <v>214000</v>
      </c>
      <c r="N46" s="4">
        <v>391</v>
      </c>
      <c r="O46" s="2">
        <v>119000</v>
      </c>
      <c r="Q46" s="4">
        <v>259</v>
      </c>
      <c r="R46" s="2">
        <v>231500</v>
      </c>
      <c r="T46" s="4">
        <v>250</v>
      </c>
      <c r="U46" s="2">
        <v>277000</v>
      </c>
      <c r="W46" s="4">
        <v>330</v>
      </c>
      <c r="X46" s="2">
        <v>78000</v>
      </c>
      <c r="Z46" s="4">
        <v>531</v>
      </c>
      <c r="AA46" s="2">
        <v>175000</v>
      </c>
      <c r="AC46" s="4">
        <v>954</v>
      </c>
      <c r="AD46" s="2">
        <v>172000</v>
      </c>
      <c r="AF46" s="4">
        <v>745</v>
      </c>
      <c r="AG46" s="2">
        <v>180000</v>
      </c>
      <c r="AI46" s="4">
        <v>948</v>
      </c>
      <c r="AJ46" s="2">
        <v>270000</v>
      </c>
      <c r="AL46" s="4">
        <v>974</v>
      </c>
      <c r="AM46" s="2">
        <v>182000</v>
      </c>
      <c r="AP46" s="2">
        <v>248000</v>
      </c>
      <c r="AQ46" s="2">
        <v>245350</v>
      </c>
      <c r="AR46" s="2">
        <v>369900</v>
      </c>
      <c r="AS46" s="2">
        <v>100000</v>
      </c>
      <c r="AT46" s="2">
        <v>176000</v>
      </c>
      <c r="AU46" s="2">
        <v>145000</v>
      </c>
      <c r="AV46" s="2">
        <v>207000</v>
      </c>
      <c r="AW46" s="2">
        <v>284000</v>
      </c>
      <c r="AX46" s="2">
        <v>315500</v>
      </c>
      <c r="AY46" s="2">
        <v>127500</v>
      </c>
      <c r="AZ46" s="2">
        <v>199900</v>
      </c>
      <c r="BA46" s="2">
        <v>140000</v>
      </c>
    </row>
    <row r="47" spans="5:59" x14ac:dyDescent="0.2">
      <c r="E47" s="4">
        <v>1058</v>
      </c>
      <c r="F47" s="2">
        <v>248000</v>
      </c>
      <c r="H47" s="4">
        <v>1167</v>
      </c>
      <c r="I47" s="2">
        <v>245350</v>
      </c>
      <c r="K47" s="4">
        <v>586</v>
      </c>
      <c r="L47" s="2">
        <v>369900</v>
      </c>
      <c r="N47" s="4">
        <v>394</v>
      </c>
      <c r="O47" s="2">
        <v>100000</v>
      </c>
      <c r="Q47" s="4">
        <v>261</v>
      </c>
      <c r="R47" s="2">
        <v>176000</v>
      </c>
      <c r="T47" s="4">
        <v>255</v>
      </c>
      <c r="U47" s="2">
        <v>145000</v>
      </c>
      <c r="W47" s="4">
        <v>334</v>
      </c>
      <c r="X47" s="2">
        <v>207000</v>
      </c>
      <c r="Z47" s="4">
        <v>555</v>
      </c>
      <c r="AA47" s="2">
        <v>284000</v>
      </c>
      <c r="AC47" s="4">
        <v>1037</v>
      </c>
      <c r="AD47" s="2">
        <v>315500</v>
      </c>
      <c r="AF47" s="4">
        <v>761</v>
      </c>
      <c r="AG47" s="2">
        <v>127500</v>
      </c>
      <c r="AI47" s="4">
        <v>978</v>
      </c>
      <c r="AJ47" s="2">
        <v>199900</v>
      </c>
      <c r="AL47" s="4">
        <v>1119</v>
      </c>
      <c r="AM47" s="2">
        <v>140000</v>
      </c>
      <c r="AP47" s="2">
        <v>60000</v>
      </c>
      <c r="AQ47" s="2">
        <v>173000</v>
      </c>
      <c r="AR47" s="2">
        <v>217500</v>
      </c>
      <c r="AS47" s="2">
        <v>339750</v>
      </c>
      <c r="AT47" s="2">
        <v>148000</v>
      </c>
      <c r="AU47" s="2">
        <v>73000</v>
      </c>
      <c r="AV47" s="2">
        <v>192000</v>
      </c>
      <c r="AW47" s="2">
        <v>113000</v>
      </c>
      <c r="AX47" s="2">
        <v>287000</v>
      </c>
      <c r="AY47" s="2">
        <v>100000</v>
      </c>
      <c r="AZ47" s="2">
        <v>168000</v>
      </c>
      <c r="BA47" s="2">
        <v>135000</v>
      </c>
    </row>
    <row r="48" spans="5:59" x14ac:dyDescent="0.2">
      <c r="E48" s="4">
        <v>1101</v>
      </c>
      <c r="F48" s="2">
        <v>60000</v>
      </c>
      <c r="H48" s="4">
        <v>1168</v>
      </c>
      <c r="I48" s="2">
        <v>173000</v>
      </c>
      <c r="K48" s="4">
        <v>599</v>
      </c>
      <c r="L48" s="2">
        <v>217500</v>
      </c>
      <c r="N48" s="4">
        <v>410</v>
      </c>
      <c r="O48" s="2">
        <v>339750</v>
      </c>
      <c r="Q48" s="4">
        <v>270</v>
      </c>
      <c r="R48" s="2">
        <v>148000</v>
      </c>
      <c r="T48" s="4">
        <v>265</v>
      </c>
      <c r="U48" s="2">
        <v>73000</v>
      </c>
      <c r="W48" s="4">
        <v>335</v>
      </c>
      <c r="X48" s="2">
        <v>192000</v>
      </c>
      <c r="Z48" s="4">
        <v>556</v>
      </c>
      <c r="AA48" s="2">
        <v>113000</v>
      </c>
      <c r="AC48" s="4">
        <v>1038</v>
      </c>
      <c r="AD48" s="2">
        <v>287000</v>
      </c>
      <c r="AF48" s="4">
        <v>762</v>
      </c>
      <c r="AG48" s="2">
        <v>100000</v>
      </c>
      <c r="AI48" s="4">
        <v>992</v>
      </c>
      <c r="AJ48" s="2">
        <v>168000</v>
      </c>
      <c r="AL48" s="4">
        <v>1131</v>
      </c>
      <c r="AM48" s="2">
        <v>135000</v>
      </c>
      <c r="AP48" s="2">
        <v>108959</v>
      </c>
      <c r="AQ48" s="2">
        <v>184000</v>
      </c>
      <c r="AR48" s="2">
        <v>153000</v>
      </c>
      <c r="AS48" s="2">
        <v>126000</v>
      </c>
      <c r="AT48" s="2">
        <v>415298</v>
      </c>
      <c r="AU48" s="2">
        <v>175500</v>
      </c>
      <c r="AV48" s="2">
        <v>377426</v>
      </c>
      <c r="AW48" s="2">
        <v>175000</v>
      </c>
      <c r="AX48" s="2">
        <v>90000</v>
      </c>
      <c r="AY48" s="2">
        <v>216837</v>
      </c>
      <c r="AZ48" s="2">
        <v>149900</v>
      </c>
      <c r="BA48" s="2">
        <v>115000</v>
      </c>
    </row>
    <row r="49" spans="5:53" x14ac:dyDescent="0.2">
      <c r="E49" s="4">
        <v>1164</v>
      </c>
      <c r="F49" s="2">
        <v>108959</v>
      </c>
      <c r="H49" s="4">
        <v>1225</v>
      </c>
      <c r="I49" s="2">
        <v>184000</v>
      </c>
      <c r="K49" s="4">
        <v>628</v>
      </c>
      <c r="L49" s="2">
        <v>153000</v>
      </c>
      <c r="N49" s="4">
        <v>419</v>
      </c>
      <c r="O49" s="2">
        <v>126000</v>
      </c>
      <c r="Q49" s="4">
        <v>279</v>
      </c>
      <c r="R49" s="2">
        <v>415298</v>
      </c>
      <c r="T49" s="4">
        <v>266</v>
      </c>
      <c r="U49" s="2">
        <v>175500</v>
      </c>
      <c r="W49" s="4">
        <v>337</v>
      </c>
      <c r="X49" s="2">
        <v>377426</v>
      </c>
      <c r="Z49" s="4">
        <v>559</v>
      </c>
      <c r="AA49" s="2">
        <v>175000</v>
      </c>
      <c r="AC49" s="4">
        <v>1063</v>
      </c>
      <c r="AD49" s="2">
        <v>90000</v>
      </c>
      <c r="AF49" s="4">
        <v>769</v>
      </c>
      <c r="AG49" s="2">
        <v>216837</v>
      </c>
      <c r="AI49" s="4">
        <v>1006</v>
      </c>
      <c r="AJ49" s="2">
        <v>149900</v>
      </c>
      <c r="AL49" s="4">
        <v>1178</v>
      </c>
      <c r="AM49" s="2">
        <v>115000</v>
      </c>
      <c r="AP49" s="2">
        <v>143000</v>
      </c>
      <c r="AQ49" s="2">
        <v>119500</v>
      </c>
      <c r="AR49" s="2">
        <v>200000</v>
      </c>
      <c r="AS49" s="2">
        <v>212000</v>
      </c>
      <c r="AT49" s="2">
        <v>185000</v>
      </c>
      <c r="AU49" s="2">
        <v>185000</v>
      </c>
      <c r="AV49" s="2">
        <v>266000</v>
      </c>
      <c r="AW49" s="2">
        <v>145000</v>
      </c>
      <c r="AX49" s="2">
        <v>192000</v>
      </c>
      <c r="AY49" s="2">
        <v>144000</v>
      </c>
      <c r="AZ49" s="2">
        <v>119200</v>
      </c>
      <c r="BA49" s="2">
        <v>147000</v>
      </c>
    </row>
    <row r="50" spans="5:53" x14ac:dyDescent="0.2">
      <c r="E50" s="4">
        <v>1223</v>
      </c>
      <c r="F50" s="2">
        <v>143000</v>
      </c>
      <c r="H50" s="4">
        <v>1292</v>
      </c>
      <c r="I50" s="2">
        <v>119500</v>
      </c>
      <c r="K50" s="4">
        <v>636</v>
      </c>
      <c r="L50" s="2">
        <v>200000</v>
      </c>
      <c r="N50" s="4">
        <v>436</v>
      </c>
      <c r="O50" s="2">
        <v>212000</v>
      </c>
      <c r="Q50" s="4">
        <v>282</v>
      </c>
      <c r="R50" s="2">
        <v>185000</v>
      </c>
      <c r="T50" s="4">
        <v>267</v>
      </c>
      <c r="U50" s="2">
        <v>185000</v>
      </c>
      <c r="W50" s="4">
        <v>344</v>
      </c>
      <c r="X50" s="2">
        <v>266000</v>
      </c>
      <c r="Z50" s="4">
        <v>577</v>
      </c>
      <c r="AA50" s="2">
        <v>145000</v>
      </c>
      <c r="AC50" s="4">
        <v>1083</v>
      </c>
      <c r="AD50" s="2">
        <v>192000</v>
      </c>
      <c r="AF50" s="4">
        <v>779</v>
      </c>
      <c r="AG50" s="2">
        <v>144000</v>
      </c>
      <c r="AI50" s="4">
        <v>1015</v>
      </c>
      <c r="AJ50" s="2">
        <v>119200</v>
      </c>
      <c r="AL50" s="4">
        <v>1228</v>
      </c>
      <c r="AM50" s="2">
        <v>147000</v>
      </c>
      <c r="AP50" s="2">
        <v>214000</v>
      </c>
      <c r="AQ50" s="2">
        <v>111000</v>
      </c>
      <c r="AR50" s="2">
        <v>143250</v>
      </c>
      <c r="AS50" s="2">
        <v>555000</v>
      </c>
      <c r="AT50" s="2">
        <v>267000</v>
      </c>
      <c r="AU50" s="2">
        <v>124500</v>
      </c>
      <c r="AV50" s="2">
        <v>173000</v>
      </c>
      <c r="AW50" s="2">
        <v>253293</v>
      </c>
      <c r="AX50" s="2">
        <v>274725</v>
      </c>
      <c r="AY50" s="2">
        <v>194500</v>
      </c>
      <c r="AZ50" s="2">
        <v>227000</v>
      </c>
      <c r="BA50" s="2">
        <v>265900</v>
      </c>
    </row>
    <row r="51" spans="5:53" x14ac:dyDescent="0.2">
      <c r="E51" s="4">
        <v>1227</v>
      </c>
      <c r="F51" s="2">
        <v>214000</v>
      </c>
      <c r="H51" s="4">
        <v>1320</v>
      </c>
      <c r="I51" s="2">
        <v>111000</v>
      </c>
      <c r="K51" s="4">
        <v>646</v>
      </c>
      <c r="L51" s="2">
        <v>143250</v>
      </c>
      <c r="N51" s="4">
        <v>441</v>
      </c>
      <c r="O51" s="2">
        <v>555000</v>
      </c>
      <c r="Q51" s="4">
        <v>302</v>
      </c>
      <c r="R51" s="2">
        <v>267000</v>
      </c>
      <c r="T51" s="4">
        <v>275</v>
      </c>
      <c r="U51" s="2">
        <v>124500</v>
      </c>
      <c r="W51" s="4">
        <v>357</v>
      </c>
      <c r="X51" s="2">
        <v>173000</v>
      </c>
      <c r="Z51" s="4">
        <v>582</v>
      </c>
      <c r="AA51" s="2">
        <v>253293</v>
      </c>
      <c r="AC51" s="4">
        <v>1108</v>
      </c>
      <c r="AD51" s="2">
        <v>274725</v>
      </c>
      <c r="AF51" s="4">
        <v>795</v>
      </c>
      <c r="AG51" s="2">
        <v>194500</v>
      </c>
      <c r="AI51" s="4">
        <v>1016</v>
      </c>
      <c r="AJ51" s="2">
        <v>227000</v>
      </c>
      <c r="AL51" s="4">
        <v>1240</v>
      </c>
      <c r="AM51" s="2">
        <v>265900</v>
      </c>
      <c r="AP51" s="2">
        <v>170000</v>
      </c>
      <c r="AQ51" s="2">
        <v>147000</v>
      </c>
      <c r="AR51" s="2">
        <v>88000</v>
      </c>
      <c r="AS51" s="2">
        <v>155000</v>
      </c>
      <c r="AT51" s="2">
        <v>295000</v>
      </c>
      <c r="AU51" s="2">
        <v>141000</v>
      </c>
      <c r="AV51" s="2">
        <v>130000</v>
      </c>
      <c r="AW51" s="2">
        <v>79500</v>
      </c>
      <c r="AX51" s="2">
        <v>205000</v>
      </c>
      <c r="AY51" s="2">
        <v>189000</v>
      </c>
      <c r="AZ51" s="2">
        <v>310000</v>
      </c>
      <c r="BA51" s="2">
        <v>162000</v>
      </c>
    </row>
    <row r="52" spans="5:53" x14ac:dyDescent="0.2">
      <c r="E52" s="4">
        <v>1243</v>
      </c>
      <c r="F52" s="2">
        <v>170000</v>
      </c>
      <c r="H52" s="4">
        <v>1325</v>
      </c>
      <c r="I52" s="2">
        <v>147000</v>
      </c>
      <c r="K52" s="4">
        <v>656</v>
      </c>
      <c r="L52" s="2">
        <v>88000</v>
      </c>
      <c r="N52" s="4">
        <v>462</v>
      </c>
      <c r="O52" s="2">
        <v>155000</v>
      </c>
      <c r="Q52" s="4">
        <v>305</v>
      </c>
      <c r="R52" s="2">
        <v>295000</v>
      </c>
      <c r="T52" s="4">
        <v>278</v>
      </c>
      <c r="U52" s="2">
        <v>141000</v>
      </c>
      <c r="W52" s="4">
        <v>359</v>
      </c>
      <c r="X52" s="2">
        <v>130000</v>
      </c>
      <c r="Z52" s="4">
        <v>590</v>
      </c>
      <c r="AA52" s="2">
        <v>79500</v>
      </c>
      <c r="AC52" s="4">
        <v>1112</v>
      </c>
      <c r="AD52" s="2">
        <v>205000</v>
      </c>
      <c r="AF52" s="4">
        <v>803</v>
      </c>
      <c r="AG52" s="2">
        <v>189000</v>
      </c>
      <c r="AI52" s="4">
        <v>1033</v>
      </c>
      <c r="AJ52" s="2">
        <v>310000</v>
      </c>
      <c r="AL52" s="4">
        <v>1277</v>
      </c>
      <c r="AM52" s="2">
        <v>162000</v>
      </c>
      <c r="AP52" s="2">
        <v>178000</v>
      </c>
      <c r="AQ52" s="2">
        <v>281213</v>
      </c>
      <c r="AR52" s="2">
        <v>167000</v>
      </c>
      <c r="AS52" s="2">
        <v>167000</v>
      </c>
      <c r="AT52" s="2">
        <v>165600</v>
      </c>
      <c r="AU52" s="2">
        <v>164700</v>
      </c>
      <c r="AV52" s="2">
        <v>145000</v>
      </c>
      <c r="AW52" s="2">
        <v>319000</v>
      </c>
      <c r="AX52" s="2">
        <v>93500</v>
      </c>
      <c r="AY52" s="2">
        <v>135500</v>
      </c>
      <c r="AZ52" s="2">
        <v>115000</v>
      </c>
      <c r="BA52" s="2">
        <v>107500</v>
      </c>
    </row>
    <row r="53" spans="5:53" x14ac:dyDescent="0.2">
      <c r="E53" s="4">
        <v>1246</v>
      </c>
      <c r="F53" s="2">
        <v>178000</v>
      </c>
      <c r="H53" s="4">
        <v>1396</v>
      </c>
      <c r="I53" s="2">
        <v>281213</v>
      </c>
      <c r="K53" s="4">
        <v>660</v>
      </c>
      <c r="L53" s="2">
        <v>167000</v>
      </c>
      <c r="N53" s="4">
        <v>467</v>
      </c>
      <c r="O53" s="2">
        <v>167000</v>
      </c>
      <c r="Q53" s="4">
        <v>311</v>
      </c>
      <c r="R53" s="2">
        <v>165600</v>
      </c>
      <c r="T53" s="4">
        <v>286</v>
      </c>
      <c r="U53" s="2">
        <v>164700</v>
      </c>
      <c r="W53" s="4">
        <v>362</v>
      </c>
      <c r="X53" s="2">
        <v>145000</v>
      </c>
      <c r="Z53" s="4">
        <v>596</v>
      </c>
      <c r="AA53" s="2">
        <v>319000</v>
      </c>
      <c r="AC53" s="4">
        <v>1132</v>
      </c>
      <c r="AD53" s="2">
        <v>93500</v>
      </c>
      <c r="AF53" s="4">
        <v>807</v>
      </c>
      <c r="AG53" s="2">
        <v>135500</v>
      </c>
      <c r="AI53" s="4">
        <v>1049</v>
      </c>
      <c r="AJ53" s="2">
        <v>115000</v>
      </c>
      <c r="AL53" s="4">
        <v>1293</v>
      </c>
      <c r="AM53" s="2">
        <v>107500</v>
      </c>
      <c r="AP53" s="2">
        <v>122000</v>
      </c>
      <c r="AQ53" s="2">
        <v>119000</v>
      </c>
      <c r="AR53" s="2">
        <v>148800</v>
      </c>
      <c r="AS53" s="2">
        <v>208900</v>
      </c>
      <c r="AT53" s="2">
        <v>132000</v>
      </c>
      <c r="AU53" s="2">
        <v>159000</v>
      </c>
      <c r="AV53" s="2">
        <v>198500</v>
      </c>
      <c r="AW53" s="2">
        <v>225000</v>
      </c>
      <c r="AX53" s="2">
        <v>233170</v>
      </c>
      <c r="AY53" s="2">
        <v>225000</v>
      </c>
      <c r="AZ53" s="2">
        <v>255000</v>
      </c>
      <c r="BA53" s="2">
        <v>155000</v>
      </c>
    </row>
    <row r="54" spans="5:53" x14ac:dyDescent="0.2">
      <c r="E54" s="4">
        <v>1267</v>
      </c>
      <c r="F54" s="2">
        <v>122000</v>
      </c>
      <c r="H54" s="4">
        <v>1429</v>
      </c>
      <c r="I54" s="2">
        <v>119000</v>
      </c>
      <c r="K54" s="4">
        <v>688</v>
      </c>
      <c r="L54" s="2">
        <v>148800</v>
      </c>
      <c r="N54" s="4">
        <v>477</v>
      </c>
      <c r="O54" s="2">
        <v>208900</v>
      </c>
      <c r="Q54" s="4">
        <v>312</v>
      </c>
      <c r="R54" s="2">
        <v>132000</v>
      </c>
      <c r="T54" s="4">
        <v>287</v>
      </c>
      <c r="U54" s="2">
        <v>159000</v>
      </c>
      <c r="W54" s="4">
        <v>363</v>
      </c>
      <c r="X54" s="2">
        <v>198500</v>
      </c>
      <c r="Z54" s="4">
        <v>608</v>
      </c>
      <c r="AA54" s="2">
        <v>225000</v>
      </c>
      <c r="AC54" s="4">
        <v>1166</v>
      </c>
      <c r="AD54" s="2">
        <v>233170</v>
      </c>
      <c r="AF54" s="4">
        <v>823</v>
      </c>
      <c r="AG54" s="2">
        <v>225000</v>
      </c>
      <c r="AI54" s="4">
        <v>1055</v>
      </c>
      <c r="AJ54" s="2">
        <v>255000</v>
      </c>
      <c r="AL54" s="4">
        <v>1297</v>
      </c>
      <c r="AM54" s="2">
        <v>155000</v>
      </c>
      <c r="AP54" s="2">
        <v>160000</v>
      </c>
      <c r="AQ54" s="2">
        <v>210000</v>
      </c>
      <c r="AR54" s="2">
        <v>130500</v>
      </c>
      <c r="AS54" s="2">
        <v>140000</v>
      </c>
      <c r="AT54" s="2">
        <v>119900</v>
      </c>
      <c r="AU54" s="2">
        <v>88000</v>
      </c>
      <c r="AV54" s="2">
        <v>190000</v>
      </c>
      <c r="AW54" s="2">
        <v>305000</v>
      </c>
      <c r="AX54" s="2">
        <v>229456</v>
      </c>
      <c r="AY54" s="2">
        <v>147000</v>
      </c>
      <c r="AZ54" s="2">
        <v>154000</v>
      </c>
      <c r="BA54" s="2">
        <v>290000</v>
      </c>
    </row>
    <row r="55" spans="5:53" x14ac:dyDescent="0.2">
      <c r="E55" s="4">
        <v>1299</v>
      </c>
      <c r="F55" s="2">
        <v>160000</v>
      </c>
      <c r="H55" s="4">
        <v>1457</v>
      </c>
      <c r="I55" s="2">
        <v>210000</v>
      </c>
      <c r="K55" s="4">
        <v>715</v>
      </c>
      <c r="L55" s="2">
        <v>130500</v>
      </c>
      <c r="N55" s="4">
        <v>503</v>
      </c>
      <c r="O55" s="2">
        <v>140000</v>
      </c>
      <c r="Q55" s="4">
        <v>313</v>
      </c>
      <c r="R55" s="2">
        <v>119900</v>
      </c>
      <c r="T55" s="4">
        <v>288</v>
      </c>
      <c r="U55" s="2">
        <v>88000</v>
      </c>
      <c r="W55" s="4">
        <v>365</v>
      </c>
      <c r="X55" s="2">
        <v>190000</v>
      </c>
      <c r="Z55" s="4">
        <v>620</v>
      </c>
      <c r="AA55" s="2">
        <v>305000</v>
      </c>
      <c r="AC55" s="4">
        <v>1218</v>
      </c>
      <c r="AD55" s="2">
        <v>229456</v>
      </c>
      <c r="AF55" s="4">
        <v>857</v>
      </c>
      <c r="AG55" s="2">
        <v>147000</v>
      </c>
      <c r="AI55" s="4">
        <v>1065</v>
      </c>
      <c r="AJ55" s="2">
        <v>154000</v>
      </c>
      <c r="AL55" s="4">
        <v>1303</v>
      </c>
      <c r="AM55" s="2">
        <v>290000</v>
      </c>
      <c r="AP55" s="2">
        <v>203000</v>
      </c>
      <c r="AR55" s="2">
        <v>236500</v>
      </c>
      <c r="AS55" s="2">
        <v>176000</v>
      </c>
      <c r="AT55" s="2">
        <v>324000</v>
      </c>
      <c r="AU55" s="2">
        <v>152000</v>
      </c>
      <c r="AV55" s="2">
        <v>147000</v>
      </c>
      <c r="AW55" s="2">
        <v>139900</v>
      </c>
      <c r="AX55" s="2">
        <v>195000</v>
      </c>
      <c r="AY55" s="2">
        <v>116000</v>
      </c>
      <c r="AZ55" s="2">
        <v>181000</v>
      </c>
      <c r="BA55" s="2">
        <v>82500</v>
      </c>
    </row>
    <row r="56" spans="5:53" x14ac:dyDescent="0.2">
      <c r="E56" s="4">
        <v>1312</v>
      </c>
      <c r="F56" s="2">
        <v>203000</v>
      </c>
      <c r="K56" s="4">
        <v>731</v>
      </c>
      <c r="L56" s="2">
        <v>236500</v>
      </c>
      <c r="N56" s="4">
        <v>526</v>
      </c>
      <c r="O56" s="2">
        <v>176000</v>
      </c>
      <c r="Q56" s="4">
        <v>327</v>
      </c>
      <c r="R56" s="2">
        <v>324000</v>
      </c>
      <c r="T56" s="4">
        <v>297</v>
      </c>
      <c r="U56" s="2">
        <v>152000</v>
      </c>
      <c r="W56" s="4">
        <v>366</v>
      </c>
      <c r="X56" s="2">
        <v>147000</v>
      </c>
      <c r="Z56" s="4">
        <v>627</v>
      </c>
      <c r="AA56" s="2">
        <v>139900</v>
      </c>
      <c r="AC56" s="4">
        <v>1238</v>
      </c>
      <c r="AD56" s="2">
        <v>195000</v>
      </c>
      <c r="AF56" s="4">
        <v>873</v>
      </c>
      <c r="AG56" s="2">
        <v>116000</v>
      </c>
      <c r="AI56" s="4">
        <v>1109</v>
      </c>
      <c r="AJ56" s="2">
        <v>181000</v>
      </c>
      <c r="AL56" s="4">
        <v>1324</v>
      </c>
      <c r="AM56" s="2">
        <v>82500</v>
      </c>
      <c r="AP56" s="2">
        <v>295493</v>
      </c>
      <c r="AR56" s="2">
        <v>131400</v>
      </c>
      <c r="AS56" s="2">
        <v>107500</v>
      </c>
      <c r="AT56" s="2">
        <v>202500</v>
      </c>
      <c r="AU56" s="2">
        <v>239000</v>
      </c>
      <c r="AV56" s="2">
        <v>159000</v>
      </c>
      <c r="AW56" s="2">
        <v>209500</v>
      </c>
      <c r="AX56" s="2">
        <v>465000</v>
      </c>
      <c r="AY56" s="2">
        <v>268000</v>
      </c>
      <c r="AZ56" s="2">
        <v>318000</v>
      </c>
      <c r="BA56" s="2">
        <v>227000</v>
      </c>
    </row>
    <row r="57" spans="5:53" x14ac:dyDescent="0.2">
      <c r="E57" s="4">
        <v>1317</v>
      </c>
      <c r="F57" s="2">
        <v>295493</v>
      </c>
      <c r="K57" s="4">
        <v>734</v>
      </c>
      <c r="L57" s="2">
        <v>131400</v>
      </c>
      <c r="N57" s="4">
        <v>533</v>
      </c>
      <c r="O57" s="2">
        <v>107500</v>
      </c>
      <c r="Q57" s="4">
        <v>339</v>
      </c>
      <c r="R57" s="2">
        <v>202500</v>
      </c>
      <c r="T57" s="4">
        <v>298</v>
      </c>
      <c r="U57" s="2">
        <v>239000</v>
      </c>
      <c r="W57" s="4">
        <v>367</v>
      </c>
      <c r="X57" s="2">
        <v>159000</v>
      </c>
      <c r="Z57" s="4">
        <v>632</v>
      </c>
      <c r="AA57" s="2">
        <v>209500</v>
      </c>
      <c r="AC57" s="4">
        <v>1244</v>
      </c>
      <c r="AD57" s="2">
        <v>465000</v>
      </c>
      <c r="AF57" s="4">
        <v>889</v>
      </c>
      <c r="AG57" s="2">
        <v>268000</v>
      </c>
      <c r="AI57" s="4">
        <v>1116</v>
      </c>
      <c r="AJ57" s="2">
        <v>318000</v>
      </c>
      <c r="AL57" s="4">
        <v>1331</v>
      </c>
      <c r="AM57" s="2">
        <v>227000</v>
      </c>
      <c r="AP57" s="2">
        <v>55000</v>
      </c>
      <c r="AR57" s="2">
        <v>179000</v>
      </c>
      <c r="AS57" s="2">
        <v>111250</v>
      </c>
      <c r="AT57" s="2">
        <v>87500</v>
      </c>
      <c r="AU57" s="2">
        <v>175000</v>
      </c>
      <c r="AV57" s="2">
        <v>134432</v>
      </c>
      <c r="AW57" s="2">
        <v>350000</v>
      </c>
      <c r="AX57" s="2">
        <v>150500</v>
      </c>
      <c r="AY57" s="2">
        <v>140000</v>
      </c>
      <c r="AZ57" s="2">
        <v>115000</v>
      </c>
      <c r="BA57" s="2">
        <v>122000</v>
      </c>
    </row>
    <row r="58" spans="5:53" x14ac:dyDescent="0.2">
      <c r="E58" s="4">
        <v>1326</v>
      </c>
      <c r="F58" s="2">
        <v>55000</v>
      </c>
      <c r="K58" s="4">
        <v>739</v>
      </c>
      <c r="L58" s="2">
        <v>179000</v>
      </c>
      <c r="N58" s="4">
        <v>538</v>
      </c>
      <c r="O58" s="2">
        <v>111250</v>
      </c>
      <c r="Q58" s="4">
        <v>343</v>
      </c>
      <c r="R58" s="2">
        <v>87500</v>
      </c>
      <c r="T58" s="4">
        <v>299</v>
      </c>
      <c r="U58" s="2">
        <v>175000</v>
      </c>
      <c r="W58" s="4">
        <v>372</v>
      </c>
      <c r="X58" s="2">
        <v>134432</v>
      </c>
      <c r="Z58" s="4">
        <v>655</v>
      </c>
      <c r="AA58" s="2">
        <v>350000</v>
      </c>
      <c r="AC58" s="4">
        <v>1283</v>
      </c>
      <c r="AD58" s="2">
        <v>150500</v>
      </c>
      <c r="AF58" s="4">
        <v>896</v>
      </c>
      <c r="AG58" s="2">
        <v>140000</v>
      </c>
      <c r="AI58" s="4">
        <v>1126</v>
      </c>
      <c r="AJ58" s="2">
        <v>115000</v>
      </c>
      <c r="AL58" s="4">
        <v>1350</v>
      </c>
      <c r="AM58" s="2">
        <v>122000</v>
      </c>
      <c r="AP58" s="2">
        <v>216000</v>
      </c>
      <c r="AR58" s="2">
        <v>260400</v>
      </c>
      <c r="AS58" s="2">
        <v>129500</v>
      </c>
      <c r="AT58" s="2">
        <v>105900</v>
      </c>
      <c r="AU58" s="2">
        <v>157000</v>
      </c>
      <c r="AV58" s="2">
        <v>219500</v>
      </c>
      <c r="AW58" s="2">
        <v>145500</v>
      </c>
      <c r="AX58" s="2">
        <v>202500</v>
      </c>
      <c r="AY58" s="2">
        <v>143500</v>
      </c>
      <c r="AZ58" s="2">
        <v>259000</v>
      </c>
      <c r="BA58" s="2">
        <v>239000</v>
      </c>
    </row>
    <row r="59" spans="5:53" x14ac:dyDescent="0.2">
      <c r="E59" s="4">
        <v>1366</v>
      </c>
      <c r="F59" s="2">
        <v>216000</v>
      </c>
      <c r="K59" s="4">
        <v>749</v>
      </c>
      <c r="L59" s="2">
        <v>260400</v>
      </c>
      <c r="N59" s="4">
        <v>548</v>
      </c>
      <c r="O59" s="2">
        <v>129500</v>
      </c>
      <c r="Q59" s="4">
        <v>354</v>
      </c>
      <c r="R59" s="2">
        <v>105900</v>
      </c>
      <c r="T59" s="4">
        <v>301</v>
      </c>
      <c r="U59" s="2">
        <v>157000</v>
      </c>
      <c r="W59" s="4">
        <v>375</v>
      </c>
      <c r="X59" s="2">
        <v>219500</v>
      </c>
      <c r="Z59" s="4">
        <v>657</v>
      </c>
      <c r="AA59" s="2">
        <v>145500</v>
      </c>
      <c r="AC59" s="4">
        <v>1307</v>
      </c>
      <c r="AD59" s="2">
        <v>202500</v>
      </c>
      <c r="AF59" s="4">
        <v>912</v>
      </c>
      <c r="AG59" s="2">
        <v>143500</v>
      </c>
      <c r="AI59" s="4">
        <v>1128</v>
      </c>
      <c r="AJ59" s="2">
        <v>259000</v>
      </c>
      <c r="AL59" s="4">
        <v>1376</v>
      </c>
      <c r="AM59" s="2">
        <v>239000</v>
      </c>
      <c r="AP59" s="2">
        <v>105000</v>
      </c>
      <c r="AR59" s="2">
        <v>275500</v>
      </c>
      <c r="AS59" s="2">
        <v>170000</v>
      </c>
      <c r="AT59" s="2">
        <v>118000</v>
      </c>
      <c r="AU59" s="2">
        <v>225000</v>
      </c>
      <c r="AV59" s="2">
        <v>148000</v>
      </c>
      <c r="AW59" s="2">
        <v>129000</v>
      </c>
      <c r="AX59" s="2">
        <v>170000</v>
      </c>
      <c r="AY59" s="2">
        <v>35311</v>
      </c>
      <c r="AZ59" s="2">
        <v>124000</v>
      </c>
      <c r="BA59" s="2">
        <v>123000</v>
      </c>
    </row>
    <row r="60" spans="5:53" x14ac:dyDescent="0.2">
      <c r="E60" s="4">
        <v>1405</v>
      </c>
      <c r="F60" s="2">
        <v>105000</v>
      </c>
      <c r="K60" s="4">
        <v>754</v>
      </c>
      <c r="L60" s="2">
        <v>275500</v>
      </c>
      <c r="N60" s="4">
        <v>562</v>
      </c>
      <c r="O60" s="2">
        <v>170000</v>
      </c>
      <c r="Q60" s="4">
        <v>364</v>
      </c>
      <c r="R60" s="2">
        <v>118000</v>
      </c>
      <c r="T60" s="4">
        <v>307</v>
      </c>
      <c r="U60" s="2">
        <v>225000</v>
      </c>
      <c r="W60" s="4">
        <v>377</v>
      </c>
      <c r="X60" s="2">
        <v>148000</v>
      </c>
      <c r="Z60" s="4">
        <v>667</v>
      </c>
      <c r="AA60" s="2">
        <v>129000</v>
      </c>
      <c r="AC60" s="4">
        <v>1356</v>
      </c>
      <c r="AD60" s="2">
        <v>170000</v>
      </c>
      <c r="AF60" s="4">
        <v>917</v>
      </c>
      <c r="AG60" s="2">
        <v>35311</v>
      </c>
      <c r="AI60" s="4">
        <v>1151</v>
      </c>
      <c r="AJ60" s="2">
        <v>124000</v>
      </c>
      <c r="AL60" s="4">
        <v>1393</v>
      </c>
      <c r="AM60" s="2">
        <v>123000</v>
      </c>
      <c r="AP60" s="2">
        <v>275000</v>
      </c>
      <c r="AR60" s="2">
        <v>172500</v>
      </c>
      <c r="AS60" s="2">
        <v>110000</v>
      </c>
      <c r="AT60" s="2">
        <v>127000</v>
      </c>
      <c r="AU60" s="2">
        <v>375000</v>
      </c>
      <c r="AV60" s="2">
        <v>191000</v>
      </c>
      <c r="AW60" s="2">
        <v>227875</v>
      </c>
      <c r="AX60" s="2">
        <v>315000</v>
      </c>
      <c r="AY60" s="2">
        <v>169990</v>
      </c>
      <c r="AZ60" s="2">
        <v>149900</v>
      </c>
      <c r="BA60" s="2">
        <v>223000</v>
      </c>
    </row>
    <row r="61" spans="5:53" x14ac:dyDescent="0.2">
      <c r="E61" s="4">
        <v>1406</v>
      </c>
      <c r="F61" s="2">
        <v>275000</v>
      </c>
      <c r="K61" s="4">
        <v>756</v>
      </c>
      <c r="L61" s="2">
        <v>172500</v>
      </c>
      <c r="N61" s="4">
        <v>595</v>
      </c>
      <c r="O61" s="2">
        <v>110000</v>
      </c>
      <c r="Q61" s="4">
        <v>381</v>
      </c>
      <c r="R61" s="2">
        <v>127000</v>
      </c>
      <c r="T61" s="4">
        <v>314</v>
      </c>
      <c r="U61" s="2">
        <v>375000</v>
      </c>
      <c r="W61" s="4">
        <v>389</v>
      </c>
      <c r="X61" s="2">
        <v>191000</v>
      </c>
      <c r="Z61" s="4">
        <v>687</v>
      </c>
      <c r="AA61" s="2">
        <v>227875</v>
      </c>
      <c r="AC61" s="4">
        <v>1360</v>
      </c>
      <c r="AD61" s="2">
        <v>315000</v>
      </c>
      <c r="AF61" s="4">
        <v>923</v>
      </c>
      <c r="AG61" s="2">
        <v>169990</v>
      </c>
      <c r="AI61" s="4">
        <v>1152</v>
      </c>
      <c r="AJ61" s="2">
        <v>149900</v>
      </c>
      <c r="AL61" s="4">
        <v>1420</v>
      </c>
      <c r="AM61" s="2">
        <v>223000</v>
      </c>
      <c r="AR61" s="2">
        <v>196500</v>
      </c>
      <c r="AS61" s="2">
        <v>118500</v>
      </c>
      <c r="AT61" s="2">
        <v>81000</v>
      </c>
      <c r="AU61" s="2">
        <v>187500</v>
      </c>
      <c r="AV61" s="2">
        <v>106500</v>
      </c>
      <c r="AW61" s="2">
        <v>165000</v>
      </c>
      <c r="AX61" s="2">
        <v>235000</v>
      </c>
      <c r="AY61" s="2">
        <v>127500</v>
      </c>
      <c r="AZ61" s="2">
        <v>224000</v>
      </c>
      <c r="BA61" s="2">
        <v>240000</v>
      </c>
    </row>
    <row r="62" spans="5:53" x14ac:dyDescent="0.2">
      <c r="K62" s="4">
        <v>767</v>
      </c>
      <c r="L62" s="2">
        <v>196500</v>
      </c>
      <c r="N62" s="4">
        <v>610</v>
      </c>
      <c r="O62" s="2">
        <v>118500</v>
      </c>
      <c r="Q62" s="4">
        <v>387</v>
      </c>
      <c r="R62" s="2">
        <v>81000</v>
      </c>
      <c r="T62" s="4">
        <v>320</v>
      </c>
      <c r="U62" s="2">
        <v>187500</v>
      </c>
      <c r="W62" s="4">
        <v>393</v>
      </c>
      <c r="X62" s="2">
        <v>106500</v>
      </c>
      <c r="Z62" s="4">
        <v>716</v>
      </c>
      <c r="AA62" s="2">
        <v>165000</v>
      </c>
      <c r="AC62" s="4">
        <v>1391</v>
      </c>
      <c r="AD62" s="2">
        <v>235000</v>
      </c>
      <c r="AF62" s="4">
        <v>955</v>
      </c>
      <c r="AG62" s="2">
        <v>127500</v>
      </c>
      <c r="AI62" s="4">
        <v>1162</v>
      </c>
      <c r="AJ62" s="2">
        <v>224000</v>
      </c>
      <c r="AL62" s="4">
        <v>1448</v>
      </c>
      <c r="AM62" s="2">
        <v>240000</v>
      </c>
      <c r="AR62" s="2">
        <v>107000</v>
      </c>
      <c r="AS62" s="2">
        <v>82500</v>
      </c>
      <c r="AT62" s="2">
        <v>168000</v>
      </c>
      <c r="AU62" s="2">
        <v>354000</v>
      </c>
      <c r="AV62" s="2">
        <v>109000</v>
      </c>
      <c r="AW62" s="2">
        <v>341000</v>
      </c>
      <c r="AX62" s="2">
        <v>140000</v>
      </c>
      <c r="AY62" s="2">
        <v>185000</v>
      </c>
      <c r="AZ62" s="2">
        <v>163000</v>
      </c>
    </row>
    <row r="63" spans="5:53" x14ac:dyDescent="0.2">
      <c r="K63" s="4">
        <v>773</v>
      </c>
      <c r="L63" s="2">
        <v>107000</v>
      </c>
      <c r="N63" s="4">
        <v>633</v>
      </c>
      <c r="O63" s="2">
        <v>82500</v>
      </c>
      <c r="Q63" s="4">
        <v>405</v>
      </c>
      <c r="R63" s="2">
        <v>168000</v>
      </c>
      <c r="T63" s="4">
        <v>322</v>
      </c>
      <c r="U63" s="2">
        <v>354000</v>
      </c>
      <c r="W63" s="4">
        <v>395</v>
      </c>
      <c r="X63" s="2">
        <v>109000</v>
      </c>
      <c r="Z63" s="4">
        <v>719</v>
      </c>
      <c r="AA63" s="2">
        <v>341000</v>
      </c>
      <c r="AC63" s="4">
        <v>1412</v>
      </c>
      <c r="AD63" s="2">
        <v>140000</v>
      </c>
      <c r="AF63" s="4">
        <v>959</v>
      </c>
      <c r="AG63" s="2">
        <v>185000</v>
      </c>
      <c r="AI63" s="4">
        <v>1172</v>
      </c>
      <c r="AJ63" s="2">
        <v>163000</v>
      </c>
      <c r="AR63" s="2">
        <v>140000</v>
      </c>
      <c r="AS63" s="2">
        <v>274000</v>
      </c>
      <c r="AT63" s="2">
        <v>139000</v>
      </c>
      <c r="AU63" s="2">
        <v>242000</v>
      </c>
      <c r="AV63" s="2">
        <v>169500</v>
      </c>
      <c r="AW63" s="2">
        <v>162000</v>
      </c>
      <c r="AX63" s="2">
        <v>257000</v>
      </c>
      <c r="AY63" s="2">
        <v>167500</v>
      </c>
      <c r="AZ63" s="2">
        <v>392500</v>
      </c>
    </row>
    <row r="64" spans="5:53" x14ac:dyDescent="0.2">
      <c r="K64" s="4">
        <v>841</v>
      </c>
      <c r="L64" s="2">
        <v>140000</v>
      </c>
      <c r="N64" s="4">
        <v>641</v>
      </c>
      <c r="O64" s="2">
        <v>274000</v>
      </c>
      <c r="Q64" s="4">
        <v>425</v>
      </c>
      <c r="R64" s="2">
        <v>139000</v>
      </c>
      <c r="T64" s="4">
        <v>325</v>
      </c>
      <c r="U64" s="2">
        <v>242000</v>
      </c>
      <c r="W64" s="4">
        <v>398</v>
      </c>
      <c r="X64" s="2">
        <v>169500</v>
      </c>
      <c r="Z64" s="4">
        <v>752</v>
      </c>
      <c r="AA64" s="2">
        <v>162000</v>
      </c>
      <c r="AC64" s="4">
        <v>1414</v>
      </c>
      <c r="AD64" s="2">
        <v>257000</v>
      </c>
      <c r="AF64" s="4">
        <v>975</v>
      </c>
      <c r="AG64" s="2">
        <v>167500</v>
      </c>
      <c r="AI64" s="4">
        <v>1182</v>
      </c>
      <c r="AJ64" s="2">
        <v>392500</v>
      </c>
      <c r="AR64" s="2">
        <v>174000</v>
      </c>
      <c r="AS64" s="2">
        <v>152000</v>
      </c>
      <c r="AT64" s="2">
        <v>98000</v>
      </c>
      <c r="AU64" s="2">
        <v>155000</v>
      </c>
      <c r="AV64" s="2">
        <v>164990</v>
      </c>
      <c r="AW64" s="2">
        <v>179400</v>
      </c>
      <c r="AX64" s="2">
        <v>191000</v>
      </c>
      <c r="AY64" s="2">
        <v>200141</v>
      </c>
      <c r="AZ64" s="2">
        <v>174000</v>
      </c>
    </row>
    <row r="65" spans="11:52" x14ac:dyDescent="0.2">
      <c r="K65" s="4">
        <v>858</v>
      </c>
      <c r="L65" s="2">
        <v>174000</v>
      </c>
      <c r="N65" s="4">
        <v>644</v>
      </c>
      <c r="O65" s="2">
        <v>152000</v>
      </c>
      <c r="Q65" s="4">
        <v>457</v>
      </c>
      <c r="R65" s="2">
        <v>98000</v>
      </c>
      <c r="T65" s="4">
        <v>340</v>
      </c>
      <c r="U65" s="2">
        <v>155000</v>
      </c>
      <c r="W65" s="4">
        <v>402</v>
      </c>
      <c r="X65" s="2">
        <v>164990</v>
      </c>
      <c r="Z65" s="4">
        <v>759</v>
      </c>
      <c r="AA65" s="2">
        <v>179400</v>
      </c>
      <c r="AC65" s="4">
        <v>1441</v>
      </c>
      <c r="AD65" s="2">
        <v>191000</v>
      </c>
      <c r="AF65" s="4">
        <v>1052</v>
      </c>
      <c r="AG65" s="2">
        <v>200141</v>
      </c>
      <c r="AI65" s="4">
        <v>1192</v>
      </c>
      <c r="AJ65" s="2">
        <v>174000</v>
      </c>
      <c r="AR65" s="2">
        <v>118500</v>
      </c>
      <c r="AS65" s="2">
        <v>137500</v>
      </c>
      <c r="AT65" s="2">
        <v>178740</v>
      </c>
      <c r="AU65" s="2">
        <v>140000</v>
      </c>
      <c r="AV65" s="2">
        <v>258000</v>
      </c>
      <c r="AW65" s="2">
        <v>264132</v>
      </c>
      <c r="AX65" s="2">
        <v>136000</v>
      </c>
      <c r="AY65" s="2">
        <v>145000</v>
      </c>
      <c r="AZ65" s="2">
        <v>219210</v>
      </c>
    </row>
    <row r="66" spans="11:52" x14ac:dyDescent="0.2">
      <c r="K66" s="4">
        <v>884</v>
      </c>
      <c r="L66" s="2">
        <v>118500</v>
      </c>
      <c r="N66" s="4">
        <v>664</v>
      </c>
      <c r="O66" s="2">
        <v>137500</v>
      </c>
      <c r="Q66" s="4">
        <v>466</v>
      </c>
      <c r="R66" s="2">
        <v>178740</v>
      </c>
      <c r="T66" s="4">
        <v>355</v>
      </c>
      <c r="U66" s="2">
        <v>140000</v>
      </c>
      <c r="W66" s="4">
        <v>404</v>
      </c>
      <c r="X66" s="2">
        <v>258000</v>
      </c>
      <c r="Z66" s="4">
        <v>766</v>
      </c>
      <c r="AA66" s="2">
        <v>264132</v>
      </c>
      <c r="AC66" s="4">
        <v>1451</v>
      </c>
      <c r="AD66" s="2">
        <v>136000</v>
      </c>
      <c r="AF66" s="4">
        <v>1081</v>
      </c>
      <c r="AG66" s="2">
        <v>145000</v>
      </c>
      <c r="AI66" s="4">
        <v>1197</v>
      </c>
      <c r="AJ66" s="2">
        <v>219210</v>
      </c>
      <c r="AR66" s="2">
        <v>611657</v>
      </c>
      <c r="AS66" s="2">
        <v>148500</v>
      </c>
      <c r="AT66" s="2">
        <v>250000</v>
      </c>
      <c r="AU66" s="2">
        <v>280000</v>
      </c>
      <c r="AV66" s="2">
        <v>142000</v>
      </c>
      <c r="AW66" s="2">
        <v>107900</v>
      </c>
      <c r="AY66" s="2">
        <v>146000</v>
      </c>
      <c r="AZ66" s="2">
        <v>107000</v>
      </c>
    </row>
    <row r="67" spans="11:52" x14ac:dyDescent="0.2">
      <c r="K67" s="4">
        <v>899</v>
      </c>
      <c r="L67" s="2">
        <v>611657</v>
      </c>
      <c r="N67" s="4">
        <v>676</v>
      </c>
      <c r="O67" s="2">
        <v>148500</v>
      </c>
      <c r="Q67" s="4">
        <v>469</v>
      </c>
      <c r="R67" s="2">
        <v>250000</v>
      </c>
      <c r="T67" s="4">
        <v>360</v>
      </c>
      <c r="U67" s="2">
        <v>280000</v>
      </c>
      <c r="W67" s="4">
        <v>420</v>
      </c>
      <c r="X67" s="2">
        <v>142000</v>
      </c>
      <c r="Z67" s="4">
        <v>789</v>
      </c>
      <c r="AA67" s="2">
        <v>107900</v>
      </c>
      <c r="AF67" s="4">
        <v>1094</v>
      </c>
      <c r="AG67" s="2">
        <v>146000</v>
      </c>
      <c r="AI67" s="4">
        <v>1207</v>
      </c>
      <c r="AJ67" s="2">
        <v>107000</v>
      </c>
      <c r="AR67" s="2">
        <v>175000</v>
      </c>
      <c r="AS67" s="2">
        <v>335000</v>
      </c>
      <c r="AT67" s="2">
        <v>164000</v>
      </c>
      <c r="AU67" s="2">
        <v>156000</v>
      </c>
      <c r="AV67" s="2">
        <v>109008</v>
      </c>
      <c r="AW67" s="2">
        <v>133500</v>
      </c>
      <c r="AY67" s="2">
        <v>170000</v>
      </c>
      <c r="AZ67" s="2">
        <v>115000</v>
      </c>
    </row>
    <row r="68" spans="11:52" x14ac:dyDescent="0.2">
      <c r="K68" s="4">
        <v>926</v>
      </c>
      <c r="L68" s="2">
        <v>175000</v>
      </c>
      <c r="N68" s="4">
        <v>693</v>
      </c>
      <c r="O68" s="2">
        <v>335000</v>
      </c>
      <c r="Q68" s="4">
        <v>484</v>
      </c>
      <c r="R68" s="2">
        <v>164000</v>
      </c>
      <c r="T68" s="4">
        <v>361</v>
      </c>
      <c r="U68" s="2">
        <v>156000</v>
      </c>
      <c r="W68" s="4">
        <v>428</v>
      </c>
      <c r="X68" s="2">
        <v>109008</v>
      </c>
      <c r="Z68" s="4">
        <v>848</v>
      </c>
      <c r="AA68" s="2">
        <v>133500</v>
      </c>
      <c r="AF68" s="4">
        <v>1098</v>
      </c>
      <c r="AG68" s="2">
        <v>170000</v>
      </c>
      <c r="AI68" s="4">
        <v>1221</v>
      </c>
      <c r="AJ68" s="2">
        <v>115000</v>
      </c>
      <c r="AR68" s="2">
        <v>320000</v>
      </c>
      <c r="AS68" s="2">
        <v>141500</v>
      </c>
      <c r="AT68" s="2">
        <v>160000</v>
      </c>
      <c r="AU68" s="2">
        <v>394432</v>
      </c>
      <c r="AV68" s="2">
        <v>85400</v>
      </c>
      <c r="AW68" s="2">
        <v>187000</v>
      </c>
      <c r="AY68" s="2">
        <v>112000</v>
      </c>
      <c r="AZ68" s="2">
        <v>130000</v>
      </c>
    </row>
    <row r="69" spans="11:52" x14ac:dyDescent="0.2">
      <c r="K69" s="4">
        <v>933</v>
      </c>
      <c r="L69" s="2">
        <v>320000</v>
      </c>
      <c r="N69" s="4">
        <v>695</v>
      </c>
      <c r="O69" s="2">
        <v>141500</v>
      </c>
      <c r="Q69" s="4">
        <v>489</v>
      </c>
      <c r="R69" s="2">
        <v>160000</v>
      </c>
      <c r="T69" s="4">
        <v>379</v>
      </c>
      <c r="U69" s="2">
        <v>394432</v>
      </c>
      <c r="W69" s="4">
        <v>431</v>
      </c>
      <c r="X69" s="2">
        <v>85400</v>
      </c>
      <c r="Z69" s="4">
        <v>850</v>
      </c>
      <c r="AA69" s="2">
        <v>187000</v>
      </c>
      <c r="AF69" s="4">
        <v>1123</v>
      </c>
      <c r="AG69" s="2">
        <v>112000</v>
      </c>
      <c r="AI69" s="4">
        <v>1235</v>
      </c>
      <c r="AJ69" s="2">
        <v>130000</v>
      </c>
      <c r="AR69" s="2">
        <v>143000</v>
      </c>
      <c r="AS69" s="2">
        <v>138500</v>
      </c>
      <c r="AT69" s="2">
        <v>86000</v>
      </c>
      <c r="AU69" s="2">
        <v>179000</v>
      </c>
      <c r="AV69" s="2">
        <v>181000</v>
      </c>
      <c r="AW69" s="2">
        <v>164000</v>
      </c>
      <c r="AY69" s="2">
        <v>197500</v>
      </c>
      <c r="AZ69" s="2">
        <v>130000</v>
      </c>
    </row>
    <row r="70" spans="11:52" x14ac:dyDescent="0.2">
      <c r="K70" s="4">
        <v>947</v>
      </c>
      <c r="L70" s="2">
        <v>143000</v>
      </c>
      <c r="N70" s="4">
        <v>699</v>
      </c>
      <c r="O70" s="2">
        <v>138500</v>
      </c>
      <c r="Q70" s="4">
        <v>490</v>
      </c>
      <c r="R70" s="2">
        <v>86000</v>
      </c>
      <c r="T70" s="4">
        <v>380</v>
      </c>
      <c r="U70" s="2">
        <v>179000</v>
      </c>
      <c r="W70" s="4">
        <v>434</v>
      </c>
      <c r="X70" s="2">
        <v>181000</v>
      </c>
      <c r="Z70" s="4">
        <v>853</v>
      </c>
      <c r="AA70" s="2">
        <v>164000</v>
      </c>
      <c r="AF70" s="4">
        <v>1142</v>
      </c>
      <c r="AG70" s="2">
        <v>197500</v>
      </c>
      <c r="AI70" s="4">
        <v>1253</v>
      </c>
      <c r="AJ70" s="2">
        <v>130000</v>
      </c>
      <c r="AR70" s="2">
        <v>197500</v>
      </c>
      <c r="AS70" s="2">
        <v>190000</v>
      </c>
      <c r="AT70" s="2">
        <v>172785</v>
      </c>
      <c r="AU70" s="2">
        <v>240000</v>
      </c>
      <c r="AV70" s="2">
        <v>210000</v>
      </c>
      <c r="AW70" s="2">
        <v>158000</v>
      </c>
      <c r="AY70" s="2">
        <v>179900</v>
      </c>
      <c r="AZ70" s="2">
        <v>127500</v>
      </c>
    </row>
    <row r="71" spans="11:52" x14ac:dyDescent="0.2">
      <c r="K71" s="4">
        <v>950</v>
      </c>
      <c r="L71" s="2">
        <v>197500</v>
      </c>
      <c r="N71" s="4">
        <v>740</v>
      </c>
      <c r="O71" s="2">
        <v>190000</v>
      </c>
      <c r="Q71" s="4">
        <v>493</v>
      </c>
      <c r="R71" s="2">
        <v>172785</v>
      </c>
      <c r="T71" s="4">
        <v>385</v>
      </c>
      <c r="U71" s="2">
        <v>240000</v>
      </c>
      <c r="W71" s="4">
        <v>445</v>
      </c>
      <c r="X71" s="2">
        <v>210000</v>
      </c>
      <c r="Z71" s="4">
        <v>854</v>
      </c>
      <c r="AA71" s="2">
        <v>158000</v>
      </c>
      <c r="AF71" s="4">
        <v>1157</v>
      </c>
      <c r="AG71" s="2">
        <v>179900</v>
      </c>
      <c r="AI71" s="4">
        <v>1256</v>
      </c>
      <c r="AJ71" s="2">
        <v>127500</v>
      </c>
      <c r="AR71" s="2">
        <v>140000</v>
      </c>
      <c r="AS71" s="2">
        <v>236000</v>
      </c>
      <c r="AT71" s="2">
        <v>430000</v>
      </c>
      <c r="AU71" s="2">
        <v>215000</v>
      </c>
      <c r="AV71" s="2">
        <v>199900</v>
      </c>
      <c r="AW71" s="2">
        <v>250000</v>
      </c>
      <c r="AY71" s="2">
        <v>119500</v>
      </c>
      <c r="AZ71" s="2">
        <v>161500</v>
      </c>
    </row>
    <row r="72" spans="11:52" x14ac:dyDescent="0.2">
      <c r="K72" s="4">
        <v>970</v>
      </c>
      <c r="L72" s="2">
        <v>140000</v>
      </c>
      <c r="N72" s="4">
        <v>747</v>
      </c>
      <c r="O72" s="2">
        <v>236000</v>
      </c>
      <c r="Q72" s="4">
        <v>497</v>
      </c>
      <c r="R72" s="2">
        <v>430000</v>
      </c>
      <c r="T72" s="4">
        <v>392</v>
      </c>
      <c r="U72" s="2">
        <v>215000</v>
      </c>
      <c r="W72" s="4">
        <v>448</v>
      </c>
      <c r="X72" s="2">
        <v>199900</v>
      </c>
      <c r="Z72" s="4">
        <v>860</v>
      </c>
      <c r="AA72" s="2">
        <v>250000</v>
      </c>
      <c r="AF72" s="4">
        <v>1177</v>
      </c>
      <c r="AG72" s="2">
        <v>119500</v>
      </c>
      <c r="AI72" s="4">
        <v>1263</v>
      </c>
      <c r="AJ72" s="2">
        <v>161500</v>
      </c>
      <c r="AR72" s="2">
        <v>159895</v>
      </c>
      <c r="AS72" s="2">
        <v>98000</v>
      </c>
      <c r="AT72" s="2">
        <v>113000</v>
      </c>
      <c r="AU72" s="2">
        <v>129000</v>
      </c>
      <c r="AV72" s="2">
        <v>204000</v>
      </c>
      <c r="AW72" s="2">
        <v>148500</v>
      </c>
      <c r="AY72" s="2">
        <v>148000</v>
      </c>
      <c r="AZ72" s="2">
        <v>137000</v>
      </c>
    </row>
    <row r="73" spans="11:52" x14ac:dyDescent="0.2">
      <c r="K73" s="4">
        <v>983</v>
      </c>
      <c r="L73" s="2">
        <v>159895</v>
      </c>
      <c r="N73" s="4">
        <v>750</v>
      </c>
      <c r="O73" s="2">
        <v>98000</v>
      </c>
      <c r="Q73" s="4">
        <v>501</v>
      </c>
      <c r="R73" s="2">
        <v>113000</v>
      </c>
      <c r="T73" s="4">
        <v>396</v>
      </c>
      <c r="U73" s="2">
        <v>129000</v>
      </c>
      <c r="W73" s="4">
        <v>453</v>
      </c>
      <c r="X73" s="2">
        <v>204000</v>
      </c>
      <c r="Z73" s="4">
        <v>866</v>
      </c>
      <c r="AA73" s="2">
        <v>148500</v>
      </c>
      <c r="AF73" s="4">
        <v>1200</v>
      </c>
      <c r="AG73" s="2">
        <v>148000</v>
      </c>
      <c r="AI73" s="4">
        <v>1273</v>
      </c>
      <c r="AJ73" s="2">
        <v>137000</v>
      </c>
      <c r="AR73" s="2">
        <v>163500</v>
      </c>
      <c r="AS73" s="2">
        <v>212000</v>
      </c>
      <c r="AT73" s="2">
        <v>211000</v>
      </c>
      <c r="AU73" s="2">
        <v>150000</v>
      </c>
      <c r="AV73" s="2">
        <v>188000</v>
      </c>
      <c r="AW73" s="2">
        <v>109500</v>
      </c>
      <c r="AY73" s="2">
        <v>213000</v>
      </c>
      <c r="AZ73" s="2">
        <v>139000</v>
      </c>
    </row>
    <row r="74" spans="11:52" x14ac:dyDescent="0.2">
      <c r="K74" s="4">
        <v>1007</v>
      </c>
      <c r="L74" s="2">
        <v>163500</v>
      </c>
      <c r="N74" s="4">
        <v>757</v>
      </c>
      <c r="O74" s="2">
        <v>212000</v>
      </c>
      <c r="Q74" s="4">
        <v>519</v>
      </c>
      <c r="R74" s="2">
        <v>211000</v>
      </c>
      <c r="T74" s="4">
        <v>406</v>
      </c>
      <c r="U74" s="2">
        <v>150000</v>
      </c>
      <c r="W74" s="4">
        <v>455</v>
      </c>
      <c r="X74" s="2">
        <v>188000</v>
      </c>
      <c r="Z74" s="4">
        <v>871</v>
      </c>
      <c r="AA74" s="2">
        <v>109500</v>
      </c>
      <c r="AF74" s="4">
        <v>1204</v>
      </c>
      <c r="AG74" s="2">
        <v>213000</v>
      </c>
      <c r="AI74" s="4">
        <v>1275</v>
      </c>
      <c r="AJ74" s="2">
        <v>139000</v>
      </c>
      <c r="AR74" s="2">
        <v>87000</v>
      </c>
      <c r="AS74" s="2">
        <v>158900</v>
      </c>
      <c r="AT74" s="2">
        <v>150000</v>
      </c>
      <c r="AU74" s="2">
        <v>60000</v>
      </c>
      <c r="AV74" s="2">
        <v>110000</v>
      </c>
      <c r="AW74" s="2">
        <v>66500</v>
      </c>
      <c r="AY74" s="2">
        <v>140000</v>
      </c>
      <c r="AZ74" s="2">
        <v>138500</v>
      </c>
    </row>
    <row r="75" spans="11:52" x14ac:dyDescent="0.2">
      <c r="K75" s="4">
        <v>1023</v>
      </c>
      <c r="L75" s="2">
        <v>87000</v>
      </c>
      <c r="N75" s="4">
        <v>758</v>
      </c>
      <c r="O75" s="2">
        <v>158900</v>
      </c>
      <c r="Q75" s="4">
        <v>522</v>
      </c>
      <c r="R75" s="2">
        <v>150000</v>
      </c>
      <c r="T75" s="4">
        <v>411</v>
      </c>
      <c r="U75" s="2">
        <v>60000</v>
      </c>
      <c r="W75" s="4">
        <v>460</v>
      </c>
      <c r="X75" s="2">
        <v>110000</v>
      </c>
      <c r="Z75" s="4">
        <v>875</v>
      </c>
      <c r="AA75" s="2">
        <v>66500</v>
      </c>
      <c r="AF75" s="4">
        <v>1209</v>
      </c>
      <c r="AG75" s="2">
        <v>140000</v>
      </c>
      <c r="AI75" s="4">
        <v>1296</v>
      </c>
      <c r="AJ75" s="2">
        <v>138500</v>
      </c>
      <c r="AR75" s="2">
        <v>112500</v>
      </c>
      <c r="AS75" s="2">
        <v>270000</v>
      </c>
      <c r="AT75" s="2">
        <v>272000</v>
      </c>
      <c r="AU75" s="2">
        <v>222000</v>
      </c>
      <c r="AV75" s="2">
        <v>440000</v>
      </c>
      <c r="AW75" s="2">
        <v>303477</v>
      </c>
      <c r="AY75" s="2">
        <v>137900</v>
      </c>
      <c r="AZ75" s="2">
        <v>177500</v>
      </c>
    </row>
    <row r="76" spans="11:52" x14ac:dyDescent="0.2">
      <c r="K76" s="4">
        <v>1026</v>
      </c>
      <c r="L76" s="2">
        <v>112500</v>
      </c>
      <c r="N76" s="4">
        <v>765</v>
      </c>
      <c r="O76" s="2">
        <v>270000</v>
      </c>
      <c r="Q76" s="4">
        <v>540</v>
      </c>
      <c r="R76" s="2">
        <v>272000</v>
      </c>
      <c r="T76" s="4">
        <v>413</v>
      </c>
      <c r="U76" s="2">
        <v>222000</v>
      </c>
      <c r="W76" s="4">
        <v>474</v>
      </c>
      <c r="X76" s="2">
        <v>440000</v>
      </c>
      <c r="Z76" s="4">
        <v>876</v>
      </c>
      <c r="AA76" s="2">
        <v>303477</v>
      </c>
      <c r="AF76" s="4">
        <v>1224</v>
      </c>
      <c r="AG76" s="2">
        <v>137900</v>
      </c>
      <c r="AI76" s="4">
        <v>1302</v>
      </c>
      <c r="AJ76" s="2">
        <v>177500</v>
      </c>
      <c r="AR76" s="2">
        <v>220000</v>
      </c>
      <c r="AS76" s="2">
        <v>134900</v>
      </c>
      <c r="AT76" s="2">
        <v>210000</v>
      </c>
      <c r="AU76" s="2">
        <v>215000</v>
      </c>
      <c r="AV76" s="2">
        <v>132500</v>
      </c>
      <c r="AW76" s="2">
        <v>240000</v>
      </c>
      <c r="AY76" s="2">
        <v>367294</v>
      </c>
      <c r="AZ76" s="2">
        <v>325000</v>
      </c>
    </row>
    <row r="77" spans="11:52" x14ac:dyDescent="0.2">
      <c r="K77" s="4">
        <v>1060</v>
      </c>
      <c r="L77" s="2">
        <v>220000</v>
      </c>
      <c r="N77" s="4">
        <v>771</v>
      </c>
      <c r="O77" s="2">
        <v>134900</v>
      </c>
      <c r="Q77" s="4">
        <v>547</v>
      </c>
      <c r="R77" s="2">
        <v>210000</v>
      </c>
      <c r="T77" s="4">
        <v>422</v>
      </c>
      <c r="U77" s="2">
        <v>215000</v>
      </c>
      <c r="W77" s="4">
        <v>476</v>
      </c>
      <c r="X77" s="2">
        <v>132500</v>
      </c>
      <c r="Z77" s="4">
        <v>904</v>
      </c>
      <c r="AA77" s="2">
        <v>240000</v>
      </c>
      <c r="AF77" s="4">
        <v>1229</v>
      </c>
      <c r="AG77" s="2">
        <v>367294</v>
      </c>
      <c r="AI77" s="4">
        <v>1306</v>
      </c>
      <c r="AJ77" s="2">
        <v>325000</v>
      </c>
      <c r="AR77" s="2">
        <v>138800</v>
      </c>
      <c r="AS77" s="2">
        <v>102000</v>
      </c>
      <c r="AT77" s="2">
        <v>108000</v>
      </c>
      <c r="AU77" s="2">
        <v>315000</v>
      </c>
      <c r="AV77" s="2">
        <v>147000</v>
      </c>
      <c r="AW77" s="2">
        <v>125500</v>
      </c>
      <c r="AY77" s="2">
        <v>278000</v>
      </c>
      <c r="AZ77" s="2">
        <v>135000</v>
      </c>
    </row>
    <row r="78" spans="11:52" x14ac:dyDescent="0.2">
      <c r="K78" s="4">
        <v>1078</v>
      </c>
      <c r="L78" s="2">
        <v>138800</v>
      </c>
      <c r="N78" s="4">
        <v>772</v>
      </c>
      <c r="O78" s="2">
        <v>102000</v>
      </c>
      <c r="Q78" s="4">
        <v>554</v>
      </c>
      <c r="R78" s="2">
        <v>108000</v>
      </c>
      <c r="T78" s="4">
        <v>424</v>
      </c>
      <c r="U78" s="2">
        <v>315000</v>
      </c>
      <c r="W78" s="4">
        <v>486</v>
      </c>
      <c r="X78" s="2">
        <v>147000</v>
      </c>
      <c r="Z78" s="4">
        <v>905</v>
      </c>
      <c r="AA78" s="2">
        <v>125500</v>
      </c>
      <c r="AF78" s="4">
        <v>1289</v>
      </c>
      <c r="AG78" s="2">
        <v>278000</v>
      </c>
      <c r="AI78" s="4">
        <v>1337</v>
      </c>
      <c r="AJ78" s="2">
        <v>135000</v>
      </c>
      <c r="AR78" s="2">
        <v>160000</v>
      </c>
      <c r="AS78" s="2">
        <v>171000</v>
      </c>
      <c r="AT78" s="2">
        <v>141000</v>
      </c>
      <c r="AU78" s="2">
        <v>81000</v>
      </c>
      <c r="AV78" s="2">
        <v>124500</v>
      </c>
      <c r="AW78" s="2">
        <v>145000</v>
      </c>
      <c r="AY78" s="2">
        <v>281000</v>
      </c>
      <c r="AZ78" s="2">
        <v>215000</v>
      </c>
    </row>
    <row r="79" spans="11:52" x14ac:dyDescent="0.2">
      <c r="K79" s="4">
        <v>1084</v>
      </c>
      <c r="L79" s="2">
        <v>160000</v>
      </c>
      <c r="N79" s="4">
        <v>796</v>
      </c>
      <c r="O79" s="2">
        <v>171000</v>
      </c>
      <c r="Q79" s="4">
        <v>557</v>
      </c>
      <c r="R79" s="2">
        <v>141000</v>
      </c>
      <c r="T79" s="4">
        <v>435</v>
      </c>
      <c r="U79" s="2">
        <v>81000</v>
      </c>
      <c r="W79" s="4">
        <v>506</v>
      </c>
      <c r="X79" s="2">
        <v>124500</v>
      </c>
      <c r="Z79" s="4">
        <v>914</v>
      </c>
      <c r="AA79" s="2">
        <v>145000</v>
      </c>
      <c r="AF79" s="4">
        <v>1290</v>
      </c>
      <c r="AG79" s="2">
        <v>281000</v>
      </c>
      <c r="AI79" s="4">
        <v>1410</v>
      </c>
      <c r="AJ79" s="2">
        <v>215000</v>
      </c>
      <c r="AR79" s="2">
        <v>160000</v>
      </c>
      <c r="AS79" s="2">
        <v>143500</v>
      </c>
      <c r="AT79" s="2">
        <v>121500</v>
      </c>
      <c r="AU79" s="2">
        <v>162900</v>
      </c>
      <c r="AV79" s="2">
        <v>124500</v>
      </c>
      <c r="AW79" s="2">
        <v>190000</v>
      </c>
      <c r="AY79" s="2">
        <v>119000</v>
      </c>
      <c r="AZ79" s="2">
        <v>394617</v>
      </c>
    </row>
    <row r="80" spans="11:52" x14ac:dyDescent="0.2">
      <c r="K80" s="4">
        <v>1092</v>
      </c>
      <c r="L80" s="2">
        <v>160000</v>
      </c>
      <c r="N80" s="4">
        <v>797</v>
      </c>
      <c r="O80" s="2">
        <v>143500</v>
      </c>
      <c r="Q80" s="4">
        <v>561</v>
      </c>
      <c r="R80" s="2">
        <v>121500</v>
      </c>
      <c r="T80" s="4">
        <v>443</v>
      </c>
      <c r="U80" s="2">
        <v>162900</v>
      </c>
      <c r="W80" s="4">
        <v>510</v>
      </c>
      <c r="X80" s="2">
        <v>124500</v>
      </c>
      <c r="Z80" s="4">
        <v>934</v>
      </c>
      <c r="AA80" s="2">
        <v>190000</v>
      </c>
      <c r="AF80" s="4">
        <v>1315</v>
      </c>
      <c r="AG80" s="2">
        <v>119000</v>
      </c>
      <c r="AI80" s="4">
        <v>1438</v>
      </c>
      <c r="AJ80" s="2">
        <v>394617</v>
      </c>
      <c r="AR80" s="2">
        <v>176432</v>
      </c>
      <c r="AS80" s="2">
        <v>110000</v>
      </c>
      <c r="AT80" s="2">
        <v>128000</v>
      </c>
      <c r="AU80" s="2">
        <v>172500</v>
      </c>
      <c r="AV80" s="2">
        <v>129900</v>
      </c>
      <c r="AW80" s="2">
        <v>184900</v>
      </c>
      <c r="AY80" s="2">
        <v>130500</v>
      </c>
      <c r="AZ80" s="2">
        <v>197000</v>
      </c>
    </row>
    <row r="81" spans="11:52" x14ac:dyDescent="0.2">
      <c r="K81" s="4">
        <v>1096</v>
      </c>
      <c r="L81" s="2">
        <v>176432</v>
      </c>
      <c r="N81" s="4">
        <v>798</v>
      </c>
      <c r="O81" s="2">
        <v>110000</v>
      </c>
      <c r="Q81" s="4">
        <v>566</v>
      </c>
      <c r="R81" s="2">
        <v>128000</v>
      </c>
      <c r="T81" s="4">
        <v>444</v>
      </c>
      <c r="U81" s="2">
        <v>172500</v>
      </c>
      <c r="W81" s="4">
        <v>513</v>
      </c>
      <c r="X81" s="2">
        <v>129900</v>
      </c>
      <c r="Z81" s="4">
        <v>937</v>
      </c>
      <c r="AA81" s="2">
        <v>184900</v>
      </c>
      <c r="AF81" s="4">
        <v>1328</v>
      </c>
      <c r="AG81" s="2">
        <v>130500</v>
      </c>
      <c r="AI81" s="4">
        <v>1440</v>
      </c>
      <c r="AJ81" s="2">
        <v>197000</v>
      </c>
      <c r="AR81" s="2">
        <v>127000</v>
      </c>
      <c r="AS81" s="2">
        <v>157900</v>
      </c>
      <c r="AT81" s="2">
        <v>164500</v>
      </c>
      <c r="AU81" s="2">
        <v>190000</v>
      </c>
      <c r="AV81" s="2">
        <v>265000</v>
      </c>
      <c r="AW81" s="2">
        <v>239799</v>
      </c>
      <c r="AY81" s="2">
        <v>110000</v>
      </c>
      <c r="AZ81" s="2">
        <v>179600</v>
      </c>
    </row>
    <row r="82" spans="11:52" x14ac:dyDescent="0.2">
      <c r="K82" s="4">
        <v>1097</v>
      </c>
      <c r="L82" s="2">
        <v>127000</v>
      </c>
      <c r="N82" s="4">
        <v>814</v>
      </c>
      <c r="O82" s="2">
        <v>157900</v>
      </c>
      <c r="Q82" s="4">
        <v>578</v>
      </c>
      <c r="R82" s="2">
        <v>164500</v>
      </c>
      <c r="T82" s="4">
        <v>447</v>
      </c>
      <c r="U82" s="2">
        <v>190000</v>
      </c>
      <c r="W82" s="4">
        <v>518</v>
      </c>
      <c r="X82" s="2">
        <v>265000</v>
      </c>
      <c r="Z82" s="4">
        <v>939</v>
      </c>
      <c r="AA82" s="2">
        <v>239799</v>
      </c>
      <c r="AF82" s="4">
        <v>1357</v>
      </c>
      <c r="AG82" s="2">
        <v>110000</v>
      </c>
      <c r="AI82" s="4">
        <v>1445</v>
      </c>
      <c r="AJ82" s="2">
        <v>179600</v>
      </c>
      <c r="AR82" s="2">
        <v>280000</v>
      </c>
      <c r="AS82" s="2">
        <v>189000</v>
      </c>
      <c r="AT82" s="2">
        <v>118500</v>
      </c>
      <c r="AU82" s="2">
        <v>119500</v>
      </c>
      <c r="AV82" s="2">
        <v>86000</v>
      </c>
      <c r="AW82" s="2">
        <v>150000</v>
      </c>
      <c r="AY82" s="2">
        <v>105000</v>
      </c>
    </row>
    <row r="83" spans="11:52" x14ac:dyDescent="0.2">
      <c r="K83" s="4">
        <v>1110</v>
      </c>
      <c r="L83" s="2">
        <v>280000</v>
      </c>
      <c r="N83" s="4">
        <v>828</v>
      </c>
      <c r="O83" s="2">
        <v>189000</v>
      </c>
      <c r="Q83" s="4">
        <v>583</v>
      </c>
      <c r="R83" s="2">
        <v>118500</v>
      </c>
      <c r="T83" s="4">
        <v>449</v>
      </c>
      <c r="U83" s="2">
        <v>119500</v>
      </c>
      <c r="W83" s="4">
        <v>529</v>
      </c>
      <c r="X83" s="2">
        <v>86000</v>
      </c>
      <c r="Z83" s="4">
        <v>943</v>
      </c>
      <c r="AA83" s="2">
        <v>150000</v>
      </c>
      <c r="AF83" s="4">
        <v>1371</v>
      </c>
      <c r="AG83" s="2">
        <v>105000</v>
      </c>
      <c r="AR83" s="2">
        <v>184100</v>
      </c>
      <c r="AS83" s="2">
        <v>127000</v>
      </c>
      <c r="AT83" s="2">
        <v>130000</v>
      </c>
      <c r="AU83" s="2">
        <v>120000</v>
      </c>
      <c r="AV83" s="2">
        <v>188000</v>
      </c>
      <c r="AW83" s="2">
        <v>145000</v>
      </c>
      <c r="AY83" s="2">
        <v>165500</v>
      </c>
    </row>
    <row r="84" spans="11:52" x14ac:dyDescent="0.2">
      <c r="K84" s="4">
        <v>1117</v>
      </c>
      <c r="L84" s="2">
        <v>184100</v>
      </c>
      <c r="N84" s="4">
        <v>856</v>
      </c>
      <c r="O84" s="2">
        <v>127000</v>
      </c>
      <c r="Q84" s="4">
        <v>587</v>
      </c>
      <c r="R84" s="2">
        <v>130000</v>
      </c>
      <c r="T84" s="4">
        <v>450</v>
      </c>
      <c r="U84" s="2">
        <v>120000</v>
      </c>
      <c r="W84" s="4">
        <v>537</v>
      </c>
      <c r="X84" s="2">
        <v>188000</v>
      </c>
      <c r="Z84" s="4">
        <v>956</v>
      </c>
      <c r="AA84" s="2">
        <v>145000</v>
      </c>
      <c r="AF84" s="4">
        <v>1372</v>
      </c>
      <c r="AG84" s="2">
        <v>165500</v>
      </c>
      <c r="AR84" s="2">
        <v>171900</v>
      </c>
      <c r="AS84" s="2">
        <v>131500</v>
      </c>
      <c r="AT84" s="2">
        <v>140000</v>
      </c>
      <c r="AU84" s="2">
        <v>110000</v>
      </c>
      <c r="AV84" s="2">
        <v>158000</v>
      </c>
      <c r="AW84" s="2">
        <v>85500</v>
      </c>
      <c r="AY84" s="2">
        <v>157000</v>
      </c>
    </row>
    <row r="85" spans="11:52" x14ac:dyDescent="0.2">
      <c r="K85" s="4">
        <v>1173</v>
      </c>
      <c r="L85" s="2">
        <v>171900</v>
      </c>
      <c r="N85" s="4">
        <v>862</v>
      </c>
      <c r="O85" s="2">
        <v>131500</v>
      </c>
      <c r="Q85" s="4">
        <v>594</v>
      </c>
      <c r="R85" s="2">
        <v>140000</v>
      </c>
      <c r="T85" s="4">
        <v>451</v>
      </c>
      <c r="U85" s="2">
        <v>110000</v>
      </c>
      <c r="W85" s="4">
        <v>539</v>
      </c>
      <c r="X85" s="2">
        <v>158000</v>
      </c>
      <c r="Z85" s="4">
        <v>977</v>
      </c>
      <c r="AA85" s="2">
        <v>85500</v>
      </c>
      <c r="AF85" s="4">
        <v>1383</v>
      </c>
      <c r="AG85" s="2">
        <v>157000</v>
      </c>
      <c r="AR85" s="2">
        <v>200500</v>
      </c>
      <c r="AS85" s="2">
        <v>187500</v>
      </c>
      <c r="AT85" s="2">
        <v>313000</v>
      </c>
      <c r="AU85" s="2">
        <v>210000</v>
      </c>
      <c r="AV85" s="2">
        <v>255500</v>
      </c>
      <c r="AW85" s="2">
        <v>126000</v>
      </c>
      <c r="AY85" s="2">
        <v>105000</v>
      </c>
    </row>
    <row r="86" spans="11:52" x14ac:dyDescent="0.2">
      <c r="K86" s="4">
        <v>1174</v>
      </c>
      <c r="L86" s="2">
        <v>200500</v>
      </c>
      <c r="N86" s="4">
        <v>882</v>
      </c>
      <c r="O86" s="2">
        <v>187500</v>
      </c>
      <c r="Q86" s="4">
        <v>611</v>
      </c>
      <c r="R86" s="2">
        <v>313000</v>
      </c>
      <c r="T86" s="4">
        <v>454</v>
      </c>
      <c r="U86" s="2">
        <v>210000</v>
      </c>
      <c r="W86" s="4">
        <v>553</v>
      </c>
      <c r="X86" s="2">
        <v>255500</v>
      </c>
      <c r="Z86" s="4">
        <v>985</v>
      </c>
      <c r="AA86" s="2">
        <v>126000</v>
      </c>
      <c r="AF86" s="4">
        <v>1385</v>
      </c>
      <c r="AG86" s="2">
        <v>105000</v>
      </c>
      <c r="AR86" s="2">
        <v>104900</v>
      </c>
      <c r="AS86" s="2">
        <v>135500</v>
      </c>
      <c r="AT86" s="2">
        <v>75500</v>
      </c>
      <c r="AU86" s="2">
        <v>161000</v>
      </c>
      <c r="AV86" s="2">
        <v>108000</v>
      </c>
      <c r="AW86" s="2">
        <v>125000</v>
      </c>
      <c r="AY86" s="2">
        <v>377500</v>
      </c>
    </row>
    <row r="87" spans="11:52" x14ac:dyDescent="0.2">
      <c r="K87" s="4">
        <v>1186</v>
      </c>
      <c r="L87" s="2">
        <v>104900</v>
      </c>
      <c r="N87" s="4">
        <v>888</v>
      </c>
      <c r="O87" s="2">
        <v>135500</v>
      </c>
      <c r="Q87" s="4">
        <v>615</v>
      </c>
      <c r="R87" s="2">
        <v>75500</v>
      </c>
      <c r="T87" s="4">
        <v>459</v>
      </c>
      <c r="U87" s="2">
        <v>161000</v>
      </c>
      <c r="W87" s="4">
        <v>563</v>
      </c>
      <c r="X87" s="2">
        <v>108000</v>
      </c>
      <c r="Z87" s="4">
        <v>986</v>
      </c>
      <c r="AA87" s="2">
        <v>125000</v>
      </c>
      <c r="AF87" s="4">
        <v>1389</v>
      </c>
      <c r="AG87" s="2">
        <v>377500</v>
      </c>
      <c r="AR87" s="2">
        <v>168000</v>
      </c>
      <c r="AS87" s="2">
        <v>106500</v>
      </c>
      <c r="AT87" s="2">
        <v>137500</v>
      </c>
      <c r="AU87" s="2">
        <v>146500</v>
      </c>
      <c r="AV87" s="2">
        <v>185000</v>
      </c>
      <c r="AW87" s="2">
        <v>197000</v>
      </c>
      <c r="AY87" s="2">
        <v>246578</v>
      </c>
    </row>
    <row r="88" spans="11:52" x14ac:dyDescent="0.2">
      <c r="K88" s="4">
        <v>1191</v>
      </c>
      <c r="L88" s="2">
        <v>168000</v>
      </c>
      <c r="N88" s="4">
        <v>897</v>
      </c>
      <c r="O88" s="2">
        <v>106500</v>
      </c>
      <c r="Q88" s="4">
        <v>616</v>
      </c>
      <c r="R88" s="2">
        <v>137500</v>
      </c>
      <c r="T88" s="4">
        <v>468</v>
      </c>
      <c r="U88" s="2">
        <v>146500</v>
      </c>
      <c r="W88" s="4">
        <v>564</v>
      </c>
      <c r="X88" s="2">
        <v>185000</v>
      </c>
      <c r="Z88" s="4">
        <v>990</v>
      </c>
      <c r="AA88" s="2">
        <v>197000</v>
      </c>
      <c r="AF88" s="4">
        <v>1395</v>
      </c>
      <c r="AG88" s="2">
        <v>246578</v>
      </c>
      <c r="AR88" s="2">
        <v>158000</v>
      </c>
      <c r="AS88" s="2">
        <v>135000</v>
      </c>
      <c r="AT88" s="2">
        <v>85000</v>
      </c>
      <c r="AU88" s="2">
        <v>187000</v>
      </c>
      <c r="AV88" s="2">
        <v>268000</v>
      </c>
      <c r="AW88" s="2">
        <v>173900</v>
      </c>
      <c r="AY88" s="2">
        <v>137450</v>
      </c>
    </row>
    <row r="89" spans="11:52" x14ac:dyDescent="0.2">
      <c r="K89" s="4">
        <v>1195</v>
      </c>
      <c r="L89" s="2">
        <v>158000</v>
      </c>
      <c r="N89" s="4">
        <v>918</v>
      </c>
      <c r="O89" s="2">
        <v>135000</v>
      </c>
      <c r="Q89" s="4">
        <v>639</v>
      </c>
      <c r="R89" s="2">
        <v>85000</v>
      </c>
      <c r="T89" s="4">
        <v>470</v>
      </c>
      <c r="U89" s="2">
        <v>187000</v>
      </c>
      <c r="W89" s="4">
        <v>565</v>
      </c>
      <c r="X89" s="2">
        <v>268000</v>
      </c>
      <c r="Z89" s="4">
        <v>994</v>
      </c>
      <c r="AA89" s="2">
        <v>173900</v>
      </c>
      <c r="AF89" s="4">
        <v>1400</v>
      </c>
      <c r="AG89" s="2">
        <v>137450</v>
      </c>
      <c r="AR89" s="2">
        <v>197900</v>
      </c>
      <c r="AS89" s="2">
        <v>176000</v>
      </c>
      <c r="AT89" s="2">
        <v>226000</v>
      </c>
      <c r="AU89" s="2">
        <v>212000</v>
      </c>
      <c r="AV89" s="2">
        <v>224500</v>
      </c>
      <c r="AW89" s="2">
        <v>121600</v>
      </c>
      <c r="AY89" s="2">
        <v>142000</v>
      </c>
    </row>
    <row r="90" spans="11:52" x14ac:dyDescent="0.2">
      <c r="K90" s="4">
        <v>1202</v>
      </c>
      <c r="L90" s="2">
        <v>197900</v>
      </c>
      <c r="N90" s="4">
        <v>928</v>
      </c>
      <c r="O90" s="2">
        <v>176000</v>
      </c>
      <c r="Q90" s="4">
        <v>642</v>
      </c>
      <c r="R90" s="2">
        <v>226000</v>
      </c>
      <c r="T90" s="4">
        <v>471</v>
      </c>
      <c r="U90" s="2">
        <v>212000</v>
      </c>
      <c r="W90" s="4">
        <v>573</v>
      </c>
      <c r="X90" s="2">
        <v>224500</v>
      </c>
      <c r="Z90" s="4">
        <v>996</v>
      </c>
      <c r="AA90" s="2">
        <v>121600</v>
      </c>
      <c r="AF90" s="4">
        <v>1426</v>
      </c>
      <c r="AG90" s="2">
        <v>142000</v>
      </c>
      <c r="AR90" s="2">
        <v>101800</v>
      </c>
      <c r="AS90" s="2">
        <v>133900</v>
      </c>
      <c r="AT90" s="2">
        <v>205950</v>
      </c>
      <c r="AU90" s="2">
        <v>148000</v>
      </c>
      <c r="AV90" s="2">
        <v>325000</v>
      </c>
      <c r="AW90" s="2">
        <v>88000</v>
      </c>
      <c r="AY90" s="2">
        <v>143750</v>
      </c>
    </row>
    <row r="91" spans="11:52" x14ac:dyDescent="0.2">
      <c r="K91" s="4">
        <v>1233</v>
      </c>
      <c r="L91" s="2">
        <v>101800</v>
      </c>
      <c r="N91" s="4">
        <v>953</v>
      </c>
      <c r="O91" s="2">
        <v>133900</v>
      </c>
      <c r="Q91" s="4">
        <v>651</v>
      </c>
      <c r="R91" s="2">
        <v>205950</v>
      </c>
      <c r="T91" s="4">
        <v>473</v>
      </c>
      <c r="U91" s="2">
        <v>148000</v>
      </c>
      <c r="W91" s="4">
        <v>584</v>
      </c>
      <c r="X91" s="2">
        <v>325000</v>
      </c>
      <c r="Z91" s="4">
        <v>1008</v>
      </c>
      <c r="AA91" s="2">
        <v>88000</v>
      </c>
      <c r="AF91" s="4">
        <v>1432</v>
      </c>
      <c r="AG91" s="2">
        <v>143750</v>
      </c>
      <c r="AR91" s="2">
        <v>142500</v>
      </c>
      <c r="AS91" s="2">
        <v>132000</v>
      </c>
      <c r="AT91" s="2">
        <v>87000</v>
      </c>
      <c r="AU91" s="2">
        <v>155000</v>
      </c>
      <c r="AV91" s="2">
        <v>133000</v>
      </c>
      <c r="AW91" s="2">
        <v>135000</v>
      </c>
      <c r="AY91" s="2">
        <v>185000</v>
      </c>
    </row>
    <row r="92" spans="11:52" x14ac:dyDescent="0.2">
      <c r="K92" s="4">
        <v>1239</v>
      </c>
      <c r="L92" s="2">
        <v>142500</v>
      </c>
      <c r="N92" s="4">
        <v>958</v>
      </c>
      <c r="O92" s="2">
        <v>132000</v>
      </c>
      <c r="Q92" s="4">
        <v>677</v>
      </c>
      <c r="R92" s="2">
        <v>87000</v>
      </c>
      <c r="T92" s="4">
        <v>483</v>
      </c>
      <c r="U92" s="2">
        <v>155000</v>
      </c>
      <c r="W92" s="4">
        <v>585</v>
      </c>
      <c r="X92" s="2">
        <v>133000</v>
      </c>
      <c r="Z92" s="4">
        <v>1011</v>
      </c>
      <c r="AA92" s="2">
        <v>135000</v>
      </c>
      <c r="AF92" s="4">
        <v>1455</v>
      </c>
      <c r="AG92" s="2">
        <v>185000</v>
      </c>
      <c r="AR92" s="2">
        <v>186500</v>
      </c>
      <c r="AS92" s="2">
        <v>99500</v>
      </c>
      <c r="AT92" s="2">
        <v>109500</v>
      </c>
      <c r="AU92" s="2">
        <v>156000</v>
      </c>
      <c r="AV92" s="2">
        <v>137000</v>
      </c>
      <c r="AW92" s="2">
        <v>165000</v>
      </c>
    </row>
    <row r="93" spans="11:52" x14ac:dyDescent="0.2">
      <c r="K93" s="4">
        <v>1247</v>
      </c>
      <c r="L93" s="2">
        <v>186500</v>
      </c>
      <c r="N93" s="4">
        <v>973</v>
      </c>
      <c r="O93" s="2">
        <v>99500</v>
      </c>
      <c r="Q93" s="4">
        <v>678</v>
      </c>
      <c r="R93" s="2">
        <v>109500</v>
      </c>
      <c r="T93" s="4">
        <v>487</v>
      </c>
      <c r="U93" s="2">
        <v>156000</v>
      </c>
      <c r="W93" s="4">
        <v>588</v>
      </c>
      <c r="X93" s="2">
        <v>137000</v>
      </c>
      <c r="Z93" s="4">
        <v>1013</v>
      </c>
      <c r="AA93" s="2">
        <v>165000</v>
      </c>
      <c r="AR93" s="2">
        <v>171750</v>
      </c>
      <c r="AS93" s="2">
        <v>165000</v>
      </c>
      <c r="AT93" s="2">
        <v>143000</v>
      </c>
      <c r="AU93" s="2">
        <v>115000</v>
      </c>
      <c r="AV93" s="2">
        <v>151000</v>
      </c>
      <c r="AW93" s="2">
        <v>187500</v>
      </c>
    </row>
    <row r="94" spans="11:52" x14ac:dyDescent="0.2">
      <c r="K94" s="4">
        <v>1252</v>
      </c>
      <c r="L94" s="2">
        <v>171750</v>
      </c>
      <c r="N94" s="4">
        <v>976</v>
      </c>
      <c r="O94" s="2">
        <v>165000</v>
      </c>
      <c r="Q94" s="4">
        <v>681</v>
      </c>
      <c r="R94" s="2">
        <v>143000</v>
      </c>
      <c r="T94" s="4">
        <v>491</v>
      </c>
      <c r="U94" s="2">
        <v>115000</v>
      </c>
      <c r="W94" s="4">
        <v>600</v>
      </c>
      <c r="X94" s="2">
        <v>151000</v>
      </c>
      <c r="Z94" s="4">
        <v>1018</v>
      </c>
      <c r="AA94" s="2">
        <v>187500</v>
      </c>
      <c r="AR94" s="2">
        <v>183900</v>
      </c>
      <c r="AS94" s="2">
        <v>395192</v>
      </c>
      <c r="AT94" s="2">
        <v>141000</v>
      </c>
      <c r="AU94" s="2">
        <v>155000</v>
      </c>
      <c r="AV94" s="2">
        <v>148000</v>
      </c>
      <c r="AW94" s="2">
        <v>197000</v>
      </c>
    </row>
    <row r="95" spans="11:52" x14ac:dyDescent="0.2">
      <c r="K95" s="4">
        <v>1266</v>
      </c>
      <c r="L95" s="2">
        <v>183900</v>
      </c>
      <c r="N95" s="4">
        <v>988</v>
      </c>
      <c r="O95" s="2">
        <v>395192</v>
      </c>
      <c r="Q95" s="4">
        <v>691</v>
      </c>
      <c r="R95" s="2">
        <v>141000</v>
      </c>
      <c r="T95" s="4">
        <v>494</v>
      </c>
      <c r="U95" s="2">
        <v>155000</v>
      </c>
      <c r="W95" s="4">
        <v>612</v>
      </c>
      <c r="X95" s="2">
        <v>148000</v>
      </c>
      <c r="Z95" s="4">
        <v>1032</v>
      </c>
      <c r="AA95" s="2">
        <v>197000</v>
      </c>
      <c r="AR95" s="2">
        <v>237000</v>
      </c>
      <c r="AS95" s="2">
        <v>240000</v>
      </c>
      <c r="AT95" s="2">
        <v>312500</v>
      </c>
      <c r="AU95" s="2">
        <v>184000</v>
      </c>
      <c r="AV95" s="2">
        <v>314813</v>
      </c>
      <c r="AW95" s="2">
        <v>196000</v>
      </c>
    </row>
    <row r="96" spans="11:52" x14ac:dyDescent="0.2">
      <c r="K96" s="4">
        <v>1279</v>
      </c>
      <c r="L96" s="2">
        <v>237000</v>
      </c>
      <c r="N96" s="4">
        <v>1009</v>
      </c>
      <c r="O96" s="2">
        <v>240000</v>
      </c>
      <c r="Q96" s="4">
        <v>701</v>
      </c>
      <c r="R96" s="2">
        <v>312500</v>
      </c>
      <c r="T96" s="4">
        <v>498</v>
      </c>
      <c r="U96" s="2">
        <v>184000</v>
      </c>
      <c r="W96" s="4">
        <v>619</v>
      </c>
      <c r="X96" s="2">
        <v>314813</v>
      </c>
      <c r="Z96" s="4">
        <v>1043</v>
      </c>
      <c r="AA96" s="2">
        <v>196000</v>
      </c>
      <c r="AR96" s="2">
        <v>227000</v>
      </c>
      <c r="AS96" s="2">
        <v>213490</v>
      </c>
      <c r="AT96" s="2">
        <v>140000</v>
      </c>
      <c r="AU96" s="2">
        <v>130000</v>
      </c>
      <c r="AV96" s="2">
        <v>135000</v>
      </c>
      <c r="AW96" s="2">
        <v>176485</v>
      </c>
    </row>
    <row r="97" spans="11:49" x14ac:dyDescent="0.2">
      <c r="K97" s="4">
        <v>1281</v>
      </c>
      <c r="L97" s="2">
        <v>227000</v>
      </c>
      <c r="N97" s="4">
        <v>1020</v>
      </c>
      <c r="O97" s="2">
        <v>213490</v>
      </c>
      <c r="Q97" s="4">
        <v>704</v>
      </c>
      <c r="R97" s="2">
        <v>140000</v>
      </c>
      <c r="T97" s="4">
        <v>499</v>
      </c>
      <c r="U97" s="2">
        <v>130000</v>
      </c>
      <c r="W97" s="4">
        <v>623</v>
      </c>
      <c r="X97" s="2">
        <v>135000</v>
      </c>
      <c r="Z97" s="4">
        <v>1051</v>
      </c>
      <c r="AA97" s="2">
        <v>176485</v>
      </c>
      <c r="AR97" s="2">
        <v>169000</v>
      </c>
      <c r="AS97" s="2">
        <v>167500</v>
      </c>
      <c r="AT97" s="2">
        <v>213000</v>
      </c>
      <c r="AU97" s="2">
        <v>120000</v>
      </c>
      <c r="AV97" s="2">
        <v>139400</v>
      </c>
      <c r="AW97" s="2">
        <v>81000</v>
      </c>
    </row>
    <row r="98" spans="11:49" x14ac:dyDescent="0.2">
      <c r="K98" s="4">
        <v>1285</v>
      </c>
      <c r="L98" s="2">
        <v>169000</v>
      </c>
      <c r="N98" s="4">
        <v>1027</v>
      </c>
      <c r="O98" s="2">
        <v>167500</v>
      </c>
      <c r="Q98" s="4">
        <v>705</v>
      </c>
      <c r="R98" s="2">
        <v>213000</v>
      </c>
      <c r="T98" s="4">
        <v>500</v>
      </c>
      <c r="U98" s="2">
        <v>120000</v>
      </c>
      <c r="W98" s="4">
        <v>634</v>
      </c>
      <c r="X98" s="2">
        <v>139400</v>
      </c>
      <c r="Z98" s="4">
        <v>1062</v>
      </c>
      <c r="AA98" s="2">
        <v>81000</v>
      </c>
      <c r="AR98" s="2">
        <v>162900</v>
      </c>
      <c r="AS98" s="2">
        <v>293077</v>
      </c>
      <c r="AT98" s="2">
        <v>129000</v>
      </c>
      <c r="AU98" s="2">
        <v>147000</v>
      </c>
      <c r="AV98" s="2">
        <v>345000</v>
      </c>
      <c r="AW98" s="2">
        <v>91500</v>
      </c>
    </row>
    <row r="99" spans="11:49" x14ac:dyDescent="0.2">
      <c r="K99" s="4">
        <v>1294</v>
      </c>
      <c r="L99" s="2">
        <v>162900</v>
      </c>
      <c r="N99" s="4">
        <v>1028</v>
      </c>
      <c r="O99" s="2">
        <v>293077</v>
      </c>
      <c r="Q99" s="4">
        <v>714</v>
      </c>
      <c r="R99" s="2">
        <v>129000</v>
      </c>
      <c r="T99" s="4">
        <v>505</v>
      </c>
      <c r="U99" s="2">
        <v>147000</v>
      </c>
      <c r="W99" s="4">
        <v>643</v>
      </c>
      <c r="X99" s="2">
        <v>345000</v>
      </c>
      <c r="Z99" s="4">
        <v>1073</v>
      </c>
      <c r="AA99" s="2">
        <v>91500</v>
      </c>
      <c r="AR99" s="2">
        <v>52500</v>
      </c>
      <c r="AS99" s="2">
        <v>105000</v>
      </c>
      <c r="AT99" s="2">
        <v>128500</v>
      </c>
      <c r="AU99" s="2">
        <v>164900</v>
      </c>
      <c r="AV99" s="2">
        <v>98300</v>
      </c>
      <c r="AW99" s="2">
        <v>117000</v>
      </c>
    </row>
    <row r="100" spans="11:49" x14ac:dyDescent="0.2">
      <c r="K100" s="4">
        <v>1338</v>
      </c>
      <c r="L100" s="2">
        <v>52500</v>
      </c>
      <c r="N100" s="4">
        <v>1029</v>
      </c>
      <c r="O100" s="2">
        <v>105000</v>
      </c>
      <c r="Q100" s="4">
        <v>720</v>
      </c>
      <c r="R100" s="2">
        <v>128500</v>
      </c>
      <c r="T100" s="4">
        <v>511</v>
      </c>
      <c r="U100" s="2">
        <v>164900</v>
      </c>
      <c r="W100" s="4">
        <v>647</v>
      </c>
      <c r="X100" s="2">
        <v>98300</v>
      </c>
      <c r="Z100" s="4">
        <v>1115</v>
      </c>
      <c r="AA100" s="2">
        <v>117000</v>
      </c>
      <c r="AR100" s="2">
        <v>177000</v>
      </c>
      <c r="AS100" s="2">
        <v>80000</v>
      </c>
      <c r="AT100" s="2">
        <v>143000</v>
      </c>
      <c r="AU100" s="2">
        <v>134000</v>
      </c>
      <c r="AV100" s="2">
        <v>191000</v>
      </c>
      <c r="AW100" s="2">
        <v>140000</v>
      </c>
    </row>
    <row r="101" spans="11:49" x14ac:dyDescent="0.2">
      <c r="K101" s="4">
        <v>1344</v>
      </c>
      <c r="L101" s="2">
        <v>177000</v>
      </c>
      <c r="N101" s="4">
        <v>1040</v>
      </c>
      <c r="O101" s="2">
        <v>80000</v>
      </c>
      <c r="Q101" s="4">
        <v>722</v>
      </c>
      <c r="R101" s="2">
        <v>143000</v>
      </c>
      <c r="T101" s="4">
        <v>514</v>
      </c>
      <c r="U101" s="2">
        <v>134000</v>
      </c>
      <c r="W101" s="4">
        <v>653</v>
      </c>
      <c r="X101" s="2">
        <v>191000</v>
      </c>
      <c r="Z101" s="4">
        <v>1130</v>
      </c>
      <c r="AA101" s="2">
        <v>140000</v>
      </c>
      <c r="AR101" s="2">
        <v>171000</v>
      </c>
      <c r="AS101" s="2">
        <v>84900</v>
      </c>
      <c r="AT101" s="2">
        <v>135000</v>
      </c>
      <c r="AU101" s="2">
        <v>96500</v>
      </c>
      <c r="AV101" s="2">
        <v>402000</v>
      </c>
      <c r="AW101" s="2">
        <v>169000</v>
      </c>
    </row>
    <row r="102" spans="11:49" x14ac:dyDescent="0.2">
      <c r="K102" s="4">
        <v>1352</v>
      </c>
      <c r="L102" s="2">
        <v>171000</v>
      </c>
      <c r="N102" s="4">
        <v>1050</v>
      </c>
      <c r="O102" s="2">
        <v>84900</v>
      </c>
      <c r="Q102" s="4">
        <v>724</v>
      </c>
      <c r="R102" s="2">
        <v>135000</v>
      </c>
      <c r="T102" s="4">
        <v>515</v>
      </c>
      <c r="U102" s="2">
        <v>96500</v>
      </c>
      <c r="W102" s="4">
        <v>662</v>
      </c>
      <c r="X102" s="2">
        <v>402000</v>
      </c>
      <c r="Z102" s="4">
        <v>1135</v>
      </c>
      <c r="AA102" s="2">
        <v>169000</v>
      </c>
      <c r="AR102" s="2">
        <v>410000</v>
      </c>
      <c r="AS102" s="2">
        <v>213500</v>
      </c>
      <c r="AT102" s="2">
        <v>187500</v>
      </c>
      <c r="AU102" s="2">
        <v>234000</v>
      </c>
      <c r="AV102" s="2">
        <v>110000</v>
      </c>
      <c r="AW102" s="2">
        <v>149000</v>
      </c>
    </row>
    <row r="103" spans="11:49" x14ac:dyDescent="0.2">
      <c r="K103" s="4">
        <v>1354</v>
      </c>
      <c r="L103" s="2">
        <v>410000</v>
      </c>
      <c r="N103" s="4">
        <v>1061</v>
      </c>
      <c r="O103" s="2">
        <v>213500</v>
      </c>
      <c r="Q103" s="4">
        <v>732</v>
      </c>
      <c r="R103" s="2">
        <v>187500</v>
      </c>
      <c r="T103" s="4">
        <v>520</v>
      </c>
      <c r="U103" s="2">
        <v>234000</v>
      </c>
      <c r="W103" s="4">
        <v>663</v>
      </c>
      <c r="X103" s="2">
        <v>110000</v>
      </c>
      <c r="Z103" s="4">
        <v>1146</v>
      </c>
      <c r="AA103" s="2">
        <v>149000</v>
      </c>
      <c r="AR103" s="2">
        <v>156932</v>
      </c>
      <c r="AS103" s="2">
        <v>328000</v>
      </c>
      <c r="AT103" s="2">
        <v>108000</v>
      </c>
      <c r="AU103" s="2">
        <v>132000</v>
      </c>
      <c r="AV103" s="2">
        <v>137500</v>
      </c>
      <c r="AW103" s="2">
        <v>116900</v>
      </c>
    </row>
    <row r="104" spans="11:49" x14ac:dyDescent="0.2">
      <c r="K104" s="4">
        <v>1364</v>
      </c>
      <c r="L104" s="2">
        <v>156932</v>
      </c>
      <c r="N104" s="4">
        <v>1066</v>
      </c>
      <c r="O104" s="2">
        <v>328000</v>
      </c>
      <c r="Q104" s="4">
        <v>735</v>
      </c>
      <c r="R104" s="2">
        <v>108000</v>
      </c>
      <c r="T104" s="4">
        <v>527</v>
      </c>
      <c r="U104" s="2">
        <v>132000</v>
      </c>
      <c r="W104" s="4">
        <v>670</v>
      </c>
      <c r="X104" s="2">
        <v>137500</v>
      </c>
      <c r="Z104" s="4">
        <v>1149</v>
      </c>
      <c r="AA104" s="2">
        <v>116900</v>
      </c>
      <c r="AR104" s="2">
        <v>466500</v>
      </c>
      <c r="AS104" s="2">
        <v>170000</v>
      </c>
      <c r="AT104" s="2">
        <v>132000</v>
      </c>
      <c r="AU104" s="2">
        <v>128000</v>
      </c>
      <c r="AV104" s="2">
        <v>103600</v>
      </c>
      <c r="AW104" s="2">
        <v>95000</v>
      </c>
    </row>
    <row r="105" spans="11:49" x14ac:dyDescent="0.2">
      <c r="K105" s="4">
        <v>1374</v>
      </c>
      <c r="L105" s="2">
        <v>466500</v>
      </c>
      <c r="N105" s="4">
        <v>1077</v>
      </c>
      <c r="O105" s="2">
        <v>170000</v>
      </c>
      <c r="Q105" s="4">
        <v>741</v>
      </c>
      <c r="R105" s="2">
        <v>132000</v>
      </c>
      <c r="T105" s="4">
        <v>532</v>
      </c>
      <c r="U105" s="2">
        <v>128000</v>
      </c>
      <c r="W105" s="4">
        <v>672</v>
      </c>
      <c r="X105" s="2">
        <v>103600</v>
      </c>
      <c r="Z105" s="4">
        <v>1187</v>
      </c>
      <c r="AA105" s="2">
        <v>95000</v>
      </c>
      <c r="AR105" s="2">
        <v>131000</v>
      </c>
      <c r="AS105" s="2">
        <v>126000</v>
      </c>
      <c r="AT105" s="2">
        <v>142000</v>
      </c>
      <c r="AU105" s="2">
        <v>248000</v>
      </c>
      <c r="AV105" s="2">
        <v>140000</v>
      </c>
      <c r="AW105" s="2">
        <v>113000</v>
      </c>
    </row>
    <row r="106" spans="11:49" x14ac:dyDescent="0.2">
      <c r="K106" s="4">
        <v>1390</v>
      </c>
      <c r="L106" s="2">
        <v>131000</v>
      </c>
      <c r="N106" s="4">
        <v>1080</v>
      </c>
      <c r="O106" s="2">
        <v>126000</v>
      </c>
      <c r="Q106" s="4">
        <v>742</v>
      </c>
      <c r="R106" s="2">
        <v>142000</v>
      </c>
      <c r="T106" s="4">
        <v>542</v>
      </c>
      <c r="U106" s="2">
        <v>248000</v>
      </c>
      <c r="W106" s="4">
        <v>675</v>
      </c>
      <c r="X106" s="2">
        <v>140000</v>
      </c>
      <c r="Z106" s="4">
        <v>1213</v>
      </c>
      <c r="AA106" s="2">
        <v>113000</v>
      </c>
      <c r="AR106" s="2">
        <v>133000</v>
      </c>
      <c r="AS106" s="2">
        <v>147000</v>
      </c>
      <c r="AT106" s="2">
        <v>265979</v>
      </c>
      <c r="AU106" s="2">
        <v>213250</v>
      </c>
      <c r="AV106" s="2">
        <v>372500</v>
      </c>
      <c r="AW106" s="2">
        <v>134000</v>
      </c>
    </row>
    <row r="107" spans="11:49" x14ac:dyDescent="0.2">
      <c r="K107" s="4">
        <v>1407</v>
      </c>
      <c r="L107" s="2">
        <v>133000</v>
      </c>
      <c r="N107" s="4">
        <v>1086</v>
      </c>
      <c r="O107" s="2">
        <v>147000</v>
      </c>
      <c r="Q107" s="4">
        <v>748</v>
      </c>
      <c r="R107" s="2">
        <v>265979</v>
      </c>
      <c r="T107" s="4">
        <v>543</v>
      </c>
      <c r="U107" s="2">
        <v>213250</v>
      </c>
      <c r="W107" s="4">
        <v>679</v>
      </c>
      <c r="X107" s="2">
        <v>372500</v>
      </c>
      <c r="Z107" s="4">
        <v>1222</v>
      </c>
      <c r="AA107" s="2">
        <v>134000</v>
      </c>
      <c r="AR107" s="2">
        <v>112000</v>
      </c>
      <c r="AS107" s="2">
        <v>137500</v>
      </c>
      <c r="AT107" s="2">
        <v>135000</v>
      </c>
      <c r="AU107" s="2">
        <v>133000</v>
      </c>
      <c r="AV107" s="2">
        <v>159434</v>
      </c>
      <c r="AW107" s="2">
        <v>127000</v>
      </c>
    </row>
    <row r="108" spans="11:49" x14ac:dyDescent="0.2">
      <c r="K108" s="4">
        <v>1408</v>
      </c>
      <c r="L108" s="2">
        <v>112000</v>
      </c>
      <c r="N108" s="4">
        <v>1089</v>
      </c>
      <c r="O108" s="2">
        <v>137500</v>
      </c>
      <c r="Q108" s="4">
        <v>780</v>
      </c>
      <c r="R108" s="2">
        <v>135000</v>
      </c>
      <c r="T108" s="4">
        <v>544</v>
      </c>
      <c r="U108" s="2">
        <v>133000</v>
      </c>
      <c r="W108" s="4">
        <v>682</v>
      </c>
      <c r="X108" s="2">
        <v>159434</v>
      </c>
      <c r="Z108" s="4">
        <v>1230</v>
      </c>
      <c r="AA108" s="2">
        <v>127000</v>
      </c>
      <c r="AR108" s="2">
        <v>136500</v>
      </c>
      <c r="AS108" s="2">
        <v>197000</v>
      </c>
      <c r="AT108" s="2">
        <v>146800</v>
      </c>
      <c r="AU108" s="2">
        <v>125000</v>
      </c>
      <c r="AV108" s="2">
        <v>285000</v>
      </c>
      <c r="AW108" s="2">
        <v>190000</v>
      </c>
    </row>
    <row r="109" spans="11:49" x14ac:dyDescent="0.2">
      <c r="K109" s="4">
        <v>1423</v>
      </c>
      <c r="L109" s="2">
        <v>136500</v>
      </c>
      <c r="N109" s="4">
        <v>1090</v>
      </c>
      <c r="O109" s="2">
        <v>197000</v>
      </c>
      <c r="Q109" s="4">
        <v>792</v>
      </c>
      <c r="R109" s="2">
        <v>146800</v>
      </c>
      <c r="T109" s="4">
        <v>549</v>
      </c>
      <c r="U109" s="2">
        <v>125000</v>
      </c>
      <c r="W109" s="4">
        <v>684</v>
      </c>
      <c r="X109" s="2">
        <v>285000</v>
      </c>
      <c r="Z109" s="4">
        <v>1231</v>
      </c>
      <c r="AA109" s="2">
        <v>190000</v>
      </c>
      <c r="AS109" s="2">
        <v>157000</v>
      </c>
      <c r="AT109" s="2">
        <v>200000</v>
      </c>
      <c r="AU109" s="2">
        <v>112500</v>
      </c>
      <c r="AV109" s="2">
        <v>176000</v>
      </c>
      <c r="AW109" s="2">
        <v>301500</v>
      </c>
    </row>
    <row r="110" spans="11:49" x14ac:dyDescent="0.2">
      <c r="N110" s="4">
        <v>1100</v>
      </c>
      <c r="O110" s="2">
        <v>157000</v>
      </c>
      <c r="Q110" s="4">
        <v>801</v>
      </c>
      <c r="R110" s="2">
        <v>200000</v>
      </c>
      <c r="T110" s="4">
        <v>552</v>
      </c>
      <c r="U110" s="2">
        <v>112500</v>
      </c>
      <c r="W110" s="4">
        <v>696</v>
      </c>
      <c r="X110" s="2">
        <v>176000</v>
      </c>
      <c r="Z110" s="4">
        <v>1257</v>
      </c>
      <c r="AA110" s="2">
        <v>301500</v>
      </c>
      <c r="AS110" s="2">
        <v>135000</v>
      </c>
      <c r="AT110" s="2">
        <v>223500</v>
      </c>
      <c r="AU110" s="2">
        <v>325000</v>
      </c>
      <c r="AV110" s="2">
        <v>196000</v>
      </c>
      <c r="AW110" s="2">
        <v>181000</v>
      </c>
    </row>
    <row r="111" spans="11:49" x14ac:dyDescent="0.2">
      <c r="N111" s="4">
        <v>1103</v>
      </c>
      <c r="O111" s="2">
        <v>135000</v>
      </c>
      <c r="Q111" s="4">
        <v>808</v>
      </c>
      <c r="R111" s="2">
        <v>223500</v>
      </c>
      <c r="T111" s="4">
        <v>567</v>
      </c>
      <c r="U111" s="2">
        <v>325000</v>
      </c>
      <c r="W111" s="4">
        <v>700</v>
      </c>
      <c r="X111" s="2">
        <v>196000</v>
      </c>
      <c r="Z111" s="4">
        <v>1265</v>
      </c>
      <c r="AA111" s="2">
        <v>181000</v>
      </c>
      <c r="AS111" s="2">
        <v>106000</v>
      </c>
      <c r="AT111" s="2">
        <v>224900</v>
      </c>
      <c r="AU111" s="2">
        <v>181900</v>
      </c>
      <c r="AV111" s="2">
        <v>140000</v>
      </c>
      <c r="AW111" s="2">
        <v>185750</v>
      </c>
    </row>
    <row r="112" spans="11:49" x14ac:dyDescent="0.2">
      <c r="N112" s="4">
        <v>1105</v>
      </c>
      <c r="O112" s="2">
        <v>106000</v>
      </c>
      <c r="Q112" s="4">
        <v>816</v>
      </c>
      <c r="R112" s="2">
        <v>224900</v>
      </c>
      <c r="T112" s="4">
        <v>581</v>
      </c>
      <c r="U112" s="2">
        <v>181900</v>
      </c>
      <c r="W112" s="4">
        <v>702</v>
      </c>
      <c r="X112" s="2">
        <v>140000</v>
      </c>
      <c r="Z112" s="4">
        <v>1272</v>
      </c>
      <c r="AA112" s="2">
        <v>185750</v>
      </c>
      <c r="AS112" s="2">
        <v>325000</v>
      </c>
      <c r="AT112" s="2">
        <v>109500</v>
      </c>
      <c r="AU112" s="2">
        <v>143000</v>
      </c>
      <c r="AV112" s="2">
        <v>361919</v>
      </c>
      <c r="AW112" s="2">
        <v>275000</v>
      </c>
    </row>
    <row r="113" spans="14:49" x14ac:dyDescent="0.2">
      <c r="N113" s="4">
        <v>1106</v>
      </c>
      <c r="O113" s="2">
        <v>325000</v>
      </c>
      <c r="Q113" s="4">
        <v>827</v>
      </c>
      <c r="R113" s="2">
        <v>109500</v>
      </c>
      <c r="T113" s="4">
        <v>589</v>
      </c>
      <c r="U113" s="2">
        <v>143000</v>
      </c>
      <c r="W113" s="4">
        <v>703</v>
      </c>
      <c r="X113" s="2">
        <v>361919</v>
      </c>
      <c r="Z113" s="4">
        <v>1319</v>
      </c>
      <c r="AA113" s="2">
        <v>275000</v>
      </c>
      <c r="AS113" s="2">
        <v>119000</v>
      </c>
      <c r="AT113" s="2">
        <v>130500</v>
      </c>
      <c r="AU113" s="2">
        <v>451950</v>
      </c>
      <c r="AV113" s="2">
        <v>55000</v>
      </c>
      <c r="AW113" s="2">
        <v>228500</v>
      </c>
    </row>
    <row r="114" spans="14:49" x14ac:dyDescent="0.2">
      <c r="N114" s="4">
        <v>1137</v>
      </c>
      <c r="O114" s="2">
        <v>119000</v>
      </c>
      <c r="Q114" s="4">
        <v>840</v>
      </c>
      <c r="R114" s="2">
        <v>130500</v>
      </c>
      <c r="T114" s="4">
        <v>592</v>
      </c>
      <c r="U114" s="2">
        <v>451950</v>
      </c>
      <c r="W114" s="4">
        <v>706</v>
      </c>
      <c r="X114" s="2">
        <v>55000</v>
      </c>
      <c r="Z114" s="4">
        <v>1343</v>
      </c>
      <c r="AA114" s="2">
        <v>228500</v>
      </c>
      <c r="AS114" s="2">
        <v>424870</v>
      </c>
      <c r="AT114" s="2">
        <v>174900</v>
      </c>
      <c r="AU114" s="2">
        <v>138000</v>
      </c>
      <c r="AV114" s="2">
        <v>179540</v>
      </c>
      <c r="AW114" s="2">
        <v>215000</v>
      </c>
    </row>
    <row r="115" spans="14:49" x14ac:dyDescent="0.2">
      <c r="N115" s="4">
        <v>1143</v>
      </c>
      <c r="O115" s="2">
        <v>424870</v>
      </c>
      <c r="Q115" s="4">
        <v>843</v>
      </c>
      <c r="R115" s="2">
        <v>174900</v>
      </c>
      <c r="T115" s="4">
        <v>593</v>
      </c>
      <c r="U115" s="2">
        <v>138000</v>
      </c>
      <c r="W115" s="4">
        <v>709</v>
      </c>
      <c r="X115" s="2">
        <v>179540</v>
      </c>
      <c r="Z115" s="4">
        <v>1349</v>
      </c>
      <c r="AA115" s="2">
        <v>215000</v>
      </c>
      <c r="AS115" s="2">
        <v>285000</v>
      </c>
      <c r="AT115" s="2">
        <v>215000</v>
      </c>
      <c r="AU115" s="2">
        <v>275000</v>
      </c>
      <c r="AV115" s="2">
        <v>52000</v>
      </c>
      <c r="AW115" s="2">
        <v>200000</v>
      </c>
    </row>
    <row r="116" spans="14:49" x14ac:dyDescent="0.2">
      <c r="N116" s="4">
        <v>1176</v>
      </c>
      <c r="O116" s="2">
        <v>285000</v>
      </c>
      <c r="Q116" s="4">
        <v>852</v>
      </c>
      <c r="R116" s="2">
        <v>215000</v>
      </c>
      <c r="T116" s="4">
        <v>601</v>
      </c>
      <c r="U116" s="2">
        <v>275000</v>
      </c>
      <c r="W116" s="4">
        <v>711</v>
      </c>
      <c r="X116" s="2">
        <v>52000</v>
      </c>
      <c r="Z116" s="4">
        <v>1351</v>
      </c>
      <c r="AA116" s="2">
        <v>200000</v>
      </c>
      <c r="AS116" s="2">
        <v>93000</v>
      </c>
      <c r="AT116" s="2">
        <v>152000</v>
      </c>
      <c r="AU116" s="2">
        <v>151000</v>
      </c>
      <c r="AV116" s="2">
        <v>159500</v>
      </c>
      <c r="AW116" s="2">
        <v>112000</v>
      </c>
    </row>
    <row r="117" spans="14:49" x14ac:dyDescent="0.2">
      <c r="N117" s="4">
        <v>1180</v>
      </c>
      <c r="O117" s="2">
        <v>93000</v>
      </c>
      <c r="Q117" s="4">
        <v>863</v>
      </c>
      <c r="R117" s="2">
        <v>152000</v>
      </c>
      <c r="T117" s="4">
        <v>604</v>
      </c>
      <c r="U117" s="2">
        <v>151000</v>
      </c>
      <c r="W117" s="4">
        <v>717</v>
      </c>
      <c r="X117" s="2">
        <v>159500</v>
      </c>
      <c r="Z117" s="4">
        <v>1384</v>
      </c>
      <c r="AA117" s="2">
        <v>112000</v>
      </c>
      <c r="AS117" s="2">
        <v>250000</v>
      </c>
      <c r="AT117" s="2">
        <v>250580</v>
      </c>
      <c r="AU117" s="2">
        <v>183200</v>
      </c>
      <c r="AV117" s="2">
        <v>124500</v>
      </c>
      <c r="AW117" s="2">
        <v>136000</v>
      </c>
    </row>
    <row r="118" spans="14:49" x14ac:dyDescent="0.2">
      <c r="N118" s="4">
        <v>1181</v>
      </c>
      <c r="O118" s="2">
        <v>250000</v>
      </c>
      <c r="Q118" s="4">
        <v>865</v>
      </c>
      <c r="R118" s="2">
        <v>250580</v>
      </c>
      <c r="T118" s="4">
        <v>617</v>
      </c>
      <c r="U118" s="2">
        <v>183200</v>
      </c>
      <c r="W118" s="4">
        <v>723</v>
      </c>
      <c r="X118" s="2">
        <v>124500</v>
      </c>
      <c r="Z118" s="4">
        <v>1388</v>
      </c>
      <c r="AA118" s="2">
        <v>136000</v>
      </c>
      <c r="AS118" s="2">
        <v>112000</v>
      </c>
      <c r="AT118" s="2">
        <v>129000</v>
      </c>
      <c r="AU118" s="2">
        <v>105500</v>
      </c>
      <c r="AV118" s="2">
        <v>110000</v>
      </c>
      <c r="AW118" s="2">
        <v>282922</v>
      </c>
    </row>
    <row r="119" spans="14:49" x14ac:dyDescent="0.2">
      <c r="N119" s="4">
        <v>1217</v>
      </c>
      <c r="O119" s="2">
        <v>112000</v>
      </c>
      <c r="Q119" s="4">
        <v>868</v>
      </c>
      <c r="R119" s="2">
        <v>129000</v>
      </c>
      <c r="T119" s="4">
        <v>618</v>
      </c>
      <c r="U119" s="2">
        <v>105500</v>
      </c>
      <c r="W119" s="4">
        <v>729</v>
      </c>
      <c r="X119" s="2">
        <v>110000</v>
      </c>
      <c r="Z119" s="4">
        <v>1404</v>
      </c>
      <c r="AA119" s="2">
        <v>282922</v>
      </c>
      <c r="AS119" s="2">
        <v>91500</v>
      </c>
      <c r="AT119" s="2">
        <v>169000</v>
      </c>
      <c r="AU119" s="2">
        <v>240000</v>
      </c>
      <c r="AV119" s="2">
        <v>222500</v>
      </c>
      <c r="AW119" s="2">
        <v>124000</v>
      </c>
    </row>
    <row r="120" spans="14:49" x14ac:dyDescent="0.2">
      <c r="N120" s="4">
        <v>1220</v>
      </c>
      <c r="O120" s="2">
        <v>91500</v>
      </c>
      <c r="Q120" s="4">
        <v>869</v>
      </c>
      <c r="R120" s="2">
        <v>169000</v>
      </c>
      <c r="T120" s="4">
        <v>622</v>
      </c>
      <c r="U120" s="2">
        <v>240000</v>
      </c>
      <c r="W120" s="4">
        <v>733</v>
      </c>
      <c r="X120" s="2">
        <v>222500</v>
      </c>
      <c r="Z120" s="4">
        <v>1419</v>
      </c>
      <c r="AA120" s="2">
        <v>124000</v>
      </c>
      <c r="AS120" s="2">
        <v>129500</v>
      </c>
      <c r="AT120" s="2">
        <v>153000</v>
      </c>
      <c r="AU120" s="2">
        <v>168500</v>
      </c>
      <c r="AV120" s="2">
        <v>93500</v>
      </c>
      <c r="AW120" s="2">
        <v>274970</v>
      </c>
    </row>
    <row r="121" spans="14:49" x14ac:dyDescent="0.2">
      <c r="N121" s="4">
        <v>1249</v>
      </c>
      <c r="O121" s="2">
        <v>129500</v>
      </c>
      <c r="Q121" s="4">
        <v>902</v>
      </c>
      <c r="R121" s="2">
        <v>153000</v>
      </c>
      <c r="T121" s="4">
        <v>624</v>
      </c>
      <c r="U121" s="2">
        <v>168500</v>
      </c>
      <c r="W121" s="4">
        <v>737</v>
      </c>
      <c r="X121" s="2">
        <v>93500</v>
      </c>
      <c r="Z121" s="4">
        <v>1424</v>
      </c>
      <c r="AA121" s="2">
        <v>274970</v>
      </c>
      <c r="AS121" s="2">
        <v>244000</v>
      </c>
      <c r="AT121" s="2">
        <v>176500</v>
      </c>
      <c r="AU121" s="2">
        <v>168500</v>
      </c>
      <c r="AV121" s="2">
        <v>299800</v>
      </c>
      <c r="AW121" s="2">
        <v>271000</v>
      </c>
    </row>
    <row r="122" spans="14:49" x14ac:dyDescent="0.2">
      <c r="N122" s="4">
        <v>1251</v>
      </c>
      <c r="O122" s="2">
        <v>244000</v>
      </c>
      <c r="Q122" s="4">
        <v>920</v>
      </c>
      <c r="R122" s="2">
        <v>176500</v>
      </c>
      <c r="T122" s="4">
        <v>630</v>
      </c>
      <c r="U122" s="2">
        <v>168500</v>
      </c>
      <c r="W122" s="4">
        <v>746</v>
      </c>
      <c r="X122" s="2">
        <v>299800</v>
      </c>
      <c r="Z122" s="4">
        <v>1427</v>
      </c>
      <c r="AA122" s="2">
        <v>271000</v>
      </c>
      <c r="AS122" s="2">
        <v>260000</v>
      </c>
      <c r="AT122" s="2">
        <v>207500</v>
      </c>
      <c r="AU122" s="2">
        <v>124000</v>
      </c>
      <c r="AV122" s="2">
        <v>217000</v>
      </c>
      <c r="AW122" s="2">
        <v>64500</v>
      </c>
    </row>
    <row r="123" spans="14:49" x14ac:dyDescent="0.2">
      <c r="N123" s="4">
        <v>1271</v>
      </c>
      <c r="O123" s="2">
        <v>260000</v>
      </c>
      <c r="Q123" s="4">
        <v>925</v>
      </c>
      <c r="R123" s="2">
        <v>207500</v>
      </c>
      <c r="T123" s="4">
        <v>631</v>
      </c>
      <c r="U123" s="2">
        <v>124000</v>
      </c>
      <c r="W123" s="4">
        <v>753</v>
      </c>
      <c r="X123" s="2">
        <v>217000</v>
      </c>
      <c r="Z123" s="4">
        <v>1433</v>
      </c>
      <c r="AA123" s="2">
        <v>64500</v>
      </c>
      <c r="AS123" s="2">
        <v>68400</v>
      </c>
      <c r="AT123" s="2">
        <v>285000</v>
      </c>
      <c r="AU123" s="2">
        <v>144000</v>
      </c>
      <c r="AV123" s="2">
        <v>156000</v>
      </c>
      <c r="AW123" s="2">
        <v>92000</v>
      </c>
    </row>
    <row r="124" spans="14:49" x14ac:dyDescent="0.2">
      <c r="N124" s="4">
        <v>1280</v>
      </c>
      <c r="O124" s="2">
        <v>68400</v>
      </c>
      <c r="Q124" s="4">
        <v>927</v>
      </c>
      <c r="R124" s="2">
        <v>285000</v>
      </c>
      <c r="T124" s="4">
        <v>635</v>
      </c>
      <c r="U124" s="2">
        <v>144000</v>
      </c>
      <c r="W124" s="4">
        <v>755</v>
      </c>
      <c r="X124" s="2">
        <v>156000</v>
      </c>
      <c r="Z124" s="4">
        <v>1450</v>
      </c>
      <c r="AA124" s="2">
        <v>92000</v>
      </c>
      <c r="AS124" s="2">
        <v>139000</v>
      </c>
      <c r="AT124" s="2">
        <v>124000</v>
      </c>
      <c r="AU124" s="2">
        <v>155000</v>
      </c>
      <c r="AV124" s="2">
        <v>337000</v>
      </c>
      <c r="AW124" s="2">
        <v>175000</v>
      </c>
    </row>
    <row r="125" spans="14:49" x14ac:dyDescent="0.2">
      <c r="N125" s="4">
        <v>1284</v>
      </c>
      <c r="O125" s="2">
        <v>139000</v>
      </c>
      <c r="Q125" s="4">
        <v>957</v>
      </c>
      <c r="R125" s="2">
        <v>124000</v>
      </c>
      <c r="T125" s="4">
        <v>648</v>
      </c>
      <c r="U125" s="2">
        <v>155000</v>
      </c>
      <c r="W125" s="4">
        <v>764</v>
      </c>
      <c r="X125" s="2">
        <v>337000</v>
      </c>
      <c r="Z125" s="4">
        <v>1456</v>
      </c>
      <c r="AA125" s="2">
        <v>175000</v>
      </c>
      <c r="AS125" s="2">
        <v>180500</v>
      </c>
      <c r="AT125" s="2">
        <v>155000</v>
      </c>
      <c r="AU125" s="2">
        <v>155000</v>
      </c>
      <c r="AV125" s="2">
        <v>160000</v>
      </c>
    </row>
    <row r="126" spans="14:49" x14ac:dyDescent="0.2">
      <c r="N126" s="4">
        <v>1291</v>
      </c>
      <c r="O126" s="2">
        <v>180500</v>
      </c>
      <c r="Q126" s="4">
        <v>960</v>
      </c>
      <c r="R126" s="2">
        <v>155000</v>
      </c>
      <c r="T126" s="4">
        <v>649</v>
      </c>
      <c r="U126" s="2">
        <v>155000</v>
      </c>
      <c r="W126" s="4">
        <v>768</v>
      </c>
      <c r="X126" s="2">
        <v>160000</v>
      </c>
      <c r="AS126" s="2">
        <v>115000</v>
      </c>
      <c r="AT126" s="2">
        <v>239000</v>
      </c>
      <c r="AU126" s="2">
        <v>135000</v>
      </c>
      <c r="AV126" s="2">
        <v>114500</v>
      </c>
    </row>
    <row r="127" spans="14:49" x14ac:dyDescent="0.2">
      <c r="N127" s="4">
        <v>1295</v>
      </c>
      <c r="O127" s="2">
        <v>115000</v>
      </c>
      <c r="Q127" s="4">
        <v>964</v>
      </c>
      <c r="R127" s="2">
        <v>239000</v>
      </c>
      <c r="T127" s="4">
        <v>654</v>
      </c>
      <c r="U127" s="2">
        <v>135000</v>
      </c>
      <c r="W127" s="4">
        <v>774</v>
      </c>
      <c r="X127" s="2">
        <v>114500</v>
      </c>
      <c r="AS127" s="2">
        <v>232000</v>
      </c>
      <c r="AT127" s="2">
        <v>37900</v>
      </c>
      <c r="AU127" s="2">
        <v>165000</v>
      </c>
      <c r="AV127" s="2">
        <v>395000</v>
      </c>
    </row>
    <row r="128" spans="14:49" x14ac:dyDescent="0.2">
      <c r="N128" s="4">
        <v>1304</v>
      </c>
      <c r="O128" s="2">
        <v>232000</v>
      </c>
      <c r="Q128" s="4">
        <v>969</v>
      </c>
      <c r="R128" s="2">
        <v>37900</v>
      </c>
      <c r="T128" s="4">
        <v>673</v>
      </c>
      <c r="U128" s="2">
        <v>165000</v>
      </c>
      <c r="W128" s="4">
        <v>775</v>
      </c>
      <c r="X128" s="2">
        <v>395000</v>
      </c>
      <c r="AS128" s="2">
        <v>130000</v>
      </c>
      <c r="AT128" s="2">
        <v>110000</v>
      </c>
      <c r="AU128" s="2">
        <v>257500</v>
      </c>
      <c r="AV128" s="2">
        <v>221500</v>
      </c>
    </row>
    <row r="129" spans="14:48" x14ac:dyDescent="0.2">
      <c r="N129" s="4">
        <v>1305</v>
      </c>
      <c r="O129" s="2">
        <v>130000</v>
      </c>
      <c r="Q129" s="4">
        <v>979</v>
      </c>
      <c r="R129" s="2">
        <v>110000</v>
      </c>
      <c r="T129" s="4">
        <v>674</v>
      </c>
      <c r="U129" s="2">
        <v>257500</v>
      </c>
      <c r="W129" s="4">
        <v>777</v>
      </c>
      <c r="X129" s="2">
        <v>221500</v>
      </c>
      <c r="AS129" s="2">
        <v>208900</v>
      </c>
      <c r="AT129" s="2">
        <v>255900</v>
      </c>
      <c r="AU129" s="2">
        <v>221000</v>
      </c>
      <c r="AV129" s="2">
        <v>175900</v>
      </c>
    </row>
    <row r="130" spans="14:48" x14ac:dyDescent="0.2">
      <c r="N130" s="4">
        <v>1318</v>
      </c>
      <c r="O130" s="2">
        <v>208900</v>
      </c>
      <c r="Q130" s="4">
        <v>984</v>
      </c>
      <c r="R130" s="2">
        <v>255900</v>
      </c>
      <c r="T130" s="4">
        <v>685</v>
      </c>
      <c r="U130" s="2">
        <v>221000</v>
      </c>
      <c r="W130" s="4">
        <v>782</v>
      </c>
      <c r="X130" s="2">
        <v>175900</v>
      </c>
      <c r="AS130" s="2">
        <v>167900</v>
      </c>
      <c r="AT130" s="2">
        <v>91000</v>
      </c>
      <c r="AU130" s="2">
        <v>194700</v>
      </c>
      <c r="AV130" s="2">
        <v>165500</v>
      </c>
    </row>
    <row r="131" spans="14:48" x14ac:dyDescent="0.2">
      <c r="N131" s="4">
        <v>1336</v>
      </c>
      <c r="O131" s="2">
        <v>167900</v>
      </c>
      <c r="Q131" s="4">
        <v>999</v>
      </c>
      <c r="R131" s="2">
        <v>91000</v>
      </c>
      <c r="T131" s="4">
        <v>690</v>
      </c>
      <c r="U131" s="2">
        <v>194700</v>
      </c>
      <c r="W131" s="4">
        <v>784</v>
      </c>
      <c r="X131" s="2">
        <v>165500</v>
      </c>
      <c r="AS131" s="2">
        <v>149900</v>
      </c>
      <c r="AT131" s="2">
        <v>181000</v>
      </c>
      <c r="AU131" s="2">
        <v>89000</v>
      </c>
      <c r="AV131" s="2">
        <v>187500</v>
      </c>
    </row>
    <row r="132" spans="14:48" x14ac:dyDescent="0.2">
      <c r="N132" s="4">
        <v>1358</v>
      </c>
      <c r="O132" s="2">
        <v>149900</v>
      </c>
      <c r="Q132" s="4">
        <v>1005</v>
      </c>
      <c r="R132" s="2">
        <v>181000</v>
      </c>
      <c r="T132" s="4">
        <v>697</v>
      </c>
      <c r="U132" s="2">
        <v>89000</v>
      </c>
      <c r="W132" s="4">
        <v>790</v>
      </c>
      <c r="X132" s="2">
        <v>187500</v>
      </c>
      <c r="AS132" s="2">
        <v>144152</v>
      </c>
      <c r="AT132" s="2">
        <v>100000</v>
      </c>
      <c r="AU132" s="2">
        <v>302000</v>
      </c>
      <c r="AV132" s="2">
        <v>485000</v>
      </c>
    </row>
    <row r="133" spans="14:48" x14ac:dyDescent="0.2">
      <c r="N133" s="4">
        <v>1365</v>
      </c>
      <c r="O133" s="2">
        <v>144152</v>
      </c>
      <c r="Q133" s="4">
        <v>1012</v>
      </c>
      <c r="R133" s="2">
        <v>100000</v>
      </c>
      <c r="T133" s="4">
        <v>707</v>
      </c>
      <c r="U133" s="2">
        <v>302000</v>
      </c>
      <c r="W133" s="4">
        <v>799</v>
      </c>
      <c r="X133" s="2">
        <v>485000</v>
      </c>
      <c r="AS133" s="2">
        <v>91000</v>
      </c>
      <c r="AT133" s="2">
        <v>160000</v>
      </c>
      <c r="AU133" s="2">
        <v>239900</v>
      </c>
      <c r="AV133" s="2">
        <v>109900</v>
      </c>
    </row>
    <row r="134" spans="14:48" x14ac:dyDescent="0.2">
      <c r="N134" s="4">
        <v>1377</v>
      </c>
      <c r="O134" s="2">
        <v>91000</v>
      </c>
      <c r="Q134" s="4">
        <v>1019</v>
      </c>
      <c r="R134" s="2">
        <v>160000</v>
      </c>
      <c r="T134" s="4">
        <v>738</v>
      </c>
      <c r="U134" s="2">
        <v>239900</v>
      </c>
      <c r="W134" s="4">
        <v>802</v>
      </c>
      <c r="X134" s="2">
        <v>109900</v>
      </c>
      <c r="AS134" s="2">
        <v>124000</v>
      </c>
      <c r="AT134" s="2">
        <v>191000</v>
      </c>
      <c r="AU134" s="2">
        <v>96500</v>
      </c>
      <c r="AV134" s="2">
        <v>227680</v>
      </c>
    </row>
    <row r="135" spans="14:48" x14ac:dyDescent="0.2">
      <c r="N135" s="4">
        <v>1392</v>
      </c>
      <c r="O135" s="2">
        <v>124000</v>
      </c>
      <c r="Q135" s="4">
        <v>1024</v>
      </c>
      <c r="R135" s="2">
        <v>191000</v>
      </c>
      <c r="T135" s="4">
        <v>751</v>
      </c>
      <c r="U135" s="2">
        <v>96500</v>
      </c>
      <c r="W135" s="4">
        <v>806</v>
      </c>
      <c r="X135" s="2">
        <v>227680</v>
      </c>
      <c r="AS135" s="2">
        <v>163000</v>
      </c>
      <c r="AT135" s="2">
        <v>287000</v>
      </c>
      <c r="AU135" s="2">
        <v>215200</v>
      </c>
      <c r="AV135" s="2">
        <v>116000</v>
      </c>
    </row>
    <row r="136" spans="14:48" x14ac:dyDescent="0.2">
      <c r="N136" s="4">
        <v>1394</v>
      </c>
      <c r="O136" s="2">
        <v>163000</v>
      </c>
      <c r="Q136" s="4">
        <v>1025</v>
      </c>
      <c r="R136" s="2">
        <v>287000</v>
      </c>
      <c r="T136" s="4">
        <v>763</v>
      </c>
      <c r="U136" s="2">
        <v>215200</v>
      </c>
      <c r="W136" s="4">
        <v>815</v>
      </c>
      <c r="X136" s="2">
        <v>116000</v>
      </c>
      <c r="AS136" s="2">
        <v>193000</v>
      </c>
      <c r="AT136" s="2">
        <v>118000</v>
      </c>
      <c r="AU136" s="2">
        <v>538000</v>
      </c>
      <c r="AV136" s="2">
        <v>137000</v>
      </c>
    </row>
    <row r="137" spans="14:48" x14ac:dyDescent="0.2">
      <c r="N137" s="4">
        <v>1402</v>
      </c>
      <c r="O137" s="2">
        <v>193000</v>
      </c>
      <c r="Q137" s="4">
        <v>1030</v>
      </c>
      <c r="R137" s="2">
        <v>118000</v>
      </c>
      <c r="T137" s="4">
        <v>770</v>
      </c>
      <c r="U137" s="2">
        <v>538000</v>
      </c>
      <c r="W137" s="4">
        <v>817</v>
      </c>
      <c r="X137" s="2">
        <v>137000</v>
      </c>
      <c r="AS137" s="2">
        <v>122500</v>
      </c>
      <c r="AT137" s="2">
        <v>97000</v>
      </c>
      <c r="AU137" s="2">
        <v>162000</v>
      </c>
      <c r="AV137" s="2">
        <v>271000</v>
      </c>
    </row>
    <row r="138" spans="14:48" x14ac:dyDescent="0.2">
      <c r="N138" s="4">
        <v>1417</v>
      </c>
      <c r="O138" s="2">
        <v>122500</v>
      </c>
      <c r="Q138" s="4">
        <v>1039</v>
      </c>
      <c r="R138" s="2">
        <v>97000</v>
      </c>
      <c r="T138" s="4">
        <v>776</v>
      </c>
      <c r="U138" s="2">
        <v>162000</v>
      </c>
      <c r="W138" s="4">
        <v>818</v>
      </c>
      <c r="X138" s="2">
        <v>271000</v>
      </c>
      <c r="AS138" s="2">
        <v>140000</v>
      </c>
      <c r="AT138" s="2">
        <v>262280</v>
      </c>
      <c r="AU138" s="2">
        <v>142500</v>
      </c>
      <c r="AV138" s="2">
        <v>139500</v>
      </c>
    </row>
    <row r="139" spans="14:48" x14ac:dyDescent="0.2">
      <c r="N139" s="4">
        <v>1428</v>
      </c>
      <c r="O139" s="2">
        <v>140000</v>
      </c>
      <c r="Q139" s="4">
        <v>1044</v>
      </c>
      <c r="R139" s="2">
        <v>262280</v>
      </c>
      <c r="T139" s="4">
        <v>778</v>
      </c>
      <c r="U139" s="2">
        <v>142500</v>
      </c>
      <c r="W139" s="4">
        <v>824</v>
      </c>
      <c r="X139" s="2">
        <v>139500</v>
      </c>
      <c r="AS139" s="2">
        <v>182900</v>
      </c>
      <c r="AT139" s="2">
        <v>144500</v>
      </c>
      <c r="AU139" s="2">
        <v>176000</v>
      </c>
      <c r="AV139" s="2">
        <v>147400</v>
      </c>
    </row>
    <row r="140" spans="14:48" x14ac:dyDescent="0.2">
      <c r="N140" s="4">
        <v>1430</v>
      </c>
      <c r="O140" s="2">
        <v>182900</v>
      </c>
      <c r="Q140" s="4">
        <v>1054</v>
      </c>
      <c r="R140" s="2">
        <v>144500</v>
      </c>
      <c r="T140" s="4">
        <v>781</v>
      </c>
      <c r="U140" s="2">
        <v>176000</v>
      </c>
      <c r="W140" s="4">
        <v>830</v>
      </c>
      <c r="X140" s="2">
        <v>147400</v>
      </c>
      <c r="AS140" s="2">
        <v>149700</v>
      </c>
      <c r="AT140" s="2">
        <v>180000</v>
      </c>
      <c r="AU140" s="2">
        <v>187100</v>
      </c>
      <c r="AV140" s="2">
        <v>141000</v>
      </c>
    </row>
    <row r="141" spans="14:48" x14ac:dyDescent="0.2">
      <c r="N141" s="4">
        <v>1439</v>
      </c>
      <c r="O141" s="2">
        <v>149700</v>
      </c>
      <c r="Q141" s="4">
        <v>1056</v>
      </c>
      <c r="R141" s="2">
        <v>180000</v>
      </c>
      <c r="T141" s="4">
        <v>783</v>
      </c>
      <c r="U141" s="2">
        <v>187100</v>
      </c>
      <c r="W141" s="4">
        <v>844</v>
      </c>
      <c r="X141" s="2">
        <v>141000</v>
      </c>
      <c r="AS141" s="2">
        <v>310000</v>
      </c>
      <c r="AT141" s="2">
        <v>178000</v>
      </c>
      <c r="AU141" s="2">
        <v>128000</v>
      </c>
      <c r="AV141" s="2">
        <v>213000</v>
      </c>
    </row>
    <row r="142" spans="14:48" x14ac:dyDescent="0.2">
      <c r="N142" s="4">
        <v>1443</v>
      </c>
      <c r="O142" s="2">
        <v>310000</v>
      </c>
      <c r="Q142" s="4">
        <v>1067</v>
      </c>
      <c r="R142" s="2">
        <v>178000</v>
      </c>
      <c r="T142" s="4">
        <v>785</v>
      </c>
      <c r="U142" s="2">
        <v>128000</v>
      </c>
      <c r="W142" s="4">
        <v>847</v>
      </c>
      <c r="X142" s="2">
        <v>213000</v>
      </c>
      <c r="AS142" s="2">
        <v>157900</v>
      </c>
      <c r="AT142" s="2">
        <v>135000</v>
      </c>
      <c r="AU142" s="2">
        <v>139000</v>
      </c>
      <c r="AV142" s="2">
        <v>170000</v>
      </c>
    </row>
    <row r="143" spans="14:48" x14ac:dyDescent="0.2">
      <c r="N143" s="4">
        <v>1447</v>
      </c>
      <c r="O143" s="2">
        <v>157900</v>
      </c>
      <c r="Q143" s="4">
        <v>1070</v>
      </c>
      <c r="R143" s="2">
        <v>135000</v>
      </c>
      <c r="T143" s="4">
        <v>787</v>
      </c>
      <c r="U143" s="2">
        <v>139000</v>
      </c>
      <c r="W143" s="4">
        <v>855</v>
      </c>
      <c r="X143" s="2">
        <v>170000</v>
      </c>
      <c r="AS143" s="2">
        <v>142125</v>
      </c>
      <c r="AT143" s="2">
        <v>154000</v>
      </c>
      <c r="AU143" s="2">
        <v>269790</v>
      </c>
      <c r="AV143" s="2">
        <v>132500</v>
      </c>
    </row>
    <row r="144" spans="14:48" x14ac:dyDescent="0.2">
      <c r="N144" s="4">
        <v>1459</v>
      </c>
      <c r="O144" s="2">
        <v>142125</v>
      </c>
      <c r="Q144" s="4">
        <v>1072</v>
      </c>
      <c r="R144" s="2">
        <v>154000</v>
      </c>
      <c r="T144" s="4">
        <v>793</v>
      </c>
      <c r="U144" s="2">
        <v>269790</v>
      </c>
      <c r="W144" s="4">
        <v>864</v>
      </c>
      <c r="X144" s="2">
        <v>132500</v>
      </c>
      <c r="AT144" s="2">
        <v>194000</v>
      </c>
      <c r="AU144" s="2">
        <v>225000</v>
      </c>
      <c r="AV144" s="2">
        <v>136500</v>
      </c>
    </row>
    <row r="145" spans="17:48" x14ac:dyDescent="0.2">
      <c r="Q145" s="4">
        <v>1075</v>
      </c>
      <c r="R145" s="2">
        <v>194000</v>
      </c>
      <c r="T145" s="4">
        <v>794</v>
      </c>
      <c r="U145" s="2">
        <v>225000</v>
      </c>
      <c r="W145" s="4">
        <v>880</v>
      </c>
      <c r="X145" s="2">
        <v>136500</v>
      </c>
      <c r="AT145" s="2">
        <v>155900</v>
      </c>
      <c r="AU145" s="2">
        <v>175000</v>
      </c>
      <c r="AV145" s="2">
        <v>100000</v>
      </c>
    </row>
    <row r="146" spans="17:48" x14ac:dyDescent="0.2">
      <c r="Q146" s="4">
        <v>1079</v>
      </c>
      <c r="R146" s="2">
        <v>155900</v>
      </c>
      <c r="T146" s="4">
        <v>800</v>
      </c>
      <c r="U146" s="2">
        <v>175000</v>
      </c>
      <c r="W146" s="4">
        <v>885</v>
      </c>
      <c r="X146" s="2">
        <v>100000</v>
      </c>
      <c r="AT146" s="2">
        <v>83500</v>
      </c>
      <c r="AU146" s="2">
        <v>118000</v>
      </c>
      <c r="AV146" s="2">
        <v>122900</v>
      </c>
    </row>
    <row r="147" spans="17:48" x14ac:dyDescent="0.2">
      <c r="Q147" s="4">
        <v>1087</v>
      </c>
      <c r="R147" s="2">
        <v>83500</v>
      </c>
      <c r="T147" s="4">
        <v>805</v>
      </c>
      <c r="U147" s="2">
        <v>118000</v>
      </c>
      <c r="W147" s="4">
        <v>891</v>
      </c>
      <c r="X147" s="2">
        <v>122900</v>
      </c>
      <c r="AT147" s="2">
        <v>252000</v>
      </c>
      <c r="AU147" s="2">
        <v>159950</v>
      </c>
      <c r="AV147" s="2">
        <v>172500</v>
      </c>
    </row>
    <row r="148" spans="17:48" x14ac:dyDescent="0.2">
      <c r="Q148" s="4">
        <v>1088</v>
      </c>
      <c r="R148" s="2">
        <v>252000</v>
      </c>
      <c r="T148" s="4">
        <v>809</v>
      </c>
      <c r="U148" s="2">
        <v>159950</v>
      </c>
      <c r="W148" s="4">
        <v>892</v>
      </c>
      <c r="X148" s="2">
        <v>172500</v>
      </c>
      <c r="AT148" s="2">
        <v>129000</v>
      </c>
      <c r="AU148" s="2">
        <v>144500</v>
      </c>
      <c r="AV148" s="2">
        <v>180000</v>
      </c>
    </row>
    <row r="149" spans="17:48" x14ac:dyDescent="0.2">
      <c r="Q149" s="4">
        <v>1095</v>
      </c>
      <c r="R149" s="2">
        <v>129000</v>
      </c>
      <c r="T149" s="4">
        <v>812</v>
      </c>
      <c r="U149" s="2">
        <v>144500</v>
      </c>
      <c r="W149" s="4">
        <v>903</v>
      </c>
      <c r="X149" s="2">
        <v>180000</v>
      </c>
      <c r="AT149" s="2">
        <v>179900</v>
      </c>
      <c r="AU149" s="2">
        <v>55993</v>
      </c>
      <c r="AV149" s="2">
        <v>88000</v>
      </c>
    </row>
    <row r="150" spans="17:48" x14ac:dyDescent="0.2">
      <c r="Q150" s="4">
        <v>1107</v>
      </c>
      <c r="R150" s="2">
        <v>179900</v>
      </c>
      <c r="T150" s="4">
        <v>813</v>
      </c>
      <c r="U150" s="2">
        <v>55993</v>
      </c>
      <c r="W150" s="4">
        <v>913</v>
      </c>
      <c r="X150" s="2">
        <v>88000</v>
      </c>
      <c r="AT150" s="2">
        <v>134500</v>
      </c>
      <c r="AU150" s="2">
        <v>155000</v>
      </c>
      <c r="AV150" s="2">
        <v>201000</v>
      </c>
    </row>
    <row r="151" spans="17:48" x14ac:dyDescent="0.2">
      <c r="Q151" s="4">
        <v>1114</v>
      </c>
      <c r="R151" s="2">
        <v>134500</v>
      </c>
      <c r="T151" s="4">
        <v>819</v>
      </c>
      <c r="U151" s="2">
        <v>155000</v>
      </c>
      <c r="W151" s="4">
        <v>921</v>
      </c>
      <c r="X151" s="2">
        <v>201000</v>
      </c>
      <c r="AT151" s="2">
        <v>130000</v>
      </c>
      <c r="AU151" s="2">
        <v>224000</v>
      </c>
      <c r="AV151" s="2">
        <v>193000</v>
      </c>
    </row>
    <row r="152" spans="17:48" x14ac:dyDescent="0.2">
      <c r="Q152" s="4">
        <v>1118</v>
      </c>
      <c r="R152" s="2">
        <v>130000</v>
      </c>
      <c r="T152" s="4">
        <v>820</v>
      </c>
      <c r="U152" s="2">
        <v>224000</v>
      </c>
      <c r="W152" s="4">
        <v>924</v>
      </c>
      <c r="X152" s="2">
        <v>193000</v>
      </c>
      <c r="AT152" s="2">
        <v>118400</v>
      </c>
      <c r="AU152" s="2">
        <v>183000</v>
      </c>
      <c r="AV152" s="2">
        <v>201000</v>
      </c>
    </row>
    <row r="153" spans="17:48" x14ac:dyDescent="0.2">
      <c r="Q153" s="4">
        <v>1121</v>
      </c>
      <c r="R153" s="2">
        <v>118400</v>
      </c>
      <c r="T153" s="4">
        <v>821</v>
      </c>
      <c r="U153" s="2">
        <v>183000</v>
      </c>
      <c r="W153" s="4">
        <v>931</v>
      </c>
      <c r="X153" s="2">
        <v>201000</v>
      </c>
      <c r="AT153" s="2">
        <v>117500</v>
      </c>
      <c r="AU153" s="2">
        <v>232600</v>
      </c>
      <c r="AV153" s="2">
        <v>117500</v>
      </c>
    </row>
    <row r="154" spans="17:48" x14ac:dyDescent="0.2">
      <c r="Q154" s="4">
        <v>1133</v>
      </c>
      <c r="R154" s="2">
        <v>117500</v>
      </c>
      <c r="T154" s="4">
        <v>825</v>
      </c>
      <c r="U154" s="2">
        <v>232600</v>
      </c>
      <c r="W154" s="4">
        <v>932</v>
      </c>
      <c r="X154" s="2">
        <v>117500</v>
      </c>
      <c r="AT154" s="2">
        <v>102000</v>
      </c>
      <c r="AU154" s="2">
        <v>385000</v>
      </c>
      <c r="AV154" s="2">
        <v>150900</v>
      </c>
    </row>
    <row r="155" spans="17:48" x14ac:dyDescent="0.2">
      <c r="Q155" s="4">
        <v>1136</v>
      </c>
      <c r="R155" s="2">
        <v>102000</v>
      </c>
      <c r="T155" s="4">
        <v>826</v>
      </c>
      <c r="U155" s="2">
        <v>385000</v>
      </c>
      <c r="W155" s="4">
        <v>941</v>
      </c>
      <c r="X155" s="2">
        <v>150900</v>
      </c>
      <c r="AT155" s="2">
        <v>94000</v>
      </c>
      <c r="AU155" s="2">
        <v>185000</v>
      </c>
      <c r="AV155" s="2">
        <v>129000</v>
      </c>
    </row>
    <row r="156" spans="17:48" x14ac:dyDescent="0.2">
      <c r="Q156" s="4">
        <v>1138</v>
      </c>
      <c r="R156" s="2">
        <v>94000</v>
      </c>
      <c r="T156" s="4">
        <v>829</v>
      </c>
      <c r="U156" s="2">
        <v>185000</v>
      </c>
      <c r="W156" s="4">
        <v>951</v>
      </c>
      <c r="X156" s="2">
        <v>129000</v>
      </c>
      <c r="AT156" s="2">
        <v>196000</v>
      </c>
      <c r="AU156" s="2">
        <v>166000</v>
      </c>
      <c r="AV156" s="2">
        <v>119900</v>
      </c>
    </row>
    <row r="157" spans="17:48" x14ac:dyDescent="0.2">
      <c r="Q157" s="4">
        <v>1139</v>
      </c>
      <c r="R157" s="2">
        <v>196000</v>
      </c>
      <c r="T157" s="4">
        <v>831</v>
      </c>
      <c r="U157" s="2">
        <v>166000</v>
      </c>
      <c r="W157" s="4">
        <v>952</v>
      </c>
      <c r="X157" s="2">
        <v>119900</v>
      </c>
      <c r="AT157" s="2">
        <v>144000</v>
      </c>
      <c r="AU157" s="2">
        <v>151000</v>
      </c>
      <c r="AV157" s="2">
        <v>272000</v>
      </c>
    </row>
    <row r="158" spans="17:48" x14ac:dyDescent="0.2">
      <c r="Q158" s="4">
        <v>1140</v>
      </c>
      <c r="R158" s="2">
        <v>144000</v>
      </c>
      <c r="T158" s="4">
        <v>832</v>
      </c>
      <c r="U158" s="2">
        <v>151000</v>
      </c>
      <c r="W158" s="4">
        <v>962</v>
      </c>
      <c r="X158" s="2">
        <v>272000</v>
      </c>
      <c r="AT158" s="2">
        <v>180000</v>
      </c>
      <c r="AU158" s="2">
        <v>153500</v>
      </c>
      <c r="AV158" s="2">
        <v>155000</v>
      </c>
    </row>
    <row r="159" spans="17:48" x14ac:dyDescent="0.2">
      <c r="Q159" s="4">
        <v>1147</v>
      </c>
      <c r="R159" s="2">
        <v>180000</v>
      </c>
      <c r="T159" s="4">
        <v>837</v>
      </c>
      <c r="U159" s="2">
        <v>153500</v>
      </c>
      <c r="W159" s="4">
        <v>963</v>
      </c>
      <c r="X159" s="2">
        <v>155000</v>
      </c>
      <c r="AT159" s="2">
        <v>201800</v>
      </c>
      <c r="AU159" s="2">
        <v>144000</v>
      </c>
      <c r="AV159" s="2">
        <v>178900</v>
      </c>
    </row>
    <row r="160" spans="17:48" x14ac:dyDescent="0.2">
      <c r="Q160" s="4">
        <v>1155</v>
      </c>
      <c r="R160" s="2">
        <v>201800</v>
      </c>
      <c r="T160" s="4">
        <v>839</v>
      </c>
      <c r="U160" s="2">
        <v>144000</v>
      </c>
      <c r="W160" s="4">
        <v>966</v>
      </c>
      <c r="X160" s="2">
        <v>178900</v>
      </c>
      <c r="AT160" s="2">
        <v>129000</v>
      </c>
      <c r="AU160" s="2">
        <v>157500</v>
      </c>
      <c r="AV160" s="2">
        <v>135000</v>
      </c>
    </row>
    <row r="161" spans="17:48" x14ac:dyDescent="0.2">
      <c r="Q161" s="4">
        <v>1163</v>
      </c>
      <c r="R161" s="2">
        <v>129000</v>
      </c>
      <c r="T161" s="4">
        <v>842</v>
      </c>
      <c r="U161" s="2">
        <v>157500</v>
      </c>
      <c r="W161" s="4">
        <v>968</v>
      </c>
      <c r="X161" s="2">
        <v>135000</v>
      </c>
      <c r="AT161" s="2">
        <v>186700</v>
      </c>
      <c r="AU161" s="2">
        <v>153900</v>
      </c>
      <c r="AV161" s="2">
        <v>173000</v>
      </c>
    </row>
    <row r="162" spans="17:48" x14ac:dyDescent="0.2">
      <c r="Q162" s="4">
        <v>1185</v>
      </c>
      <c r="R162" s="2">
        <v>186700</v>
      </c>
      <c r="T162" s="4">
        <v>845</v>
      </c>
      <c r="U162" s="2">
        <v>153900</v>
      </c>
      <c r="W162" s="4">
        <v>972</v>
      </c>
      <c r="X162" s="2">
        <v>173000</v>
      </c>
      <c r="AT162" s="2">
        <v>117000</v>
      </c>
      <c r="AU162" s="2">
        <v>152000</v>
      </c>
      <c r="AV162" s="2">
        <v>178400</v>
      </c>
    </row>
    <row r="163" spans="17:48" x14ac:dyDescent="0.2">
      <c r="Q163" s="4">
        <v>1203</v>
      </c>
      <c r="R163" s="2">
        <v>117000</v>
      </c>
      <c r="T163" s="4">
        <v>859</v>
      </c>
      <c r="U163" s="2">
        <v>152000</v>
      </c>
      <c r="W163" s="4">
        <v>981</v>
      </c>
      <c r="X163" s="2">
        <v>178400</v>
      </c>
      <c r="AT163" s="2">
        <v>200000</v>
      </c>
      <c r="AU163" s="2">
        <v>189950</v>
      </c>
      <c r="AV163" s="2">
        <v>336000</v>
      </c>
    </row>
    <row r="164" spans="17:48" x14ac:dyDescent="0.2">
      <c r="Q164" s="4">
        <v>1208</v>
      </c>
      <c r="R164" s="2">
        <v>200000</v>
      </c>
      <c r="T164" s="4">
        <v>861</v>
      </c>
      <c r="U164" s="2">
        <v>189950</v>
      </c>
      <c r="W164" s="4">
        <v>982</v>
      </c>
      <c r="X164" s="2">
        <v>336000</v>
      </c>
      <c r="AT164" s="2">
        <v>290000</v>
      </c>
      <c r="AU164" s="2">
        <v>236000</v>
      </c>
      <c r="AV164" s="2">
        <v>187000</v>
      </c>
    </row>
    <row r="165" spans="17:48" x14ac:dyDescent="0.2">
      <c r="Q165" s="4">
        <v>1210</v>
      </c>
      <c r="R165" s="2">
        <v>290000</v>
      </c>
      <c r="T165" s="4">
        <v>870</v>
      </c>
      <c r="U165" s="2">
        <v>236000</v>
      </c>
      <c r="W165" s="4">
        <v>993</v>
      </c>
      <c r="X165" s="2">
        <v>187000</v>
      </c>
      <c r="AT165" s="2">
        <v>189000</v>
      </c>
      <c r="AU165" s="2">
        <v>200500</v>
      </c>
      <c r="AV165" s="2">
        <v>337500</v>
      </c>
    </row>
    <row r="166" spans="17:48" x14ac:dyDescent="0.2">
      <c r="Q166" s="4">
        <v>1211</v>
      </c>
      <c r="R166" s="2">
        <v>189000</v>
      </c>
      <c r="T166" s="4">
        <v>872</v>
      </c>
      <c r="U166" s="2">
        <v>200500</v>
      </c>
      <c r="W166" s="4">
        <v>995</v>
      </c>
      <c r="X166" s="2">
        <v>337500</v>
      </c>
      <c r="AT166" s="2">
        <v>145000</v>
      </c>
      <c r="AU166" s="2">
        <v>350000</v>
      </c>
      <c r="AV166" s="2">
        <v>82000</v>
      </c>
    </row>
    <row r="167" spans="17:48" x14ac:dyDescent="0.2">
      <c r="Q167" s="4">
        <v>1214</v>
      </c>
      <c r="R167" s="2">
        <v>145000</v>
      </c>
      <c r="T167" s="4">
        <v>878</v>
      </c>
      <c r="U167" s="2">
        <v>350000</v>
      </c>
      <c r="W167" s="4">
        <v>1001</v>
      </c>
      <c r="X167" s="2">
        <v>82000</v>
      </c>
      <c r="AT167" s="2">
        <v>134500</v>
      </c>
      <c r="AU167" s="2">
        <v>148000</v>
      </c>
      <c r="AV167" s="2">
        <v>232000</v>
      </c>
    </row>
    <row r="168" spans="17:48" x14ac:dyDescent="0.2">
      <c r="Q168" s="4">
        <v>1215</v>
      </c>
      <c r="R168" s="2">
        <v>134500</v>
      </c>
      <c r="T168" s="4">
        <v>879</v>
      </c>
      <c r="U168" s="2">
        <v>148000</v>
      </c>
      <c r="W168" s="4">
        <v>1003</v>
      </c>
      <c r="X168" s="2">
        <v>232000</v>
      </c>
      <c r="AT168" s="2">
        <v>125000</v>
      </c>
      <c r="AU168" s="2">
        <v>157000</v>
      </c>
      <c r="AV168" s="2">
        <v>194000</v>
      </c>
    </row>
    <row r="169" spans="17:48" x14ac:dyDescent="0.2">
      <c r="Q169" s="4">
        <v>1216</v>
      </c>
      <c r="R169" s="2">
        <v>125000</v>
      </c>
      <c r="T169" s="4">
        <v>881</v>
      </c>
      <c r="U169" s="2">
        <v>157000</v>
      </c>
      <c r="W169" s="4">
        <v>1022</v>
      </c>
      <c r="X169" s="2">
        <v>194000</v>
      </c>
      <c r="AT169" s="2">
        <v>132500</v>
      </c>
      <c r="AU169" s="2">
        <v>145000</v>
      </c>
      <c r="AV169" s="2">
        <v>160000</v>
      </c>
    </row>
    <row r="170" spans="17:48" x14ac:dyDescent="0.2">
      <c r="Q170" s="4">
        <v>1232</v>
      </c>
      <c r="R170" s="2">
        <v>132500</v>
      </c>
      <c r="T170" s="4">
        <v>887</v>
      </c>
      <c r="U170" s="2">
        <v>145000</v>
      </c>
      <c r="W170" s="4">
        <v>1031</v>
      </c>
      <c r="X170" s="2">
        <v>160000</v>
      </c>
      <c r="AT170" s="2">
        <v>142000</v>
      </c>
      <c r="AU170" s="2">
        <v>165000</v>
      </c>
      <c r="AV170" s="2">
        <v>173000</v>
      </c>
    </row>
    <row r="171" spans="17:48" x14ac:dyDescent="0.2">
      <c r="Q171" s="4">
        <v>1234</v>
      </c>
      <c r="R171" s="2">
        <v>142000</v>
      </c>
      <c r="T171" s="4">
        <v>894</v>
      </c>
      <c r="U171" s="2">
        <v>165000</v>
      </c>
      <c r="W171" s="4">
        <v>1042</v>
      </c>
      <c r="X171" s="2">
        <v>173000</v>
      </c>
      <c r="AT171" s="2">
        <v>169900</v>
      </c>
      <c r="AU171" s="2">
        <v>118858</v>
      </c>
      <c r="AV171" s="2">
        <v>278000</v>
      </c>
    </row>
    <row r="172" spans="17:48" x14ac:dyDescent="0.2">
      <c r="Q172" s="4">
        <v>1248</v>
      </c>
      <c r="R172" s="2">
        <v>169900</v>
      </c>
      <c r="T172" s="4">
        <v>895</v>
      </c>
      <c r="U172" s="2">
        <v>118858</v>
      </c>
      <c r="W172" s="4">
        <v>1045</v>
      </c>
      <c r="X172" s="2">
        <v>278000</v>
      </c>
      <c r="AT172" s="2">
        <v>119000</v>
      </c>
      <c r="AU172" s="2">
        <v>142953</v>
      </c>
      <c r="AV172" s="2">
        <v>556581</v>
      </c>
    </row>
    <row r="173" spans="17:48" x14ac:dyDescent="0.2">
      <c r="Q173" s="4">
        <v>1250</v>
      </c>
      <c r="R173" s="2">
        <v>119000</v>
      </c>
      <c r="T173" s="4">
        <v>898</v>
      </c>
      <c r="U173" s="2">
        <v>142953</v>
      </c>
      <c r="W173" s="4">
        <v>1047</v>
      </c>
      <c r="X173" s="2">
        <v>556581</v>
      </c>
      <c r="AT173" s="2">
        <v>378500</v>
      </c>
      <c r="AU173" s="2">
        <v>135000</v>
      </c>
      <c r="AV173" s="2">
        <v>335000</v>
      </c>
    </row>
    <row r="174" spans="17:48" x14ac:dyDescent="0.2">
      <c r="Q174" s="4">
        <v>1268</v>
      </c>
      <c r="R174" s="2">
        <v>378500</v>
      </c>
      <c r="T174" s="4">
        <v>900</v>
      </c>
      <c r="U174" s="2">
        <v>135000</v>
      </c>
      <c r="W174" s="4">
        <v>1059</v>
      </c>
      <c r="X174" s="2">
        <v>335000</v>
      </c>
      <c r="AT174" s="2">
        <v>381000</v>
      </c>
      <c r="AU174" s="2">
        <v>110000</v>
      </c>
      <c r="AV174" s="2">
        <v>110500</v>
      </c>
    </row>
    <row r="175" spans="17:48" x14ac:dyDescent="0.2">
      <c r="Q175" s="4">
        <v>1269</v>
      </c>
      <c r="R175" s="2">
        <v>381000</v>
      </c>
      <c r="T175" s="4">
        <v>901</v>
      </c>
      <c r="U175" s="2">
        <v>110000</v>
      </c>
      <c r="W175" s="4">
        <v>1064</v>
      </c>
      <c r="X175" s="2">
        <v>110500</v>
      </c>
      <c r="AT175" s="2">
        <v>177000</v>
      </c>
      <c r="AU175" s="2">
        <v>255000</v>
      </c>
      <c r="AV175" s="2">
        <v>159500</v>
      </c>
    </row>
    <row r="176" spans="17:48" x14ac:dyDescent="0.2">
      <c r="Q176" s="4">
        <v>1274</v>
      </c>
      <c r="R176" s="2">
        <v>177000</v>
      </c>
      <c r="T176" s="4">
        <v>907</v>
      </c>
      <c r="U176" s="2">
        <v>255000</v>
      </c>
      <c r="W176" s="4">
        <v>1074</v>
      </c>
      <c r="X176" s="2">
        <v>159500</v>
      </c>
      <c r="AT176" s="2">
        <v>132500</v>
      </c>
      <c r="AU176" s="2">
        <v>250000</v>
      </c>
      <c r="AV176" s="2">
        <v>219500</v>
      </c>
    </row>
    <row r="177" spans="17:48" x14ac:dyDescent="0.2">
      <c r="Q177" s="4">
        <v>1286</v>
      </c>
      <c r="R177" s="2">
        <v>132500</v>
      </c>
      <c r="T177" s="4">
        <v>908</v>
      </c>
      <c r="U177" s="2">
        <v>250000</v>
      </c>
      <c r="W177" s="4">
        <v>1076</v>
      </c>
      <c r="X177" s="2">
        <v>219500</v>
      </c>
      <c r="AT177" s="2">
        <v>154000</v>
      </c>
      <c r="AU177" s="2">
        <v>131000</v>
      </c>
      <c r="AV177" s="2">
        <v>187500</v>
      </c>
    </row>
    <row r="178" spans="17:48" x14ac:dyDescent="0.2">
      <c r="Q178" s="4">
        <v>1300</v>
      </c>
      <c r="R178" s="2">
        <v>154000</v>
      </c>
      <c r="T178" s="4">
        <v>909</v>
      </c>
      <c r="U178" s="2">
        <v>131000</v>
      </c>
      <c r="W178" s="4">
        <v>1085</v>
      </c>
      <c r="X178" s="2">
        <v>187500</v>
      </c>
      <c r="AT178" s="2">
        <v>225000</v>
      </c>
      <c r="AU178" s="2">
        <v>174000</v>
      </c>
      <c r="AV178" s="2">
        <v>128000</v>
      </c>
    </row>
    <row r="179" spans="17:48" x14ac:dyDescent="0.2">
      <c r="Q179" s="4">
        <v>1301</v>
      </c>
      <c r="R179" s="2">
        <v>225000</v>
      </c>
      <c r="T179" s="4">
        <v>910</v>
      </c>
      <c r="U179" s="2">
        <v>174000</v>
      </c>
      <c r="W179" s="4">
        <v>1099</v>
      </c>
      <c r="X179" s="2">
        <v>128000</v>
      </c>
      <c r="AT179" s="2">
        <v>138000</v>
      </c>
      <c r="AU179" s="2">
        <v>173733</v>
      </c>
      <c r="AV179" s="2">
        <v>119500</v>
      </c>
    </row>
    <row r="180" spans="17:48" x14ac:dyDescent="0.2">
      <c r="Q180" s="4">
        <v>1308</v>
      </c>
      <c r="R180" s="2">
        <v>138000</v>
      </c>
      <c r="T180" s="4">
        <v>915</v>
      </c>
      <c r="U180" s="2">
        <v>173733</v>
      </c>
      <c r="W180" s="4">
        <v>1102</v>
      </c>
      <c r="X180" s="2">
        <v>119500</v>
      </c>
      <c r="AT180" s="2">
        <v>147000</v>
      </c>
      <c r="AU180" s="2">
        <v>236500</v>
      </c>
      <c r="AV180" s="2">
        <v>159500</v>
      </c>
    </row>
    <row r="181" spans="17:48" x14ac:dyDescent="0.2">
      <c r="Q181" s="4">
        <v>1309</v>
      </c>
      <c r="R181" s="2">
        <v>147000</v>
      </c>
      <c r="T181" s="4">
        <v>929</v>
      </c>
      <c r="U181" s="2">
        <v>236500</v>
      </c>
      <c r="W181" s="4">
        <v>1104</v>
      </c>
      <c r="X181" s="2">
        <v>159500</v>
      </c>
      <c r="AT181" s="2">
        <v>335000</v>
      </c>
      <c r="AU181" s="2">
        <v>79900</v>
      </c>
      <c r="AV181" s="2">
        <v>129900</v>
      </c>
    </row>
    <row r="182" spans="17:48" x14ac:dyDescent="0.2">
      <c r="Q182" s="4">
        <v>1311</v>
      </c>
      <c r="R182" s="2">
        <v>335000</v>
      </c>
      <c r="T182" s="4">
        <v>936</v>
      </c>
      <c r="U182" s="2">
        <v>79900</v>
      </c>
      <c r="W182" s="4">
        <v>1113</v>
      </c>
      <c r="X182" s="2">
        <v>129900</v>
      </c>
      <c r="AT182" s="2">
        <v>333168</v>
      </c>
      <c r="AU182" s="2">
        <v>244400</v>
      </c>
      <c r="AV182" s="2">
        <v>133700</v>
      </c>
    </row>
    <row r="183" spans="17:48" x14ac:dyDescent="0.2">
      <c r="Q183" s="4">
        <v>1314</v>
      </c>
      <c r="R183" s="2">
        <v>333168</v>
      </c>
      <c r="T183" s="4">
        <v>940</v>
      </c>
      <c r="U183" s="2">
        <v>244400</v>
      </c>
      <c r="W183" s="4">
        <v>1120</v>
      </c>
      <c r="X183" s="2">
        <v>133700</v>
      </c>
      <c r="AT183" s="2">
        <v>79000</v>
      </c>
      <c r="AU183" s="2">
        <v>214000</v>
      </c>
      <c r="AV183" s="2">
        <v>212900</v>
      </c>
    </row>
    <row r="184" spans="17:48" x14ac:dyDescent="0.2">
      <c r="Q184" s="4">
        <v>1327</v>
      </c>
      <c r="R184" s="2">
        <v>79000</v>
      </c>
      <c r="T184" s="4">
        <v>942</v>
      </c>
      <c r="U184" s="2">
        <v>214000</v>
      </c>
      <c r="W184" s="4">
        <v>1122</v>
      </c>
      <c r="X184" s="2">
        <v>212900</v>
      </c>
      <c r="AT184" s="2">
        <v>100000</v>
      </c>
      <c r="AU184" s="2">
        <v>143000</v>
      </c>
      <c r="AV184" s="2">
        <v>163900</v>
      </c>
    </row>
    <row r="185" spans="17:48" x14ac:dyDescent="0.2">
      <c r="Q185" s="4">
        <v>1333</v>
      </c>
      <c r="R185" s="2">
        <v>100000</v>
      </c>
      <c r="T185" s="4">
        <v>944</v>
      </c>
      <c r="U185" s="2">
        <v>143000</v>
      </c>
      <c r="W185" s="4">
        <v>1125</v>
      </c>
      <c r="X185" s="2">
        <v>163900</v>
      </c>
      <c r="AT185" s="2">
        <v>125000</v>
      </c>
      <c r="AU185" s="2">
        <v>160000</v>
      </c>
      <c r="AV185" s="2">
        <v>215000</v>
      </c>
    </row>
    <row r="186" spans="17:48" x14ac:dyDescent="0.2">
      <c r="Q186" s="4">
        <v>1335</v>
      </c>
      <c r="R186" s="2">
        <v>125000</v>
      </c>
      <c r="T186" s="4">
        <v>967</v>
      </c>
      <c r="U186" s="2">
        <v>160000</v>
      </c>
      <c r="W186" s="4">
        <v>1129</v>
      </c>
      <c r="X186" s="2">
        <v>215000</v>
      </c>
      <c r="AT186" s="2">
        <v>283463</v>
      </c>
      <c r="AU186" s="2">
        <v>139000</v>
      </c>
      <c r="AV186" s="2">
        <v>80000</v>
      </c>
    </row>
    <row r="187" spans="17:48" x14ac:dyDescent="0.2">
      <c r="Q187" s="4">
        <v>1348</v>
      </c>
      <c r="R187" s="2">
        <v>283463</v>
      </c>
      <c r="T187" s="4">
        <v>980</v>
      </c>
      <c r="U187" s="2">
        <v>139000</v>
      </c>
      <c r="W187" s="4">
        <v>1144</v>
      </c>
      <c r="X187" s="2">
        <v>80000</v>
      </c>
      <c r="AT187" s="2">
        <v>189000</v>
      </c>
      <c r="AU187" s="2">
        <v>117000</v>
      </c>
      <c r="AV187" s="2">
        <v>80000</v>
      </c>
    </row>
    <row r="188" spans="17:48" x14ac:dyDescent="0.2">
      <c r="Q188" s="4">
        <v>1361</v>
      </c>
      <c r="R188" s="2">
        <v>189000</v>
      </c>
      <c r="T188" s="4">
        <v>987</v>
      </c>
      <c r="U188" s="2">
        <v>117000</v>
      </c>
      <c r="W188" s="4">
        <v>1145</v>
      </c>
      <c r="X188" s="2">
        <v>80000</v>
      </c>
      <c r="AT188" s="2">
        <v>232000</v>
      </c>
      <c r="AU188" s="2">
        <v>195000</v>
      </c>
      <c r="AV188" s="2">
        <v>174500</v>
      </c>
    </row>
    <row r="189" spans="17:48" x14ac:dyDescent="0.2">
      <c r="Q189" s="4">
        <v>1370</v>
      </c>
      <c r="R189" s="2">
        <v>232000</v>
      </c>
      <c r="T189" s="4">
        <v>989</v>
      </c>
      <c r="U189" s="2">
        <v>195000</v>
      </c>
      <c r="W189" s="4">
        <v>1148</v>
      </c>
      <c r="X189" s="2">
        <v>174500</v>
      </c>
      <c r="AT189" s="2">
        <v>167500</v>
      </c>
      <c r="AU189" s="2">
        <v>348000</v>
      </c>
      <c r="AV189" s="2">
        <v>143000</v>
      </c>
    </row>
    <row r="190" spans="17:48" x14ac:dyDescent="0.2">
      <c r="Q190" s="4">
        <v>1380</v>
      </c>
      <c r="R190" s="2">
        <v>167500</v>
      </c>
      <c r="T190" s="4">
        <v>991</v>
      </c>
      <c r="U190" s="2">
        <v>348000</v>
      </c>
      <c r="W190" s="4">
        <v>1150</v>
      </c>
      <c r="X190" s="2">
        <v>143000</v>
      </c>
      <c r="AT190" s="2">
        <v>237500</v>
      </c>
      <c r="AU190" s="2">
        <v>136905</v>
      </c>
      <c r="AV190" s="2">
        <v>230000</v>
      </c>
    </row>
    <row r="191" spans="17:48" x14ac:dyDescent="0.2">
      <c r="Q191" s="4">
        <v>1382</v>
      </c>
      <c r="R191" s="2">
        <v>237500</v>
      </c>
      <c r="T191" s="4">
        <v>1004</v>
      </c>
      <c r="U191" s="2">
        <v>136905</v>
      </c>
      <c r="W191" s="4">
        <v>1153</v>
      </c>
      <c r="X191" s="2">
        <v>230000</v>
      </c>
      <c r="AT191" s="2">
        <v>125500</v>
      </c>
      <c r="AU191" s="2">
        <v>102000</v>
      </c>
      <c r="AV191" s="2">
        <v>218000</v>
      </c>
    </row>
    <row r="192" spans="17:48" x14ac:dyDescent="0.2">
      <c r="Q192" s="4">
        <v>1386</v>
      </c>
      <c r="R192" s="2">
        <v>125500</v>
      </c>
      <c r="T192" s="4">
        <v>1010</v>
      </c>
      <c r="U192" s="2">
        <v>102000</v>
      </c>
      <c r="W192" s="4">
        <v>1156</v>
      </c>
      <c r="X192" s="2">
        <v>218000</v>
      </c>
      <c r="AT192" s="2">
        <v>137500</v>
      </c>
      <c r="AU192" s="2">
        <v>85000</v>
      </c>
      <c r="AV192" s="2">
        <v>230000</v>
      </c>
    </row>
    <row r="193" spans="17:48" x14ac:dyDescent="0.2">
      <c r="Q193" s="4">
        <v>1398</v>
      </c>
      <c r="R193" s="2">
        <v>137500</v>
      </c>
      <c r="T193" s="4">
        <v>1014</v>
      </c>
      <c r="U193" s="2">
        <v>85000</v>
      </c>
      <c r="W193" s="4">
        <v>1158</v>
      </c>
      <c r="X193" s="2">
        <v>230000</v>
      </c>
      <c r="AT193" s="2">
        <v>138000</v>
      </c>
      <c r="AU193" s="2">
        <v>203000</v>
      </c>
      <c r="AV193" s="2">
        <v>185000</v>
      </c>
    </row>
    <row r="194" spans="17:48" x14ac:dyDescent="0.2">
      <c r="Q194" s="4">
        <v>1399</v>
      </c>
      <c r="R194" s="2">
        <v>138000</v>
      </c>
      <c r="T194" s="4">
        <v>1017</v>
      </c>
      <c r="U194" s="2">
        <v>203000</v>
      </c>
      <c r="W194" s="4">
        <v>1160</v>
      </c>
      <c r="X194" s="2">
        <v>185000</v>
      </c>
      <c r="AT194" s="2">
        <v>175900</v>
      </c>
      <c r="AU194" s="2">
        <v>176000</v>
      </c>
      <c r="AV194" s="2">
        <v>146000</v>
      </c>
    </row>
    <row r="195" spans="17:48" x14ac:dyDescent="0.2">
      <c r="Q195" s="4">
        <v>1416</v>
      </c>
      <c r="R195" s="2">
        <v>175900</v>
      </c>
      <c r="T195" s="4">
        <v>1021</v>
      </c>
      <c r="U195" s="2">
        <v>176000</v>
      </c>
      <c r="W195" s="4">
        <v>1161</v>
      </c>
      <c r="X195" s="2">
        <v>146000</v>
      </c>
      <c r="AT195" s="2">
        <v>340000</v>
      </c>
      <c r="AU195" s="2">
        <v>119750</v>
      </c>
      <c r="AV195" s="2">
        <v>235000</v>
      </c>
    </row>
    <row r="196" spans="17:48" x14ac:dyDescent="0.2">
      <c r="Q196" s="4">
        <v>1418</v>
      </c>
      <c r="R196" s="2">
        <v>340000</v>
      </c>
      <c r="T196" s="4">
        <v>1035</v>
      </c>
      <c r="U196" s="2">
        <v>119750</v>
      </c>
      <c r="W196" s="4">
        <v>1169</v>
      </c>
      <c r="X196" s="2">
        <v>235000</v>
      </c>
      <c r="AT196" s="2">
        <v>179900</v>
      </c>
      <c r="AU196" s="2">
        <v>139600</v>
      </c>
      <c r="AV196" s="2">
        <v>625000</v>
      </c>
    </row>
    <row r="197" spans="17:48" x14ac:dyDescent="0.2">
      <c r="Q197" s="4">
        <v>1421</v>
      </c>
      <c r="R197" s="2">
        <v>179900</v>
      </c>
      <c r="T197" s="4">
        <v>1046</v>
      </c>
      <c r="U197" s="2">
        <v>139600</v>
      </c>
      <c r="W197" s="4">
        <v>1170</v>
      </c>
      <c r="X197" s="2">
        <v>625000</v>
      </c>
      <c r="AT197" s="2">
        <v>186500</v>
      </c>
      <c r="AU197" s="2">
        <v>165000</v>
      </c>
      <c r="AV197" s="2">
        <v>171000</v>
      </c>
    </row>
    <row r="198" spans="17:48" x14ac:dyDescent="0.2">
      <c r="Q198" s="4">
        <v>1434</v>
      </c>
      <c r="R198" s="2">
        <v>186500</v>
      </c>
      <c r="T198" s="4">
        <v>1053</v>
      </c>
      <c r="U198" s="2">
        <v>165000</v>
      </c>
      <c r="W198" s="4">
        <v>1171</v>
      </c>
      <c r="X198" s="2">
        <v>171000</v>
      </c>
      <c r="AT198" s="2">
        <v>160000</v>
      </c>
      <c r="AU198" s="2">
        <v>185850</v>
      </c>
      <c r="AV198" s="2">
        <v>239000</v>
      </c>
    </row>
    <row r="199" spans="17:48" x14ac:dyDescent="0.2">
      <c r="Q199" s="4">
        <v>1435</v>
      </c>
      <c r="R199" s="2">
        <v>160000</v>
      </c>
      <c r="T199" s="4">
        <v>1057</v>
      </c>
      <c r="U199" s="2">
        <v>185850</v>
      </c>
      <c r="W199" s="4">
        <v>1175</v>
      </c>
      <c r="X199" s="2">
        <v>239000</v>
      </c>
      <c r="AT199" s="2">
        <v>120500</v>
      </c>
      <c r="AU199" s="2">
        <v>167900</v>
      </c>
      <c r="AV199" s="2">
        <v>154900</v>
      </c>
    </row>
    <row r="200" spans="17:48" x14ac:dyDescent="0.2">
      <c r="Q200" s="4">
        <v>1437</v>
      </c>
      <c r="R200" s="2">
        <v>120500</v>
      </c>
      <c r="T200" s="4">
        <v>1068</v>
      </c>
      <c r="U200" s="2">
        <v>167900</v>
      </c>
      <c r="W200" s="4">
        <v>1179</v>
      </c>
      <c r="X200" s="2">
        <v>154900</v>
      </c>
      <c r="AT200" s="2">
        <v>149300</v>
      </c>
      <c r="AU200" s="2">
        <v>151400</v>
      </c>
      <c r="AV200" s="2">
        <v>745000</v>
      </c>
    </row>
    <row r="201" spans="17:48" x14ac:dyDescent="0.2">
      <c r="Q201" s="4">
        <v>1442</v>
      </c>
      <c r="R201" s="2">
        <v>149300</v>
      </c>
      <c r="T201" s="4">
        <v>1069</v>
      </c>
      <c r="U201" s="2">
        <v>151400</v>
      </c>
      <c r="W201" s="4">
        <v>1183</v>
      </c>
      <c r="X201" s="2">
        <v>745000</v>
      </c>
      <c r="AT201" s="2">
        <v>121000</v>
      </c>
      <c r="AU201" s="2">
        <v>135000</v>
      </c>
      <c r="AV201" s="2">
        <v>262000</v>
      </c>
    </row>
    <row r="202" spans="17:48" x14ac:dyDescent="0.2">
      <c r="Q202" s="4">
        <v>1444</v>
      </c>
      <c r="R202" s="2">
        <v>121000</v>
      </c>
      <c r="T202" s="4">
        <v>1071</v>
      </c>
      <c r="U202" s="2">
        <v>135000</v>
      </c>
      <c r="W202" s="4">
        <v>1188</v>
      </c>
      <c r="X202" s="2">
        <v>262000</v>
      </c>
      <c r="AT202" s="2">
        <v>129000</v>
      </c>
      <c r="AU202" s="2">
        <v>133000</v>
      </c>
      <c r="AV202" s="2">
        <v>195000</v>
      </c>
    </row>
    <row r="203" spans="17:48" x14ac:dyDescent="0.2">
      <c r="Q203" s="4">
        <v>1446</v>
      </c>
      <c r="R203" s="2">
        <v>129000</v>
      </c>
      <c r="T203" s="4">
        <v>1082</v>
      </c>
      <c r="U203" s="2">
        <v>133000</v>
      </c>
      <c r="W203" s="4">
        <v>1189</v>
      </c>
      <c r="X203" s="2">
        <v>195000</v>
      </c>
      <c r="AT203" s="2">
        <v>112000</v>
      </c>
      <c r="AU203" s="2">
        <v>92900</v>
      </c>
      <c r="AV203" s="2">
        <v>125000</v>
      </c>
    </row>
    <row r="204" spans="17:48" x14ac:dyDescent="0.2">
      <c r="Q204" s="4">
        <v>1449</v>
      </c>
      <c r="R204" s="2">
        <v>112000</v>
      </c>
      <c r="T204" s="4">
        <v>1091</v>
      </c>
      <c r="U204" s="2">
        <v>92900</v>
      </c>
      <c r="W204" s="4">
        <v>1193</v>
      </c>
      <c r="X204" s="2">
        <v>125000</v>
      </c>
      <c r="AT204" s="2">
        <v>287090</v>
      </c>
      <c r="AU204" s="2">
        <v>136500</v>
      </c>
      <c r="AV204" s="2">
        <v>176000</v>
      </c>
    </row>
    <row r="205" spans="17:48" x14ac:dyDescent="0.2">
      <c r="Q205" s="4">
        <v>1452</v>
      </c>
      <c r="R205" s="2">
        <v>287090</v>
      </c>
      <c r="T205" s="4">
        <v>1093</v>
      </c>
      <c r="U205" s="2">
        <v>136500</v>
      </c>
      <c r="W205" s="4">
        <v>1196</v>
      </c>
      <c r="X205" s="2">
        <v>176000</v>
      </c>
      <c r="AT205" s="2">
        <v>145000</v>
      </c>
      <c r="AU205" s="2">
        <v>188000</v>
      </c>
      <c r="AV205" s="2">
        <v>144000</v>
      </c>
    </row>
    <row r="206" spans="17:48" x14ac:dyDescent="0.2">
      <c r="Q206" s="4">
        <v>1453</v>
      </c>
      <c r="R206" s="2">
        <v>145000</v>
      </c>
      <c r="T206" s="4">
        <v>1111</v>
      </c>
      <c r="U206" s="2">
        <v>188000</v>
      </c>
      <c r="W206" s="4">
        <v>1198</v>
      </c>
      <c r="X206" s="2">
        <v>144000</v>
      </c>
      <c r="AT206" s="2">
        <v>266500</v>
      </c>
      <c r="AU206" s="2">
        <v>118000</v>
      </c>
      <c r="AV206" s="2">
        <v>116050</v>
      </c>
    </row>
    <row r="207" spans="17:48" x14ac:dyDescent="0.2">
      <c r="Q207" s="4">
        <v>1458</v>
      </c>
      <c r="R207" s="2">
        <v>266500</v>
      </c>
      <c r="T207" s="4">
        <v>1124</v>
      </c>
      <c r="U207" s="2">
        <v>118000</v>
      </c>
      <c r="W207" s="4">
        <v>1201</v>
      </c>
      <c r="X207" s="2">
        <v>116050</v>
      </c>
      <c r="AU207" s="2">
        <v>174000</v>
      </c>
      <c r="AV207" s="2">
        <v>153500</v>
      </c>
    </row>
    <row r="208" spans="17:48" x14ac:dyDescent="0.2">
      <c r="T208" s="4">
        <v>1127</v>
      </c>
      <c r="U208" s="2">
        <v>174000</v>
      </c>
      <c r="W208" s="4">
        <v>1205</v>
      </c>
      <c r="X208" s="2">
        <v>153500</v>
      </c>
      <c r="AU208" s="2">
        <v>239500</v>
      </c>
      <c r="AV208" s="2">
        <v>80500</v>
      </c>
    </row>
    <row r="209" spans="20:48" x14ac:dyDescent="0.2">
      <c r="T209" s="4">
        <v>1134</v>
      </c>
      <c r="U209" s="2">
        <v>239500</v>
      </c>
      <c r="W209" s="4">
        <v>1219</v>
      </c>
      <c r="X209" s="2">
        <v>80500</v>
      </c>
      <c r="AU209" s="2">
        <v>139000</v>
      </c>
      <c r="AV209" s="2">
        <v>138887</v>
      </c>
    </row>
    <row r="210" spans="20:48" x14ac:dyDescent="0.2">
      <c r="T210" s="4">
        <v>1141</v>
      </c>
      <c r="U210" s="2">
        <v>139000</v>
      </c>
      <c r="W210" s="4">
        <v>1236</v>
      </c>
      <c r="X210" s="2">
        <v>138887</v>
      </c>
      <c r="AU210" s="2">
        <v>120500</v>
      </c>
      <c r="AV210" s="2">
        <v>224900</v>
      </c>
    </row>
    <row r="211" spans="20:48" x14ac:dyDescent="0.2">
      <c r="T211" s="4">
        <v>1154</v>
      </c>
      <c r="U211" s="2">
        <v>120500</v>
      </c>
      <c r="W211" s="4">
        <v>1241</v>
      </c>
      <c r="X211" s="2">
        <v>224900</v>
      </c>
      <c r="AU211" s="2">
        <v>235128</v>
      </c>
      <c r="AV211" s="2">
        <v>294000</v>
      </c>
    </row>
    <row r="212" spans="20:48" x14ac:dyDescent="0.2">
      <c r="T212" s="4">
        <v>1159</v>
      </c>
      <c r="U212" s="2">
        <v>235128</v>
      </c>
      <c r="W212" s="4">
        <v>1254</v>
      </c>
      <c r="X212" s="2">
        <v>294000</v>
      </c>
      <c r="AU212" s="2">
        <v>194000</v>
      </c>
      <c r="AV212" s="2">
        <v>165400</v>
      </c>
    </row>
    <row r="213" spans="20:48" x14ac:dyDescent="0.2">
      <c r="T213" s="4">
        <v>1165</v>
      </c>
      <c r="U213" s="2">
        <v>194000</v>
      </c>
      <c r="W213" s="4">
        <v>1255</v>
      </c>
      <c r="X213" s="2">
        <v>165400</v>
      </c>
      <c r="AU213" s="2">
        <v>120000</v>
      </c>
      <c r="AV213" s="2">
        <v>99900</v>
      </c>
    </row>
    <row r="214" spans="20:48" x14ac:dyDescent="0.2">
      <c r="T214" s="4">
        <v>1184</v>
      </c>
      <c r="U214" s="2">
        <v>120000</v>
      </c>
      <c r="W214" s="4">
        <v>1258</v>
      </c>
      <c r="X214" s="2">
        <v>99900</v>
      </c>
      <c r="AU214" s="2">
        <v>189000</v>
      </c>
      <c r="AV214" s="2">
        <v>190000</v>
      </c>
    </row>
    <row r="215" spans="20:48" x14ac:dyDescent="0.2">
      <c r="T215" s="4">
        <v>1190</v>
      </c>
      <c r="U215" s="2">
        <v>189000</v>
      </c>
      <c r="W215" s="4">
        <v>1259</v>
      </c>
      <c r="X215" s="2">
        <v>190000</v>
      </c>
      <c r="AU215" s="2">
        <v>165000</v>
      </c>
      <c r="AV215" s="2">
        <v>151000</v>
      </c>
    </row>
    <row r="216" spans="20:48" x14ac:dyDescent="0.2">
      <c r="T216" s="4">
        <v>1194</v>
      </c>
      <c r="U216" s="2">
        <v>165000</v>
      </c>
      <c r="W216" s="4">
        <v>1260</v>
      </c>
      <c r="X216" s="2">
        <v>151000</v>
      </c>
      <c r="AU216" s="2">
        <v>178000</v>
      </c>
      <c r="AV216" s="2">
        <v>180500</v>
      </c>
    </row>
    <row r="217" spans="20:48" x14ac:dyDescent="0.2">
      <c r="T217" s="4">
        <v>1199</v>
      </c>
      <c r="U217" s="2">
        <v>178000</v>
      </c>
      <c r="W217" s="4">
        <v>1264</v>
      </c>
      <c r="X217" s="2">
        <v>180500</v>
      </c>
      <c r="AU217" s="2">
        <v>271900</v>
      </c>
      <c r="AV217" s="2">
        <v>144000</v>
      </c>
    </row>
    <row r="218" spans="20:48" x14ac:dyDescent="0.2">
      <c r="T218" s="4">
        <v>1206</v>
      </c>
      <c r="U218" s="2">
        <v>271900</v>
      </c>
      <c r="W218" s="4">
        <v>1270</v>
      </c>
      <c r="X218" s="2">
        <v>144000</v>
      </c>
      <c r="AU218" s="2">
        <v>164000</v>
      </c>
      <c r="AV218" s="2">
        <v>137000</v>
      </c>
    </row>
    <row r="219" spans="20:48" x14ac:dyDescent="0.2">
      <c r="T219" s="4">
        <v>1212</v>
      </c>
      <c r="U219" s="2">
        <v>164000</v>
      </c>
      <c r="W219" s="4">
        <v>1276</v>
      </c>
      <c r="X219" s="2">
        <v>137000</v>
      </c>
      <c r="AU219" s="2">
        <v>145000</v>
      </c>
      <c r="AV219" s="2">
        <v>180000</v>
      </c>
    </row>
    <row r="220" spans="20:48" x14ac:dyDescent="0.2">
      <c r="T220" s="4">
        <v>1226</v>
      </c>
      <c r="U220" s="2">
        <v>145000</v>
      </c>
      <c r="W220" s="4">
        <v>1282</v>
      </c>
      <c r="X220" s="2">
        <v>180000</v>
      </c>
      <c r="AU220" s="2">
        <v>175500</v>
      </c>
      <c r="AV220" s="2">
        <v>72500</v>
      </c>
    </row>
    <row r="221" spans="20:48" x14ac:dyDescent="0.2">
      <c r="T221" s="4">
        <v>1237</v>
      </c>
      <c r="U221" s="2">
        <v>175500</v>
      </c>
      <c r="W221" s="4">
        <v>1322</v>
      </c>
      <c r="X221" s="2">
        <v>72500</v>
      </c>
      <c r="AU221" s="2">
        <v>248328</v>
      </c>
      <c r="AV221" s="2">
        <v>132500</v>
      </c>
    </row>
    <row r="222" spans="20:48" x14ac:dyDescent="0.2">
      <c r="T222" s="4">
        <v>1242</v>
      </c>
      <c r="U222" s="2">
        <v>248328</v>
      </c>
      <c r="W222" s="4">
        <v>1332</v>
      </c>
      <c r="X222" s="2">
        <v>132500</v>
      </c>
      <c r="AU222" s="2">
        <v>230000</v>
      </c>
      <c r="AV222" s="2">
        <v>125500</v>
      </c>
    </row>
    <row r="223" spans="20:48" x14ac:dyDescent="0.2">
      <c r="T223" s="4">
        <v>1245</v>
      </c>
      <c r="U223" s="2">
        <v>230000</v>
      </c>
      <c r="W223" s="4">
        <v>1334</v>
      </c>
      <c r="X223" s="2">
        <v>125500</v>
      </c>
      <c r="AU223" s="2">
        <v>181000</v>
      </c>
      <c r="AV223" s="2">
        <v>155000</v>
      </c>
    </row>
    <row r="224" spans="20:48" x14ac:dyDescent="0.2">
      <c r="T224" s="4">
        <v>1261</v>
      </c>
      <c r="U224" s="2">
        <v>181000</v>
      </c>
      <c r="W224" s="4">
        <v>1342</v>
      </c>
      <c r="X224" s="2">
        <v>155000</v>
      </c>
      <c r="AU224" s="2">
        <v>128900</v>
      </c>
      <c r="AV224" s="2">
        <v>155835</v>
      </c>
    </row>
    <row r="225" spans="20:48" x14ac:dyDescent="0.2">
      <c r="T225" s="4">
        <v>1262</v>
      </c>
      <c r="U225" s="2">
        <v>128900</v>
      </c>
      <c r="W225" s="4">
        <v>1345</v>
      </c>
      <c r="X225" s="2">
        <v>155835</v>
      </c>
      <c r="AU225" s="2">
        <v>197900</v>
      </c>
      <c r="AV225" s="2">
        <v>108500</v>
      </c>
    </row>
    <row r="226" spans="20:48" x14ac:dyDescent="0.2">
      <c r="T226" s="4">
        <v>1278</v>
      </c>
      <c r="U226" s="2">
        <v>197900</v>
      </c>
      <c r="W226" s="4">
        <v>1346</v>
      </c>
      <c r="X226" s="2">
        <v>108500</v>
      </c>
      <c r="AU226" s="2">
        <v>143000</v>
      </c>
      <c r="AV226" s="2">
        <v>134900</v>
      </c>
    </row>
    <row r="227" spans="20:48" x14ac:dyDescent="0.2">
      <c r="T227" s="4">
        <v>1287</v>
      </c>
      <c r="U227" s="2">
        <v>143000</v>
      </c>
      <c r="W227" s="4">
        <v>1353</v>
      </c>
      <c r="X227" s="2">
        <v>134900</v>
      </c>
      <c r="AU227" s="2">
        <v>190000</v>
      </c>
      <c r="AV227" s="2">
        <v>127000</v>
      </c>
    </row>
    <row r="228" spans="20:48" x14ac:dyDescent="0.2">
      <c r="T228" s="4">
        <v>1288</v>
      </c>
      <c r="U228" s="2">
        <v>190000</v>
      </c>
      <c r="W228" s="4">
        <v>1368</v>
      </c>
      <c r="X228" s="2">
        <v>127000</v>
      </c>
      <c r="AU228" s="2">
        <v>140000</v>
      </c>
      <c r="AV228" s="2">
        <v>250000</v>
      </c>
    </row>
    <row r="229" spans="20:48" x14ac:dyDescent="0.2">
      <c r="T229" s="4">
        <v>1298</v>
      </c>
      <c r="U229" s="2">
        <v>140000</v>
      </c>
      <c r="W229" s="4">
        <v>1375</v>
      </c>
      <c r="X229" s="2">
        <v>250000</v>
      </c>
      <c r="AU229" s="2">
        <v>179200</v>
      </c>
      <c r="AV229" s="2">
        <v>117000</v>
      </c>
    </row>
    <row r="230" spans="20:48" x14ac:dyDescent="0.2">
      <c r="T230" s="4">
        <v>1310</v>
      </c>
      <c r="U230" s="2">
        <v>179200</v>
      </c>
      <c r="W230" s="4">
        <v>1378</v>
      </c>
      <c r="X230" s="2">
        <v>117000</v>
      </c>
      <c r="AU230" s="2">
        <v>302000</v>
      </c>
      <c r="AV230" s="2">
        <v>250000</v>
      </c>
    </row>
    <row r="231" spans="20:48" x14ac:dyDescent="0.2">
      <c r="T231" s="4">
        <v>1313</v>
      </c>
      <c r="U231" s="2">
        <v>302000</v>
      </c>
      <c r="W231" s="4">
        <v>1387</v>
      </c>
      <c r="X231" s="2">
        <v>250000</v>
      </c>
      <c r="AU231" s="2">
        <v>206900</v>
      </c>
      <c r="AV231" s="2">
        <v>120000</v>
      </c>
    </row>
    <row r="232" spans="20:48" x14ac:dyDescent="0.2">
      <c r="T232" s="4">
        <v>1316</v>
      </c>
      <c r="U232" s="2">
        <v>206900</v>
      </c>
      <c r="W232" s="4">
        <v>1401</v>
      </c>
      <c r="X232" s="2">
        <v>120000</v>
      </c>
      <c r="AU232" s="2">
        <v>156500</v>
      </c>
      <c r="AV232" s="2">
        <v>193879</v>
      </c>
    </row>
    <row r="233" spans="20:48" x14ac:dyDescent="0.2">
      <c r="T233" s="4">
        <v>1321</v>
      </c>
      <c r="U233" s="2">
        <v>156500</v>
      </c>
      <c r="W233" s="4">
        <v>1403</v>
      </c>
      <c r="X233" s="2">
        <v>193879</v>
      </c>
      <c r="AU233" s="2">
        <v>190000</v>
      </c>
      <c r="AV233" s="2">
        <v>127500</v>
      </c>
    </row>
    <row r="234" spans="20:48" x14ac:dyDescent="0.2">
      <c r="T234" s="4">
        <v>1323</v>
      </c>
      <c r="U234" s="2">
        <v>190000</v>
      </c>
      <c r="W234" s="4">
        <v>1422</v>
      </c>
      <c r="X234" s="2">
        <v>127500</v>
      </c>
      <c r="AU234" s="2">
        <v>256000</v>
      </c>
      <c r="AV234" s="2">
        <v>192140</v>
      </c>
    </row>
    <row r="235" spans="20:48" x14ac:dyDescent="0.2">
      <c r="T235" s="4">
        <v>1329</v>
      </c>
      <c r="U235" s="2">
        <v>256000</v>
      </c>
      <c r="W235" s="4">
        <v>1431</v>
      </c>
      <c r="X235" s="2">
        <v>192140</v>
      </c>
      <c r="AU235" s="2">
        <v>176500</v>
      </c>
      <c r="AV235" s="2">
        <v>174000</v>
      </c>
    </row>
    <row r="236" spans="20:48" x14ac:dyDescent="0.2">
      <c r="T236" s="4">
        <v>1330</v>
      </c>
      <c r="U236" s="2">
        <v>176500</v>
      </c>
      <c r="W236" s="4">
        <v>1436</v>
      </c>
      <c r="X236" s="2">
        <v>174000</v>
      </c>
      <c r="AU236" s="2">
        <v>200000</v>
      </c>
      <c r="AV236" s="2">
        <v>84500</v>
      </c>
    </row>
    <row r="237" spans="20:48" x14ac:dyDescent="0.2">
      <c r="T237" s="4">
        <v>1339</v>
      </c>
      <c r="U237" s="2">
        <v>200000</v>
      </c>
      <c r="W237" s="4">
        <v>1454</v>
      </c>
      <c r="X237" s="2">
        <v>84500</v>
      </c>
      <c r="AU237" s="2">
        <v>128500</v>
      </c>
    </row>
    <row r="238" spans="20:48" x14ac:dyDescent="0.2">
      <c r="T238" s="4">
        <v>1340</v>
      </c>
      <c r="U238" s="2">
        <v>128500</v>
      </c>
      <c r="AU238" s="2">
        <v>123000</v>
      </c>
    </row>
    <row r="239" spans="20:48" x14ac:dyDescent="0.2">
      <c r="T239" s="4">
        <v>1341</v>
      </c>
      <c r="U239" s="2">
        <v>123000</v>
      </c>
      <c r="AU239" s="2">
        <v>262500</v>
      </c>
    </row>
    <row r="240" spans="20:48" x14ac:dyDescent="0.2">
      <c r="T240" s="4">
        <v>1347</v>
      </c>
      <c r="U240" s="2">
        <v>262500</v>
      </c>
      <c r="AU240" s="2">
        <v>235000</v>
      </c>
    </row>
    <row r="241" spans="20:47" x14ac:dyDescent="0.2">
      <c r="T241" s="4">
        <v>1355</v>
      </c>
      <c r="U241" s="2">
        <v>235000</v>
      </c>
      <c r="AU241" s="2">
        <v>177500</v>
      </c>
    </row>
    <row r="242" spans="20:47" x14ac:dyDescent="0.2">
      <c r="T242" s="4">
        <v>1359</v>
      </c>
      <c r="U242" s="2">
        <v>177500</v>
      </c>
      <c r="AU242" s="2">
        <v>260000</v>
      </c>
    </row>
    <row r="243" spans="20:47" x14ac:dyDescent="0.2">
      <c r="T243" s="4">
        <v>1362</v>
      </c>
      <c r="U243" s="2">
        <v>260000</v>
      </c>
      <c r="AU243" s="2">
        <v>104900</v>
      </c>
    </row>
    <row r="244" spans="20:47" x14ac:dyDescent="0.2">
      <c r="T244" s="4">
        <v>1363</v>
      </c>
      <c r="U244" s="2">
        <v>104900</v>
      </c>
      <c r="AU244" s="2">
        <v>193000</v>
      </c>
    </row>
    <row r="245" spans="20:47" x14ac:dyDescent="0.2">
      <c r="T245" s="4">
        <v>1367</v>
      </c>
      <c r="U245" s="2">
        <v>193000</v>
      </c>
      <c r="AU245" s="2">
        <v>144000</v>
      </c>
    </row>
    <row r="246" spans="20:47" x14ac:dyDescent="0.2">
      <c r="T246" s="4">
        <v>1369</v>
      </c>
      <c r="U246" s="2">
        <v>144000</v>
      </c>
      <c r="AU246" s="2">
        <v>274300</v>
      </c>
    </row>
    <row r="247" spans="20:47" x14ac:dyDescent="0.2">
      <c r="T247" s="4">
        <v>1373</v>
      </c>
      <c r="U247" s="2">
        <v>274300</v>
      </c>
      <c r="AU247" s="2">
        <v>83000</v>
      </c>
    </row>
    <row r="248" spans="20:47" x14ac:dyDescent="0.2">
      <c r="T248" s="4">
        <v>1379</v>
      </c>
      <c r="U248" s="2">
        <v>83000</v>
      </c>
      <c r="AU248" s="2">
        <v>58500</v>
      </c>
    </row>
    <row r="249" spans="20:47" x14ac:dyDescent="0.2">
      <c r="T249" s="4">
        <v>1381</v>
      </c>
      <c r="U249" s="2">
        <v>58500</v>
      </c>
      <c r="AU249" s="2">
        <v>160000</v>
      </c>
    </row>
    <row r="250" spans="20:47" x14ac:dyDescent="0.2">
      <c r="T250" s="4">
        <v>1397</v>
      </c>
      <c r="U250" s="2">
        <v>160000</v>
      </c>
      <c r="AU250" s="2">
        <v>125500</v>
      </c>
    </row>
    <row r="251" spans="20:47" x14ac:dyDescent="0.2">
      <c r="T251" s="4">
        <v>1409</v>
      </c>
      <c r="U251" s="2">
        <v>125500</v>
      </c>
      <c r="AU251" s="2">
        <v>230000</v>
      </c>
    </row>
    <row r="252" spans="20:47" x14ac:dyDescent="0.2">
      <c r="T252" s="4">
        <v>1411</v>
      </c>
      <c r="U252" s="2">
        <v>230000</v>
      </c>
      <c r="AU252" s="2">
        <v>90000</v>
      </c>
    </row>
    <row r="253" spans="20:47" x14ac:dyDescent="0.2">
      <c r="T253" s="4">
        <v>1413</v>
      </c>
      <c r="U253" s="2">
        <v>90000</v>
      </c>
      <c r="AU253" s="2">
        <v>207000</v>
      </c>
    </row>
    <row r="254" spans="20:47" x14ac:dyDescent="0.2">
      <c r="T254" s="4">
        <v>1415</v>
      </c>
      <c r="U254" s="2">
        <v>207000</v>
      </c>
      <c r="AU254" s="2">
        <v>144000</v>
      </c>
    </row>
    <row r="255" spans="20:47" x14ac:dyDescent="0.2">
      <c r="T255" s="4">
        <v>1425</v>
      </c>
      <c r="U255" s="2">
        <v>144000</v>
      </c>
      <c r="AU255" s="2">
        <v>147500</v>
      </c>
    </row>
    <row r="256" spans="20:47" x14ac:dyDescent="0.2">
      <c r="T256" s="4">
        <v>1460</v>
      </c>
      <c r="U256" s="2">
        <v>147500</v>
      </c>
    </row>
  </sheetData>
  <sheetProtection sheet="1" objects="1" scenarios="1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342F-071F-494F-9979-24DAC8D13FC3}">
  <dimension ref="A1:Q1201"/>
  <sheetViews>
    <sheetView topLeftCell="C1" workbookViewId="0">
      <selection activeCell="K28" sqref="K28:K29"/>
    </sheetView>
  </sheetViews>
  <sheetFormatPr baseColWidth="10" defaultRowHeight="16" x14ac:dyDescent="0.2"/>
  <cols>
    <col min="2" max="2" width="13" bestFit="1" customWidth="1"/>
    <col min="3" max="3" width="9" bestFit="1" customWidth="1"/>
    <col min="5" max="5" width="13" bestFit="1" customWidth="1"/>
    <col min="6" max="6" width="15" bestFit="1" customWidth="1"/>
    <col min="8" max="8" width="13" bestFit="1" customWidth="1"/>
    <col min="9" max="9" width="15" bestFit="1" customWidth="1"/>
    <col min="11" max="11" width="42.6640625" bestFit="1" customWidth="1"/>
    <col min="12" max="13" width="15.1640625" bestFit="1" customWidth="1"/>
    <col min="16" max="17" width="12.1640625" bestFit="1" customWidth="1"/>
  </cols>
  <sheetData>
    <row r="1" spans="1:17" x14ac:dyDescent="0.2">
      <c r="E1" s="3" t="s">
        <v>365</v>
      </c>
      <c r="F1" s="4">
        <v>1</v>
      </c>
      <c r="H1" s="3" t="s">
        <v>365</v>
      </c>
      <c r="I1" s="4">
        <v>0</v>
      </c>
    </row>
    <row r="2" spans="1:17" x14ac:dyDescent="0.2">
      <c r="B2" s="3" t="s">
        <v>262</v>
      </c>
      <c r="C2" t="s">
        <v>481</v>
      </c>
    </row>
    <row r="3" spans="1:17" x14ac:dyDescent="0.2">
      <c r="A3" t="s">
        <v>513</v>
      </c>
      <c r="B3" s="4">
        <v>0</v>
      </c>
      <c r="C3" s="2">
        <v>187641</v>
      </c>
      <c r="E3" s="3" t="s">
        <v>111</v>
      </c>
      <c r="F3" t="s">
        <v>261</v>
      </c>
      <c r="H3" s="3" t="s">
        <v>513</v>
      </c>
      <c r="I3" t="s">
        <v>261</v>
      </c>
    </row>
    <row r="4" spans="1:17" x14ac:dyDescent="0.2">
      <c r="A4" t="s">
        <v>512</v>
      </c>
      <c r="B4" s="4">
        <v>1</v>
      </c>
      <c r="C4" s="2">
        <v>878889</v>
      </c>
      <c r="E4" s="4">
        <v>1</v>
      </c>
      <c r="F4" s="2">
        <v>208500</v>
      </c>
      <c r="H4" s="4">
        <v>4</v>
      </c>
      <c r="I4" s="2">
        <v>140000</v>
      </c>
    </row>
    <row r="5" spans="1:17" x14ac:dyDescent="0.2">
      <c r="B5" s="4" t="s">
        <v>263</v>
      </c>
      <c r="C5" s="2">
        <v>1066530</v>
      </c>
      <c r="E5" s="4">
        <v>2</v>
      </c>
      <c r="F5" s="2">
        <v>181500</v>
      </c>
      <c r="H5" s="4">
        <v>9</v>
      </c>
      <c r="I5" s="2">
        <v>129900</v>
      </c>
      <c r="K5" t="s">
        <v>303</v>
      </c>
      <c r="N5">
        <f>M8-L8</f>
        <v>31869.104894926655</v>
      </c>
      <c r="O5">
        <f>N5/L8</f>
        <v>0.18189897924783463</v>
      </c>
    </row>
    <row r="6" spans="1:17" ht="17" thickBot="1" x14ac:dyDescent="0.25">
      <c r="E6" s="4">
        <v>3</v>
      </c>
      <c r="F6" s="2">
        <v>223500</v>
      </c>
      <c r="H6" s="4">
        <v>12</v>
      </c>
      <c r="I6" s="2">
        <v>345000</v>
      </c>
    </row>
    <row r="7" spans="1:17" x14ac:dyDescent="0.2">
      <c r="E7" s="4">
        <v>5</v>
      </c>
      <c r="F7" s="2">
        <v>250000</v>
      </c>
      <c r="H7" s="4">
        <v>14</v>
      </c>
      <c r="I7" s="2">
        <v>279500</v>
      </c>
      <c r="K7" s="17"/>
      <c r="L7" s="17" t="s">
        <v>111</v>
      </c>
      <c r="M7" s="17" t="s">
        <v>513</v>
      </c>
    </row>
    <row r="8" spans="1:17" ht="17" thickBot="1" x14ac:dyDescent="0.25">
      <c r="E8" s="4">
        <v>6</v>
      </c>
      <c r="F8" s="2">
        <v>143000</v>
      </c>
      <c r="H8" s="4">
        <v>20</v>
      </c>
      <c r="I8" s="2">
        <v>139000</v>
      </c>
      <c r="K8" s="15" t="s">
        <v>290</v>
      </c>
      <c r="L8" s="15">
        <v>175202.21953255427</v>
      </c>
      <c r="M8" s="15">
        <v>207071.32442748093</v>
      </c>
    </row>
    <row r="9" spans="1:17" x14ac:dyDescent="0.2">
      <c r="E9" s="4">
        <v>7</v>
      </c>
      <c r="F9" s="2">
        <v>307000</v>
      </c>
      <c r="H9" s="4">
        <v>21</v>
      </c>
      <c r="I9" s="2">
        <v>325300</v>
      </c>
      <c r="K9" s="15" t="s">
        <v>304</v>
      </c>
      <c r="L9" s="15">
        <v>4859991083.3928699</v>
      </c>
      <c r="M9" s="15">
        <v>12153854927.875187</v>
      </c>
      <c r="P9" s="17" t="s">
        <v>111</v>
      </c>
      <c r="Q9" s="17" t="s">
        <v>513</v>
      </c>
    </row>
    <row r="10" spans="1:17" x14ac:dyDescent="0.2">
      <c r="E10" s="4">
        <v>8</v>
      </c>
      <c r="F10" s="2">
        <v>200000</v>
      </c>
      <c r="H10" s="4">
        <v>39</v>
      </c>
      <c r="I10" s="2">
        <v>109000</v>
      </c>
      <c r="K10" s="15" t="s">
        <v>305</v>
      </c>
      <c r="L10" s="15">
        <v>1198</v>
      </c>
      <c r="M10" s="15">
        <v>262</v>
      </c>
      <c r="O10" t="s">
        <v>290</v>
      </c>
      <c r="P10" s="15">
        <v>175202.21953255427</v>
      </c>
      <c r="Q10" s="15">
        <v>207071.32442748093</v>
      </c>
    </row>
    <row r="11" spans="1:17" x14ac:dyDescent="0.2">
      <c r="E11" s="4">
        <v>10</v>
      </c>
      <c r="F11" s="2">
        <v>118000</v>
      </c>
      <c r="H11" s="4">
        <v>40</v>
      </c>
      <c r="I11" s="2">
        <v>82000</v>
      </c>
      <c r="K11" s="15" t="s">
        <v>306</v>
      </c>
      <c r="L11" s="15">
        <v>0</v>
      </c>
      <c r="M11" s="15"/>
      <c r="O11" t="s">
        <v>304</v>
      </c>
      <c r="P11" s="15">
        <v>4859991083.3928699</v>
      </c>
      <c r="Q11" s="15">
        <v>12153854927.875187</v>
      </c>
    </row>
    <row r="12" spans="1:17" x14ac:dyDescent="0.2">
      <c r="E12" s="4">
        <v>11</v>
      </c>
      <c r="F12" s="2">
        <v>129500</v>
      </c>
      <c r="H12" s="4">
        <v>41</v>
      </c>
      <c r="I12" s="2">
        <v>160000</v>
      </c>
      <c r="K12" s="15" t="s">
        <v>307</v>
      </c>
      <c r="L12" s="15">
        <v>308</v>
      </c>
      <c r="M12" s="15"/>
      <c r="O12" t="s">
        <v>305</v>
      </c>
      <c r="P12" s="15">
        <v>1198</v>
      </c>
      <c r="Q12" s="15">
        <v>262</v>
      </c>
    </row>
    <row r="13" spans="1:17" x14ac:dyDescent="0.2">
      <c r="E13" s="4">
        <v>13</v>
      </c>
      <c r="F13" s="2">
        <v>144000</v>
      </c>
      <c r="H13" s="4">
        <v>47</v>
      </c>
      <c r="I13" s="2">
        <v>239686</v>
      </c>
      <c r="K13" s="15" t="s">
        <v>308</v>
      </c>
      <c r="L13" s="15">
        <v>-4.4870260800449939</v>
      </c>
      <c r="M13" s="15"/>
      <c r="O13" t="s">
        <v>468</v>
      </c>
      <c r="P13" s="37">
        <f>SQRT(P11)/SQRT(P12)</f>
        <v>2014.1384822972102</v>
      </c>
      <c r="Q13" s="37">
        <f>SQRT(Q11)/SQRT(Q12)</f>
        <v>6810.9293981584606</v>
      </c>
    </row>
    <row r="14" spans="1:17" x14ac:dyDescent="0.2">
      <c r="E14" s="4">
        <v>15</v>
      </c>
      <c r="F14" s="2">
        <v>157000</v>
      </c>
      <c r="H14" s="4">
        <v>49</v>
      </c>
      <c r="I14" s="2">
        <v>113000</v>
      </c>
      <c r="K14" s="15" t="s">
        <v>309</v>
      </c>
      <c r="L14" s="15">
        <v>5.106307603343628E-6</v>
      </c>
      <c r="M14" s="15"/>
      <c r="O14" t="s">
        <v>469</v>
      </c>
      <c r="P14" s="37">
        <f>P13*L17</f>
        <v>3963.2122443607655</v>
      </c>
      <c r="Q14" s="37">
        <f>Q13*L17</f>
        <v>13401.838564482156</v>
      </c>
    </row>
    <row r="15" spans="1:17" x14ac:dyDescent="0.2">
      <c r="E15" s="4">
        <v>16</v>
      </c>
      <c r="F15" s="2">
        <v>132000</v>
      </c>
      <c r="H15" s="4">
        <v>57</v>
      </c>
      <c r="I15" s="2">
        <v>172500</v>
      </c>
      <c r="K15" s="15" t="s">
        <v>310</v>
      </c>
      <c r="L15" s="15">
        <v>1.6498159340076741</v>
      </c>
      <c r="M15" s="15"/>
      <c r="O15" t="s">
        <v>470</v>
      </c>
      <c r="P15" s="37">
        <f>P13*L17</f>
        <v>3963.2122443607655</v>
      </c>
      <c r="Q15" s="37">
        <f>Q13*L17</f>
        <v>13401.838564482156</v>
      </c>
    </row>
    <row r="16" spans="1:17" x14ac:dyDescent="0.2">
      <c r="E16" s="4">
        <v>17</v>
      </c>
      <c r="F16" s="2">
        <v>149000</v>
      </c>
      <c r="H16" s="4">
        <v>59</v>
      </c>
      <c r="I16" s="2">
        <v>438780</v>
      </c>
      <c r="K16" s="15" t="s">
        <v>311</v>
      </c>
      <c r="L16" s="15">
        <v>1.0212615206687256E-5</v>
      </c>
      <c r="M16" s="15"/>
    </row>
    <row r="17" spans="5:13" ht="17" thickBot="1" x14ac:dyDescent="0.25">
      <c r="E17" s="4">
        <v>18</v>
      </c>
      <c r="F17" s="2">
        <v>90000</v>
      </c>
      <c r="H17" s="4">
        <v>61</v>
      </c>
      <c r="I17" s="2">
        <v>158000</v>
      </c>
      <c r="K17" s="16" t="s">
        <v>312</v>
      </c>
      <c r="L17" s="16">
        <v>1.9676960046166012</v>
      </c>
      <c r="M17" s="16"/>
    </row>
    <row r="18" spans="5:13" x14ac:dyDescent="0.2">
      <c r="E18" s="4">
        <v>19</v>
      </c>
      <c r="F18" s="2">
        <v>159000</v>
      </c>
      <c r="H18" s="4">
        <v>88</v>
      </c>
      <c r="I18" s="2">
        <v>164500</v>
      </c>
    </row>
    <row r="19" spans="5:13" x14ac:dyDescent="0.2">
      <c r="E19" s="4">
        <v>22</v>
      </c>
      <c r="F19" s="2">
        <v>139400</v>
      </c>
      <c r="H19" s="4">
        <v>89</v>
      </c>
      <c r="I19" s="2">
        <v>85000</v>
      </c>
    </row>
    <row r="20" spans="5:13" x14ac:dyDescent="0.2">
      <c r="E20" s="4">
        <v>23</v>
      </c>
      <c r="F20" s="2">
        <v>230000</v>
      </c>
      <c r="H20" s="4">
        <v>92</v>
      </c>
      <c r="I20" s="2">
        <v>98600</v>
      </c>
      <c r="K20" t="s">
        <v>462</v>
      </c>
      <c r="L20">
        <f>L10+M10</f>
        <v>1460</v>
      </c>
      <c r="M20">
        <f>M10/L20</f>
        <v>0.17945205479452056</v>
      </c>
    </row>
    <row r="21" spans="5:13" x14ac:dyDescent="0.2">
      <c r="E21" s="4">
        <v>24</v>
      </c>
      <c r="F21" s="2">
        <v>129900</v>
      </c>
      <c r="H21" s="4">
        <v>99</v>
      </c>
      <c r="I21" s="2">
        <v>83000</v>
      </c>
      <c r="K21" t="s">
        <v>463</v>
      </c>
      <c r="L21">
        <f>L8-M8</f>
        <v>-31869.104894926655</v>
      </c>
    </row>
    <row r="22" spans="5:13" x14ac:dyDescent="0.2">
      <c r="E22" s="4">
        <v>25</v>
      </c>
      <c r="F22" s="2">
        <v>154000</v>
      </c>
      <c r="H22" s="4">
        <v>103</v>
      </c>
      <c r="I22" s="2">
        <v>118964</v>
      </c>
      <c r="K22" t="s">
        <v>464</v>
      </c>
      <c r="L22">
        <f>SQRT((L9/L10)+(M9/M10))</f>
        <v>7102.500481701476</v>
      </c>
    </row>
    <row r="23" spans="5:13" x14ac:dyDescent="0.2">
      <c r="E23" s="4">
        <v>26</v>
      </c>
      <c r="F23" s="2">
        <v>256300</v>
      </c>
      <c r="H23" s="4">
        <v>108</v>
      </c>
      <c r="I23" s="2">
        <v>115000</v>
      </c>
    </row>
    <row r="24" spans="5:13" ht="17" x14ac:dyDescent="0.2">
      <c r="E24" s="4">
        <v>27</v>
      </c>
      <c r="F24" s="2">
        <v>134800</v>
      </c>
      <c r="H24" s="4">
        <v>113</v>
      </c>
      <c r="I24" s="2">
        <v>383970</v>
      </c>
      <c r="K24" s="35" t="s">
        <v>465</v>
      </c>
      <c r="L24">
        <f>L22*L17</f>
        <v>13975.561820631479</v>
      </c>
    </row>
    <row r="25" spans="5:13" x14ac:dyDescent="0.2">
      <c r="E25" s="4">
        <v>28</v>
      </c>
      <c r="F25" s="2">
        <v>306000</v>
      </c>
      <c r="H25" s="4">
        <v>114</v>
      </c>
      <c r="I25" s="2">
        <v>217000</v>
      </c>
      <c r="K25" t="s">
        <v>466</v>
      </c>
      <c r="L25">
        <f>L21-L24</f>
        <v>-45844.666715558138</v>
      </c>
    </row>
    <row r="26" spans="5:13" x14ac:dyDescent="0.2">
      <c r="E26" s="4">
        <v>29</v>
      </c>
      <c r="F26" s="2">
        <v>207500</v>
      </c>
      <c r="H26" s="4">
        <v>118</v>
      </c>
      <c r="I26" s="2">
        <v>155000</v>
      </c>
      <c r="K26" t="s">
        <v>467</v>
      </c>
      <c r="L26">
        <f>L21+L24</f>
        <v>-17893.543074295176</v>
      </c>
    </row>
    <row r="27" spans="5:13" x14ac:dyDescent="0.2">
      <c r="E27" s="4">
        <v>30</v>
      </c>
      <c r="F27" s="2">
        <v>68500</v>
      </c>
      <c r="H27" s="4">
        <v>120</v>
      </c>
      <c r="I27" s="2">
        <v>163990</v>
      </c>
    </row>
    <row r="28" spans="5:13" x14ac:dyDescent="0.2">
      <c r="E28" s="4">
        <v>31</v>
      </c>
      <c r="F28" s="2">
        <v>40000</v>
      </c>
      <c r="H28" s="4">
        <v>130</v>
      </c>
      <c r="I28" s="2">
        <v>150000</v>
      </c>
    </row>
    <row r="29" spans="5:13" x14ac:dyDescent="0.2">
      <c r="E29" s="4">
        <v>32</v>
      </c>
      <c r="F29" s="2">
        <v>149350</v>
      </c>
      <c r="H29" s="4">
        <v>138</v>
      </c>
      <c r="I29" s="2">
        <v>171000</v>
      </c>
    </row>
    <row r="30" spans="5:13" x14ac:dyDescent="0.2">
      <c r="E30" s="4">
        <v>33</v>
      </c>
      <c r="F30" s="2">
        <v>179900</v>
      </c>
      <c r="H30" s="4">
        <v>145</v>
      </c>
      <c r="I30" s="2">
        <v>125000</v>
      </c>
    </row>
    <row r="31" spans="5:13" x14ac:dyDescent="0.2">
      <c r="E31" s="4">
        <v>34</v>
      </c>
      <c r="F31" s="2">
        <v>165500</v>
      </c>
      <c r="H31" s="4">
        <v>152</v>
      </c>
      <c r="I31" s="2">
        <v>372402</v>
      </c>
    </row>
    <row r="32" spans="5:13" x14ac:dyDescent="0.2">
      <c r="E32" s="4">
        <v>35</v>
      </c>
      <c r="F32" s="2">
        <v>277500</v>
      </c>
      <c r="H32" s="4">
        <v>155</v>
      </c>
      <c r="I32" s="2">
        <v>125000</v>
      </c>
    </row>
    <row r="33" spans="5:9" x14ac:dyDescent="0.2">
      <c r="E33" s="4">
        <v>36</v>
      </c>
      <c r="F33" s="2">
        <v>309000</v>
      </c>
      <c r="H33" s="4">
        <v>158</v>
      </c>
      <c r="I33" s="2">
        <v>269500</v>
      </c>
    </row>
    <row r="34" spans="5:9" x14ac:dyDescent="0.2">
      <c r="E34" s="4">
        <v>37</v>
      </c>
      <c r="F34" s="2">
        <v>145000</v>
      </c>
      <c r="H34" s="4">
        <v>160</v>
      </c>
      <c r="I34" s="2">
        <v>320000</v>
      </c>
    </row>
    <row r="35" spans="5:9" x14ac:dyDescent="0.2">
      <c r="E35" s="4">
        <v>38</v>
      </c>
      <c r="F35" s="2">
        <v>153000</v>
      </c>
      <c r="H35" s="4">
        <v>163</v>
      </c>
      <c r="I35" s="2">
        <v>220000</v>
      </c>
    </row>
    <row r="36" spans="5:9" x14ac:dyDescent="0.2">
      <c r="E36" s="4">
        <v>42</v>
      </c>
      <c r="F36" s="2">
        <v>170000</v>
      </c>
      <c r="H36" s="4">
        <v>168</v>
      </c>
      <c r="I36" s="2">
        <v>325624</v>
      </c>
    </row>
    <row r="37" spans="5:9" x14ac:dyDescent="0.2">
      <c r="E37" s="4">
        <v>43</v>
      </c>
      <c r="F37" s="2">
        <v>144000</v>
      </c>
      <c r="H37" s="4">
        <v>179</v>
      </c>
      <c r="I37" s="2">
        <v>501837</v>
      </c>
    </row>
    <row r="38" spans="5:9" x14ac:dyDescent="0.2">
      <c r="E38" s="4">
        <v>44</v>
      </c>
      <c r="F38" s="2">
        <v>130250</v>
      </c>
      <c r="H38" s="4">
        <v>189</v>
      </c>
      <c r="I38" s="2">
        <v>153337</v>
      </c>
    </row>
    <row r="39" spans="5:9" x14ac:dyDescent="0.2">
      <c r="E39" s="4">
        <v>45</v>
      </c>
      <c r="F39" s="2">
        <v>141000</v>
      </c>
      <c r="H39" s="4">
        <v>197</v>
      </c>
      <c r="I39" s="2">
        <v>311872</v>
      </c>
    </row>
    <row r="40" spans="5:9" x14ac:dyDescent="0.2">
      <c r="E40" s="4">
        <v>46</v>
      </c>
      <c r="F40" s="2">
        <v>319900</v>
      </c>
      <c r="H40" s="4">
        <v>198</v>
      </c>
      <c r="I40" s="2">
        <v>235000</v>
      </c>
    </row>
    <row r="41" spans="5:9" x14ac:dyDescent="0.2">
      <c r="E41" s="4">
        <v>48</v>
      </c>
      <c r="F41" s="2">
        <v>249700</v>
      </c>
      <c r="H41" s="4">
        <v>199</v>
      </c>
      <c r="I41" s="2">
        <v>104000</v>
      </c>
    </row>
    <row r="42" spans="5:9" x14ac:dyDescent="0.2">
      <c r="E42" s="4">
        <v>50</v>
      </c>
      <c r="F42" s="2">
        <v>127000</v>
      </c>
      <c r="H42" s="4">
        <v>213</v>
      </c>
      <c r="I42" s="2">
        <v>252678</v>
      </c>
    </row>
    <row r="43" spans="5:9" x14ac:dyDescent="0.2">
      <c r="E43" s="4">
        <v>51</v>
      </c>
      <c r="F43" s="2">
        <v>177000</v>
      </c>
      <c r="H43" s="4">
        <v>218</v>
      </c>
      <c r="I43" s="2">
        <v>107000</v>
      </c>
    </row>
    <row r="44" spans="5:9" x14ac:dyDescent="0.2">
      <c r="E44" s="4">
        <v>52</v>
      </c>
      <c r="F44" s="2">
        <v>114500</v>
      </c>
      <c r="H44" s="4">
        <v>220</v>
      </c>
      <c r="I44" s="2">
        <v>167240</v>
      </c>
    </row>
    <row r="45" spans="5:9" x14ac:dyDescent="0.2">
      <c r="E45" s="4">
        <v>53</v>
      </c>
      <c r="F45" s="2">
        <v>110000</v>
      </c>
      <c r="H45" s="4">
        <v>221</v>
      </c>
      <c r="I45" s="2">
        <v>204900</v>
      </c>
    </row>
    <row r="46" spans="5:9" x14ac:dyDescent="0.2">
      <c r="E46" s="4">
        <v>54</v>
      </c>
      <c r="F46" s="2">
        <v>385000</v>
      </c>
      <c r="H46" s="4">
        <v>224</v>
      </c>
      <c r="I46" s="2">
        <v>97000</v>
      </c>
    </row>
    <row r="47" spans="5:9" x14ac:dyDescent="0.2">
      <c r="E47" s="4">
        <v>55</v>
      </c>
      <c r="F47" s="2">
        <v>130000</v>
      </c>
      <c r="H47" s="4">
        <v>226</v>
      </c>
      <c r="I47" s="2">
        <v>112000</v>
      </c>
    </row>
    <row r="48" spans="5:9" x14ac:dyDescent="0.2">
      <c r="E48" s="4">
        <v>56</v>
      </c>
      <c r="F48" s="2">
        <v>180500</v>
      </c>
      <c r="H48" s="4">
        <v>227</v>
      </c>
      <c r="I48" s="2">
        <v>290000</v>
      </c>
    </row>
    <row r="49" spans="5:9" x14ac:dyDescent="0.2">
      <c r="E49" s="4">
        <v>58</v>
      </c>
      <c r="F49" s="2">
        <v>196500</v>
      </c>
      <c r="H49" s="4">
        <v>239</v>
      </c>
      <c r="I49" s="2">
        <v>318000</v>
      </c>
    </row>
    <row r="50" spans="5:9" x14ac:dyDescent="0.2">
      <c r="E50" s="4">
        <v>60</v>
      </c>
      <c r="F50" s="2">
        <v>124900</v>
      </c>
      <c r="H50" s="4">
        <v>252</v>
      </c>
      <c r="I50" s="2">
        <v>235000</v>
      </c>
    </row>
    <row r="51" spans="5:9" x14ac:dyDescent="0.2">
      <c r="E51" s="4">
        <v>62</v>
      </c>
      <c r="F51" s="2">
        <v>101000</v>
      </c>
      <c r="H51" s="4">
        <v>258</v>
      </c>
      <c r="I51" s="2">
        <v>220000</v>
      </c>
    </row>
    <row r="52" spans="5:9" x14ac:dyDescent="0.2">
      <c r="E52" s="4">
        <v>63</v>
      </c>
      <c r="F52" s="2">
        <v>202500</v>
      </c>
      <c r="H52" s="4">
        <v>262</v>
      </c>
      <c r="I52" s="2">
        <v>276000</v>
      </c>
    </row>
    <row r="53" spans="5:9" x14ac:dyDescent="0.2">
      <c r="E53" s="4">
        <v>64</v>
      </c>
      <c r="F53" s="2">
        <v>140000</v>
      </c>
      <c r="H53" s="4">
        <v>271</v>
      </c>
      <c r="I53" s="2">
        <v>266000</v>
      </c>
    </row>
    <row r="54" spans="5:9" x14ac:dyDescent="0.2">
      <c r="E54" s="4">
        <v>65</v>
      </c>
      <c r="F54" s="2">
        <v>219500</v>
      </c>
      <c r="H54" s="4">
        <v>279</v>
      </c>
      <c r="I54" s="2">
        <v>415298</v>
      </c>
    </row>
    <row r="55" spans="5:9" x14ac:dyDescent="0.2">
      <c r="E55" s="4">
        <v>66</v>
      </c>
      <c r="F55" s="2">
        <v>317000</v>
      </c>
      <c r="H55" s="4">
        <v>282</v>
      </c>
      <c r="I55" s="2">
        <v>185000</v>
      </c>
    </row>
    <row r="56" spans="5:9" x14ac:dyDescent="0.2">
      <c r="E56" s="4">
        <v>67</v>
      </c>
      <c r="F56" s="2">
        <v>180000</v>
      </c>
      <c r="H56" s="4">
        <v>284</v>
      </c>
      <c r="I56" s="2">
        <v>244600</v>
      </c>
    </row>
    <row r="57" spans="5:9" x14ac:dyDescent="0.2">
      <c r="E57" s="4">
        <v>68</v>
      </c>
      <c r="F57" s="2">
        <v>226000</v>
      </c>
      <c r="H57" s="4">
        <v>286</v>
      </c>
      <c r="I57" s="2">
        <v>164700</v>
      </c>
    </row>
    <row r="58" spans="5:9" x14ac:dyDescent="0.2">
      <c r="E58" s="4">
        <v>69</v>
      </c>
      <c r="F58" s="2">
        <v>80000</v>
      </c>
      <c r="H58" s="4">
        <v>291</v>
      </c>
      <c r="I58" s="2">
        <v>233230</v>
      </c>
    </row>
    <row r="59" spans="5:9" x14ac:dyDescent="0.2">
      <c r="E59" s="4">
        <v>70</v>
      </c>
      <c r="F59" s="2">
        <v>225000</v>
      </c>
      <c r="H59" s="4">
        <v>300</v>
      </c>
      <c r="I59" s="2">
        <v>158500</v>
      </c>
    </row>
    <row r="60" spans="5:9" x14ac:dyDescent="0.2">
      <c r="E60" s="4">
        <v>71</v>
      </c>
      <c r="F60" s="2">
        <v>244000</v>
      </c>
      <c r="H60" s="4">
        <v>304</v>
      </c>
      <c r="I60" s="2">
        <v>149900</v>
      </c>
    </row>
    <row r="61" spans="5:9" x14ac:dyDescent="0.2">
      <c r="E61" s="4">
        <v>72</v>
      </c>
      <c r="F61" s="2">
        <v>129500</v>
      </c>
      <c r="H61" s="4">
        <v>321</v>
      </c>
      <c r="I61" s="2">
        <v>342643</v>
      </c>
    </row>
    <row r="62" spans="5:9" x14ac:dyDescent="0.2">
      <c r="E62" s="4">
        <v>73</v>
      </c>
      <c r="F62" s="2">
        <v>185000</v>
      </c>
      <c r="H62" s="4">
        <v>350</v>
      </c>
      <c r="I62" s="2">
        <v>437154</v>
      </c>
    </row>
    <row r="63" spans="5:9" x14ac:dyDescent="0.2">
      <c r="E63" s="4">
        <v>74</v>
      </c>
      <c r="F63" s="2">
        <v>144900</v>
      </c>
      <c r="H63" s="4">
        <v>351</v>
      </c>
      <c r="I63" s="2">
        <v>318061</v>
      </c>
    </row>
    <row r="64" spans="5:9" x14ac:dyDescent="0.2">
      <c r="E64" s="4">
        <v>75</v>
      </c>
      <c r="F64" s="2">
        <v>107400</v>
      </c>
      <c r="H64" s="4">
        <v>352</v>
      </c>
      <c r="I64" s="2">
        <v>190000</v>
      </c>
    </row>
    <row r="65" spans="5:9" x14ac:dyDescent="0.2">
      <c r="E65" s="4">
        <v>76</v>
      </c>
      <c r="F65" s="2">
        <v>91000</v>
      </c>
      <c r="H65" s="4">
        <v>359</v>
      </c>
      <c r="I65" s="2">
        <v>130000</v>
      </c>
    </row>
    <row r="66" spans="5:9" x14ac:dyDescent="0.2">
      <c r="E66" s="4">
        <v>77</v>
      </c>
      <c r="F66" s="2">
        <v>135750</v>
      </c>
      <c r="H66" s="4">
        <v>379</v>
      </c>
      <c r="I66" s="2">
        <v>394432</v>
      </c>
    </row>
    <row r="67" spans="5:9" x14ac:dyDescent="0.2">
      <c r="E67" s="4">
        <v>78</v>
      </c>
      <c r="F67" s="2">
        <v>127000</v>
      </c>
      <c r="H67" s="4">
        <v>382</v>
      </c>
      <c r="I67" s="2">
        <v>187750</v>
      </c>
    </row>
    <row r="68" spans="5:9" x14ac:dyDescent="0.2">
      <c r="E68" s="4">
        <v>79</v>
      </c>
      <c r="F68" s="2">
        <v>136500</v>
      </c>
      <c r="H68" s="4">
        <v>387</v>
      </c>
      <c r="I68" s="2">
        <v>81000</v>
      </c>
    </row>
    <row r="69" spans="5:9" x14ac:dyDescent="0.2">
      <c r="E69" s="4">
        <v>80</v>
      </c>
      <c r="F69" s="2">
        <v>110000</v>
      </c>
      <c r="H69" s="4">
        <v>388</v>
      </c>
      <c r="I69" s="2">
        <v>125000</v>
      </c>
    </row>
    <row r="70" spans="5:9" x14ac:dyDescent="0.2">
      <c r="E70" s="4">
        <v>81</v>
      </c>
      <c r="F70" s="2">
        <v>193500</v>
      </c>
      <c r="H70" s="4">
        <v>390</v>
      </c>
      <c r="I70" s="2">
        <v>426000</v>
      </c>
    </row>
    <row r="71" spans="5:9" x14ac:dyDescent="0.2">
      <c r="E71" s="4">
        <v>82</v>
      </c>
      <c r="F71" s="2">
        <v>153500</v>
      </c>
      <c r="H71" s="4">
        <v>394</v>
      </c>
      <c r="I71" s="2">
        <v>100000</v>
      </c>
    </row>
    <row r="72" spans="5:9" x14ac:dyDescent="0.2">
      <c r="E72" s="4">
        <v>83</v>
      </c>
      <c r="F72" s="2">
        <v>245000</v>
      </c>
      <c r="H72" s="4">
        <v>399</v>
      </c>
      <c r="I72" s="2">
        <v>67000</v>
      </c>
    </row>
    <row r="73" spans="5:9" x14ac:dyDescent="0.2">
      <c r="E73" s="4">
        <v>84</v>
      </c>
      <c r="F73" s="2">
        <v>126500</v>
      </c>
      <c r="H73" s="4">
        <v>402</v>
      </c>
      <c r="I73" s="2">
        <v>164990</v>
      </c>
    </row>
    <row r="74" spans="5:9" x14ac:dyDescent="0.2">
      <c r="E74" s="4">
        <v>85</v>
      </c>
      <c r="F74" s="2">
        <v>168500</v>
      </c>
      <c r="H74" s="4">
        <v>404</v>
      </c>
      <c r="I74" s="2">
        <v>258000</v>
      </c>
    </row>
    <row r="75" spans="5:9" x14ac:dyDescent="0.2">
      <c r="E75" s="4">
        <v>86</v>
      </c>
      <c r="F75" s="2">
        <v>260000</v>
      </c>
      <c r="H75" s="4">
        <v>409</v>
      </c>
      <c r="I75" s="2">
        <v>280000</v>
      </c>
    </row>
    <row r="76" spans="5:9" x14ac:dyDescent="0.2">
      <c r="E76" s="4">
        <v>87</v>
      </c>
      <c r="F76" s="2">
        <v>174000</v>
      </c>
      <c r="H76" s="4">
        <v>410</v>
      </c>
      <c r="I76" s="2">
        <v>339750</v>
      </c>
    </row>
    <row r="77" spans="5:9" x14ac:dyDescent="0.2">
      <c r="E77" s="4">
        <v>90</v>
      </c>
      <c r="F77" s="2">
        <v>123600</v>
      </c>
      <c r="H77" s="4">
        <v>411</v>
      </c>
      <c r="I77" s="2">
        <v>60000</v>
      </c>
    </row>
    <row r="78" spans="5:9" x14ac:dyDescent="0.2">
      <c r="E78" s="4">
        <v>91</v>
      </c>
      <c r="F78" s="2">
        <v>109900</v>
      </c>
      <c r="H78" s="4">
        <v>413</v>
      </c>
      <c r="I78" s="2">
        <v>222000</v>
      </c>
    </row>
    <row r="79" spans="5:9" x14ac:dyDescent="0.2">
      <c r="E79" s="4">
        <v>93</v>
      </c>
      <c r="F79" s="2">
        <v>163500</v>
      </c>
      <c r="H79" s="4">
        <v>416</v>
      </c>
      <c r="I79" s="2">
        <v>181134</v>
      </c>
    </row>
    <row r="80" spans="5:9" x14ac:dyDescent="0.2">
      <c r="E80" s="4">
        <v>94</v>
      </c>
      <c r="F80" s="2">
        <v>133900</v>
      </c>
      <c r="H80" s="4">
        <v>419</v>
      </c>
      <c r="I80" s="2">
        <v>126000</v>
      </c>
    </row>
    <row r="81" spans="5:9" x14ac:dyDescent="0.2">
      <c r="E81" s="4">
        <v>95</v>
      </c>
      <c r="F81" s="2">
        <v>204750</v>
      </c>
      <c r="H81" s="4">
        <v>421</v>
      </c>
      <c r="I81" s="2">
        <v>206300</v>
      </c>
    </row>
    <row r="82" spans="5:9" x14ac:dyDescent="0.2">
      <c r="E82" s="4">
        <v>96</v>
      </c>
      <c r="F82" s="2">
        <v>185000</v>
      </c>
      <c r="H82" s="4">
        <v>429</v>
      </c>
      <c r="I82" s="2">
        <v>195400</v>
      </c>
    </row>
    <row r="83" spans="5:9" x14ac:dyDescent="0.2">
      <c r="E83" s="4">
        <v>97</v>
      </c>
      <c r="F83" s="2">
        <v>214000</v>
      </c>
      <c r="H83" s="4">
        <v>431</v>
      </c>
      <c r="I83" s="2">
        <v>85400</v>
      </c>
    </row>
    <row r="84" spans="5:9" x14ac:dyDescent="0.2">
      <c r="E84" s="4">
        <v>98</v>
      </c>
      <c r="F84" s="2">
        <v>94750</v>
      </c>
      <c r="H84" s="4">
        <v>432</v>
      </c>
      <c r="I84" s="2">
        <v>79900</v>
      </c>
    </row>
    <row r="85" spans="5:9" x14ac:dyDescent="0.2">
      <c r="E85" s="4">
        <v>100</v>
      </c>
      <c r="F85" s="2">
        <v>128950</v>
      </c>
      <c r="H85" s="4">
        <v>444</v>
      </c>
      <c r="I85" s="2">
        <v>172500</v>
      </c>
    </row>
    <row r="86" spans="5:9" x14ac:dyDescent="0.2">
      <c r="E86" s="4">
        <v>101</v>
      </c>
      <c r="F86" s="2">
        <v>205000</v>
      </c>
      <c r="H86" s="4">
        <v>455</v>
      </c>
      <c r="I86" s="2">
        <v>188000</v>
      </c>
    </row>
    <row r="87" spans="5:9" x14ac:dyDescent="0.2">
      <c r="E87" s="4">
        <v>102</v>
      </c>
      <c r="F87" s="2">
        <v>178000</v>
      </c>
      <c r="H87" s="4">
        <v>457</v>
      </c>
      <c r="I87" s="2">
        <v>98000</v>
      </c>
    </row>
    <row r="88" spans="5:9" x14ac:dyDescent="0.2">
      <c r="E88" s="4">
        <v>104</v>
      </c>
      <c r="F88" s="2">
        <v>198900</v>
      </c>
      <c r="H88" s="4">
        <v>461</v>
      </c>
      <c r="I88" s="2">
        <v>263435</v>
      </c>
    </row>
    <row r="89" spans="5:9" x14ac:dyDescent="0.2">
      <c r="E89" s="4">
        <v>105</v>
      </c>
      <c r="F89" s="2">
        <v>169500</v>
      </c>
      <c r="H89" s="4">
        <v>474</v>
      </c>
      <c r="I89" s="2">
        <v>440000</v>
      </c>
    </row>
    <row r="90" spans="5:9" x14ac:dyDescent="0.2">
      <c r="E90" s="4">
        <v>106</v>
      </c>
      <c r="F90" s="2">
        <v>250000</v>
      </c>
      <c r="H90" s="4">
        <v>480</v>
      </c>
      <c r="I90" s="2">
        <v>89471</v>
      </c>
    </row>
    <row r="91" spans="5:9" x14ac:dyDescent="0.2">
      <c r="E91" s="4">
        <v>107</v>
      </c>
      <c r="F91" s="2">
        <v>100000</v>
      </c>
      <c r="H91" s="4">
        <v>493</v>
      </c>
      <c r="I91" s="2">
        <v>172785</v>
      </c>
    </row>
    <row r="92" spans="5:9" x14ac:dyDescent="0.2">
      <c r="E92" s="4">
        <v>109</v>
      </c>
      <c r="F92" s="2">
        <v>115000</v>
      </c>
      <c r="H92" s="4">
        <v>496</v>
      </c>
      <c r="I92" s="2">
        <v>34900</v>
      </c>
    </row>
    <row r="93" spans="5:9" x14ac:dyDescent="0.2">
      <c r="E93" s="4">
        <v>110</v>
      </c>
      <c r="F93" s="2">
        <v>190000</v>
      </c>
      <c r="H93" s="4">
        <v>508</v>
      </c>
      <c r="I93" s="2">
        <v>208300</v>
      </c>
    </row>
    <row r="94" spans="5:9" x14ac:dyDescent="0.2">
      <c r="E94" s="4">
        <v>111</v>
      </c>
      <c r="F94" s="2">
        <v>136900</v>
      </c>
      <c r="H94" s="4">
        <v>512</v>
      </c>
      <c r="I94" s="2">
        <v>202665</v>
      </c>
    </row>
    <row r="95" spans="5:9" x14ac:dyDescent="0.2">
      <c r="E95" s="4">
        <v>112</v>
      </c>
      <c r="F95" s="2">
        <v>180000</v>
      </c>
      <c r="H95" s="4">
        <v>516</v>
      </c>
      <c r="I95" s="2">
        <v>402861</v>
      </c>
    </row>
    <row r="96" spans="5:9" x14ac:dyDescent="0.2">
      <c r="E96" s="4">
        <v>115</v>
      </c>
      <c r="F96" s="2">
        <v>259500</v>
      </c>
      <c r="H96" s="4">
        <v>517</v>
      </c>
      <c r="I96" s="2">
        <v>158000</v>
      </c>
    </row>
    <row r="97" spans="5:9" x14ac:dyDescent="0.2">
      <c r="E97" s="4">
        <v>116</v>
      </c>
      <c r="F97" s="2">
        <v>176000</v>
      </c>
      <c r="H97" s="4">
        <v>524</v>
      </c>
      <c r="I97" s="2">
        <v>184750</v>
      </c>
    </row>
    <row r="98" spans="5:9" x14ac:dyDescent="0.2">
      <c r="E98" s="4">
        <v>117</v>
      </c>
      <c r="F98" s="2">
        <v>139000</v>
      </c>
      <c r="H98" s="4">
        <v>528</v>
      </c>
      <c r="I98" s="2">
        <v>446261</v>
      </c>
    </row>
    <row r="99" spans="5:9" x14ac:dyDescent="0.2">
      <c r="E99" s="4">
        <v>119</v>
      </c>
      <c r="F99" s="2">
        <v>320000</v>
      </c>
      <c r="H99" s="4">
        <v>530</v>
      </c>
      <c r="I99" s="2">
        <v>200624</v>
      </c>
    </row>
    <row r="100" spans="5:9" x14ac:dyDescent="0.2">
      <c r="E100" s="4">
        <v>121</v>
      </c>
      <c r="F100" s="2">
        <v>180000</v>
      </c>
      <c r="H100" s="4">
        <v>531</v>
      </c>
      <c r="I100" s="2">
        <v>175000</v>
      </c>
    </row>
    <row r="101" spans="5:9" x14ac:dyDescent="0.2">
      <c r="E101" s="4">
        <v>122</v>
      </c>
      <c r="F101" s="2">
        <v>100000</v>
      </c>
      <c r="H101" s="4">
        <v>545</v>
      </c>
      <c r="I101" s="2">
        <v>179665</v>
      </c>
    </row>
    <row r="102" spans="5:9" x14ac:dyDescent="0.2">
      <c r="E102" s="4">
        <v>123</v>
      </c>
      <c r="F102" s="2">
        <v>136000</v>
      </c>
      <c r="H102" s="4">
        <v>551</v>
      </c>
      <c r="I102" s="2">
        <v>140000</v>
      </c>
    </row>
    <row r="103" spans="5:9" x14ac:dyDescent="0.2">
      <c r="E103" s="4">
        <v>124</v>
      </c>
      <c r="F103" s="2">
        <v>153900</v>
      </c>
      <c r="H103" s="4">
        <v>572</v>
      </c>
      <c r="I103" s="2">
        <v>120000</v>
      </c>
    </row>
    <row r="104" spans="5:9" x14ac:dyDescent="0.2">
      <c r="E104" s="4">
        <v>125</v>
      </c>
      <c r="F104" s="2">
        <v>181000</v>
      </c>
      <c r="H104" s="4">
        <v>573</v>
      </c>
      <c r="I104" s="2">
        <v>224500</v>
      </c>
    </row>
    <row r="105" spans="5:9" x14ac:dyDescent="0.2">
      <c r="E105" s="4">
        <v>126</v>
      </c>
      <c r="F105" s="2">
        <v>84500</v>
      </c>
      <c r="H105" s="4">
        <v>576</v>
      </c>
      <c r="I105" s="2">
        <v>118500</v>
      </c>
    </row>
    <row r="106" spans="5:9" x14ac:dyDescent="0.2">
      <c r="E106" s="4">
        <v>127</v>
      </c>
      <c r="F106" s="2">
        <v>128000</v>
      </c>
      <c r="H106" s="4">
        <v>578</v>
      </c>
      <c r="I106" s="2">
        <v>164500</v>
      </c>
    </row>
    <row r="107" spans="5:9" x14ac:dyDescent="0.2">
      <c r="E107" s="4">
        <v>128</v>
      </c>
      <c r="F107" s="2">
        <v>87000</v>
      </c>
      <c r="H107" s="4">
        <v>579</v>
      </c>
      <c r="I107" s="2">
        <v>146000</v>
      </c>
    </row>
    <row r="108" spans="5:9" x14ac:dyDescent="0.2">
      <c r="E108" s="4">
        <v>129</v>
      </c>
      <c r="F108" s="2">
        <v>155000</v>
      </c>
      <c r="H108" s="4">
        <v>582</v>
      </c>
      <c r="I108" s="2">
        <v>253293</v>
      </c>
    </row>
    <row r="109" spans="5:9" x14ac:dyDescent="0.2">
      <c r="E109" s="4">
        <v>131</v>
      </c>
      <c r="F109" s="2">
        <v>226000</v>
      </c>
      <c r="H109" s="4">
        <v>586</v>
      </c>
      <c r="I109" s="2">
        <v>369900</v>
      </c>
    </row>
    <row r="110" spans="5:9" x14ac:dyDescent="0.2">
      <c r="E110" s="4">
        <v>132</v>
      </c>
      <c r="F110" s="2">
        <v>244000</v>
      </c>
      <c r="H110" s="4">
        <v>589</v>
      </c>
      <c r="I110" s="2">
        <v>143000</v>
      </c>
    </row>
    <row r="111" spans="5:9" x14ac:dyDescent="0.2">
      <c r="E111" s="4">
        <v>133</v>
      </c>
      <c r="F111" s="2">
        <v>150750</v>
      </c>
      <c r="H111" s="4">
        <v>596</v>
      </c>
      <c r="I111" s="2">
        <v>319000</v>
      </c>
    </row>
    <row r="112" spans="5:9" x14ac:dyDescent="0.2">
      <c r="E112" s="4">
        <v>134</v>
      </c>
      <c r="F112" s="2">
        <v>220000</v>
      </c>
      <c r="H112" s="4">
        <v>598</v>
      </c>
      <c r="I112" s="2">
        <v>194201</v>
      </c>
    </row>
    <row r="113" spans="5:9" x14ac:dyDescent="0.2">
      <c r="E113" s="4">
        <v>135</v>
      </c>
      <c r="F113" s="2">
        <v>180000</v>
      </c>
      <c r="H113" s="4">
        <v>603</v>
      </c>
      <c r="I113" s="2">
        <v>220000</v>
      </c>
    </row>
    <row r="114" spans="5:9" x14ac:dyDescent="0.2">
      <c r="E114" s="4">
        <v>136</v>
      </c>
      <c r="F114" s="2">
        <v>174000</v>
      </c>
      <c r="H114" s="4">
        <v>609</v>
      </c>
      <c r="I114" s="2">
        <v>359100</v>
      </c>
    </row>
    <row r="115" spans="5:9" x14ac:dyDescent="0.2">
      <c r="E115" s="4">
        <v>137</v>
      </c>
      <c r="F115" s="2">
        <v>143000</v>
      </c>
      <c r="H115" s="4">
        <v>614</v>
      </c>
      <c r="I115" s="2">
        <v>147000</v>
      </c>
    </row>
    <row r="116" spans="5:9" x14ac:dyDescent="0.2">
      <c r="E116" s="4">
        <v>139</v>
      </c>
      <c r="F116" s="2">
        <v>230000</v>
      </c>
      <c r="H116" s="4">
        <v>616</v>
      </c>
      <c r="I116" s="2">
        <v>137500</v>
      </c>
    </row>
    <row r="117" spans="5:9" x14ac:dyDescent="0.2">
      <c r="E117" s="4">
        <v>140</v>
      </c>
      <c r="F117" s="2">
        <v>231500</v>
      </c>
      <c r="H117" s="4">
        <v>619</v>
      </c>
      <c r="I117" s="2">
        <v>314813</v>
      </c>
    </row>
    <row r="118" spans="5:9" x14ac:dyDescent="0.2">
      <c r="E118" s="4">
        <v>141</v>
      </c>
      <c r="F118" s="2">
        <v>115000</v>
      </c>
      <c r="H118" s="4">
        <v>629</v>
      </c>
      <c r="I118" s="2">
        <v>135000</v>
      </c>
    </row>
    <row r="119" spans="5:9" x14ac:dyDescent="0.2">
      <c r="E119" s="4">
        <v>142</v>
      </c>
      <c r="F119" s="2">
        <v>260000</v>
      </c>
      <c r="H119" s="4">
        <v>631</v>
      </c>
      <c r="I119" s="2">
        <v>124000</v>
      </c>
    </row>
    <row r="120" spans="5:9" x14ac:dyDescent="0.2">
      <c r="E120" s="4">
        <v>143</v>
      </c>
      <c r="F120" s="2">
        <v>166000</v>
      </c>
      <c r="H120" s="4">
        <v>633</v>
      </c>
      <c r="I120" s="2">
        <v>82500</v>
      </c>
    </row>
    <row r="121" spans="5:9" x14ac:dyDescent="0.2">
      <c r="E121" s="4">
        <v>144</v>
      </c>
      <c r="F121" s="2">
        <v>204000</v>
      </c>
      <c r="H121" s="4">
        <v>636</v>
      </c>
      <c r="I121" s="2">
        <v>200000</v>
      </c>
    </row>
    <row r="122" spans="5:9" x14ac:dyDescent="0.2">
      <c r="E122" s="4">
        <v>146</v>
      </c>
      <c r="F122" s="2">
        <v>130000</v>
      </c>
      <c r="H122" s="4">
        <v>640</v>
      </c>
      <c r="I122" s="2">
        <v>264561</v>
      </c>
    </row>
    <row r="123" spans="5:9" x14ac:dyDescent="0.2">
      <c r="E123" s="4">
        <v>147</v>
      </c>
      <c r="F123" s="2">
        <v>105000</v>
      </c>
      <c r="H123" s="4">
        <v>645</v>
      </c>
      <c r="I123" s="2">
        <v>370878</v>
      </c>
    </row>
    <row r="124" spans="5:9" x14ac:dyDescent="0.2">
      <c r="E124" s="4">
        <v>148</v>
      </c>
      <c r="F124" s="2">
        <v>222500</v>
      </c>
      <c r="H124" s="4">
        <v>656</v>
      </c>
      <c r="I124" s="2">
        <v>88000</v>
      </c>
    </row>
    <row r="125" spans="5:9" x14ac:dyDescent="0.2">
      <c r="E125" s="4">
        <v>149</v>
      </c>
      <c r="F125" s="2">
        <v>141000</v>
      </c>
      <c r="H125" s="4">
        <v>659</v>
      </c>
      <c r="I125" s="2">
        <v>97500</v>
      </c>
    </row>
    <row r="126" spans="5:9" x14ac:dyDescent="0.2">
      <c r="E126" s="4">
        <v>150</v>
      </c>
      <c r="F126" s="2">
        <v>115000</v>
      </c>
      <c r="H126" s="4">
        <v>665</v>
      </c>
      <c r="I126" s="2">
        <v>423000</v>
      </c>
    </row>
    <row r="127" spans="5:9" x14ac:dyDescent="0.2">
      <c r="E127" s="4">
        <v>151</v>
      </c>
      <c r="F127" s="2">
        <v>122000</v>
      </c>
      <c r="H127" s="4">
        <v>667</v>
      </c>
      <c r="I127" s="2">
        <v>129000</v>
      </c>
    </row>
    <row r="128" spans="5:9" x14ac:dyDescent="0.2">
      <c r="E128" s="4">
        <v>153</v>
      </c>
      <c r="F128" s="2">
        <v>190000</v>
      </c>
      <c r="H128" s="4">
        <v>679</v>
      </c>
      <c r="I128" s="2">
        <v>372500</v>
      </c>
    </row>
    <row r="129" spans="5:9" x14ac:dyDescent="0.2">
      <c r="E129" s="4">
        <v>154</v>
      </c>
      <c r="F129" s="2">
        <v>235000</v>
      </c>
      <c r="H129" s="4">
        <v>682</v>
      </c>
      <c r="I129" s="2">
        <v>159434</v>
      </c>
    </row>
    <row r="130" spans="5:9" x14ac:dyDescent="0.2">
      <c r="E130" s="4">
        <v>156</v>
      </c>
      <c r="F130" s="2">
        <v>79000</v>
      </c>
      <c r="H130" s="4">
        <v>687</v>
      </c>
      <c r="I130" s="2">
        <v>227875</v>
      </c>
    </row>
    <row r="131" spans="5:9" x14ac:dyDescent="0.2">
      <c r="E131" s="4">
        <v>157</v>
      </c>
      <c r="F131" s="2">
        <v>109500</v>
      </c>
      <c r="H131" s="4">
        <v>689</v>
      </c>
      <c r="I131" s="2">
        <v>392000</v>
      </c>
    </row>
    <row r="132" spans="5:9" x14ac:dyDescent="0.2">
      <c r="E132" s="4">
        <v>159</v>
      </c>
      <c r="F132" s="2">
        <v>254900</v>
      </c>
      <c r="H132" s="4">
        <v>694</v>
      </c>
      <c r="I132" s="2">
        <v>108480</v>
      </c>
    </row>
    <row r="133" spans="5:9" x14ac:dyDescent="0.2">
      <c r="E133" s="4">
        <v>161</v>
      </c>
      <c r="F133" s="2">
        <v>162500</v>
      </c>
      <c r="H133" s="4">
        <v>703</v>
      </c>
      <c r="I133" s="2">
        <v>361919</v>
      </c>
    </row>
    <row r="134" spans="5:9" x14ac:dyDescent="0.2">
      <c r="E134" s="4">
        <v>162</v>
      </c>
      <c r="F134" s="2">
        <v>412500</v>
      </c>
      <c r="H134" s="4">
        <v>709</v>
      </c>
      <c r="I134" s="2">
        <v>179540</v>
      </c>
    </row>
    <row r="135" spans="5:9" x14ac:dyDescent="0.2">
      <c r="E135" s="4">
        <v>164</v>
      </c>
      <c r="F135" s="2">
        <v>103200</v>
      </c>
      <c r="H135" s="4">
        <v>710</v>
      </c>
      <c r="I135" s="2">
        <v>109900</v>
      </c>
    </row>
    <row r="136" spans="5:9" x14ac:dyDescent="0.2">
      <c r="E136" s="4">
        <v>165</v>
      </c>
      <c r="F136" s="2">
        <v>152000</v>
      </c>
      <c r="H136" s="4">
        <v>712</v>
      </c>
      <c r="I136" s="2">
        <v>102776</v>
      </c>
    </row>
    <row r="137" spans="5:9" x14ac:dyDescent="0.2">
      <c r="E137" s="4">
        <v>166</v>
      </c>
      <c r="F137" s="2">
        <v>127500</v>
      </c>
      <c r="H137" s="4">
        <v>729</v>
      </c>
      <c r="I137" s="2">
        <v>110000</v>
      </c>
    </row>
    <row r="138" spans="5:9" x14ac:dyDescent="0.2">
      <c r="E138" s="4">
        <v>167</v>
      </c>
      <c r="F138" s="2">
        <v>190000</v>
      </c>
      <c r="H138" s="4">
        <v>735</v>
      </c>
      <c r="I138" s="2">
        <v>108000</v>
      </c>
    </row>
    <row r="139" spans="5:9" x14ac:dyDescent="0.2">
      <c r="E139" s="4">
        <v>169</v>
      </c>
      <c r="F139" s="2">
        <v>183500</v>
      </c>
      <c r="H139" s="4">
        <v>739</v>
      </c>
      <c r="I139" s="2">
        <v>179000</v>
      </c>
    </row>
    <row r="140" spans="5:9" x14ac:dyDescent="0.2">
      <c r="E140" s="4">
        <v>170</v>
      </c>
      <c r="F140" s="2">
        <v>228000</v>
      </c>
      <c r="H140" s="4">
        <v>741</v>
      </c>
      <c r="I140" s="2">
        <v>132000</v>
      </c>
    </row>
    <row r="141" spans="5:9" x14ac:dyDescent="0.2">
      <c r="E141" s="4">
        <v>171</v>
      </c>
      <c r="F141" s="2">
        <v>128500</v>
      </c>
      <c r="H141" s="4">
        <v>758</v>
      </c>
      <c r="I141" s="2">
        <v>158900</v>
      </c>
    </row>
    <row r="142" spans="5:9" x14ac:dyDescent="0.2">
      <c r="E142" s="4">
        <v>172</v>
      </c>
      <c r="F142" s="2">
        <v>215000</v>
      </c>
      <c r="H142" s="4">
        <v>766</v>
      </c>
      <c r="I142" s="2">
        <v>264132</v>
      </c>
    </row>
    <row r="143" spans="5:9" x14ac:dyDescent="0.2">
      <c r="E143" s="4">
        <v>173</v>
      </c>
      <c r="F143" s="2">
        <v>239000</v>
      </c>
      <c r="H143" s="4">
        <v>773</v>
      </c>
      <c r="I143" s="2">
        <v>107000</v>
      </c>
    </row>
    <row r="144" spans="5:9" x14ac:dyDescent="0.2">
      <c r="E144" s="4">
        <v>174</v>
      </c>
      <c r="F144" s="2">
        <v>163000</v>
      </c>
      <c r="H144" s="4">
        <v>775</v>
      </c>
      <c r="I144" s="2">
        <v>395000</v>
      </c>
    </row>
    <row r="145" spans="5:9" x14ac:dyDescent="0.2">
      <c r="E145" s="4">
        <v>175</v>
      </c>
      <c r="F145" s="2">
        <v>184000</v>
      </c>
      <c r="H145" s="4">
        <v>777</v>
      </c>
      <c r="I145" s="2">
        <v>221500</v>
      </c>
    </row>
    <row r="146" spans="5:9" x14ac:dyDescent="0.2">
      <c r="E146" s="4">
        <v>176</v>
      </c>
      <c r="F146" s="2">
        <v>243000</v>
      </c>
      <c r="H146" s="4">
        <v>794</v>
      </c>
      <c r="I146" s="2">
        <v>225000</v>
      </c>
    </row>
    <row r="147" spans="5:9" x14ac:dyDescent="0.2">
      <c r="E147" s="4">
        <v>177</v>
      </c>
      <c r="F147" s="2">
        <v>211000</v>
      </c>
      <c r="H147" s="4">
        <v>798</v>
      </c>
      <c r="I147" s="2">
        <v>110000</v>
      </c>
    </row>
    <row r="148" spans="5:9" x14ac:dyDescent="0.2">
      <c r="E148" s="4">
        <v>178</v>
      </c>
      <c r="F148" s="2">
        <v>172500</v>
      </c>
      <c r="H148" s="4">
        <v>799</v>
      </c>
      <c r="I148" s="2">
        <v>485000</v>
      </c>
    </row>
    <row r="149" spans="5:9" x14ac:dyDescent="0.2">
      <c r="E149" s="4">
        <v>180</v>
      </c>
      <c r="F149" s="2">
        <v>100000</v>
      </c>
      <c r="H149" s="4">
        <v>804</v>
      </c>
      <c r="I149" s="2">
        <v>582933</v>
      </c>
    </row>
    <row r="150" spans="5:9" x14ac:dyDescent="0.2">
      <c r="E150" s="4">
        <v>181</v>
      </c>
      <c r="F150" s="2">
        <v>177000</v>
      </c>
      <c r="H150" s="4">
        <v>805</v>
      </c>
      <c r="I150" s="2">
        <v>118000</v>
      </c>
    </row>
    <row r="151" spans="5:9" x14ac:dyDescent="0.2">
      <c r="E151" s="4">
        <v>182</v>
      </c>
      <c r="F151" s="2">
        <v>200100</v>
      </c>
      <c r="H151" s="4">
        <v>806</v>
      </c>
      <c r="I151" s="2">
        <v>227680</v>
      </c>
    </row>
    <row r="152" spans="5:9" x14ac:dyDescent="0.2">
      <c r="E152" s="4">
        <v>183</v>
      </c>
      <c r="F152" s="2">
        <v>120000</v>
      </c>
      <c r="H152" s="4">
        <v>813</v>
      </c>
      <c r="I152" s="2">
        <v>55993</v>
      </c>
    </row>
    <row r="153" spans="5:9" x14ac:dyDescent="0.2">
      <c r="E153" s="4">
        <v>184</v>
      </c>
      <c r="F153" s="2">
        <v>200000</v>
      </c>
      <c r="H153" s="4">
        <v>820</v>
      </c>
      <c r="I153" s="2">
        <v>224000</v>
      </c>
    </row>
    <row r="154" spans="5:9" x14ac:dyDescent="0.2">
      <c r="E154" s="4">
        <v>185</v>
      </c>
      <c r="F154" s="2">
        <v>127000</v>
      </c>
      <c r="H154" s="4">
        <v>823</v>
      </c>
      <c r="I154" s="2">
        <v>225000</v>
      </c>
    </row>
    <row r="155" spans="5:9" x14ac:dyDescent="0.2">
      <c r="E155" s="4">
        <v>186</v>
      </c>
      <c r="F155" s="2">
        <v>475000</v>
      </c>
      <c r="H155" s="4">
        <v>825</v>
      </c>
      <c r="I155" s="2">
        <v>232600</v>
      </c>
    </row>
    <row r="156" spans="5:9" x14ac:dyDescent="0.2">
      <c r="E156" s="4">
        <v>187</v>
      </c>
      <c r="F156" s="2">
        <v>173000</v>
      </c>
      <c r="H156" s="4">
        <v>826</v>
      </c>
      <c r="I156" s="2">
        <v>385000</v>
      </c>
    </row>
    <row r="157" spans="5:9" x14ac:dyDescent="0.2">
      <c r="E157" s="4">
        <v>188</v>
      </c>
      <c r="F157" s="2">
        <v>135000</v>
      </c>
      <c r="H157" s="4">
        <v>829</v>
      </c>
      <c r="I157" s="2">
        <v>185000</v>
      </c>
    </row>
    <row r="158" spans="5:9" x14ac:dyDescent="0.2">
      <c r="E158" s="4">
        <v>190</v>
      </c>
      <c r="F158" s="2">
        <v>286000</v>
      </c>
      <c r="H158" s="4">
        <v>855</v>
      </c>
      <c r="I158" s="2">
        <v>170000</v>
      </c>
    </row>
    <row r="159" spans="5:9" x14ac:dyDescent="0.2">
      <c r="E159" s="4">
        <v>191</v>
      </c>
      <c r="F159" s="2">
        <v>315000</v>
      </c>
      <c r="H159" s="4">
        <v>859</v>
      </c>
      <c r="I159" s="2">
        <v>152000</v>
      </c>
    </row>
    <row r="160" spans="5:9" x14ac:dyDescent="0.2">
      <c r="E160" s="4">
        <v>192</v>
      </c>
      <c r="F160" s="2">
        <v>184000</v>
      </c>
      <c r="H160" s="4">
        <v>865</v>
      </c>
      <c r="I160" s="2">
        <v>250580</v>
      </c>
    </row>
    <row r="161" spans="5:9" x14ac:dyDescent="0.2">
      <c r="E161" s="4">
        <v>193</v>
      </c>
      <c r="F161" s="2">
        <v>192000</v>
      </c>
      <c r="H161" s="4">
        <v>867</v>
      </c>
      <c r="I161" s="2">
        <v>248900</v>
      </c>
    </row>
    <row r="162" spans="5:9" x14ac:dyDescent="0.2">
      <c r="E162" s="4">
        <v>194</v>
      </c>
      <c r="F162" s="2">
        <v>130000</v>
      </c>
      <c r="H162" s="4">
        <v>875</v>
      </c>
      <c r="I162" s="2">
        <v>66500</v>
      </c>
    </row>
    <row r="163" spans="5:9" x14ac:dyDescent="0.2">
      <c r="E163" s="4">
        <v>195</v>
      </c>
      <c r="F163" s="2">
        <v>127000</v>
      </c>
      <c r="H163" s="4">
        <v>876</v>
      </c>
      <c r="I163" s="2">
        <v>303477</v>
      </c>
    </row>
    <row r="164" spans="5:9" x14ac:dyDescent="0.2">
      <c r="E164" s="4">
        <v>196</v>
      </c>
      <c r="F164" s="2">
        <v>148500</v>
      </c>
      <c r="H164" s="4">
        <v>886</v>
      </c>
      <c r="I164" s="2">
        <v>328900</v>
      </c>
    </row>
    <row r="165" spans="5:9" x14ac:dyDescent="0.2">
      <c r="E165" s="4">
        <v>200</v>
      </c>
      <c r="F165" s="2">
        <v>274900</v>
      </c>
      <c r="H165" s="4">
        <v>887</v>
      </c>
      <c r="I165" s="2">
        <v>145000</v>
      </c>
    </row>
    <row r="166" spans="5:9" x14ac:dyDescent="0.2">
      <c r="E166" s="4">
        <v>201</v>
      </c>
      <c r="F166" s="2">
        <v>140000</v>
      </c>
      <c r="H166" s="4">
        <v>895</v>
      </c>
      <c r="I166" s="2">
        <v>118858</v>
      </c>
    </row>
    <row r="167" spans="5:9" x14ac:dyDescent="0.2">
      <c r="E167" s="4">
        <v>202</v>
      </c>
      <c r="F167" s="2">
        <v>171500</v>
      </c>
      <c r="H167" s="4">
        <v>897</v>
      </c>
      <c r="I167" s="2">
        <v>106500</v>
      </c>
    </row>
    <row r="168" spans="5:9" x14ac:dyDescent="0.2">
      <c r="E168" s="4">
        <v>203</v>
      </c>
      <c r="F168" s="2">
        <v>112000</v>
      </c>
      <c r="H168" s="4">
        <v>898</v>
      </c>
      <c r="I168" s="2">
        <v>142953</v>
      </c>
    </row>
    <row r="169" spans="5:9" x14ac:dyDescent="0.2">
      <c r="E169" s="4">
        <v>204</v>
      </c>
      <c r="F169" s="2">
        <v>149000</v>
      </c>
      <c r="H169" s="4">
        <v>899</v>
      </c>
      <c r="I169" s="2">
        <v>611657</v>
      </c>
    </row>
    <row r="170" spans="5:9" x14ac:dyDescent="0.2">
      <c r="E170" s="4">
        <v>205</v>
      </c>
      <c r="F170" s="2">
        <v>110000</v>
      </c>
      <c r="H170" s="4">
        <v>904</v>
      </c>
      <c r="I170" s="2">
        <v>240000</v>
      </c>
    </row>
    <row r="171" spans="5:9" x14ac:dyDescent="0.2">
      <c r="E171" s="4">
        <v>206</v>
      </c>
      <c r="F171" s="2">
        <v>180500</v>
      </c>
      <c r="H171" s="4">
        <v>913</v>
      </c>
      <c r="I171" s="2">
        <v>88000</v>
      </c>
    </row>
    <row r="172" spans="5:9" x14ac:dyDescent="0.2">
      <c r="E172" s="4">
        <v>207</v>
      </c>
      <c r="F172" s="2">
        <v>143900</v>
      </c>
      <c r="H172" s="4">
        <v>915</v>
      </c>
      <c r="I172" s="2">
        <v>173733</v>
      </c>
    </row>
    <row r="173" spans="5:9" x14ac:dyDescent="0.2">
      <c r="E173" s="4">
        <v>208</v>
      </c>
      <c r="F173" s="2">
        <v>141000</v>
      </c>
      <c r="H173" s="4">
        <v>917</v>
      </c>
      <c r="I173" s="2">
        <v>35311</v>
      </c>
    </row>
    <row r="174" spans="5:9" x14ac:dyDescent="0.2">
      <c r="E174" s="4">
        <v>209</v>
      </c>
      <c r="F174" s="2">
        <v>277000</v>
      </c>
      <c r="H174" s="4">
        <v>923</v>
      </c>
      <c r="I174" s="2">
        <v>169990</v>
      </c>
    </row>
    <row r="175" spans="5:9" x14ac:dyDescent="0.2">
      <c r="E175" s="4">
        <v>210</v>
      </c>
      <c r="F175" s="2">
        <v>145000</v>
      </c>
      <c r="H175" s="4">
        <v>926</v>
      </c>
      <c r="I175" s="2">
        <v>175000</v>
      </c>
    </row>
    <row r="176" spans="5:9" x14ac:dyDescent="0.2">
      <c r="E176" s="4">
        <v>211</v>
      </c>
      <c r="F176" s="2">
        <v>98000</v>
      </c>
      <c r="H176" s="4">
        <v>939</v>
      </c>
      <c r="I176" s="2">
        <v>239799</v>
      </c>
    </row>
    <row r="177" spans="5:9" x14ac:dyDescent="0.2">
      <c r="E177" s="4">
        <v>212</v>
      </c>
      <c r="F177" s="2">
        <v>186000</v>
      </c>
      <c r="H177" s="4">
        <v>943</v>
      </c>
      <c r="I177" s="2">
        <v>150000</v>
      </c>
    </row>
    <row r="178" spans="5:9" x14ac:dyDescent="0.2">
      <c r="E178" s="4">
        <v>214</v>
      </c>
      <c r="F178" s="2">
        <v>156000</v>
      </c>
      <c r="H178" s="4">
        <v>945</v>
      </c>
      <c r="I178" s="2">
        <v>137500</v>
      </c>
    </row>
    <row r="179" spans="5:9" x14ac:dyDescent="0.2">
      <c r="E179" s="4">
        <v>215</v>
      </c>
      <c r="F179" s="2">
        <v>161750</v>
      </c>
      <c r="H179" s="4">
        <v>952</v>
      </c>
      <c r="I179" s="2">
        <v>119900</v>
      </c>
    </row>
    <row r="180" spans="5:9" x14ac:dyDescent="0.2">
      <c r="E180" s="4">
        <v>216</v>
      </c>
      <c r="F180" s="2">
        <v>134450</v>
      </c>
      <c r="H180" s="4">
        <v>955</v>
      </c>
      <c r="I180" s="2">
        <v>127500</v>
      </c>
    </row>
    <row r="181" spans="5:9" x14ac:dyDescent="0.2">
      <c r="E181" s="4">
        <v>217</v>
      </c>
      <c r="F181" s="2">
        <v>210000</v>
      </c>
      <c r="H181" s="4">
        <v>966</v>
      </c>
      <c r="I181" s="2">
        <v>178900</v>
      </c>
    </row>
    <row r="182" spans="5:9" x14ac:dyDescent="0.2">
      <c r="E182" s="4">
        <v>219</v>
      </c>
      <c r="F182" s="2">
        <v>311500</v>
      </c>
      <c r="H182" s="4">
        <v>969</v>
      </c>
      <c r="I182" s="2">
        <v>37900</v>
      </c>
    </row>
    <row r="183" spans="5:9" x14ac:dyDescent="0.2">
      <c r="E183" s="4">
        <v>222</v>
      </c>
      <c r="F183" s="2">
        <v>200000</v>
      </c>
      <c r="H183" s="4">
        <v>971</v>
      </c>
      <c r="I183" s="2">
        <v>135000</v>
      </c>
    </row>
    <row r="184" spans="5:9" x14ac:dyDescent="0.2">
      <c r="E184" s="4">
        <v>223</v>
      </c>
      <c r="F184" s="2">
        <v>179900</v>
      </c>
      <c r="H184" s="4">
        <v>974</v>
      </c>
      <c r="I184" s="2">
        <v>182000</v>
      </c>
    </row>
    <row r="185" spans="5:9" x14ac:dyDescent="0.2">
      <c r="E185" s="4">
        <v>225</v>
      </c>
      <c r="F185" s="2">
        <v>386250</v>
      </c>
      <c r="H185" s="4">
        <v>978</v>
      </c>
      <c r="I185" s="2">
        <v>199900</v>
      </c>
    </row>
    <row r="186" spans="5:9" x14ac:dyDescent="0.2">
      <c r="E186" s="4">
        <v>228</v>
      </c>
      <c r="F186" s="2">
        <v>106000</v>
      </c>
      <c r="H186" s="4">
        <v>979</v>
      </c>
      <c r="I186" s="2">
        <v>110000</v>
      </c>
    </row>
    <row r="187" spans="5:9" x14ac:dyDescent="0.2">
      <c r="E187" s="4">
        <v>229</v>
      </c>
      <c r="F187" s="2">
        <v>125000</v>
      </c>
      <c r="H187" s="4">
        <v>988</v>
      </c>
      <c r="I187" s="2">
        <v>395192</v>
      </c>
    </row>
    <row r="188" spans="5:9" x14ac:dyDescent="0.2">
      <c r="E188" s="4">
        <v>230</v>
      </c>
      <c r="F188" s="2">
        <v>192500</v>
      </c>
      <c r="H188" s="4">
        <v>990</v>
      </c>
      <c r="I188" s="2">
        <v>197000</v>
      </c>
    </row>
    <row r="189" spans="5:9" x14ac:dyDescent="0.2">
      <c r="E189" s="4">
        <v>231</v>
      </c>
      <c r="F189" s="2">
        <v>148000</v>
      </c>
      <c r="H189" s="4">
        <v>994</v>
      </c>
      <c r="I189" s="2">
        <v>173900</v>
      </c>
    </row>
    <row r="190" spans="5:9" x14ac:dyDescent="0.2">
      <c r="E190" s="4">
        <v>232</v>
      </c>
      <c r="F190" s="2">
        <v>403000</v>
      </c>
      <c r="H190" s="4">
        <v>996</v>
      </c>
      <c r="I190" s="2">
        <v>121600</v>
      </c>
    </row>
    <row r="191" spans="5:9" x14ac:dyDescent="0.2">
      <c r="E191" s="4">
        <v>233</v>
      </c>
      <c r="F191" s="2">
        <v>94500</v>
      </c>
      <c r="H191" s="4">
        <v>1002</v>
      </c>
      <c r="I191" s="2">
        <v>86000</v>
      </c>
    </row>
    <row r="192" spans="5:9" x14ac:dyDescent="0.2">
      <c r="E192" s="4">
        <v>234</v>
      </c>
      <c r="F192" s="2">
        <v>128200</v>
      </c>
      <c r="H192" s="4">
        <v>1018</v>
      </c>
      <c r="I192" s="2">
        <v>187500</v>
      </c>
    </row>
    <row r="193" spans="5:9" x14ac:dyDescent="0.2">
      <c r="E193" s="4">
        <v>235</v>
      </c>
      <c r="F193" s="2">
        <v>216500</v>
      </c>
      <c r="H193" s="4">
        <v>1022</v>
      </c>
      <c r="I193" s="2">
        <v>194000</v>
      </c>
    </row>
    <row r="194" spans="5:9" x14ac:dyDescent="0.2">
      <c r="E194" s="4">
        <v>236</v>
      </c>
      <c r="F194" s="2">
        <v>89500</v>
      </c>
      <c r="H194" s="4">
        <v>1025</v>
      </c>
      <c r="I194" s="2">
        <v>287000</v>
      </c>
    </row>
    <row r="195" spans="5:9" x14ac:dyDescent="0.2">
      <c r="E195" s="4">
        <v>237</v>
      </c>
      <c r="F195" s="2">
        <v>185500</v>
      </c>
      <c r="H195" s="4">
        <v>1028</v>
      </c>
      <c r="I195" s="2">
        <v>293077</v>
      </c>
    </row>
    <row r="196" spans="5:9" x14ac:dyDescent="0.2">
      <c r="E196" s="4">
        <v>238</v>
      </c>
      <c r="F196" s="2">
        <v>194500</v>
      </c>
      <c r="H196" s="4">
        <v>1033</v>
      </c>
      <c r="I196" s="2">
        <v>310000</v>
      </c>
    </row>
    <row r="197" spans="5:9" x14ac:dyDescent="0.2">
      <c r="E197" s="4">
        <v>240</v>
      </c>
      <c r="F197" s="2">
        <v>113000</v>
      </c>
      <c r="H197" s="4">
        <v>1047</v>
      </c>
      <c r="I197" s="2">
        <v>556581</v>
      </c>
    </row>
    <row r="198" spans="5:9" x14ac:dyDescent="0.2">
      <c r="E198" s="4">
        <v>241</v>
      </c>
      <c r="F198" s="2">
        <v>262500</v>
      </c>
      <c r="H198" s="4">
        <v>1050</v>
      </c>
      <c r="I198" s="2">
        <v>84900</v>
      </c>
    </row>
    <row r="199" spans="5:9" x14ac:dyDescent="0.2">
      <c r="E199" s="4">
        <v>242</v>
      </c>
      <c r="F199" s="2">
        <v>110500</v>
      </c>
      <c r="H199" s="4">
        <v>1051</v>
      </c>
      <c r="I199" s="2">
        <v>176485</v>
      </c>
    </row>
    <row r="200" spans="5:9" x14ac:dyDescent="0.2">
      <c r="E200" s="4">
        <v>243</v>
      </c>
      <c r="F200" s="2">
        <v>79000</v>
      </c>
      <c r="H200" s="4">
        <v>1052</v>
      </c>
      <c r="I200" s="2">
        <v>200141</v>
      </c>
    </row>
    <row r="201" spans="5:9" x14ac:dyDescent="0.2">
      <c r="E201" s="4">
        <v>244</v>
      </c>
      <c r="F201" s="2">
        <v>120000</v>
      </c>
      <c r="H201" s="4">
        <v>1056</v>
      </c>
      <c r="I201" s="2">
        <v>180000</v>
      </c>
    </row>
    <row r="202" spans="5:9" x14ac:dyDescent="0.2">
      <c r="E202" s="4">
        <v>245</v>
      </c>
      <c r="F202" s="2">
        <v>205000</v>
      </c>
      <c r="H202" s="4">
        <v>1078</v>
      </c>
      <c r="I202" s="2">
        <v>138800</v>
      </c>
    </row>
    <row r="203" spans="5:9" x14ac:dyDescent="0.2">
      <c r="E203" s="4">
        <v>246</v>
      </c>
      <c r="F203" s="2">
        <v>241500</v>
      </c>
      <c r="H203" s="4">
        <v>1081</v>
      </c>
      <c r="I203" s="2">
        <v>145000</v>
      </c>
    </row>
    <row r="204" spans="5:9" x14ac:dyDescent="0.2">
      <c r="E204" s="4">
        <v>247</v>
      </c>
      <c r="F204" s="2">
        <v>137000</v>
      </c>
      <c r="H204" s="4">
        <v>1100</v>
      </c>
      <c r="I204" s="2">
        <v>157000</v>
      </c>
    </row>
    <row r="205" spans="5:9" x14ac:dyDescent="0.2">
      <c r="E205" s="4">
        <v>248</v>
      </c>
      <c r="F205" s="2">
        <v>140000</v>
      </c>
      <c r="H205" s="4">
        <v>1103</v>
      </c>
      <c r="I205" s="2">
        <v>135000</v>
      </c>
    </row>
    <row r="206" spans="5:9" x14ac:dyDescent="0.2">
      <c r="E206" s="4">
        <v>249</v>
      </c>
      <c r="F206" s="2">
        <v>180000</v>
      </c>
      <c r="H206" s="4">
        <v>1108</v>
      </c>
      <c r="I206" s="2">
        <v>274725</v>
      </c>
    </row>
    <row r="207" spans="5:9" x14ac:dyDescent="0.2">
      <c r="E207" s="4">
        <v>250</v>
      </c>
      <c r="F207" s="2">
        <v>277000</v>
      </c>
      <c r="H207" s="4">
        <v>1109</v>
      </c>
      <c r="I207" s="2">
        <v>181000</v>
      </c>
    </row>
    <row r="208" spans="5:9" x14ac:dyDescent="0.2">
      <c r="E208" s="4">
        <v>251</v>
      </c>
      <c r="F208" s="2">
        <v>76500</v>
      </c>
      <c r="H208" s="4">
        <v>1116</v>
      </c>
      <c r="I208" s="2">
        <v>318000</v>
      </c>
    </row>
    <row r="209" spans="5:9" x14ac:dyDescent="0.2">
      <c r="E209" s="4">
        <v>253</v>
      </c>
      <c r="F209" s="2">
        <v>173000</v>
      </c>
      <c r="H209" s="4">
        <v>1122</v>
      </c>
      <c r="I209" s="2">
        <v>212900</v>
      </c>
    </row>
    <row r="210" spans="5:9" x14ac:dyDescent="0.2">
      <c r="E210" s="4">
        <v>254</v>
      </c>
      <c r="F210" s="2">
        <v>158000</v>
      </c>
      <c r="H210" s="4">
        <v>1123</v>
      </c>
      <c r="I210" s="2">
        <v>112000</v>
      </c>
    </row>
    <row r="211" spans="5:9" x14ac:dyDescent="0.2">
      <c r="E211" s="4">
        <v>255</v>
      </c>
      <c r="F211" s="2">
        <v>145000</v>
      </c>
      <c r="H211" s="4">
        <v>1128</v>
      </c>
      <c r="I211" s="2">
        <v>259000</v>
      </c>
    </row>
    <row r="212" spans="5:9" x14ac:dyDescent="0.2">
      <c r="E212" s="4">
        <v>256</v>
      </c>
      <c r="F212" s="2">
        <v>230000</v>
      </c>
      <c r="H212" s="4">
        <v>1132</v>
      </c>
      <c r="I212" s="2">
        <v>93500</v>
      </c>
    </row>
    <row r="213" spans="5:9" x14ac:dyDescent="0.2">
      <c r="E213" s="4">
        <v>257</v>
      </c>
      <c r="F213" s="2">
        <v>207500</v>
      </c>
      <c r="H213" s="4">
        <v>1137</v>
      </c>
      <c r="I213" s="2">
        <v>119000</v>
      </c>
    </row>
    <row r="214" spans="5:9" x14ac:dyDescent="0.2">
      <c r="E214" s="4">
        <v>259</v>
      </c>
      <c r="F214" s="2">
        <v>231500</v>
      </c>
      <c r="H214" s="4">
        <v>1141</v>
      </c>
      <c r="I214" s="2">
        <v>139000</v>
      </c>
    </row>
    <row r="215" spans="5:9" x14ac:dyDescent="0.2">
      <c r="E215" s="4">
        <v>260</v>
      </c>
      <c r="F215" s="2">
        <v>97000</v>
      </c>
      <c r="H215" s="4">
        <v>1143</v>
      </c>
      <c r="I215" s="2">
        <v>424870</v>
      </c>
    </row>
    <row r="216" spans="5:9" x14ac:dyDescent="0.2">
      <c r="E216" s="4">
        <v>261</v>
      </c>
      <c r="F216" s="2">
        <v>176000</v>
      </c>
      <c r="H216" s="4">
        <v>1146</v>
      </c>
      <c r="I216" s="2">
        <v>149000</v>
      </c>
    </row>
    <row r="217" spans="5:9" x14ac:dyDescent="0.2">
      <c r="E217" s="4">
        <v>263</v>
      </c>
      <c r="F217" s="2">
        <v>151000</v>
      </c>
      <c r="H217" s="4">
        <v>1153</v>
      </c>
      <c r="I217" s="2">
        <v>230000</v>
      </c>
    </row>
    <row r="218" spans="5:9" x14ac:dyDescent="0.2">
      <c r="E218" s="4">
        <v>264</v>
      </c>
      <c r="F218" s="2">
        <v>130000</v>
      </c>
      <c r="H218" s="4">
        <v>1159</v>
      </c>
      <c r="I218" s="2">
        <v>235128</v>
      </c>
    </row>
    <row r="219" spans="5:9" x14ac:dyDescent="0.2">
      <c r="E219" s="4">
        <v>265</v>
      </c>
      <c r="F219" s="2">
        <v>73000</v>
      </c>
      <c r="H219" s="4">
        <v>1164</v>
      </c>
      <c r="I219" s="2">
        <v>108959</v>
      </c>
    </row>
    <row r="220" spans="5:9" x14ac:dyDescent="0.2">
      <c r="E220" s="4">
        <v>266</v>
      </c>
      <c r="F220" s="2">
        <v>175500</v>
      </c>
      <c r="H220" s="4">
        <v>1166</v>
      </c>
      <c r="I220" s="2">
        <v>233170</v>
      </c>
    </row>
    <row r="221" spans="5:9" x14ac:dyDescent="0.2">
      <c r="E221" s="4">
        <v>267</v>
      </c>
      <c r="F221" s="2">
        <v>185000</v>
      </c>
      <c r="H221" s="4">
        <v>1182</v>
      </c>
      <c r="I221" s="2">
        <v>392500</v>
      </c>
    </row>
    <row r="222" spans="5:9" x14ac:dyDescent="0.2">
      <c r="E222" s="4">
        <v>268</v>
      </c>
      <c r="F222" s="2">
        <v>179500</v>
      </c>
      <c r="H222" s="4">
        <v>1183</v>
      </c>
      <c r="I222" s="2">
        <v>745000</v>
      </c>
    </row>
    <row r="223" spans="5:9" x14ac:dyDescent="0.2">
      <c r="E223" s="4">
        <v>269</v>
      </c>
      <c r="F223" s="2">
        <v>120500</v>
      </c>
      <c r="H223" s="4">
        <v>1187</v>
      </c>
      <c r="I223" s="2">
        <v>95000</v>
      </c>
    </row>
    <row r="224" spans="5:9" x14ac:dyDescent="0.2">
      <c r="E224" s="4">
        <v>270</v>
      </c>
      <c r="F224" s="2">
        <v>148000</v>
      </c>
      <c r="H224" s="4">
        <v>1197</v>
      </c>
      <c r="I224" s="2">
        <v>219210</v>
      </c>
    </row>
    <row r="225" spans="5:9" x14ac:dyDescent="0.2">
      <c r="E225" s="4">
        <v>272</v>
      </c>
      <c r="F225" s="2">
        <v>241500</v>
      </c>
      <c r="H225" s="4">
        <v>1201</v>
      </c>
      <c r="I225" s="2">
        <v>116050</v>
      </c>
    </row>
    <row r="226" spans="5:9" x14ac:dyDescent="0.2">
      <c r="E226" s="4">
        <v>273</v>
      </c>
      <c r="F226" s="2">
        <v>290000</v>
      </c>
      <c r="H226" s="4">
        <v>1210</v>
      </c>
      <c r="I226" s="2">
        <v>290000</v>
      </c>
    </row>
    <row r="227" spans="5:9" x14ac:dyDescent="0.2">
      <c r="E227" s="4">
        <v>274</v>
      </c>
      <c r="F227" s="2">
        <v>139000</v>
      </c>
      <c r="H227" s="4">
        <v>1218</v>
      </c>
      <c r="I227" s="2">
        <v>229456</v>
      </c>
    </row>
    <row r="228" spans="5:9" x14ac:dyDescent="0.2">
      <c r="E228" s="4">
        <v>275</v>
      </c>
      <c r="F228" s="2">
        <v>124500</v>
      </c>
      <c r="H228" s="4">
        <v>1220</v>
      </c>
      <c r="I228" s="2">
        <v>91500</v>
      </c>
    </row>
    <row r="229" spans="5:9" x14ac:dyDescent="0.2">
      <c r="E229" s="4">
        <v>276</v>
      </c>
      <c r="F229" s="2">
        <v>205000</v>
      </c>
      <c r="H229" s="4">
        <v>1221</v>
      </c>
      <c r="I229" s="2">
        <v>115000</v>
      </c>
    </row>
    <row r="230" spans="5:9" x14ac:dyDescent="0.2">
      <c r="E230" s="4">
        <v>277</v>
      </c>
      <c r="F230" s="2">
        <v>201000</v>
      </c>
      <c r="H230" s="4">
        <v>1229</v>
      </c>
      <c r="I230" s="2">
        <v>367294</v>
      </c>
    </row>
    <row r="231" spans="5:9" x14ac:dyDescent="0.2">
      <c r="E231" s="4">
        <v>278</v>
      </c>
      <c r="F231" s="2">
        <v>141000</v>
      </c>
      <c r="H231" s="4">
        <v>1234</v>
      </c>
      <c r="I231" s="2">
        <v>142000</v>
      </c>
    </row>
    <row r="232" spans="5:9" x14ac:dyDescent="0.2">
      <c r="E232" s="4">
        <v>280</v>
      </c>
      <c r="F232" s="2">
        <v>192000</v>
      </c>
      <c r="H232" s="4">
        <v>1235</v>
      </c>
      <c r="I232" s="2">
        <v>130000</v>
      </c>
    </row>
    <row r="233" spans="5:9" x14ac:dyDescent="0.2">
      <c r="E233" s="4">
        <v>281</v>
      </c>
      <c r="F233" s="2">
        <v>228500</v>
      </c>
      <c r="H233" s="4">
        <v>1239</v>
      </c>
      <c r="I233" s="2">
        <v>142500</v>
      </c>
    </row>
    <row r="234" spans="5:9" x14ac:dyDescent="0.2">
      <c r="E234" s="4">
        <v>283</v>
      </c>
      <c r="F234" s="2">
        <v>207500</v>
      </c>
      <c r="H234" s="4">
        <v>1242</v>
      </c>
      <c r="I234" s="2">
        <v>248328</v>
      </c>
    </row>
    <row r="235" spans="5:9" x14ac:dyDescent="0.2">
      <c r="E235" s="4">
        <v>285</v>
      </c>
      <c r="F235" s="2">
        <v>179200</v>
      </c>
      <c r="H235" s="4">
        <v>1243</v>
      </c>
      <c r="I235" s="2">
        <v>170000</v>
      </c>
    </row>
    <row r="236" spans="5:9" x14ac:dyDescent="0.2">
      <c r="E236" s="4">
        <v>287</v>
      </c>
      <c r="F236" s="2">
        <v>159000</v>
      </c>
      <c r="H236" s="4">
        <v>1244</v>
      </c>
      <c r="I236" s="2">
        <v>465000</v>
      </c>
    </row>
    <row r="237" spans="5:9" x14ac:dyDescent="0.2">
      <c r="E237" s="4">
        <v>288</v>
      </c>
      <c r="F237" s="2">
        <v>88000</v>
      </c>
      <c r="H237" s="4">
        <v>1246</v>
      </c>
      <c r="I237" s="2">
        <v>178000</v>
      </c>
    </row>
    <row r="238" spans="5:9" x14ac:dyDescent="0.2">
      <c r="E238" s="4">
        <v>289</v>
      </c>
      <c r="F238" s="2">
        <v>122000</v>
      </c>
      <c r="H238" s="4">
        <v>1247</v>
      </c>
      <c r="I238" s="2">
        <v>186500</v>
      </c>
    </row>
    <row r="239" spans="5:9" x14ac:dyDescent="0.2">
      <c r="E239" s="4">
        <v>290</v>
      </c>
      <c r="F239" s="2">
        <v>153575</v>
      </c>
      <c r="H239" s="4">
        <v>1265</v>
      </c>
      <c r="I239" s="2">
        <v>181000</v>
      </c>
    </row>
    <row r="240" spans="5:9" x14ac:dyDescent="0.2">
      <c r="E240" s="4">
        <v>292</v>
      </c>
      <c r="F240" s="2">
        <v>135900</v>
      </c>
      <c r="H240" s="4">
        <v>1280</v>
      </c>
      <c r="I240" s="2">
        <v>68400</v>
      </c>
    </row>
    <row r="241" spans="5:9" x14ac:dyDescent="0.2">
      <c r="E241" s="4">
        <v>293</v>
      </c>
      <c r="F241" s="2">
        <v>131000</v>
      </c>
      <c r="H241" s="4">
        <v>1290</v>
      </c>
      <c r="I241" s="2">
        <v>281000</v>
      </c>
    </row>
    <row r="242" spans="5:9" x14ac:dyDescent="0.2">
      <c r="E242" s="4">
        <v>294</v>
      </c>
      <c r="F242" s="2">
        <v>235000</v>
      </c>
      <c r="H242" s="4">
        <v>1298</v>
      </c>
      <c r="I242" s="2">
        <v>140000</v>
      </c>
    </row>
    <row r="243" spans="5:9" x14ac:dyDescent="0.2">
      <c r="E243" s="4">
        <v>295</v>
      </c>
      <c r="F243" s="2">
        <v>167000</v>
      </c>
      <c r="H243" s="4">
        <v>1299</v>
      </c>
      <c r="I243" s="2">
        <v>160000</v>
      </c>
    </row>
    <row r="244" spans="5:9" x14ac:dyDescent="0.2">
      <c r="E244" s="4">
        <v>296</v>
      </c>
      <c r="F244" s="2">
        <v>142500</v>
      </c>
      <c r="H244" s="4">
        <v>1307</v>
      </c>
      <c r="I244" s="2">
        <v>202500</v>
      </c>
    </row>
    <row r="245" spans="5:9" x14ac:dyDescent="0.2">
      <c r="E245" s="4">
        <v>297</v>
      </c>
      <c r="F245" s="2">
        <v>152000</v>
      </c>
      <c r="H245" s="4">
        <v>1312</v>
      </c>
      <c r="I245" s="2">
        <v>203000</v>
      </c>
    </row>
    <row r="246" spans="5:9" x14ac:dyDescent="0.2">
      <c r="E246" s="4">
        <v>298</v>
      </c>
      <c r="F246" s="2">
        <v>239000</v>
      </c>
      <c r="H246" s="4">
        <v>1318</v>
      </c>
      <c r="I246" s="2">
        <v>208900</v>
      </c>
    </row>
    <row r="247" spans="5:9" x14ac:dyDescent="0.2">
      <c r="E247" s="4">
        <v>299</v>
      </c>
      <c r="F247" s="2">
        <v>175000</v>
      </c>
      <c r="H247" s="4">
        <v>1325</v>
      </c>
      <c r="I247" s="2">
        <v>147000</v>
      </c>
    </row>
    <row r="248" spans="5:9" x14ac:dyDescent="0.2">
      <c r="E248" s="4">
        <v>301</v>
      </c>
      <c r="F248" s="2">
        <v>157000</v>
      </c>
      <c r="H248" s="4">
        <v>1345</v>
      </c>
      <c r="I248" s="2">
        <v>155835</v>
      </c>
    </row>
    <row r="249" spans="5:9" x14ac:dyDescent="0.2">
      <c r="E249" s="4">
        <v>302</v>
      </c>
      <c r="F249" s="2">
        <v>267000</v>
      </c>
      <c r="H249" s="4">
        <v>1348</v>
      </c>
      <c r="I249" s="2">
        <v>283463</v>
      </c>
    </row>
    <row r="250" spans="5:9" x14ac:dyDescent="0.2">
      <c r="E250" s="4">
        <v>303</v>
      </c>
      <c r="F250" s="2">
        <v>205000</v>
      </c>
      <c r="H250" s="4">
        <v>1364</v>
      </c>
      <c r="I250" s="2">
        <v>156932</v>
      </c>
    </row>
    <row r="251" spans="5:9" x14ac:dyDescent="0.2">
      <c r="E251" s="4">
        <v>305</v>
      </c>
      <c r="F251" s="2">
        <v>295000</v>
      </c>
      <c r="H251" s="4">
        <v>1365</v>
      </c>
      <c r="I251" s="2">
        <v>144152</v>
      </c>
    </row>
    <row r="252" spans="5:9" x14ac:dyDescent="0.2">
      <c r="E252" s="4">
        <v>306</v>
      </c>
      <c r="F252" s="2">
        <v>305900</v>
      </c>
      <c r="H252" s="4">
        <v>1367</v>
      </c>
      <c r="I252" s="2">
        <v>193000</v>
      </c>
    </row>
    <row r="253" spans="5:9" x14ac:dyDescent="0.2">
      <c r="E253" s="4">
        <v>307</v>
      </c>
      <c r="F253" s="2">
        <v>225000</v>
      </c>
      <c r="H253" s="4">
        <v>1376</v>
      </c>
      <c r="I253" s="2">
        <v>239000</v>
      </c>
    </row>
    <row r="254" spans="5:9" x14ac:dyDescent="0.2">
      <c r="E254" s="4">
        <v>308</v>
      </c>
      <c r="F254" s="2">
        <v>89500</v>
      </c>
      <c r="H254" s="4">
        <v>1388</v>
      </c>
      <c r="I254" s="2">
        <v>136000</v>
      </c>
    </row>
    <row r="255" spans="5:9" x14ac:dyDescent="0.2">
      <c r="E255" s="4">
        <v>309</v>
      </c>
      <c r="F255" s="2">
        <v>82500</v>
      </c>
      <c r="H255" s="4">
        <v>1395</v>
      </c>
      <c r="I255" s="2">
        <v>246578</v>
      </c>
    </row>
    <row r="256" spans="5:9" x14ac:dyDescent="0.2">
      <c r="E256" s="4">
        <v>310</v>
      </c>
      <c r="F256" s="2">
        <v>360000</v>
      </c>
      <c r="H256" s="4">
        <v>1403</v>
      </c>
      <c r="I256" s="2">
        <v>193879</v>
      </c>
    </row>
    <row r="257" spans="5:9" x14ac:dyDescent="0.2">
      <c r="E257" s="4">
        <v>311</v>
      </c>
      <c r="F257" s="2">
        <v>165600</v>
      </c>
      <c r="H257" s="4">
        <v>1405</v>
      </c>
      <c r="I257" s="2">
        <v>105000</v>
      </c>
    </row>
    <row r="258" spans="5:9" x14ac:dyDescent="0.2">
      <c r="E258" s="4">
        <v>312</v>
      </c>
      <c r="F258" s="2">
        <v>132000</v>
      </c>
      <c r="H258" s="4">
        <v>1414</v>
      </c>
      <c r="I258" s="2">
        <v>257000</v>
      </c>
    </row>
    <row r="259" spans="5:9" x14ac:dyDescent="0.2">
      <c r="E259" s="4">
        <v>313</v>
      </c>
      <c r="F259" s="2">
        <v>119900</v>
      </c>
      <c r="H259" s="4">
        <v>1424</v>
      </c>
      <c r="I259" s="2">
        <v>274970</v>
      </c>
    </row>
    <row r="260" spans="5:9" x14ac:dyDescent="0.2">
      <c r="E260" s="4">
        <v>314</v>
      </c>
      <c r="F260" s="2">
        <v>375000</v>
      </c>
      <c r="H260" s="4">
        <v>1429</v>
      </c>
      <c r="I260" s="2">
        <v>119000</v>
      </c>
    </row>
    <row r="261" spans="5:9" x14ac:dyDescent="0.2">
      <c r="E261" s="4">
        <v>315</v>
      </c>
      <c r="F261" s="2">
        <v>178000</v>
      </c>
      <c r="H261" s="4">
        <v>1436</v>
      </c>
      <c r="I261" s="2">
        <v>174000</v>
      </c>
    </row>
    <row r="262" spans="5:9" x14ac:dyDescent="0.2">
      <c r="E262" s="4">
        <v>316</v>
      </c>
      <c r="F262" s="2">
        <v>188500</v>
      </c>
      <c r="H262" s="4">
        <v>1438</v>
      </c>
      <c r="I262" s="2">
        <v>394617</v>
      </c>
    </row>
    <row r="263" spans="5:9" x14ac:dyDescent="0.2">
      <c r="E263" s="4">
        <v>317</v>
      </c>
      <c r="F263" s="2">
        <v>260000</v>
      </c>
      <c r="H263" s="4">
        <v>1450</v>
      </c>
      <c r="I263" s="2">
        <v>92000</v>
      </c>
    </row>
    <row r="264" spans="5:9" x14ac:dyDescent="0.2">
      <c r="E264" s="4">
        <v>318</v>
      </c>
      <c r="F264" s="2">
        <v>270000</v>
      </c>
      <c r="H264" s="4">
        <v>1452</v>
      </c>
      <c r="I264" s="2">
        <v>287090</v>
      </c>
    </row>
    <row r="265" spans="5:9" x14ac:dyDescent="0.2">
      <c r="E265" s="4">
        <v>319</v>
      </c>
      <c r="F265" s="2">
        <v>260000</v>
      </c>
      <c r="H265" s="4">
        <v>1454</v>
      </c>
      <c r="I265" s="2">
        <v>84500</v>
      </c>
    </row>
    <row r="266" spans="5:9" x14ac:dyDescent="0.2">
      <c r="E266" s="4">
        <v>320</v>
      </c>
      <c r="F266" s="2">
        <v>187500</v>
      </c>
    </row>
    <row r="267" spans="5:9" x14ac:dyDescent="0.2">
      <c r="E267" s="4">
        <v>322</v>
      </c>
      <c r="F267" s="2">
        <v>354000</v>
      </c>
    </row>
    <row r="268" spans="5:9" x14ac:dyDescent="0.2">
      <c r="E268" s="4">
        <v>323</v>
      </c>
      <c r="F268" s="2">
        <v>301000</v>
      </c>
    </row>
    <row r="269" spans="5:9" x14ac:dyDescent="0.2">
      <c r="E269" s="4">
        <v>324</v>
      </c>
      <c r="F269" s="2">
        <v>126175</v>
      </c>
    </row>
    <row r="270" spans="5:9" x14ac:dyDescent="0.2">
      <c r="E270" s="4">
        <v>325</v>
      </c>
      <c r="F270" s="2">
        <v>242000</v>
      </c>
    </row>
    <row r="271" spans="5:9" x14ac:dyDescent="0.2">
      <c r="E271" s="4">
        <v>326</v>
      </c>
      <c r="F271" s="2">
        <v>87000</v>
      </c>
    </row>
    <row r="272" spans="5:9" x14ac:dyDescent="0.2">
      <c r="E272" s="4">
        <v>327</v>
      </c>
      <c r="F272" s="2">
        <v>324000</v>
      </c>
    </row>
    <row r="273" spans="5:6" x14ac:dyDescent="0.2">
      <c r="E273" s="4">
        <v>328</v>
      </c>
      <c r="F273" s="2">
        <v>145250</v>
      </c>
    </row>
    <row r="274" spans="5:6" x14ac:dyDescent="0.2">
      <c r="E274" s="4">
        <v>329</v>
      </c>
      <c r="F274" s="2">
        <v>214500</v>
      </c>
    </row>
    <row r="275" spans="5:6" x14ac:dyDescent="0.2">
      <c r="E275" s="4">
        <v>330</v>
      </c>
      <c r="F275" s="2">
        <v>78000</v>
      </c>
    </row>
    <row r="276" spans="5:6" x14ac:dyDescent="0.2">
      <c r="E276" s="4">
        <v>331</v>
      </c>
      <c r="F276" s="2">
        <v>119000</v>
      </c>
    </row>
    <row r="277" spans="5:6" x14ac:dyDescent="0.2">
      <c r="E277" s="4">
        <v>332</v>
      </c>
      <c r="F277" s="2">
        <v>139000</v>
      </c>
    </row>
    <row r="278" spans="5:6" x14ac:dyDescent="0.2">
      <c r="E278" s="4">
        <v>333</v>
      </c>
      <c r="F278" s="2">
        <v>284000</v>
      </c>
    </row>
    <row r="279" spans="5:6" x14ac:dyDescent="0.2">
      <c r="E279" s="4">
        <v>334</v>
      </c>
      <c r="F279" s="2">
        <v>207000</v>
      </c>
    </row>
    <row r="280" spans="5:6" x14ac:dyDescent="0.2">
      <c r="E280" s="4">
        <v>335</v>
      </c>
      <c r="F280" s="2">
        <v>192000</v>
      </c>
    </row>
    <row r="281" spans="5:6" x14ac:dyDescent="0.2">
      <c r="E281" s="4">
        <v>336</v>
      </c>
      <c r="F281" s="2">
        <v>228950</v>
      </c>
    </row>
    <row r="282" spans="5:6" x14ac:dyDescent="0.2">
      <c r="E282" s="4">
        <v>337</v>
      </c>
      <c r="F282" s="2">
        <v>377426</v>
      </c>
    </row>
    <row r="283" spans="5:6" x14ac:dyDescent="0.2">
      <c r="E283" s="4">
        <v>338</v>
      </c>
      <c r="F283" s="2">
        <v>214000</v>
      </c>
    </row>
    <row r="284" spans="5:6" x14ac:dyDescent="0.2">
      <c r="E284" s="4">
        <v>339</v>
      </c>
      <c r="F284" s="2">
        <v>202500</v>
      </c>
    </row>
    <row r="285" spans="5:6" x14ac:dyDescent="0.2">
      <c r="E285" s="4">
        <v>340</v>
      </c>
      <c r="F285" s="2">
        <v>155000</v>
      </c>
    </row>
    <row r="286" spans="5:6" x14ac:dyDescent="0.2">
      <c r="E286" s="4">
        <v>341</v>
      </c>
      <c r="F286" s="2">
        <v>202900</v>
      </c>
    </row>
    <row r="287" spans="5:6" x14ac:dyDescent="0.2">
      <c r="E287" s="4">
        <v>342</v>
      </c>
      <c r="F287" s="2">
        <v>82000</v>
      </c>
    </row>
    <row r="288" spans="5:6" x14ac:dyDescent="0.2">
      <c r="E288" s="4">
        <v>343</v>
      </c>
      <c r="F288" s="2">
        <v>87500</v>
      </c>
    </row>
    <row r="289" spans="5:6" x14ac:dyDescent="0.2">
      <c r="E289" s="4">
        <v>344</v>
      </c>
      <c r="F289" s="2">
        <v>266000</v>
      </c>
    </row>
    <row r="290" spans="5:6" x14ac:dyDescent="0.2">
      <c r="E290" s="4">
        <v>345</v>
      </c>
      <c r="F290" s="2">
        <v>85000</v>
      </c>
    </row>
    <row r="291" spans="5:6" x14ac:dyDescent="0.2">
      <c r="E291" s="4">
        <v>346</v>
      </c>
      <c r="F291" s="2">
        <v>140200</v>
      </c>
    </row>
    <row r="292" spans="5:6" x14ac:dyDescent="0.2">
      <c r="E292" s="4">
        <v>347</v>
      </c>
      <c r="F292" s="2">
        <v>151500</v>
      </c>
    </row>
    <row r="293" spans="5:6" x14ac:dyDescent="0.2">
      <c r="E293" s="4">
        <v>348</v>
      </c>
      <c r="F293" s="2">
        <v>157500</v>
      </c>
    </row>
    <row r="294" spans="5:6" x14ac:dyDescent="0.2">
      <c r="E294" s="4">
        <v>349</v>
      </c>
      <c r="F294" s="2">
        <v>154000</v>
      </c>
    </row>
    <row r="295" spans="5:6" x14ac:dyDescent="0.2">
      <c r="E295" s="4">
        <v>353</v>
      </c>
      <c r="F295" s="2">
        <v>95000</v>
      </c>
    </row>
    <row r="296" spans="5:6" x14ac:dyDescent="0.2">
      <c r="E296" s="4">
        <v>354</v>
      </c>
      <c r="F296" s="2">
        <v>105900</v>
      </c>
    </row>
    <row r="297" spans="5:6" x14ac:dyDescent="0.2">
      <c r="E297" s="4">
        <v>355</v>
      </c>
      <c r="F297" s="2">
        <v>140000</v>
      </c>
    </row>
    <row r="298" spans="5:6" x14ac:dyDescent="0.2">
      <c r="E298" s="4">
        <v>356</v>
      </c>
      <c r="F298" s="2">
        <v>177500</v>
      </c>
    </row>
    <row r="299" spans="5:6" x14ac:dyDescent="0.2">
      <c r="E299" s="4">
        <v>357</v>
      </c>
      <c r="F299" s="2">
        <v>173000</v>
      </c>
    </row>
    <row r="300" spans="5:6" x14ac:dyDescent="0.2">
      <c r="E300" s="4">
        <v>358</v>
      </c>
      <c r="F300" s="2">
        <v>134000</v>
      </c>
    </row>
    <row r="301" spans="5:6" x14ac:dyDescent="0.2">
      <c r="E301" s="4">
        <v>360</v>
      </c>
      <c r="F301" s="2">
        <v>280000</v>
      </c>
    </row>
    <row r="302" spans="5:6" x14ac:dyDescent="0.2">
      <c r="E302" s="4">
        <v>361</v>
      </c>
      <c r="F302" s="2">
        <v>156000</v>
      </c>
    </row>
    <row r="303" spans="5:6" x14ac:dyDescent="0.2">
      <c r="E303" s="4">
        <v>362</v>
      </c>
      <c r="F303" s="2">
        <v>145000</v>
      </c>
    </row>
    <row r="304" spans="5:6" x14ac:dyDescent="0.2">
      <c r="E304" s="4">
        <v>363</v>
      </c>
      <c r="F304" s="2">
        <v>198500</v>
      </c>
    </row>
    <row r="305" spans="5:6" x14ac:dyDescent="0.2">
      <c r="E305" s="4">
        <v>364</v>
      </c>
      <c r="F305" s="2">
        <v>118000</v>
      </c>
    </row>
    <row r="306" spans="5:6" x14ac:dyDescent="0.2">
      <c r="E306" s="4">
        <v>365</v>
      </c>
      <c r="F306" s="2">
        <v>190000</v>
      </c>
    </row>
    <row r="307" spans="5:6" x14ac:dyDescent="0.2">
      <c r="E307" s="4">
        <v>366</v>
      </c>
      <c r="F307" s="2">
        <v>147000</v>
      </c>
    </row>
    <row r="308" spans="5:6" x14ac:dyDescent="0.2">
      <c r="E308" s="4">
        <v>367</v>
      </c>
      <c r="F308" s="2">
        <v>159000</v>
      </c>
    </row>
    <row r="309" spans="5:6" x14ac:dyDescent="0.2">
      <c r="E309" s="4">
        <v>368</v>
      </c>
      <c r="F309" s="2">
        <v>165000</v>
      </c>
    </row>
    <row r="310" spans="5:6" x14ac:dyDescent="0.2">
      <c r="E310" s="4">
        <v>369</v>
      </c>
      <c r="F310" s="2">
        <v>132000</v>
      </c>
    </row>
    <row r="311" spans="5:6" x14ac:dyDescent="0.2">
      <c r="E311" s="4">
        <v>370</v>
      </c>
      <c r="F311" s="2">
        <v>162000</v>
      </c>
    </row>
    <row r="312" spans="5:6" x14ac:dyDescent="0.2">
      <c r="E312" s="4">
        <v>371</v>
      </c>
      <c r="F312" s="2">
        <v>172400</v>
      </c>
    </row>
    <row r="313" spans="5:6" x14ac:dyDescent="0.2">
      <c r="E313" s="4">
        <v>372</v>
      </c>
      <c r="F313" s="2">
        <v>134432</v>
      </c>
    </row>
    <row r="314" spans="5:6" x14ac:dyDescent="0.2">
      <c r="E314" s="4">
        <v>373</v>
      </c>
      <c r="F314" s="2">
        <v>125000</v>
      </c>
    </row>
    <row r="315" spans="5:6" x14ac:dyDescent="0.2">
      <c r="E315" s="4">
        <v>374</v>
      </c>
      <c r="F315" s="2">
        <v>123000</v>
      </c>
    </row>
    <row r="316" spans="5:6" x14ac:dyDescent="0.2">
      <c r="E316" s="4">
        <v>375</v>
      </c>
      <c r="F316" s="2">
        <v>219500</v>
      </c>
    </row>
    <row r="317" spans="5:6" x14ac:dyDescent="0.2">
      <c r="E317" s="4">
        <v>376</v>
      </c>
      <c r="F317" s="2">
        <v>61000</v>
      </c>
    </row>
    <row r="318" spans="5:6" x14ac:dyDescent="0.2">
      <c r="E318" s="4">
        <v>377</v>
      </c>
      <c r="F318" s="2">
        <v>148000</v>
      </c>
    </row>
    <row r="319" spans="5:6" x14ac:dyDescent="0.2">
      <c r="E319" s="4">
        <v>378</v>
      </c>
      <c r="F319" s="2">
        <v>340000</v>
      </c>
    </row>
    <row r="320" spans="5:6" x14ac:dyDescent="0.2">
      <c r="E320" s="4">
        <v>380</v>
      </c>
      <c r="F320" s="2">
        <v>179000</v>
      </c>
    </row>
    <row r="321" spans="5:6" x14ac:dyDescent="0.2">
      <c r="E321" s="4">
        <v>381</v>
      </c>
      <c r="F321" s="2">
        <v>127000</v>
      </c>
    </row>
    <row r="322" spans="5:6" x14ac:dyDescent="0.2">
      <c r="E322" s="4">
        <v>383</v>
      </c>
      <c r="F322" s="2">
        <v>213500</v>
      </c>
    </row>
    <row r="323" spans="5:6" x14ac:dyDescent="0.2">
      <c r="E323" s="4">
        <v>384</v>
      </c>
      <c r="F323" s="2">
        <v>76000</v>
      </c>
    </row>
    <row r="324" spans="5:6" x14ac:dyDescent="0.2">
      <c r="E324" s="4">
        <v>385</v>
      </c>
      <c r="F324" s="2">
        <v>240000</v>
      </c>
    </row>
    <row r="325" spans="5:6" x14ac:dyDescent="0.2">
      <c r="E325" s="4">
        <v>386</v>
      </c>
      <c r="F325" s="2">
        <v>192000</v>
      </c>
    </row>
    <row r="326" spans="5:6" x14ac:dyDescent="0.2">
      <c r="E326" s="4">
        <v>389</v>
      </c>
      <c r="F326" s="2">
        <v>191000</v>
      </c>
    </row>
    <row r="327" spans="5:6" x14ac:dyDescent="0.2">
      <c r="E327" s="4">
        <v>391</v>
      </c>
      <c r="F327" s="2">
        <v>119000</v>
      </c>
    </row>
    <row r="328" spans="5:6" x14ac:dyDescent="0.2">
      <c r="E328" s="4">
        <v>392</v>
      </c>
      <c r="F328" s="2">
        <v>215000</v>
      </c>
    </row>
    <row r="329" spans="5:6" x14ac:dyDescent="0.2">
      <c r="E329" s="4">
        <v>393</v>
      </c>
      <c r="F329" s="2">
        <v>106500</v>
      </c>
    </row>
    <row r="330" spans="5:6" x14ac:dyDescent="0.2">
      <c r="E330" s="4">
        <v>395</v>
      </c>
      <c r="F330" s="2">
        <v>109000</v>
      </c>
    </row>
    <row r="331" spans="5:6" x14ac:dyDescent="0.2">
      <c r="E331" s="4">
        <v>396</v>
      </c>
      <c r="F331" s="2">
        <v>129000</v>
      </c>
    </row>
    <row r="332" spans="5:6" x14ac:dyDescent="0.2">
      <c r="E332" s="4">
        <v>397</v>
      </c>
      <c r="F332" s="2">
        <v>123000</v>
      </c>
    </row>
    <row r="333" spans="5:6" x14ac:dyDescent="0.2">
      <c r="E333" s="4">
        <v>398</v>
      </c>
      <c r="F333" s="2">
        <v>169500</v>
      </c>
    </row>
    <row r="334" spans="5:6" x14ac:dyDescent="0.2">
      <c r="E334" s="4">
        <v>400</v>
      </c>
      <c r="F334" s="2">
        <v>241000</v>
      </c>
    </row>
    <row r="335" spans="5:6" x14ac:dyDescent="0.2">
      <c r="E335" s="4">
        <v>401</v>
      </c>
      <c r="F335" s="2">
        <v>245500</v>
      </c>
    </row>
    <row r="336" spans="5:6" x14ac:dyDescent="0.2">
      <c r="E336" s="4">
        <v>403</v>
      </c>
      <c r="F336" s="2">
        <v>108000</v>
      </c>
    </row>
    <row r="337" spans="5:6" x14ac:dyDescent="0.2">
      <c r="E337" s="4">
        <v>405</v>
      </c>
      <c r="F337" s="2">
        <v>168000</v>
      </c>
    </row>
    <row r="338" spans="5:6" x14ac:dyDescent="0.2">
      <c r="E338" s="4">
        <v>406</v>
      </c>
      <c r="F338" s="2">
        <v>150000</v>
      </c>
    </row>
    <row r="339" spans="5:6" x14ac:dyDescent="0.2">
      <c r="E339" s="4">
        <v>407</v>
      </c>
      <c r="F339" s="2">
        <v>115000</v>
      </c>
    </row>
    <row r="340" spans="5:6" x14ac:dyDescent="0.2">
      <c r="E340" s="4">
        <v>408</v>
      </c>
      <c r="F340" s="2">
        <v>177000</v>
      </c>
    </row>
    <row r="341" spans="5:6" x14ac:dyDescent="0.2">
      <c r="E341" s="4">
        <v>412</v>
      </c>
      <c r="F341" s="2">
        <v>145000</v>
      </c>
    </row>
    <row r="342" spans="5:6" x14ac:dyDescent="0.2">
      <c r="E342" s="4">
        <v>414</v>
      </c>
      <c r="F342" s="2">
        <v>115000</v>
      </c>
    </row>
    <row r="343" spans="5:6" x14ac:dyDescent="0.2">
      <c r="E343" s="4">
        <v>415</v>
      </c>
      <c r="F343" s="2">
        <v>228000</v>
      </c>
    </row>
    <row r="344" spans="5:6" x14ac:dyDescent="0.2">
      <c r="E344" s="4">
        <v>417</v>
      </c>
      <c r="F344" s="2">
        <v>149500</v>
      </c>
    </row>
    <row r="345" spans="5:6" x14ac:dyDescent="0.2">
      <c r="E345" s="4">
        <v>418</v>
      </c>
      <c r="F345" s="2">
        <v>239000</v>
      </c>
    </row>
    <row r="346" spans="5:6" x14ac:dyDescent="0.2">
      <c r="E346" s="4">
        <v>420</v>
      </c>
      <c r="F346" s="2">
        <v>142000</v>
      </c>
    </row>
    <row r="347" spans="5:6" x14ac:dyDescent="0.2">
      <c r="E347" s="4">
        <v>422</v>
      </c>
      <c r="F347" s="2">
        <v>215000</v>
      </c>
    </row>
    <row r="348" spans="5:6" x14ac:dyDescent="0.2">
      <c r="E348" s="4">
        <v>423</v>
      </c>
      <c r="F348" s="2">
        <v>113000</v>
      </c>
    </row>
    <row r="349" spans="5:6" x14ac:dyDescent="0.2">
      <c r="E349" s="4">
        <v>424</v>
      </c>
      <c r="F349" s="2">
        <v>315000</v>
      </c>
    </row>
    <row r="350" spans="5:6" x14ac:dyDescent="0.2">
      <c r="E350" s="4">
        <v>425</v>
      </c>
      <c r="F350" s="2">
        <v>139000</v>
      </c>
    </row>
    <row r="351" spans="5:6" x14ac:dyDescent="0.2">
      <c r="E351" s="4">
        <v>426</v>
      </c>
      <c r="F351" s="2">
        <v>135000</v>
      </c>
    </row>
    <row r="352" spans="5:6" x14ac:dyDescent="0.2">
      <c r="E352" s="4">
        <v>427</v>
      </c>
      <c r="F352" s="2">
        <v>275000</v>
      </c>
    </row>
    <row r="353" spans="5:6" x14ac:dyDescent="0.2">
      <c r="E353" s="4">
        <v>428</v>
      </c>
      <c r="F353" s="2">
        <v>109008</v>
      </c>
    </row>
    <row r="354" spans="5:6" x14ac:dyDescent="0.2">
      <c r="E354" s="4">
        <v>430</v>
      </c>
      <c r="F354" s="2">
        <v>175000</v>
      </c>
    </row>
    <row r="355" spans="5:6" x14ac:dyDescent="0.2">
      <c r="E355" s="4">
        <v>433</v>
      </c>
      <c r="F355" s="2">
        <v>122500</v>
      </c>
    </row>
    <row r="356" spans="5:6" x14ac:dyDescent="0.2">
      <c r="E356" s="4">
        <v>434</v>
      </c>
      <c r="F356" s="2">
        <v>181000</v>
      </c>
    </row>
    <row r="357" spans="5:6" x14ac:dyDescent="0.2">
      <c r="E357" s="4">
        <v>435</v>
      </c>
      <c r="F357" s="2">
        <v>81000</v>
      </c>
    </row>
    <row r="358" spans="5:6" x14ac:dyDescent="0.2">
      <c r="E358" s="4">
        <v>436</v>
      </c>
      <c r="F358" s="2">
        <v>212000</v>
      </c>
    </row>
    <row r="359" spans="5:6" x14ac:dyDescent="0.2">
      <c r="E359" s="4">
        <v>437</v>
      </c>
      <c r="F359" s="2">
        <v>116000</v>
      </c>
    </row>
    <row r="360" spans="5:6" x14ac:dyDescent="0.2">
      <c r="E360" s="4">
        <v>438</v>
      </c>
      <c r="F360" s="2">
        <v>119000</v>
      </c>
    </row>
    <row r="361" spans="5:6" x14ac:dyDescent="0.2">
      <c r="E361" s="4">
        <v>439</v>
      </c>
      <c r="F361" s="2">
        <v>90350</v>
      </c>
    </row>
    <row r="362" spans="5:6" x14ac:dyDescent="0.2">
      <c r="E362" s="4">
        <v>440</v>
      </c>
      <c r="F362" s="2">
        <v>110000</v>
      </c>
    </row>
    <row r="363" spans="5:6" x14ac:dyDescent="0.2">
      <c r="E363" s="4">
        <v>441</v>
      </c>
      <c r="F363" s="2">
        <v>555000</v>
      </c>
    </row>
    <row r="364" spans="5:6" x14ac:dyDescent="0.2">
      <c r="E364" s="4">
        <v>442</v>
      </c>
      <c r="F364" s="2">
        <v>118000</v>
      </c>
    </row>
    <row r="365" spans="5:6" x14ac:dyDescent="0.2">
      <c r="E365" s="4">
        <v>443</v>
      </c>
      <c r="F365" s="2">
        <v>162900</v>
      </c>
    </row>
    <row r="366" spans="5:6" x14ac:dyDescent="0.2">
      <c r="E366" s="4">
        <v>445</v>
      </c>
      <c r="F366" s="2">
        <v>210000</v>
      </c>
    </row>
    <row r="367" spans="5:6" x14ac:dyDescent="0.2">
      <c r="E367" s="4">
        <v>446</v>
      </c>
      <c r="F367" s="2">
        <v>127500</v>
      </c>
    </row>
    <row r="368" spans="5:6" x14ac:dyDescent="0.2">
      <c r="E368" s="4">
        <v>447</v>
      </c>
      <c r="F368" s="2">
        <v>190000</v>
      </c>
    </row>
    <row r="369" spans="5:6" x14ac:dyDescent="0.2">
      <c r="E369" s="4">
        <v>448</v>
      </c>
      <c r="F369" s="2">
        <v>199900</v>
      </c>
    </row>
    <row r="370" spans="5:6" x14ac:dyDescent="0.2">
      <c r="E370" s="4">
        <v>449</v>
      </c>
      <c r="F370" s="2">
        <v>119500</v>
      </c>
    </row>
    <row r="371" spans="5:6" x14ac:dyDescent="0.2">
      <c r="E371" s="4">
        <v>450</v>
      </c>
      <c r="F371" s="2">
        <v>120000</v>
      </c>
    </row>
    <row r="372" spans="5:6" x14ac:dyDescent="0.2">
      <c r="E372" s="4">
        <v>451</v>
      </c>
      <c r="F372" s="2">
        <v>110000</v>
      </c>
    </row>
    <row r="373" spans="5:6" x14ac:dyDescent="0.2">
      <c r="E373" s="4">
        <v>452</v>
      </c>
      <c r="F373" s="2">
        <v>280000</v>
      </c>
    </row>
    <row r="374" spans="5:6" x14ac:dyDescent="0.2">
      <c r="E374" s="4">
        <v>453</v>
      </c>
      <c r="F374" s="2">
        <v>204000</v>
      </c>
    </row>
    <row r="375" spans="5:6" x14ac:dyDescent="0.2">
      <c r="E375" s="4">
        <v>454</v>
      </c>
      <c r="F375" s="2">
        <v>210000</v>
      </c>
    </row>
    <row r="376" spans="5:6" x14ac:dyDescent="0.2">
      <c r="E376" s="4">
        <v>456</v>
      </c>
      <c r="F376" s="2">
        <v>175500</v>
      </c>
    </row>
    <row r="377" spans="5:6" x14ac:dyDescent="0.2">
      <c r="E377" s="4">
        <v>458</v>
      </c>
      <c r="F377" s="2">
        <v>256000</v>
      </c>
    </row>
    <row r="378" spans="5:6" x14ac:dyDescent="0.2">
      <c r="E378" s="4">
        <v>459</v>
      </c>
      <c r="F378" s="2">
        <v>161000</v>
      </c>
    </row>
    <row r="379" spans="5:6" x14ac:dyDescent="0.2">
      <c r="E379" s="4">
        <v>460</v>
      </c>
      <c r="F379" s="2">
        <v>110000</v>
      </c>
    </row>
    <row r="380" spans="5:6" x14ac:dyDescent="0.2">
      <c r="E380" s="4">
        <v>462</v>
      </c>
      <c r="F380" s="2">
        <v>155000</v>
      </c>
    </row>
    <row r="381" spans="5:6" x14ac:dyDescent="0.2">
      <c r="E381" s="4">
        <v>463</v>
      </c>
      <c r="F381" s="2">
        <v>62383</v>
      </c>
    </row>
    <row r="382" spans="5:6" x14ac:dyDescent="0.2">
      <c r="E382" s="4">
        <v>464</v>
      </c>
      <c r="F382" s="2">
        <v>188700</v>
      </c>
    </row>
    <row r="383" spans="5:6" x14ac:dyDescent="0.2">
      <c r="E383" s="4">
        <v>465</v>
      </c>
      <c r="F383" s="2">
        <v>124000</v>
      </c>
    </row>
    <row r="384" spans="5:6" x14ac:dyDescent="0.2">
      <c r="E384" s="4">
        <v>466</v>
      </c>
      <c r="F384" s="2">
        <v>178740</v>
      </c>
    </row>
    <row r="385" spans="5:6" x14ac:dyDescent="0.2">
      <c r="E385" s="4">
        <v>467</v>
      </c>
      <c r="F385" s="2">
        <v>167000</v>
      </c>
    </row>
    <row r="386" spans="5:6" x14ac:dyDescent="0.2">
      <c r="E386" s="4">
        <v>468</v>
      </c>
      <c r="F386" s="2">
        <v>146500</v>
      </c>
    </row>
    <row r="387" spans="5:6" x14ac:dyDescent="0.2">
      <c r="E387" s="4">
        <v>469</v>
      </c>
      <c r="F387" s="2">
        <v>250000</v>
      </c>
    </row>
    <row r="388" spans="5:6" x14ac:dyDescent="0.2">
      <c r="E388" s="4">
        <v>470</v>
      </c>
      <c r="F388" s="2">
        <v>187000</v>
      </c>
    </row>
    <row r="389" spans="5:6" x14ac:dyDescent="0.2">
      <c r="E389" s="4">
        <v>471</v>
      </c>
      <c r="F389" s="2">
        <v>212000</v>
      </c>
    </row>
    <row r="390" spans="5:6" x14ac:dyDescent="0.2">
      <c r="E390" s="4">
        <v>472</v>
      </c>
      <c r="F390" s="2">
        <v>190000</v>
      </c>
    </row>
    <row r="391" spans="5:6" x14ac:dyDescent="0.2">
      <c r="E391" s="4">
        <v>473</v>
      </c>
      <c r="F391" s="2">
        <v>148000</v>
      </c>
    </row>
    <row r="392" spans="5:6" x14ac:dyDescent="0.2">
      <c r="E392" s="4">
        <v>475</v>
      </c>
      <c r="F392" s="2">
        <v>251000</v>
      </c>
    </row>
    <row r="393" spans="5:6" x14ac:dyDescent="0.2">
      <c r="E393" s="4">
        <v>476</v>
      </c>
      <c r="F393" s="2">
        <v>132500</v>
      </c>
    </row>
    <row r="394" spans="5:6" x14ac:dyDescent="0.2">
      <c r="E394" s="4">
        <v>477</v>
      </c>
      <c r="F394" s="2">
        <v>208900</v>
      </c>
    </row>
    <row r="395" spans="5:6" x14ac:dyDescent="0.2">
      <c r="E395" s="4">
        <v>478</v>
      </c>
      <c r="F395" s="2">
        <v>380000</v>
      </c>
    </row>
    <row r="396" spans="5:6" x14ac:dyDescent="0.2">
      <c r="E396" s="4">
        <v>479</v>
      </c>
      <c r="F396" s="2">
        <v>297000</v>
      </c>
    </row>
    <row r="397" spans="5:6" x14ac:dyDescent="0.2">
      <c r="E397" s="4">
        <v>481</v>
      </c>
      <c r="F397" s="2">
        <v>326000</v>
      </c>
    </row>
    <row r="398" spans="5:6" x14ac:dyDescent="0.2">
      <c r="E398" s="4">
        <v>482</v>
      </c>
      <c r="F398" s="2">
        <v>374000</v>
      </c>
    </row>
    <row r="399" spans="5:6" x14ac:dyDescent="0.2">
      <c r="E399" s="4">
        <v>483</v>
      </c>
      <c r="F399" s="2">
        <v>155000</v>
      </c>
    </row>
    <row r="400" spans="5:6" x14ac:dyDescent="0.2">
      <c r="E400" s="4">
        <v>484</v>
      </c>
      <c r="F400" s="2">
        <v>164000</v>
      </c>
    </row>
    <row r="401" spans="5:6" x14ac:dyDescent="0.2">
      <c r="E401" s="4">
        <v>485</v>
      </c>
      <c r="F401" s="2">
        <v>132500</v>
      </c>
    </row>
    <row r="402" spans="5:6" x14ac:dyDescent="0.2">
      <c r="E402" s="4">
        <v>486</v>
      </c>
      <c r="F402" s="2">
        <v>147000</v>
      </c>
    </row>
    <row r="403" spans="5:6" x14ac:dyDescent="0.2">
      <c r="E403" s="4">
        <v>487</v>
      </c>
      <c r="F403" s="2">
        <v>156000</v>
      </c>
    </row>
    <row r="404" spans="5:6" x14ac:dyDescent="0.2">
      <c r="E404" s="4">
        <v>488</v>
      </c>
      <c r="F404" s="2">
        <v>175000</v>
      </c>
    </row>
    <row r="405" spans="5:6" x14ac:dyDescent="0.2">
      <c r="E405" s="4">
        <v>489</v>
      </c>
      <c r="F405" s="2">
        <v>160000</v>
      </c>
    </row>
    <row r="406" spans="5:6" x14ac:dyDescent="0.2">
      <c r="E406" s="4">
        <v>490</v>
      </c>
      <c r="F406" s="2">
        <v>86000</v>
      </c>
    </row>
    <row r="407" spans="5:6" x14ac:dyDescent="0.2">
      <c r="E407" s="4">
        <v>491</v>
      </c>
      <c r="F407" s="2">
        <v>115000</v>
      </c>
    </row>
    <row r="408" spans="5:6" x14ac:dyDescent="0.2">
      <c r="E408" s="4">
        <v>492</v>
      </c>
      <c r="F408" s="2">
        <v>133000</v>
      </c>
    </row>
    <row r="409" spans="5:6" x14ac:dyDescent="0.2">
      <c r="E409" s="4">
        <v>494</v>
      </c>
      <c r="F409" s="2">
        <v>155000</v>
      </c>
    </row>
    <row r="410" spans="5:6" x14ac:dyDescent="0.2">
      <c r="E410" s="4">
        <v>495</v>
      </c>
      <c r="F410" s="2">
        <v>91300</v>
      </c>
    </row>
    <row r="411" spans="5:6" x14ac:dyDescent="0.2">
      <c r="E411" s="4">
        <v>497</v>
      </c>
      <c r="F411" s="2">
        <v>430000</v>
      </c>
    </row>
    <row r="412" spans="5:6" x14ac:dyDescent="0.2">
      <c r="E412" s="4">
        <v>498</v>
      </c>
      <c r="F412" s="2">
        <v>184000</v>
      </c>
    </row>
    <row r="413" spans="5:6" x14ac:dyDescent="0.2">
      <c r="E413" s="4">
        <v>499</v>
      </c>
      <c r="F413" s="2">
        <v>130000</v>
      </c>
    </row>
    <row r="414" spans="5:6" x14ac:dyDescent="0.2">
      <c r="E414" s="4">
        <v>500</v>
      </c>
      <c r="F414" s="2">
        <v>120000</v>
      </c>
    </row>
    <row r="415" spans="5:6" x14ac:dyDescent="0.2">
      <c r="E415" s="4">
        <v>501</v>
      </c>
      <c r="F415" s="2">
        <v>113000</v>
      </c>
    </row>
    <row r="416" spans="5:6" x14ac:dyDescent="0.2">
      <c r="E416" s="4">
        <v>502</v>
      </c>
      <c r="F416" s="2">
        <v>226700</v>
      </c>
    </row>
    <row r="417" spans="5:6" x14ac:dyDescent="0.2">
      <c r="E417" s="4">
        <v>503</v>
      </c>
      <c r="F417" s="2">
        <v>140000</v>
      </c>
    </row>
    <row r="418" spans="5:6" x14ac:dyDescent="0.2">
      <c r="E418" s="4">
        <v>504</v>
      </c>
      <c r="F418" s="2">
        <v>289000</v>
      </c>
    </row>
    <row r="419" spans="5:6" x14ac:dyDescent="0.2">
      <c r="E419" s="4">
        <v>505</v>
      </c>
      <c r="F419" s="2">
        <v>147000</v>
      </c>
    </row>
    <row r="420" spans="5:6" x14ac:dyDescent="0.2">
      <c r="E420" s="4">
        <v>506</v>
      </c>
      <c r="F420" s="2">
        <v>124500</v>
      </c>
    </row>
    <row r="421" spans="5:6" x14ac:dyDescent="0.2">
      <c r="E421" s="4">
        <v>507</v>
      </c>
      <c r="F421" s="2">
        <v>215000</v>
      </c>
    </row>
    <row r="422" spans="5:6" x14ac:dyDescent="0.2">
      <c r="E422" s="4">
        <v>509</v>
      </c>
      <c r="F422" s="2">
        <v>161000</v>
      </c>
    </row>
    <row r="423" spans="5:6" x14ac:dyDescent="0.2">
      <c r="E423" s="4">
        <v>510</v>
      </c>
      <c r="F423" s="2">
        <v>124500</v>
      </c>
    </row>
    <row r="424" spans="5:6" x14ac:dyDescent="0.2">
      <c r="E424" s="4">
        <v>511</v>
      </c>
      <c r="F424" s="2">
        <v>164900</v>
      </c>
    </row>
    <row r="425" spans="5:6" x14ac:dyDescent="0.2">
      <c r="E425" s="4">
        <v>513</v>
      </c>
      <c r="F425" s="2">
        <v>129900</v>
      </c>
    </row>
    <row r="426" spans="5:6" x14ac:dyDescent="0.2">
      <c r="E426" s="4">
        <v>514</v>
      </c>
      <c r="F426" s="2">
        <v>134000</v>
      </c>
    </row>
    <row r="427" spans="5:6" x14ac:dyDescent="0.2">
      <c r="E427" s="4">
        <v>515</v>
      </c>
      <c r="F427" s="2">
        <v>96500</v>
      </c>
    </row>
    <row r="428" spans="5:6" x14ac:dyDescent="0.2">
      <c r="E428" s="4">
        <v>518</v>
      </c>
      <c r="F428" s="2">
        <v>265000</v>
      </c>
    </row>
    <row r="429" spans="5:6" x14ac:dyDescent="0.2">
      <c r="E429" s="4">
        <v>519</v>
      </c>
      <c r="F429" s="2">
        <v>211000</v>
      </c>
    </row>
    <row r="430" spans="5:6" x14ac:dyDescent="0.2">
      <c r="E430" s="4">
        <v>520</v>
      </c>
      <c r="F430" s="2">
        <v>234000</v>
      </c>
    </row>
    <row r="431" spans="5:6" x14ac:dyDescent="0.2">
      <c r="E431" s="4">
        <v>521</v>
      </c>
      <c r="F431" s="2">
        <v>106250</v>
      </c>
    </row>
    <row r="432" spans="5:6" x14ac:dyDescent="0.2">
      <c r="E432" s="4">
        <v>522</v>
      </c>
      <c r="F432" s="2">
        <v>150000</v>
      </c>
    </row>
    <row r="433" spans="5:6" x14ac:dyDescent="0.2">
      <c r="E433" s="4">
        <v>523</v>
      </c>
      <c r="F433" s="2">
        <v>159000</v>
      </c>
    </row>
    <row r="434" spans="5:6" x14ac:dyDescent="0.2">
      <c r="E434" s="4">
        <v>525</v>
      </c>
      <c r="F434" s="2">
        <v>315750</v>
      </c>
    </row>
    <row r="435" spans="5:6" x14ac:dyDescent="0.2">
      <c r="E435" s="4">
        <v>526</v>
      </c>
      <c r="F435" s="2">
        <v>176000</v>
      </c>
    </row>
    <row r="436" spans="5:6" x14ac:dyDescent="0.2">
      <c r="E436" s="4">
        <v>527</v>
      </c>
      <c r="F436" s="2">
        <v>132000</v>
      </c>
    </row>
    <row r="437" spans="5:6" x14ac:dyDescent="0.2">
      <c r="E437" s="4">
        <v>529</v>
      </c>
      <c r="F437" s="2">
        <v>86000</v>
      </c>
    </row>
    <row r="438" spans="5:6" x14ac:dyDescent="0.2">
      <c r="E438" s="4">
        <v>532</v>
      </c>
      <c r="F438" s="2">
        <v>128000</v>
      </c>
    </row>
    <row r="439" spans="5:6" x14ac:dyDescent="0.2">
      <c r="E439" s="4">
        <v>533</v>
      </c>
      <c r="F439" s="2">
        <v>107500</v>
      </c>
    </row>
    <row r="440" spans="5:6" x14ac:dyDescent="0.2">
      <c r="E440" s="4">
        <v>534</v>
      </c>
      <c r="F440" s="2">
        <v>39300</v>
      </c>
    </row>
    <row r="441" spans="5:6" x14ac:dyDescent="0.2">
      <c r="E441" s="4">
        <v>535</v>
      </c>
      <c r="F441" s="2">
        <v>178000</v>
      </c>
    </row>
    <row r="442" spans="5:6" x14ac:dyDescent="0.2">
      <c r="E442" s="4">
        <v>536</v>
      </c>
      <c r="F442" s="2">
        <v>107500</v>
      </c>
    </row>
    <row r="443" spans="5:6" x14ac:dyDescent="0.2">
      <c r="E443" s="4">
        <v>537</v>
      </c>
      <c r="F443" s="2">
        <v>188000</v>
      </c>
    </row>
    <row r="444" spans="5:6" x14ac:dyDescent="0.2">
      <c r="E444" s="4">
        <v>538</v>
      </c>
      <c r="F444" s="2">
        <v>111250</v>
      </c>
    </row>
    <row r="445" spans="5:6" x14ac:dyDescent="0.2">
      <c r="E445" s="4">
        <v>539</v>
      </c>
      <c r="F445" s="2">
        <v>158000</v>
      </c>
    </row>
    <row r="446" spans="5:6" x14ac:dyDescent="0.2">
      <c r="E446" s="4">
        <v>540</v>
      </c>
      <c r="F446" s="2">
        <v>272000</v>
      </c>
    </row>
    <row r="447" spans="5:6" x14ac:dyDescent="0.2">
      <c r="E447" s="4">
        <v>541</v>
      </c>
      <c r="F447" s="2">
        <v>315000</v>
      </c>
    </row>
    <row r="448" spans="5:6" x14ac:dyDescent="0.2">
      <c r="E448" s="4">
        <v>542</v>
      </c>
      <c r="F448" s="2">
        <v>248000</v>
      </c>
    </row>
    <row r="449" spans="5:6" x14ac:dyDescent="0.2">
      <c r="E449" s="4">
        <v>543</v>
      </c>
      <c r="F449" s="2">
        <v>213250</v>
      </c>
    </row>
    <row r="450" spans="5:6" x14ac:dyDescent="0.2">
      <c r="E450" s="4">
        <v>544</v>
      </c>
      <c r="F450" s="2">
        <v>133000</v>
      </c>
    </row>
    <row r="451" spans="5:6" x14ac:dyDescent="0.2">
      <c r="E451" s="4">
        <v>546</v>
      </c>
      <c r="F451" s="2">
        <v>229000</v>
      </c>
    </row>
    <row r="452" spans="5:6" x14ac:dyDescent="0.2">
      <c r="E452" s="4">
        <v>547</v>
      </c>
      <c r="F452" s="2">
        <v>210000</v>
      </c>
    </row>
    <row r="453" spans="5:6" x14ac:dyDescent="0.2">
      <c r="E453" s="4">
        <v>548</v>
      </c>
      <c r="F453" s="2">
        <v>129500</v>
      </c>
    </row>
    <row r="454" spans="5:6" x14ac:dyDescent="0.2">
      <c r="E454" s="4">
        <v>549</v>
      </c>
      <c r="F454" s="2">
        <v>125000</v>
      </c>
    </row>
    <row r="455" spans="5:6" x14ac:dyDescent="0.2">
      <c r="E455" s="4">
        <v>550</v>
      </c>
      <c r="F455" s="2">
        <v>263000</v>
      </c>
    </row>
    <row r="456" spans="5:6" x14ac:dyDescent="0.2">
      <c r="E456" s="4">
        <v>552</v>
      </c>
      <c r="F456" s="2">
        <v>112500</v>
      </c>
    </row>
    <row r="457" spans="5:6" x14ac:dyDescent="0.2">
      <c r="E457" s="4">
        <v>553</v>
      </c>
      <c r="F457" s="2">
        <v>255500</v>
      </c>
    </row>
    <row r="458" spans="5:6" x14ac:dyDescent="0.2">
      <c r="E458" s="4">
        <v>554</v>
      </c>
      <c r="F458" s="2">
        <v>108000</v>
      </c>
    </row>
    <row r="459" spans="5:6" x14ac:dyDescent="0.2">
      <c r="E459" s="4">
        <v>555</v>
      </c>
      <c r="F459" s="2">
        <v>284000</v>
      </c>
    </row>
    <row r="460" spans="5:6" x14ac:dyDescent="0.2">
      <c r="E460" s="4">
        <v>556</v>
      </c>
      <c r="F460" s="2">
        <v>113000</v>
      </c>
    </row>
    <row r="461" spans="5:6" x14ac:dyDescent="0.2">
      <c r="E461" s="4">
        <v>557</v>
      </c>
      <c r="F461" s="2">
        <v>141000</v>
      </c>
    </row>
    <row r="462" spans="5:6" x14ac:dyDescent="0.2">
      <c r="E462" s="4">
        <v>558</v>
      </c>
      <c r="F462" s="2">
        <v>108000</v>
      </c>
    </row>
    <row r="463" spans="5:6" x14ac:dyDescent="0.2">
      <c r="E463" s="4">
        <v>559</v>
      </c>
      <c r="F463" s="2">
        <v>175000</v>
      </c>
    </row>
    <row r="464" spans="5:6" x14ac:dyDescent="0.2">
      <c r="E464" s="4">
        <v>560</v>
      </c>
      <c r="F464" s="2">
        <v>234000</v>
      </c>
    </row>
    <row r="465" spans="5:6" x14ac:dyDescent="0.2">
      <c r="E465" s="4">
        <v>561</v>
      </c>
      <c r="F465" s="2">
        <v>121500</v>
      </c>
    </row>
    <row r="466" spans="5:6" x14ac:dyDescent="0.2">
      <c r="E466" s="4">
        <v>562</v>
      </c>
      <c r="F466" s="2">
        <v>170000</v>
      </c>
    </row>
    <row r="467" spans="5:6" x14ac:dyDescent="0.2">
      <c r="E467" s="4">
        <v>563</v>
      </c>
      <c r="F467" s="2">
        <v>108000</v>
      </c>
    </row>
    <row r="468" spans="5:6" x14ac:dyDescent="0.2">
      <c r="E468" s="4">
        <v>564</v>
      </c>
      <c r="F468" s="2">
        <v>185000</v>
      </c>
    </row>
    <row r="469" spans="5:6" x14ac:dyDescent="0.2">
      <c r="E469" s="4">
        <v>565</v>
      </c>
      <c r="F469" s="2">
        <v>268000</v>
      </c>
    </row>
    <row r="470" spans="5:6" x14ac:dyDescent="0.2">
      <c r="E470" s="4">
        <v>566</v>
      </c>
      <c r="F470" s="2">
        <v>128000</v>
      </c>
    </row>
    <row r="471" spans="5:6" x14ac:dyDescent="0.2">
      <c r="E471" s="4">
        <v>567</v>
      </c>
      <c r="F471" s="2">
        <v>325000</v>
      </c>
    </row>
    <row r="472" spans="5:6" x14ac:dyDescent="0.2">
      <c r="E472" s="4">
        <v>568</v>
      </c>
      <c r="F472" s="2">
        <v>214000</v>
      </c>
    </row>
    <row r="473" spans="5:6" x14ac:dyDescent="0.2">
      <c r="E473" s="4">
        <v>569</v>
      </c>
      <c r="F473" s="2">
        <v>316600</v>
      </c>
    </row>
    <row r="474" spans="5:6" x14ac:dyDescent="0.2">
      <c r="E474" s="4">
        <v>570</v>
      </c>
      <c r="F474" s="2">
        <v>135960</v>
      </c>
    </row>
    <row r="475" spans="5:6" x14ac:dyDescent="0.2">
      <c r="E475" s="4">
        <v>571</v>
      </c>
      <c r="F475" s="2">
        <v>142600</v>
      </c>
    </row>
    <row r="476" spans="5:6" x14ac:dyDescent="0.2">
      <c r="E476" s="4">
        <v>574</v>
      </c>
      <c r="F476" s="2">
        <v>170000</v>
      </c>
    </row>
    <row r="477" spans="5:6" x14ac:dyDescent="0.2">
      <c r="E477" s="4">
        <v>575</v>
      </c>
      <c r="F477" s="2">
        <v>139000</v>
      </c>
    </row>
    <row r="478" spans="5:6" x14ac:dyDescent="0.2">
      <c r="E478" s="4">
        <v>577</v>
      </c>
      <c r="F478" s="2">
        <v>145000</v>
      </c>
    </row>
    <row r="479" spans="5:6" x14ac:dyDescent="0.2">
      <c r="E479" s="4">
        <v>580</v>
      </c>
      <c r="F479" s="2">
        <v>131500</v>
      </c>
    </row>
    <row r="480" spans="5:6" x14ac:dyDescent="0.2">
      <c r="E480" s="4">
        <v>581</v>
      </c>
      <c r="F480" s="2">
        <v>181900</v>
      </c>
    </row>
    <row r="481" spans="5:6" x14ac:dyDescent="0.2">
      <c r="E481" s="4">
        <v>583</v>
      </c>
      <c r="F481" s="2">
        <v>118500</v>
      </c>
    </row>
    <row r="482" spans="5:6" x14ac:dyDescent="0.2">
      <c r="E482" s="4">
        <v>584</v>
      </c>
      <c r="F482" s="2">
        <v>325000</v>
      </c>
    </row>
    <row r="483" spans="5:6" x14ac:dyDescent="0.2">
      <c r="E483" s="4">
        <v>585</v>
      </c>
      <c r="F483" s="2">
        <v>133000</v>
      </c>
    </row>
    <row r="484" spans="5:6" x14ac:dyDescent="0.2">
      <c r="E484" s="4">
        <v>587</v>
      </c>
      <c r="F484" s="2">
        <v>130000</v>
      </c>
    </row>
    <row r="485" spans="5:6" x14ac:dyDescent="0.2">
      <c r="E485" s="4">
        <v>588</v>
      </c>
      <c r="F485" s="2">
        <v>137000</v>
      </c>
    </row>
    <row r="486" spans="5:6" x14ac:dyDescent="0.2">
      <c r="E486" s="4">
        <v>590</v>
      </c>
      <c r="F486" s="2">
        <v>79500</v>
      </c>
    </row>
    <row r="487" spans="5:6" x14ac:dyDescent="0.2">
      <c r="E487" s="4">
        <v>591</v>
      </c>
      <c r="F487" s="2">
        <v>185900</v>
      </c>
    </row>
    <row r="488" spans="5:6" x14ac:dyDescent="0.2">
      <c r="E488" s="4">
        <v>592</v>
      </c>
      <c r="F488" s="2">
        <v>451950</v>
      </c>
    </row>
    <row r="489" spans="5:6" x14ac:dyDescent="0.2">
      <c r="E489" s="4">
        <v>593</v>
      </c>
      <c r="F489" s="2">
        <v>138000</v>
      </c>
    </row>
    <row r="490" spans="5:6" x14ac:dyDescent="0.2">
      <c r="E490" s="4">
        <v>594</v>
      </c>
      <c r="F490" s="2">
        <v>140000</v>
      </c>
    </row>
    <row r="491" spans="5:6" x14ac:dyDescent="0.2">
      <c r="E491" s="4">
        <v>595</v>
      </c>
      <c r="F491" s="2">
        <v>110000</v>
      </c>
    </row>
    <row r="492" spans="5:6" x14ac:dyDescent="0.2">
      <c r="E492" s="4">
        <v>597</v>
      </c>
      <c r="F492" s="2">
        <v>114504</v>
      </c>
    </row>
    <row r="493" spans="5:6" x14ac:dyDescent="0.2">
      <c r="E493" s="4">
        <v>599</v>
      </c>
      <c r="F493" s="2">
        <v>217500</v>
      </c>
    </row>
    <row r="494" spans="5:6" x14ac:dyDescent="0.2">
      <c r="E494" s="4">
        <v>600</v>
      </c>
      <c r="F494" s="2">
        <v>151000</v>
      </c>
    </row>
    <row r="495" spans="5:6" x14ac:dyDescent="0.2">
      <c r="E495" s="4">
        <v>601</v>
      </c>
      <c r="F495" s="2">
        <v>275000</v>
      </c>
    </row>
    <row r="496" spans="5:6" x14ac:dyDescent="0.2">
      <c r="E496" s="4">
        <v>602</v>
      </c>
      <c r="F496" s="2">
        <v>141000</v>
      </c>
    </row>
    <row r="497" spans="5:6" x14ac:dyDescent="0.2">
      <c r="E497" s="4">
        <v>604</v>
      </c>
      <c r="F497" s="2">
        <v>151000</v>
      </c>
    </row>
    <row r="498" spans="5:6" x14ac:dyDescent="0.2">
      <c r="E498" s="4">
        <v>605</v>
      </c>
      <c r="F498" s="2">
        <v>221000</v>
      </c>
    </row>
    <row r="499" spans="5:6" x14ac:dyDescent="0.2">
      <c r="E499" s="4">
        <v>606</v>
      </c>
      <c r="F499" s="2">
        <v>205000</v>
      </c>
    </row>
    <row r="500" spans="5:6" x14ac:dyDescent="0.2">
      <c r="E500" s="4">
        <v>607</v>
      </c>
      <c r="F500" s="2">
        <v>152000</v>
      </c>
    </row>
    <row r="501" spans="5:6" x14ac:dyDescent="0.2">
      <c r="E501" s="4">
        <v>608</v>
      </c>
      <c r="F501" s="2">
        <v>225000</v>
      </c>
    </row>
    <row r="502" spans="5:6" x14ac:dyDescent="0.2">
      <c r="E502" s="4">
        <v>610</v>
      </c>
      <c r="F502" s="2">
        <v>118500</v>
      </c>
    </row>
    <row r="503" spans="5:6" x14ac:dyDescent="0.2">
      <c r="E503" s="4">
        <v>611</v>
      </c>
      <c r="F503" s="2">
        <v>313000</v>
      </c>
    </row>
    <row r="504" spans="5:6" x14ac:dyDescent="0.2">
      <c r="E504" s="4">
        <v>612</v>
      </c>
      <c r="F504" s="2">
        <v>148000</v>
      </c>
    </row>
    <row r="505" spans="5:6" x14ac:dyDescent="0.2">
      <c r="E505" s="4">
        <v>613</v>
      </c>
      <c r="F505" s="2">
        <v>261500</v>
      </c>
    </row>
    <row r="506" spans="5:6" x14ac:dyDescent="0.2">
      <c r="E506" s="4">
        <v>615</v>
      </c>
      <c r="F506" s="2">
        <v>75500</v>
      </c>
    </row>
    <row r="507" spans="5:6" x14ac:dyDescent="0.2">
      <c r="E507" s="4">
        <v>617</v>
      </c>
      <c r="F507" s="2">
        <v>183200</v>
      </c>
    </row>
    <row r="508" spans="5:6" x14ac:dyDescent="0.2">
      <c r="E508" s="4">
        <v>618</v>
      </c>
      <c r="F508" s="2">
        <v>105500</v>
      </c>
    </row>
    <row r="509" spans="5:6" x14ac:dyDescent="0.2">
      <c r="E509" s="4">
        <v>620</v>
      </c>
      <c r="F509" s="2">
        <v>305000</v>
      </c>
    </row>
    <row r="510" spans="5:6" x14ac:dyDescent="0.2">
      <c r="E510" s="4">
        <v>621</v>
      </c>
      <c r="F510" s="2">
        <v>67000</v>
      </c>
    </row>
    <row r="511" spans="5:6" x14ac:dyDescent="0.2">
      <c r="E511" s="4">
        <v>622</v>
      </c>
      <c r="F511" s="2">
        <v>240000</v>
      </c>
    </row>
    <row r="512" spans="5:6" x14ac:dyDescent="0.2">
      <c r="E512" s="4">
        <v>623</v>
      </c>
      <c r="F512" s="2">
        <v>135000</v>
      </c>
    </row>
    <row r="513" spans="5:6" x14ac:dyDescent="0.2">
      <c r="E513" s="4">
        <v>624</v>
      </c>
      <c r="F513" s="2">
        <v>168500</v>
      </c>
    </row>
    <row r="514" spans="5:6" x14ac:dyDescent="0.2">
      <c r="E514" s="4">
        <v>625</v>
      </c>
      <c r="F514" s="2">
        <v>165150</v>
      </c>
    </row>
    <row r="515" spans="5:6" x14ac:dyDescent="0.2">
      <c r="E515" s="4">
        <v>626</v>
      </c>
      <c r="F515" s="2">
        <v>160000</v>
      </c>
    </row>
    <row r="516" spans="5:6" x14ac:dyDescent="0.2">
      <c r="E516" s="4">
        <v>627</v>
      </c>
      <c r="F516" s="2">
        <v>139900</v>
      </c>
    </row>
    <row r="517" spans="5:6" x14ac:dyDescent="0.2">
      <c r="E517" s="4">
        <v>628</v>
      </c>
      <c r="F517" s="2">
        <v>153000</v>
      </c>
    </row>
    <row r="518" spans="5:6" x14ac:dyDescent="0.2">
      <c r="E518" s="4">
        <v>630</v>
      </c>
      <c r="F518" s="2">
        <v>168500</v>
      </c>
    </row>
    <row r="519" spans="5:6" x14ac:dyDescent="0.2">
      <c r="E519" s="4">
        <v>632</v>
      </c>
      <c r="F519" s="2">
        <v>209500</v>
      </c>
    </row>
    <row r="520" spans="5:6" x14ac:dyDescent="0.2">
      <c r="E520" s="4">
        <v>634</v>
      </c>
      <c r="F520" s="2">
        <v>139400</v>
      </c>
    </row>
    <row r="521" spans="5:6" x14ac:dyDescent="0.2">
      <c r="E521" s="4">
        <v>635</v>
      </c>
      <c r="F521" s="2">
        <v>144000</v>
      </c>
    </row>
    <row r="522" spans="5:6" x14ac:dyDescent="0.2">
      <c r="E522" s="4">
        <v>637</v>
      </c>
      <c r="F522" s="2">
        <v>60000</v>
      </c>
    </row>
    <row r="523" spans="5:6" x14ac:dyDescent="0.2">
      <c r="E523" s="4">
        <v>638</v>
      </c>
      <c r="F523" s="2">
        <v>93000</v>
      </c>
    </row>
    <row r="524" spans="5:6" x14ac:dyDescent="0.2">
      <c r="E524" s="4">
        <v>639</v>
      </c>
      <c r="F524" s="2">
        <v>85000</v>
      </c>
    </row>
    <row r="525" spans="5:6" x14ac:dyDescent="0.2">
      <c r="E525" s="4">
        <v>641</v>
      </c>
      <c r="F525" s="2">
        <v>274000</v>
      </c>
    </row>
    <row r="526" spans="5:6" x14ac:dyDescent="0.2">
      <c r="E526" s="4">
        <v>642</v>
      </c>
      <c r="F526" s="2">
        <v>226000</v>
      </c>
    </row>
    <row r="527" spans="5:6" x14ac:dyDescent="0.2">
      <c r="E527" s="4">
        <v>643</v>
      </c>
      <c r="F527" s="2">
        <v>345000</v>
      </c>
    </row>
    <row r="528" spans="5:6" x14ac:dyDescent="0.2">
      <c r="E528" s="4">
        <v>644</v>
      </c>
      <c r="F528" s="2">
        <v>152000</v>
      </c>
    </row>
    <row r="529" spans="5:6" x14ac:dyDescent="0.2">
      <c r="E529" s="4">
        <v>646</v>
      </c>
      <c r="F529" s="2">
        <v>143250</v>
      </c>
    </row>
    <row r="530" spans="5:6" x14ac:dyDescent="0.2">
      <c r="E530" s="4">
        <v>647</v>
      </c>
      <c r="F530" s="2">
        <v>98300</v>
      </c>
    </row>
    <row r="531" spans="5:6" x14ac:dyDescent="0.2">
      <c r="E531" s="4">
        <v>648</v>
      </c>
      <c r="F531" s="2">
        <v>155000</v>
      </c>
    </row>
    <row r="532" spans="5:6" x14ac:dyDescent="0.2">
      <c r="E532" s="4">
        <v>649</v>
      </c>
      <c r="F532" s="2">
        <v>155000</v>
      </c>
    </row>
    <row r="533" spans="5:6" x14ac:dyDescent="0.2">
      <c r="E533" s="4">
        <v>650</v>
      </c>
      <c r="F533" s="2">
        <v>84500</v>
      </c>
    </row>
    <row r="534" spans="5:6" x14ac:dyDescent="0.2">
      <c r="E534" s="4">
        <v>651</v>
      </c>
      <c r="F534" s="2">
        <v>205950</v>
      </c>
    </row>
    <row r="535" spans="5:6" x14ac:dyDescent="0.2">
      <c r="E535" s="4">
        <v>652</v>
      </c>
      <c r="F535" s="2">
        <v>108000</v>
      </c>
    </row>
    <row r="536" spans="5:6" x14ac:dyDescent="0.2">
      <c r="E536" s="4">
        <v>653</v>
      </c>
      <c r="F536" s="2">
        <v>191000</v>
      </c>
    </row>
    <row r="537" spans="5:6" x14ac:dyDescent="0.2">
      <c r="E537" s="4">
        <v>654</v>
      </c>
      <c r="F537" s="2">
        <v>135000</v>
      </c>
    </row>
    <row r="538" spans="5:6" x14ac:dyDescent="0.2">
      <c r="E538" s="4">
        <v>655</v>
      </c>
      <c r="F538" s="2">
        <v>350000</v>
      </c>
    </row>
    <row r="539" spans="5:6" x14ac:dyDescent="0.2">
      <c r="E539" s="4">
        <v>657</v>
      </c>
      <c r="F539" s="2">
        <v>145500</v>
      </c>
    </row>
    <row r="540" spans="5:6" x14ac:dyDescent="0.2">
      <c r="E540" s="4">
        <v>658</v>
      </c>
      <c r="F540" s="2">
        <v>149000</v>
      </c>
    </row>
    <row r="541" spans="5:6" x14ac:dyDescent="0.2">
      <c r="E541" s="4">
        <v>660</v>
      </c>
      <c r="F541" s="2">
        <v>167000</v>
      </c>
    </row>
    <row r="542" spans="5:6" x14ac:dyDescent="0.2">
      <c r="E542" s="4">
        <v>661</v>
      </c>
      <c r="F542" s="2">
        <v>197900</v>
      </c>
    </row>
    <row r="543" spans="5:6" x14ac:dyDescent="0.2">
      <c r="E543" s="4">
        <v>662</v>
      </c>
      <c r="F543" s="2">
        <v>402000</v>
      </c>
    </row>
    <row r="544" spans="5:6" x14ac:dyDescent="0.2">
      <c r="E544" s="4">
        <v>663</v>
      </c>
      <c r="F544" s="2">
        <v>110000</v>
      </c>
    </row>
    <row r="545" spans="5:6" x14ac:dyDescent="0.2">
      <c r="E545" s="4">
        <v>664</v>
      </c>
      <c r="F545" s="2">
        <v>137500</v>
      </c>
    </row>
    <row r="546" spans="5:6" x14ac:dyDescent="0.2">
      <c r="E546" s="4">
        <v>666</v>
      </c>
      <c r="F546" s="2">
        <v>230500</v>
      </c>
    </row>
    <row r="547" spans="5:6" x14ac:dyDescent="0.2">
      <c r="E547" s="4">
        <v>668</v>
      </c>
      <c r="F547" s="2">
        <v>193500</v>
      </c>
    </row>
    <row r="548" spans="5:6" x14ac:dyDescent="0.2">
      <c r="E548" s="4">
        <v>669</v>
      </c>
      <c r="F548" s="2">
        <v>168000</v>
      </c>
    </row>
    <row r="549" spans="5:6" x14ac:dyDescent="0.2">
      <c r="E549" s="4">
        <v>670</v>
      </c>
      <c r="F549" s="2">
        <v>137500</v>
      </c>
    </row>
    <row r="550" spans="5:6" x14ac:dyDescent="0.2">
      <c r="E550" s="4">
        <v>671</v>
      </c>
      <c r="F550" s="2">
        <v>173500</v>
      </c>
    </row>
    <row r="551" spans="5:6" x14ac:dyDescent="0.2">
      <c r="E551" s="4">
        <v>672</v>
      </c>
      <c r="F551" s="2">
        <v>103600</v>
      </c>
    </row>
    <row r="552" spans="5:6" x14ac:dyDescent="0.2">
      <c r="E552" s="4">
        <v>673</v>
      </c>
      <c r="F552" s="2">
        <v>165000</v>
      </c>
    </row>
    <row r="553" spans="5:6" x14ac:dyDescent="0.2">
      <c r="E553" s="4">
        <v>674</v>
      </c>
      <c r="F553" s="2">
        <v>257500</v>
      </c>
    </row>
    <row r="554" spans="5:6" x14ac:dyDescent="0.2">
      <c r="E554" s="4">
        <v>675</v>
      </c>
      <c r="F554" s="2">
        <v>140000</v>
      </c>
    </row>
    <row r="555" spans="5:6" x14ac:dyDescent="0.2">
      <c r="E555" s="4">
        <v>676</v>
      </c>
      <c r="F555" s="2">
        <v>148500</v>
      </c>
    </row>
    <row r="556" spans="5:6" x14ac:dyDescent="0.2">
      <c r="E556" s="4">
        <v>677</v>
      </c>
      <c r="F556" s="2">
        <v>87000</v>
      </c>
    </row>
    <row r="557" spans="5:6" x14ac:dyDescent="0.2">
      <c r="E557" s="4">
        <v>678</v>
      </c>
      <c r="F557" s="2">
        <v>109500</v>
      </c>
    </row>
    <row r="558" spans="5:6" x14ac:dyDescent="0.2">
      <c r="E558" s="4">
        <v>680</v>
      </c>
      <c r="F558" s="2">
        <v>128500</v>
      </c>
    </row>
    <row r="559" spans="5:6" x14ac:dyDescent="0.2">
      <c r="E559" s="4">
        <v>681</v>
      </c>
      <c r="F559" s="2">
        <v>143000</v>
      </c>
    </row>
    <row r="560" spans="5:6" x14ac:dyDescent="0.2">
      <c r="E560" s="4">
        <v>683</v>
      </c>
      <c r="F560" s="2">
        <v>173000</v>
      </c>
    </row>
    <row r="561" spans="5:6" x14ac:dyDescent="0.2">
      <c r="E561" s="4">
        <v>684</v>
      </c>
      <c r="F561" s="2">
        <v>285000</v>
      </c>
    </row>
    <row r="562" spans="5:6" x14ac:dyDescent="0.2">
      <c r="E562" s="4">
        <v>685</v>
      </c>
      <c r="F562" s="2">
        <v>221000</v>
      </c>
    </row>
    <row r="563" spans="5:6" x14ac:dyDescent="0.2">
      <c r="E563" s="4">
        <v>686</v>
      </c>
      <c r="F563" s="2">
        <v>207500</v>
      </c>
    </row>
    <row r="564" spans="5:6" x14ac:dyDescent="0.2">
      <c r="E564" s="4">
        <v>688</v>
      </c>
      <c r="F564" s="2">
        <v>148800</v>
      </c>
    </row>
    <row r="565" spans="5:6" x14ac:dyDescent="0.2">
      <c r="E565" s="4">
        <v>690</v>
      </c>
      <c r="F565" s="2">
        <v>194700</v>
      </c>
    </row>
    <row r="566" spans="5:6" x14ac:dyDescent="0.2">
      <c r="E566" s="4">
        <v>691</v>
      </c>
      <c r="F566" s="2">
        <v>141000</v>
      </c>
    </row>
    <row r="567" spans="5:6" x14ac:dyDescent="0.2">
      <c r="E567" s="4">
        <v>692</v>
      </c>
      <c r="F567" s="2">
        <v>755000</v>
      </c>
    </row>
    <row r="568" spans="5:6" x14ac:dyDescent="0.2">
      <c r="E568" s="4">
        <v>693</v>
      </c>
      <c r="F568" s="2">
        <v>335000</v>
      </c>
    </row>
    <row r="569" spans="5:6" x14ac:dyDescent="0.2">
      <c r="E569" s="4">
        <v>695</v>
      </c>
      <c r="F569" s="2">
        <v>141500</v>
      </c>
    </row>
    <row r="570" spans="5:6" x14ac:dyDescent="0.2">
      <c r="E570" s="4">
        <v>696</v>
      </c>
      <c r="F570" s="2">
        <v>176000</v>
      </c>
    </row>
    <row r="571" spans="5:6" x14ac:dyDescent="0.2">
      <c r="E571" s="4">
        <v>697</v>
      </c>
      <c r="F571" s="2">
        <v>89000</v>
      </c>
    </row>
    <row r="572" spans="5:6" x14ac:dyDescent="0.2">
      <c r="E572" s="4">
        <v>698</v>
      </c>
      <c r="F572" s="2">
        <v>123500</v>
      </c>
    </row>
    <row r="573" spans="5:6" x14ac:dyDescent="0.2">
      <c r="E573" s="4">
        <v>699</v>
      </c>
      <c r="F573" s="2">
        <v>138500</v>
      </c>
    </row>
    <row r="574" spans="5:6" x14ac:dyDescent="0.2">
      <c r="E574" s="4">
        <v>700</v>
      </c>
      <c r="F574" s="2">
        <v>196000</v>
      </c>
    </row>
    <row r="575" spans="5:6" x14ac:dyDescent="0.2">
      <c r="E575" s="4">
        <v>701</v>
      </c>
      <c r="F575" s="2">
        <v>312500</v>
      </c>
    </row>
    <row r="576" spans="5:6" x14ac:dyDescent="0.2">
      <c r="E576" s="4">
        <v>702</v>
      </c>
      <c r="F576" s="2">
        <v>140000</v>
      </c>
    </row>
    <row r="577" spans="5:6" x14ac:dyDescent="0.2">
      <c r="E577" s="4">
        <v>704</v>
      </c>
      <c r="F577" s="2">
        <v>140000</v>
      </c>
    </row>
    <row r="578" spans="5:6" x14ac:dyDescent="0.2">
      <c r="E578" s="4">
        <v>705</v>
      </c>
      <c r="F578" s="2">
        <v>213000</v>
      </c>
    </row>
    <row r="579" spans="5:6" x14ac:dyDescent="0.2">
      <c r="E579" s="4">
        <v>706</v>
      </c>
      <c r="F579" s="2">
        <v>55000</v>
      </c>
    </row>
    <row r="580" spans="5:6" x14ac:dyDescent="0.2">
      <c r="E580" s="4">
        <v>707</v>
      </c>
      <c r="F580" s="2">
        <v>302000</v>
      </c>
    </row>
    <row r="581" spans="5:6" x14ac:dyDescent="0.2">
      <c r="E581" s="4">
        <v>708</v>
      </c>
      <c r="F581" s="2">
        <v>254000</v>
      </c>
    </row>
    <row r="582" spans="5:6" x14ac:dyDescent="0.2">
      <c r="E582" s="4">
        <v>711</v>
      </c>
      <c r="F582" s="2">
        <v>52000</v>
      </c>
    </row>
    <row r="583" spans="5:6" x14ac:dyDescent="0.2">
      <c r="E583" s="4">
        <v>713</v>
      </c>
      <c r="F583" s="2">
        <v>189000</v>
      </c>
    </row>
    <row r="584" spans="5:6" x14ac:dyDescent="0.2">
      <c r="E584" s="4">
        <v>714</v>
      </c>
      <c r="F584" s="2">
        <v>129000</v>
      </c>
    </row>
    <row r="585" spans="5:6" x14ac:dyDescent="0.2">
      <c r="E585" s="4">
        <v>715</v>
      </c>
      <c r="F585" s="2">
        <v>130500</v>
      </c>
    </row>
    <row r="586" spans="5:6" x14ac:dyDescent="0.2">
      <c r="E586" s="4">
        <v>716</v>
      </c>
      <c r="F586" s="2">
        <v>165000</v>
      </c>
    </row>
    <row r="587" spans="5:6" x14ac:dyDescent="0.2">
      <c r="E587" s="4">
        <v>717</v>
      </c>
      <c r="F587" s="2">
        <v>159500</v>
      </c>
    </row>
    <row r="588" spans="5:6" x14ac:dyDescent="0.2">
      <c r="E588" s="4">
        <v>718</v>
      </c>
      <c r="F588" s="2">
        <v>157000</v>
      </c>
    </row>
    <row r="589" spans="5:6" x14ac:dyDescent="0.2">
      <c r="E589" s="4">
        <v>719</v>
      </c>
      <c r="F589" s="2">
        <v>341000</v>
      </c>
    </row>
    <row r="590" spans="5:6" x14ac:dyDescent="0.2">
      <c r="E590" s="4">
        <v>720</v>
      </c>
      <c r="F590" s="2">
        <v>128500</v>
      </c>
    </row>
    <row r="591" spans="5:6" x14ac:dyDescent="0.2">
      <c r="E591" s="4">
        <v>721</v>
      </c>
      <c r="F591" s="2">
        <v>275000</v>
      </c>
    </row>
    <row r="592" spans="5:6" x14ac:dyDescent="0.2">
      <c r="E592" s="4">
        <v>722</v>
      </c>
      <c r="F592" s="2">
        <v>143000</v>
      </c>
    </row>
    <row r="593" spans="5:6" x14ac:dyDescent="0.2">
      <c r="E593" s="4">
        <v>723</v>
      </c>
      <c r="F593" s="2">
        <v>124500</v>
      </c>
    </row>
    <row r="594" spans="5:6" x14ac:dyDescent="0.2">
      <c r="E594" s="4">
        <v>724</v>
      </c>
      <c r="F594" s="2">
        <v>135000</v>
      </c>
    </row>
    <row r="595" spans="5:6" x14ac:dyDescent="0.2">
      <c r="E595" s="4">
        <v>725</v>
      </c>
      <c r="F595" s="2">
        <v>320000</v>
      </c>
    </row>
    <row r="596" spans="5:6" x14ac:dyDescent="0.2">
      <c r="E596" s="4">
        <v>726</v>
      </c>
      <c r="F596" s="2">
        <v>120500</v>
      </c>
    </row>
    <row r="597" spans="5:6" x14ac:dyDescent="0.2">
      <c r="E597" s="4">
        <v>727</v>
      </c>
      <c r="F597" s="2">
        <v>222000</v>
      </c>
    </row>
    <row r="598" spans="5:6" x14ac:dyDescent="0.2">
      <c r="E598" s="4">
        <v>728</v>
      </c>
      <c r="F598" s="2">
        <v>194500</v>
      </c>
    </row>
    <row r="599" spans="5:6" x14ac:dyDescent="0.2">
      <c r="E599" s="4">
        <v>730</v>
      </c>
      <c r="F599" s="2">
        <v>103000</v>
      </c>
    </row>
    <row r="600" spans="5:6" x14ac:dyDescent="0.2">
      <c r="E600" s="4">
        <v>731</v>
      </c>
      <c r="F600" s="2">
        <v>236500</v>
      </c>
    </row>
    <row r="601" spans="5:6" x14ac:dyDescent="0.2">
      <c r="E601" s="4">
        <v>732</v>
      </c>
      <c r="F601" s="2">
        <v>187500</v>
      </c>
    </row>
    <row r="602" spans="5:6" x14ac:dyDescent="0.2">
      <c r="E602" s="4">
        <v>733</v>
      </c>
      <c r="F602" s="2">
        <v>222500</v>
      </c>
    </row>
    <row r="603" spans="5:6" x14ac:dyDescent="0.2">
      <c r="E603" s="4">
        <v>734</v>
      </c>
      <c r="F603" s="2">
        <v>131400</v>
      </c>
    </row>
    <row r="604" spans="5:6" x14ac:dyDescent="0.2">
      <c r="E604" s="4">
        <v>736</v>
      </c>
      <c r="F604" s="2">
        <v>163000</v>
      </c>
    </row>
    <row r="605" spans="5:6" x14ac:dyDescent="0.2">
      <c r="E605" s="4">
        <v>737</v>
      </c>
      <c r="F605" s="2">
        <v>93500</v>
      </c>
    </row>
    <row r="606" spans="5:6" x14ac:dyDescent="0.2">
      <c r="E606" s="4">
        <v>738</v>
      </c>
      <c r="F606" s="2">
        <v>239900</v>
      </c>
    </row>
    <row r="607" spans="5:6" x14ac:dyDescent="0.2">
      <c r="E607" s="4">
        <v>740</v>
      </c>
      <c r="F607" s="2">
        <v>190000</v>
      </c>
    </row>
    <row r="608" spans="5:6" x14ac:dyDescent="0.2">
      <c r="E608" s="4">
        <v>742</v>
      </c>
      <c r="F608" s="2">
        <v>142000</v>
      </c>
    </row>
    <row r="609" spans="5:6" x14ac:dyDescent="0.2">
      <c r="E609" s="4">
        <v>743</v>
      </c>
      <c r="F609" s="2">
        <v>179000</v>
      </c>
    </row>
    <row r="610" spans="5:6" x14ac:dyDescent="0.2">
      <c r="E610" s="4">
        <v>744</v>
      </c>
      <c r="F610" s="2">
        <v>175000</v>
      </c>
    </row>
    <row r="611" spans="5:6" x14ac:dyDescent="0.2">
      <c r="E611" s="4">
        <v>745</v>
      </c>
      <c r="F611" s="2">
        <v>180000</v>
      </c>
    </row>
    <row r="612" spans="5:6" x14ac:dyDescent="0.2">
      <c r="E612" s="4">
        <v>746</v>
      </c>
      <c r="F612" s="2">
        <v>299800</v>
      </c>
    </row>
    <row r="613" spans="5:6" x14ac:dyDescent="0.2">
      <c r="E613" s="4">
        <v>747</v>
      </c>
      <c r="F613" s="2">
        <v>236000</v>
      </c>
    </row>
    <row r="614" spans="5:6" x14ac:dyDescent="0.2">
      <c r="E614" s="4">
        <v>748</v>
      </c>
      <c r="F614" s="2">
        <v>265979</v>
      </c>
    </row>
    <row r="615" spans="5:6" x14ac:dyDescent="0.2">
      <c r="E615" s="4">
        <v>749</v>
      </c>
      <c r="F615" s="2">
        <v>260400</v>
      </c>
    </row>
    <row r="616" spans="5:6" x14ac:dyDescent="0.2">
      <c r="E616" s="4">
        <v>750</v>
      </c>
      <c r="F616" s="2">
        <v>98000</v>
      </c>
    </row>
    <row r="617" spans="5:6" x14ac:dyDescent="0.2">
      <c r="E617" s="4">
        <v>751</v>
      </c>
      <c r="F617" s="2">
        <v>96500</v>
      </c>
    </row>
    <row r="618" spans="5:6" x14ac:dyDescent="0.2">
      <c r="E618" s="4">
        <v>752</v>
      </c>
      <c r="F618" s="2">
        <v>162000</v>
      </c>
    </row>
    <row r="619" spans="5:6" x14ac:dyDescent="0.2">
      <c r="E619" s="4">
        <v>753</v>
      </c>
      <c r="F619" s="2">
        <v>217000</v>
      </c>
    </row>
    <row r="620" spans="5:6" x14ac:dyDescent="0.2">
      <c r="E620" s="4">
        <v>754</v>
      </c>
      <c r="F620" s="2">
        <v>275500</v>
      </c>
    </row>
    <row r="621" spans="5:6" x14ac:dyDescent="0.2">
      <c r="E621" s="4">
        <v>755</v>
      </c>
      <c r="F621" s="2">
        <v>156000</v>
      </c>
    </row>
    <row r="622" spans="5:6" x14ac:dyDescent="0.2">
      <c r="E622" s="4">
        <v>756</v>
      </c>
      <c r="F622" s="2">
        <v>172500</v>
      </c>
    </row>
    <row r="623" spans="5:6" x14ac:dyDescent="0.2">
      <c r="E623" s="4">
        <v>757</v>
      </c>
      <c r="F623" s="2">
        <v>212000</v>
      </c>
    </row>
    <row r="624" spans="5:6" x14ac:dyDescent="0.2">
      <c r="E624" s="4">
        <v>759</v>
      </c>
      <c r="F624" s="2">
        <v>179400</v>
      </c>
    </row>
    <row r="625" spans="5:6" x14ac:dyDescent="0.2">
      <c r="E625" s="4">
        <v>760</v>
      </c>
      <c r="F625" s="2">
        <v>290000</v>
      </c>
    </row>
    <row r="626" spans="5:6" x14ac:dyDescent="0.2">
      <c r="E626" s="4">
        <v>761</v>
      </c>
      <c r="F626" s="2">
        <v>127500</v>
      </c>
    </row>
    <row r="627" spans="5:6" x14ac:dyDescent="0.2">
      <c r="E627" s="4">
        <v>762</v>
      </c>
      <c r="F627" s="2">
        <v>100000</v>
      </c>
    </row>
    <row r="628" spans="5:6" x14ac:dyDescent="0.2">
      <c r="E628" s="4">
        <v>763</v>
      </c>
      <c r="F628" s="2">
        <v>215200</v>
      </c>
    </row>
    <row r="629" spans="5:6" x14ac:dyDescent="0.2">
      <c r="E629" s="4">
        <v>764</v>
      </c>
      <c r="F629" s="2">
        <v>337000</v>
      </c>
    </row>
    <row r="630" spans="5:6" x14ac:dyDescent="0.2">
      <c r="E630" s="4">
        <v>765</v>
      </c>
      <c r="F630" s="2">
        <v>270000</v>
      </c>
    </row>
    <row r="631" spans="5:6" x14ac:dyDescent="0.2">
      <c r="E631" s="4">
        <v>767</v>
      </c>
      <c r="F631" s="2">
        <v>196500</v>
      </c>
    </row>
    <row r="632" spans="5:6" x14ac:dyDescent="0.2">
      <c r="E632" s="4">
        <v>768</v>
      </c>
      <c r="F632" s="2">
        <v>160000</v>
      </c>
    </row>
    <row r="633" spans="5:6" x14ac:dyDescent="0.2">
      <c r="E633" s="4">
        <v>769</v>
      </c>
      <c r="F633" s="2">
        <v>216837</v>
      </c>
    </row>
    <row r="634" spans="5:6" x14ac:dyDescent="0.2">
      <c r="E634" s="4">
        <v>770</v>
      </c>
      <c r="F634" s="2">
        <v>538000</v>
      </c>
    </row>
    <row r="635" spans="5:6" x14ac:dyDescent="0.2">
      <c r="E635" s="4">
        <v>771</v>
      </c>
      <c r="F635" s="2">
        <v>134900</v>
      </c>
    </row>
    <row r="636" spans="5:6" x14ac:dyDescent="0.2">
      <c r="E636" s="4">
        <v>772</v>
      </c>
      <c r="F636" s="2">
        <v>102000</v>
      </c>
    </row>
    <row r="637" spans="5:6" x14ac:dyDescent="0.2">
      <c r="E637" s="4">
        <v>774</v>
      </c>
      <c r="F637" s="2">
        <v>114500</v>
      </c>
    </row>
    <row r="638" spans="5:6" x14ac:dyDescent="0.2">
      <c r="E638" s="4">
        <v>776</v>
      </c>
      <c r="F638" s="2">
        <v>162000</v>
      </c>
    </row>
    <row r="639" spans="5:6" x14ac:dyDescent="0.2">
      <c r="E639" s="4">
        <v>778</v>
      </c>
      <c r="F639" s="2">
        <v>142500</v>
      </c>
    </row>
    <row r="640" spans="5:6" x14ac:dyDescent="0.2">
      <c r="E640" s="4">
        <v>779</v>
      </c>
      <c r="F640" s="2">
        <v>144000</v>
      </c>
    </row>
    <row r="641" spans="5:6" x14ac:dyDescent="0.2">
      <c r="E641" s="4">
        <v>780</v>
      </c>
      <c r="F641" s="2">
        <v>135000</v>
      </c>
    </row>
    <row r="642" spans="5:6" x14ac:dyDescent="0.2">
      <c r="E642" s="4">
        <v>781</v>
      </c>
      <c r="F642" s="2">
        <v>176000</v>
      </c>
    </row>
    <row r="643" spans="5:6" x14ac:dyDescent="0.2">
      <c r="E643" s="4">
        <v>782</v>
      </c>
      <c r="F643" s="2">
        <v>175900</v>
      </c>
    </row>
    <row r="644" spans="5:6" x14ac:dyDescent="0.2">
      <c r="E644" s="4">
        <v>783</v>
      </c>
      <c r="F644" s="2">
        <v>187100</v>
      </c>
    </row>
    <row r="645" spans="5:6" x14ac:dyDescent="0.2">
      <c r="E645" s="4">
        <v>784</v>
      </c>
      <c r="F645" s="2">
        <v>165500</v>
      </c>
    </row>
    <row r="646" spans="5:6" x14ac:dyDescent="0.2">
      <c r="E646" s="4">
        <v>785</v>
      </c>
      <c r="F646" s="2">
        <v>128000</v>
      </c>
    </row>
    <row r="647" spans="5:6" x14ac:dyDescent="0.2">
      <c r="E647" s="4">
        <v>786</v>
      </c>
      <c r="F647" s="2">
        <v>161500</v>
      </c>
    </row>
    <row r="648" spans="5:6" x14ac:dyDescent="0.2">
      <c r="E648" s="4">
        <v>787</v>
      </c>
      <c r="F648" s="2">
        <v>139000</v>
      </c>
    </row>
    <row r="649" spans="5:6" x14ac:dyDescent="0.2">
      <c r="E649" s="4">
        <v>788</v>
      </c>
      <c r="F649" s="2">
        <v>233000</v>
      </c>
    </row>
    <row r="650" spans="5:6" x14ac:dyDescent="0.2">
      <c r="E650" s="4">
        <v>789</v>
      </c>
      <c r="F650" s="2">
        <v>107900</v>
      </c>
    </row>
    <row r="651" spans="5:6" x14ac:dyDescent="0.2">
      <c r="E651" s="4">
        <v>790</v>
      </c>
      <c r="F651" s="2">
        <v>187500</v>
      </c>
    </row>
    <row r="652" spans="5:6" x14ac:dyDescent="0.2">
      <c r="E652" s="4">
        <v>791</v>
      </c>
      <c r="F652" s="2">
        <v>160200</v>
      </c>
    </row>
    <row r="653" spans="5:6" x14ac:dyDescent="0.2">
      <c r="E653" s="4">
        <v>792</v>
      </c>
      <c r="F653" s="2">
        <v>146800</v>
      </c>
    </row>
    <row r="654" spans="5:6" x14ac:dyDescent="0.2">
      <c r="E654" s="4">
        <v>793</v>
      </c>
      <c r="F654" s="2">
        <v>269790</v>
      </c>
    </row>
    <row r="655" spans="5:6" x14ac:dyDescent="0.2">
      <c r="E655" s="4">
        <v>795</v>
      </c>
      <c r="F655" s="2">
        <v>194500</v>
      </c>
    </row>
    <row r="656" spans="5:6" x14ac:dyDescent="0.2">
      <c r="E656" s="4">
        <v>796</v>
      </c>
      <c r="F656" s="2">
        <v>171000</v>
      </c>
    </row>
    <row r="657" spans="5:6" x14ac:dyDescent="0.2">
      <c r="E657" s="4">
        <v>797</v>
      </c>
      <c r="F657" s="2">
        <v>143500</v>
      </c>
    </row>
    <row r="658" spans="5:6" x14ac:dyDescent="0.2">
      <c r="E658" s="4">
        <v>800</v>
      </c>
      <c r="F658" s="2">
        <v>175000</v>
      </c>
    </row>
    <row r="659" spans="5:6" x14ac:dyDescent="0.2">
      <c r="E659" s="4">
        <v>801</v>
      </c>
      <c r="F659" s="2">
        <v>200000</v>
      </c>
    </row>
    <row r="660" spans="5:6" x14ac:dyDescent="0.2">
      <c r="E660" s="4">
        <v>802</v>
      </c>
      <c r="F660" s="2">
        <v>109900</v>
      </c>
    </row>
    <row r="661" spans="5:6" x14ac:dyDescent="0.2">
      <c r="E661" s="4">
        <v>803</v>
      </c>
      <c r="F661" s="2">
        <v>189000</v>
      </c>
    </row>
    <row r="662" spans="5:6" x14ac:dyDescent="0.2">
      <c r="E662" s="4">
        <v>807</v>
      </c>
      <c r="F662" s="2">
        <v>135500</v>
      </c>
    </row>
    <row r="663" spans="5:6" x14ac:dyDescent="0.2">
      <c r="E663" s="4">
        <v>808</v>
      </c>
      <c r="F663" s="2">
        <v>223500</v>
      </c>
    </row>
    <row r="664" spans="5:6" x14ac:dyDescent="0.2">
      <c r="E664" s="4">
        <v>809</v>
      </c>
      <c r="F664" s="2">
        <v>159950</v>
      </c>
    </row>
    <row r="665" spans="5:6" x14ac:dyDescent="0.2">
      <c r="E665" s="4">
        <v>810</v>
      </c>
      <c r="F665" s="2">
        <v>106000</v>
      </c>
    </row>
    <row r="666" spans="5:6" x14ac:dyDescent="0.2">
      <c r="E666" s="4">
        <v>811</v>
      </c>
      <c r="F666" s="2">
        <v>181000</v>
      </c>
    </row>
    <row r="667" spans="5:6" x14ac:dyDescent="0.2">
      <c r="E667" s="4">
        <v>812</v>
      </c>
      <c r="F667" s="2">
        <v>144500</v>
      </c>
    </row>
    <row r="668" spans="5:6" x14ac:dyDescent="0.2">
      <c r="E668" s="4">
        <v>814</v>
      </c>
      <c r="F668" s="2">
        <v>157900</v>
      </c>
    </row>
    <row r="669" spans="5:6" x14ac:dyDescent="0.2">
      <c r="E669" s="4">
        <v>815</v>
      </c>
      <c r="F669" s="2">
        <v>116000</v>
      </c>
    </row>
    <row r="670" spans="5:6" x14ac:dyDescent="0.2">
      <c r="E670" s="4">
        <v>816</v>
      </c>
      <c r="F670" s="2">
        <v>224900</v>
      </c>
    </row>
    <row r="671" spans="5:6" x14ac:dyDescent="0.2">
      <c r="E671" s="4">
        <v>817</v>
      </c>
      <c r="F671" s="2">
        <v>137000</v>
      </c>
    </row>
    <row r="672" spans="5:6" x14ac:dyDescent="0.2">
      <c r="E672" s="4">
        <v>818</v>
      </c>
      <c r="F672" s="2">
        <v>271000</v>
      </c>
    </row>
    <row r="673" spans="5:6" x14ac:dyDescent="0.2">
      <c r="E673" s="4">
        <v>819</v>
      </c>
      <c r="F673" s="2">
        <v>155000</v>
      </c>
    </row>
    <row r="674" spans="5:6" x14ac:dyDescent="0.2">
      <c r="E674" s="4">
        <v>821</v>
      </c>
      <c r="F674" s="2">
        <v>183000</v>
      </c>
    </row>
    <row r="675" spans="5:6" x14ac:dyDescent="0.2">
      <c r="E675" s="4">
        <v>822</v>
      </c>
      <c r="F675" s="2">
        <v>93000</v>
      </c>
    </row>
    <row r="676" spans="5:6" x14ac:dyDescent="0.2">
      <c r="E676" s="4">
        <v>824</v>
      </c>
      <c r="F676" s="2">
        <v>139500</v>
      </c>
    </row>
    <row r="677" spans="5:6" x14ac:dyDescent="0.2">
      <c r="E677" s="4">
        <v>827</v>
      </c>
      <c r="F677" s="2">
        <v>109500</v>
      </c>
    </row>
    <row r="678" spans="5:6" x14ac:dyDescent="0.2">
      <c r="E678" s="4">
        <v>828</v>
      </c>
      <c r="F678" s="2">
        <v>189000</v>
      </c>
    </row>
    <row r="679" spans="5:6" x14ac:dyDescent="0.2">
      <c r="E679" s="4">
        <v>830</v>
      </c>
      <c r="F679" s="2">
        <v>147400</v>
      </c>
    </row>
    <row r="680" spans="5:6" x14ac:dyDescent="0.2">
      <c r="E680" s="4">
        <v>831</v>
      </c>
      <c r="F680" s="2">
        <v>166000</v>
      </c>
    </row>
    <row r="681" spans="5:6" x14ac:dyDescent="0.2">
      <c r="E681" s="4">
        <v>832</v>
      </c>
      <c r="F681" s="2">
        <v>151000</v>
      </c>
    </row>
    <row r="682" spans="5:6" x14ac:dyDescent="0.2">
      <c r="E682" s="4">
        <v>833</v>
      </c>
      <c r="F682" s="2">
        <v>237000</v>
      </c>
    </row>
    <row r="683" spans="5:6" x14ac:dyDescent="0.2">
      <c r="E683" s="4">
        <v>834</v>
      </c>
      <c r="F683" s="2">
        <v>167000</v>
      </c>
    </row>
    <row r="684" spans="5:6" x14ac:dyDescent="0.2">
      <c r="E684" s="4">
        <v>835</v>
      </c>
      <c r="F684" s="2">
        <v>139950</v>
      </c>
    </row>
    <row r="685" spans="5:6" x14ac:dyDescent="0.2">
      <c r="E685" s="4">
        <v>836</v>
      </c>
      <c r="F685" s="2">
        <v>128000</v>
      </c>
    </row>
    <row r="686" spans="5:6" x14ac:dyDescent="0.2">
      <c r="E686" s="4">
        <v>837</v>
      </c>
      <c r="F686" s="2">
        <v>153500</v>
      </c>
    </row>
    <row r="687" spans="5:6" x14ac:dyDescent="0.2">
      <c r="E687" s="4">
        <v>838</v>
      </c>
      <c r="F687" s="2">
        <v>100000</v>
      </c>
    </row>
    <row r="688" spans="5:6" x14ac:dyDescent="0.2">
      <c r="E688" s="4">
        <v>839</v>
      </c>
      <c r="F688" s="2">
        <v>144000</v>
      </c>
    </row>
    <row r="689" spans="5:6" x14ac:dyDescent="0.2">
      <c r="E689" s="4">
        <v>840</v>
      </c>
      <c r="F689" s="2">
        <v>130500</v>
      </c>
    </row>
    <row r="690" spans="5:6" x14ac:dyDescent="0.2">
      <c r="E690" s="4">
        <v>841</v>
      </c>
      <c r="F690" s="2">
        <v>140000</v>
      </c>
    </row>
    <row r="691" spans="5:6" x14ac:dyDescent="0.2">
      <c r="E691" s="4">
        <v>842</v>
      </c>
      <c r="F691" s="2">
        <v>157500</v>
      </c>
    </row>
    <row r="692" spans="5:6" x14ac:dyDescent="0.2">
      <c r="E692" s="4">
        <v>843</v>
      </c>
      <c r="F692" s="2">
        <v>174900</v>
      </c>
    </row>
    <row r="693" spans="5:6" x14ac:dyDescent="0.2">
      <c r="E693" s="4">
        <v>844</v>
      </c>
      <c r="F693" s="2">
        <v>141000</v>
      </c>
    </row>
    <row r="694" spans="5:6" x14ac:dyDescent="0.2">
      <c r="E694" s="4">
        <v>845</v>
      </c>
      <c r="F694" s="2">
        <v>153900</v>
      </c>
    </row>
    <row r="695" spans="5:6" x14ac:dyDescent="0.2">
      <c r="E695" s="4">
        <v>846</v>
      </c>
      <c r="F695" s="2">
        <v>171000</v>
      </c>
    </row>
    <row r="696" spans="5:6" x14ac:dyDescent="0.2">
      <c r="E696" s="4">
        <v>847</v>
      </c>
      <c r="F696" s="2">
        <v>213000</v>
      </c>
    </row>
    <row r="697" spans="5:6" x14ac:dyDescent="0.2">
      <c r="E697" s="4">
        <v>848</v>
      </c>
      <c r="F697" s="2">
        <v>133500</v>
      </c>
    </row>
    <row r="698" spans="5:6" x14ac:dyDescent="0.2">
      <c r="E698" s="4">
        <v>849</v>
      </c>
      <c r="F698" s="2">
        <v>240000</v>
      </c>
    </row>
    <row r="699" spans="5:6" x14ac:dyDescent="0.2">
      <c r="E699" s="4">
        <v>850</v>
      </c>
      <c r="F699" s="2">
        <v>187000</v>
      </c>
    </row>
    <row r="700" spans="5:6" x14ac:dyDescent="0.2">
      <c r="E700" s="4">
        <v>851</v>
      </c>
      <c r="F700" s="2">
        <v>131500</v>
      </c>
    </row>
    <row r="701" spans="5:6" x14ac:dyDescent="0.2">
      <c r="E701" s="4">
        <v>852</v>
      </c>
      <c r="F701" s="2">
        <v>215000</v>
      </c>
    </row>
    <row r="702" spans="5:6" x14ac:dyDescent="0.2">
      <c r="E702" s="4">
        <v>853</v>
      </c>
      <c r="F702" s="2">
        <v>164000</v>
      </c>
    </row>
    <row r="703" spans="5:6" x14ac:dyDescent="0.2">
      <c r="E703" s="4">
        <v>854</v>
      </c>
      <c r="F703" s="2">
        <v>158000</v>
      </c>
    </row>
    <row r="704" spans="5:6" x14ac:dyDescent="0.2">
      <c r="E704" s="4">
        <v>856</v>
      </c>
      <c r="F704" s="2">
        <v>127000</v>
      </c>
    </row>
    <row r="705" spans="5:6" x14ac:dyDescent="0.2">
      <c r="E705" s="4">
        <v>857</v>
      </c>
      <c r="F705" s="2">
        <v>147000</v>
      </c>
    </row>
    <row r="706" spans="5:6" x14ac:dyDescent="0.2">
      <c r="E706" s="4">
        <v>858</v>
      </c>
      <c r="F706" s="2">
        <v>174000</v>
      </c>
    </row>
    <row r="707" spans="5:6" x14ac:dyDescent="0.2">
      <c r="E707" s="4">
        <v>860</v>
      </c>
      <c r="F707" s="2">
        <v>250000</v>
      </c>
    </row>
    <row r="708" spans="5:6" x14ac:dyDescent="0.2">
      <c r="E708" s="4">
        <v>861</v>
      </c>
      <c r="F708" s="2">
        <v>189950</v>
      </c>
    </row>
    <row r="709" spans="5:6" x14ac:dyDescent="0.2">
      <c r="E709" s="4">
        <v>862</v>
      </c>
      <c r="F709" s="2">
        <v>131500</v>
      </c>
    </row>
    <row r="710" spans="5:6" x14ac:dyDescent="0.2">
      <c r="E710" s="4">
        <v>863</v>
      </c>
      <c r="F710" s="2">
        <v>152000</v>
      </c>
    </row>
    <row r="711" spans="5:6" x14ac:dyDescent="0.2">
      <c r="E711" s="4">
        <v>864</v>
      </c>
      <c r="F711" s="2">
        <v>132500</v>
      </c>
    </row>
    <row r="712" spans="5:6" x14ac:dyDescent="0.2">
      <c r="E712" s="4">
        <v>866</v>
      </c>
      <c r="F712" s="2">
        <v>148500</v>
      </c>
    </row>
    <row r="713" spans="5:6" x14ac:dyDescent="0.2">
      <c r="E713" s="4">
        <v>868</v>
      </c>
      <c r="F713" s="2">
        <v>129000</v>
      </c>
    </row>
    <row r="714" spans="5:6" x14ac:dyDescent="0.2">
      <c r="E714" s="4">
        <v>869</v>
      </c>
      <c r="F714" s="2">
        <v>169000</v>
      </c>
    </row>
    <row r="715" spans="5:6" x14ac:dyDescent="0.2">
      <c r="E715" s="4">
        <v>870</v>
      </c>
      <c r="F715" s="2">
        <v>236000</v>
      </c>
    </row>
    <row r="716" spans="5:6" x14ac:dyDescent="0.2">
      <c r="E716" s="4">
        <v>871</v>
      </c>
      <c r="F716" s="2">
        <v>109500</v>
      </c>
    </row>
    <row r="717" spans="5:6" x14ac:dyDescent="0.2">
      <c r="E717" s="4">
        <v>872</v>
      </c>
      <c r="F717" s="2">
        <v>200500</v>
      </c>
    </row>
    <row r="718" spans="5:6" x14ac:dyDescent="0.2">
      <c r="E718" s="4">
        <v>873</v>
      </c>
      <c r="F718" s="2">
        <v>116000</v>
      </c>
    </row>
    <row r="719" spans="5:6" x14ac:dyDescent="0.2">
      <c r="E719" s="4">
        <v>874</v>
      </c>
      <c r="F719" s="2">
        <v>133000</v>
      </c>
    </row>
    <row r="720" spans="5:6" x14ac:dyDescent="0.2">
      <c r="E720" s="4">
        <v>877</v>
      </c>
      <c r="F720" s="2">
        <v>132250</v>
      </c>
    </row>
    <row r="721" spans="5:6" x14ac:dyDescent="0.2">
      <c r="E721" s="4">
        <v>878</v>
      </c>
      <c r="F721" s="2">
        <v>350000</v>
      </c>
    </row>
    <row r="722" spans="5:6" x14ac:dyDescent="0.2">
      <c r="E722" s="4">
        <v>879</v>
      </c>
      <c r="F722" s="2">
        <v>148000</v>
      </c>
    </row>
    <row r="723" spans="5:6" x14ac:dyDescent="0.2">
      <c r="E723" s="4">
        <v>880</v>
      </c>
      <c r="F723" s="2">
        <v>136500</v>
      </c>
    </row>
    <row r="724" spans="5:6" x14ac:dyDescent="0.2">
      <c r="E724" s="4">
        <v>881</v>
      </c>
      <c r="F724" s="2">
        <v>157000</v>
      </c>
    </row>
    <row r="725" spans="5:6" x14ac:dyDescent="0.2">
      <c r="E725" s="4">
        <v>882</v>
      </c>
      <c r="F725" s="2">
        <v>187500</v>
      </c>
    </row>
    <row r="726" spans="5:6" x14ac:dyDescent="0.2">
      <c r="E726" s="4">
        <v>883</v>
      </c>
      <c r="F726" s="2">
        <v>178000</v>
      </c>
    </row>
    <row r="727" spans="5:6" x14ac:dyDescent="0.2">
      <c r="E727" s="4">
        <v>884</v>
      </c>
      <c r="F727" s="2">
        <v>118500</v>
      </c>
    </row>
    <row r="728" spans="5:6" x14ac:dyDescent="0.2">
      <c r="E728" s="4">
        <v>885</v>
      </c>
      <c r="F728" s="2">
        <v>100000</v>
      </c>
    </row>
    <row r="729" spans="5:6" x14ac:dyDescent="0.2">
      <c r="E729" s="4">
        <v>888</v>
      </c>
      <c r="F729" s="2">
        <v>135500</v>
      </c>
    </row>
    <row r="730" spans="5:6" x14ac:dyDescent="0.2">
      <c r="E730" s="4">
        <v>889</v>
      </c>
      <c r="F730" s="2">
        <v>268000</v>
      </c>
    </row>
    <row r="731" spans="5:6" x14ac:dyDescent="0.2">
      <c r="E731" s="4">
        <v>890</v>
      </c>
      <c r="F731" s="2">
        <v>149500</v>
      </c>
    </row>
    <row r="732" spans="5:6" x14ac:dyDescent="0.2">
      <c r="E732" s="4">
        <v>891</v>
      </c>
      <c r="F732" s="2">
        <v>122900</v>
      </c>
    </row>
    <row r="733" spans="5:6" x14ac:dyDescent="0.2">
      <c r="E733" s="4">
        <v>892</v>
      </c>
      <c r="F733" s="2">
        <v>172500</v>
      </c>
    </row>
    <row r="734" spans="5:6" x14ac:dyDescent="0.2">
      <c r="E734" s="4">
        <v>893</v>
      </c>
      <c r="F734" s="2">
        <v>154500</v>
      </c>
    </row>
    <row r="735" spans="5:6" x14ac:dyDescent="0.2">
      <c r="E735" s="4">
        <v>894</v>
      </c>
      <c r="F735" s="2">
        <v>165000</v>
      </c>
    </row>
    <row r="736" spans="5:6" x14ac:dyDescent="0.2">
      <c r="E736" s="4">
        <v>896</v>
      </c>
      <c r="F736" s="2">
        <v>140000</v>
      </c>
    </row>
    <row r="737" spans="5:6" x14ac:dyDescent="0.2">
      <c r="E737" s="4">
        <v>900</v>
      </c>
      <c r="F737" s="2">
        <v>135000</v>
      </c>
    </row>
    <row r="738" spans="5:6" x14ac:dyDescent="0.2">
      <c r="E738" s="4">
        <v>901</v>
      </c>
      <c r="F738" s="2">
        <v>110000</v>
      </c>
    </row>
    <row r="739" spans="5:6" x14ac:dyDescent="0.2">
      <c r="E739" s="4">
        <v>902</v>
      </c>
      <c r="F739" s="2">
        <v>153000</v>
      </c>
    </row>
    <row r="740" spans="5:6" x14ac:dyDescent="0.2">
      <c r="E740" s="4">
        <v>903</v>
      </c>
      <c r="F740" s="2">
        <v>180000</v>
      </c>
    </row>
    <row r="741" spans="5:6" x14ac:dyDescent="0.2">
      <c r="E741" s="4">
        <v>905</v>
      </c>
      <c r="F741" s="2">
        <v>125500</v>
      </c>
    </row>
    <row r="742" spans="5:6" x14ac:dyDescent="0.2">
      <c r="E742" s="4">
        <v>906</v>
      </c>
      <c r="F742" s="2">
        <v>128000</v>
      </c>
    </row>
    <row r="743" spans="5:6" x14ac:dyDescent="0.2">
      <c r="E743" s="4">
        <v>907</v>
      </c>
      <c r="F743" s="2">
        <v>255000</v>
      </c>
    </row>
    <row r="744" spans="5:6" x14ac:dyDescent="0.2">
      <c r="E744" s="4">
        <v>908</v>
      </c>
      <c r="F744" s="2">
        <v>250000</v>
      </c>
    </row>
    <row r="745" spans="5:6" x14ac:dyDescent="0.2">
      <c r="E745" s="4">
        <v>909</v>
      </c>
      <c r="F745" s="2">
        <v>131000</v>
      </c>
    </row>
    <row r="746" spans="5:6" x14ac:dyDescent="0.2">
      <c r="E746" s="4">
        <v>910</v>
      </c>
      <c r="F746" s="2">
        <v>174000</v>
      </c>
    </row>
    <row r="747" spans="5:6" x14ac:dyDescent="0.2">
      <c r="E747" s="4">
        <v>911</v>
      </c>
      <c r="F747" s="2">
        <v>154300</v>
      </c>
    </row>
    <row r="748" spans="5:6" x14ac:dyDescent="0.2">
      <c r="E748" s="4">
        <v>912</v>
      </c>
      <c r="F748" s="2">
        <v>143500</v>
      </c>
    </row>
    <row r="749" spans="5:6" x14ac:dyDescent="0.2">
      <c r="E749" s="4">
        <v>914</v>
      </c>
      <c r="F749" s="2">
        <v>145000</v>
      </c>
    </row>
    <row r="750" spans="5:6" x14ac:dyDescent="0.2">
      <c r="E750" s="4">
        <v>916</v>
      </c>
      <c r="F750" s="2">
        <v>75000</v>
      </c>
    </row>
    <row r="751" spans="5:6" x14ac:dyDescent="0.2">
      <c r="E751" s="4">
        <v>918</v>
      </c>
      <c r="F751" s="2">
        <v>135000</v>
      </c>
    </row>
    <row r="752" spans="5:6" x14ac:dyDescent="0.2">
      <c r="E752" s="4">
        <v>919</v>
      </c>
      <c r="F752" s="2">
        <v>238000</v>
      </c>
    </row>
    <row r="753" spans="5:6" x14ac:dyDescent="0.2">
      <c r="E753" s="4">
        <v>920</v>
      </c>
      <c r="F753" s="2">
        <v>176500</v>
      </c>
    </row>
    <row r="754" spans="5:6" x14ac:dyDescent="0.2">
      <c r="E754" s="4">
        <v>921</v>
      </c>
      <c r="F754" s="2">
        <v>201000</v>
      </c>
    </row>
    <row r="755" spans="5:6" x14ac:dyDescent="0.2">
      <c r="E755" s="4">
        <v>922</v>
      </c>
      <c r="F755" s="2">
        <v>145900</v>
      </c>
    </row>
    <row r="756" spans="5:6" x14ac:dyDescent="0.2">
      <c r="E756" s="4">
        <v>924</v>
      </c>
      <c r="F756" s="2">
        <v>193000</v>
      </c>
    </row>
    <row r="757" spans="5:6" x14ac:dyDescent="0.2">
      <c r="E757" s="4">
        <v>925</v>
      </c>
      <c r="F757" s="2">
        <v>207500</v>
      </c>
    </row>
    <row r="758" spans="5:6" x14ac:dyDescent="0.2">
      <c r="E758" s="4">
        <v>927</v>
      </c>
      <c r="F758" s="2">
        <v>285000</v>
      </c>
    </row>
    <row r="759" spans="5:6" x14ac:dyDescent="0.2">
      <c r="E759" s="4">
        <v>928</v>
      </c>
      <c r="F759" s="2">
        <v>176000</v>
      </c>
    </row>
    <row r="760" spans="5:6" x14ac:dyDescent="0.2">
      <c r="E760" s="4">
        <v>929</v>
      </c>
      <c r="F760" s="2">
        <v>236500</v>
      </c>
    </row>
    <row r="761" spans="5:6" x14ac:dyDescent="0.2">
      <c r="E761" s="4">
        <v>930</v>
      </c>
      <c r="F761" s="2">
        <v>222000</v>
      </c>
    </row>
    <row r="762" spans="5:6" x14ac:dyDescent="0.2">
      <c r="E762" s="4">
        <v>931</v>
      </c>
      <c r="F762" s="2">
        <v>201000</v>
      </c>
    </row>
    <row r="763" spans="5:6" x14ac:dyDescent="0.2">
      <c r="E763" s="4">
        <v>932</v>
      </c>
      <c r="F763" s="2">
        <v>117500</v>
      </c>
    </row>
    <row r="764" spans="5:6" x14ac:dyDescent="0.2">
      <c r="E764" s="4">
        <v>933</v>
      </c>
      <c r="F764" s="2">
        <v>320000</v>
      </c>
    </row>
    <row r="765" spans="5:6" x14ac:dyDescent="0.2">
      <c r="E765" s="4">
        <v>934</v>
      </c>
      <c r="F765" s="2">
        <v>190000</v>
      </c>
    </row>
    <row r="766" spans="5:6" x14ac:dyDescent="0.2">
      <c r="E766" s="4">
        <v>935</v>
      </c>
      <c r="F766" s="2">
        <v>242000</v>
      </c>
    </row>
    <row r="767" spans="5:6" x14ac:dyDescent="0.2">
      <c r="E767" s="4">
        <v>936</v>
      </c>
      <c r="F767" s="2">
        <v>79900</v>
      </c>
    </row>
    <row r="768" spans="5:6" x14ac:dyDescent="0.2">
      <c r="E768" s="4">
        <v>937</v>
      </c>
      <c r="F768" s="2">
        <v>184900</v>
      </c>
    </row>
    <row r="769" spans="5:6" x14ac:dyDescent="0.2">
      <c r="E769" s="4">
        <v>938</v>
      </c>
      <c r="F769" s="2">
        <v>253000</v>
      </c>
    </row>
    <row r="770" spans="5:6" x14ac:dyDescent="0.2">
      <c r="E770" s="4">
        <v>940</v>
      </c>
      <c r="F770" s="2">
        <v>244400</v>
      </c>
    </row>
    <row r="771" spans="5:6" x14ac:dyDescent="0.2">
      <c r="E771" s="4">
        <v>941</v>
      </c>
      <c r="F771" s="2">
        <v>150900</v>
      </c>
    </row>
    <row r="772" spans="5:6" x14ac:dyDescent="0.2">
      <c r="E772" s="4">
        <v>942</v>
      </c>
      <c r="F772" s="2">
        <v>214000</v>
      </c>
    </row>
    <row r="773" spans="5:6" x14ac:dyDescent="0.2">
      <c r="E773" s="4">
        <v>944</v>
      </c>
      <c r="F773" s="2">
        <v>143000</v>
      </c>
    </row>
    <row r="774" spans="5:6" x14ac:dyDescent="0.2">
      <c r="E774" s="4">
        <v>946</v>
      </c>
      <c r="F774" s="2">
        <v>124900</v>
      </c>
    </row>
    <row r="775" spans="5:6" x14ac:dyDescent="0.2">
      <c r="E775" s="4">
        <v>947</v>
      </c>
      <c r="F775" s="2">
        <v>143000</v>
      </c>
    </row>
    <row r="776" spans="5:6" x14ac:dyDescent="0.2">
      <c r="E776" s="4">
        <v>948</v>
      </c>
      <c r="F776" s="2">
        <v>270000</v>
      </c>
    </row>
    <row r="777" spans="5:6" x14ac:dyDescent="0.2">
      <c r="E777" s="4">
        <v>949</v>
      </c>
      <c r="F777" s="2">
        <v>192500</v>
      </c>
    </row>
    <row r="778" spans="5:6" x14ac:dyDescent="0.2">
      <c r="E778" s="4">
        <v>950</v>
      </c>
      <c r="F778" s="2">
        <v>197500</v>
      </c>
    </row>
    <row r="779" spans="5:6" x14ac:dyDescent="0.2">
      <c r="E779" s="4">
        <v>951</v>
      </c>
      <c r="F779" s="2">
        <v>129000</v>
      </c>
    </row>
    <row r="780" spans="5:6" x14ac:dyDescent="0.2">
      <c r="E780" s="4">
        <v>953</v>
      </c>
      <c r="F780" s="2">
        <v>133900</v>
      </c>
    </row>
    <row r="781" spans="5:6" x14ac:dyDescent="0.2">
      <c r="E781" s="4">
        <v>954</v>
      </c>
      <c r="F781" s="2">
        <v>172000</v>
      </c>
    </row>
    <row r="782" spans="5:6" x14ac:dyDescent="0.2">
      <c r="E782" s="4">
        <v>956</v>
      </c>
      <c r="F782" s="2">
        <v>145000</v>
      </c>
    </row>
    <row r="783" spans="5:6" x14ac:dyDescent="0.2">
      <c r="E783" s="4">
        <v>957</v>
      </c>
      <c r="F783" s="2">
        <v>124000</v>
      </c>
    </row>
    <row r="784" spans="5:6" x14ac:dyDescent="0.2">
      <c r="E784" s="4">
        <v>958</v>
      </c>
      <c r="F784" s="2">
        <v>132000</v>
      </c>
    </row>
    <row r="785" spans="5:6" x14ac:dyDescent="0.2">
      <c r="E785" s="4">
        <v>959</v>
      </c>
      <c r="F785" s="2">
        <v>185000</v>
      </c>
    </row>
    <row r="786" spans="5:6" x14ac:dyDescent="0.2">
      <c r="E786" s="4">
        <v>960</v>
      </c>
      <c r="F786" s="2">
        <v>155000</v>
      </c>
    </row>
    <row r="787" spans="5:6" x14ac:dyDescent="0.2">
      <c r="E787" s="4">
        <v>961</v>
      </c>
      <c r="F787" s="2">
        <v>116500</v>
      </c>
    </row>
    <row r="788" spans="5:6" x14ac:dyDescent="0.2">
      <c r="E788" s="4">
        <v>962</v>
      </c>
      <c r="F788" s="2">
        <v>272000</v>
      </c>
    </row>
    <row r="789" spans="5:6" x14ac:dyDescent="0.2">
      <c r="E789" s="4">
        <v>963</v>
      </c>
      <c r="F789" s="2">
        <v>155000</v>
      </c>
    </row>
    <row r="790" spans="5:6" x14ac:dyDescent="0.2">
      <c r="E790" s="4">
        <v>964</v>
      </c>
      <c r="F790" s="2">
        <v>239000</v>
      </c>
    </row>
    <row r="791" spans="5:6" x14ac:dyDescent="0.2">
      <c r="E791" s="4">
        <v>965</v>
      </c>
      <c r="F791" s="2">
        <v>214900</v>
      </c>
    </row>
    <row r="792" spans="5:6" x14ac:dyDescent="0.2">
      <c r="E792" s="4">
        <v>967</v>
      </c>
      <c r="F792" s="2">
        <v>160000</v>
      </c>
    </row>
    <row r="793" spans="5:6" x14ac:dyDescent="0.2">
      <c r="E793" s="4">
        <v>968</v>
      </c>
      <c r="F793" s="2">
        <v>135000</v>
      </c>
    </row>
    <row r="794" spans="5:6" x14ac:dyDescent="0.2">
      <c r="E794" s="4">
        <v>970</v>
      </c>
      <c r="F794" s="2">
        <v>140000</v>
      </c>
    </row>
    <row r="795" spans="5:6" x14ac:dyDescent="0.2">
      <c r="E795" s="4">
        <v>972</v>
      </c>
      <c r="F795" s="2">
        <v>173000</v>
      </c>
    </row>
    <row r="796" spans="5:6" x14ac:dyDescent="0.2">
      <c r="E796" s="4">
        <v>973</v>
      </c>
      <c r="F796" s="2">
        <v>99500</v>
      </c>
    </row>
    <row r="797" spans="5:6" x14ac:dyDescent="0.2">
      <c r="E797" s="4">
        <v>975</v>
      </c>
      <c r="F797" s="2">
        <v>167500</v>
      </c>
    </row>
    <row r="798" spans="5:6" x14ac:dyDescent="0.2">
      <c r="E798" s="4">
        <v>976</v>
      </c>
      <c r="F798" s="2">
        <v>165000</v>
      </c>
    </row>
    <row r="799" spans="5:6" x14ac:dyDescent="0.2">
      <c r="E799" s="4">
        <v>977</v>
      </c>
      <c r="F799" s="2">
        <v>85500</v>
      </c>
    </row>
    <row r="800" spans="5:6" x14ac:dyDescent="0.2">
      <c r="E800" s="4">
        <v>980</v>
      </c>
      <c r="F800" s="2">
        <v>139000</v>
      </c>
    </row>
    <row r="801" spans="5:6" x14ac:dyDescent="0.2">
      <c r="E801" s="4">
        <v>981</v>
      </c>
      <c r="F801" s="2">
        <v>178400</v>
      </c>
    </row>
    <row r="802" spans="5:6" x14ac:dyDescent="0.2">
      <c r="E802" s="4">
        <v>982</v>
      </c>
      <c r="F802" s="2">
        <v>336000</v>
      </c>
    </row>
    <row r="803" spans="5:6" x14ac:dyDescent="0.2">
      <c r="E803" s="4">
        <v>983</v>
      </c>
      <c r="F803" s="2">
        <v>159895</v>
      </c>
    </row>
    <row r="804" spans="5:6" x14ac:dyDescent="0.2">
      <c r="E804" s="4">
        <v>984</v>
      </c>
      <c r="F804" s="2">
        <v>255900</v>
      </c>
    </row>
    <row r="805" spans="5:6" x14ac:dyDescent="0.2">
      <c r="E805" s="4">
        <v>985</v>
      </c>
      <c r="F805" s="2">
        <v>126000</v>
      </c>
    </row>
    <row r="806" spans="5:6" x14ac:dyDescent="0.2">
      <c r="E806" s="4">
        <v>986</v>
      </c>
      <c r="F806" s="2">
        <v>125000</v>
      </c>
    </row>
    <row r="807" spans="5:6" x14ac:dyDescent="0.2">
      <c r="E807" s="4">
        <v>987</v>
      </c>
      <c r="F807" s="2">
        <v>117000</v>
      </c>
    </row>
    <row r="808" spans="5:6" x14ac:dyDescent="0.2">
      <c r="E808" s="4">
        <v>989</v>
      </c>
      <c r="F808" s="2">
        <v>195000</v>
      </c>
    </row>
    <row r="809" spans="5:6" x14ac:dyDescent="0.2">
      <c r="E809" s="4">
        <v>991</v>
      </c>
      <c r="F809" s="2">
        <v>348000</v>
      </c>
    </row>
    <row r="810" spans="5:6" x14ac:dyDescent="0.2">
      <c r="E810" s="4">
        <v>992</v>
      </c>
      <c r="F810" s="2">
        <v>168000</v>
      </c>
    </row>
    <row r="811" spans="5:6" x14ac:dyDescent="0.2">
      <c r="E811" s="4">
        <v>993</v>
      </c>
      <c r="F811" s="2">
        <v>187000</v>
      </c>
    </row>
    <row r="812" spans="5:6" x14ac:dyDescent="0.2">
      <c r="E812" s="4">
        <v>995</v>
      </c>
      <c r="F812" s="2">
        <v>337500</v>
      </c>
    </row>
    <row r="813" spans="5:6" x14ac:dyDescent="0.2">
      <c r="E813" s="4">
        <v>997</v>
      </c>
      <c r="F813" s="2">
        <v>136500</v>
      </c>
    </row>
    <row r="814" spans="5:6" x14ac:dyDescent="0.2">
      <c r="E814" s="4">
        <v>998</v>
      </c>
      <c r="F814" s="2">
        <v>185000</v>
      </c>
    </row>
    <row r="815" spans="5:6" x14ac:dyDescent="0.2">
      <c r="E815" s="4">
        <v>999</v>
      </c>
      <c r="F815" s="2">
        <v>91000</v>
      </c>
    </row>
    <row r="816" spans="5:6" x14ac:dyDescent="0.2">
      <c r="E816" s="4">
        <v>1000</v>
      </c>
      <c r="F816" s="2">
        <v>206000</v>
      </c>
    </row>
    <row r="817" spans="5:6" x14ac:dyDescent="0.2">
      <c r="E817" s="4">
        <v>1001</v>
      </c>
      <c r="F817" s="2">
        <v>82000</v>
      </c>
    </row>
    <row r="818" spans="5:6" x14ac:dyDescent="0.2">
      <c r="E818" s="4">
        <v>1003</v>
      </c>
      <c r="F818" s="2">
        <v>232000</v>
      </c>
    </row>
    <row r="819" spans="5:6" x14ac:dyDescent="0.2">
      <c r="E819" s="4">
        <v>1004</v>
      </c>
      <c r="F819" s="2">
        <v>136905</v>
      </c>
    </row>
    <row r="820" spans="5:6" x14ac:dyDescent="0.2">
      <c r="E820" s="4">
        <v>1005</v>
      </c>
      <c r="F820" s="2">
        <v>181000</v>
      </c>
    </row>
    <row r="821" spans="5:6" x14ac:dyDescent="0.2">
      <c r="E821" s="4">
        <v>1006</v>
      </c>
      <c r="F821" s="2">
        <v>149900</v>
      </c>
    </row>
    <row r="822" spans="5:6" x14ac:dyDescent="0.2">
      <c r="E822" s="4">
        <v>1007</v>
      </c>
      <c r="F822" s="2">
        <v>163500</v>
      </c>
    </row>
    <row r="823" spans="5:6" x14ac:dyDescent="0.2">
      <c r="E823" s="4">
        <v>1008</v>
      </c>
      <c r="F823" s="2">
        <v>88000</v>
      </c>
    </row>
    <row r="824" spans="5:6" x14ac:dyDescent="0.2">
      <c r="E824" s="4">
        <v>1009</v>
      </c>
      <c r="F824" s="2">
        <v>240000</v>
      </c>
    </row>
    <row r="825" spans="5:6" x14ac:dyDescent="0.2">
      <c r="E825" s="4">
        <v>1010</v>
      </c>
      <c r="F825" s="2">
        <v>102000</v>
      </c>
    </row>
    <row r="826" spans="5:6" x14ac:dyDescent="0.2">
      <c r="E826" s="4">
        <v>1011</v>
      </c>
      <c r="F826" s="2">
        <v>135000</v>
      </c>
    </row>
    <row r="827" spans="5:6" x14ac:dyDescent="0.2">
      <c r="E827" s="4">
        <v>1012</v>
      </c>
      <c r="F827" s="2">
        <v>100000</v>
      </c>
    </row>
    <row r="828" spans="5:6" x14ac:dyDescent="0.2">
      <c r="E828" s="4">
        <v>1013</v>
      </c>
      <c r="F828" s="2">
        <v>165000</v>
      </c>
    </row>
    <row r="829" spans="5:6" x14ac:dyDescent="0.2">
      <c r="E829" s="4">
        <v>1014</v>
      </c>
      <c r="F829" s="2">
        <v>85000</v>
      </c>
    </row>
    <row r="830" spans="5:6" x14ac:dyDescent="0.2">
      <c r="E830" s="4">
        <v>1015</v>
      </c>
      <c r="F830" s="2">
        <v>119200</v>
      </c>
    </row>
    <row r="831" spans="5:6" x14ac:dyDescent="0.2">
      <c r="E831" s="4">
        <v>1016</v>
      </c>
      <c r="F831" s="2">
        <v>227000</v>
      </c>
    </row>
    <row r="832" spans="5:6" x14ac:dyDescent="0.2">
      <c r="E832" s="4">
        <v>1017</v>
      </c>
      <c r="F832" s="2">
        <v>203000</v>
      </c>
    </row>
    <row r="833" spans="5:6" x14ac:dyDescent="0.2">
      <c r="E833" s="4">
        <v>1019</v>
      </c>
      <c r="F833" s="2">
        <v>160000</v>
      </c>
    </row>
    <row r="834" spans="5:6" x14ac:dyDescent="0.2">
      <c r="E834" s="4">
        <v>1020</v>
      </c>
      <c r="F834" s="2">
        <v>213490</v>
      </c>
    </row>
    <row r="835" spans="5:6" x14ac:dyDescent="0.2">
      <c r="E835" s="4">
        <v>1021</v>
      </c>
      <c r="F835" s="2">
        <v>176000</v>
      </c>
    </row>
    <row r="836" spans="5:6" x14ac:dyDescent="0.2">
      <c r="E836" s="4">
        <v>1023</v>
      </c>
      <c r="F836" s="2">
        <v>87000</v>
      </c>
    </row>
    <row r="837" spans="5:6" x14ac:dyDescent="0.2">
      <c r="E837" s="4">
        <v>1024</v>
      </c>
      <c r="F837" s="2">
        <v>191000</v>
      </c>
    </row>
    <row r="838" spans="5:6" x14ac:dyDescent="0.2">
      <c r="E838" s="4">
        <v>1026</v>
      </c>
      <c r="F838" s="2">
        <v>112500</v>
      </c>
    </row>
    <row r="839" spans="5:6" x14ac:dyDescent="0.2">
      <c r="E839" s="4">
        <v>1027</v>
      </c>
      <c r="F839" s="2">
        <v>167500</v>
      </c>
    </row>
    <row r="840" spans="5:6" x14ac:dyDescent="0.2">
      <c r="E840" s="4">
        <v>1029</v>
      </c>
      <c r="F840" s="2">
        <v>105000</v>
      </c>
    </row>
    <row r="841" spans="5:6" x14ac:dyDescent="0.2">
      <c r="E841" s="4">
        <v>1030</v>
      </c>
      <c r="F841" s="2">
        <v>118000</v>
      </c>
    </row>
    <row r="842" spans="5:6" x14ac:dyDescent="0.2">
      <c r="E842" s="4">
        <v>1031</v>
      </c>
      <c r="F842" s="2">
        <v>160000</v>
      </c>
    </row>
    <row r="843" spans="5:6" x14ac:dyDescent="0.2">
      <c r="E843" s="4">
        <v>1032</v>
      </c>
      <c r="F843" s="2">
        <v>197000</v>
      </c>
    </row>
    <row r="844" spans="5:6" x14ac:dyDescent="0.2">
      <c r="E844" s="4">
        <v>1034</v>
      </c>
      <c r="F844" s="2">
        <v>230000</v>
      </c>
    </row>
    <row r="845" spans="5:6" x14ac:dyDescent="0.2">
      <c r="E845" s="4">
        <v>1035</v>
      </c>
      <c r="F845" s="2">
        <v>119750</v>
      </c>
    </row>
    <row r="846" spans="5:6" x14ac:dyDescent="0.2">
      <c r="E846" s="4">
        <v>1036</v>
      </c>
      <c r="F846" s="2">
        <v>84000</v>
      </c>
    </row>
    <row r="847" spans="5:6" x14ac:dyDescent="0.2">
      <c r="E847" s="4">
        <v>1037</v>
      </c>
      <c r="F847" s="2">
        <v>315500</v>
      </c>
    </row>
    <row r="848" spans="5:6" x14ac:dyDescent="0.2">
      <c r="E848" s="4">
        <v>1038</v>
      </c>
      <c r="F848" s="2">
        <v>287000</v>
      </c>
    </row>
    <row r="849" spans="5:6" x14ac:dyDescent="0.2">
      <c r="E849" s="4">
        <v>1039</v>
      </c>
      <c r="F849" s="2">
        <v>97000</v>
      </c>
    </row>
    <row r="850" spans="5:6" x14ac:dyDescent="0.2">
      <c r="E850" s="4">
        <v>1040</v>
      </c>
      <c r="F850" s="2">
        <v>80000</v>
      </c>
    </row>
    <row r="851" spans="5:6" x14ac:dyDescent="0.2">
      <c r="E851" s="4">
        <v>1041</v>
      </c>
      <c r="F851" s="2">
        <v>155000</v>
      </c>
    </row>
    <row r="852" spans="5:6" x14ac:dyDescent="0.2">
      <c r="E852" s="4">
        <v>1042</v>
      </c>
      <c r="F852" s="2">
        <v>173000</v>
      </c>
    </row>
    <row r="853" spans="5:6" x14ac:dyDescent="0.2">
      <c r="E853" s="4">
        <v>1043</v>
      </c>
      <c r="F853" s="2">
        <v>196000</v>
      </c>
    </row>
    <row r="854" spans="5:6" x14ac:dyDescent="0.2">
      <c r="E854" s="4">
        <v>1044</v>
      </c>
      <c r="F854" s="2">
        <v>262280</v>
      </c>
    </row>
    <row r="855" spans="5:6" x14ac:dyDescent="0.2">
      <c r="E855" s="4">
        <v>1045</v>
      </c>
      <c r="F855" s="2">
        <v>278000</v>
      </c>
    </row>
    <row r="856" spans="5:6" x14ac:dyDescent="0.2">
      <c r="E856" s="4">
        <v>1046</v>
      </c>
      <c r="F856" s="2">
        <v>139600</v>
      </c>
    </row>
    <row r="857" spans="5:6" x14ac:dyDescent="0.2">
      <c r="E857" s="4">
        <v>1048</v>
      </c>
      <c r="F857" s="2">
        <v>145000</v>
      </c>
    </row>
    <row r="858" spans="5:6" x14ac:dyDescent="0.2">
      <c r="E858" s="4">
        <v>1049</v>
      </c>
      <c r="F858" s="2">
        <v>115000</v>
      </c>
    </row>
    <row r="859" spans="5:6" x14ac:dyDescent="0.2">
      <c r="E859" s="4">
        <v>1053</v>
      </c>
      <c r="F859" s="2">
        <v>165000</v>
      </c>
    </row>
    <row r="860" spans="5:6" x14ac:dyDescent="0.2">
      <c r="E860" s="4">
        <v>1054</v>
      </c>
      <c r="F860" s="2">
        <v>144500</v>
      </c>
    </row>
    <row r="861" spans="5:6" x14ac:dyDescent="0.2">
      <c r="E861" s="4">
        <v>1055</v>
      </c>
      <c r="F861" s="2">
        <v>255000</v>
      </c>
    </row>
    <row r="862" spans="5:6" x14ac:dyDescent="0.2">
      <c r="E862" s="4">
        <v>1057</v>
      </c>
      <c r="F862" s="2">
        <v>185850</v>
      </c>
    </row>
    <row r="863" spans="5:6" x14ac:dyDescent="0.2">
      <c r="E863" s="4">
        <v>1058</v>
      </c>
      <c r="F863" s="2">
        <v>248000</v>
      </c>
    </row>
    <row r="864" spans="5:6" x14ac:dyDescent="0.2">
      <c r="E864" s="4">
        <v>1059</v>
      </c>
      <c r="F864" s="2">
        <v>335000</v>
      </c>
    </row>
    <row r="865" spans="5:6" x14ac:dyDescent="0.2">
      <c r="E865" s="4">
        <v>1060</v>
      </c>
      <c r="F865" s="2">
        <v>220000</v>
      </c>
    </row>
    <row r="866" spans="5:6" x14ac:dyDescent="0.2">
      <c r="E866" s="4">
        <v>1061</v>
      </c>
      <c r="F866" s="2">
        <v>213500</v>
      </c>
    </row>
    <row r="867" spans="5:6" x14ac:dyDescent="0.2">
      <c r="E867" s="4">
        <v>1062</v>
      </c>
      <c r="F867" s="2">
        <v>81000</v>
      </c>
    </row>
    <row r="868" spans="5:6" x14ac:dyDescent="0.2">
      <c r="E868" s="4">
        <v>1063</v>
      </c>
      <c r="F868" s="2">
        <v>90000</v>
      </c>
    </row>
    <row r="869" spans="5:6" x14ac:dyDescent="0.2">
      <c r="E869" s="4">
        <v>1064</v>
      </c>
      <c r="F869" s="2">
        <v>110500</v>
      </c>
    </row>
    <row r="870" spans="5:6" x14ac:dyDescent="0.2">
      <c r="E870" s="4">
        <v>1065</v>
      </c>
      <c r="F870" s="2">
        <v>154000</v>
      </c>
    </row>
    <row r="871" spans="5:6" x14ac:dyDescent="0.2">
      <c r="E871" s="4">
        <v>1066</v>
      </c>
      <c r="F871" s="2">
        <v>328000</v>
      </c>
    </row>
    <row r="872" spans="5:6" x14ac:dyDescent="0.2">
      <c r="E872" s="4">
        <v>1067</v>
      </c>
      <c r="F872" s="2">
        <v>178000</v>
      </c>
    </row>
    <row r="873" spans="5:6" x14ac:dyDescent="0.2">
      <c r="E873" s="4">
        <v>1068</v>
      </c>
      <c r="F873" s="2">
        <v>167900</v>
      </c>
    </row>
    <row r="874" spans="5:6" x14ac:dyDescent="0.2">
      <c r="E874" s="4">
        <v>1069</v>
      </c>
      <c r="F874" s="2">
        <v>151400</v>
      </c>
    </row>
    <row r="875" spans="5:6" x14ac:dyDescent="0.2">
      <c r="E875" s="4">
        <v>1070</v>
      </c>
      <c r="F875" s="2">
        <v>135000</v>
      </c>
    </row>
    <row r="876" spans="5:6" x14ac:dyDescent="0.2">
      <c r="E876" s="4">
        <v>1071</v>
      </c>
      <c r="F876" s="2">
        <v>135000</v>
      </c>
    </row>
    <row r="877" spans="5:6" x14ac:dyDescent="0.2">
      <c r="E877" s="4">
        <v>1072</v>
      </c>
      <c r="F877" s="2">
        <v>154000</v>
      </c>
    </row>
    <row r="878" spans="5:6" x14ac:dyDescent="0.2">
      <c r="E878" s="4">
        <v>1073</v>
      </c>
      <c r="F878" s="2">
        <v>91500</v>
      </c>
    </row>
    <row r="879" spans="5:6" x14ac:dyDescent="0.2">
      <c r="E879" s="4">
        <v>1074</v>
      </c>
      <c r="F879" s="2">
        <v>159500</v>
      </c>
    </row>
    <row r="880" spans="5:6" x14ac:dyDescent="0.2">
      <c r="E880" s="4">
        <v>1075</v>
      </c>
      <c r="F880" s="2">
        <v>194000</v>
      </c>
    </row>
    <row r="881" spans="5:6" x14ac:dyDescent="0.2">
      <c r="E881" s="4">
        <v>1076</v>
      </c>
      <c r="F881" s="2">
        <v>219500</v>
      </c>
    </row>
    <row r="882" spans="5:6" x14ac:dyDescent="0.2">
      <c r="E882" s="4">
        <v>1077</v>
      </c>
      <c r="F882" s="2">
        <v>170000</v>
      </c>
    </row>
    <row r="883" spans="5:6" x14ac:dyDescent="0.2">
      <c r="E883" s="4">
        <v>1079</v>
      </c>
      <c r="F883" s="2">
        <v>155900</v>
      </c>
    </row>
    <row r="884" spans="5:6" x14ac:dyDescent="0.2">
      <c r="E884" s="4">
        <v>1080</v>
      </c>
      <c r="F884" s="2">
        <v>126000</v>
      </c>
    </row>
    <row r="885" spans="5:6" x14ac:dyDescent="0.2">
      <c r="E885" s="4">
        <v>1082</v>
      </c>
      <c r="F885" s="2">
        <v>133000</v>
      </c>
    </row>
    <row r="886" spans="5:6" x14ac:dyDescent="0.2">
      <c r="E886" s="4">
        <v>1083</v>
      </c>
      <c r="F886" s="2">
        <v>192000</v>
      </c>
    </row>
    <row r="887" spans="5:6" x14ac:dyDescent="0.2">
      <c r="E887" s="4">
        <v>1084</v>
      </c>
      <c r="F887" s="2">
        <v>160000</v>
      </c>
    </row>
    <row r="888" spans="5:6" x14ac:dyDescent="0.2">
      <c r="E888" s="4">
        <v>1085</v>
      </c>
      <c r="F888" s="2">
        <v>187500</v>
      </c>
    </row>
    <row r="889" spans="5:6" x14ac:dyDescent="0.2">
      <c r="E889" s="4">
        <v>1086</v>
      </c>
      <c r="F889" s="2">
        <v>147000</v>
      </c>
    </row>
    <row r="890" spans="5:6" x14ac:dyDescent="0.2">
      <c r="E890" s="4">
        <v>1087</v>
      </c>
      <c r="F890" s="2">
        <v>83500</v>
      </c>
    </row>
    <row r="891" spans="5:6" x14ac:dyDescent="0.2">
      <c r="E891" s="4">
        <v>1088</v>
      </c>
      <c r="F891" s="2">
        <v>252000</v>
      </c>
    </row>
    <row r="892" spans="5:6" x14ac:dyDescent="0.2">
      <c r="E892" s="4">
        <v>1089</v>
      </c>
      <c r="F892" s="2">
        <v>137500</v>
      </c>
    </row>
    <row r="893" spans="5:6" x14ac:dyDescent="0.2">
      <c r="E893" s="4">
        <v>1090</v>
      </c>
      <c r="F893" s="2">
        <v>197000</v>
      </c>
    </row>
    <row r="894" spans="5:6" x14ac:dyDescent="0.2">
      <c r="E894" s="4">
        <v>1091</v>
      </c>
      <c r="F894" s="2">
        <v>92900</v>
      </c>
    </row>
    <row r="895" spans="5:6" x14ac:dyDescent="0.2">
      <c r="E895" s="4">
        <v>1092</v>
      </c>
      <c r="F895" s="2">
        <v>160000</v>
      </c>
    </row>
    <row r="896" spans="5:6" x14ac:dyDescent="0.2">
      <c r="E896" s="4">
        <v>1093</v>
      </c>
      <c r="F896" s="2">
        <v>136500</v>
      </c>
    </row>
    <row r="897" spans="5:6" x14ac:dyDescent="0.2">
      <c r="E897" s="4">
        <v>1094</v>
      </c>
      <c r="F897" s="2">
        <v>146000</v>
      </c>
    </row>
    <row r="898" spans="5:6" x14ac:dyDescent="0.2">
      <c r="E898" s="4">
        <v>1095</v>
      </c>
      <c r="F898" s="2">
        <v>129000</v>
      </c>
    </row>
    <row r="899" spans="5:6" x14ac:dyDescent="0.2">
      <c r="E899" s="4">
        <v>1096</v>
      </c>
      <c r="F899" s="2">
        <v>176432</v>
      </c>
    </row>
    <row r="900" spans="5:6" x14ac:dyDescent="0.2">
      <c r="E900" s="4">
        <v>1097</v>
      </c>
      <c r="F900" s="2">
        <v>127000</v>
      </c>
    </row>
    <row r="901" spans="5:6" x14ac:dyDescent="0.2">
      <c r="E901" s="4">
        <v>1098</v>
      </c>
      <c r="F901" s="2">
        <v>170000</v>
      </c>
    </row>
    <row r="902" spans="5:6" x14ac:dyDescent="0.2">
      <c r="E902" s="4">
        <v>1099</v>
      </c>
      <c r="F902" s="2">
        <v>128000</v>
      </c>
    </row>
    <row r="903" spans="5:6" x14ac:dyDescent="0.2">
      <c r="E903" s="4">
        <v>1101</v>
      </c>
      <c r="F903" s="2">
        <v>60000</v>
      </c>
    </row>
    <row r="904" spans="5:6" x14ac:dyDescent="0.2">
      <c r="E904" s="4">
        <v>1102</v>
      </c>
      <c r="F904" s="2">
        <v>119500</v>
      </c>
    </row>
    <row r="905" spans="5:6" x14ac:dyDescent="0.2">
      <c r="E905" s="4">
        <v>1104</v>
      </c>
      <c r="F905" s="2">
        <v>159500</v>
      </c>
    </row>
    <row r="906" spans="5:6" x14ac:dyDescent="0.2">
      <c r="E906" s="4">
        <v>1105</v>
      </c>
      <c r="F906" s="2">
        <v>106000</v>
      </c>
    </row>
    <row r="907" spans="5:6" x14ac:dyDescent="0.2">
      <c r="E907" s="4">
        <v>1106</v>
      </c>
      <c r="F907" s="2">
        <v>325000</v>
      </c>
    </row>
    <row r="908" spans="5:6" x14ac:dyDescent="0.2">
      <c r="E908" s="4">
        <v>1107</v>
      </c>
      <c r="F908" s="2">
        <v>179900</v>
      </c>
    </row>
    <row r="909" spans="5:6" x14ac:dyDescent="0.2">
      <c r="E909" s="4">
        <v>1110</v>
      </c>
      <c r="F909" s="2">
        <v>280000</v>
      </c>
    </row>
    <row r="910" spans="5:6" x14ac:dyDescent="0.2">
      <c r="E910" s="4">
        <v>1111</v>
      </c>
      <c r="F910" s="2">
        <v>188000</v>
      </c>
    </row>
    <row r="911" spans="5:6" x14ac:dyDescent="0.2">
      <c r="E911" s="4">
        <v>1112</v>
      </c>
      <c r="F911" s="2">
        <v>205000</v>
      </c>
    </row>
    <row r="912" spans="5:6" x14ac:dyDescent="0.2">
      <c r="E912" s="4">
        <v>1113</v>
      </c>
      <c r="F912" s="2">
        <v>129900</v>
      </c>
    </row>
    <row r="913" spans="5:6" x14ac:dyDescent="0.2">
      <c r="E913" s="4">
        <v>1114</v>
      </c>
      <c r="F913" s="2">
        <v>134500</v>
      </c>
    </row>
    <row r="914" spans="5:6" x14ac:dyDescent="0.2">
      <c r="E914" s="4">
        <v>1115</v>
      </c>
      <c r="F914" s="2">
        <v>117000</v>
      </c>
    </row>
    <row r="915" spans="5:6" x14ac:dyDescent="0.2">
      <c r="E915" s="4">
        <v>1117</v>
      </c>
      <c r="F915" s="2">
        <v>184100</v>
      </c>
    </row>
    <row r="916" spans="5:6" x14ac:dyDescent="0.2">
      <c r="E916" s="4">
        <v>1118</v>
      </c>
      <c r="F916" s="2">
        <v>130000</v>
      </c>
    </row>
    <row r="917" spans="5:6" x14ac:dyDescent="0.2">
      <c r="E917" s="4">
        <v>1119</v>
      </c>
      <c r="F917" s="2">
        <v>140000</v>
      </c>
    </row>
    <row r="918" spans="5:6" x14ac:dyDescent="0.2">
      <c r="E918" s="4">
        <v>1120</v>
      </c>
      <c r="F918" s="2">
        <v>133700</v>
      </c>
    </row>
    <row r="919" spans="5:6" x14ac:dyDescent="0.2">
      <c r="E919" s="4">
        <v>1121</v>
      </c>
      <c r="F919" s="2">
        <v>118400</v>
      </c>
    </row>
    <row r="920" spans="5:6" x14ac:dyDescent="0.2">
      <c r="E920" s="4">
        <v>1124</v>
      </c>
      <c r="F920" s="2">
        <v>118000</v>
      </c>
    </row>
    <row r="921" spans="5:6" x14ac:dyDescent="0.2">
      <c r="E921" s="4">
        <v>1125</v>
      </c>
      <c r="F921" s="2">
        <v>163900</v>
      </c>
    </row>
    <row r="922" spans="5:6" x14ac:dyDescent="0.2">
      <c r="E922" s="4">
        <v>1126</v>
      </c>
      <c r="F922" s="2">
        <v>115000</v>
      </c>
    </row>
    <row r="923" spans="5:6" x14ac:dyDescent="0.2">
      <c r="E923" s="4">
        <v>1127</v>
      </c>
      <c r="F923" s="2">
        <v>174000</v>
      </c>
    </row>
    <row r="924" spans="5:6" x14ac:dyDescent="0.2">
      <c r="E924" s="4">
        <v>1129</v>
      </c>
      <c r="F924" s="2">
        <v>215000</v>
      </c>
    </row>
    <row r="925" spans="5:6" x14ac:dyDescent="0.2">
      <c r="E925" s="4">
        <v>1130</v>
      </c>
      <c r="F925" s="2">
        <v>140000</v>
      </c>
    </row>
    <row r="926" spans="5:6" x14ac:dyDescent="0.2">
      <c r="E926" s="4">
        <v>1131</v>
      </c>
      <c r="F926" s="2">
        <v>135000</v>
      </c>
    </row>
    <row r="927" spans="5:6" x14ac:dyDescent="0.2">
      <c r="E927" s="4">
        <v>1133</v>
      </c>
      <c r="F927" s="2">
        <v>117500</v>
      </c>
    </row>
    <row r="928" spans="5:6" x14ac:dyDescent="0.2">
      <c r="E928" s="4">
        <v>1134</v>
      </c>
      <c r="F928" s="2">
        <v>239500</v>
      </c>
    </row>
    <row r="929" spans="5:6" x14ac:dyDescent="0.2">
      <c r="E929" s="4">
        <v>1135</v>
      </c>
      <c r="F929" s="2">
        <v>169000</v>
      </c>
    </row>
    <row r="930" spans="5:6" x14ac:dyDescent="0.2">
      <c r="E930" s="4">
        <v>1136</v>
      </c>
      <c r="F930" s="2">
        <v>102000</v>
      </c>
    </row>
    <row r="931" spans="5:6" x14ac:dyDescent="0.2">
      <c r="E931" s="4">
        <v>1138</v>
      </c>
      <c r="F931" s="2">
        <v>94000</v>
      </c>
    </row>
    <row r="932" spans="5:6" x14ac:dyDescent="0.2">
      <c r="E932" s="4">
        <v>1139</v>
      </c>
      <c r="F932" s="2">
        <v>196000</v>
      </c>
    </row>
    <row r="933" spans="5:6" x14ac:dyDescent="0.2">
      <c r="E933" s="4">
        <v>1140</v>
      </c>
      <c r="F933" s="2">
        <v>144000</v>
      </c>
    </row>
    <row r="934" spans="5:6" x14ac:dyDescent="0.2">
      <c r="E934" s="4">
        <v>1142</v>
      </c>
      <c r="F934" s="2">
        <v>197500</v>
      </c>
    </row>
    <row r="935" spans="5:6" x14ac:dyDescent="0.2">
      <c r="E935" s="4">
        <v>1144</v>
      </c>
      <c r="F935" s="2">
        <v>80000</v>
      </c>
    </row>
    <row r="936" spans="5:6" x14ac:dyDescent="0.2">
      <c r="E936" s="4">
        <v>1145</v>
      </c>
      <c r="F936" s="2">
        <v>80000</v>
      </c>
    </row>
    <row r="937" spans="5:6" x14ac:dyDescent="0.2">
      <c r="E937" s="4">
        <v>1147</v>
      </c>
      <c r="F937" s="2">
        <v>180000</v>
      </c>
    </row>
    <row r="938" spans="5:6" x14ac:dyDescent="0.2">
      <c r="E938" s="4">
        <v>1148</v>
      </c>
      <c r="F938" s="2">
        <v>174500</v>
      </c>
    </row>
    <row r="939" spans="5:6" x14ac:dyDescent="0.2">
      <c r="E939" s="4">
        <v>1149</v>
      </c>
      <c r="F939" s="2">
        <v>116900</v>
      </c>
    </row>
    <row r="940" spans="5:6" x14ac:dyDescent="0.2">
      <c r="E940" s="4">
        <v>1150</v>
      </c>
      <c r="F940" s="2">
        <v>143000</v>
      </c>
    </row>
    <row r="941" spans="5:6" x14ac:dyDescent="0.2">
      <c r="E941" s="4">
        <v>1151</v>
      </c>
      <c r="F941" s="2">
        <v>124000</v>
      </c>
    </row>
    <row r="942" spans="5:6" x14ac:dyDescent="0.2">
      <c r="E942" s="4">
        <v>1152</v>
      </c>
      <c r="F942" s="2">
        <v>149900</v>
      </c>
    </row>
    <row r="943" spans="5:6" x14ac:dyDescent="0.2">
      <c r="E943" s="4">
        <v>1154</v>
      </c>
      <c r="F943" s="2">
        <v>120500</v>
      </c>
    </row>
    <row r="944" spans="5:6" x14ac:dyDescent="0.2">
      <c r="E944" s="4">
        <v>1155</v>
      </c>
      <c r="F944" s="2">
        <v>201800</v>
      </c>
    </row>
    <row r="945" spans="5:6" x14ac:dyDescent="0.2">
      <c r="E945" s="4">
        <v>1156</v>
      </c>
      <c r="F945" s="2">
        <v>218000</v>
      </c>
    </row>
    <row r="946" spans="5:6" x14ac:dyDescent="0.2">
      <c r="E946" s="4">
        <v>1157</v>
      </c>
      <c r="F946" s="2">
        <v>179900</v>
      </c>
    </row>
    <row r="947" spans="5:6" x14ac:dyDescent="0.2">
      <c r="E947" s="4">
        <v>1158</v>
      </c>
      <c r="F947" s="2">
        <v>230000</v>
      </c>
    </row>
    <row r="948" spans="5:6" x14ac:dyDescent="0.2">
      <c r="E948" s="4">
        <v>1160</v>
      </c>
      <c r="F948" s="2">
        <v>185000</v>
      </c>
    </row>
    <row r="949" spans="5:6" x14ac:dyDescent="0.2">
      <c r="E949" s="4">
        <v>1161</v>
      </c>
      <c r="F949" s="2">
        <v>146000</v>
      </c>
    </row>
    <row r="950" spans="5:6" x14ac:dyDescent="0.2">
      <c r="E950" s="4">
        <v>1162</v>
      </c>
      <c r="F950" s="2">
        <v>224000</v>
      </c>
    </row>
    <row r="951" spans="5:6" x14ac:dyDescent="0.2">
      <c r="E951" s="4">
        <v>1163</v>
      </c>
      <c r="F951" s="2">
        <v>129000</v>
      </c>
    </row>
    <row r="952" spans="5:6" x14ac:dyDescent="0.2">
      <c r="E952" s="4">
        <v>1165</v>
      </c>
      <c r="F952" s="2">
        <v>194000</v>
      </c>
    </row>
    <row r="953" spans="5:6" x14ac:dyDescent="0.2">
      <c r="E953" s="4">
        <v>1167</v>
      </c>
      <c r="F953" s="2">
        <v>245350</v>
      </c>
    </row>
    <row r="954" spans="5:6" x14ac:dyDescent="0.2">
      <c r="E954" s="4">
        <v>1168</v>
      </c>
      <c r="F954" s="2">
        <v>173000</v>
      </c>
    </row>
    <row r="955" spans="5:6" x14ac:dyDescent="0.2">
      <c r="E955" s="4">
        <v>1169</v>
      </c>
      <c r="F955" s="2">
        <v>235000</v>
      </c>
    </row>
    <row r="956" spans="5:6" x14ac:dyDescent="0.2">
      <c r="E956" s="4">
        <v>1170</v>
      </c>
      <c r="F956" s="2">
        <v>625000</v>
      </c>
    </row>
    <row r="957" spans="5:6" x14ac:dyDescent="0.2">
      <c r="E957" s="4">
        <v>1171</v>
      </c>
      <c r="F957" s="2">
        <v>171000</v>
      </c>
    </row>
    <row r="958" spans="5:6" x14ac:dyDescent="0.2">
      <c r="E958" s="4">
        <v>1172</v>
      </c>
      <c r="F958" s="2">
        <v>163000</v>
      </c>
    </row>
    <row r="959" spans="5:6" x14ac:dyDescent="0.2">
      <c r="E959" s="4">
        <v>1173</v>
      </c>
      <c r="F959" s="2">
        <v>171900</v>
      </c>
    </row>
    <row r="960" spans="5:6" x14ac:dyDescent="0.2">
      <c r="E960" s="4">
        <v>1174</v>
      </c>
      <c r="F960" s="2">
        <v>200500</v>
      </c>
    </row>
    <row r="961" spans="5:6" x14ac:dyDescent="0.2">
      <c r="E961" s="4">
        <v>1175</v>
      </c>
      <c r="F961" s="2">
        <v>239000</v>
      </c>
    </row>
    <row r="962" spans="5:6" x14ac:dyDescent="0.2">
      <c r="E962" s="4">
        <v>1176</v>
      </c>
      <c r="F962" s="2">
        <v>285000</v>
      </c>
    </row>
    <row r="963" spans="5:6" x14ac:dyDescent="0.2">
      <c r="E963" s="4">
        <v>1177</v>
      </c>
      <c r="F963" s="2">
        <v>119500</v>
      </c>
    </row>
    <row r="964" spans="5:6" x14ac:dyDescent="0.2">
      <c r="E964" s="4">
        <v>1178</v>
      </c>
      <c r="F964" s="2">
        <v>115000</v>
      </c>
    </row>
    <row r="965" spans="5:6" x14ac:dyDescent="0.2">
      <c r="E965" s="4">
        <v>1179</v>
      </c>
      <c r="F965" s="2">
        <v>154900</v>
      </c>
    </row>
    <row r="966" spans="5:6" x14ac:dyDescent="0.2">
      <c r="E966" s="4">
        <v>1180</v>
      </c>
      <c r="F966" s="2">
        <v>93000</v>
      </c>
    </row>
    <row r="967" spans="5:6" x14ac:dyDescent="0.2">
      <c r="E967" s="4">
        <v>1181</v>
      </c>
      <c r="F967" s="2">
        <v>250000</v>
      </c>
    </row>
    <row r="968" spans="5:6" x14ac:dyDescent="0.2">
      <c r="E968" s="4">
        <v>1184</v>
      </c>
      <c r="F968" s="2">
        <v>120000</v>
      </c>
    </row>
    <row r="969" spans="5:6" x14ac:dyDescent="0.2">
      <c r="E969" s="4">
        <v>1185</v>
      </c>
      <c r="F969" s="2">
        <v>186700</v>
      </c>
    </row>
    <row r="970" spans="5:6" x14ac:dyDescent="0.2">
      <c r="E970" s="4">
        <v>1186</v>
      </c>
      <c r="F970" s="2">
        <v>104900</v>
      </c>
    </row>
    <row r="971" spans="5:6" x14ac:dyDescent="0.2">
      <c r="E971" s="4">
        <v>1188</v>
      </c>
      <c r="F971" s="2">
        <v>262000</v>
      </c>
    </row>
    <row r="972" spans="5:6" x14ac:dyDescent="0.2">
      <c r="E972" s="4">
        <v>1189</v>
      </c>
      <c r="F972" s="2">
        <v>195000</v>
      </c>
    </row>
    <row r="973" spans="5:6" x14ac:dyDescent="0.2">
      <c r="E973" s="4">
        <v>1190</v>
      </c>
      <c r="F973" s="2">
        <v>189000</v>
      </c>
    </row>
    <row r="974" spans="5:6" x14ac:dyDescent="0.2">
      <c r="E974" s="4">
        <v>1191</v>
      </c>
      <c r="F974" s="2">
        <v>168000</v>
      </c>
    </row>
    <row r="975" spans="5:6" x14ac:dyDescent="0.2">
      <c r="E975" s="4">
        <v>1192</v>
      </c>
      <c r="F975" s="2">
        <v>174000</v>
      </c>
    </row>
    <row r="976" spans="5:6" x14ac:dyDescent="0.2">
      <c r="E976" s="4">
        <v>1193</v>
      </c>
      <c r="F976" s="2">
        <v>125000</v>
      </c>
    </row>
    <row r="977" spans="5:6" x14ac:dyDescent="0.2">
      <c r="E977" s="4">
        <v>1194</v>
      </c>
      <c r="F977" s="2">
        <v>165000</v>
      </c>
    </row>
    <row r="978" spans="5:6" x14ac:dyDescent="0.2">
      <c r="E978" s="4">
        <v>1195</v>
      </c>
      <c r="F978" s="2">
        <v>158000</v>
      </c>
    </row>
    <row r="979" spans="5:6" x14ac:dyDescent="0.2">
      <c r="E979" s="4">
        <v>1196</v>
      </c>
      <c r="F979" s="2">
        <v>176000</v>
      </c>
    </row>
    <row r="980" spans="5:6" x14ac:dyDescent="0.2">
      <c r="E980" s="4">
        <v>1198</v>
      </c>
      <c r="F980" s="2">
        <v>144000</v>
      </c>
    </row>
    <row r="981" spans="5:6" x14ac:dyDescent="0.2">
      <c r="E981" s="4">
        <v>1199</v>
      </c>
      <c r="F981" s="2">
        <v>178000</v>
      </c>
    </row>
    <row r="982" spans="5:6" x14ac:dyDescent="0.2">
      <c r="E982" s="4">
        <v>1200</v>
      </c>
      <c r="F982" s="2">
        <v>148000</v>
      </c>
    </row>
    <row r="983" spans="5:6" x14ac:dyDescent="0.2">
      <c r="E983" s="4">
        <v>1202</v>
      </c>
      <c r="F983" s="2">
        <v>197900</v>
      </c>
    </row>
    <row r="984" spans="5:6" x14ac:dyDescent="0.2">
      <c r="E984" s="4">
        <v>1203</v>
      </c>
      <c r="F984" s="2">
        <v>117000</v>
      </c>
    </row>
    <row r="985" spans="5:6" x14ac:dyDescent="0.2">
      <c r="E985" s="4">
        <v>1204</v>
      </c>
      <c r="F985" s="2">
        <v>213000</v>
      </c>
    </row>
    <row r="986" spans="5:6" x14ac:dyDescent="0.2">
      <c r="E986" s="4">
        <v>1205</v>
      </c>
      <c r="F986" s="2">
        <v>153500</v>
      </c>
    </row>
    <row r="987" spans="5:6" x14ac:dyDescent="0.2">
      <c r="E987" s="4">
        <v>1206</v>
      </c>
      <c r="F987" s="2">
        <v>271900</v>
      </c>
    </row>
    <row r="988" spans="5:6" x14ac:dyDescent="0.2">
      <c r="E988" s="4">
        <v>1207</v>
      </c>
      <c r="F988" s="2">
        <v>107000</v>
      </c>
    </row>
    <row r="989" spans="5:6" x14ac:dyDescent="0.2">
      <c r="E989" s="4">
        <v>1208</v>
      </c>
      <c r="F989" s="2">
        <v>200000</v>
      </c>
    </row>
    <row r="990" spans="5:6" x14ac:dyDescent="0.2">
      <c r="E990" s="4">
        <v>1209</v>
      </c>
      <c r="F990" s="2">
        <v>140000</v>
      </c>
    </row>
    <row r="991" spans="5:6" x14ac:dyDescent="0.2">
      <c r="E991" s="4">
        <v>1211</v>
      </c>
      <c r="F991" s="2">
        <v>189000</v>
      </c>
    </row>
    <row r="992" spans="5:6" x14ac:dyDescent="0.2">
      <c r="E992" s="4">
        <v>1212</v>
      </c>
      <c r="F992" s="2">
        <v>164000</v>
      </c>
    </row>
    <row r="993" spans="5:6" x14ac:dyDescent="0.2">
      <c r="E993" s="4">
        <v>1213</v>
      </c>
      <c r="F993" s="2">
        <v>113000</v>
      </c>
    </row>
    <row r="994" spans="5:6" x14ac:dyDescent="0.2">
      <c r="E994" s="4">
        <v>1214</v>
      </c>
      <c r="F994" s="2">
        <v>145000</v>
      </c>
    </row>
    <row r="995" spans="5:6" x14ac:dyDescent="0.2">
      <c r="E995" s="4">
        <v>1215</v>
      </c>
      <c r="F995" s="2">
        <v>134500</v>
      </c>
    </row>
    <row r="996" spans="5:6" x14ac:dyDescent="0.2">
      <c r="E996" s="4">
        <v>1216</v>
      </c>
      <c r="F996" s="2">
        <v>125000</v>
      </c>
    </row>
    <row r="997" spans="5:6" x14ac:dyDescent="0.2">
      <c r="E997" s="4">
        <v>1217</v>
      </c>
      <c r="F997" s="2">
        <v>112000</v>
      </c>
    </row>
    <row r="998" spans="5:6" x14ac:dyDescent="0.2">
      <c r="E998" s="4">
        <v>1219</v>
      </c>
      <c r="F998" s="2">
        <v>80500</v>
      </c>
    </row>
    <row r="999" spans="5:6" x14ac:dyDescent="0.2">
      <c r="E999" s="4">
        <v>1222</v>
      </c>
      <c r="F999" s="2">
        <v>134000</v>
      </c>
    </row>
    <row r="1000" spans="5:6" x14ac:dyDescent="0.2">
      <c r="E1000" s="4">
        <v>1223</v>
      </c>
      <c r="F1000" s="2">
        <v>143000</v>
      </c>
    </row>
    <row r="1001" spans="5:6" x14ac:dyDescent="0.2">
      <c r="E1001" s="4">
        <v>1224</v>
      </c>
      <c r="F1001" s="2">
        <v>137900</v>
      </c>
    </row>
    <row r="1002" spans="5:6" x14ac:dyDescent="0.2">
      <c r="E1002" s="4">
        <v>1225</v>
      </c>
      <c r="F1002" s="2">
        <v>184000</v>
      </c>
    </row>
    <row r="1003" spans="5:6" x14ac:dyDescent="0.2">
      <c r="E1003" s="4">
        <v>1226</v>
      </c>
      <c r="F1003" s="2">
        <v>145000</v>
      </c>
    </row>
    <row r="1004" spans="5:6" x14ac:dyDescent="0.2">
      <c r="E1004" s="4">
        <v>1227</v>
      </c>
      <c r="F1004" s="2">
        <v>214000</v>
      </c>
    </row>
    <row r="1005" spans="5:6" x14ac:dyDescent="0.2">
      <c r="E1005" s="4">
        <v>1228</v>
      </c>
      <c r="F1005" s="2">
        <v>147000</v>
      </c>
    </row>
    <row r="1006" spans="5:6" x14ac:dyDescent="0.2">
      <c r="E1006" s="4">
        <v>1230</v>
      </c>
      <c r="F1006" s="2">
        <v>127000</v>
      </c>
    </row>
    <row r="1007" spans="5:6" x14ac:dyDescent="0.2">
      <c r="E1007" s="4">
        <v>1231</v>
      </c>
      <c r="F1007" s="2">
        <v>190000</v>
      </c>
    </row>
    <row r="1008" spans="5:6" x14ac:dyDescent="0.2">
      <c r="E1008" s="4">
        <v>1232</v>
      </c>
      <c r="F1008" s="2">
        <v>132500</v>
      </c>
    </row>
    <row r="1009" spans="5:6" x14ac:dyDescent="0.2">
      <c r="E1009" s="4">
        <v>1233</v>
      </c>
      <c r="F1009" s="2">
        <v>101800</v>
      </c>
    </row>
    <row r="1010" spans="5:6" x14ac:dyDescent="0.2">
      <c r="E1010" s="4">
        <v>1236</v>
      </c>
      <c r="F1010" s="2">
        <v>138887</v>
      </c>
    </row>
    <row r="1011" spans="5:6" x14ac:dyDescent="0.2">
      <c r="E1011" s="4">
        <v>1237</v>
      </c>
      <c r="F1011" s="2">
        <v>175500</v>
      </c>
    </row>
    <row r="1012" spans="5:6" x14ac:dyDescent="0.2">
      <c r="E1012" s="4">
        <v>1238</v>
      </c>
      <c r="F1012" s="2">
        <v>195000</v>
      </c>
    </row>
    <row r="1013" spans="5:6" x14ac:dyDescent="0.2">
      <c r="E1013" s="4">
        <v>1240</v>
      </c>
      <c r="F1013" s="2">
        <v>265900</v>
      </c>
    </row>
    <row r="1014" spans="5:6" x14ac:dyDescent="0.2">
      <c r="E1014" s="4">
        <v>1241</v>
      </c>
      <c r="F1014" s="2">
        <v>224900</v>
      </c>
    </row>
    <row r="1015" spans="5:6" x14ac:dyDescent="0.2">
      <c r="E1015" s="4">
        <v>1245</v>
      </c>
      <c r="F1015" s="2">
        <v>230000</v>
      </c>
    </row>
    <row r="1016" spans="5:6" x14ac:dyDescent="0.2">
      <c r="E1016" s="4">
        <v>1248</v>
      </c>
      <c r="F1016" s="2">
        <v>169900</v>
      </c>
    </row>
    <row r="1017" spans="5:6" x14ac:dyDescent="0.2">
      <c r="E1017" s="4">
        <v>1249</v>
      </c>
      <c r="F1017" s="2">
        <v>129500</v>
      </c>
    </row>
    <row r="1018" spans="5:6" x14ac:dyDescent="0.2">
      <c r="E1018" s="4">
        <v>1250</v>
      </c>
      <c r="F1018" s="2">
        <v>119000</v>
      </c>
    </row>
    <row r="1019" spans="5:6" x14ac:dyDescent="0.2">
      <c r="E1019" s="4">
        <v>1251</v>
      </c>
      <c r="F1019" s="2">
        <v>244000</v>
      </c>
    </row>
    <row r="1020" spans="5:6" x14ac:dyDescent="0.2">
      <c r="E1020" s="4">
        <v>1252</v>
      </c>
      <c r="F1020" s="2">
        <v>171750</v>
      </c>
    </row>
    <row r="1021" spans="5:6" x14ac:dyDescent="0.2">
      <c r="E1021" s="4">
        <v>1253</v>
      </c>
      <c r="F1021" s="2">
        <v>130000</v>
      </c>
    </row>
    <row r="1022" spans="5:6" x14ac:dyDescent="0.2">
      <c r="E1022" s="4">
        <v>1254</v>
      </c>
      <c r="F1022" s="2">
        <v>294000</v>
      </c>
    </row>
    <row r="1023" spans="5:6" x14ac:dyDescent="0.2">
      <c r="E1023" s="4">
        <v>1255</v>
      </c>
      <c r="F1023" s="2">
        <v>165400</v>
      </c>
    </row>
    <row r="1024" spans="5:6" x14ac:dyDescent="0.2">
      <c r="E1024" s="4">
        <v>1256</v>
      </c>
      <c r="F1024" s="2">
        <v>127500</v>
      </c>
    </row>
    <row r="1025" spans="5:6" x14ac:dyDescent="0.2">
      <c r="E1025" s="4">
        <v>1257</v>
      </c>
      <c r="F1025" s="2">
        <v>301500</v>
      </c>
    </row>
    <row r="1026" spans="5:6" x14ac:dyDescent="0.2">
      <c r="E1026" s="4">
        <v>1258</v>
      </c>
      <c r="F1026" s="2">
        <v>99900</v>
      </c>
    </row>
    <row r="1027" spans="5:6" x14ac:dyDescent="0.2">
      <c r="E1027" s="4">
        <v>1259</v>
      </c>
      <c r="F1027" s="2">
        <v>190000</v>
      </c>
    </row>
    <row r="1028" spans="5:6" x14ac:dyDescent="0.2">
      <c r="E1028" s="4">
        <v>1260</v>
      </c>
      <c r="F1028" s="2">
        <v>151000</v>
      </c>
    </row>
    <row r="1029" spans="5:6" x14ac:dyDescent="0.2">
      <c r="E1029" s="4">
        <v>1261</v>
      </c>
      <c r="F1029" s="2">
        <v>181000</v>
      </c>
    </row>
    <row r="1030" spans="5:6" x14ac:dyDescent="0.2">
      <c r="E1030" s="4">
        <v>1262</v>
      </c>
      <c r="F1030" s="2">
        <v>128900</v>
      </c>
    </row>
    <row r="1031" spans="5:6" x14ac:dyDescent="0.2">
      <c r="E1031" s="4">
        <v>1263</v>
      </c>
      <c r="F1031" s="2">
        <v>161500</v>
      </c>
    </row>
    <row r="1032" spans="5:6" x14ac:dyDescent="0.2">
      <c r="E1032" s="4">
        <v>1264</v>
      </c>
      <c r="F1032" s="2">
        <v>180500</v>
      </c>
    </row>
    <row r="1033" spans="5:6" x14ac:dyDescent="0.2">
      <c r="E1033" s="4">
        <v>1266</v>
      </c>
      <c r="F1033" s="2">
        <v>183900</v>
      </c>
    </row>
    <row r="1034" spans="5:6" x14ac:dyDescent="0.2">
      <c r="E1034" s="4">
        <v>1267</v>
      </c>
      <c r="F1034" s="2">
        <v>122000</v>
      </c>
    </row>
    <row r="1035" spans="5:6" x14ac:dyDescent="0.2">
      <c r="E1035" s="4">
        <v>1268</v>
      </c>
      <c r="F1035" s="2">
        <v>378500</v>
      </c>
    </row>
    <row r="1036" spans="5:6" x14ac:dyDescent="0.2">
      <c r="E1036" s="4">
        <v>1269</v>
      </c>
      <c r="F1036" s="2">
        <v>381000</v>
      </c>
    </row>
    <row r="1037" spans="5:6" x14ac:dyDescent="0.2">
      <c r="E1037" s="4">
        <v>1270</v>
      </c>
      <c r="F1037" s="2">
        <v>144000</v>
      </c>
    </row>
    <row r="1038" spans="5:6" x14ac:dyDescent="0.2">
      <c r="E1038" s="4">
        <v>1271</v>
      </c>
      <c r="F1038" s="2">
        <v>260000</v>
      </c>
    </row>
    <row r="1039" spans="5:6" x14ac:dyDescent="0.2">
      <c r="E1039" s="4">
        <v>1272</v>
      </c>
      <c r="F1039" s="2">
        <v>185750</v>
      </c>
    </row>
    <row r="1040" spans="5:6" x14ac:dyDescent="0.2">
      <c r="E1040" s="4">
        <v>1273</v>
      </c>
      <c r="F1040" s="2">
        <v>137000</v>
      </c>
    </row>
    <row r="1041" spans="5:6" x14ac:dyDescent="0.2">
      <c r="E1041" s="4">
        <v>1274</v>
      </c>
      <c r="F1041" s="2">
        <v>177000</v>
      </c>
    </row>
    <row r="1042" spans="5:6" x14ac:dyDescent="0.2">
      <c r="E1042" s="4">
        <v>1275</v>
      </c>
      <c r="F1042" s="2">
        <v>139000</v>
      </c>
    </row>
    <row r="1043" spans="5:6" x14ac:dyDescent="0.2">
      <c r="E1043" s="4">
        <v>1276</v>
      </c>
      <c r="F1043" s="2">
        <v>137000</v>
      </c>
    </row>
    <row r="1044" spans="5:6" x14ac:dyDescent="0.2">
      <c r="E1044" s="4">
        <v>1277</v>
      </c>
      <c r="F1044" s="2">
        <v>162000</v>
      </c>
    </row>
    <row r="1045" spans="5:6" x14ac:dyDescent="0.2">
      <c r="E1045" s="4">
        <v>1278</v>
      </c>
      <c r="F1045" s="2">
        <v>197900</v>
      </c>
    </row>
    <row r="1046" spans="5:6" x14ac:dyDescent="0.2">
      <c r="E1046" s="4">
        <v>1279</v>
      </c>
      <c r="F1046" s="2">
        <v>237000</v>
      </c>
    </row>
    <row r="1047" spans="5:6" x14ac:dyDescent="0.2">
      <c r="E1047" s="4">
        <v>1281</v>
      </c>
      <c r="F1047" s="2">
        <v>227000</v>
      </c>
    </row>
    <row r="1048" spans="5:6" x14ac:dyDescent="0.2">
      <c r="E1048" s="4">
        <v>1282</v>
      </c>
      <c r="F1048" s="2">
        <v>180000</v>
      </c>
    </row>
    <row r="1049" spans="5:6" x14ac:dyDescent="0.2">
      <c r="E1049" s="4">
        <v>1283</v>
      </c>
      <c r="F1049" s="2">
        <v>150500</v>
      </c>
    </row>
    <row r="1050" spans="5:6" x14ac:dyDescent="0.2">
      <c r="E1050" s="4">
        <v>1284</v>
      </c>
      <c r="F1050" s="2">
        <v>139000</v>
      </c>
    </row>
    <row r="1051" spans="5:6" x14ac:dyDescent="0.2">
      <c r="E1051" s="4">
        <v>1285</v>
      </c>
      <c r="F1051" s="2">
        <v>169000</v>
      </c>
    </row>
    <row r="1052" spans="5:6" x14ac:dyDescent="0.2">
      <c r="E1052" s="4">
        <v>1286</v>
      </c>
      <c r="F1052" s="2">
        <v>132500</v>
      </c>
    </row>
    <row r="1053" spans="5:6" x14ac:dyDescent="0.2">
      <c r="E1053" s="4">
        <v>1287</v>
      </c>
      <c r="F1053" s="2">
        <v>143000</v>
      </c>
    </row>
    <row r="1054" spans="5:6" x14ac:dyDescent="0.2">
      <c r="E1054" s="4">
        <v>1288</v>
      </c>
      <c r="F1054" s="2">
        <v>190000</v>
      </c>
    </row>
    <row r="1055" spans="5:6" x14ac:dyDescent="0.2">
      <c r="E1055" s="4">
        <v>1289</v>
      </c>
      <c r="F1055" s="2">
        <v>278000</v>
      </c>
    </row>
    <row r="1056" spans="5:6" x14ac:dyDescent="0.2">
      <c r="E1056" s="4">
        <v>1291</v>
      </c>
      <c r="F1056" s="2">
        <v>180500</v>
      </c>
    </row>
    <row r="1057" spans="5:6" x14ac:dyDescent="0.2">
      <c r="E1057" s="4">
        <v>1292</v>
      </c>
      <c r="F1057" s="2">
        <v>119500</v>
      </c>
    </row>
    <row r="1058" spans="5:6" x14ac:dyDescent="0.2">
      <c r="E1058" s="4">
        <v>1293</v>
      </c>
      <c r="F1058" s="2">
        <v>107500</v>
      </c>
    </row>
    <row r="1059" spans="5:6" x14ac:dyDescent="0.2">
      <c r="E1059" s="4">
        <v>1294</v>
      </c>
      <c r="F1059" s="2">
        <v>162900</v>
      </c>
    </row>
    <row r="1060" spans="5:6" x14ac:dyDescent="0.2">
      <c r="E1060" s="4">
        <v>1295</v>
      </c>
      <c r="F1060" s="2">
        <v>115000</v>
      </c>
    </row>
    <row r="1061" spans="5:6" x14ac:dyDescent="0.2">
      <c r="E1061" s="4">
        <v>1296</v>
      </c>
      <c r="F1061" s="2">
        <v>138500</v>
      </c>
    </row>
    <row r="1062" spans="5:6" x14ac:dyDescent="0.2">
      <c r="E1062" s="4">
        <v>1297</v>
      </c>
      <c r="F1062" s="2">
        <v>155000</v>
      </c>
    </row>
    <row r="1063" spans="5:6" x14ac:dyDescent="0.2">
      <c r="E1063" s="4">
        <v>1300</v>
      </c>
      <c r="F1063" s="2">
        <v>154000</v>
      </c>
    </row>
    <row r="1064" spans="5:6" x14ac:dyDescent="0.2">
      <c r="E1064" s="4">
        <v>1301</v>
      </c>
      <c r="F1064" s="2">
        <v>225000</v>
      </c>
    </row>
    <row r="1065" spans="5:6" x14ac:dyDescent="0.2">
      <c r="E1065" s="4">
        <v>1302</v>
      </c>
      <c r="F1065" s="2">
        <v>177500</v>
      </c>
    </row>
    <row r="1066" spans="5:6" x14ac:dyDescent="0.2">
      <c r="E1066" s="4">
        <v>1303</v>
      </c>
      <c r="F1066" s="2">
        <v>290000</v>
      </c>
    </row>
    <row r="1067" spans="5:6" x14ac:dyDescent="0.2">
      <c r="E1067" s="4">
        <v>1304</v>
      </c>
      <c r="F1067" s="2">
        <v>232000</v>
      </c>
    </row>
    <row r="1068" spans="5:6" x14ac:dyDescent="0.2">
      <c r="E1068" s="4">
        <v>1305</v>
      </c>
      <c r="F1068" s="2">
        <v>130000</v>
      </c>
    </row>
    <row r="1069" spans="5:6" x14ac:dyDescent="0.2">
      <c r="E1069" s="4">
        <v>1306</v>
      </c>
      <c r="F1069" s="2">
        <v>325000</v>
      </c>
    </row>
    <row r="1070" spans="5:6" x14ac:dyDescent="0.2">
      <c r="E1070" s="4">
        <v>1308</v>
      </c>
      <c r="F1070" s="2">
        <v>138000</v>
      </c>
    </row>
    <row r="1071" spans="5:6" x14ac:dyDescent="0.2">
      <c r="E1071" s="4">
        <v>1309</v>
      </c>
      <c r="F1071" s="2">
        <v>147000</v>
      </c>
    </row>
    <row r="1072" spans="5:6" x14ac:dyDescent="0.2">
      <c r="E1072" s="4">
        <v>1310</v>
      </c>
      <c r="F1072" s="2">
        <v>179200</v>
      </c>
    </row>
    <row r="1073" spans="5:6" x14ac:dyDescent="0.2">
      <c r="E1073" s="4">
        <v>1311</v>
      </c>
      <c r="F1073" s="2">
        <v>335000</v>
      </c>
    </row>
    <row r="1074" spans="5:6" x14ac:dyDescent="0.2">
      <c r="E1074" s="4">
        <v>1313</v>
      </c>
      <c r="F1074" s="2">
        <v>302000</v>
      </c>
    </row>
    <row r="1075" spans="5:6" x14ac:dyDescent="0.2">
      <c r="E1075" s="4">
        <v>1314</v>
      </c>
      <c r="F1075" s="2">
        <v>333168</v>
      </c>
    </row>
    <row r="1076" spans="5:6" x14ac:dyDescent="0.2">
      <c r="E1076" s="4">
        <v>1315</v>
      </c>
      <c r="F1076" s="2">
        <v>119000</v>
      </c>
    </row>
    <row r="1077" spans="5:6" x14ac:dyDescent="0.2">
      <c r="E1077" s="4">
        <v>1316</v>
      </c>
      <c r="F1077" s="2">
        <v>206900</v>
      </c>
    </row>
    <row r="1078" spans="5:6" x14ac:dyDescent="0.2">
      <c r="E1078" s="4">
        <v>1317</v>
      </c>
      <c r="F1078" s="2">
        <v>295493</v>
      </c>
    </row>
    <row r="1079" spans="5:6" x14ac:dyDescent="0.2">
      <c r="E1079" s="4">
        <v>1319</v>
      </c>
      <c r="F1079" s="2">
        <v>275000</v>
      </c>
    </row>
    <row r="1080" spans="5:6" x14ac:dyDescent="0.2">
      <c r="E1080" s="4">
        <v>1320</v>
      </c>
      <c r="F1080" s="2">
        <v>111000</v>
      </c>
    </row>
    <row r="1081" spans="5:6" x14ac:dyDescent="0.2">
      <c r="E1081" s="4">
        <v>1321</v>
      </c>
      <c r="F1081" s="2">
        <v>156500</v>
      </c>
    </row>
    <row r="1082" spans="5:6" x14ac:dyDescent="0.2">
      <c r="E1082" s="4">
        <v>1322</v>
      </c>
      <c r="F1082" s="2">
        <v>72500</v>
      </c>
    </row>
    <row r="1083" spans="5:6" x14ac:dyDescent="0.2">
      <c r="E1083" s="4">
        <v>1323</v>
      </c>
      <c r="F1083" s="2">
        <v>190000</v>
      </c>
    </row>
    <row r="1084" spans="5:6" x14ac:dyDescent="0.2">
      <c r="E1084" s="4">
        <v>1324</v>
      </c>
      <c r="F1084" s="2">
        <v>82500</v>
      </c>
    </row>
    <row r="1085" spans="5:6" x14ac:dyDescent="0.2">
      <c r="E1085" s="4">
        <v>1326</v>
      </c>
      <c r="F1085" s="2">
        <v>55000</v>
      </c>
    </row>
    <row r="1086" spans="5:6" x14ac:dyDescent="0.2">
      <c r="E1086" s="4">
        <v>1327</v>
      </c>
      <c r="F1086" s="2">
        <v>79000</v>
      </c>
    </row>
    <row r="1087" spans="5:6" x14ac:dyDescent="0.2">
      <c r="E1087" s="4">
        <v>1328</v>
      </c>
      <c r="F1087" s="2">
        <v>130500</v>
      </c>
    </row>
    <row r="1088" spans="5:6" x14ac:dyDescent="0.2">
      <c r="E1088" s="4">
        <v>1329</v>
      </c>
      <c r="F1088" s="2">
        <v>256000</v>
      </c>
    </row>
    <row r="1089" spans="5:6" x14ac:dyDescent="0.2">
      <c r="E1089" s="4">
        <v>1330</v>
      </c>
      <c r="F1089" s="2">
        <v>176500</v>
      </c>
    </row>
    <row r="1090" spans="5:6" x14ac:dyDescent="0.2">
      <c r="E1090" s="4">
        <v>1331</v>
      </c>
      <c r="F1090" s="2">
        <v>227000</v>
      </c>
    </row>
    <row r="1091" spans="5:6" x14ac:dyDescent="0.2">
      <c r="E1091" s="4">
        <v>1332</v>
      </c>
      <c r="F1091" s="2">
        <v>132500</v>
      </c>
    </row>
    <row r="1092" spans="5:6" x14ac:dyDescent="0.2">
      <c r="E1092" s="4">
        <v>1333</v>
      </c>
      <c r="F1092" s="2">
        <v>100000</v>
      </c>
    </row>
    <row r="1093" spans="5:6" x14ac:dyDescent="0.2">
      <c r="E1093" s="4">
        <v>1334</v>
      </c>
      <c r="F1093" s="2">
        <v>125500</v>
      </c>
    </row>
    <row r="1094" spans="5:6" x14ac:dyDescent="0.2">
      <c r="E1094" s="4">
        <v>1335</v>
      </c>
      <c r="F1094" s="2">
        <v>125000</v>
      </c>
    </row>
    <row r="1095" spans="5:6" x14ac:dyDescent="0.2">
      <c r="E1095" s="4">
        <v>1336</v>
      </c>
      <c r="F1095" s="2">
        <v>167900</v>
      </c>
    </row>
    <row r="1096" spans="5:6" x14ac:dyDescent="0.2">
      <c r="E1096" s="4">
        <v>1337</v>
      </c>
      <c r="F1096" s="2">
        <v>135000</v>
      </c>
    </row>
    <row r="1097" spans="5:6" x14ac:dyDescent="0.2">
      <c r="E1097" s="4">
        <v>1338</v>
      </c>
      <c r="F1097" s="2">
        <v>52500</v>
      </c>
    </row>
    <row r="1098" spans="5:6" x14ac:dyDescent="0.2">
      <c r="E1098" s="4">
        <v>1339</v>
      </c>
      <c r="F1098" s="2">
        <v>200000</v>
      </c>
    </row>
    <row r="1099" spans="5:6" x14ac:dyDescent="0.2">
      <c r="E1099" s="4">
        <v>1340</v>
      </c>
      <c r="F1099" s="2">
        <v>128500</v>
      </c>
    </row>
    <row r="1100" spans="5:6" x14ac:dyDescent="0.2">
      <c r="E1100" s="4">
        <v>1341</v>
      </c>
      <c r="F1100" s="2">
        <v>123000</v>
      </c>
    </row>
    <row r="1101" spans="5:6" x14ac:dyDescent="0.2">
      <c r="E1101" s="4">
        <v>1342</v>
      </c>
      <c r="F1101" s="2">
        <v>155000</v>
      </c>
    </row>
    <row r="1102" spans="5:6" x14ac:dyDescent="0.2">
      <c r="E1102" s="4">
        <v>1343</v>
      </c>
      <c r="F1102" s="2">
        <v>228500</v>
      </c>
    </row>
    <row r="1103" spans="5:6" x14ac:dyDescent="0.2">
      <c r="E1103" s="4">
        <v>1344</v>
      </c>
      <c r="F1103" s="2">
        <v>177000</v>
      </c>
    </row>
    <row r="1104" spans="5:6" x14ac:dyDescent="0.2">
      <c r="E1104" s="4">
        <v>1346</v>
      </c>
      <c r="F1104" s="2">
        <v>108500</v>
      </c>
    </row>
    <row r="1105" spans="5:6" x14ac:dyDescent="0.2">
      <c r="E1105" s="4">
        <v>1347</v>
      </c>
      <c r="F1105" s="2">
        <v>262500</v>
      </c>
    </row>
    <row r="1106" spans="5:6" x14ac:dyDescent="0.2">
      <c r="E1106" s="4">
        <v>1349</v>
      </c>
      <c r="F1106" s="2">
        <v>215000</v>
      </c>
    </row>
    <row r="1107" spans="5:6" x14ac:dyDescent="0.2">
      <c r="E1107" s="4">
        <v>1350</v>
      </c>
      <c r="F1107" s="2">
        <v>122000</v>
      </c>
    </row>
    <row r="1108" spans="5:6" x14ac:dyDescent="0.2">
      <c r="E1108" s="4">
        <v>1351</v>
      </c>
      <c r="F1108" s="2">
        <v>200000</v>
      </c>
    </row>
    <row r="1109" spans="5:6" x14ac:dyDescent="0.2">
      <c r="E1109" s="4">
        <v>1352</v>
      </c>
      <c r="F1109" s="2">
        <v>171000</v>
      </c>
    </row>
    <row r="1110" spans="5:6" x14ac:dyDescent="0.2">
      <c r="E1110" s="4">
        <v>1353</v>
      </c>
      <c r="F1110" s="2">
        <v>134900</v>
      </c>
    </row>
    <row r="1111" spans="5:6" x14ac:dyDescent="0.2">
      <c r="E1111" s="4">
        <v>1354</v>
      </c>
      <c r="F1111" s="2">
        <v>410000</v>
      </c>
    </row>
    <row r="1112" spans="5:6" x14ac:dyDescent="0.2">
      <c r="E1112" s="4">
        <v>1355</v>
      </c>
      <c r="F1112" s="2">
        <v>235000</v>
      </c>
    </row>
    <row r="1113" spans="5:6" x14ac:dyDescent="0.2">
      <c r="E1113" s="4">
        <v>1356</v>
      </c>
      <c r="F1113" s="2">
        <v>170000</v>
      </c>
    </row>
    <row r="1114" spans="5:6" x14ac:dyDescent="0.2">
      <c r="E1114" s="4">
        <v>1357</v>
      </c>
      <c r="F1114" s="2">
        <v>110000</v>
      </c>
    </row>
    <row r="1115" spans="5:6" x14ac:dyDescent="0.2">
      <c r="E1115" s="4">
        <v>1358</v>
      </c>
      <c r="F1115" s="2">
        <v>149900</v>
      </c>
    </row>
    <row r="1116" spans="5:6" x14ac:dyDescent="0.2">
      <c r="E1116" s="4">
        <v>1359</v>
      </c>
      <c r="F1116" s="2">
        <v>177500</v>
      </c>
    </row>
    <row r="1117" spans="5:6" x14ac:dyDescent="0.2">
      <c r="E1117" s="4">
        <v>1360</v>
      </c>
      <c r="F1117" s="2">
        <v>315000</v>
      </c>
    </row>
    <row r="1118" spans="5:6" x14ac:dyDescent="0.2">
      <c r="E1118" s="4">
        <v>1361</v>
      </c>
      <c r="F1118" s="2">
        <v>189000</v>
      </c>
    </row>
    <row r="1119" spans="5:6" x14ac:dyDescent="0.2">
      <c r="E1119" s="4">
        <v>1362</v>
      </c>
      <c r="F1119" s="2">
        <v>260000</v>
      </c>
    </row>
    <row r="1120" spans="5:6" x14ac:dyDescent="0.2">
      <c r="E1120" s="4">
        <v>1363</v>
      </c>
      <c r="F1120" s="2">
        <v>104900</v>
      </c>
    </row>
    <row r="1121" spans="5:6" x14ac:dyDescent="0.2">
      <c r="E1121" s="4">
        <v>1366</v>
      </c>
      <c r="F1121" s="2">
        <v>216000</v>
      </c>
    </row>
    <row r="1122" spans="5:6" x14ac:dyDescent="0.2">
      <c r="E1122" s="4">
        <v>1368</v>
      </c>
      <c r="F1122" s="2">
        <v>127000</v>
      </c>
    </row>
    <row r="1123" spans="5:6" x14ac:dyDescent="0.2">
      <c r="E1123" s="4">
        <v>1369</v>
      </c>
      <c r="F1123" s="2">
        <v>144000</v>
      </c>
    </row>
    <row r="1124" spans="5:6" x14ac:dyDescent="0.2">
      <c r="E1124" s="4">
        <v>1370</v>
      </c>
      <c r="F1124" s="2">
        <v>232000</v>
      </c>
    </row>
    <row r="1125" spans="5:6" x14ac:dyDescent="0.2">
      <c r="E1125" s="4">
        <v>1371</v>
      </c>
      <c r="F1125" s="2">
        <v>105000</v>
      </c>
    </row>
    <row r="1126" spans="5:6" x14ac:dyDescent="0.2">
      <c r="E1126" s="4">
        <v>1372</v>
      </c>
      <c r="F1126" s="2">
        <v>165500</v>
      </c>
    </row>
    <row r="1127" spans="5:6" x14ac:dyDescent="0.2">
      <c r="E1127" s="4">
        <v>1373</v>
      </c>
      <c r="F1127" s="2">
        <v>274300</v>
      </c>
    </row>
    <row r="1128" spans="5:6" x14ac:dyDescent="0.2">
      <c r="E1128" s="4">
        <v>1374</v>
      </c>
      <c r="F1128" s="2">
        <v>466500</v>
      </c>
    </row>
    <row r="1129" spans="5:6" x14ac:dyDescent="0.2">
      <c r="E1129" s="4">
        <v>1375</v>
      </c>
      <c r="F1129" s="2">
        <v>250000</v>
      </c>
    </row>
    <row r="1130" spans="5:6" x14ac:dyDescent="0.2">
      <c r="E1130" s="4">
        <v>1377</v>
      </c>
      <c r="F1130" s="2">
        <v>91000</v>
      </c>
    </row>
    <row r="1131" spans="5:6" x14ac:dyDescent="0.2">
      <c r="E1131" s="4">
        <v>1378</v>
      </c>
      <c r="F1131" s="2">
        <v>117000</v>
      </c>
    </row>
    <row r="1132" spans="5:6" x14ac:dyDescent="0.2">
      <c r="E1132" s="4">
        <v>1379</v>
      </c>
      <c r="F1132" s="2">
        <v>83000</v>
      </c>
    </row>
    <row r="1133" spans="5:6" x14ac:dyDescent="0.2">
      <c r="E1133" s="4">
        <v>1380</v>
      </c>
      <c r="F1133" s="2">
        <v>167500</v>
      </c>
    </row>
    <row r="1134" spans="5:6" x14ac:dyDescent="0.2">
      <c r="E1134" s="4">
        <v>1381</v>
      </c>
      <c r="F1134" s="2">
        <v>58500</v>
      </c>
    </row>
    <row r="1135" spans="5:6" x14ac:dyDescent="0.2">
      <c r="E1135" s="4">
        <v>1382</v>
      </c>
      <c r="F1135" s="2">
        <v>237500</v>
      </c>
    </row>
    <row r="1136" spans="5:6" x14ac:dyDescent="0.2">
      <c r="E1136" s="4">
        <v>1383</v>
      </c>
      <c r="F1136" s="2">
        <v>157000</v>
      </c>
    </row>
    <row r="1137" spans="5:6" x14ac:dyDescent="0.2">
      <c r="E1137" s="4">
        <v>1384</v>
      </c>
      <c r="F1137" s="2">
        <v>112000</v>
      </c>
    </row>
    <row r="1138" spans="5:6" x14ac:dyDescent="0.2">
      <c r="E1138" s="4">
        <v>1385</v>
      </c>
      <c r="F1138" s="2">
        <v>105000</v>
      </c>
    </row>
    <row r="1139" spans="5:6" x14ac:dyDescent="0.2">
      <c r="E1139" s="4">
        <v>1386</v>
      </c>
      <c r="F1139" s="2">
        <v>125500</v>
      </c>
    </row>
    <row r="1140" spans="5:6" x14ac:dyDescent="0.2">
      <c r="E1140" s="4">
        <v>1387</v>
      </c>
      <c r="F1140" s="2">
        <v>250000</v>
      </c>
    </row>
    <row r="1141" spans="5:6" x14ac:dyDescent="0.2">
      <c r="E1141" s="4">
        <v>1389</v>
      </c>
      <c r="F1141" s="2">
        <v>377500</v>
      </c>
    </row>
    <row r="1142" spans="5:6" x14ac:dyDescent="0.2">
      <c r="E1142" s="4">
        <v>1390</v>
      </c>
      <c r="F1142" s="2">
        <v>131000</v>
      </c>
    </row>
    <row r="1143" spans="5:6" x14ac:dyDescent="0.2">
      <c r="E1143" s="4">
        <v>1391</v>
      </c>
      <c r="F1143" s="2">
        <v>235000</v>
      </c>
    </row>
    <row r="1144" spans="5:6" x14ac:dyDescent="0.2">
      <c r="E1144" s="4">
        <v>1392</v>
      </c>
      <c r="F1144" s="2">
        <v>124000</v>
      </c>
    </row>
    <row r="1145" spans="5:6" x14ac:dyDescent="0.2">
      <c r="E1145" s="4">
        <v>1393</v>
      </c>
      <c r="F1145" s="2">
        <v>123000</v>
      </c>
    </row>
    <row r="1146" spans="5:6" x14ac:dyDescent="0.2">
      <c r="E1146" s="4">
        <v>1394</v>
      </c>
      <c r="F1146" s="2">
        <v>163000</v>
      </c>
    </row>
    <row r="1147" spans="5:6" x14ac:dyDescent="0.2">
      <c r="E1147" s="4">
        <v>1396</v>
      </c>
      <c r="F1147" s="2">
        <v>281213</v>
      </c>
    </row>
    <row r="1148" spans="5:6" x14ac:dyDescent="0.2">
      <c r="E1148" s="4">
        <v>1397</v>
      </c>
      <c r="F1148" s="2">
        <v>160000</v>
      </c>
    </row>
    <row r="1149" spans="5:6" x14ac:dyDescent="0.2">
      <c r="E1149" s="4">
        <v>1398</v>
      </c>
      <c r="F1149" s="2">
        <v>137500</v>
      </c>
    </row>
    <row r="1150" spans="5:6" x14ac:dyDescent="0.2">
      <c r="E1150" s="4">
        <v>1399</v>
      </c>
      <c r="F1150" s="2">
        <v>138000</v>
      </c>
    </row>
    <row r="1151" spans="5:6" x14ac:dyDescent="0.2">
      <c r="E1151" s="4">
        <v>1400</v>
      </c>
      <c r="F1151" s="2">
        <v>137450</v>
      </c>
    </row>
    <row r="1152" spans="5:6" x14ac:dyDescent="0.2">
      <c r="E1152" s="4">
        <v>1401</v>
      </c>
      <c r="F1152" s="2">
        <v>120000</v>
      </c>
    </row>
    <row r="1153" spans="5:6" x14ac:dyDescent="0.2">
      <c r="E1153" s="4">
        <v>1402</v>
      </c>
      <c r="F1153" s="2">
        <v>193000</v>
      </c>
    </row>
    <row r="1154" spans="5:6" x14ac:dyDescent="0.2">
      <c r="E1154" s="4">
        <v>1404</v>
      </c>
      <c r="F1154" s="2">
        <v>282922</v>
      </c>
    </row>
    <row r="1155" spans="5:6" x14ac:dyDescent="0.2">
      <c r="E1155" s="4">
        <v>1406</v>
      </c>
      <c r="F1155" s="2">
        <v>275000</v>
      </c>
    </row>
    <row r="1156" spans="5:6" x14ac:dyDescent="0.2">
      <c r="E1156" s="4">
        <v>1407</v>
      </c>
      <c r="F1156" s="2">
        <v>133000</v>
      </c>
    </row>
    <row r="1157" spans="5:6" x14ac:dyDescent="0.2">
      <c r="E1157" s="4">
        <v>1408</v>
      </c>
      <c r="F1157" s="2">
        <v>112000</v>
      </c>
    </row>
    <row r="1158" spans="5:6" x14ac:dyDescent="0.2">
      <c r="E1158" s="4">
        <v>1409</v>
      </c>
      <c r="F1158" s="2">
        <v>125500</v>
      </c>
    </row>
    <row r="1159" spans="5:6" x14ac:dyDescent="0.2">
      <c r="E1159" s="4">
        <v>1410</v>
      </c>
      <c r="F1159" s="2">
        <v>215000</v>
      </c>
    </row>
    <row r="1160" spans="5:6" x14ac:dyDescent="0.2">
      <c r="E1160" s="4">
        <v>1411</v>
      </c>
      <c r="F1160" s="2">
        <v>230000</v>
      </c>
    </row>
    <row r="1161" spans="5:6" x14ac:dyDescent="0.2">
      <c r="E1161" s="4">
        <v>1412</v>
      </c>
      <c r="F1161" s="2">
        <v>140000</v>
      </c>
    </row>
    <row r="1162" spans="5:6" x14ac:dyDescent="0.2">
      <c r="E1162" s="4">
        <v>1413</v>
      </c>
      <c r="F1162" s="2">
        <v>90000</v>
      </c>
    </row>
    <row r="1163" spans="5:6" x14ac:dyDescent="0.2">
      <c r="E1163" s="4">
        <v>1415</v>
      </c>
      <c r="F1163" s="2">
        <v>207000</v>
      </c>
    </row>
    <row r="1164" spans="5:6" x14ac:dyDescent="0.2">
      <c r="E1164" s="4">
        <v>1416</v>
      </c>
      <c r="F1164" s="2">
        <v>175900</v>
      </c>
    </row>
    <row r="1165" spans="5:6" x14ac:dyDescent="0.2">
      <c r="E1165" s="4">
        <v>1417</v>
      </c>
      <c r="F1165" s="2">
        <v>122500</v>
      </c>
    </row>
    <row r="1166" spans="5:6" x14ac:dyDescent="0.2">
      <c r="E1166" s="4">
        <v>1418</v>
      </c>
      <c r="F1166" s="2">
        <v>340000</v>
      </c>
    </row>
    <row r="1167" spans="5:6" x14ac:dyDescent="0.2">
      <c r="E1167" s="4">
        <v>1419</v>
      </c>
      <c r="F1167" s="2">
        <v>124000</v>
      </c>
    </row>
    <row r="1168" spans="5:6" x14ac:dyDescent="0.2">
      <c r="E1168" s="4">
        <v>1420</v>
      </c>
      <c r="F1168" s="2">
        <v>223000</v>
      </c>
    </row>
    <row r="1169" spans="5:6" x14ac:dyDescent="0.2">
      <c r="E1169" s="4">
        <v>1421</v>
      </c>
      <c r="F1169" s="2">
        <v>179900</v>
      </c>
    </row>
    <row r="1170" spans="5:6" x14ac:dyDescent="0.2">
      <c r="E1170" s="4">
        <v>1422</v>
      </c>
      <c r="F1170" s="2">
        <v>127500</v>
      </c>
    </row>
    <row r="1171" spans="5:6" x14ac:dyDescent="0.2">
      <c r="E1171" s="4">
        <v>1423</v>
      </c>
      <c r="F1171" s="2">
        <v>136500</v>
      </c>
    </row>
    <row r="1172" spans="5:6" x14ac:dyDescent="0.2">
      <c r="E1172" s="4">
        <v>1425</v>
      </c>
      <c r="F1172" s="2">
        <v>144000</v>
      </c>
    </row>
    <row r="1173" spans="5:6" x14ac:dyDescent="0.2">
      <c r="E1173" s="4">
        <v>1426</v>
      </c>
      <c r="F1173" s="2">
        <v>142000</v>
      </c>
    </row>
    <row r="1174" spans="5:6" x14ac:dyDescent="0.2">
      <c r="E1174" s="4">
        <v>1427</v>
      </c>
      <c r="F1174" s="2">
        <v>271000</v>
      </c>
    </row>
    <row r="1175" spans="5:6" x14ac:dyDescent="0.2">
      <c r="E1175" s="4">
        <v>1428</v>
      </c>
      <c r="F1175" s="2">
        <v>140000</v>
      </c>
    </row>
    <row r="1176" spans="5:6" x14ac:dyDescent="0.2">
      <c r="E1176" s="4">
        <v>1430</v>
      </c>
      <c r="F1176" s="2">
        <v>182900</v>
      </c>
    </row>
    <row r="1177" spans="5:6" x14ac:dyDescent="0.2">
      <c r="E1177" s="4">
        <v>1431</v>
      </c>
      <c r="F1177" s="2">
        <v>192140</v>
      </c>
    </row>
    <row r="1178" spans="5:6" x14ac:dyDescent="0.2">
      <c r="E1178" s="4">
        <v>1432</v>
      </c>
      <c r="F1178" s="2">
        <v>143750</v>
      </c>
    </row>
    <row r="1179" spans="5:6" x14ac:dyDescent="0.2">
      <c r="E1179" s="4">
        <v>1433</v>
      </c>
      <c r="F1179" s="2">
        <v>64500</v>
      </c>
    </row>
    <row r="1180" spans="5:6" x14ac:dyDescent="0.2">
      <c r="E1180" s="4">
        <v>1434</v>
      </c>
      <c r="F1180" s="2">
        <v>186500</v>
      </c>
    </row>
    <row r="1181" spans="5:6" x14ac:dyDescent="0.2">
      <c r="E1181" s="4">
        <v>1435</v>
      </c>
      <c r="F1181" s="2">
        <v>160000</v>
      </c>
    </row>
    <row r="1182" spans="5:6" x14ac:dyDescent="0.2">
      <c r="E1182" s="4">
        <v>1437</v>
      </c>
      <c r="F1182" s="2">
        <v>120500</v>
      </c>
    </row>
    <row r="1183" spans="5:6" x14ac:dyDescent="0.2">
      <c r="E1183" s="4">
        <v>1439</v>
      </c>
      <c r="F1183" s="2">
        <v>149700</v>
      </c>
    </row>
    <row r="1184" spans="5:6" x14ac:dyDescent="0.2">
      <c r="E1184" s="4">
        <v>1440</v>
      </c>
      <c r="F1184" s="2">
        <v>197000</v>
      </c>
    </row>
    <row r="1185" spans="5:6" x14ac:dyDescent="0.2">
      <c r="E1185" s="4">
        <v>1441</v>
      </c>
      <c r="F1185" s="2">
        <v>191000</v>
      </c>
    </row>
    <row r="1186" spans="5:6" x14ac:dyDescent="0.2">
      <c r="E1186" s="4">
        <v>1442</v>
      </c>
      <c r="F1186" s="2">
        <v>149300</v>
      </c>
    </row>
    <row r="1187" spans="5:6" x14ac:dyDescent="0.2">
      <c r="E1187" s="4">
        <v>1443</v>
      </c>
      <c r="F1187" s="2">
        <v>310000</v>
      </c>
    </row>
    <row r="1188" spans="5:6" x14ac:dyDescent="0.2">
      <c r="E1188" s="4">
        <v>1444</v>
      </c>
      <c r="F1188" s="2">
        <v>121000</v>
      </c>
    </row>
    <row r="1189" spans="5:6" x14ac:dyDescent="0.2">
      <c r="E1189" s="4">
        <v>1445</v>
      </c>
      <c r="F1189" s="2">
        <v>179600</v>
      </c>
    </row>
    <row r="1190" spans="5:6" x14ac:dyDescent="0.2">
      <c r="E1190" s="4">
        <v>1446</v>
      </c>
      <c r="F1190" s="2">
        <v>129000</v>
      </c>
    </row>
    <row r="1191" spans="5:6" x14ac:dyDescent="0.2">
      <c r="E1191" s="4">
        <v>1447</v>
      </c>
      <c r="F1191" s="2">
        <v>157900</v>
      </c>
    </row>
    <row r="1192" spans="5:6" x14ac:dyDescent="0.2">
      <c r="E1192" s="4">
        <v>1448</v>
      </c>
      <c r="F1192" s="2">
        <v>240000</v>
      </c>
    </row>
    <row r="1193" spans="5:6" x14ac:dyDescent="0.2">
      <c r="E1193" s="4">
        <v>1449</v>
      </c>
      <c r="F1193" s="2">
        <v>112000</v>
      </c>
    </row>
    <row r="1194" spans="5:6" x14ac:dyDescent="0.2">
      <c r="E1194" s="4">
        <v>1451</v>
      </c>
      <c r="F1194" s="2">
        <v>136000</v>
      </c>
    </row>
    <row r="1195" spans="5:6" x14ac:dyDescent="0.2">
      <c r="E1195" s="4">
        <v>1453</v>
      </c>
      <c r="F1195" s="2">
        <v>145000</v>
      </c>
    </row>
    <row r="1196" spans="5:6" x14ac:dyDescent="0.2">
      <c r="E1196" s="4">
        <v>1455</v>
      </c>
      <c r="F1196" s="2">
        <v>185000</v>
      </c>
    </row>
    <row r="1197" spans="5:6" x14ac:dyDescent="0.2">
      <c r="E1197" s="4">
        <v>1456</v>
      </c>
      <c r="F1197" s="2">
        <v>175000</v>
      </c>
    </row>
    <row r="1198" spans="5:6" x14ac:dyDescent="0.2">
      <c r="E1198" s="4">
        <v>1457</v>
      </c>
      <c r="F1198" s="2">
        <v>210000</v>
      </c>
    </row>
    <row r="1199" spans="5:6" x14ac:dyDescent="0.2">
      <c r="E1199" s="4">
        <v>1458</v>
      </c>
      <c r="F1199" s="2">
        <v>266500</v>
      </c>
    </row>
    <row r="1200" spans="5:6" x14ac:dyDescent="0.2">
      <c r="E1200" s="4">
        <v>1459</v>
      </c>
      <c r="F1200" s="2">
        <v>142125</v>
      </c>
    </row>
    <row r="1201" spans="5:6" x14ac:dyDescent="0.2">
      <c r="E1201" s="4">
        <v>1460</v>
      </c>
      <c r="F1201" s="2">
        <v>147500</v>
      </c>
    </row>
  </sheetData>
  <sheetProtection sheet="1" objects="1" scenarios="1"/>
  <pageMargins left="0.7" right="0.7" top="0.75" bottom="0.75" header="0.3" footer="0.3"/>
  <drawing r:id="rId4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N1462"/>
  <sheetViews>
    <sheetView workbookViewId="0">
      <selection sqref="A1:XFD1048576"/>
    </sheetView>
  </sheetViews>
  <sheetFormatPr baseColWidth="10" defaultRowHeight="16" x14ac:dyDescent="0.2"/>
  <cols>
    <col min="2" max="2" width="12.83203125" customWidth="1"/>
    <col min="3" max="3" width="19.6640625" customWidth="1"/>
    <col min="4" max="4" width="21.33203125" customWidth="1"/>
    <col min="6" max="6" width="18.83203125" bestFit="1" customWidth="1"/>
    <col min="7" max="7" width="24" bestFit="1" customWidth="1"/>
    <col min="9" max="9" width="18.83203125" bestFit="1" customWidth="1"/>
    <col min="10" max="10" width="24" bestFit="1" customWidth="1"/>
    <col min="12" max="12" width="42.6640625" bestFit="1" customWidth="1"/>
    <col min="13" max="13" width="12.83203125" bestFit="1" customWidth="1"/>
    <col min="14" max="14" width="12.1640625" bestFit="1" customWidth="1"/>
  </cols>
  <sheetData>
    <row r="1" spans="2:14" x14ac:dyDescent="0.2">
      <c r="F1" s="24" t="s">
        <v>349</v>
      </c>
      <c r="G1" s="25">
        <v>0</v>
      </c>
      <c r="I1" s="24" t="s">
        <v>349</v>
      </c>
      <c r="J1" s="25">
        <v>1</v>
      </c>
    </row>
    <row r="2" spans="2:14" x14ac:dyDescent="0.2">
      <c r="B2" t="s">
        <v>262</v>
      </c>
      <c r="C2" t="s">
        <v>348</v>
      </c>
      <c r="D2" t="s">
        <v>349</v>
      </c>
      <c r="L2" t="s">
        <v>303</v>
      </c>
    </row>
    <row r="3" spans="2:14" ht="17" thickBot="1" x14ac:dyDescent="0.25">
      <c r="B3">
        <v>1</v>
      </c>
      <c r="C3">
        <v>548</v>
      </c>
      <c r="D3">
        <f>IF(C3&lt;AVERAGE(C3:C1463), 0,1)</f>
        <v>1</v>
      </c>
      <c r="F3" s="20" t="s">
        <v>262</v>
      </c>
      <c r="G3" s="18" t="s">
        <v>350</v>
      </c>
      <c r="I3" s="20" t="s">
        <v>262</v>
      </c>
      <c r="J3" s="18" t="s">
        <v>350</v>
      </c>
    </row>
    <row r="4" spans="2:14" x14ac:dyDescent="0.2">
      <c r="B4">
        <v>2</v>
      </c>
      <c r="C4">
        <v>460</v>
      </c>
      <c r="D4">
        <f t="shared" ref="D4:D67" si="0">IF(C4&lt;AVERAGE(C4:C1464), 0,1)</f>
        <v>0</v>
      </c>
      <c r="F4" s="8">
        <v>2</v>
      </c>
      <c r="G4" s="21">
        <v>460</v>
      </c>
      <c r="I4" s="8">
        <v>1</v>
      </c>
      <c r="J4" s="21">
        <v>548</v>
      </c>
      <c r="L4" s="17"/>
      <c r="M4" s="17" t="s">
        <v>351</v>
      </c>
      <c r="N4" s="17" t="s">
        <v>352</v>
      </c>
    </row>
    <row r="5" spans="2:14" x14ac:dyDescent="0.2">
      <c r="B5">
        <v>3</v>
      </c>
      <c r="C5">
        <v>608</v>
      </c>
      <c r="D5">
        <f t="shared" si="0"/>
        <v>1</v>
      </c>
      <c r="F5" s="22">
        <v>9</v>
      </c>
      <c r="G5" s="23">
        <v>468</v>
      </c>
      <c r="I5" s="22">
        <v>3</v>
      </c>
      <c r="J5" s="23">
        <v>608</v>
      </c>
      <c r="L5" s="15" t="s">
        <v>290</v>
      </c>
      <c r="M5" s="15">
        <v>309.79775280898878</v>
      </c>
      <c r="N5" s="15">
        <v>628.30882352941171</v>
      </c>
    </row>
    <row r="6" spans="2:14" x14ac:dyDescent="0.2">
      <c r="B6">
        <v>4</v>
      </c>
      <c r="C6">
        <v>642</v>
      </c>
      <c r="D6">
        <f t="shared" si="0"/>
        <v>1</v>
      </c>
      <c r="F6" s="22">
        <v>10</v>
      </c>
      <c r="G6" s="23">
        <v>205</v>
      </c>
      <c r="I6" s="22">
        <v>4</v>
      </c>
      <c r="J6" s="23">
        <v>642</v>
      </c>
      <c r="L6" s="15" t="s">
        <v>304</v>
      </c>
      <c r="M6" s="15">
        <v>18655.804326869893</v>
      </c>
      <c r="N6" s="15">
        <v>21986.336896606001</v>
      </c>
    </row>
    <row r="7" spans="2:14" x14ac:dyDescent="0.2">
      <c r="B7">
        <v>5</v>
      </c>
      <c r="C7">
        <v>836</v>
      </c>
      <c r="D7">
        <f t="shared" si="0"/>
        <v>1</v>
      </c>
      <c r="F7" s="22">
        <v>11</v>
      </c>
      <c r="G7" s="23">
        <v>384</v>
      </c>
      <c r="I7" s="22">
        <v>5</v>
      </c>
      <c r="J7" s="23">
        <v>836</v>
      </c>
      <c r="L7" s="15" t="s">
        <v>305</v>
      </c>
      <c r="M7" s="15">
        <v>712</v>
      </c>
      <c r="N7" s="15">
        <v>748</v>
      </c>
    </row>
    <row r="8" spans="2:14" x14ac:dyDescent="0.2">
      <c r="B8">
        <v>6</v>
      </c>
      <c r="C8">
        <v>480</v>
      </c>
      <c r="D8">
        <f t="shared" si="0"/>
        <v>1</v>
      </c>
      <c r="F8" s="22">
        <v>13</v>
      </c>
      <c r="G8" s="23">
        <v>352</v>
      </c>
      <c r="I8" s="22">
        <v>6</v>
      </c>
      <c r="J8" s="23">
        <v>480</v>
      </c>
      <c r="L8" s="15" t="s">
        <v>306</v>
      </c>
      <c r="M8" s="15">
        <v>0</v>
      </c>
      <c r="N8" s="15"/>
    </row>
    <row r="9" spans="2:14" x14ac:dyDescent="0.2">
      <c r="B9">
        <v>7</v>
      </c>
      <c r="C9">
        <v>636</v>
      </c>
      <c r="D9">
        <f t="shared" si="0"/>
        <v>1</v>
      </c>
      <c r="F9" s="22">
        <v>15</v>
      </c>
      <c r="G9" s="23">
        <v>352</v>
      </c>
      <c r="I9" s="22">
        <v>7</v>
      </c>
      <c r="J9" s="23">
        <v>636</v>
      </c>
      <c r="L9" s="15" t="s">
        <v>307</v>
      </c>
      <c r="M9" s="15">
        <v>1456</v>
      </c>
      <c r="N9" s="15"/>
    </row>
    <row r="10" spans="2:14" x14ac:dyDescent="0.2">
      <c r="B10">
        <v>8</v>
      </c>
      <c r="C10">
        <v>484</v>
      </c>
      <c r="D10">
        <f t="shared" si="0"/>
        <v>1</v>
      </c>
      <c r="F10" s="22">
        <v>20</v>
      </c>
      <c r="G10" s="23">
        <v>294</v>
      </c>
      <c r="I10" s="22">
        <v>8</v>
      </c>
      <c r="J10" s="23">
        <v>484</v>
      </c>
      <c r="L10" s="15" t="s">
        <v>308</v>
      </c>
      <c r="M10" s="15">
        <v>-42.717401382588072</v>
      </c>
      <c r="N10" s="15"/>
    </row>
    <row r="11" spans="2:14" x14ac:dyDescent="0.2">
      <c r="B11">
        <v>9</v>
      </c>
      <c r="C11">
        <v>468</v>
      </c>
      <c r="D11">
        <f t="shared" si="0"/>
        <v>0</v>
      </c>
      <c r="F11" s="22">
        <v>22</v>
      </c>
      <c r="G11" s="23">
        <v>280</v>
      </c>
      <c r="I11" s="22">
        <v>12</v>
      </c>
      <c r="J11" s="23">
        <v>736</v>
      </c>
      <c r="L11" s="15" t="s">
        <v>309</v>
      </c>
      <c r="M11" s="15">
        <v>1.9810503465608527E-259</v>
      </c>
      <c r="N11" s="15"/>
    </row>
    <row r="12" spans="2:14" x14ac:dyDescent="0.2">
      <c r="B12">
        <v>10</v>
      </c>
      <c r="C12">
        <v>205</v>
      </c>
      <c r="D12">
        <f t="shared" si="0"/>
        <v>0</v>
      </c>
      <c r="F12" s="22">
        <v>25</v>
      </c>
      <c r="G12" s="23">
        <v>270</v>
      </c>
      <c r="I12" s="22">
        <v>14</v>
      </c>
      <c r="J12" s="23">
        <v>840</v>
      </c>
      <c r="L12" s="15" t="s">
        <v>310</v>
      </c>
      <c r="M12" s="15">
        <v>1.6459008419414767</v>
      </c>
      <c r="N12" s="15"/>
    </row>
    <row r="13" spans="2:14" x14ac:dyDescent="0.2">
      <c r="B13">
        <v>11</v>
      </c>
      <c r="C13">
        <v>384</v>
      </c>
      <c r="D13">
        <f t="shared" si="0"/>
        <v>0</v>
      </c>
      <c r="F13" s="22">
        <v>29</v>
      </c>
      <c r="G13" s="23">
        <v>319</v>
      </c>
      <c r="I13" s="22">
        <v>16</v>
      </c>
      <c r="J13" s="23">
        <v>576</v>
      </c>
      <c r="L13" s="15" t="s">
        <v>311</v>
      </c>
      <c r="M13" s="15">
        <v>3.9621006931217054E-259</v>
      </c>
      <c r="N13" s="15"/>
    </row>
    <row r="14" spans="2:14" ht="17" thickBot="1" x14ac:dyDescent="0.25">
      <c r="B14">
        <v>12</v>
      </c>
      <c r="C14">
        <v>736</v>
      </c>
      <c r="D14">
        <f t="shared" si="0"/>
        <v>1</v>
      </c>
      <c r="F14" s="22">
        <v>30</v>
      </c>
      <c r="G14" s="23">
        <v>240</v>
      </c>
      <c r="I14" s="22">
        <v>17</v>
      </c>
      <c r="J14" s="23">
        <v>480</v>
      </c>
      <c r="L14" s="16" t="s">
        <v>312</v>
      </c>
      <c r="M14" s="16">
        <v>1.9615946239396012</v>
      </c>
      <c r="N14" s="16"/>
    </row>
    <row r="15" spans="2:14" x14ac:dyDescent="0.2">
      <c r="B15">
        <v>13</v>
      </c>
      <c r="C15">
        <v>352</v>
      </c>
      <c r="D15">
        <f t="shared" si="0"/>
        <v>0</v>
      </c>
      <c r="F15" s="22">
        <v>31</v>
      </c>
      <c r="G15" s="23">
        <v>250</v>
      </c>
      <c r="I15" s="22">
        <v>18</v>
      </c>
      <c r="J15" s="23">
        <v>516</v>
      </c>
    </row>
    <row r="16" spans="2:14" x14ac:dyDescent="0.2">
      <c r="B16">
        <v>14</v>
      </c>
      <c r="C16">
        <v>840</v>
      </c>
      <c r="D16">
        <f t="shared" si="0"/>
        <v>1</v>
      </c>
      <c r="F16" s="22">
        <v>32</v>
      </c>
      <c r="G16" s="23">
        <v>271</v>
      </c>
      <c r="I16" s="22">
        <v>19</v>
      </c>
      <c r="J16" s="23">
        <v>576</v>
      </c>
    </row>
    <row r="17" spans="2:10" x14ac:dyDescent="0.2">
      <c r="B17">
        <v>15</v>
      </c>
      <c r="C17">
        <v>352</v>
      </c>
      <c r="D17">
        <f t="shared" si="0"/>
        <v>0</v>
      </c>
      <c r="F17" s="22">
        <v>34</v>
      </c>
      <c r="G17" s="23">
        <v>447</v>
      </c>
      <c r="I17" s="22">
        <v>21</v>
      </c>
      <c r="J17" s="23">
        <v>853</v>
      </c>
    </row>
    <row r="18" spans="2:10" x14ac:dyDescent="0.2">
      <c r="B18">
        <v>16</v>
      </c>
      <c r="C18">
        <v>576</v>
      </c>
      <c r="D18">
        <f t="shared" si="0"/>
        <v>1</v>
      </c>
      <c r="F18" s="22">
        <v>39</v>
      </c>
      <c r="G18" s="23">
        <v>246</v>
      </c>
      <c r="I18" s="22">
        <v>23</v>
      </c>
      <c r="J18" s="23">
        <v>534</v>
      </c>
    </row>
    <row r="19" spans="2:10" x14ac:dyDescent="0.2">
      <c r="B19">
        <v>17</v>
      </c>
      <c r="C19">
        <v>480</v>
      </c>
      <c r="D19">
        <f t="shared" si="0"/>
        <v>1</v>
      </c>
      <c r="F19" s="22">
        <v>40</v>
      </c>
      <c r="G19" s="23">
        <v>0</v>
      </c>
      <c r="I19" s="22">
        <v>24</v>
      </c>
      <c r="J19" s="23">
        <v>572</v>
      </c>
    </row>
    <row r="20" spans="2:10" x14ac:dyDescent="0.2">
      <c r="B20">
        <v>18</v>
      </c>
      <c r="C20">
        <v>516</v>
      </c>
      <c r="D20">
        <f t="shared" si="0"/>
        <v>1</v>
      </c>
      <c r="F20" s="22">
        <v>41</v>
      </c>
      <c r="G20" s="23">
        <v>440</v>
      </c>
      <c r="I20" s="22">
        <v>26</v>
      </c>
      <c r="J20" s="23">
        <v>890</v>
      </c>
    </row>
    <row r="21" spans="2:10" x14ac:dyDescent="0.2">
      <c r="B21">
        <v>19</v>
      </c>
      <c r="C21">
        <v>576</v>
      </c>
      <c r="D21">
        <f t="shared" si="0"/>
        <v>1</v>
      </c>
      <c r="F21" s="22">
        <v>42</v>
      </c>
      <c r="G21" s="23">
        <v>308</v>
      </c>
      <c r="I21" s="22">
        <v>27</v>
      </c>
      <c r="J21" s="23">
        <v>576</v>
      </c>
    </row>
    <row r="22" spans="2:10" x14ac:dyDescent="0.2">
      <c r="B22">
        <v>20</v>
      </c>
      <c r="C22">
        <v>294</v>
      </c>
      <c r="D22">
        <f t="shared" si="0"/>
        <v>0</v>
      </c>
      <c r="F22" s="22">
        <v>44</v>
      </c>
      <c r="G22" s="23">
        <v>308</v>
      </c>
      <c r="I22" s="22">
        <v>28</v>
      </c>
      <c r="J22" s="23">
        <v>772</v>
      </c>
    </row>
    <row r="23" spans="2:10" x14ac:dyDescent="0.2">
      <c r="B23">
        <v>21</v>
      </c>
      <c r="C23">
        <v>853</v>
      </c>
      <c r="D23">
        <f t="shared" si="0"/>
        <v>1</v>
      </c>
      <c r="F23" s="22">
        <v>45</v>
      </c>
      <c r="G23" s="23">
        <v>300</v>
      </c>
      <c r="I23" s="22">
        <v>33</v>
      </c>
      <c r="J23" s="23">
        <v>484</v>
      </c>
    </row>
    <row r="24" spans="2:10" x14ac:dyDescent="0.2">
      <c r="B24">
        <v>22</v>
      </c>
      <c r="C24">
        <v>280</v>
      </c>
      <c r="D24">
        <f t="shared" si="0"/>
        <v>0</v>
      </c>
      <c r="F24" s="22">
        <v>49</v>
      </c>
      <c r="G24" s="23">
        <v>0</v>
      </c>
      <c r="I24" s="22">
        <v>35</v>
      </c>
      <c r="J24" s="23">
        <v>556</v>
      </c>
    </row>
    <row r="25" spans="2:10" x14ac:dyDescent="0.2">
      <c r="B25">
        <v>23</v>
      </c>
      <c r="C25">
        <v>534</v>
      </c>
      <c r="D25">
        <f t="shared" si="0"/>
        <v>1</v>
      </c>
      <c r="F25" s="22">
        <v>50</v>
      </c>
      <c r="G25" s="23">
        <v>386</v>
      </c>
      <c r="I25" s="22">
        <v>36</v>
      </c>
      <c r="J25" s="23">
        <v>691</v>
      </c>
    </row>
    <row r="26" spans="2:10" x14ac:dyDescent="0.2">
      <c r="B26">
        <v>24</v>
      </c>
      <c r="C26">
        <v>572</v>
      </c>
      <c r="D26">
        <f t="shared" si="0"/>
        <v>1</v>
      </c>
      <c r="F26" s="22">
        <v>51</v>
      </c>
      <c r="G26" s="23">
        <v>388</v>
      </c>
      <c r="I26" s="22">
        <v>37</v>
      </c>
      <c r="J26" s="23">
        <v>672</v>
      </c>
    </row>
    <row r="27" spans="2:10" x14ac:dyDescent="0.2">
      <c r="B27">
        <v>25</v>
      </c>
      <c r="C27">
        <v>270</v>
      </c>
      <c r="D27">
        <f t="shared" si="0"/>
        <v>0</v>
      </c>
      <c r="F27" s="22">
        <v>60</v>
      </c>
      <c r="G27" s="23">
        <v>352</v>
      </c>
      <c r="I27" s="22">
        <v>38</v>
      </c>
      <c r="J27" s="23">
        <v>498</v>
      </c>
    </row>
    <row r="28" spans="2:10" x14ac:dyDescent="0.2">
      <c r="B28">
        <v>26</v>
      </c>
      <c r="C28">
        <v>890</v>
      </c>
      <c r="D28">
        <f t="shared" si="0"/>
        <v>1</v>
      </c>
      <c r="F28" s="22">
        <v>62</v>
      </c>
      <c r="G28" s="23">
        <v>288</v>
      </c>
      <c r="I28" s="22">
        <v>43</v>
      </c>
      <c r="J28" s="23">
        <v>504</v>
      </c>
    </row>
    <row r="29" spans="2:10" x14ac:dyDescent="0.2">
      <c r="B29">
        <v>27</v>
      </c>
      <c r="C29">
        <v>576</v>
      </c>
      <c r="D29">
        <f t="shared" si="0"/>
        <v>1</v>
      </c>
      <c r="F29" s="22">
        <v>69</v>
      </c>
      <c r="G29" s="23">
        <v>220</v>
      </c>
      <c r="I29" s="22">
        <v>46</v>
      </c>
      <c r="J29" s="23">
        <v>576</v>
      </c>
    </row>
    <row r="30" spans="2:10" x14ac:dyDescent="0.2">
      <c r="B30">
        <v>28</v>
      </c>
      <c r="C30">
        <v>772</v>
      </c>
      <c r="D30">
        <f t="shared" si="0"/>
        <v>1</v>
      </c>
      <c r="F30" s="22">
        <v>72</v>
      </c>
      <c r="G30" s="23">
        <v>360</v>
      </c>
      <c r="I30" s="22">
        <v>47</v>
      </c>
      <c r="J30" s="23">
        <v>670</v>
      </c>
    </row>
    <row r="31" spans="2:10" x14ac:dyDescent="0.2">
      <c r="B31">
        <v>29</v>
      </c>
      <c r="C31">
        <v>319</v>
      </c>
      <c r="D31">
        <f t="shared" si="0"/>
        <v>0</v>
      </c>
      <c r="F31" s="22">
        <v>73</v>
      </c>
      <c r="G31" s="23">
        <v>427</v>
      </c>
      <c r="I31" s="22">
        <v>48</v>
      </c>
      <c r="J31" s="23">
        <v>826</v>
      </c>
    </row>
    <row r="32" spans="2:10" x14ac:dyDescent="0.2">
      <c r="B32">
        <v>30</v>
      </c>
      <c r="C32">
        <v>240</v>
      </c>
      <c r="D32">
        <f t="shared" si="0"/>
        <v>0</v>
      </c>
      <c r="F32" s="22">
        <v>75</v>
      </c>
      <c r="G32" s="23">
        <v>379</v>
      </c>
      <c r="I32" s="22">
        <v>52</v>
      </c>
      <c r="J32" s="23">
        <v>528</v>
      </c>
    </row>
    <row r="33" spans="2:10" x14ac:dyDescent="0.2">
      <c r="B33">
        <v>31</v>
      </c>
      <c r="C33">
        <v>250</v>
      </c>
      <c r="D33">
        <f t="shared" si="0"/>
        <v>0</v>
      </c>
      <c r="F33" s="22">
        <v>76</v>
      </c>
      <c r="G33" s="23">
        <v>297</v>
      </c>
      <c r="I33" s="22">
        <v>53</v>
      </c>
      <c r="J33" s="23">
        <v>516</v>
      </c>
    </row>
    <row r="34" spans="2:10" x14ac:dyDescent="0.2">
      <c r="B34">
        <v>32</v>
      </c>
      <c r="C34">
        <v>271</v>
      </c>
      <c r="D34">
        <f t="shared" si="0"/>
        <v>0</v>
      </c>
      <c r="F34" s="22">
        <v>77</v>
      </c>
      <c r="G34" s="23">
        <v>283</v>
      </c>
      <c r="I34" s="22">
        <v>54</v>
      </c>
      <c r="J34" s="23">
        <v>894</v>
      </c>
    </row>
    <row r="35" spans="2:10" x14ac:dyDescent="0.2">
      <c r="B35">
        <v>33</v>
      </c>
      <c r="C35">
        <v>484</v>
      </c>
      <c r="D35">
        <f t="shared" si="0"/>
        <v>1</v>
      </c>
      <c r="F35" s="22">
        <v>78</v>
      </c>
      <c r="G35" s="23">
        <v>240</v>
      </c>
      <c r="I35" s="22">
        <v>55</v>
      </c>
      <c r="J35" s="23">
        <v>572</v>
      </c>
    </row>
    <row r="36" spans="2:10" x14ac:dyDescent="0.2">
      <c r="B36">
        <v>34</v>
      </c>
      <c r="C36">
        <v>447</v>
      </c>
      <c r="D36">
        <f t="shared" si="0"/>
        <v>0</v>
      </c>
      <c r="F36" s="22">
        <v>79</v>
      </c>
      <c r="G36" s="23">
        <v>0</v>
      </c>
      <c r="I36" s="22">
        <v>56</v>
      </c>
      <c r="J36" s="23">
        <v>576</v>
      </c>
    </row>
    <row r="37" spans="2:10" x14ac:dyDescent="0.2">
      <c r="B37">
        <v>35</v>
      </c>
      <c r="C37">
        <v>556</v>
      </c>
      <c r="D37">
        <f t="shared" si="0"/>
        <v>1</v>
      </c>
      <c r="F37" s="22">
        <v>80</v>
      </c>
      <c r="G37" s="23">
        <v>440</v>
      </c>
      <c r="I37" s="22">
        <v>57</v>
      </c>
      <c r="J37" s="23">
        <v>480</v>
      </c>
    </row>
    <row r="38" spans="2:10" x14ac:dyDescent="0.2">
      <c r="B38">
        <v>36</v>
      </c>
      <c r="C38">
        <v>691</v>
      </c>
      <c r="D38">
        <f t="shared" si="0"/>
        <v>1</v>
      </c>
      <c r="F38" s="22">
        <v>82</v>
      </c>
      <c r="G38" s="23">
        <v>405</v>
      </c>
      <c r="I38" s="22">
        <v>58</v>
      </c>
      <c r="J38" s="23">
        <v>565</v>
      </c>
    </row>
    <row r="39" spans="2:10" x14ac:dyDescent="0.2">
      <c r="B39">
        <v>37</v>
      </c>
      <c r="C39">
        <v>672</v>
      </c>
      <c r="D39">
        <f t="shared" si="0"/>
        <v>1</v>
      </c>
      <c r="F39" s="22">
        <v>84</v>
      </c>
      <c r="G39" s="23">
        <v>461</v>
      </c>
      <c r="I39" s="22">
        <v>59</v>
      </c>
      <c r="J39" s="23">
        <v>641</v>
      </c>
    </row>
    <row r="40" spans="2:10" x14ac:dyDescent="0.2">
      <c r="B40">
        <v>38</v>
      </c>
      <c r="C40">
        <v>498</v>
      </c>
      <c r="D40">
        <f t="shared" si="0"/>
        <v>1</v>
      </c>
      <c r="F40" s="22">
        <v>85</v>
      </c>
      <c r="G40" s="23">
        <v>400</v>
      </c>
      <c r="I40" s="22">
        <v>61</v>
      </c>
      <c r="J40" s="23">
        <v>576</v>
      </c>
    </row>
    <row r="41" spans="2:10" x14ac:dyDescent="0.2">
      <c r="B41">
        <v>39</v>
      </c>
      <c r="C41">
        <v>246</v>
      </c>
      <c r="D41">
        <f t="shared" si="0"/>
        <v>0</v>
      </c>
      <c r="F41" s="22">
        <v>86</v>
      </c>
      <c r="G41" s="23">
        <v>462</v>
      </c>
      <c r="I41" s="22">
        <v>63</v>
      </c>
      <c r="J41" s="23">
        <v>484</v>
      </c>
    </row>
    <row r="42" spans="2:10" x14ac:dyDescent="0.2">
      <c r="B42">
        <v>40</v>
      </c>
      <c r="C42">
        <v>0</v>
      </c>
      <c r="D42">
        <f t="shared" si="0"/>
        <v>0</v>
      </c>
      <c r="F42" s="22">
        <v>87</v>
      </c>
      <c r="G42" s="23">
        <v>400</v>
      </c>
      <c r="I42" s="22">
        <v>64</v>
      </c>
      <c r="J42" s="23">
        <v>480</v>
      </c>
    </row>
    <row r="43" spans="2:10" x14ac:dyDescent="0.2">
      <c r="B43">
        <v>41</v>
      </c>
      <c r="C43">
        <v>440</v>
      </c>
      <c r="D43">
        <f t="shared" si="0"/>
        <v>0</v>
      </c>
      <c r="F43" s="22">
        <v>89</v>
      </c>
      <c r="G43" s="23">
        <v>0</v>
      </c>
      <c r="I43" s="22">
        <v>65</v>
      </c>
      <c r="J43" s="23">
        <v>645</v>
      </c>
    </row>
    <row r="44" spans="2:10" x14ac:dyDescent="0.2">
      <c r="B44">
        <v>42</v>
      </c>
      <c r="C44">
        <v>308</v>
      </c>
      <c r="D44">
        <f t="shared" si="0"/>
        <v>0</v>
      </c>
      <c r="F44" s="22">
        <v>90</v>
      </c>
      <c r="G44" s="23">
        <v>0</v>
      </c>
      <c r="I44" s="22">
        <v>66</v>
      </c>
      <c r="J44" s="23">
        <v>852</v>
      </c>
    </row>
    <row r="45" spans="2:10" x14ac:dyDescent="0.2">
      <c r="B45">
        <v>43</v>
      </c>
      <c r="C45">
        <v>504</v>
      </c>
      <c r="D45">
        <f t="shared" si="0"/>
        <v>1</v>
      </c>
      <c r="F45" s="22">
        <v>91</v>
      </c>
      <c r="G45" s="23">
        <v>420</v>
      </c>
      <c r="I45" s="22">
        <v>67</v>
      </c>
      <c r="J45" s="23">
        <v>576</v>
      </c>
    </row>
    <row r="46" spans="2:10" x14ac:dyDescent="0.2">
      <c r="B46">
        <v>44</v>
      </c>
      <c r="C46">
        <v>308</v>
      </c>
      <c r="D46">
        <f t="shared" si="0"/>
        <v>0</v>
      </c>
      <c r="F46" s="22">
        <v>93</v>
      </c>
      <c r="G46" s="23">
        <v>432</v>
      </c>
      <c r="I46" s="22">
        <v>68</v>
      </c>
      <c r="J46" s="23">
        <v>558</v>
      </c>
    </row>
    <row r="47" spans="2:10" x14ac:dyDescent="0.2">
      <c r="B47">
        <v>45</v>
      </c>
      <c r="C47">
        <v>300</v>
      </c>
      <c r="D47">
        <f t="shared" si="0"/>
        <v>0</v>
      </c>
      <c r="F47" s="22">
        <v>96</v>
      </c>
      <c r="G47" s="23">
        <v>420</v>
      </c>
      <c r="I47" s="22">
        <v>70</v>
      </c>
      <c r="J47" s="23">
        <v>667</v>
      </c>
    </row>
    <row r="48" spans="2:10" x14ac:dyDescent="0.2">
      <c r="B48">
        <v>46</v>
      </c>
      <c r="C48">
        <v>576</v>
      </c>
      <c r="D48">
        <f t="shared" si="0"/>
        <v>1</v>
      </c>
      <c r="F48" s="22">
        <v>97</v>
      </c>
      <c r="G48" s="23">
        <v>472</v>
      </c>
      <c r="I48" s="22">
        <v>71</v>
      </c>
      <c r="J48" s="23">
        <v>516</v>
      </c>
    </row>
    <row r="49" spans="2:10" x14ac:dyDescent="0.2">
      <c r="B49">
        <v>47</v>
      </c>
      <c r="C49">
        <v>670</v>
      </c>
      <c r="D49">
        <f t="shared" si="0"/>
        <v>1</v>
      </c>
      <c r="F49" s="22">
        <v>98</v>
      </c>
      <c r="G49" s="23">
        <v>432</v>
      </c>
      <c r="I49" s="22">
        <v>74</v>
      </c>
      <c r="J49" s="23">
        <v>490</v>
      </c>
    </row>
    <row r="50" spans="2:10" x14ac:dyDescent="0.2">
      <c r="B50">
        <v>48</v>
      </c>
      <c r="C50">
        <v>826</v>
      </c>
      <c r="D50">
        <f t="shared" si="0"/>
        <v>1</v>
      </c>
      <c r="F50" s="22">
        <v>99</v>
      </c>
      <c r="G50" s="23">
        <v>366</v>
      </c>
      <c r="I50" s="22">
        <v>81</v>
      </c>
      <c r="J50" s="23">
        <v>509</v>
      </c>
    </row>
    <row r="51" spans="2:10" x14ac:dyDescent="0.2">
      <c r="B51">
        <v>49</v>
      </c>
      <c r="C51">
        <v>0</v>
      </c>
      <c r="D51">
        <f t="shared" si="0"/>
        <v>0</v>
      </c>
      <c r="F51" s="22">
        <v>100</v>
      </c>
      <c r="G51" s="23">
        <v>0</v>
      </c>
      <c r="I51" s="22">
        <v>83</v>
      </c>
      <c r="J51" s="23">
        <v>758</v>
      </c>
    </row>
    <row r="52" spans="2:10" x14ac:dyDescent="0.2">
      <c r="B52">
        <v>50</v>
      </c>
      <c r="C52">
        <v>386</v>
      </c>
      <c r="D52">
        <f t="shared" si="0"/>
        <v>0</v>
      </c>
      <c r="F52" s="22">
        <v>103</v>
      </c>
      <c r="G52" s="23">
        <v>410</v>
      </c>
      <c r="I52" s="22">
        <v>88</v>
      </c>
      <c r="J52" s="23">
        <v>528</v>
      </c>
    </row>
    <row r="53" spans="2:10" x14ac:dyDescent="0.2">
      <c r="B53">
        <v>51</v>
      </c>
      <c r="C53">
        <v>388</v>
      </c>
      <c r="D53">
        <f t="shared" si="0"/>
        <v>0</v>
      </c>
      <c r="F53" s="22">
        <v>105</v>
      </c>
      <c r="G53" s="23">
        <v>240</v>
      </c>
      <c r="I53" s="22">
        <v>92</v>
      </c>
      <c r="J53" s="23">
        <v>480</v>
      </c>
    </row>
    <row r="54" spans="2:10" x14ac:dyDescent="0.2">
      <c r="B54">
        <v>52</v>
      </c>
      <c r="C54">
        <v>528</v>
      </c>
      <c r="D54">
        <f t="shared" si="0"/>
        <v>1</v>
      </c>
      <c r="F54" s="22">
        <v>107</v>
      </c>
      <c r="G54" s="23">
        <v>273</v>
      </c>
      <c r="I54" s="22">
        <v>94</v>
      </c>
      <c r="J54" s="23">
        <v>506</v>
      </c>
    </row>
    <row r="55" spans="2:10" x14ac:dyDescent="0.2">
      <c r="B55">
        <v>53</v>
      </c>
      <c r="C55">
        <v>516</v>
      </c>
      <c r="D55">
        <f t="shared" si="0"/>
        <v>1</v>
      </c>
      <c r="F55" s="22">
        <v>108</v>
      </c>
      <c r="G55" s="23">
        <v>250</v>
      </c>
      <c r="I55" s="22">
        <v>95</v>
      </c>
      <c r="J55" s="23">
        <v>684</v>
      </c>
    </row>
    <row r="56" spans="2:10" x14ac:dyDescent="0.2">
      <c r="B56">
        <v>54</v>
      </c>
      <c r="C56">
        <v>894</v>
      </c>
      <c r="D56">
        <f t="shared" si="0"/>
        <v>1</v>
      </c>
      <c r="F56" s="22">
        <v>109</v>
      </c>
      <c r="G56" s="23">
        <v>0</v>
      </c>
      <c r="I56" s="22">
        <v>101</v>
      </c>
      <c r="J56" s="23">
        <v>480</v>
      </c>
    </row>
    <row r="57" spans="2:10" x14ac:dyDescent="0.2">
      <c r="B57">
        <v>55</v>
      </c>
      <c r="C57">
        <v>572</v>
      </c>
      <c r="D57">
        <f t="shared" si="0"/>
        <v>1</v>
      </c>
      <c r="F57" s="22">
        <v>111</v>
      </c>
      <c r="G57" s="23">
        <v>325</v>
      </c>
      <c r="I57" s="22">
        <v>102</v>
      </c>
      <c r="J57" s="23">
        <v>476</v>
      </c>
    </row>
    <row r="58" spans="2:10" x14ac:dyDescent="0.2">
      <c r="B58">
        <v>56</v>
      </c>
      <c r="C58">
        <v>576</v>
      </c>
      <c r="D58">
        <f t="shared" si="0"/>
        <v>1</v>
      </c>
      <c r="F58" s="22">
        <v>112</v>
      </c>
      <c r="G58" s="23">
        <v>400</v>
      </c>
      <c r="I58" s="22">
        <v>104</v>
      </c>
      <c r="J58" s="23">
        <v>740</v>
      </c>
    </row>
    <row r="59" spans="2:10" x14ac:dyDescent="0.2">
      <c r="B59">
        <v>57</v>
      </c>
      <c r="C59">
        <v>480</v>
      </c>
      <c r="D59">
        <f t="shared" si="0"/>
        <v>1</v>
      </c>
      <c r="F59" s="22">
        <v>114</v>
      </c>
      <c r="G59" s="23">
        <v>450</v>
      </c>
      <c r="I59" s="22">
        <v>106</v>
      </c>
      <c r="J59" s="23">
        <v>648</v>
      </c>
    </row>
    <row r="60" spans="2:10" x14ac:dyDescent="0.2">
      <c r="B60">
        <v>58</v>
      </c>
      <c r="C60">
        <v>565</v>
      </c>
      <c r="D60">
        <f t="shared" si="0"/>
        <v>1</v>
      </c>
      <c r="F60" s="22">
        <v>115</v>
      </c>
      <c r="G60" s="23">
        <v>180</v>
      </c>
      <c r="I60" s="22">
        <v>110</v>
      </c>
      <c r="J60" s="23">
        <v>546</v>
      </c>
    </row>
    <row r="61" spans="2:10" x14ac:dyDescent="0.2">
      <c r="B61">
        <v>59</v>
      </c>
      <c r="C61">
        <v>641</v>
      </c>
      <c r="D61">
        <f t="shared" si="0"/>
        <v>1</v>
      </c>
      <c r="F61" s="22">
        <v>116</v>
      </c>
      <c r="G61" s="23">
        <v>440</v>
      </c>
      <c r="I61" s="22">
        <v>113</v>
      </c>
      <c r="J61" s="23">
        <v>792</v>
      </c>
    </row>
    <row r="62" spans="2:10" x14ac:dyDescent="0.2">
      <c r="B62">
        <v>60</v>
      </c>
      <c r="C62">
        <v>352</v>
      </c>
      <c r="D62">
        <f t="shared" si="0"/>
        <v>0</v>
      </c>
      <c r="F62" s="22">
        <v>117</v>
      </c>
      <c r="G62" s="23">
        <v>288</v>
      </c>
      <c r="I62" s="22">
        <v>119</v>
      </c>
      <c r="J62" s="23">
        <v>594</v>
      </c>
    </row>
    <row r="63" spans="2:10" x14ac:dyDescent="0.2">
      <c r="B63">
        <v>61</v>
      </c>
      <c r="C63">
        <v>576</v>
      </c>
      <c r="D63">
        <f t="shared" si="0"/>
        <v>1</v>
      </c>
      <c r="F63" s="22">
        <v>118</v>
      </c>
      <c r="G63" s="23">
        <v>430</v>
      </c>
      <c r="I63" s="22">
        <v>121</v>
      </c>
      <c r="J63" s="23">
        <v>540</v>
      </c>
    </row>
    <row r="64" spans="2:10" x14ac:dyDescent="0.2">
      <c r="B64">
        <v>62</v>
      </c>
      <c r="C64">
        <v>288</v>
      </c>
      <c r="D64">
        <f t="shared" si="0"/>
        <v>0</v>
      </c>
      <c r="F64" s="22">
        <v>120</v>
      </c>
      <c r="G64" s="23">
        <v>390</v>
      </c>
      <c r="I64" s="22">
        <v>124</v>
      </c>
      <c r="J64" s="23">
        <v>530</v>
      </c>
    </row>
    <row r="65" spans="2:10" x14ac:dyDescent="0.2">
      <c r="B65">
        <v>63</v>
      </c>
      <c r="C65">
        <v>484</v>
      </c>
      <c r="D65">
        <f t="shared" si="0"/>
        <v>1</v>
      </c>
      <c r="F65" s="22">
        <v>122</v>
      </c>
      <c r="G65" s="23">
        <v>264</v>
      </c>
      <c r="I65" s="22">
        <v>130</v>
      </c>
      <c r="J65" s="23">
        <v>750</v>
      </c>
    </row>
    <row r="66" spans="2:10" x14ac:dyDescent="0.2">
      <c r="B66">
        <v>64</v>
      </c>
      <c r="C66">
        <v>480</v>
      </c>
      <c r="D66">
        <f t="shared" si="0"/>
        <v>1</v>
      </c>
      <c r="F66" s="22">
        <v>123</v>
      </c>
      <c r="G66" s="23">
        <v>288</v>
      </c>
      <c r="I66" s="22">
        <v>131</v>
      </c>
      <c r="J66" s="23">
        <v>487</v>
      </c>
    </row>
    <row r="67" spans="2:10" x14ac:dyDescent="0.2">
      <c r="B67">
        <v>65</v>
      </c>
      <c r="C67">
        <v>645</v>
      </c>
      <c r="D67">
        <f t="shared" si="0"/>
        <v>1</v>
      </c>
      <c r="F67" s="22">
        <v>125</v>
      </c>
      <c r="G67" s="23">
        <v>435</v>
      </c>
      <c r="I67" s="22">
        <v>133</v>
      </c>
      <c r="J67" s="23">
        <v>624</v>
      </c>
    </row>
    <row r="68" spans="2:10" x14ac:dyDescent="0.2">
      <c r="B68">
        <v>66</v>
      </c>
      <c r="C68">
        <v>852</v>
      </c>
      <c r="D68">
        <f t="shared" ref="D68:D131" si="1">IF(C68&lt;AVERAGE(C68:C1528), 0,1)</f>
        <v>1</v>
      </c>
      <c r="F68" s="22">
        <v>126</v>
      </c>
      <c r="G68" s="23">
        <v>0</v>
      </c>
      <c r="I68" s="22">
        <v>136</v>
      </c>
      <c r="J68" s="23">
        <v>530</v>
      </c>
    </row>
    <row r="69" spans="2:10" x14ac:dyDescent="0.2">
      <c r="B69">
        <v>67</v>
      </c>
      <c r="C69">
        <v>576</v>
      </c>
      <c r="D69">
        <f t="shared" si="1"/>
        <v>1</v>
      </c>
      <c r="F69" s="22">
        <v>127</v>
      </c>
      <c r="G69" s="23">
        <v>440</v>
      </c>
      <c r="I69" s="22">
        <v>138</v>
      </c>
      <c r="J69" s="23">
        <v>766</v>
      </c>
    </row>
    <row r="70" spans="2:10" x14ac:dyDescent="0.2">
      <c r="B70">
        <v>68</v>
      </c>
      <c r="C70">
        <v>558</v>
      </c>
      <c r="D70">
        <f t="shared" si="1"/>
        <v>1</v>
      </c>
      <c r="F70" s="22">
        <v>128</v>
      </c>
      <c r="G70" s="23">
        <v>0</v>
      </c>
      <c r="I70" s="22">
        <v>139</v>
      </c>
      <c r="J70" s="23">
        <v>660</v>
      </c>
    </row>
    <row r="71" spans="2:10" x14ac:dyDescent="0.2">
      <c r="B71">
        <v>69</v>
      </c>
      <c r="C71">
        <v>220</v>
      </c>
      <c r="D71">
        <f t="shared" si="1"/>
        <v>0</v>
      </c>
      <c r="F71" s="22">
        <v>129</v>
      </c>
      <c r="G71" s="23">
        <v>453</v>
      </c>
      <c r="I71" s="22">
        <v>142</v>
      </c>
      <c r="J71" s="23">
        <v>660</v>
      </c>
    </row>
    <row r="72" spans="2:10" x14ac:dyDescent="0.2">
      <c r="B72">
        <v>70</v>
      </c>
      <c r="C72">
        <v>667</v>
      </c>
      <c r="D72">
        <f t="shared" si="1"/>
        <v>1</v>
      </c>
      <c r="F72" s="22">
        <v>132</v>
      </c>
      <c r="G72" s="23">
        <v>390</v>
      </c>
      <c r="I72" s="22">
        <v>143</v>
      </c>
      <c r="J72" s="23">
        <v>720</v>
      </c>
    </row>
    <row r="73" spans="2:10" x14ac:dyDescent="0.2">
      <c r="B73">
        <v>71</v>
      </c>
      <c r="C73">
        <v>516</v>
      </c>
      <c r="D73">
        <f t="shared" si="1"/>
        <v>1</v>
      </c>
      <c r="F73" s="22">
        <v>134</v>
      </c>
      <c r="G73" s="23">
        <v>471</v>
      </c>
      <c r="I73" s="22">
        <v>144</v>
      </c>
      <c r="J73" s="23">
        <v>577</v>
      </c>
    </row>
    <row r="74" spans="2:10" x14ac:dyDescent="0.2">
      <c r="B74">
        <v>72</v>
      </c>
      <c r="C74">
        <v>360</v>
      </c>
      <c r="D74">
        <f t="shared" si="1"/>
        <v>0</v>
      </c>
      <c r="F74" s="22">
        <v>135</v>
      </c>
      <c r="G74" s="23">
        <v>440</v>
      </c>
      <c r="I74" s="22">
        <v>145</v>
      </c>
      <c r="J74" s="23">
        <v>504</v>
      </c>
    </row>
    <row r="75" spans="2:10" x14ac:dyDescent="0.2">
      <c r="B75">
        <v>73</v>
      </c>
      <c r="C75">
        <v>427</v>
      </c>
      <c r="D75">
        <f t="shared" si="1"/>
        <v>0</v>
      </c>
      <c r="F75" s="22">
        <v>137</v>
      </c>
      <c r="G75" s="23">
        <v>318</v>
      </c>
      <c r="I75" s="22">
        <v>152</v>
      </c>
      <c r="J75" s="23">
        <v>866</v>
      </c>
    </row>
    <row r="76" spans="2:10" x14ac:dyDescent="0.2">
      <c r="B76">
        <v>74</v>
      </c>
      <c r="C76">
        <v>490</v>
      </c>
      <c r="D76">
        <f t="shared" si="1"/>
        <v>1</v>
      </c>
      <c r="F76" s="22">
        <v>140</v>
      </c>
      <c r="G76" s="23">
        <v>470</v>
      </c>
      <c r="I76" s="22">
        <v>153</v>
      </c>
      <c r="J76" s="23">
        <v>495</v>
      </c>
    </row>
    <row r="77" spans="2:10" x14ac:dyDescent="0.2">
      <c r="B77">
        <v>75</v>
      </c>
      <c r="C77">
        <v>379</v>
      </c>
      <c r="D77">
        <f t="shared" si="1"/>
        <v>0</v>
      </c>
      <c r="F77" s="22">
        <v>141</v>
      </c>
      <c r="G77" s="23">
        <v>0</v>
      </c>
      <c r="I77" s="22">
        <v>154</v>
      </c>
      <c r="J77" s="23">
        <v>564</v>
      </c>
    </row>
    <row r="78" spans="2:10" x14ac:dyDescent="0.2">
      <c r="B78">
        <v>76</v>
      </c>
      <c r="C78">
        <v>297</v>
      </c>
      <c r="D78">
        <f t="shared" si="1"/>
        <v>0</v>
      </c>
      <c r="F78" s="22">
        <v>146</v>
      </c>
      <c r="G78" s="23">
        <v>380</v>
      </c>
      <c r="I78" s="22">
        <v>157</v>
      </c>
      <c r="J78" s="23">
        <v>625</v>
      </c>
    </row>
    <row r="79" spans="2:10" x14ac:dyDescent="0.2">
      <c r="B79">
        <v>77</v>
      </c>
      <c r="C79">
        <v>283</v>
      </c>
      <c r="D79">
        <f t="shared" si="1"/>
        <v>0</v>
      </c>
      <c r="F79" s="22">
        <v>147</v>
      </c>
      <c r="G79" s="23">
        <v>180</v>
      </c>
      <c r="I79" s="22">
        <v>158</v>
      </c>
      <c r="J79" s="23">
        <v>680</v>
      </c>
    </row>
    <row r="80" spans="2:10" x14ac:dyDescent="0.2">
      <c r="B80">
        <v>78</v>
      </c>
      <c r="C80">
        <v>240</v>
      </c>
      <c r="D80">
        <f t="shared" si="1"/>
        <v>0</v>
      </c>
      <c r="F80" s="22">
        <v>148</v>
      </c>
      <c r="G80" s="23">
        <v>434</v>
      </c>
      <c r="I80" s="22">
        <v>159</v>
      </c>
      <c r="J80" s="23">
        <v>678</v>
      </c>
    </row>
    <row r="81" spans="2:10" x14ac:dyDescent="0.2">
      <c r="B81">
        <v>79</v>
      </c>
      <c r="C81">
        <v>0</v>
      </c>
      <c r="D81">
        <f t="shared" si="1"/>
        <v>0</v>
      </c>
      <c r="F81" s="22">
        <v>149</v>
      </c>
      <c r="G81" s="23">
        <v>0</v>
      </c>
      <c r="I81" s="22">
        <v>160</v>
      </c>
      <c r="J81" s="23">
        <v>576</v>
      </c>
    </row>
    <row r="82" spans="2:10" x14ac:dyDescent="0.2">
      <c r="B82">
        <v>80</v>
      </c>
      <c r="C82">
        <v>440</v>
      </c>
      <c r="D82">
        <f t="shared" si="1"/>
        <v>0</v>
      </c>
      <c r="F82" s="22">
        <v>150</v>
      </c>
      <c r="G82" s="23">
        <v>240</v>
      </c>
      <c r="I82" s="22">
        <v>161</v>
      </c>
      <c r="J82" s="23">
        <v>516</v>
      </c>
    </row>
    <row r="83" spans="2:10" x14ac:dyDescent="0.2">
      <c r="B83">
        <v>81</v>
      </c>
      <c r="C83">
        <v>509</v>
      </c>
      <c r="D83">
        <f t="shared" si="1"/>
        <v>1</v>
      </c>
      <c r="F83" s="22">
        <v>151</v>
      </c>
      <c r="G83" s="23">
        <v>440</v>
      </c>
      <c r="I83" s="22">
        <v>162</v>
      </c>
      <c r="J83" s="23">
        <v>726</v>
      </c>
    </row>
    <row r="84" spans="2:10" x14ac:dyDescent="0.2">
      <c r="B84">
        <v>82</v>
      </c>
      <c r="C84">
        <v>405</v>
      </c>
      <c r="D84">
        <f t="shared" si="1"/>
        <v>0</v>
      </c>
      <c r="F84" s="22">
        <v>155</v>
      </c>
      <c r="G84" s="23">
        <v>312</v>
      </c>
      <c r="I84" s="22">
        <v>163</v>
      </c>
      <c r="J84" s="23">
        <v>532</v>
      </c>
    </row>
    <row r="85" spans="2:10" x14ac:dyDescent="0.2">
      <c r="B85">
        <v>83</v>
      </c>
      <c r="C85">
        <v>758</v>
      </c>
      <c r="D85">
        <f t="shared" si="1"/>
        <v>1</v>
      </c>
      <c r="F85" s="22">
        <v>156</v>
      </c>
      <c r="G85" s="23">
        <v>0</v>
      </c>
      <c r="I85" s="22">
        <v>168</v>
      </c>
      <c r="J85" s="23">
        <v>789</v>
      </c>
    </row>
    <row r="86" spans="2:10" x14ac:dyDescent="0.2">
      <c r="B86">
        <v>84</v>
      </c>
      <c r="C86">
        <v>461</v>
      </c>
      <c r="D86">
        <f t="shared" si="1"/>
        <v>0</v>
      </c>
      <c r="F86" s="22">
        <v>164</v>
      </c>
      <c r="G86" s="23">
        <v>0</v>
      </c>
      <c r="I86" s="22">
        <v>170</v>
      </c>
      <c r="J86" s="23">
        <v>511</v>
      </c>
    </row>
    <row r="87" spans="2:10" x14ac:dyDescent="0.2">
      <c r="B87">
        <v>85</v>
      </c>
      <c r="C87">
        <v>400</v>
      </c>
      <c r="D87">
        <f t="shared" si="1"/>
        <v>0</v>
      </c>
      <c r="F87" s="22">
        <v>165</v>
      </c>
      <c r="G87" s="23">
        <v>216</v>
      </c>
      <c r="I87" s="22">
        <v>171</v>
      </c>
      <c r="J87" s="23">
        <v>660</v>
      </c>
    </row>
    <row r="88" spans="2:10" x14ac:dyDescent="0.2">
      <c r="B88">
        <v>86</v>
      </c>
      <c r="C88">
        <v>462</v>
      </c>
      <c r="D88">
        <f t="shared" si="1"/>
        <v>0</v>
      </c>
      <c r="F88" s="22">
        <v>166</v>
      </c>
      <c r="G88" s="23">
        <v>0</v>
      </c>
      <c r="I88" s="22">
        <v>172</v>
      </c>
      <c r="J88" s="23">
        <v>528</v>
      </c>
    </row>
    <row r="89" spans="2:10" x14ac:dyDescent="0.2">
      <c r="B89">
        <v>87</v>
      </c>
      <c r="C89">
        <v>400</v>
      </c>
      <c r="D89">
        <f t="shared" si="1"/>
        <v>0</v>
      </c>
      <c r="F89" s="22">
        <v>167</v>
      </c>
      <c r="G89" s="23">
        <v>303</v>
      </c>
      <c r="I89" s="22">
        <v>173</v>
      </c>
      <c r="J89" s="23">
        <v>504</v>
      </c>
    </row>
    <row r="90" spans="2:10" x14ac:dyDescent="0.2">
      <c r="B90">
        <v>88</v>
      </c>
      <c r="C90">
        <v>528</v>
      </c>
      <c r="D90">
        <f t="shared" si="1"/>
        <v>1</v>
      </c>
      <c r="F90" s="22">
        <v>169</v>
      </c>
      <c r="G90" s="23">
        <v>440</v>
      </c>
      <c r="I90" s="22">
        <v>174</v>
      </c>
      <c r="J90" s="23">
        <v>504</v>
      </c>
    </row>
    <row r="91" spans="2:10" x14ac:dyDescent="0.2">
      <c r="B91">
        <v>89</v>
      </c>
      <c r="C91">
        <v>0</v>
      </c>
      <c r="D91">
        <f t="shared" si="1"/>
        <v>0</v>
      </c>
      <c r="F91" s="22">
        <v>178</v>
      </c>
      <c r="G91" s="23">
        <v>451</v>
      </c>
      <c r="I91" s="22">
        <v>175</v>
      </c>
      <c r="J91" s="23">
        <v>616</v>
      </c>
    </row>
    <row r="92" spans="2:10" x14ac:dyDescent="0.2">
      <c r="B92">
        <v>90</v>
      </c>
      <c r="C92">
        <v>0</v>
      </c>
      <c r="D92">
        <f t="shared" si="1"/>
        <v>0</v>
      </c>
      <c r="F92" s="22">
        <v>181</v>
      </c>
      <c r="G92" s="23">
        <v>440</v>
      </c>
      <c r="I92" s="22">
        <v>176</v>
      </c>
      <c r="J92" s="23">
        <v>576</v>
      </c>
    </row>
    <row r="93" spans="2:10" x14ac:dyDescent="0.2">
      <c r="B93">
        <v>91</v>
      </c>
      <c r="C93">
        <v>420</v>
      </c>
      <c r="D93">
        <f t="shared" si="1"/>
        <v>0</v>
      </c>
      <c r="F93" s="22">
        <v>182</v>
      </c>
      <c r="G93" s="23">
        <v>216</v>
      </c>
      <c r="I93" s="22">
        <v>177</v>
      </c>
      <c r="J93" s="23">
        <v>521</v>
      </c>
    </row>
    <row r="94" spans="2:10" x14ac:dyDescent="0.2">
      <c r="B94">
        <v>92</v>
      </c>
      <c r="C94">
        <v>480</v>
      </c>
      <c r="D94">
        <f t="shared" si="1"/>
        <v>1</v>
      </c>
      <c r="F94" s="22">
        <v>183</v>
      </c>
      <c r="G94" s="23">
        <v>252</v>
      </c>
      <c r="I94" s="22">
        <v>179</v>
      </c>
      <c r="J94" s="23">
        <v>1166</v>
      </c>
    </row>
    <row r="95" spans="2:10" x14ac:dyDescent="0.2">
      <c r="B95">
        <v>93</v>
      </c>
      <c r="C95">
        <v>432</v>
      </c>
      <c r="D95">
        <f t="shared" si="1"/>
        <v>0</v>
      </c>
      <c r="F95" s="22">
        <v>188</v>
      </c>
      <c r="G95" s="23">
        <v>180</v>
      </c>
      <c r="I95" s="22">
        <v>180</v>
      </c>
      <c r="J95" s="23">
        <v>480</v>
      </c>
    </row>
    <row r="96" spans="2:10" x14ac:dyDescent="0.2">
      <c r="B96">
        <v>94</v>
      </c>
      <c r="C96">
        <v>506</v>
      </c>
      <c r="D96">
        <f t="shared" si="1"/>
        <v>1</v>
      </c>
      <c r="F96" s="22">
        <v>191</v>
      </c>
      <c r="G96" s="23">
        <v>440</v>
      </c>
      <c r="I96" s="22">
        <v>184</v>
      </c>
      <c r="J96" s="23">
        <v>484</v>
      </c>
    </row>
    <row r="97" spans="2:10" x14ac:dyDescent="0.2">
      <c r="B97">
        <v>95</v>
      </c>
      <c r="C97">
        <v>684</v>
      </c>
      <c r="D97">
        <f t="shared" si="1"/>
        <v>1</v>
      </c>
      <c r="F97" s="22">
        <v>194</v>
      </c>
      <c r="G97" s="23">
        <v>380</v>
      </c>
      <c r="I97" s="22">
        <v>185</v>
      </c>
      <c r="J97" s="23">
        <v>576</v>
      </c>
    </row>
    <row r="98" spans="2:10" x14ac:dyDescent="0.2">
      <c r="B98">
        <v>96</v>
      </c>
      <c r="C98">
        <v>420</v>
      </c>
      <c r="D98">
        <f t="shared" si="1"/>
        <v>0</v>
      </c>
      <c r="F98" s="22">
        <v>195</v>
      </c>
      <c r="G98" s="23">
        <v>352</v>
      </c>
      <c r="I98" s="22">
        <v>186</v>
      </c>
      <c r="J98" s="23">
        <v>840</v>
      </c>
    </row>
    <row r="99" spans="2:10" x14ac:dyDescent="0.2">
      <c r="B99">
        <v>97</v>
      </c>
      <c r="C99">
        <v>472</v>
      </c>
      <c r="D99">
        <f t="shared" si="1"/>
        <v>0</v>
      </c>
      <c r="F99" s="22">
        <v>196</v>
      </c>
      <c r="G99" s="23">
        <v>440</v>
      </c>
      <c r="I99" s="22">
        <v>187</v>
      </c>
      <c r="J99" s="23">
        <v>497</v>
      </c>
    </row>
    <row r="100" spans="2:10" x14ac:dyDescent="0.2">
      <c r="B100">
        <v>98</v>
      </c>
      <c r="C100">
        <v>432</v>
      </c>
      <c r="D100">
        <f t="shared" si="1"/>
        <v>0</v>
      </c>
      <c r="F100" s="22">
        <v>199</v>
      </c>
      <c r="G100" s="23">
        <v>0</v>
      </c>
      <c r="I100" s="22">
        <v>189</v>
      </c>
      <c r="J100" s="23">
        <v>528</v>
      </c>
    </row>
    <row r="101" spans="2:10" x14ac:dyDescent="0.2">
      <c r="B101">
        <v>99</v>
      </c>
      <c r="C101">
        <v>366</v>
      </c>
      <c r="D101">
        <f t="shared" si="1"/>
        <v>0</v>
      </c>
      <c r="F101" s="22">
        <v>201</v>
      </c>
      <c r="G101" s="23">
        <v>440</v>
      </c>
      <c r="I101" s="22">
        <v>190</v>
      </c>
      <c r="J101" s="23">
        <v>682</v>
      </c>
    </row>
    <row r="102" spans="2:10" x14ac:dyDescent="0.2">
      <c r="B102">
        <v>100</v>
      </c>
      <c r="C102">
        <v>0</v>
      </c>
      <c r="D102">
        <f t="shared" si="1"/>
        <v>0</v>
      </c>
      <c r="F102" s="22">
        <v>202</v>
      </c>
      <c r="G102" s="23">
        <v>473</v>
      </c>
      <c r="I102" s="22">
        <v>192</v>
      </c>
      <c r="J102" s="23">
        <v>484</v>
      </c>
    </row>
    <row r="103" spans="2:10" x14ac:dyDescent="0.2">
      <c r="B103">
        <v>101</v>
      </c>
      <c r="C103">
        <v>480</v>
      </c>
      <c r="D103">
        <f t="shared" si="1"/>
        <v>1</v>
      </c>
      <c r="F103" s="22">
        <v>203</v>
      </c>
      <c r="G103" s="23">
        <v>398</v>
      </c>
      <c r="I103" s="22">
        <v>193</v>
      </c>
      <c r="J103" s="23">
        <v>666</v>
      </c>
    </row>
    <row r="104" spans="2:10" x14ac:dyDescent="0.2">
      <c r="B104">
        <v>102</v>
      </c>
      <c r="C104">
        <v>476</v>
      </c>
      <c r="D104">
        <f t="shared" si="1"/>
        <v>1</v>
      </c>
      <c r="F104" s="22">
        <v>204</v>
      </c>
      <c r="G104" s="23">
        <v>420</v>
      </c>
      <c r="I104" s="22">
        <v>197</v>
      </c>
      <c r="J104" s="23">
        <v>786</v>
      </c>
    </row>
    <row r="105" spans="2:10" x14ac:dyDescent="0.2">
      <c r="B105">
        <v>103</v>
      </c>
      <c r="C105">
        <v>410</v>
      </c>
      <c r="D105">
        <f t="shared" si="1"/>
        <v>0</v>
      </c>
      <c r="F105" s="22">
        <v>205</v>
      </c>
      <c r="G105" s="23">
        <v>240</v>
      </c>
      <c r="I105" s="22">
        <v>198</v>
      </c>
      <c r="J105" s="23">
        <v>795</v>
      </c>
    </row>
    <row r="106" spans="2:10" x14ac:dyDescent="0.2">
      <c r="B106">
        <v>104</v>
      </c>
      <c r="C106">
        <v>740</v>
      </c>
      <c r="D106">
        <f t="shared" si="1"/>
        <v>1</v>
      </c>
      <c r="F106" s="22">
        <v>207</v>
      </c>
      <c r="G106" s="23">
        <v>349</v>
      </c>
      <c r="I106" s="22">
        <v>200</v>
      </c>
      <c r="J106" s="23">
        <v>856</v>
      </c>
    </row>
    <row r="107" spans="2:10" x14ac:dyDescent="0.2">
      <c r="B107">
        <v>105</v>
      </c>
      <c r="C107">
        <v>240</v>
      </c>
      <c r="D107">
        <f t="shared" si="1"/>
        <v>0</v>
      </c>
      <c r="F107" s="22">
        <v>208</v>
      </c>
      <c r="G107" s="23">
        <v>312</v>
      </c>
      <c r="I107" s="22">
        <v>206</v>
      </c>
      <c r="J107" s="23">
        <v>500</v>
      </c>
    </row>
    <row r="108" spans="2:10" x14ac:dyDescent="0.2">
      <c r="B108">
        <v>106</v>
      </c>
      <c r="C108">
        <v>648</v>
      </c>
      <c r="D108">
        <f t="shared" si="1"/>
        <v>1</v>
      </c>
      <c r="F108" s="22">
        <v>209</v>
      </c>
      <c r="G108" s="23">
        <v>454</v>
      </c>
      <c r="I108" s="22">
        <v>210</v>
      </c>
      <c r="J108" s="23">
        <v>504</v>
      </c>
    </row>
    <row r="109" spans="2:10" x14ac:dyDescent="0.2">
      <c r="B109">
        <v>107</v>
      </c>
      <c r="C109">
        <v>273</v>
      </c>
      <c r="D109">
        <f t="shared" si="1"/>
        <v>0</v>
      </c>
      <c r="F109" s="22">
        <v>211</v>
      </c>
      <c r="G109" s="23">
        <v>0</v>
      </c>
      <c r="I109" s="22">
        <v>213</v>
      </c>
      <c r="J109" s="23">
        <v>644</v>
      </c>
    </row>
    <row r="110" spans="2:10" x14ac:dyDescent="0.2">
      <c r="B110">
        <v>108</v>
      </c>
      <c r="C110">
        <v>250</v>
      </c>
      <c r="D110">
        <f t="shared" si="1"/>
        <v>0</v>
      </c>
      <c r="F110" s="22">
        <v>212</v>
      </c>
      <c r="G110" s="23">
        <v>460</v>
      </c>
      <c r="I110" s="22">
        <v>214</v>
      </c>
      <c r="J110" s="23">
        <v>576</v>
      </c>
    </row>
    <row r="111" spans="2:10" x14ac:dyDescent="0.2">
      <c r="B111">
        <v>109</v>
      </c>
      <c r="C111">
        <v>0</v>
      </c>
      <c r="D111">
        <f t="shared" si="1"/>
        <v>0</v>
      </c>
      <c r="F111" s="22">
        <v>215</v>
      </c>
      <c r="G111" s="23">
        <v>299</v>
      </c>
      <c r="I111" s="22">
        <v>217</v>
      </c>
      <c r="J111" s="23">
        <v>484</v>
      </c>
    </row>
    <row r="112" spans="2:10" x14ac:dyDescent="0.2">
      <c r="B112">
        <v>110</v>
      </c>
      <c r="C112">
        <v>546</v>
      </c>
      <c r="D112">
        <f t="shared" si="1"/>
        <v>1</v>
      </c>
      <c r="F112" s="22">
        <v>216</v>
      </c>
      <c r="G112" s="23">
        <v>447</v>
      </c>
      <c r="I112" s="22">
        <v>221</v>
      </c>
      <c r="J112" s="23">
        <v>675</v>
      </c>
    </row>
    <row r="113" spans="2:10" x14ac:dyDescent="0.2">
      <c r="B113">
        <v>111</v>
      </c>
      <c r="C113">
        <v>325</v>
      </c>
      <c r="D113">
        <f t="shared" si="1"/>
        <v>0</v>
      </c>
      <c r="F113" s="22">
        <v>218</v>
      </c>
      <c r="G113" s="23">
        <v>210</v>
      </c>
      <c r="I113" s="22">
        <v>224</v>
      </c>
      <c r="J113" s="23">
        <v>576</v>
      </c>
    </row>
    <row r="114" spans="2:10" x14ac:dyDescent="0.2">
      <c r="B114">
        <v>112</v>
      </c>
      <c r="C114">
        <v>400</v>
      </c>
      <c r="D114">
        <f t="shared" si="1"/>
        <v>0</v>
      </c>
      <c r="F114" s="22">
        <v>219</v>
      </c>
      <c r="G114" s="23">
        <v>431</v>
      </c>
      <c r="I114" s="22">
        <v>225</v>
      </c>
      <c r="J114" s="23">
        <v>968</v>
      </c>
    </row>
    <row r="115" spans="2:10" x14ac:dyDescent="0.2">
      <c r="B115">
        <v>113</v>
      </c>
      <c r="C115">
        <v>792</v>
      </c>
      <c r="D115">
        <f t="shared" si="1"/>
        <v>1</v>
      </c>
      <c r="F115" s="22">
        <v>220</v>
      </c>
      <c r="G115" s="23">
        <v>438</v>
      </c>
      <c r="I115" s="22">
        <v>227</v>
      </c>
      <c r="J115" s="23">
        <v>721</v>
      </c>
    </row>
    <row r="116" spans="2:10" x14ac:dyDescent="0.2">
      <c r="B116">
        <v>114</v>
      </c>
      <c r="C116">
        <v>450</v>
      </c>
      <c r="D116">
        <f t="shared" si="1"/>
        <v>0</v>
      </c>
      <c r="F116" s="22">
        <v>222</v>
      </c>
      <c r="G116" s="23">
        <v>390</v>
      </c>
      <c r="I116" s="22">
        <v>232</v>
      </c>
      <c r="J116" s="23">
        <v>810</v>
      </c>
    </row>
    <row r="117" spans="2:10" x14ac:dyDescent="0.2">
      <c r="B117">
        <v>115</v>
      </c>
      <c r="C117">
        <v>180</v>
      </c>
      <c r="D117">
        <f t="shared" si="1"/>
        <v>0</v>
      </c>
      <c r="F117" s="22">
        <v>223</v>
      </c>
      <c r="G117" s="23">
        <v>434</v>
      </c>
      <c r="I117" s="22">
        <v>237</v>
      </c>
      <c r="J117" s="23">
        <v>494</v>
      </c>
    </row>
    <row r="118" spans="2:10" x14ac:dyDescent="0.2">
      <c r="B118">
        <v>116</v>
      </c>
      <c r="C118">
        <v>440</v>
      </c>
      <c r="D118">
        <f t="shared" si="1"/>
        <v>0</v>
      </c>
      <c r="F118" s="22">
        <v>226</v>
      </c>
      <c r="G118" s="23">
        <v>280</v>
      </c>
      <c r="I118" s="22">
        <v>239</v>
      </c>
      <c r="J118" s="23">
        <v>818</v>
      </c>
    </row>
    <row r="119" spans="2:10" x14ac:dyDescent="0.2">
      <c r="B119">
        <v>117</v>
      </c>
      <c r="C119">
        <v>288</v>
      </c>
      <c r="D119">
        <f t="shared" si="1"/>
        <v>0</v>
      </c>
      <c r="F119" s="22">
        <v>228</v>
      </c>
      <c r="G119" s="23">
        <v>280</v>
      </c>
      <c r="I119" s="22">
        <v>241</v>
      </c>
      <c r="J119" s="23">
        <v>750</v>
      </c>
    </row>
    <row r="120" spans="2:10" x14ac:dyDescent="0.2">
      <c r="B120">
        <v>118</v>
      </c>
      <c r="C120">
        <v>430</v>
      </c>
      <c r="D120">
        <f t="shared" si="1"/>
        <v>0</v>
      </c>
      <c r="F120" s="22">
        <v>229</v>
      </c>
      <c r="G120" s="23">
        <v>336</v>
      </c>
      <c r="I120" s="22">
        <v>246</v>
      </c>
      <c r="J120" s="23">
        <v>604</v>
      </c>
    </row>
    <row r="121" spans="2:10" x14ac:dyDescent="0.2">
      <c r="B121">
        <v>119</v>
      </c>
      <c r="C121">
        <v>594</v>
      </c>
      <c r="D121">
        <f t="shared" si="1"/>
        <v>1</v>
      </c>
      <c r="F121" s="22">
        <v>230</v>
      </c>
      <c r="G121" s="23">
        <v>430</v>
      </c>
      <c r="I121" s="22">
        <v>249</v>
      </c>
      <c r="J121" s="23">
        <v>500</v>
      </c>
    </row>
    <row r="122" spans="2:10" x14ac:dyDescent="0.2">
      <c r="B122">
        <v>120</v>
      </c>
      <c r="C122">
        <v>390</v>
      </c>
      <c r="D122">
        <f t="shared" si="1"/>
        <v>0</v>
      </c>
      <c r="F122" s="22">
        <v>231</v>
      </c>
      <c r="G122" s="23">
        <v>312</v>
      </c>
      <c r="I122" s="22">
        <v>252</v>
      </c>
      <c r="J122" s="23">
        <v>538</v>
      </c>
    </row>
    <row r="123" spans="2:10" x14ac:dyDescent="0.2">
      <c r="B123">
        <v>121</v>
      </c>
      <c r="C123">
        <v>540</v>
      </c>
      <c r="D123">
        <f t="shared" si="1"/>
        <v>1</v>
      </c>
      <c r="F123" s="22">
        <v>233</v>
      </c>
      <c r="G123" s="23">
        <v>288</v>
      </c>
      <c r="I123" s="22">
        <v>253</v>
      </c>
      <c r="J123" s="23">
        <v>520</v>
      </c>
    </row>
    <row r="124" spans="2:10" x14ac:dyDescent="0.2">
      <c r="B124">
        <v>122</v>
      </c>
      <c r="C124">
        <v>264</v>
      </c>
      <c r="D124">
        <f t="shared" si="1"/>
        <v>0</v>
      </c>
      <c r="F124" s="22">
        <v>234</v>
      </c>
      <c r="G124" s="23">
        <v>308</v>
      </c>
      <c r="I124" s="22">
        <v>257</v>
      </c>
      <c r="J124" s="23">
        <v>673</v>
      </c>
    </row>
    <row r="125" spans="2:10" x14ac:dyDescent="0.2">
      <c r="B125">
        <v>123</v>
      </c>
      <c r="C125">
        <v>288</v>
      </c>
      <c r="D125">
        <f t="shared" si="1"/>
        <v>0</v>
      </c>
      <c r="F125" s="22">
        <v>235</v>
      </c>
      <c r="G125" s="23">
        <v>440</v>
      </c>
      <c r="I125" s="22">
        <v>258</v>
      </c>
      <c r="J125" s="23">
        <v>660</v>
      </c>
    </row>
    <row r="126" spans="2:10" x14ac:dyDescent="0.2">
      <c r="B126">
        <v>124</v>
      </c>
      <c r="C126">
        <v>530</v>
      </c>
      <c r="D126">
        <f t="shared" si="1"/>
        <v>1</v>
      </c>
      <c r="F126" s="22">
        <v>236</v>
      </c>
      <c r="G126" s="23">
        <v>264</v>
      </c>
      <c r="I126" s="22">
        <v>259</v>
      </c>
      <c r="J126" s="23">
        <v>564</v>
      </c>
    </row>
    <row r="127" spans="2:10" x14ac:dyDescent="0.2">
      <c r="B127">
        <v>125</v>
      </c>
      <c r="C127">
        <v>435</v>
      </c>
      <c r="D127">
        <f t="shared" si="1"/>
        <v>0</v>
      </c>
      <c r="F127" s="22">
        <v>238</v>
      </c>
      <c r="G127" s="23">
        <v>457</v>
      </c>
      <c r="I127" s="22">
        <v>261</v>
      </c>
      <c r="J127" s="23">
        <v>884</v>
      </c>
    </row>
    <row r="128" spans="2:10" x14ac:dyDescent="0.2">
      <c r="B128">
        <v>126</v>
      </c>
      <c r="C128">
        <v>0</v>
      </c>
      <c r="D128">
        <f t="shared" si="1"/>
        <v>0</v>
      </c>
      <c r="F128" s="22">
        <v>240</v>
      </c>
      <c r="G128" s="23">
        <v>220</v>
      </c>
      <c r="I128" s="22">
        <v>262</v>
      </c>
      <c r="J128" s="23">
        <v>868</v>
      </c>
    </row>
    <row r="129" spans="2:10" x14ac:dyDescent="0.2">
      <c r="B129">
        <v>127</v>
      </c>
      <c r="C129">
        <v>440</v>
      </c>
      <c r="D129">
        <f t="shared" si="1"/>
        <v>0</v>
      </c>
      <c r="F129" s="22">
        <v>242</v>
      </c>
      <c r="G129" s="23">
        <v>0</v>
      </c>
      <c r="I129" s="22">
        <v>263</v>
      </c>
      <c r="J129" s="23">
        <v>492</v>
      </c>
    </row>
    <row r="130" spans="2:10" x14ac:dyDescent="0.2">
      <c r="B130">
        <v>128</v>
      </c>
      <c r="C130">
        <v>0</v>
      </c>
      <c r="D130">
        <f t="shared" si="1"/>
        <v>0</v>
      </c>
      <c r="F130" s="22">
        <v>243</v>
      </c>
      <c r="G130" s="23">
        <v>352</v>
      </c>
      <c r="I130" s="22">
        <v>264</v>
      </c>
      <c r="J130" s="23">
        <v>484</v>
      </c>
    </row>
    <row r="131" spans="2:10" x14ac:dyDescent="0.2">
      <c r="B131">
        <v>129</v>
      </c>
      <c r="C131">
        <v>453</v>
      </c>
      <c r="D131">
        <f t="shared" si="1"/>
        <v>0</v>
      </c>
      <c r="F131" s="22">
        <v>244</v>
      </c>
      <c r="G131" s="23">
        <v>288</v>
      </c>
      <c r="I131" s="22">
        <v>265</v>
      </c>
      <c r="J131" s="23">
        <v>504</v>
      </c>
    </row>
    <row r="132" spans="2:10" x14ac:dyDescent="0.2">
      <c r="B132">
        <v>130</v>
      </c>
      <c r="C132">
        <v>750</v>
      </c>
      <c r="D132">
        <f t="shared" ref="D132:D195" si="2">IF(C132&lt;AVERAGE(C132:C1592), 0,1)</f>
        <v>1</v>
      </c>
      <c r="F132" s="22">
        <v>245</v>
      </c>
      <c r="G132" s="23">
        <v>463</v>
      </c>
      <c r="I132" s="22">
        <v>266</v>
      </c>
      <c r="J132" s="23">
        <v>576</v>
      </c>
    </row>
    <row r="133" spans="2:10" x14ac:dyDescent="0.2">
      <c r="B133">
        <v>131</v>
      </c>
      <c r="C133">
        <v>487</v>
      </c>
      <c r="D133">
        <f t="shared" si="2"/>
        <v>1</v>
      </c>
      <c r="F133" s="22">
        <v>247</v>
      </c>
      <c r="G133" s="23">
        <v>440</v>
      </c>
      <c r="I133" s="22">
        <v>269</v>
      </c>
      <c r="J133" s="23">
        <v>924</v>
      </c>
    </row>
    <row r="134" spans="2:10" x14ac:dyDescent="0.2">
      <c r="B134">
        <v>132</v>
      </c>
      <c r="C134">
        <v>390</v>
      </c>
      <c r="D134">
        <f t="shared" si="2"/>
        <v>0</v>
      </c>
      <c r="F134" s="22">
        <v>248</v>
      </c>
      <c r="G134" s="23">
        <v>451</v>
      </c>
      <c r="I134" s="22">
        <v>270</v>
      </c>
      <c r="J134" s="23">
        <v>504</v>
      </c>
    </row>
    <row r="135" spans="2:10" x14ac:dyDescent="0.2">
      <c r="B135">
        <v>133</v>
      </c>
      <c r="C135">
        <v>624</v>
      </c>
      <c r="D135">
        <f t="shared" si="2"/>
        <v>1</v>
      </c>
      <c r="F135" s="22">
        <v>250</v>
      </c>
      <c r="G135" s="23">
        <v>389</v>
      </c>
      <c r="I135" s="22">
        <v>271</v>
      </c>
      <c r="J135" s="23">
        <v>1053</v>
      </c>
    </row>
    <row r="136" spans="2:10" x14ac:dyDescent="0.2">
      <c r="B136">
        <v>134</v>
      </c>
      <c r="C136">
        <v>471</v>
      </c>
      <c r="D136">
        <f t="shared" si="2"/>
        <v>0</v>
      </c>
      <c r="F136" s="22">
        <v>251</v>
      </c>
      <c r="G136" s="23">
        <v>0</v>
      </c>
      <c r="I136" s="22">
        <v>273</v>
      </c>
      <c r="J136" s="23">
        <v>671</v>
      </c>
    </row>
    <row r="137" spans="2:10" x14ac:dyDescent="0.2">
      <c r="B137">
        <v>135</v>
      </c>
      <c r="C137">
        <v>440</v>
      </c>
      <c r="D137">
        <f t="shared" si="2"/>
        <v>0</v>
      </c>
      <c r="F137" s="22">
        <v>254</v>
      </c>
      <c r="G137" s="23">
        <v>309</v>
      </c>
      <c r="I137" s="22">
        <v>276</v>
      </c>
      <c r="J137" s="23">
        <v>672</v>
      </c>
    </row>
    <row r="138" spans="2:10" x14ac:dyDescent="0.2">
      <c r="B138">
        <v>136</v>
      </c>
      <c r="C138">
        <v>530</v>
      </c>
      <c r="D138">
        <f t="shared" si="2"/>
        <v>1</v>
      </c>
      <c r="F138" s="22">
        <v>255</v>
      </c>
      <c r="G138" s="23">
        <v>294</v>
      </c>
      <c r="I138" s="22">
        <v>277</v>
      </c>
      <c r="J138" s="23">
        <v>573</v>
      </c>
    </row>
    <row r="139" spans="2:10" x14ac:dyDescent="0.2">
      <c r="B139">
        <v>137</v>
      </c>
      <c r="C139">
        <v>318</v>
      </c>
      <c r="D139">
        <f t="shared" si="2"/>
        <v>0</v>
      </c>
      <c r="F139" s="22">
        <v>256</v>
      </c>
      <c r="G139" s="23">
        <v>429</v>
      </c>
      <c r="I139" s="22">
        <v>279</v>
      </c>
      <c r="J139" s="23">
        <v>732</v>
      </c>
    </row>
    <row r="140" spans="2:10" x14ac:dyDescent="0.2">
      <c r="B140">
        <v>138</v>
      </c>
      <c r="C140">
        <v>766</v>
      </c>
      <c r="D140">
        <f t="shared" si="2"/>
        <v>1</v>
      </c>
      <c r="F140" s="22">
        <v>260</v>
      </c>
      <c r="G140" s="23">
        <v>308</v>
      </c>
      <c r="I140" s="22">
        <v>280</v>
      </c>
      <c r="J140" s="23">
        <v>505</v>
      </c>
    </row>
    <row r="141" spans="2:10" x14ac:dyDescent="0.2">
      <c r="B141">
        <v>139</v>
      </c>
      <c r="C141">
        <v>660</v>
      </c>
      <c r="D141">
        <f t="shared" si="2"/>
        <v>1</v>
      </c>
      <c r="F141" s="22">
        <v>267</v>
      </c>
      <c r="G141" s="23">
        <v>413</v>
      </c>
      <c r="I141" s="22">
        <v>281</v>
      </c>
      <c r="J141" s="23">
        <v>575</v>
      </c>
    </row>
    <row r="142" spans="2:10" x14ac:dyDescent="0.2">
      <c r="B142">
        <v>140</v>
      </c>
      <c r="C142">
        <v>470</v>
      </c>
      <c r="D142">
        <f t="shared" si="2"/>
        <v>0</v>
      </c>
      <c r="F142" s="22">
        <v>268</v>
      </c>
      <c r="G142" s="23">
        <v>240</v>
      </c>
      <c r="I142" s="22">
        <v>282</v>
      </c>
      <c r="J142" s="23">
        <v>572</v>
      </c>
    </row>
    <row r="143" spans="2:10" x14ac:dyDescent="0.2">
      <c r="B143">
        <v>141</v>
      </c>
      <c r="C143">
        <v>0</v>
      </c>
      <c r="D143">
        <f t="shared" si="2"/>
        <v>0</v>
      </c>
      <c r="F143" s="22">
        <v>272</v>
      </c>
      <c r="G143" s="23">
        <v>439</v>
      </c>
      <c r="I143" s="22">
        <v>283</v>
      </c>
      <c r="J143" s="23">
        <v>626</v>
      </c>
    </row>
    <row r="144" spans="2:10" x14ac:dyDescent="0.2">
      <c r="B144">
        <v>142</v>
      </c>
      <c r="C144">
        <v>660</v>
      </c>
      <c r="D144">
        <f t="shared" si="2"/>
        <v>1</v>
      </c>
      <c r="F144" s="22">
        <v>274</v>
      </c>
      <c r="G144" s="23">
        <v>338</v>
      </c>
      <c r="I144" s="22">
        <v>284</v>
      </c>
      <c r="J144" s="23">
        <v>898</v>
      </c>
    </row>
    <row r="145" spans="2:10" x14ac:dyDescent="0.2">
      <c r="B145">
        <v>143</v>
      </c>
      <c r="C145">
        <v>720</v>
      </c>
      <c r="D145">
        <f t="shared" si="2"/>
        <v>1</v>
      </c>
      <c r="F145" s="22">
        <v>275</v>
      </c>
      <c r="G145" s="23">
        <v>264</v>
      </c>
      <c r="I145" s="22">
        <v>285</v>
      </c>
      <c r="J145" s="23">
        <v>529</v>
      </c>
    </row>
    <row r="146" spans="2:10" x14ac:dyDescent="0.2">
      <c r="B146">
        <v>144</v>
      </c>
      <c r="C146">
        <v>577</v>
      </c>
      <c r="D146">
        <f t="shared" si="2"/>
        <v>1</v>
      </c>
      <c r="F146" s="22">
        <v>278</v>
      </c>
      <c r="G146" s="23">
        <v>400</v>
      </c>
      <c r="I146" s="22">
        <v>286</v>
      </c>
      <c r="J146" s="23">
        <v>528</v>
      </c>
    </row>
    <row r="147" spans="2:10" x14ac:dyDescent="0.2">
      <c r="B147">
        <v>145</v>
      </c>
      <c r="C147">
        <v>504</v>
      </c>
      <c r="D147">
        <f t="shared" si="2"/>
        <v>1</v>
      </c>
      <c r="F147" s="22">
        <v>287</v>
      </c>
      <c r="G147" s="23">
        <v>440</v>
      </c>
      <c r="I147" s="22">
        <v>291</v>
      </c>
      <c r="J147" s="23">
        <v>685</v>
      </c>
    </row>
    <row r="148" spans="2:10" x14ac:dyDescent="0.2">
      <c r="B148">
        <v>146</v>
      </c>
      <c r="C148">
        <v>380</v>
      </c>
      <c r="D148">
        <f t="shared" si="2"/>
        <v>0</v>
      </c>
      <c r="F148" s="22">
        <v>288</v>
      </c>
      <c r="G148" s="23">
        <v>0</v>
      </c>
      <c r="I148" s="22">
        <v>294</v>
      </c>
      <c r="J148" s="23">
        <v>539</v>
      </c>
    </row>
    <row r="149" spans="2:10" x14ac:dyDescent="0.2">
      <c r="B149">
        <v>147</v>
      </c>
      <c r="C149">
        <v>180</v>
      </c>
      <c r="D149">
        <f t="shared" si="2"/>
        <v>0</v>
      </c>
      <c r="F149" s="22">
        <v>289</v>
      </c>
      <c r="G149" s="23">
        <v>280</v>
      </c>
      <c r="I149" s="22">
        <v>296</v>
      </c>
      <c r="J149" s="23">
        <v>588</v>
      </c>
    </row>
    <row r="150" spans="2:10" x14ac:dyDescent="0.2">
      <c r="B150">
        <v>148</v>
      </c>
      <c r="C150">
        <v>434</v>
      </c>
      <c r="D150">
        <f t="shared" si="2"/>
        <v>0</v>
      </c>
      <c r="F150" s="22">
        <v>290</v>
      </c>
      <c r="G150" s="23">
        <v>384</v>
      </c>
      <c r="I150" s="22">
        <v>298</v>
      </c>
      <c r="J150" s="23">
        <v>576</v>
      </c>
    </row>
    <row r="151" spans="2:10" x14ac:dyDescent="0.2">
      <c r="B151">
        <v>149</v>
      </c>
      <c r="C151">
        <v>0</v>
      </c>
      <c r="D151">
        <f t="shared" si="2"/>
        <v>0</v>
      </c>
      <c r="F151" s="22">
        <v>292</v>
      </c>
      <c r="G151" s="23">
        <v>0</v>
      </c>
      <c r="I151" s="22">
        <v>299</v>
      </c>
      <c r="J151" s="23">
        <v>539</v>
      </c>
    </row>
    <row r="152" spans="2:10" x14ac:dyDescent="0.2">
      <c r="B152">
        <v>150</v>
      </c>
      <c r="C152">
        <v>240</v>
      </c>
      <c r="D152">
        <f t="shared" si="2"/>
        <v>0</v>
      </c>
      <c r="F152" s="22">
        <v>293</v>
      </c>
      <c r="G152" s="23">
        <v>281</v>
      </c>
      <c r="I152" s="22">
        <v>302</v>
      </c>
      <c r="J152" s="23">
        <v>683</v>
      </c>
    </row>
    <row r="153" spans="2:10" x14ac:dyDescent="0.2">
      <c r="B153">
        <v>151</v>
      </c>
      <c r="C153">
        <v>440</v>
      </c>
      <c r="D153">
        <f t="shared" si="2"/>
        <v>0</v>
      </c>
      <c r="F153" s="22">
        <v>295</v>
      </c>
      <c r="G153" s="23">
        <v>418</v>
      </c>
      <c r="I153" s="22">
        <v>303</v>
      </c>
      <c r="J153" s="23">
        <v>843</v>
      </c>
    </row>
    <row r="154" spans="2:10" x14ac:dyDescent="0.2">
      <c r="B154">
        <v>152</v>
      </c>
      <c r="C154">
        <v>866</v>
      </c>
      <c r="D154">
        <f t="shared" si="2"/>
        <v>1</v>
      </c>
      <c r="F154" s="22">
        <v>297</v>
      </c>
      <c r="G154" s="23">
        <v>282</v>
      </c>
      <c r="I154" s="22">
        <v>304</v>
      </c>
      <c r="J154" s="23">
        <v>552</v>
      </c>
    </row>
    <row r="155" spans="2:10" x14ac:dyDescent="0.2">
      <c r="B155">
        <v>153</v>
      </c>
      <c r="C155">
        <v>495</v>
      </c>
      <c r="D155">
        <f t="shared" si="2"/>
        <v>1</v>
      </c>
      <c r="F155" s="22">
        <v>300</v>
      </c>
      <c r="G155" s="23">
        <v>300</v>
      </c>
      <c r="I155" s="22">
        <v>305</v>
      </c>
      <c r="J155" s="23">
        <v>870</v>
      </c>
    </row>
    <row r="156" spans="2:10" x14ac:dyDescent="0.2">
      <c r="B156">
        <v>154</v>
      </c>
      <c r="C156">
        <v>564</v>
      </c>
      <c r="D156">
        <f t="shared" si="2"/>
        <v>1</v>
      </c>
      <c r="F156" s="22">
        <v>301</v>
      </c>
      <c r="G156" s="23">
        <v>375</v>
      </c>
      <c r="I156" s="22">
        <v>306</v>
      </c>
      <c r="J156" s="23">
        <v>888</v>
      </c>
    </row>
    <row r="157" spans="2:10" x14ac:dyDescent="0.2">
      <c r="B157">
        <v>155</v>
      </c>
      <c r="C157">
        <v>312</v>
      </c>
      <c r="D157">
        <f t="shared" si="2"/>
        <v>0</v>
      </c>
      <c r="F157" s="22">
        <v>308</v>
      </c>
      <c r="G157" s="23">
        <v>0</v>
      </c>
      <c r="I157" s="22">
        <v>307</v>
      </c>
      <c r="J157" s="23">
        <v>746</v>
      </c>
    </row>
    <row r="158" spans="2:10" x14ac:dyDescent="0.2">
      <c r="B158">
        <v>156</v>
      </c>
      <c r="C158">
        <v>0</v>
      </c>
      <c r="D158">
        <f t="shared" si="2"/>
        <v>0</v>
      </c>
      <c r="F158" s="22">
        <v>311</v>
      </c>
      <c r="G158" s="23">
        <v>420</v>
      </c>
      <c r="I158" s="22">
        <v>309</v>
      </c>
      <c r="J158" s="23">
        <v>539</v>
      </c>
    </row>
    <row r="159" spans="2:10" x14ac:dyDescent="0.2">
      <c r="B159">
        <v>157</v>
      </c>
      <c r="C159">
        <v>625</v>
      </c>
      <c r="D159">
        <f t="shared" si="2"/>
        <v>1</v>
      </c>
      <c r="F159" s="22">
        <v>312</v>
      </c>
      <c r="G159" s="23">
        <v>240</v>
      </c>
      <c r="I159" s="22">
        <v>310</v>
      </c>
      <c r="J159" s="23">
        <v>708</v>
      </c>
    </row>
    <row r="160" spans="2:10" x14ac:dyDescent="0.2">
      <c r="B160">
        <v>158</v>
      </c>
      <c r="C160">
        <v>680</v>
      </c>
      <c r="D160">
        <f t="shared" si="2"/>
        <v>1</v>
      </c>
      <c r="F160" s="22">
        <v>313</v>
      </c>
      <c r="G160" s="23">
        <v>410</v>
      </c>
      <c r="I160" s="22">
        <v>314</v>
      </c>
      <c r="J160" s="23">
        <v>513</v>
      </c>
    </row>
    <row r="161" spans="2:10" x14ac:dyDescent="0.2">
      <c r="B161">
        <v>159</v>
      </c>
      <c r="C161">
        <v>678</v>
      </c>
      <c r="D161">
        <f t="shared" si="2"/>
        <v>1</v>
      </c>
      <c r="F161" s="22">
        <v>316</v>
      </c>
      <c r="G161" s="23">
        <v>432</v>
      </c>
      <c r="I161" s="22">
        <v>315</v>
      </c>
      <c r="J161" s="23">
        <v>546</v>
      </c>
    </row>
    <row r="162" spans="2:10" x14ac:dyDescent="0.2">
      <c r="B162">
        <v>160</v>
      </c>
      <c r="C162">
        <v>576</v>
      </c>
      <c r="D162">
        <f t="shared" si="2"/>
        <v>1</v>
      </c>
      <c r="F162" s="22">
        <v>324</v>
      </c>
      <c r="G162" s="23">
        <v>220</v>
      </c>
      <c r="I162" s="22">
        <v>317</v>
      </c>
      <c r="J162" s="23">
        <v>484</v>
      </c>
    </row>
    <row r="163" spans="2:10" x14ac:dyDescent="0.2">
      <c r="B163">
        <v>161</v>
      </c>
      <c r="C163">
        <v>516</v>
      </c>
      <c r="D163">
        <f t="shared" si="2"/>
        <v>1</v>
      </c>
      <c r="F163" s="22">
        <v>326</v>
      </c>
      <c r="G163" s="23">
        <v>360</v>
      </c>
      <c r="I163" s="22">
        <v>318</v>
      </c>
      <c r="J163" s="23">
        <v>1025</v>
      </c>
    </row>
    <row r="164" spans="2:10" x14ac:dyDescent="0.2">
      <c r="B164">
        <v>162</v>
      </c>
      <c r="C164">
        <v>726</v>
      </c>
      <c r="D164">
        <f t="shared" si="2"/>
        <v>1</v>
      </c>
      <c r="F164" s="22">
        <v>328</v>
      </c>
      <c r="G164" s="23">
        <v>292</v>
      </c>
      <c r="I164" s="22">
        <v>319</v>
      </c>
      <c r="J164" s="23">
        <v>656</v>
      </c>
    </row>
    <row r="165" spans="2:10" x14ac:dyDescent="0.2">
      <c r="B165">
        <v>163</v>
      </c>
      <c r="C165">
        <v>532</v>
      </c>
      <c r="D165">
        <f t="shared" si="2"/>
        <v>1</v>
      </c>
      <c r="F165" s="22">
        <v>329</v>
      </c>
      <c r="G165" s="23">
        <v>441</v>
      </c>
      <c r="I165" s="22">
        <v>320</v>
      </c>
      <c r="J165" s="23">
        <v>588</v>
      </c>
    </row>
    <row r="166" spans="2:10" x14ac:dyDescent="0.2">
      <c r="B166">
        <v>164</v>
      </c>
      <c r="C166">
        <v>0</v>
      </c>
      <c r="D166">
        <f t="shared" si="2"/>
        <v>0</v>
      </c>
      <c r="F166" s="22">
        <v>330</v>
      </c>
      <c r="G166" s="23">
        <v>189</v>
      </c>
      <c r="I166" s="22">
        <v>321</v>
      </c>
      <c r="J166" s="23">
        <v>840</v>
      </c>
    </row>
    <row r="167" spans="2:10" x14ac:dyDescent="0.2">
      <c r="B167">
        <v>165</v>
      </c>
      <c r="C167">
        <v>216</v>
      </c>
      <c r="D167">
        <f t="shared" si="2"/>
        <v>0</v>
      </c>
      <c r="F167" s="22">
        <v>331</v>
      </c>
      <c r="G167" s="23">
        <v>352</v>
      </c>
      <c r="I167" s="22">
        <v>322</v>
      </c>
      <c r="J167" s="23">
        <v>872</v>
      </c>
    </row>
    <row r="168" spans="2:10" x14ac:dyDescent="0.2">
      <c r="B168">
        <v>166</v>
      </c>
      <c r="C168">
        <v>0</v>
      </c>
      <c r="D168">
        <f t="shared" si="2"/>
        <v>0</v>
      </c>
      <c r="F168" s="22">
        <v>332</v>
      </c>
      <c r="G168" s="23">
        <v>308</v>
      </c>
      <c r="I168" s="22">
        <v>323</v>
      </c>
      <c r="J168" s="23">
        <v>576</v>
      </c>
    </row>
    <row r="169" spans="2:10" x14ac:dyDescent="0.2">
      <c r="B169">
        <v>167</v>
      </c>
      <c r="C169">
        <v>303</v>
      </c>
      <c r="D169">
        <f t="shared" si="2"/>
        <v>0</v>
      </c>
      <c r="F169" s="22">
        <v>335</v>
      </c>
      <c r="G169" s="23">
        <v>472</v>
      </c>
      <c r="I169" s="22">
        <v>325</v>
      </c>
      <c r="J169" s="23">
        <v>564</v>
      </c>
    </row>
    <row r="170" spans="2:10" x14ac:dyDescent="0.2">
      <c r="B170">
        <v>168</v>
      </c>
      <c r="C170">
        <v>789</v>
      </c>
      <c r="D170">
        <f t="shared" si="2"/>
        <v>1</v>
      </c>
      <c r="F170" s="22">
        <v>339</v>
      </c>
      <c r="G170" s="23">
        <v>440</v>
      </c>
      <c r="I170" s="22">
        <v>327</v>
      </c>
      <c r="J170" s="23">
        <v>473</v>
      </c>
    </row>
    <row r="171" spans="2:10" x14ac:dyDescent="0.2">
      <c r="B171">
        <v>169</v>
      </c>
      <c r="C171">
        <v>440</v>
      </c>
      <c r="D171">
        <f t="shared" si="2"/>
        <v>0</v>
      </c>
      <c r="F171" s="22">
        <v>340</v>
      </c>
      <c r="G171" s="23">
        <v>297</v>
      </c>
      <c r="I171" s="22">
        <v>333</v>
      </c>
      <c r="J171" s="23">
        <v>880</v>
      </c>
    </row>
    <row r="172" spans="2:10" x14ac:dyDescent="0.2">
      <c r="B172">
        <v>170</v>
      </c>
      <c r="C172">
        <v>511</v>
      </c>
      <c r="D172">
        <f t="shared" si="2"/>
        <v>1</v>
      </c>
      <c r="F172" s="22">
        <v>341</v>
      </c>
      <c r="G172" s="23">
        <v>431</v>
      </c>
      <c r="I172" s="22">
        <v>334</v>
      </c>
      <c r="J172" s="23">
        <v>484</v>
      </c>
    </row>
    <row r="173" spans="2:10" x14ac:dyDescent="0.2">
      <c r="B173">
        <v>171</v>
      </c>
      <c r="C173">
        <v>660</v>
      </c>
      <c r="D173">
        <f t="shared" si="2"/>
        <v>1</v>
      </c>
      <c r="F173" s="22">
        <v>342</v>
      </c>
      <c r="G173" s="23">
        <v>294</v>
      </c>
      <c r="I173" s="22">
        <v>336</v>
      </c>
      <c r="J173" s="23">
        <v>529</v>
      </c>
    </row>
    <row r="174" spans="2:10" x14ac:dyDescent="0.2">
      <c r="B174">
        <v>172</v>
      </c>
      <c r="C174">
        <v>528</v>
      </c>
      <c r="D174">
        <f t="shared" si="2"/>
        <v>1</v>
      </c>
      <c r="F174" s="22">
        <v>343</v>
      </c>
      <c r="G174" s="23">
        <v>400</v>
      </c>
      <c r="I174" s="22">
        <v>337</v>
      </c>
      <c r="J174" s="23">
        <v>676</v>
      </c>
    </row>
    <row r="175" spans="2:10" x14ac:dyDescent="0.2">
      <c r="B175">
        <v>173</v>
      </c>
      <c r="C175">
        <v>504</v>
      </c>
      <c r="D175">
        <f t="shared" si="2"/>
        <v>1</v>
      </c>
      <c r="F175" s="22">
        <v>345</v>
      </c>
      <c r="G175" s="23">
        <v>336</v>
      </c>
      <c r="I175" s="22">
        <v>338</v>
      </c>
      <c r="J175" s="23">
        <v>532</v>
      </c>
    </row>
    <row r="176" spans="2:10" x14ac:dyDescent="0.2">
      <c r="B176">
        <v>174</v>
      </c>
      <c r="C176">
        <v>504</v>
      </c>
      <c r="D176">
        <f t="shared" si="2"/>
        <v>1</v>
      </c>
      <c r="F176" s="22">
        <v>346</v>
      </c>
      <c r="G176" s="23">
        <v>312</v>
      </c>
      <c r="I176" s="22">
        <v>344</v>
      </c>
      <c r="J176" s="23">
        <v>564</v>
      </c>
    </row>
    <row r="177" spans="2:10" x14ac:dyDescent="0.2">
      <c r="B177">
        <v>175</v>
      </c>
      <c r="C177">
        <v>616</v>
      </c>
      <c r="D177">
        <f t="shared" si="2"/>
        <v>1</v>
      </c>
      <c r="F177" s="22">
        <v>347</v>
      </c>
      <c r="G177" s="23">
        <v>301</v>
      </c>
      <c r="I177" s="22">
        <v>348</v>
      </c>
      <c r="J177" s="23">
        <v>498</v>
      </c>
    </row>
    <row r="178" spans="2:10" x14ac:dyDescent="0.2">
      <c r="B178">
        <v>176</v>
      </c>
      <c r="C178">
        <v>576</v>
      </c>
      <c r="D178">
        <f t="shared" si="2"/>
        <v>1</v>
      </c>
      <c r="F178" s="22">
        <v>352</v>
      </c>
      <c r="G178" s="23">
        <v>445</v>
      </c>
      <c r="I178" s="22">
        <v>349</v>
      </c>
      <c r="J178" s="23">
        <v>474</v>
      </c>
    </row>
    <row r="179" spans="2:10" x14ac:dyDescent="0.2">
      <c r="B179">
        <v>177</v>
      </c>
      <c r="C179">
        <v>521</v>
      </c>
      <c r="D179">
        <f t="shared" si="2"/>
        <v>1</v>
      </c>
      <c r="F179" s="22">
        <v>353</v>
      </c>
      <c r="G179" s="23">
        <v>200</v>
      </c>
      <c r="I179" s="22">
        <v>350</v>
      </c>
      <c r="J179" s="23">
        <v>706</v>
      </c>
    </row>
    <row r="180" spans="2:10" x14ac:dyDescent="0.2">
      <c r="B180">
        <v>178</v>
      </c>
      <c r="C180">
        <v>451</v>
      </c>
      <c r="D180">
        <f t="shared" si="2"/>
        <v>0</v>
      </c>
      <c r="F180" s="22">
        <v>355</v>
      </c>
      <c r="G180" s="23">
        <v>240</v>
      </c>
      <c r="I180" s="22">
        <v>351</v>
      </c>
      <c r="J180" s="23">
        <v>617</v>
      </c>
    </row>
    <row r="181" spans="2:10" x14ac:dyDescent="0.2">
      <c r="B181">
        <v>179</v>
      </c>
      <c r="C181">
        <v>1166</v>
      </c>
      <c r="D181">
        <f t="shared" si="2"/>
        <v>1</v>
      </c>
      <c r="F181" s="22">
        <v>357</v>
      </c>
      <c r="G181" s="23">
        <v>400</v>
      </c>
      <c r="I181" s="22">
        <v>354</v>
      </c>
      <c r="J181" s="23">
        <v>484</v>
      </c>
    </row>
    <row r="182" spans="2:10" x14ac:dyDescent="0.2">
      <c r="B182">
        <v>180</v>
      </c>
      <c r="C182">
        <v>480</v>
      </c>
      <c r="D182">
        <f t="shared" si="2"/>
        <v>1</v>
      </c>
      <c r="F182" s="22">
        <v>359</v>
      </c>
      <c r="G182" s="23">
        <v>288</v>
      </c>
      <c r="I182" s="22">
        <v>356</v>
      </c>
      <c r="J182" s="23">
        <v>521</v>
      </c>
    </row>
    <row r="183" spans="2:10" x14ac:dyDescent="0.2">
      <c r="B183">
        <v>181</v>
      </c>
      <c r="C183">
        <v>440</v>
      </c>
      <c r="D183">
        <f t="shared" si="2"/>
        <v>0</v>
      </c>
      <c r="F183" s="22">
        <v>361</v>
      </c>
      <c r="G183" s="23">
        <v>470</v>
      </c>
      <c r="I183" s="22">
        <v>358</v>
      </c>
      <c r="J183" s="23">
        <v>528</v>
      </c>
    </row>
    <row r="184" spans="2:10" x14ac:dyDescent="0.2">
      <c r="B184">
        <v>182</v>
      </c>
      <c r="C184">
        <v>216</v>
      </c>
      <c r="D184">
        <f t="shared" si="2"/>
        <v>0</v>
      </c>
      <c r="F184" s="22">
        <v>362</v>
      </c>
      <c r="G184" s="23">
        <v>240</v>
      </c>
      <c r="I184" s="22">
        <v>360</v>
      </c>
      <c r="J184" s="23">
        <v>592</v>
      </c>
    </row>
    <row r="185" spans="2:10" x14ac:dyDescent="0.2">
      <c r="B185">
        <v>183</v>
      </c>
      <c r="C185">
        <v>252</v>
      </c>
      <c r="D185">
        <f t="shared" si="2"/>
        <v>0</v>
      </c>
      <c r="F185" s="22">
        <v>364</v>
      </c>
      <c r="G185" s="23">
        <v>264</v>
      </c>
      <c r="I185" s="22">
        <v>363</v>
      </c>
      <c r="J185" s="23">
        <v>672</v>
      </c>
    </row>
    <row r="186" spans="2:10" x14ac:dyDescent="0.2">
      <c r="B186">
        <v>184</v>
      </c>
      <c r="C186">
        <v>484</v>
      </c>
      <c r="D186">
        <f t="shared" si="2"/>
        <v>1</v>
      </c>
      <c r="F186" s="22">
        <v>366</v>
      </c>
      <c r="G186" s="23">
        <v>468</v>
      </c>
      <c r="I186" s="22">
        <v>365</v>
      </c>
      <c r="J186" s="23">
        <v>566</v>
      </c>
    </row>
    <row r="187" spans="2:10" x14ac:dyDescent="0.2">
      <c r="B187">
        <v>185</v>
      </c>
      <c r="C187">
        <v>576</v>
      </c>
      <c r="D187">
        <f t="shared" si="2"/>
        <v>1</v>
      </c>
      <c r="F187" s="22">
        <v>368</v>
      </c>
      <c r="G187" s="23">
        <v>296</v>
      </c>
      <c r="I187" s="22">
        <v>367</v>
      </c>
      <c r="J187" s="23">
        <v>514</v>
      </c>
    </row>
    <row r="188" spans="2:10" x14ac:dyDescent="0.2">
      <c r="B188">
        <v>186</v>
      </c>
      <c r="C188">
        <v>840</v>
      </c>
      <c r="D188">
        <f t="shared" si="2"/>
        <v>1</v>
      </c>
      <c r="F188" s="22">
        <v>369</v>
      </c>
      <c r="G188" s="23">
        <v>244</v>
      </c>
      <c r="I188" s="22">
        <v>370</v>
      </c>
      <c r="J188" s="23">
        <v>576</v>
      </c>
    </row>
    <row r="189" spans="2:10" x14ac:dyDescent="0.2">
      <c r="B189">
        <v>187</v>
      </c>
      <c r="C189">
        <v>497</v>
      </c>
      <c r="D189">
        <f t="shared" si="2"/>
        <v>1</v>
      </c>
      <c r="F189" s="22">
        <v>371</v>
      </c>
      <c r="G189" s="23">
        <v>460</v>
      </c>
      <c r="I189" s="22">
        <v>372</v>
      </c>
      <c r="J189" s="23">
        <v>680</v>
      </c>
    </row>
    <row r="190" spans="2:10" x14ac:dyDescent="0.2">
      <c r="B190">
        <v>188</v>
      </c>
      <c r="C190">
        <v>180</v>
      </c>
      <c r="D190">
        <f t="shared" si="2"/>
        <v>0</v>
      </c>
      <c r="F190" s="22">
        <v>373</v>
      </c>
      <c r="G190" s="23">
        <v>264</v>
      </c>
      <c r="I190" s="22">
        <v>377</v>
      </c>
      <c r="J190" s="23">
        <v>576</v>
      </c>
    </row>
    <row r="191" spans="2:10" x14ac:dyDescent="0.2">
      <c r="B191">
        <v>189</v>
      </c>
      <c r="C191">
        <v>528</v>
      </c>
      <c r="D191">
        <f t="shared" si="2"/>
        <v>1</v>
      </c>
      <c r="F191" s="22">
        <v>374</v>
      </c>
      <c r="G191" s="23">
        <v>270</v>
      </c>
      <c r="I191" s="22">
        <v>378</v>
      </c>
      <c r="J191" s="23">
        <v>610</v>
      </c>
    </row>
    <row r="192" spans="2:10" x14ac:dyDescent="0.2">
      <c r="B192">
        <v>190</v>
      </c>
      <c r="C192">
        <v>682</v>
      </c>
      <c r="D192">
        <f t="shared" si="2"/>
        <v>1</v>
      </c>
      <c r="F192" s="22">
        <v>375</v>
      </c>
      <c r="G192" s="23">
        <v>434</v>
      </c>
      <c r="I192" s="22">
        <v>379</v>
      </c>
      <c r="J192" s="23">
        <v>834</v>
      </c>
    </row>
    <row r="193" spans="2:10" x14ac:dyDescent="0.2">
      <c r="B193">
        <v>191</v>
      </c>
      <c r="C193">
        <v>440</v>
      </c>
      <c r="D193">
        <f t="shared" si="2"/>
        <v>0</v>
      </c>
      <c r="F193" s="22">
        <v>376</v>
      </c>
      <c r="G193" s="23">
        <v>0</v>
      </c>
      <c r="I193" s="22">
        <v>382</v>
      </c>
      <c r="J193" s="23">
        <v>572</v>
      </c>
    </row>
    <row r="194" spans="2:10" x14ac:dyDescent="0.2">
      <c r="B194">
        <v>192</v>
      </c>
      <c r="C194">
        <v>484</v>
      </c>
      <c r="D194">
        <f t="shared" si="2"/>
        <v>1</v>
      </c>
      <c r="F194" s="22">
        <v>380</v>
      </c>
      <c r="G194" s="23">
        <v>463</v>
      </c>
      <c r="I194" s="22">
        <v>383</v>
      </c>
      <c r="J194" s="23">
        <v>639</v>
      </c>
    </row>
    <row r="195" spans="2:10" x14ac:dyDescent="0.2">
      <c r="B195">
        <v>193</v>
      </c>
      <c r="C195">
        <v>666</v>
      </c>
      <c r="D195">
        <f t="shared" si="2"/>
        <v>1</v>
      </c>
      <c r="F195" s="22">
        <v>381</v>
      </c>
      <c r="G195" s="23">
        <v>308</v>
      </c>
      <c r="I195" s="22">
        <v>385</v>
      </c>
      <c r="J195" s="23">
        <v>501</v>
      </c>
    </row>
    <row r="196" spans="2:10" x14ac:dyDescent="0.2">
      <c r="B196">
        <v>194</v>
      </c>
      <c r="C196">
        <v>380</v>
      </c>
      <c r="D196">
        <f t="shared" ref="D196:D259" si="3">IF(C196&lt;AVERAGE(C196:C1656), 0,1)</f>
        <v>0</v>
      </c>
      <c r="F196" s="22">
        <v>384</v>
      </c>
      <c r="G196" s="23">
        <v>360</v>
      </c>
      <c r="I196" s="22">
        <v>389</v>
      </c>
      <c r="J196" s="23">
        <v>577</v>
      </c>
    </row>
    <row r="197" spans="2:10" x14ac:dyDescent="0.2">
      <c r="B197">
        <v>195</v>
      </c>
      <c r="C197">
        <v>352</v>
      </c>
      <c r="D197">
        <f t="shared" si="3"/>
        <v>0</v>
      </c>
      <c r="F197" s="22">
        <v>386</v>
      </c>
      <c r="G197" s="23">
        <v>430</v>
      </c>
      <c r="I197" s="22">
        <v>390</v>
      </c>
      <c r="J197" s="23">
        <v>846</v>
      </c>
    </row>
    <row r="198" spans="2:10" x14ac:dyDescent="0.2">
      <c r="B198">
        <v>196</v>
      </c>
      <c r="C198">
        <v>440</v>
      </c>
      <c r="D198">
        <f t="shared" si="3"/>
        <v>0</v>
      </c>
      <c r="F198" s="22">
        <v>387</v>
      </c>
      <c r="G198" s="23">
        <v>0</v>
      </c>
      <c r="I198" s="22">
        <v>392</v>
      </c>
      <c r="J198" s="23">
        <v>560</v>
      </c>
    </row>
    <row r="199" spans="2:10" x14ac:dyDescent="0.2">
      <c r="B199">
        <v>197</v>
      </c>
      <c r="C199">
        <v>786</v>
      </c>
      <c r="D199">
        <f t="shared" si="3"/>
        <v>1</v>
      </c>
      <c r="F199" s="22">
        <v>388</v>
      </c>
      <c r="G199" s="23">
        <v>352</v>
      </c>
      <c r="I199" s="22">
        <v>396</v>
      </c>
      <c r="J199" s="23">
        <v>596</v>
      </c>
    </row>
    <row r="200" spans="2:10" x14ac:dyDescent="0.2">
      <c r="B200">
        <v>198</v>
      </c>
      <c r="C200">
        <v>795</v>
      </c>
      <c r="D200">
        <f t="shared" si="3"/>
        <v>1</v>
      </c>
      <c r="F200" s="22">
        <v>391</v>
      </c>
      <c r="G200" s="23">
        <v>384</v>
      </c>
      <c r="I200" s="22">
        <v>397</v>
      </c>
      <c r="J200" s="23">
        <v>600</v>
      </c>
    </row>
    <row r="201" spans="2:10" x14ac:dyDescent="0.2">
      <c r="B201">
        <v>199</v>
      </c>
      <c r="C201">
        <v>0</v>
      </c>
      <c r="D201">
        <f t="shared" si="3"/>
        <v>0</v>
      </c>
      <c r="F201" s="22">
        <v>393</v>
      </c>
      <c r="G201" s="23">
        <v>294</v>
      </c>
      <c r="I201" s="22">
        <v>401</v>
      </c>
      <c r="J201" s="23">
        <v>500</v>
      </c>
    </row>
    <row r="202" spans="2:10" x14ac:dyDescent="0.2">
      <c r="B202">
        <v>200</v>
      </c>
      <c r="C202">
        <v>856</v>
      </c>
      <c r="D202">
        <f t="shared" si="3"/>
        <v>1</v>
      </c>
      <c r="F202" s="22">
        <v>394</v>
      </c>
      <c r="G202" s="23">
        <v>0</v>
      </c>
      <c r="I202" s="22">
        <v>406</v>
      </c>
      <c r="J202" s="23">
        <v>490</v>
      </c>
    </row>
    <row r="203" spans="2:10" x14ac:dyDescent="0.2">
      <c r="B203">
        <v>201</v>
      </c>
      <c r="C203">
        <v>440</v>
      </c>
      <c r="D203">
        <f t="shared" si="3"/>
        <v>0</v>
      </c>
      <c r="F203" s="22">
        <v>395</v>
      </c>
      <c r="G203" s="23">
        <v>240</v>
      </c>
      <c r="I203" s="22">
        <v>409</v>
      </c>
      <c r="J203" s="23">
        <v>947</v>
      </c>
    </row>
    <row r="204" spans="2:10" x14ac:dyDescent="0.2">
      <c r="B204">
        <v>202</v>
      </c>
      <c r="C204">
        <v>473</v>
      </c>
      <c r="D204">
        <f t="shared" si="3"/>
        <v>0</v>
      </c>
      <c r="F204" s="22">
        <v>398</v>
      </c>
      <c r="G204" s="23">
        <v>264</v>
      </c>
      <c r="I204" s="22">
        <v>410</v>
      </c>
      <c r="J204" s="23">
        <v>836</v>
      </c>
    </row>
    <row r="205" spans="2:10" x14ac:dyDescent="0.2">
      <c r="B205">
        <v>203</v>
      </c>
      <c r="C205">
        <v>398</v>
      </c>
      <c r="D205">
        <f t="shared" si="3"/>
        <v>0</v>
      </c>
      <c r="F205" s="22">
        <v>399</v>
      </c>
      <c r="G205" s="23">
        <v>338</v>
      </c>
      <c r="I205" s="22">
        <v>412</v>
      </c>
      <c r="J205" s="23">
        <v>572</v>
      </c>
    </row>
    <row r="206" spans="2:10" x14ac:dyDescent="0.2">
      <c r="B206">
        <v>204</v>
      </c>
      <c r="C206">
        <v>420</v>
      </c>
      <c r="D206">
        <f t="shared" si="3"/>
        <v>0</v>
      </c>
      <c r="F206" s="22">
        <v>400</v>
      </c>
      <c r="G206" s="23">
        <v>438</v>
      </c>
      <c r="I206" s="22">
        <v>413</v>
      </c>
      <c r="J206" s="23">
        <v>484</v>
      </c>
    </row>
    <row r="207" spans="2:10" x14ac:dyDescent="0.2">
      <c r="B207">
        <v>205</v>
      </c>
      <c r="C207">
        <v>240</v>
      </c>
      <c r="D207">
        <f t="shared" si="3"/>
        <v>0</v>
      </c>
      <c r="F207" s="22">
        <v>402</v>
      </c>
      <c r="G207" s="23">
        <v>400</v>
      </c>
      <c r="I207" s="22">
        <v>415</v>
      </c>
      <c r="J207" s="23">
        <v>678</v>
      </c>
    </row>
    <row r="208" spans="2:10" x14ac:dyDescent="0.2">
      <c r="B208">
        <v>206</v>
      </c>
      <c r="C208">
        <v>500</v>
      </c>
      <c r="D208">
        <f t="shared" si="3"/>
        <v>1</v>
      </c>
      <c r="F208" s="22">
        <v>403</v>
      </c>
      <c r="G208" s="23">
        <v>240</v>
      </c>
      <c r="I208" s="22">
        <v>418</v>
      </c>
      <c r="J208" s="23">
        <v>864</v>
      </c>
    </row>
    <row r="209" spans="2:10" x14ac:dyDescent="0.2">
      <c r="B209">
        <v>207</v>
      </c>
      <c r="C209">
        <v>349</v>
      </c>
      <c r="D209">
        <f t="shared" si="3"/>
        <v>0</v>
      </c>
      <c r="F209" s="22">
        <v>404</v>
      </c>
      <c r="G209" s="23">
        <v>420</v>
      </c>
      <c r="I209" s="22">
        <v>421</v>
      </c>
      <c r="J209" s="23">
        <v>784</v>
      </c>
    </row>
    <row r="210" spans="2:10" x14ac:dyDescent="0.2">
      <c r="B210">
        <v>208</v>
      </c>
      <c r="C210">
        <v>312</v>
      </c>
      <c r="D210">
        <f t="shared" si="3"/>
        <v>0</v>
      </c>
      <c r="F210" s="22">
        <v>405</v>
      </c>
      <c r="G210" s="23">
        <v>373</v>
      </c>
      <c r="I210" s="22">
        <v>422</v>
      </c>
      <c r="J210" s="23">
        <v>529</v>
      </c>
    </row>
    <row r="211" spans="2:10" x14ac:dyDescent="0.2">
      <c r="B211">
        <v>209</v>
      </c>
      <c r="C211">
        <v>454</v>
      </c>
      <c r="D211">
        <f t="shared" si="3"/>
        <v>0</v>
      </c>
      <c r="F211" s="22">
        <v>407</v>
      </c>
      <c r="G211" s="23">
        <v>240</v>
      </c>
      <c r="I211" s="22">
        <v>423</v>
      </c>
      <c r="J211" s="23">
        <v>520</v>
      </c>
    </row>
    <row r="212" spans="2:10" x14ac:dyDescent="0.2">
      <c r="B212">
        <v>210</v>
      </c>
      <c r="C212">
        <v>504</v>
      </c>
      <c r="D212">
        <f t="shared" si="3"/>
        <v>1</v>
      </c>
      <c r="F212" s="22">
        <v>408</v>
      </c>
      <c r="G212" s="23">
        <v>308</v>
      </c>
      <c r="I212" s="22">
        <v>424</v>
      </c>
      <c r="J212" s="23">
        <v>696</v>
      </c>
    </row>
    <row r="213" spans="2:10" x14ac:dyDescent="0.2">
      <c r="B213">
        <v>211</v>
      </c>
      <c r="C213">
        <v>0</v>
      </c>
      <c r="D213">
        <f t="shared" si="3"/>
        <v>0</v>
      </c>
      <c r="F213" s="22">
        <v>411</v>
      </c>
      <c r="G213" s="23">
        <v>350</v>
      </c>
      <c r="I213" s="22">
        <v>427</v>
      </c>
      <c r="J213" s="23">
        <v>569</v>
      </c>
    </row>
    <row r="214" spans="2:10" x14ac:dyDescent="0.2">
      <c r="B214">
        <v>212</v>
      </c>
      <c r="C214">
        <v>460</v>
      </c>
      <c r="D214">
        <f t="shared" si="3"/>
        <v>0</v>
      </c>
      <c r="F214" s="22">
        <v>414</v>
      </c>
      <c r="G214" s="23">
        <v>360</v>
      </c>
      <c r="I214" s="22">
        <v>429</v>
      </c>
      <c r="J214" s="23">
        <v>628</v>
      </c>
    </row>
    <row r="215" spans="2:10" x14ac:dyDescent="0.2">
      <c r="B215">
        <v>213</v>
      </c>
      <c r="C215">
        <v>644</v>
      </c>
      <c r="D215">
        <f t="shared" si="3"/>
        <v>1</v>
      </c>
      <c r="F215" s="22">
        <v>416</v>
      </c>
      <c r="G215" s="23">
        <v>396</v>
      </c>
      <c r="I215" s="22">
        <v>430</v>
      </c>
      <c r="J215" s="23">
        <v>576</v>
      </c>
    </row>
    <row r="216" spans="2:10" x14ac:dyDescent="0.2">
      <c r="B216">
        <v>214</v>
      </c>
      <c r="C216">
        <v>576</v>
      </c>
      <c r="D216">
        <f t="shared" si="3"/>
        <v>1</v>
      </c>
      <c r="F216" s="22">
        <v>417</v>
      </c>
      <c r="G216" s="23">
        <v>440</v>
      </c>
      <c r="I216" s="22">
        <v>436</v>
      </c>
      <c r="J216" s="23">
        <v>550</v>
      </c>
    </row>
    <row r="217" spans="2:10" x14ac:dyDescent="0.2">
      <c r="B217">
        <v>215</v>
      </c>
      <c r="C217">
        <v>299</v>
      </c>
      <c r="D217">
        <f t="shared" si="3"/>
        <v>0</v>
      </c>
      <c r="F217" s="22">
        <v>419</v>
      </c>
      <c r="G217" s="23">
        <v>240</v>
      </c>
      <c r="I217" s="22">
        <v>440</v>
      </c>
      <c r="J217" s="23">
        <v>528</v>
      </c>
    </row>
    <row r="218" spans="2:10" x14ac:dyDescent="0.2">
      <c r="B218">
        <v>216</v>
      </c>
      <c r="C218">
        <v>447</v>
      </c>
      <c r="D218">
        <f t="shared" si="3"/>
        <v>0</v>
      </c>
      <c r="F218" s="22">
        <v>420</v>
      </c>
      <c r="G218" s="23">
        <v>304</v>
      </c>
      <c r="I218" s="22">
        <v>441</v>
      </c>
      <c r="J218" s="23">
        <v>672</v>
      </c>
    </row>
    <row r="219" spans="2:10" x14ac:dyDescent="0.2">
      <c r="B219">
        <v>217</v>
      </c>
      <c r="C219">
        <v>484</v>
      </c>
      <c r="D219">
        <f t="shared" si="3"/>
        <v>1</v>
      </c>
      <c r="F219" s="22">
        <v>425</v>
      </c>
      <c r="G219" s="23">
        <v>297</v>
      </c>
      <c r="I219" s="22">
        <v>444</v>
      </c>
      <c r="J219" s="23">
        <v>648</v>
      </c>
    </row>
    <row r="220" spans="2:10" x14ac:dyDescent="0.2">
      <c r="B220">
        <v>218</v>
      </c>
      <c r="C220">
        <v>210</v>
      </c>
      <c r="D220">
        <f t="shared" si="3"/>
        <v>0</v>
      </c>
      <c r="F220" s="22">
        <v>426</v>
      </c>
      <c r="G220" s="23">
        <v>240</v>
      </c>
      <c r="I220" s="22">
        <v>445</v>
      </c>
      <c r="J220" s="23">
        <v>493</v>
      </c>
    </row>
    <row r="221" spans="2:10" x14ac:dyDescent="0.2">
      <c r="B221">
        <v>219</v>
      </c>
      <c r="C221">
        <v>431</v>
      </c>
      <c r="D221">
        <f t="shared" si="3"/>
        <v>0</v>
      </c>
      <c r="F221" s="22">
        <v>428</v>
      </c>
      <c r="G221" s="23">
        <v>352</v>
      </c>
      <c r="I221" s="22">
        <v>446</v>
      </c>
      <c r="J221" s="23">
        <v>480</v>
      </c>
    </row>
    <row r="222" spans="2:10" x14ac:dyDescent="0.2">
      <c r="B222">
        <v>220</v>
      </c>
      <c r="C222">
        <v>438</v>
      </c>
      <c r="D222">
        <f t="shared" si="3"/>
        <v>0</v>
      </c>
      <c r="F222" s="22">
        <v>431</v>
      </c>
      <c r="G222" s="23">
        <v>264</v>
      </c>
      <c r="I222" s="22">
        <v>447</v>
      </c>
      <c r="J222" s="23">
        <v>578</v>
      </c>
    </row>
    <row r="223" spans="2:10" x14ac:dyDescent="0.2">
      <c r="B223">
        <v>221</v>
      </c>
      <c r="C223">
        <v>675</v>
      </c>
      <c r="D223">
        <f t="shared" si="3"/>
        <v>1</v>
      </c>
      <c r="F223" s="22">
        <v>432</v>
      </c>
      <c r="G223" s="23">
        <v>0</v>
      </c>
      <c r="I223" s="22">
        <v>452</v>
      </c>
      <c r="J223" s="23">
        <v>576</v>
      </c>
    </row>
    <row r="224" spans="2:10" x14ac:dyDescent="0.2">
      <c r="B224">
        <v>222</v>
      </c>
      <c r="C224">
        <v>390</v>
      </c>
      <c r="D224">
        <f t="shared" si="3"/>
        <v>0</v>
      </c>
      <c r="F224" s="22">
        <v>433</v>
      </c>
      <c r="G224" s="23">
        <v>440</v>
      </c>
      <c r="I224" s="22">
        <v>454</v>
      </c>
      <c r="J224" s="23">
        <v>676</v>
      </c>
    </row>
    <row r="225" spans="2:10" x14ac:dyDescent="0.2">
      <c r="B225">
        <v>223</v>
      </c>
      <c r="C225">
        <v>434</v>
      </c>
      <c r="D225">
        <f t="shared" si="3"/>
        <v>0</v>
      </c>
      <c r="F225" s="22">
        <v>434</v>
      </c>
      <c r="G225" s="23">
        <v>470</v>
      </c>
      <c r="I225" s="22">
        <v>455</v>
      </c>
      <c r="J225" s="23">
        <v>560</v>
      </c>
    </row>
    <row r="226" spans="2:10" x14ac:dyDescent="0.2">
      <c r="B226">
        <v>224</v>
      </c>
      <c r="C226">
        <v>576</v>
      </c>
      <c r="D226">
        <f t="shared" si="3"/>
        <v>1</v>
      </c>
      <c r="F226" s="22">
        <v>435</v>
      </c>
      <c r="G226" s="23">
        <v>0</v>
      </c>
      <c r="I226" s="22">
        <v>456</v>
      </c>
      <c r="J226" s="23">
        <v>528</v>
      </c>
    </row>
    <row r="227" spans="2:10" x14ac:dyDescent="0.2">
      <c r="B227">
        <v>225</v>
      </c>
      <c r="C227">
        <v>968</v>
      </c>
      <c r="D227">
        <f t="shared" si="3"/>
        <v>1</v>
      </c>
      <c r="F227" s="22">
        <v>437</v>
      </c>
      <c r="G227" s="23">
        <v>440</v>
      </c>
      <c r="I227" s="22">
        <v>457</v>
      </c>
      <c r="J227" s="23">
        <v>513</v>
      </c>
    </row>
    <row r="228" spans="2:10" x14ac:dyDescent="0.2">
      <c r="B228">
        <v>226</v>
      </c>
      <c r="C228">
        <v>280</v>
      </c>
      <c r="D228">
        <f t="shared" si="3"/>
        <v>0</v>
      </c>
      <c r="F228" s="22">
        <v>438</v>
      </c>
      <c r="G228" s="23">
        <v>180</v>
      </c>
      <c r="I228" s="22">
        <v>458</v>
      </c>
      <c r="J228" s="23">
        <v>529</v>
      </c>
    </row>
    <row r="229" spans="2:10" x14ac:dyDescent="0.2">
      <c r="B229">
        <v>227</v>
      </c>
      <c r="C229">
        <v>721</v>
      </c>
      <c r="D229">
        <f t="shared" si="3"/>
        <v>1</v>
      </c>
      <c r="F229" s="22">
        <v>439</v>
      </c>
      <c r="G229" s="23">
        <v>352</v>
      </c>
      <c r="I229" s="22">
        <v>461</v>
      </c>
      <c r="J229" s="23">
        <v>552</v>
      </c>
    </row>
    <row r="230" spans="2:10" x14ac:dyDescent="0.2">
      <c r="B230">
        <v>228</v>
      </c>
      <c r="C230">
        <v>280</v>
      </c>
      <c r="D230">
        <f t="shared" si="3"/>
        <v>0</v>
      </c>
      <c r="F230" s="22">
        <v>442</v>
      </c>
      <c r="G230" s="23">
        <v>0</v>
      </c>
      <c r="I230" s="22">
        <v>462</v>
      </c>
      <c r="J230" s="23">
        <v>576</v>
      </c>
    </row>
    <row r="231" spans="2:10" x14ac:dyDescent="0.2">
      <c r="B231">
        <v>229</v>
      </c>
      <c r="C231">
        <v>336</v>
      </c>
      <c r="D231">
        <f t="shared" si="3"/>
        <v>0</v>
      </c>
      <c r="F231" s="22">
        <v>443</v>
      </c>
      <c r="G231" s="23">
        <v>360</v>
      </c>
      <c r="I231" s="22">
        <v>467</v>
      </c>
      <c r="J231" s="23">
        <v>526</v>
      </c>
    </row>
    <row r="232" spans="2:10" x14ac:dyDescent="0.2">
      <c r="B232">
        <v>230</v>
      </c>
      <c r="C232">
        <v>430</v>
      </c>
      <c r="D232">
        <f t="shared" si="3"/>
        <v>0</v>
      </c>
      <c r="F232" s="22">
        <v>448</v>
      </c>
      <c r="G232" s="23">
        <v>431</v>
      </c>
      <c r="I232" s="22">
        <v>469</v>
      </c>
      <c r="J232" s="23">
        <v>866</v>
      </c>
    </row>
    <row r="233" spans="2:10" x14ac:dyDescent="0.2">
      <c r="B233">
        <v>231</v>
      </c>
      <c r="C233">
        <v>312</v>
      </c>
      <c r="D233">
        <f t="shared" si="3"/>
        <v>0</v>
      </c>
      <c r="F233" s="22">
        <v>449</v>
      </c>
      <c r="G233" s="23">
        <v>198</v>
      </c>
      <c r="I233" s="22">
        <v>470</v>
      </c>
      <c r="J233" s="23">
        <v>506</v>
      </c>
    </row>
    <row r="234" spans="2:10" x14ac:dyDescent="0.2">
      <c r="B234">
        <v>232</v>
      </c>
      <c r="C234">
        <v>810</v>
      </c>
      <c r="D234">
        <f t="shared" si="3"/>
        <v>1</v>
      </c>
      <c r="F234" s="22">
        <v>450</v>
      </c>
      <c r="G234" s="23">
        <v>308</v>
      </c>
      <c r="I234" s="22">
        <v>471</v>
      </c>
      <c r="J234" s="23">
        <v>528</v>
      </c>
    </row>
    <row r="235" spans="2:10" x14ac:dyDescent="0.2">
      <c r="B235">
        <v>233</v>
      </c>
      <c r="C235">
        <v>288</v>
      </c>
      <c r="D235">
        <f t="shared" si="3"/>
        <v>0</v>
      </c>
      <c r="F235" s="22">
        <v>451</v>
      </c>
      <c r="G235" s="23">
        <v>270</v>
      </c>
      <c r="I235" s="22">
        <v>472</v>
      </c>
      <c r="J235" s="23">
        <v>534</v>
      </c>
    </row>
    <row r="236" spans="2:10" x14ac:dyDescent="0.2">
      <c r="B236">
        <v>234</v>
      </c>
      <c r="C236">
        <v>308</v>
      </c>
      <c r="D236">
        <f t="shared" si="3"/>
        <v>0</v>
      </c>
      <c r="F236" s="22">
        <v>453</v>
      </c>
      <c r="G236" s="23">
        <v>422</v>
      </c>
      <c r="I236" s="22">
        <v>473</v>
      </c>
      <c r="J236" s="23">
        <v>525</v>
      </c>
    </row>
    <row r="237" spans="2:10" x14ac:dyDescent="0.2">
      <c r="B237">
        <v>235</v>
      </c>
      <c r="C237">
        <v>440</v>
      </c>
      <c r="D237">
        <f t="shared" si="3"/>
        <v>0</v>
      </c>
      <c r="F237" s="22">
        <v>459</v>
      </c>
      <c r="G237" s="23">
        <v>228</v>
      </c>
      <c r="I237" s="22">
        <v>474</v>
      </c>
      <c r="J237" s="23">
        <v>908</v>
      </c>
    </row>
    <row r="238" spans="2:10" x14ac:dyDescent="0.2">
      <c r="B238">
        <v>236</v>
      </c>
      <c r="C238">
        <v>264</v>
      </c>
      <c r="D238">
        <f t="shared" si="3"/>
        <v>0</v>
      </c>
      <c r="F238" s="22">
        <v>460</v>
      </c>
      <c r="G238" s="23">
        <v>352</v>
      </c>
      <c r="I238" s="22">
        <v>475</v>
      </c>
      <c r="J238" s="23">
        <v>499</v>
      </c>
    </row>
    <row r="239" spans="2:10" x14ac:dyDescent="0.2">
      <c r="B239">
        <v>237</v>
      </c>
      <c r="C239">
        <v>494</v>
      </c>
      <c r="D239">
        <f t="shared" si="3"/>
        <v>1</v>
      </c>
      <c r="F239" s="22">
        <v>463</v>
      </c>
      <c r="G239" s="23">
        <v>360</v>
      </c>
      <c r="I239" s="22">
        <v>476</v>
      </c>
      <c r="J239" s="23">
        <v>624</v>
      </c>
    </row>
    <row r="240" spans="2:10" x14ac:dyDescent="0.2">
      <c r="B240">
        <v>238</v>
      </c>
      <c r="C240">
        <v>457</v>
      </c>
      <c r="D240">
        <f t="shared" si="3"/>
        <v>0</v>
      </c>
      <c r="F240" s="22">
        <v>464</v>
      </c>
      <c r="G240" s="23">
        <v>240</v>
      </c>
      <c r="I240" s="22">
        <v>477</v>
      </c>
      <c r="J240" s="23">
        <v>508</v>
      </c>
    </row>
    <row r="241" spans="2:10" x14ac:dyDescent="0.2">
      <c r="B241">
        <v>239</v>
      </c>
      <c r="C241">
        <v>818</v>
      </c>
      <c r="D241">
        <f t="shared" si="3"/>
        <v>1</v>
      </c>
      <c r="F241" s="22">
        <v>465</v>
      </c>
      <c r="G241" s="23">
        <v>0</v>
      </c>
      <c r="I241" s="22">
        <v>478</v>
      </c>
      <c r="J241" s="23">
        <v>694</v>
      </c>
    </row>
    <row r="242" spans="2:10" x14ac:dyDescent="0.2">
      <c r="B242">
        <v>240</v>
      </c>
      <c r="C242">
        <v>220</v>
      </c>
      <c r="D242">
        <f t="shared" si="3"/>
        <v>0</v>
      </c>
      <c r="F242" s="22">
        <v>466</v>
      </c>
      <c r="G242" s="23">
        <v>398</v>
      </c>
      <c r="I242" s="22">
        <v>479</v>
      </c>
      <c r="J242" s="23">
        <v>826</v>
      </c>
    </row>
    <row r="243" spans="2:10" x14ac:dyDescent="0.2">
      <c r="B243">
        <v>241</v>
      </c>
      <c r="C243">
        <v>750</v>
      </c>
      <c r="D243">
        <f t="shared" si="3"/>
        <v>1</v>
      </c>
      <c r="F243" s="22">
        <v>468</v>
      </c>
      <c r="G243" s="23">
        <v>312</v>
      </c>
      <c r="I243" s="22">
        <v>480</v>
      </c>
      <c r="J243" s="23">
        <v>672</v>
      </c>
    </row>
    <row r="244" spans="2:10" x14ac:dyDescent="0.2">
      <c r="B244">
        <v>242</v>
      </c>
      <c r="C244">
        <v>0</v>
      </c>
      <c r="D244">
        <f t="shared" si="3"/>
        <v>0</v>
      </c>
      <c r="F244" s="22">
        <v>483</v>
      </c>
      <c r="G244" s="23">
        <v>164</v>
      </c>
      <c r="I244" s="22">
        <v>481</v>
      </c>
      <c r="J244" s="23">
        <v>772</v>
      </c>
    </row>
    <row r="245" spans="2:10" x14ac:dyDescent="0.2">
      <c r="B245">
        <v>243</v>
      </c>
      <c r="C245">
        <v>352</v>
      </c>
      <c r="D245">
        <f t="shared" si="3"/>
        <v>0</v>
      </c>
      <c r="F245" s="22">
        <v>484</v>
      </c>
      <c r="G245" s="23">
        <v>402</v>
      </c>
      <c r="I245" s="22">
        <v>482</v>
      </c>
      <c r="J245" s="23">
        <v>874</v>
      </c>
    </row>
    <row r="246" spans="2:10" x14ac:dyDescent="0.2">
      <c r="B246">
        <v>244</v>
      </c>
      <c r="C246">
        <v>288</v>
      </c>
      <c r="D246">
        <f t="shared" si="3"/>
        <v>0</v>
      </c>
      <c r="F246" s="22">
        <v>485</v>
      </c>
      <c r="G246" s="23">
        <v>264</v>
      </c>
      <c r="I246" s="22">
        <v>487</v>
      </c>
      <c r="J246" s="23">
        <v>515</v>
      </c>
    </row>
    <row r="247" spans="2:10" x14ac:dyDescent="0.2">
      <c r="B247">
        <v>245</v>
      </c>
      <c r="C247">
        <v>463</v>
      </c>
      <c r="D247">
        <f t="shared" si="3"/>
        <v>0</v>
      </c>
      <c r="F247" s="22">
        <v>486</v>
      </c>
      <c r="G247" s="23">
        <v>264</v>
      </c>
      <c r="I247" s="22">
        <v>488</v>
      </c>
      <c r="J247" s="23">
        <v>487</v>
      </c>
    </row>
    <row r="248" spans="2:10" x14ac:dyDescent="0.2">
      <c r="B248">
        <v>246</v>
      </c>
      <c r="C248">
        <v>604</v>
      </c>
      <c r="D248">
        <f t="shared" si="3"/>
        <v>1</v>
      </c>
      <c r="F248" s="22">
        <v>490</v>
      </c>
      <c r="G248" s="23">
        <v>286</v>
      </c>
      <c r="I248" s="22">
        <v>489</v>
      </c>
      <c r="J248" s="23">
        <v>520</v>
      </c>
    </row>
    <row r="249" spans="2:10" x14ac:dyDescent="0.2">
      <c r="B249">
        <v>247</v>
      </c>
      <c r="C249">
        <v>440</v>
      </c>
      <c r="D249">
        <f t="shared" si="3"/>
        <v>0</v>
      </c>
      <c r="F249" s="22">
        <v>491</v>
      </c>
      <c r="G249" s="23">
        <v>336</v>
      </c>
      <c r="I249" s="22">
        <v>497</v>
      </c>
      <c r="J249" s="23">
        <v>546</v>
      </c>
    </row>
    <row r="250" spans="2:10" x14ac:dyDescent="0.2">
      <c r="B250">
        <v>248</v>
      </c>
      <c r="C250">
        <v>451</v>
      </c>
      <c r="D250">
        <f t="shared" si="3"/>
        <v>0</v>
      </c>
      <c r="F250" s="22">
        <v>492</v>
      </c>
      <c r="G250" s="23">
        <v>240</v>
      </c>
      <c r="I250" s="22">
        <v>502</v>
      </c>
      <c r="J250" s="23">
        <v>603</v>
      </c>
    </row>
    <row r="251" spans="2:10" x14ac:dyDescent="0.2">
      <c r="B251">
        <v>249</v>
      </c>
      <c r="C251">
        <v>500</v>
      </c>
      <c r="D251">
        <f t="shared" si="3"/>
        <v>1</v>
      </c>
      <c r="F251" s="22">
        <v>493</v>
      </c>
      <c r="G251" s="23">
        <v>429</v>
      </c>
      <c r="I251" s="22">
        <v>504</v>
      </c>
      <c r="J251" s="23">
        <v>484</v>
      </c>
    </row>
    <row r="252" spans="2:10" x14ac:dyDescent="0.2">
      <c r="B252">
        <v>250</v>
      </c>
      <c r="C252">
        <v>389</v>
      </c>
      <c r="D252">
        <f t="shared" si="3"/>
        <v>0</v>
      </c>
      <c r="F252" s="22">
        <v>494</v>
      </c>
      <c r="G252" s="23">
        <v>308</v>
      </c>
      <c r="I252" s="22">
        <v>508</v>
      </c>
      <c r="J252" s="23">
        <v>676</v>
      </c>
    </row>
    <row r="253" spans="2:10" x14ac:dyDescent="0.2">
      <c r="B253">
        <v>251</v>
      </c>
      <c r="C253">
        <v>0</v>
      </c>
      <c r="D253">
        <f t="shared" si="3"/>
        <v>0</v>
      </c>
      <c r="F253" s="22">
        <v>495</v>
      </c>
      <c r="G253" s="23">
        <v>273</v>
      </c>
      <c r="I253" s="22">
        <v>513</v>
      </c>
      <c r="J253" s="23">
        <v>624</v>
      </c>
    </row>
    <row r="254" spans="2:10" x14ac:dyDescent="0.2">
      <c r="B254">
        <v>252</v>
      </c>
      <c r="C254">
        <v>538</v>
      </c>
      <c r="D254">
        <f t="shared" si="3"/>
        <v>1</v>
      </c>
      <c r="F254" s="22">
        <v>496</v>
      </c>
      <c r="G254" s="23">
        <v>0</v>
      </c>
      <c r="I254" s="22">
        <v>514</v>
      </c>
      <c r="J254" s="23">
        <v>484</v>
      </c>
    </row>
    <row r="255" spans="2:10" x14ac:dyDescent="0.2">
      <c r="B255">
        <v>253</v>
      </c>
      <c r="C255">
        <v>520</v>
      </c>
      <c r="D255">
        <f t="shared" si="3"/>
        <v>1</v>
      </c>
      <c r="F255" s="22">
        <v>498</v>
      </c>
      <c r="G255" s="23">
        <v>240</v>
      </c>
      <c r="I255" s="22">
        <v>516</v>
      </c>
      <c r="J255" s="23">
        <v>900</v>
      </c>
    </row>
    <row r="256" spans="2:10" x14ac:dyDescent="0.2">
      <c r="B256">
        <v>254</v>
      </c>
      <c r="C256">
        <v>309</v>
      </c>
      <c r="D256">
        <f t="shared" si="3"/>
        <v>0</v>
      </c>
      <c r="F256" s="22">
        <v>499</v>
      </c>
      <c r="G256" s="23">
        <v>288</v>
      </c>
      <c r="I256" s="22">
        <v>517</v>
      </c>
      <c r="J256" s="23">
        <v>583</v>
      </c>
    </row>
    <row r="257" spans="2:10" x14ac:dyDescent="0.2">
      <c r="B257">
        <v>255</v>
      </c>
      <c r="C257">
        <v>294</v>
      </c>
      <c r="D257">
        <f t="shared" si="3"/>
        <v>0</v>
      </c>
      <c r="F257" s="22">
        <v>500</v>
      </c>
      <c r="G257" s="23">
        <v>297</v>
      </c>
      <c r="I257" s="22">
        <v>518</v>
      </c>
      <c r="J257" s="23">
        <v>889</v>
      </c>
    </row>
    <row r="258" spans="2:10" x14ac:dyDescent="0.2">
      <c r="B258">
        <v>256</v>
      </c>
      <c r="C258">
        <v>429</v>
      </c>
      <c r="D258">
        <f t="shared" si="3"/>
        <v>0</v>
      </c>
      <c r="F258" s="22">
        <v>501</v>
      </c>
      <c r="G258" s="23">
        <v>264</v>
      </c>
      <c r="I258" s="22">
        <v>519</v>
      </c>
      <c r="J258" s="23">
        <v>546</v>
      </c>
    </row>
    <row r="259" spans="2:10" x14ac:dyDescent="0.2">
      <c r="B259">
        <v>257</v>
      </c>
      <c r="C259">
        <v>673</v>
      </c>
      <c r="D259">
        <f t="shared" si="3"/>
        <v>1</v>
      </c>
      <c r="F259" s="22">
        <v>503</v>
      </c>
      <c r="G259" s="23">
        <v>461</v>
      </c>
      <c r="I259" s="22">
        <v>524</v>
      </c>
      <c r="J259" s="23">
        <v>884</v>
      </c>
    </row>
    <row r="260" spans="2:10" x14ac:dyDescent="0.2">
      <c r="B260">
        <v>258</v>
      </c>
      <c r="C260">
        <v>660</v>
      </c>
      <c r="D260">
        <f t="shared" ref="D260:D323" si="4">IF(C260&lt;AVERAGE(C260:C1720), 0,1)</f>
        <v>1</v>
      </c>
      <c r="F260" s="22">
        <v>505</v>
      </c>
      <c r="G260" s="23">
        <v>440</v>
      </c>
      <c r="I260" s="22">
        <v>525</v>
      </c>
      <c r="J260" s="23">
        <v>834</v>
      </c>
    </row>
    <row r="261" spans="2:10" x14ac:dyDescent="0.2">
      <c r="B261">
        <v>259</v>
      </c>
      <c r="C261">
        <v>564</v>
      </c>
      <c r="D261">
        <f t="shared" si="4"/>
        <v>1</v>
      </c>
      <c r="F261" s="22">
        <v>506</v>
      </c>
      <c r="G261" s="23">
        <v>400</v>
      </c>
      <c r="I261" s="22">
        <v>528</v>
      </c>
      <c r="J261" s="23">
        <v>858</v>
      </c>
    </row>
    <row r="262" spans="2:10" x14ac:dyDescent="0.2">
      <c r="B262">
        <v>260</v>
      </c>
      <c r="C262">
        <v>308</v>
      </c>
      <c r="D262">
        <f t="shared" si="4"/>
        <v>0</v>
      </c>
      <c r="F262" s="22">
        <v>507</v>
      </c>
      <c r="G262" s="23">
        <v>471</v>
      </c>
      <c r="I262" s="22">
        <v>530</v>
      </c>
      <c r="J262" s="23">
        <v>484</v>
      </c>
    </row>
    <row r="263" spans="2:10" x14ac:dyDescent="0.2">
      <c r="B263">
        <v>261</v>
      </c>
      <c r="C263">
        <v>884</v>
      </c>
      <c r="D263">
        <f t="shared" si="4"/>
        <v>1</v>
      </c>
      <c r="F263" s="22">
        <v>509</v>
      </c>
      <c r="G263" s="23">
        <v>360</v>
      </c>
      <c r="I263" s="22">
        <v>531</v>
      </c>
      <c r="J263" s="23">
        <v>600</v>
      </c>
    </row>
    <row r="264" spans="2:10" x14ac:dyDescent="0.2">
      <c r="B264">
        <v>262</v>
      </c>
      <c r="C264">
        <v>868</v>
      </c>
      <c r="D264">
        <f t="shared" si="4"/>
        <v>1</v>
      </c>
      <c r="F264" s="22">
        <v>510</v>
      </c>
      <c r="G264" s="23">
        <v>270</v>
      </c>
      <c r="I264" s="22">
        <v>532</v>
      </c>
      <c r="J264" s="23">
        <v>502</v>
      </c>
    </row>
    <row r="265" spans="2:10" x14ac:dyDescent="0.2">
      <c r="B265">
        <v>263</v>
      </c>
      <c r="C265">
        <v>492</v>
      </c>
      <c r="D265">
        <f t="shared" si="4"/>
        <v>1</v>
      </c>
      <c r="F265" s="22">
        <v>511</v>
      </c>
      <c r="G265" s="23">
        <v>288</v>
      </c>
      <c r="I265" s="22">
        <v>537</v>
      </c>
      <c r="J265" s="23">
        <v>527</v>
      </c>
    </row>
    <row r="266" spans="2:10" x14ac:dyDescent="0.2">
      <c r="B266">
        <v>264</v>
      </c>
      <c r="C266">
        <v>484</v>
      </c>
      <c r="D266">
        <f t="shared" si="4"/>
        <v>1</v>
      </c>
      <c r="F266" s="22">
        <v>512</v>
      </c>
      <c r="G266" s="23">
        <v>474</v>
      </c>
      <c r="I266" s="22">
        <v>538</v>
      </c>
      <c r="J266" s="23">
        <v>576</v>
      </c>
    </row>
    <row r="267" spans="2:10" x14ac:dyDescent="0.2">
      <c r="B267">
        <v>265</v>
      </c>
      <c r="C267">
        <v>504</v>
      </c>
      <c r="D267">
        <f t="shared" si="4"/>
        <v>1</v>
      </c>
      <c r="F267" s="22">
        <v>515</v>
      </c>
      <c r="G267" s="23">
        <v>200</v>
      </c>
      <c r="I267" s="22">
        <v>540</v>
      </c>
      <c r="J267" s="23">
        <v>670</v>
      </c>
    </row>
    <row r="268" spans="2:10" x14ac:dyDescent="0.2">
      <c r="B268">
        <v>266</v>
      </c>
      <c r="C268">
        <v>576</v>
      </c>
      <c r="D268">
        <f t="shared" si="4"/>
        <v>1</v>
      </c>
      <c r="F268" s="22">
        <v>520</v>
      </c>
      <c r="G268" s="23">
        <v>282</v>
      </c>
      <c r="I268" s="22">
        <v>541</v>
      </c>
      <c r="J268" s="23">
        <v>765</v>
      </c>
    </row>
    <row r="269" spans="2:10" x14ac:dyDescent="0.2">
      <c r="B269">
        <v>267</v>
      </c>
      <c r="C269">
        <v>413</v>
      </c>
      <c r="D269">
        <f t="shared" si="4"/>
        <v>0</v>
      </c>
      <c r="F269" s="22">
        <v>521</v>
      </c>
      <c r="G269" s="23">
        <v>0</v>
      </c>
      <c r="I269" s="22">
        <v>542</v>
      </c>
      <c r="J269" s="23">
        <v>648</v>
      </c>
    </row>
    <row r="270" spans="2:10" x14ac:dyDescent="0.2">
      <c r="B270">
        <v>268</v>
      </c>
      <c r="C270">
        <v>240</v>
      </c>
      <c r="D270">
        <f t="shared" si="4"/>
        <v>0</v>
      </c>
      <c r="F270" s="22">
        <v>522</v>
      </c>
      <c r="G270" s="23">
        <v>336</v>
      </c>
      <c r="I270" s="22">
        <v>543</v>
      </c>
      <c r="J270" s="23">
        <v>583</v>
      </c>
    </row>
    <row r="271" spans="2:10" x14ac:dyDescent="0.2">
      <c r="B271">
        <v>269</v>
      </c>
      <c r="C271">
        <v>924</v>
      </c>
      <c r="D271">
        <f t="shared" si="4"/>
        <v>1</v>
      </c>
      <c r="F271" s="22">
        <v>523</v>
      </c>
      <c r="G271" s="23">
        <v>420</v>
      </c>
      <c r="I271" s="22">
        <v>546</v>
      </c>
      <c r="J271" s="23">
        <v>786</v>
      </c>
    </row>
    <row r="272" spans="2:10" x14ac:dyDescent="0.2">
      <c r="B272">
        <v>270</v>
      </c>
      <c r="C272">
        <v>504</v>
      </c>
      <c r="D272">
        <f t="shared" si="4"/>
        <v>1</v>
      </c>
      <c r="F272" s="22">
        <v>526</v>
      </c>
      <c r="G272" s="23">
        <v>453</v>
      </c>
      <c r="I272" s="22">
        <v>548</v>
      </c>
      <c r="J272" s="23">
        <v>624</v>
      </c>
    </row>
    <row r="273" spans="2:10" x14ac:dyDescent="0.2">
      <c r="B273">
        <v>271</v>
      </c>
      <c r="C273">
        <v>1053</v>
      </c>
      <c r="D273">
        <f t="shared" si="4"/>
        <v>1</v>
      </c>
      <c r="F273" s="22">
        <v>527</v>
      </c>
      <c r="G273" s="23">
        <v>252</v>
      </c>
      <c r="I273" s="22">
        <v>549</v>
      </c>
      <c r="J273" s="23">
        <v>720</v>
      </c>
    </row>
    <row r="274" spans="2:10" x14ac:dyDescent="0.2">
      <c r="B274">
        <v>272</v>
      </c>
      <c r="C274">
        <v>439</v>
      </c>
      <c r="D274">
        <f t="shared" si="4"/>
        <v>0</v>
      </c>
      <c r="F274" s="22">
        <v>529</v>
      </c>
      <c r="G274" s="23">
        <v>0</v>
      </c>
      <c r="I274" s="22">
        <v>550</v>
      </c>
      <c r="J274" s="23">
        <v>615</v>
      </c>
    </row>
    <row r="275" spans="2:10" x14ac:dyDescent="0.2">
      <c r="B275">
        <v>273</v>
      </c>
      <c r="C275">
        <v>671</v>
      </c>
      <c r="D275">
        <f t="shared" si="4"/>
        <v>1</v>
      </c>
      <c r="F275" s="22">
        <v>533</v>
      </c>
      <c r="G275" s="23">
        <v>392</v>
      </c>
      <c r="I275" s="22">
        <v>553</v>
      </c>
      <c r="J275" s="23">
        <v>908</v>
      </c>
    </row>
    <row r="276" spans="2:10" x14ac:dyDescent="0.2">
      <c r="B276">
        <v>274</v>
      </c>
      <c r="C276">
        <v>338</v>
      </c>
      <c r="D276">
        <f t="shared" si="4"/>
        <v>0</v>
      </c>
      <c r="F276" s="22">
        <v>534</v>
      </c>
      <c r="G276" s="23">
        <v>0</v>
      </c>
      <c r="I276" s="22">
        <v>554</v>
      </c>
      <c r="J276" s="23">
        <v>520</v>
      </c>
    </row>
    <row r="277" spans="2:10" x14ac:dyDescent="0.2">
      <c r="B277">
        <v>275</v>
      </c>
      <c r="C277">
        <v>264</v>
      </c>
      <c r="D277">
        <f t="shared" si="4"/>
        <v>0</v>
      </c>
      <c r="F277" s="22">
        <v>535</v>
      </c>
      <c r="G277" s="23">
        <v>403</v>
      </c>
      <c r="I277" s="22">
        <v>555</v>
      </c>
      <c r="J277" s="23">
        <v>871</v>
      </c>
    </row>
    <row r="278" spans="2:10" x14ac:dyDescent="0.2">
      <c r="B278">
        <v>276</v>
      </c>
      <c r="C278">
        <v>672</v>
      </c>
      <c r="D278">
        <f t="shared" si="4"/>
        <v>1</v>
      </c>
      <c r="F278" s="22">
        <v>536</v>
      </c>
      <c r="G278" s="23">
        <v>0</v>
      </c>
      <c r="I278" s="22">
        <v>558</v>
      </c>
      <c r="J278" s="23">
        <v>570</v>
      </c>
    </row>
    <row r="279" spans="2:10" x14ac:dyDescent="0.2">
      <c r="B279">
        <v>277</v>
      </c>
      <c r="C279">
        <v>573</v>
      </c>
      <c r="D279">
        <f t="shared" si="4"/>
        <v>1</v>
      </c>
      <c r="F279" s="22">
        <v>539</v>
      </c>
      <c r="G279" s="23">
        <v>336</v>
      </c>
      <c r="I279" s="22">
        <v>561</v>
      </c>
      <c r="J279" s="23">
        <v>528</v>
      </c>
    </row>
    <row r="280" spans="2:10" x14ac:dyDescent="0.2">
      <c r="B280">
        <v>278</v>
      </c>
      <c r="C280">
        <v>400</v>
      </c>
      <c r="D280">
        <f t="shared" si="4"/>
        <v>0</v>
      </c>
      <c r="F280" s="22">
        <v>544</v>
      </c>
      <c r="G280" s="23">
        <v>367</v>
      </c>
      <c r="I280" s="22">
        <v>565</v>
      </c>
      <c r="J280" s="23">
        <v>590</v>
      </c>
    </row>
    <row r="281" spans="2:10" x14ac:dyDescent="0.2">
      <c r="B281">
        <v>279</v>
      </c>
      <c r="C281">
        <v>732</v>
      </c>
      <c r="D281">
        <f t="shared" si="4"/>
        <v>1</v>
      </c>
      <c r="F281" s="22">
        <v>545</v>
      </c>
      <c r="G281" s="23">
        <v>426</v>
      </c>
      <c r="I281" s="22">
        <v>567</v>
      </c>
      <c r="J281" s="23">
        <v>656</v>
      </c>
    </row>
    <row r="282" spans="2:10" x14ac:dyDescent="0.2">
      <c r="B282">
        <v>280</v>
      </c>
      <c r="C282">
        <v>505</v>
      </c>
      <c r="D282">
        <f t="shared" si="4"/>
        <v>1</v>
      </c>
      <c r="F282" s="22">
        <v>547</v>
      </c>
      <c r="G282" s="23">
        <v>440</v>
      </c>
      <c r="I282" s="22">
        <v>568</v>
      </c>
      <c r="J282" s="23">
        <v>532</v>
      </c>
    </row>
    <row r="283" spans="2:10" x14ac:dyDescent="0.2">
      <c r="B283">
        <v>281</v>
      </c>
      <c r="C283">
        <v>575</v>
      </c>
      <c r="D283">
        <f t="shared" si="4"/>
        <v>1</v>
      </c>
      <c r="F283" s="22">
        <v>551</v>
      </c>
      <c r="G283" s="23">
        <v>440</v>
      </c>
      <c r="I283" s="22">
        <v>569</v>
      </c>
      <c r="J283" s="23">
        <v>612</v>
      </c>
    </row>
    <row r="284" spans="2:10" x14ac:dyDescent="0.2">
      <c r="B284">
        <v>282</v>
      </c>
      <c r="C284">
        <v>572</v>
      </c>
      <c r="D284">
        <f t="shared" si="4"/>
        <v>1</v>
      </c>
      <c r="F284" s="22">
        <v>552</v>
      </c>
      <c r="G284" s="23">
        <v>288</v>
      </c>
      <c r="I284" s="22">
        <v>570</v>
      </c>
      <c r="J284" s="23">
        <v>600</v>
      </c>
    </row>
    <row r="285" spans="2:10" x14ac:dyDescent="0.2">
      <c r="B285">
        <v>283</v>
      </c>
      <c r="C285">
        <v>626</v>
      </c>
      <c r="D285">
        <f t="shared" si="4"/>
        <v>1</v>
      </c>
      <c r="F285" s="22">
        <v>556</v>
      </c>
      <c r="G285" s="23">
        <v>280</v>
      </c>
      <c r="I285" s="22">
        <v>571</v>
      </c>
      <c r="J285" s="23">
        <v>576</v>
      </c>
    </row>
    <row r="286" spans="2:10" x14ac:dyDescent="0.2">
      <c r="B286">
        <v>284</v>
      </c>
      <c r="C286">
        <v>898</v>
      </c>
      <c r="D286">
        <f t="shared" si="4"/>
        <v>1</v>
      </c>
      <c r="F286" s="22">
        <v>557</v>
      </c>
      <c r="G286" s="23">
        <v>299</v>
      </c>
      <c r="I286" s="22">
        <v>573</v>
      </c>
      <c r="J286" s="23">
        <v>650</v>
      </c>
    </row>
    <row r="287" spans="2:10" x14ac:dyDescent="0.2">
      <c r="B287">
        <v>285</v>
      </c>
      <c r="C287">
        <v>529</v>
      </c>
      <c r="D287">
        <f t="shared" si="4"/>
        <v>1</v>
      </c>
      <c r="F287" s="22">
        <v>559</v>
      </c>
      <c r="G287" s="23">
        <v>406</v>
      </c>
      <c r="I287" s="22">
        <v>578</v>
      </c>
      <c r="J287" s="23">
        <v>564</v>
      </c>
    </row>
    <row r="288" spans="2:10" x14ac:dyDescent="0.2">
      <c r="B288">
        <v>286</v>
      </c>
      <c r="C288">
        <v>528</v>
      </c>
      <c r="D288">
        <f t="shared" si="4"/>
        <v>1</v>
      </c>
      <c r="F288" s="22">
        <v>560</v>
      </c>
      <c r="G288" s="23">
        <v>420</v>
      </c>
      <c r="I288" s="22">
        <v>579</v>
      </c>
      <c r="J288" s="23">
        <v>540</v>
      </c>
    </row>
    <row r="289" spans="2:10" x14ac:dyDescent="0.2">
      <c r="B289">
        <v>287</v>
      </c>
      <c r="C289">
        <v>440</v>
      </c>
      <c r="D289">
        <f t="shared" si="4"/>
        <v>0</v>
      </c>
      <c r="F289" s="22">
        <v>562</v>
      </c>
      <c r="G289" s="23">
        <v>418</v>
      </c>
      <c r="I289" s="22">
        <v>581</v>
      </c>
      <c r="J289" s="23">
        <v>572</v>
      </c>
    </row>
    <row r="290" spans="2:10" x14ac:dyDescent="0.2">
      <c r="B290">
        <v>288</v>
      </c>
      <c r="C290">
        <v>0</v>
      </c>
      <c r="D290">
        <f t="shared" si="4"/>
        <v>0</v>
      </c>
      <c r="F290" s="22">
        <v>563</v>
      </c>
      <c r="G290" s="23">
        <v>0</v>
      </c>
      <c r="I290" s="22">
        <v>582</v>
      </c>
      <c r="J290" s="23">
        <v>1390</v>
      </c>
    </row>
    <row r="291" spans="2:10" x14ac:dyDescent="0.2">
      <c r="B291">
        <v>289</v>
      </c>
      <c r="C291">
        <v>280</v>
      </c>
      <c r="D291">
        <f t="shared" si="4"/>
        <v>0</v>
      </c>
      <c r="F291" s="22">
        <v>564</v>
      </c>
      <c r="G291" s="23">
        <v>396</v>
      </c>
      <c r="I291" s="22">
        <v>584</v>
      </c>
      <c r="J291" s="23">
        <v>880</v>
      </c>
    </row>
    <row r="292" spans="2:10" x14ac:dyDescent="0.2">
      <c r="B292">
        <v>290</v>
      </c>
      <c r="C292">
        <v>384</v>
      </c>
      <c r="D292">
        <f t="shared" si="4"/>
        <v>0</v>
      </c>
      <c r="F292" s="22">
        <v>566</v>
      </c>
      <c r="G292" s="23">
        <v>216</v>
      </c>
      <c r="I292" s="22">
        <v>586</v>
      </c>
      <c r="J292" s="23">
        <v>880</v>
      </c>
    </row>
    <row r="293" spans="2:10" x14ac:dyDescent="0.2">
      <c r="B293">
        <v>291</v>
      </c>
      <c r="C293">
        <v>685</v>
      </c>
      <c r="D293">
        <f t="shared" si="4"/>
        <v>1</v>
      </c>
      <c r="F293" s="22">
        <v>572</v>
      </c>
      <c r="G293" s="23">
        <v>288</v>
      </c>
      <c r="I293" s="22">
        <v>588</v>
      </c>
      <c r="J293" s="23">
        <v>528</v>
      </c>
    </row>
    <row r="294" spans="2:10" x14ac:dyDescent="0.2">
      <c r="B294">
        <v>292</v>
      </c>
      <c r="C294">
        <v>0</v>
      </c>
      <c r="D294">
        <f t="shared" si="4"/>
        <v>0</v>
      </c>
      <c r="F294" s="22">
        <v>574</v>
      </c>
      <c r="G294" s="23">
        <v>400</v>
      </c>
      <c r="I294" s="22">
        <v>591</v>
      </c>
      <c r="J294" s="23">
        <v>520</v>
      </c>
    </row>
    <row r="295" spans="2:10" x14ac:dyDescent="0.2">
      <c r="B295">
        <v>293</v>
      </c>
      <c r="C295">
        <v>281</v>
      </c>
      <c r="D295">
        <f t="shared" si="4"/>
        <v>0</v>
      </c>
      <c r="F295" s="22">
        <v>575</v>
      </c>
      <c r="G295" s="23">
        <v>288</v>
      </c>
      <c r="I295" s="22">
        <v>592</v>
      </c>
      <c r="J295" s="23">
        <v>842</v>
      </c>
    </row>
    <row r="296" spans="2:10" x14ac:dyDescent="0.2">
      <c r="B296">
        <v>294</v>
      </c>
      <c r="C296">
        <v>539</v>
      </c>
      <c r="D296">
        <f t="shared" si="4"/>
        <v>1</v>
      </c>
      <c r="F296" s="22">
        <v>576</v>
      </c>
      <c r="G296" s="23">
        <v>336</v>
      </c>
      <c r="I296" s="22">
        <v>593</v>
      </c>
      <c r="J296" s="23">
        <v>816</v>
      </c>
    </row>
    <row r="297" spans="2:10" x14ac:dyDescent="0.2">
      <c r="B297">
        <v>295</v>
      </c>
      <c r="C297">
        <v>418</v>
      </c>
      <c r="D297">
        <f t="shared" si="4"/>
        <v>0</v>
      </c>
      <c r="F297" s="22">
        <v>577</v>
      </c>
      <c r="G297" s="23">
        <v>216</v>
      </c>
      <c r="I297" s="22">
        <v>596</v>
      </c>
      <c r="J297" s="23">
        <v>758</v>
      </c>
    </row>
    <row r="298" spans="2:10" x14ac:dyDescent="0.2">
      <c r="B298">
        <v>296</v>
      </c>
      <c r="C298">
        <v>588</v>
      </c>
      <c r="D298">
        <f t="shared" si="4"/>
        <v>1</v>
      </c>
      <c r="F298" s="22">
        <v>580</v>
      </c>
      <c r="G298" s="23">
        <v>352</v>
      </c>
      <c r="I298" s="22">
        <v>598</v>
      </c>
      <c r="J298" s="23">
        <v>648</v>
      </c>
    </row>
    <row r="299" spans="2:10" x14ac:dyDescent="0.2">
      <c r="B299">
        <v>297</v>
      </c>
      <c r="C299">
        <v>282</v>
      </c>
      <c r="D299">
        <f t="shared" si="4"/>
        <v>0</v>
      </c>
      <c r="F299" s="22">
        <v>583</v>
      </c>
      <c r="G299" s="23">
        <v>0</v>
      </c>
      <c r="I299" s="22">
        <v>599</v>
      </c>
      <c r="J299" s="23">
        <v>621</v>
      </c>
    </row>
    <row r="300" spans="2:10" x14ac:dyDescent="0.2">
      <c r="B300">
        <v>298</v>
      </c>
      <c r="C300">
        <v>576</v>
      </c>
      <c r="D300">
        <f t="shared" si="4"/>
        <v>1</v>
      </c>
      <c r="F300" s="22">
        <v>585</v>
      </c>
      <c r="G300" s="23">
        <v>240</v>
      </c>
      <c r="I300" s="22">
        <v>601</v>
      </c>
      <c r="J300" s="23">
        <v>736</v>
      </c>
    </row>
    <row r="301" spans="2:10" x14ac:dyDescent="0.2">
      <c r="B301">
        <v>299</v>
      </c>
      <c r="C301">
        <v>539</v>
      </c>
      <c r="D301">
        <f t="shared" si="4"/>
        <v>1</v>
      </c>
      <c r="F301" s="22">
        <v>587</v>
      </c>
      <c r="G301" s="23">
        <v>275</v>
      </c>
      <c r="I301" s="22">
        <v>602</v>
      </c>
      <c r="J301" s="23">
        <v>544</v>
      </c>
    </row>
    <row r="302" spans="2:10" x14ac:dyDescent="0.2">
      <c r="B302">
        <v>300</v>
      </c>
      <c r="C302">
        <v>300</v>
      </c>
      <c r="D302">
        <f t="shared" si="4"/>
        <v>0</v>
      </c>
      <c r="F302" s="22">
        <v>589</v>
      </c>
      <c r="G302" s="23">
        <v>452</v>
      </c>
      <c r="I302" s="22">
        <v>603</v>
      </c>
      <c r="J302" s="23">
        <v>506</v>
      </c>
    </row>
    <row r="303" spans="2:10" x14ac:dyDescent="0.2">
      <c r="B303">
        <v>301</v>
      </c>
      <c r="C303">
        <v>375</v>
      </c>
      <c r="D303">
        <f t="shared" si="4"/>
        <v>0</v>
      </c>
      <c r="F303" s="22">
        <v>590</v>
      </c>
      <c r="G303" s="23">
        <v>308</v>
      </c>
      <c r="I303" s="22">
        <v>604</v>
      </c>
      <c r="J303" s="23">
        <v>480</v>
      </c>
    </row>
    <row r="304" spans="2:10" x14ac:dyDescent="0.2">
      <c r="B304">
        <v>302</v>
      </c>
      <c r="C304">
        <v>683</v>
      </c>
      <c r="D304">
        <f t="shared" si="4"/>
        <v>1</v>
      </c>
      <c r="F304" s="22">
        <v>594</v>
      </c>
      <c r="G304" s="23">
        <v>420</v>
      </c>
      <c r="I304" s="22">
        <v>605</v>
      </c>
      <c r="J304" s="23">
        <v>530</v>
      </c>
    </row>
    <row r="305" spans="2:10" x14ac:dyDescent="0.2">
      <c r="B305">
        <v>303</v>
      </c>
      <c r="C305">
        <v>843</v>
      </c>
      <c r="D305">
        <f t="shared" si="4"/>
        <v>1</v>
      </c>
      <c r="F305" s="22">
        <v>595</v>
      </c>
      <c r="G305" s="23">
        <v>280</v>
      </c>
      <c r="I305" s="22">
        <v>606</v>
      </c>
      <c r="J305" s="23">
        <v>486</v>
      </c>
    </row>
    <row r="306" spans="2:10" x14ac:dyDescent="0.2">
      <c r="B306">
        <v>304</v>
      </c>
      <c r="C306">
        <v>552</v>
      </c>
      <c r="D306">
        <f t="shared" si="4"/>
        <v>1</v>
      </c>
      <c r="F306" s="22">
        <v>597</v>
      </c>
      <c r="G306" s="23">
        <v>216</v>
      </c>
      <c r="I306" s="22">
        <v>607</v>
      </c>
      <c r="J306" s="23">
        <v>576</v>
      </c>
    </row>
    <row r="307" spans="2:10" x14ac:dyDescent="0.2">
      <c r="B307">
        <v>305</v>
      </c>
      <c r="C307">
        <v>870</v>
      </c>
      <c r="D307">
        <f t="shared" si="4"/>
        <v>1</v>
      </c>
      <c r="F307" s="22">
        <v>600</v>
      </c>
      <c r="G307" s="23">
        <v>452</v>
      </c>
      <c r="I307" s="22">
        <v>611</v>
      </c>
      <c r="J307" s="23">
        <v>736</v>
      </c>
    </row>
    <row r="308" spans="2:10" x14ac:dyDescent="0.2">
      <c r="B308">
        <v>306</v>
      </c>
      <c r="C308">
        <v>888</v>
      </c>
      <c r="D308">
        <f t="shared" si="4"/>
        <v>1</v>
      </c>
      <c r="F308" s="22">
        <v>608</v>
      </c>
      <c r="G308" s="23">
        <v>230</v>
      </c>
      <c r="I308" s="22">
        <v>612</v>
      </c>
      <c r="J308" s="23">
        <v>564</v>
      </c>
    </row>
    <row r="309" spans="2:10" x14ac:dyDescent="0.2">
      <c r="B309">
        <v>307</v>
      </c>
      <c r="C309">
        <v>746</v>
      </c>
      <c r="D309">
        <f t="shared" si="4"/>
        <v>1</v>
      </c>
      <c r="F309" s="22">
        <v>609</v>
      </c>
      <c r="G309" s="23">
        <v>380</v>
      </c>
      <c r="I309" s="22">
        <v>613</v>
      </c>
      <c r="J309" s="23">
        <v>531</v>
      </c>
    </row>
    <row r="310" spans="2:10" x14ac:dyDescent="0.2">
      <c r="B310">
        <v>308</v>
      </c>
      <c r="C310">
        <v>0</v>
      </c>
      <c r="D310">
        <f t="shared" si="4"/>
        <v>0</v>
      </c>
      <c r="F310" s="22">
        <v>610</v>
      </c>
      <c r="G310" s="23">
        <v>261</v>
      </c>
      <c r="I310" s="22">
        <v>616</v>
      </c>
      <c r="J310" s="23">
        <v>480</v>
      </c>
    </row>
    <row r="311" spans="2:10" x14ac:dyDescent="0.2">
      <c r="B311">
        <v>309</v>
      </c>
      <c r="C311">
        <v>539</v>
      </c>
      <c r="D311">
        <f t="shared" si="4"/>
        <v>1</v>
      </c>
      <c r="F311" s="22">
        <v>614</v>
      </c>
      <c r="G311" s="23">
        <v>0</v>
      </c>
      <c r="I311" s="22">
        <v>618</v>
      </c>
      <c r="J311" s="23">
        <v>528</v>
      </c>
    </row>
    <row r="312" spans="2:10" x14ac:dyDescent="0.2">
      <c r="B312">
        <v>310</v>
      </c>
      <c r="C312">
        <v>708</v>
      </c>
      <c r="D312">
        <f t="shared" si="4"/>
        <v>1</v>
      </c>
      <c r="F312" s="22">
        <v>615</v>
      </c>
      <c r="G312" s="23">
        <v>0</v>
      </c>
      <c r="I312" s="22">
        <v>619</v>
      </c>
      <c r="J312" s="23">
        <v>774</v>
      </c>
    </row>
    <row r="313" spans="2:10" x14ac:dyDescent="0.2">
      <c r="B313">
        <v>311</v>
      </c>
      <c r="C313">
        <v>420</v>
      </c>
      <c r="D313">
        <f t="shared" si="4"/>
        <v>0</v>
      </c>
      <c r="F313" s="22">
        <v>617</v>
      </c>
      <c r="G313" s="23">
        <v>393</v>
      </c>
      <c r="I313" s="22">
        <v>620</v>
      </c>
      <c r="J313" s="23">
        <v>749</v>
      </c>
    </row>
    <row r="314" spans="2:10" x14ac:dyDescent="0.2">
      <c r="B314">
        <v>312</v>
      </c>
      <c r="C314">
        <v>240</v>
      </c>
      <c r="D314">
        <f t="shared" si="4"/>
        <v>0</v>
      </c>
      <c r="F314" s="22">
        <v>621</v>
      </c>
      <c r="G314" s="23">
        <v>0</v>
      </c>
      <c r="I314" s="22">
        <v>622</v>
      </c>
      <c r="J314" s="23">
        <v>624</v>
      </c>
    </row>
    <row r="315" spans="2:10" x14ac:dyDescent="0.2">
      <c r="B315">
        <v>313</v>
      </c>
      <c r="C315">
        <v>410</v>
      </c>
      <c r="D315">
        <f t="shared" si="4"/>
        <v>0</v>
      </c>
      <c r="F315" s="22">
        <v>624</v>
      </c>
      <c r="G315" s="23">
        <v>440</v>
      </c>
      <c r="I315" s="22">
        <v>623</v>
      </c>
      <c r="J315" s="23">
        <v>484</v>
      </c>
    </row>
    <row r="316" spans="2:10" x14ac:dyDescent="0.2">
      <c r="B316">
        <v>314</v>
      </c>
      <c r="C316">
        <v>513</v>
      </c>
      <c r="D316">
        <f t="shared" si="4"/>
        <v>1</v>
      </c>
      <c r="F316" s="22">
        <v>626</v>
      </c>
      <c r="G316" s="23">
        <v>440</v>
      </c>
      <c r="I316" s="22">
        <v>625</v>
      </c>
      <c r="J316" s="23">
        <v>484</v>
      </c>
    </row>
    <row r="317" spans="2:10" x14ac:dyDescent="0.2">
      <c r="B317">
        <v>315</v>
      </c>
      <c r="C317">
        <v>546</v>
      </c>
      <c r="D317">
        <f t="shared" si="4"/>
        <v>1</v>
      </c>
      <c r="F317" s="22">
        <v>627</v>
      </c>
      <c r="G317" s="23">
        <v>286</v>
      </c>
      <c r="I317" s="22">
        <v>629</v>
      </c>
      <c r="J317" s="23">
        <v>504</v>
      </c>
    </row>
    <row r="318" spans="2:10" x14ac:dyDescent="0.2">
      <c r="B318">
        <v>316</v>
      </c>
      <c r="C318">
        <v>432</v>
      </c>
      <c r="D318">
        <f t="shared" si="4"/>
        <v>0</v>
      </c>
      <c r="F318" s="22">
        <v>628</v>
      </c>
      <c r="G318" s="23">
        <v>364</v>
      </c>
      <c r="I318" s="22">
        <v>630</v>
      </c>
      <c r="J318" s="23">
        <v>520</v>
      </c>
    </row>
    <row r="319" spans="2:10" x14ac:dyDescent="0.2">
      <c r="B319">
        <v>317</v>
      </c>
      <c r="C319">
        <v>484</v>
      </c>
      <c r="D319">
        <f t="shared" si="4"/>
        <v>1</v>
      </c>
      <c r="F319" s="22">
        <v>631</v>
      </c>
      <c r="G319" s="23">
        <v>240</v>
      </c>
      <c r="I319" s="22">
        <v>632</v>
      </c>
      <c r="J319" s="23">
        <v>627</v>
      </c>
    </row>
    <row r="320" spans="2:10" x14ac:dyDescent="0.2">
      <c r="B320">
        <v>318</v>
      </c>
      <c r="C320">
        <v>1025</v>
      </c>
      <c r="D320">
        <f t="shared" si="4"/>
        <v>1</v>
      </c>
      <c r="F320" s="22">
        <v>634</v>
      </c>
      <c r="G320" s="23">
        <v>260</v>
      </c>
      <c r="I320" s="22">
        <v>633</v>
      </c>
      <c r="J320" s="23">
        <v>544</v>
      </c>
    </row>
    <row r="321" spans="2:10" x14ac:dyDescent="0.2">
      <c r="B321">
        <v>319</v>
      </c>
      <c r="C321">
        <v>656</v>
      </c>
      <c r="D321">
        <f t="shared" si="4"/>
        <v>1</v>
      </c>
      <c r="F321" s="22">
        <v>636</v>
      </c>
      <c r="G321" s="23">
        <v>0</v>
      </c>
      <c r="I321" s="22">
        <v>635</v>
      </c>
      <c r="J321" s="23">
        <v>576</v>
      </c>
    </row>
    <row r="322" spans="2:10" x14ac:dyDescent="0.2">
      <c r="B322">
        <v>320</v>
      </c>
      <c r="C322">
        <v>588</v>
      </c>
      <c r="D322">
        <f t="shared" si="4"/>
        <v>1</v>
      </c>
      <c r="F322" s="22">
        <v>637</v>
      </c>
      <c r="G322" s="23">
        <v>0</v>
      </c>
      <c r="I322" s="22">
        <v>640</v>
      </c>
      <c r="J322" s="23">
        <v>648</v>
      </c>
    </row>
    <row r="323" spans="2:10" x14ac:dyDescent="0.2">
      <c r="B323">
        <v>321</v>
      </c>
      <c r="C323">
        <v>840</v>
      </c>
      <c r="D323">
        <f t="shared" si="4"/>
        <v>1</v>
      </c>
      <c r="F323" s="22">
        <v>638</v>
      </c>
      <c r="G323" s="23">
        <v>256</v>
      </c>
      <c r="I323" s="22">
        <v>641</v>
      </c>
      <c r="J323" s="23">
        <v>588</v>
      </c>
    </row>
    <row r="324" spans="2:10" x14ac:dyDescent="0.2">
      <c r="B324">
        <v>322</v>
      </c>
      <c r="C324">
        <v>872</v>
      </c>
      <c r="D324">
        <f t="shared" ref="D324:D387" si="5">IF(C324&lt;AVERAGE(C324:C1784), 0,1)</f>
        <v>1</v>
      </c>
      <c r="F324" s="22">
        <v>639</v>
      </c>
      <c r="G324" s="23">
        <v>0</v>
      </c>
      <c r="I324" s="22">
        <v>642</v>
      </c>
      <c r="J324" s="23">
        <v>650</v>
      </c>
    </row>
    <row r="325" spans="2:10" x14ac:dyDescent="0.2">
      <c r="B325">
        <v>323</v>
      </c>
      <c r="C325">
        <v>576</v>
      </c>
      <c r="D325">
        <f t="shared" si="5"/>
        <v>1</v>
      </c>
      <c r="F325" s="22">
        <v>644</v>
      </c>
      <c r="G325" s="23">
        <v>462</v>
      </c>
      <c r="I325" s="22">
        <v>643</v>
      </c>
      <c r="J325" s="23">
        <v>538</v>
      </c>
    </row>
    <row r="326" spans="2:10" x14ac:dyDescent="0.2">
      <c r="B326">
        <v>324</v>
      </c>
      <c r="C326">
        <v>220</v>
      </c>
      <c r="D326">
        <f t="shared" si="5"/>
        <v>0</v>
      </c>
      <c r="F326" s="22">
        <v>645</v>
      </c>
      <c r="G326" s="23">
        <v>478</v>
      </c>
      <c r="I326" s="22">
        <v>646</v>
      </c>
      <c r="J326" s="23">
        <v>576</v>
      </c>
    </row>
    <row r="327" spans="2:10" x14ac:dyDescent="0.2">
      <c r="B327">
        <v>325</v>
      </c>
      <c r="C327">
        <v>564</v>
      </c>
      <c r="D327">
        <f t="shared" si="5"/>
        <v>1</v>
      </c>
      <c r="F327" s="22">
        <v>647</v>
      </c>
      <c r="G327" s="23">
        <v>420</v>
      </c>
      <c r="I327" s="22">
        <v>648</v>
      </c>
      <c r="J327" s="23">
        <v>495</v>
      </c>
    </row>
    <row r="328" spans="2:10" x14ac:dyDescent="0.2">
      <c r="B328">
        <v>326</v>
      </c>
      <c r="C328">
        <v>360</v>
      </c>
      <c r="D328">
        <f t="shared" si="5"/>
        <v>0</v>
      </c>
      <c r="F328" s="22">
        <v>649</v>
      </c>
      <c r="G328" s="23">
        <v>442</v>
      </c>
      <c r="I328" s="22">
        <v>651</v>
      </c>
      <c r="J328" s="23">
        <v>562</v>
      </c>
    </row>
    <row r="329" spans="2:10" x14ac:dyDescent="0.2">
      <c r="B329">
        <v>327</v>
      </c>
      <c r="C329">
        <v>473</v>
      </c>
      <c r="D329">
        <f t="shared" si="5"/>
        <v>1</v>
      </c>
      <c r="F329" s="22">
        <v>650</v>
      </c>
      <c r="G329" s="23">
        <v>0</v>
      </c>
      <c r="I329" s="22">
        <v>653</v>
      </c>
      <c r="J329" s="23">
        <v>512</v>
      </c>
    </row>
    <row r="330" spans="2:10" x14ac:dyDescent="0.2">
      <c r="B330">
        <v>328</v>
      </c>
      <c r="C330">
        <v>292</v>
      </c>
      <c r="D330">
        <f t="shared" si="5"/>
        <v>0</v>
      </c>
      <c r="F330" s="22">
        <v>652</v>
      </c>
      <c r="G330" s="23">
        <v>296</v>
      </c>
      <c r="I330" s="22">
        <v>655</v>
      </c>
      <c r="J330" s="23">
        <v>839</v>
      </c>
    </row>
    <row r="331" spans="2:10" x14ac:dyDescent="0.2">
      <c r="B331">
        <v>329</v>
      </c>
      <c r="C331">
        <v>441</v>
      </c>
      <c r="D331">
        <f t="shared" si="5"/>
        <v>0</v>
      </c>
      <c r="F331" s="22">
        <v>654</v>
      </c>
      <c r="G331" s="23">
        <v>216</v>
      </c>
      <c r="I331" s="22">
        <v>661</v>
      </c>
      <c r="J331" s="23">
        <v>550</v>
      </c>
    </row>
    <row r="332" spans="2:10" x14ac:dyDescent="0.2">
      <c r="B332">
        <v>330</v>
      </c>
      <c r="C332">
        <v>189</v>
      </c>
      <c r="D332">
        <f t="shared" si="5"/>
        <v>0</v>
      </c>
      <c r="F332" s="22">
        <v>656</v>
      </c>
      <c r="G332" s="23">
        <v>264</v>
      </c>
      <c r="I332" s="22">
        <v>662</v>
      </c>
      <c r="J332" s="23">
        <v>711</v>
      </c>
    </row>
    <row r="333" spans="2:10" x14ac:dyDescent="0.2">
      <c r="B333">
        <v>331</v>
      </c>
      <c r="C333">
        <v>352</v>
      </c>
      <c r="D333">
        <f t="shared" si="5"/>
        <v>0</v>
      </c>
      <c r="F333" s="22">
        <v>657</v>
      </c>
      <c r="G333" s="23">
        <v>312</v>
      </c>
      <c r="I333" s="22">
        <v>663</v>
      </c>
      <c r="J333" s="23">
        <v>576</v>
      </c>
    </row>
    <row r="334" spans="2:10" x14ac:dyDescent="0.2">
      <c r="B334">
        <v>332</v>
      </c>
      <c r="C334">
        <v>308</v>
      </c>
      <c r="D334">
        <f t="shared" si="5"/>
        <v>0</v>
      </c>
      <c r="F334" s="22">
        <v>658</v>
      </c>
      <c r="G334" s="23">
        <v>270</v>
      </c>
      <c r="I334" s="22">
        <v>664</v>
      </c>
      <c r="J334" s="23">
        <v>588</v>
      </c>
    </row>
    <row r="335" spans="2:10" x14ac:dyDescent="0.2">
      <c r="B335">
        <v>333</v>
      </c>
      <c r="C335">
        <v>880</v>
      </c>
      <c r="D335">
        <f t="shared" si="5"/>
        <v>1</v>
      </c>
      <c r="F335" s="22">
        <v>659</v>
      </c>
      <c r="G335" s="23">
        <v>330</v>
      </c>
      <c r="I335" s="22">
        <v>665</v>
      </c>
      <c r="J335" s="23">
        <v>1134</v>
      </c>
    </row>
    <row r="336" spans="2:10" x14ac:dyDescent="0.2">
      <c r="B336">
        <v>334</v>
      </c>
      <c r="C336">
        <v>484</v>
      </c>
      <c r="D336">
        <f t="shared" si="5"/>
        <v>1</v>
      </c>
      <c r="F336" s="22">
        <v>660</v>
      </c>
      <c r="G336" s="23">
        <v>480</v>
      </c>
      <c r="I336" s="22">
        <v>666</v>
      </c>
      <c r="J336" s="23">
        <v>504</v>
      </c>
    </row>
    <row r="337" spans="2:10" x14ac:dyDescent="0.2">
      <c r="B337">
        <v>335</v>
      </c>
      <c r="C337">
        <v>472</v>
      </c>
      <c r="D337">
        <f t="shared" si="5"/>
        <v>0</v>
      </c>
      <c r="F337" s="22">
        <v>670</v>
      </c>
      <c r="G337" s="23">
        <v>252</v>
      </c>
      <c r="I337" s="22">
        <v>667</v>
      </c>
      <c r="J337" s="23">
        <v>596</v>
      </c>
    </row>
    <row r="338" spans="2:10" x14ac:dyDescent="0.2">
      <c r="B338">
        <v>336</v>
      </c>
      <c r="C338">
        <v>529</v>
      </c>
      <c r="D338">
        <f t="shared" si="5"/>
        <v>1</v>
      </c>
      <c r="F338" s="22">
        <v>672</v>
      </c>
      <c r="G338" s="23">
        <v>300</v>
      </c>
      <c r="I338" s="22">
        <v>668</v>
      </c>
      <c r="J338" s="23">
        <v>575</v>
      </c>
    </row>
    <row r="339" spans="2:10" x14ac:dyDescent="0.2">
      <c r="B339">
        <v>337</v>
      </c>
      <c r="C339">
        <v>676</v>
      </c>
      <c r="D339">
        <f t="shared" si="5"/>
        <v>1</v>
      </c>
      <c r="F339" s="22">
        <v>674</v>
      </c>
      <c r="G339" s="23">
        <v>416</v>
      </c>
      <c r="I339" s="22">
        <v>669</v>
      </c>
      <c r="J339" s="23">
        <v>576</v>
      </c>
    </row>
    <row r="340" spans="2:10" x14ac:dyDescent="0.2">
      <c r="B340">
        <v>338</v>
      </c>
      <c r="C340">
        <v>532</v>
      </c>
      <c r="D340">
        <f t="shared" si="5"/>
        <v>1</v>
      </c>
      <c r="F340" s="22">
        <v>675</v>
      </c>
      <c r="G340" s="23">
        <v>384</v>
      </c>
      <c r="I340" s="22">
        <v>671</v>
      </c>
      <c r="J340" s="23">
        <v>540</v>
      </c>
    </row>
    <row r="341" spans="2:10" x14ac:dyDescent="0.2">
      <c r="B341">
        <v>339</v>
      </c>
      <c r="C341">
        <v>440</v>
      </c>
      <c r="D341">
        <f t="shared" si="5"/>
        <v>0</v>
      </c>
      <c r="F341" s="22">
        <v>676</v>
      </c>
      <c r="G341" s="23">
        <v>440</v>
      </c>
      <c r="I341" s="22">
        <v>673</v>
      </c>
      <c r="J341" s="23">
        <v>546</v>
      </c>
    </row>
    <row r="342" spans="2:10" x14ac:dyDescent="0.2">
      <c r="B342">
        <v>340</v>
      </c>
      <c r="C342">
        <v>297</v>
      </c>
      <c r="D342">
        <f t="shared" si="5"/>
        <v>0</v>
      </c>
      <c r="F342" s="22">
        <v>678</v>
      </c>
      <c r="G342" s="23">
        <v>240</v>
      </c>
      <c r="I342" s="22">
        <v>677</v>
      </c>
      <c r="J342" s="23">
        <v>779</v>
      </c>
    </row>
    <row r="343" spans="2:10" x14ac:dyDescent="0.2">
      <c r="B343">
        <v>341</v>
      </c>
      <c r="C343">
        <v>431</v>
      </c>
      <c r="D343">
        <f t="shared" si="5"/>
        <v>0</v>
      </c>
      <c r="F343" s="22">
        <v>681</v>
      </c>
      <c r="G343" s="23">
        <v>264</v>
      </c>
      <c r="I343" s="22">
        <v>679</v>
      </c>
      <c r="J343" s="23">
        <v>834</v>
      </c>
    </row>
    <row r="344" spans="2:10" x14ac:dyDescent="0.2">
      <c r="B344">
        <v>342</v>
      </c>
      <c r="C344">
        <v>294</v>
      </c>
      <c r="D344">
        <f t="shared" si="5"/>
        <v>0</v>
      </c>
      <c r="F344" s="22">
        <v>682</v>
      </c>
      <c r="G344" s="23">
        <v>281</v>
      </c>
      <c r="I344" s="22">
        <v>680</v>
      </c>
      <c r="J344" s="23">
        <v>572</v>
      </c>
    </row>
    <row r="345" spans="2:10" x14ac:dyDescent="0.2">
      <c r="B345">
        <v>343</v>
      </c>
      <c r="C345">
        <v>400</v>
      </c>
      <c r="D345">
        <f t="shared" si="5"/>
        <v>0</v>
      </c>
      <c r="F345" s="22">
        <v>683</v>
      </c>
      <c r="G345" s="23">
        <v>431</v>
      </c>
      <c r="I345" s="22">
        <v>684</v>
      </c>
      <c r="J345" s="23">
        <v>702</v>
      </c>
    </row>
    <row r="346" spans="2:10" x14ac:dyDescent="0.2">
      <c r="B346">
        <v>344</v>
      </c>
      <c r="C346">
        <v>564</v>
      </c>
      <c r="D346">
        <f t="shared" si="5"/>
        <v>1</v>
      </c>
      <c r="F346" s="22">
        <v>690</v>
      </c>
      <c r="G346" s="23">
        <v>460</v>
      </c>
      <c r="I346" s="22">
        <v>685</v>
      </c>
      <c r="J346" s="23">
        <v>486</v>
      </c>
    </row>
    <row r="347" spans="2:10" x14ac:dyDescent="0.2">
      <c r="B347">
        <v>345</v>
      </c>
      <c r="C347">
        <v>336</v>
      </c>
      <c r="D347">
        <f t="shared" si="5"/>
        <v>0</v>
      </c>
      <c r="F347" s="22">
        <v>691</v>
      </c>
      <c r="G347" s="23">
        <v>420</v>
      </c>
      <c r="I347" s="22">
        <v>686</v>
      </c>
      <c r="J347" s="23">
        <v>577</v>
      </c>
    </row>
    <row r="348" spans="2:10" x14ac:dyDescent="0.2">
      <c r="B348">
        <v>346</v>
      </c>
      <c r="C348">
        <v>312</v>
      </c>
      <c r="D348">
        <f t="shared" si="5"/>
        <v>0</v>
      </c>
      <c r="F348" s="22">
        <v>694</v>
      </c>
      <c r="G348" s="23">
        <v>326</v>
      </c>
      <c r="I348" s="22">
        <v>687</v>
      </c>
      <c r="J348" s="23">
        <v>578</v>
      </c>
    </row>
    <row r="349" spans="2:10" x14ac:dyDescent="0.2">
      <c r="B349">
        <v>347</v>
      </c>
      <c r="C349">
        <v>301</v>
      </c>
      <c r="D349">
        <f t="shared" si="5"/>
        <v>0</v>
      </c>
      <c r="F349" s="22">
        <v>697</v>
      </c>
      <c r="G349" s="23">
        <v>205</v>
      </c>
      <c r="I349" s="22">
        <v>688</v>
      </c>
      <c r="J349" s="23">
        <v>480</v>
      </c>
    </row>
    <row r="350" spans="2:10" x14ac:dyDescent="0.2">
      <c r="B350">
        <v>348</v>
      </c>
      <c r="C350">
        <v>498</v>
      </c>
      <c r="D350">
        <f t="shared" si="5"/>
        <v>1</v>
      </c>
      <c r="F350" s="22">
        <v>698</v>
      </c>
      <c r="G350" s="23">
        <v>308</v>
      </c>
      <c r="I350" s="22">
        <v>689</v>
      </c>
      <c r="J350" s="23">
        <v>567</v>
      </c>
    </row>
    <row r="351" spans="2:10" x14ac:dyDescent="0.2">
      <c r="B351">
        <v>349</v>
      </c>
      <c r="C351">
        <v>474</v>
      </c>
      <c r="D351">
        <f t="shared" si="5"/>
        <v>1</v>
      </c>
      <c r="F351" s="22">
        <v>699</v>
      </c>
      <c r="G351" s="23">
        <v>336</v>
      </c>
      <c r="I351" s="22">
        <v>692</v>
      </c>
      <c r="J351" s="23">
        <v>832</v>
      </c>
    </row>
    <row r="352" spans="2:10" x14ac:dyDescent="0.2">
      <c r="B352">
        <v>350</v>
      </c>
      <c r="C352">
        <v>706</v>
      </c>
      <c r="D352">
        <f t="shared" si="5"/>
        <v>1</v>
      </c>
      <c r="F352" s="22">
        <v>706</v>
      </c>
      <c r="G352" s="23">
        <v>0</v>
      </c>
      <c r="I352" s="22">
        <v>693</v>
      </c>
      <c r="J352" s="23">
        <v>628</v>
      </c>
    </row>
    <row r="353" spans="2:10" x14ac:dyDescent="0.2">
      <c r="B353">
        <v>351</v>
      </c>
      <c r="C353">
        <v>617</v>
      </c>
      <c r="D353">
        <f t="shared" si="5"/>
        <v>1</v>
      </c>
      <c r="F353" s="22">
        <v>709</v>
      </c>
      <c r="G353" s="23">
        <v>400</v>
      </c>
      <c r="I353" s="22">
        <v>695</v>
      </c>
      <c r="J353" s="23">
        <v>576</v>
      </c>
    </row>
    <row r="354" spans="2:10" x14ac:dyDescent="0.2">
      <c r="B354">
        <v>352</v>
      </c>
      <c r="C354">
        <v>445</v>
      </c>
      <c r="D354">
        <f t="shared" si="5"/>
        <v>0</v>
      </c>
      <c r="F354" s="22">
        <v>710</v>
      </c>
      <c r="G354" s="23">
        <v>408</v>
      </c>
      <c r="I354" s="22">
        <v>696</v>
      </c>
      <c r="J354" s="23">
        <v>551</v>
      </c>
    </row>
    <row r="355" spans="2:10" x14ac:dyDescent="0.2">
      <c r="B355">
        <v>353</v>
      </c>
      <c r="C355">
        <v>200</v>
      </c>
      <c r="D355">
        <f t="shared" si="5"/>
        <v>0</v>
      </c>
      <c r="F355" s="22">
        <v>711</v>
      </c>
      <c r="G355" s="23">
        <v>0</v>
      </c>
      <c r="I355" s="22">
        <v>700</v>
      </c>
      <c r="J355" s="23">
        <v>530</v>
      </c>
    </row>
    <row r="356" spans="2:10" x14ac:dyDescent="0.2">
      <c r="B356">
        <v>354</v>
      </c>
      <c r="C356">
        <v>484</v>
      </c>
      <c r="D356">
        <f t="shared" si="5"/>
        <v>1</v>
      </c>
      <c r="F356" s="22">
        <v>712</v>
      </c>
      <c r="G356" s="23">
        <v>384</v>
      </c>
      <c r="I356" s="22">
        <v>701</v>
      </c>
      <c r="J356" s="23">
        <v>765</v>
      </c>
    </row>
    <row r="357" spans="2:10" x14ac:dyDescent="0.2">
      <c r="B357">
        <v>355</v>
      </c>
      <c r="C357">
        <v>240</v>
      </c>
      <c r="D357">
        <f t="shared" si="5"/>
        <v>0</v>
      </c>
      <c r="F357" s="22">
        <v>713</v>
      </c>
      <c r="G357" s="23">
        <v>472</v>
      </c>
      <c r="I357" s="22">
        <v>702</v>
      </c>
      <c r="J357" s="23">
        <v>528</v>
      </c>
    </row>
    <row r="358" spans="2:10" x14ac:dyDescent="0.2">
      <c r="B358">
        <v>356</v>
      </c>
      <c r="C358">
        <v>521</v>
      </c>
      <c r="D358">
        <f t="shared" si="5"/>
        <v>1</v>
      </c>
      <c r="F358" s="22">
        <v>715</v>
      </c>
      <c r="G358" s="23">
        <v>475</v>
      </c>
      <c r="I358" s="22">
        <v>703</v>
      </c>
      <c r="J358" s="23">
        <v>666</v>
      </c>
    </row>
    <row r="359" spans="2:10" x14ac:dyDescent="0.2">
      <c r="B359">
        <v>357</v>
      </c>
      <c r="C359">
        <v>400</v>
      </c>
      <c r="D359">
        <f t="shared" si="5"/>
        <v>0</v>
      </c>
      <c r="F359" s="22">
        <v>716</v>
      </c>
      <c r="G359" s="23">
        <v>478</v>
      </c>
      <c r="I359" s="22">
        <v>704</v>
      </c>
      <c r="J359" s="23">
        <v>672</v>
      </c>
    </row>
    <row r="360" spans="2:10" x14ac:dyDescent="0.2">
      <c r="B360">
        <v>358</v>
      </c>
      <c r="C360">
        <v>528</v>
      </c>
      <c r="D360">
        <f t="shared" si="5"/>
        <v>1</v>
      </c>
      <c r="F360" s="22">
        <v>718</v>
      </c>
      <c r="G360" s="23">
        <v>439</v>
      </c>
      <c r="I360" s="22">
        <v>705</v>
      </c>
      <c r="J360" s="23">
        <v>606</v>
      </c>
    </row>
    <row r="361" spans="2:10" x14ac:dyDescent="0.2">
      <c r="B361">
        <v>359</v>
      </c>
      <c r="C361">
        <v>288</v>
      </c>
      <c r="D361">
        <f t="shared" si="5"/>
        <v>0</v>
      </c>
      <c r="F361" s="22">
        <v>720</v>
      </c>
      <c r="G361" s="23">
        <v>300</v>
      </c>
      <c r="I361" s="22">
        <v>707</v>
      </c>
      <c r="J361" s="23">
        <v>739</v>
      </c>
    </row>
    <row r="362" spans="2:10" x14ac:dyDescent="0.2">
      <c r="B362">
        <v>360</v>
      </c>
      <c r="C362">
        <v>592</v>
      </c>
      <c r="D362">
        <f t="shared" si="5"/>
        <v>1</v>
      </c>
      <c r="F362" s="22">
        <v>722</v>
      </c>
      <c r="G362" s="23">
        <v>420</v>
      </c>
      <c r="I362" s="22">
        <v>708</v>
      </c>
      <c r="J362" s="23">
        <v>550</v>
      </c>
    </row>
    <row r="363" spans="2:10" x14ac:dyDescent="0.2">
      <c r="B363">
        <v>361</v>
      </c>
      <c r="C363">
        <v>470</v>
      </c>
      <c r="D363">
        <f t="shared" si="5"/>
        <v>0</v>
      </c>
      <c r="F363" s="22">
        <v>723</v>
      </c>
      <c r="G363" s="23">
        <v>463</v>
      </c>
      <c r="I363" s="22">
        <v>714</v>
      </c>
      <c r="J363" s="23">
        <v>576</v>
      </c>
    </row>
    <row r="364" spans="2:10" x14ac:dyDescent="0.2">
      <c r="B364">
        <v>362</v>
      </c>
      <c r="C364">
        <v>240</v>
      </c>
      <c r="D364">
        <f t="shared" si="5"/>
        <v>0</v>
      </c>
      <c r="F364" s="22">
        <v>732</v>
      </c>
      <c r="G364" s="23">
        <v>438</v>
      </c>
      <c r="I364" s="22">
        <v>717</v>
      </c>
      <c r="J364" s="23">
        <v>704</v>
      </c>
    </row>
    <row r="365" spans="2:10" x14ac:dyDescent="0.2">
      <c r="B365">
        <v>363</v>
      </c>
      <c r="C365">
        <v>672</v>
      </c>
      <c r="D365">
        <f t="shared" si="5"/>
        <v>1</v>
      </c>
      <c r="F365" s="22">
        <v>734</v>
      </c>
      <c r="G365" s="23">
        <v>264</v>
      </c>
      <c r="I365" s="22">
        <v>719</v>
      </c>
      <c r="J365" s="23">
        <v>983</v>
      </c>
    </row>
    <row r="366" spans="2:10" x14ac:dyDescent="0.2">
      <c r="B366">
        <v>364</v>
      </c>
      <c r="C366">
        <v>264</v>
      </c>
      <c r="D366">
        <f t="shared" si="5"/>
        <v>0</v>
      </c>
      <c r="F366" s="22">
        <v>735</v>
      </c>
      <c r="G366" s="23">
        <v>300</v>
      </c>
      <c r="I366" s="22">
        <v>721</v>
      </c>
      <c r="J366" s="23">
        <v>564</v>
      </c>
    </row>
    <row r="367" spans="2:10" x14ac:dyDescent="0.2">
      <c r="B367">
        <v>365</v>
      </c>
      <c r="C367">
        <v>566</v>
      </c>
      <c r="D367">
        <f t="shared" si="5"/>
        <v>1</v>
      </c>
      <c r="F367" s="22">
        <v>736</v>
      </c>
      <c r="G367" s="23">
        <v>320</v>
      </c>
      <c r="I367" s="22">
        <v>724</v>
      </c>
      <c r="J367" s="23">
        <v>548</v>
      </c>
    </row>
    <row r="368" spans="2:10" x14ac:dyDescent="0.2">
      <c r="B368">
        <v>366</v>
      </c>
      <c r="C368">
        <v>468</v>
      </c>
      <c r="D368">
        <f t="shared" si="5"/>
        <v>0</v>
      </c>
      <c r="F368" s="22">
        <v>737</v>
      </c>
      <c r="G368" s="23">
        <v>400</v>
      </c>
      <c r="I368" s="22">
        <v>725</v>
      </c>
      <c r="J368" s="23">
        <v>768</v>
      </c>
    </row>
    <row r="369" spans="2:10" x14ac:dyDescent="0.2">
      <c r="B369">
        <v>367</v>
      </c>
      <c r="C369">
        <v>514</v>
      </c>
      <c r="D369">
        <f t="shared" si="5"/>
        <v>1</v>
      </c>
      <c r="F369" s="22">
        <v>739</v>
      </c>
      <c r="G369" s="23">
        <v>0</v>
      </c>
      <c r="I369" s="22">
        <v>726</v>
      </c>
      <c r="J369" s="23">
        <v>660</v>
      </c>
    </row>
    <row r="370" spans="2:10" x14ac:dyDescent="0.2">
      <c r="B370">
        <v>368</v>
      </c>
      <c r="C370">
        <v>296</v>
      </c>
      <c r="D370">
        <f t="shared" si="5"/>
        <v>0</v>
      </c>
      <c r="F370" s="22">
        <v>741</v>
      </c>
      <c r="G370" s="23">
        <v>360</v>
      </c>
      <c r="I370" s="22">
        <v>727</v>
      </c>
      <c r="J370" s="23">
        <v>540</v>
      </c>
    </row>
    <row r="371" spans="2:10" x14ac:dyDescent="0.2">
      <c r="B371">
        <v>369</v>
      </c>
      <c r="C371">
        <v>244</v>
      </c>
      <c r="D371">
        <f t="shared" si="5"/>
        <v>0</v>
      </c>
      <c r="F371" s="22">
        <v>742</v>
      </c>
      <c r="G371" s="23">
        <v>288</v>
      </c>
      <c r="I371" s="22">
        <v>728</v>
      </c>
      <c r="J371" s="23">
        <v>632</v>
      </c>
    </row>
    <row r="372" spans="2:10" x14ac:dyDescent="0.2">
      <c r="B372">
        <v>370</v>
      </c>
      <c r="C372">
        <v>576</v>
      </c>
      <c r="D372">
        <f t="shared" si="5"/>
        <v>1</v>
      </c>
      <c r="F372" s="22">
        <v>745</v>
      </c>
      <c r="G372" s="23">
        <v>462</v>
      </c>
      <c r="I372" s="22">
        <v>729</v>
      </c>
      <c r="J372" s="23">
        <v>888</v>
      </c>
    </row>
    <row r="373" spans="2:10" x14ac:dyDescent="0.2">
      <c r="B373">
        <v>371</v>
      </c>
      <c r="C373">
        <v>460</v>
      </c>
      <c r="D373">
        <f t="shared" si="5"/>
        <v>0</v>
      </c>
      <c r="F373" s="22">
        <v>750</v>
      </c>
      <c r="G373" s="23">
        <v>240</v>
      </c>
      <c r="I373" s="22">
        <v>730</v>
      </c>
      <c r="J373" s="23">
        <v>539</v>
      </c>
    </row>
    <row r="374" spans="2:10" x14ac:dyDescent="0.2">
      <c r="B374">
        <v>372</v>
      </c>
      <c r="C374">
        <v>680</v>
      </c>
      <c r="D374">
        <f t="shared" si="5"/>
        <v>1</v>
      </c>
      <c r="F374" s="22">
        <v>751</v>
      </c>
      <c r="G374" s="23">
        <v>0</v>
      </c>
      <c r="I374" s="22">
        <v>731</v>
      </c>
      <c r="J374" s="23">
        <v>608</v>
      </c>
    </row>
    <row r="375" spans="2:10" x14ac:dyDescent="0.2">
      <c r="B375">
        <v>373</v>
      </c>
      <c r="C375">
        <v>264</v>
      </c>
      <c r="D375">
        <f t="shared" si="5"/>
        <v>0</v>
      </c>
      <c r="F375" s="22">
        <v>752</v>
      </c>
      <c r="G375" s="23">
        <v>400</v>
      </c>
      <c r="I375" s="22">
        <v>733</v>
      </c>
      <c r="J375" s="23">
        <v>541</v>
      </c>
    </row>
    <row r="376" spans="2:10" x14ac:dyDescent="0.2">
      <c r="B376">
        <v>374</v>
      </c>
      <c r="C376">
        <v>270</v>
      </c>
      <c r="D376">
        <f t="shared" si="5"/>
        <v>0</v>
      </c>
      <c r="F376" s="22">
        <v>755</v>
      </c>
      <c r="G376" s="23">
        <v>440</v>
      </c>
      <c r="I376" s="22">
        <v>738</v>
      </c>
      <c r="J376" s="23">
        <v>800</v>
      </c>
    </row>
    <row r="377" spans="2:10" x14ac:dyDescent="0.2">
      <c r="B377">
        <v>375</v>
      </c>
      <c r="C377">
        <v>434</v>
      </c>
      <c r="D377">
        <f t="shared" si="5"/>
        <v>0</v>
      </c>
      <c r="F377" s="22">
        <v>756</v>
      </c>
      <c r="G377" s="23">
        <v>440</v>
      </c>
      <c r="I377" s="22">
        <v>740</v>
      </c>
      <c r="J377" s="23">
        <v>572</v>
      </c>
    </row>
    <row r="378" spans="2:10" x14ac:dyDescent="0.2">
      <c r="B378">
        <v>376</v>
      </c>
      <c r="C378">
        <v>0</v>
      </c>
      <c r="D378">
        <f t="shared" si="5"/>
        <v>0</v>
      </c>
      <c r="F378" s="22">
        <v>758</v>
      </c>
      <c r="G378" s="23">
        <v>440</v>
      </c>
      <c r="I378" s="22">
        <v>743</v>
      </c>
      <c r="J378" s="23">
        <v>539</v>
      </c>
    </row>
    <row r="379" spans="2:10" x14ac:dyDescent="0.2">
      <c r="B379">
        <v>377</v>
      </c>
      <c r="C379">
        <v>576</v>
      </c>
      <c r="D379">
        <f t="shared" si="5"/>
        <v>1</v>
      </c>
      <c r="F379" s="22">
        <v>759</v>
      </c>
      <c r="G379" s="23">
        <v>440</v>
      </c>
      <c r="I379" s="22">
        <v>744</v>
      </c>
      <c r="J379" s="23">
        <v>480</v>
      </c>
    </row>
    <row r="380" spans="2:10" x14ac:dyDescent="0.2">
      <c r="B380">
        <v>378</v>
      </c>
      <c r="C380">
        <v>610</v>
      </c>
      <c r="D380">
        <f t="shared" si="5"/>
        <v>1</v>
      </c>
      <c r="F380" s="22">
        <v>761</v>
      </c>
      <c r="G380" s="23">
        <v>300</v>
      </c>
      <c r="I380" s="22">
        <v>746</v>
      </c>
      <c r="J380" s="23">
        <v>831</v>
      </c>
    </row>
    <row r="381" spans="2:10" x14ac:dyDescent="0.2">
      <c r="B381">
        <v>379</v>
      </c>
      <c r="C381">
        <v>834</v>
      </c>
      <c r="D381">
        <f t="shared" si="5"/>
        <v>1</v>
      </c>
      <c r="F381" s="22">
        <v>762</v>
      </c>
      <c r="G381" s="23">
        <v>440</v>
      </c>
      <c r="I381" s="22">
        <v>747</v>
      </c>
      <c r="J381" s="23">
        <v>554</v>
      </c>
    </row>
    <row r="382" spans="2:10" x14ac:dyDescent="0.2">
      <c r="B382">
        <v>380</v>
      </c>
      <c r="C382">
        <v>463</v>
      </c>
      <c r="D382">
        <f t="shared" si="5"/>
        <v>0</v>
      </c>
      <c r="F382" s="22">
        <v>768</v>
      </c>
      <c r="G382" s="23">
        <v>423</v>
      </c>
      <c r="I382" s="22">
        <v>748</v>
      </c>
      <c r="J382" s="23">
        <v>864</v>
      </c>
    </row>
    <row r="383" spans="2:10" x14ac:dyDescent="0.2">
      <c r="B383">
        <v>381</v>
      </c>
      <c r="C383">
        <v>308</v>
      </c>
      <c r="D383">
        <f t="shared" si="5"/>
        <v>0</v>
      </c>
      <c r="F383" s="22">
        <v>772</v>
      </c>
      <c r="G383" s="23">
        <v>396</v>
      </c>
      <c r="I383" s="22">
        <v>749</v>
      </c>
      <c r="J383" s="23">
        <v>527</v>
      </c>
    </row>
    <row r="384" spans="2:10" x14ac:dyDescent="0.2">
      <c r="B384">
        <v>382</v>
      </c>
      <c r="C384">
        <v>572</v>
      </c>
      <c r="D384">
        <f t="shared" si="5"/>
        <v>1</v>
      </c>
      <c r="F384" s="22">
        <v>774</v>
      </c>
      <c r="G384" s="23">
        <v>275</v>
      </c>
      <c r="I384" s="22">
        <v>753</v>
      </c>
      <c r="J384" s="23">
        <v>576</v>
      </c>
    </row>
    <row r="385" spans="2:10" x14ac:dyDescent="0.2">
      <c r="B385">
        <v>383</v>
      </c>
      <c r="C385">
        <v>639</v>
      </c>
      <c r="D385">
        <f t="shared" si="5"/>
        <v>1</v>
      </c>
      <c r="F385" s="22">
        <v>776</v>
      </c>
      <c r="G385" s="23">
        <v>412</v>
      </c>
      <c r="I385" s="22">
        <v>754</v>
      </c>
      <c r="J385" s="23">
        <v>878</v>
      </c>
    </row>
    <row r="386" spans="2:10" x14ac:dyDescent="0.2">
      <c r="B386">
        <v>384</v>
      </c>
      <c r="C386">
        <v>360</v>
      </c>
      <c r="D386">
        <f t="shared" si="5"/>
        <v>0</v>
      </c>
      <c r="F386" s="22">
        <v>778</v>
      </c>
      <c r="G386" s="23">
        <v>440</v>
      </c>
      <c r="I386" s="22">
        <v>757</v>
      </c>
      <c r="J386" s="23">
        <v>578</v>
      </c>
    </row>
    <row r="387" spans="2:10" x14ac:dyDescent="0.2">
      <c r="B387">
        <v>385</v>
      </c>
      <c r="C387">
        <v>501</v>
      </c>
      <c r="D387">
        <f t="shared" si="5"/>
        <v>1</v>
      </c>
      <c r="F387" s="22">
        <v>781</v>
      </c>
      <c r="G387" s="23">
        <v>402</v>
      </c>
      <c r="I387" s="22">
        <v>760</v>
      </c>
      <c r="J387" s="23">
        <v>752</v>
      </c>
    </row>
    <row r="388" spans="2:10" x14ac:dyDescent="0.2">
      <c r="B388">
        <v>386</v>
      </c>
      <c r="C388">
        <v>430</v>
      </c>
      <c r="D388">
        <f t="shared" ref="D388:D451" si="6">IF(C388&lt;AVERAGE(C388:C1848), 0,1)</f>
        <v>0</v>
      </c>
      <c r="F388" s="22">
        <v>785</v>
      </c>
      <c r="G388" s="23">
        <v>0</v>
      </c>
      <c r="I388" s="22">
        <v>763</v>
      </c>
      <c r="J388" s="23">
        <v>614</v>
      </c>
    </row>
    <row r="389" spans="2:10" x14ac:dyDescent="0.2">
      <c r="B389">
        <v>387</v>
      </c>
      <c r="C389">
        <v>0</v>
      </c>
      <c r="D389">
        <f t="shared" si="6"/>
        <v>0</v>
      </c>
      <c r="F389" s="22">
        <v>786</v>
      </c>
      <c r="G389" s="23">
        <v>457</v>
      </c>
      <c r="I389" s="22">
        <v>764</v>
      </c>
      <c r="J389" s="23">
        <v>856</v>
      </c>
    </row>
    <row r="390" spans="2:10" x14ac:dyDescent="0.2">
      <c r="B390">
        <v>388</v>
      </c>
      <c r="C390">
        <v>352</v>
      </c>
      <c r="D390">
        <f t="shared" si="6"/>
        <v>0</v>
      </c>
      <c r="F390" s="22">
        <v>787</v>
      </c>
      <c r="G390" s="23">
        <v>416</v>
      </c>
      <c r="I390" s="22">
        <v>765</v>
      </c>
      <c r="J390" s="23">
        <v>481</v>
      </c>
    </row>
    <row r="391" spans="2:10" x14ac:dyDescent="0.2">
      <c r="B391">
        <v>389</v>
      </c>
      <c r="C391">
        <v>577</v>
      </c>
      <c r="D391">
        <f t="shared" si="6"/>
        <v>1</v>
      </c>
      <c r="F391" s="22">
        <v>789</v>
      </c>
      <c r="G391" s="23">
        <v>281</v>
      </c>
      <c r="I391" s="22">
        <v>766</v>
      </c>
      <c r="J391" s="23">
        <v>592</v>
      </c>
    </row>
    <row r="392" spans="2:10" x14ac:dyDescent="0.2">
      <c r="B392">
        <v>390</v>
      </c>
      <c r="C392">
        <v>846</v>
      </c>
      <c r="D392">
        <f t="shared" si="6"/>
        <v>1</v>
      </c>
      <c r="F392" s="22">
        <v>790</v>
      </c>
      <c r="G392" s="23">
        <v>444</v>
      </c>
      <c r="I392" s="22">
        <v>767</v>
      </c>
      <c r="J392" s="23">
        <v>496</v>
      </c>
    </row>
    <row r="393" spans="2:10" x14ac:dyDescent="0.2">
      <c r="B393">
        <v>391</v>
      </c>
      <c r="C393">
        <v>384</v>
      </c>
      <c r="D393">
        <f t="shared" si="6"/>
        <v>0</v>
      </c>
      <c r="F393" s="22">
        <v>791</v>
      </c>
      <c r="G393" s="23">
        <v>397</v>
      </c>
      <c r="I393" s="22">
        <v>769</v>
      </c>
      <c r="J393" s="23">
        <v>484</v>
      </c>
    </row>
    <row r="394" spans="2:10" x14ac:dyDescent="0.2">
      <c r="B394">
        <v>392</v>
      </c>
      <c r="C394">
        <v>560</v>
      </c>
      <c r="D394">
        <f t="shared" si="6"/>
        <v>1</v>
      </c>
      <c r="F394" s="22">
        <v>793</v>
      </c>
      <c r="G394" s="23">
        <v>455</v>
      </c>
      <c r="I394" s="22">
        <v>770</v>
      </c>
      <c r="J394" s="23">
        <v>841</v>
      </c>
    </row>
    <row r="395" spans="2:10" x14ac:dyDescent="0.2">
      <c r="B395">
        <v>393</v>
      </c>
      <c r="C395">
        <v>294</v>
      </c>
      <c r="D395">
        <f t="shared" si="6"/>
        <v>0</v>
      </c>
      <c r="F395" s="22">
        <v>794</v>
      </c>
      <c r="G395" s="23">
        <v>474</v>
      </c>
      <c r="I395" s="22">
        <v>771</v>
      </c>
      <c r="J395" s="23">
        <v>576</v>
      </c>
    </row>
    <row r="396" spans="2:10" x14ac:dyDescent="0.2">
      <c r="B396">
        <v>394</v>
      </c>
      <c r="C396">
        <v>0</v>
      </c>
      <c r="D396">
        <f t="shared" si="6"/>
        <v>0</v>
      </c>
      <c r="F396" s="22">
        <v>795</v>
      </c>
      <c r="G396" s="23">
        <v>409</v>
      </c>
      <c r="I396" s="22">
        <v>773</v>
      </c>
      <c r="J396" s="23">
        <v>672</v>
      </c>
    </row>
    <row r="397" spans="2:10" x14ac:dyDescent="0.2">
      <c r="B397">
        <v>395</v>
      </c>
      <c r="C397">
        <v>240</v>
      </c>
      <c r="D397">
        <f t="shared" si="6"/>
        <v>0</v>
      </c>
      <c r="F397" s="22">
        <v>798</v>
      </c>
      <c r="G397" s="23">
        <v>240</v>
      </c>
      <c r="I397" s="22">
        <v>775</v>
      </c>
      <c r="J397" s="23">
        <v>895</v>
      </c>
    </row>
    <row r="398" spans="2:10" x14ac:dyDescent="0.2">
      <c r="B398">
        <v>396</v>
      </c>
      <c r="C398">
        <v>596</v>
      </c>
      <c r="D398">
        <f t="shared" si="6"/>
        <v>1</v>
      </c>
      <c r="F398" s="22">
        <v>800</v>
      </c>
      <c r="G398" s="23">
        <v>240</v>
      </c>
      <c r="I398" s="22">
        <v>777</v>
      </c>
      <c r="J398" s="23">
        <v>865</v>
      </c>
    </row>
    <row r="399" spans="2:10" x14ac:dyDescent="0.2">
      <c r="B399">
        <v>397</v>
      </c>
      <c r="C399">
        <v>600</v>
      </c>
      <c r="D399">
        <f t="shared" si="6"/>
        <v>1</v>
      </c>
      <c r="F399" s="22">
        <v>802</v>
      </c>
      <c r="G399" s="23">
        <v>440</v>
      </c>
      <c r="I399" s="22">
        <v>779</v>
      </c>
      <c r="J399" s="23">
        <v>630</v>
      </c>
    </row>
    <row r="400" spans="2:10" x14ac:dyDescent="0.2">
      <c r="B400">
        <v>398</v>
      </c>
      <c r="C400">
        <v>264</v>
      </c>
      <c r="D400">
        <f t="shared" si="6"/>
        <v>0</v>
      </c>
      <c r="F400" s="22">
        <v>803</v>
      </c>
      <c r="G400" s="23">
        <v>410</v>
      </c>
      <c r="I400" s="22">
        <v>780</v>
      </c>
      <c r="J400" s="23">
        <v>504</v>
      </c>
    </row>
    <row r="401" spans="2:10" x14ac:dyDescent="0.2">
      <c r="B401">
        <v>399</v>
      </c>
      <c r="C401">
        <v>338</v>
      </c>
      <c r="D401">
        <f t="shared" si="6"/>
        <v>0</v>
      </c>
      <c r="F401" s="22">
        <v>805</v>
      </c>
      <c r="G401" s="23">
        <v>286</v>
      </c>
      <c r="I401" s="22">
        <v>782</v>
      </c>
      <c r="J401" s="23">
        <v>484</v>
      </c>
    </row>
    <row r="402" spans="2:10" x14ac:dyDescent="0.2">
      <c r="B402">
        <v>400</v>
      </c>
      <c r="C402">
        <v>438</v>
      </c>
      <c r="D402">
        <f t="shared" si="6"/>
        <v>0</v>
      </c>
      <c r="F402" s="22">
        <v>807</v>
      </c>
      <c r="G402" s="23">
        <v>384</v>
      </c>
      <c r="I402" s="22">
        <v>783</v>
      </c>
      <c r="J402" s="23">
        <v>605</v>
      </c>
    </row>
    <row r="403" spans="2:10" x14ac:dyDescent="0.2">
      <c r="B403">
        <v>401</v>
      </c>
      <c r="C403">
        <v>500</v>
      </c>
      <c r="D403">
        <f t="shared" si="6"/>
        <v>1</v>
      </c>
      <c r="F403" s="22">
        <v>810</v>
      </c>
      <c r="G403" s="23">
        <v>360</v>
      </c>
      <c r="I403" s="22">
        <v>784</v>
      </c>
      <c r="J403" s="23">
        <v>602</v>
      </c>
    </row>
    <row r="404" spans="2:10" x14ac:dyDescent="0.2">
      <c r="B404">
        <v>402</v>
      </c>
      <c r="C404">
        <v>400</v>
      </c>
      <c r="D404">
        <f t="shared" si="6"/>
        <v>0</v>
      </c>
      <c r="F404" s="22">
        <v>812</v>
      </c>
      <c r="G404" s="23">
        <v>420</v>
      </c>
      <c r="I404" s="22">
        <v>788</v>
      </c>
      <c r="J404" s="23">
        <v>618</v>
      </c>
    </row>
    <row r="405" spans="2:10" x14ac:dyDescent="0.2">
      <c r="B405">
        <v>403</v>
      </c>
      <c r="C405">
        <v>240</v>
      </c>
      <c r="D405">
        <f t="shared" si="6"/>
        <v>0</v>
      </c>
      <c r="F405" s="22">
        <v>814</v>
      </c>
      <c r="G405" s="23">
        <v>301</v>
      </c>
      <c r="I405" s="22">
        <v>792</v>
      </c>
      <c r="J405" s="23">
        <v>539</v>
      </c>
    </row>
    <row r="406" spans="2:10" x14ac:dyDescent="0.2">
      <c r="B406">
        <v>404</v>
      </c>
      <c r="C406">
        <v>420</v>
      </c>
      <c r="D406">
        <f t="shared" si="6"/>
        <v>0</v>
      </c>
      <c r="F406" s="22">
        <v>815</v>
      </c>
      <c r="G406" s="23">
        <v>280</v>
      </c>
      <c r="I406" s="22">
        <v>796</v>
      </c>
      <c r="J406" s="23">
        <v>476</v>
      </c>
    </row>
    <row r="407" spans="2:10" x14ac:dyDescent="0.2">
      <c r="B407">
        <v>405</v>
      </c>
      <c r="C407">
        <v>373</v>
      </c>
      <c r="D407">
        <f t="shared" si="6"/>
        <v>0</v>
      </c>
      <c r="F407" s="22">
        <v>817</v>
      </c>
      <c r="G407" s="23">
        <v>275</v>
      </c>
      <c r="I407" s="22">
        <v>797</v>
      </c>
      <c r="J407" s="23">
        <v>528</v>
      </c>
    </row>
    <row r="408" spans="2:10" x14ac:dyDescent="0.2">
      <c r="B408">
        <v>406</v>
      </c>
      <c r="C408">
        <v>490</v>
      </c>
      <c r="D408">
        <f t="shared" si="6"/>
        <v>1</v>
      </c>
      <c r="F408" s="22">
        <v>819</v>
      </c>
      <c r="G408" s="23">
        <v>440</v>
      </c>
      <c r="I408" s="22">
        <v>799</v>
      </c>
      <c r="J408" s="23">
        <v>820</v>
      </c>
    </row>
    <row r="409" spans="2:10" x14ac:dyDescent="0.2">
      <c r="B409">
        <v>407</v>
      </c>
      <c r="C409">
        <v>240</v>
      </c>
      <c r="D409">
        <f t="shared" si="6"/>
        <v>0</v>
      </c>
      <c r="F409" s="22">
        <v>823</v>
      </c>
      <c r="G409" s="23">
        <v>433</v>
      </c>
      <c r="I409" s="22">
        <v>801</v>
      </c>
      <c r="J409" s="23">
        <v>603</v>
      </c>
    </row>
    <row r="410" spans="2:10" x14ac:dyDescent="0.2">
      <c r="B410">
        <v>408</v>
      </c>
      <c r="C410">
        <v>308</v>
      </c>
      <c r="D410">
        <f t="shared" si="6"/>
        <v>0</v>
      </c>
      <c r="F410" s="22">
        <v>824</v>
      </c>
      <c r="G410" s="23">
        <v>240</v>
      </c>
      <c r="I410" s="22">
        <v>804</v>
      </c>
      <c r="J410" s="23">
        <v>1020</v>
      </c>
    </row>
    <row r="411" spans="2:10" x14ac:dyDescent="0.2">
      <c r="B411">
        <v>409</v>
      </c>
      <c r="C411">
        <v>947</v>
      </c>
      <c r="D411">
        <f t="shared" si="6"/>
        <v>1</v>
      </c>
      <c r="F411" s="22">
        <v>827</v>
      </c>
      <c r="G411" s="23">
        <v>0</v>
      </c>
      <c r="I411" s="22">
        <v>806</v>
      </c>
      <c r="J411" s="23">
        <v>554</v>
      </c>
    </row>
    <row r="412" spans="2:10" x14ac:dyDescent="0.2">
      <c r="B412">
        <v>410</v>
      </c>
      <c r="C412">
        <v>836</v>
      </c>
      <c r="D412">
        <f t="shared" si="6"/>
        <v>1</v>
      </c>
      <c r="F412" s="22">
        <v>831</v>
      </c>
      <c r="G412" s="23">
        <v>458</v>
      </c>
      <c r="I412" s="22">
        <v>808</v>
      </c>
      <c r="J412" s="23">
        <v>528</v>
      </c>
    </row>
    <row r="413" spans="2:10" x14ac:dyDescent="0.2">
      <c r="B413">
        <v>411</v>
      </c>
      <c r="C413">
        <v>350</v>
      </c>
      <c r="D413">
        <f t="shared" si="6"/>
        <v>0</v>
      </c>
      <c r="F413" s="22">
        <v>834</v>
      </c>
      <c r="G413" s="23">
        <v>472</v>
      </c>
      <c r="I413" s="22">
        <v>809</v>
      </c>
      <c r="J413" s="23">
        <v>484</v>
      </c>
    </row>
    <row r="414" spans="2:10" x14ac:dyDescent="0.2">
      <c r="B414">
        <v>412</v>
      </c>
      <c r="C414">
        <v>572</v>
      </c>
      <c r="D414">
        <f t="shared" si="6"/>
        <v>1</v>
      </c>
      <c r="F414" s="22">
        <v>835</v>
      </c>
      <c r="G414" s="23">
        <v>456</v>
      </c>
      <c r="I414" s="22">
        <v>811</v>
      </c>
      <c r="J414" s="23">
        <v>484</v>
      </c>
    </row>
    <row r="415" spans="2:10" x14ac:dyDescent="0.2">
      <c r="B415">
        <v>413</v>
      </c>
      <c r="C415">
        <v>484</v>
      </c>
      <c r="D415">
        <f t="shared" si="6"/>
        <v>1</v>
      </c>
      <c r="F415" s="22">
        <v>836</v>
      </c>
      <c r="G415" s="23">
        <v>436</v>
      </c>
      <c r="I415" s="22">
        <v>813</v>
      </c>
      <c r="J415" s="23">
        <v>504</v>
      </c>
    </row>
    <row r="416" spans="2:10" x14ac:dyDescent="0.2">
      <c r="B416">
        <v>414</v>
      </c>
      <c r="C416">
        <v>360</v>
      </c>
      <c r="D416">
        <f t="shared" si="6"/>
        <v>0</v>
      </c>
      <c r="F416" s="22">
        <v>838</v>
      </c>
      <c r="G416" s="23">
        <v>264</v>
      </c>
      <c r="I416" s="22">
        <v>816</v>
      </c>
      <c r="J416" s="23">
        <v>598</v>
      </c>
    </row>
    <row r="417" spans="2:10" x14ac:dyDescent="0.2">
      <c r="B417">
        <v>415</v>
      </c>
      <c r="C417">
        <v>678</v>
      </c>
      <c r="D417">
        <f t="shared" si="6"/>
        <v>1</v>
      </c>
      <c r="F417" s="22">
        <v>839</v>
      </c>
      <c r="G417" s="23">
        <v>352</v>
      </c>
      <c r="I417" s="22">
        <v>818</v>
      </c>
      <c r="J417" s="23">
        <v>857</v>
      </c>
    </row>
    <row r="418" spans="2:10" x14ac:dyDescent="0.2">
      <c r="B418">
        <v>416</v>
      </c>
      <c r="C418">
        <v>396</v>
      </c>
      <c r="D418">
        <f t="shared" si="6"/>
        <v>0</v>
      </c>
      <c r="F418" s="22">
        <v>840</v>
      </c>
      <c r="G418" s="23">
        <v>240</v>
      </c>
      <c r="I418" s="22">
        <v>820</v>
      </c>
      <c r="J418" s="23">
        <v>484</v>
      </c>
    </row>
    <row r="419" spans="2:10" x14ac:dyDescent="0.2">
      <c r="B419">
        <v>417</v>
      </c>
      <c r="C419">
        <v>440</v>
      </c>
      <c r="D419">
        <f t="shared" si="6"/>
        <v>0</v>
      </c>
      <c r="F419" s="22">
        <v>841</v>
      </c>
      <c r="G419" s="23">
        <v>400</v>
      </c>
      <c r="I419" s="22">
        <v>821</v>
      </c>
      <c r="J419" s="23">
        <v>595</v>
      </c>
    </row>
    <row r="420" spans="2:10" x14ac:dyDescent="0.2">
      <c r="B420">
        <v>418</v>
      </c>
      <c r="C420">
        <v>864</v>
      </c>
      <c r="D420">
        <f t="shared" si="6"/>
        <v>1</v>
      </c>
      <c r="F420" s="22">
        <v>844</v>
      </c>
      <c r="G420" s="23">
        <v>0</v>
      </c>
      <c r="I420" s="22">
        <v>822</v>
      </c>
      <c r="J420" s="23">
        <v>576</v>
      </c>
    </row>
    <row r="421" spans="2:10" x14ac:dyDescent="0.2">
      <c r="B421">
        <v>419</v>
      </c>
      <c r="C421">
        <v>240</v>
      </c>
      <c r="D421">
        <f t="shared" si="6"/>
        <v>0</v>
      </c>
      <c r="F421" s="22">
        <v>847</v>
      </c>
      <c r="G421" s="23">
        <v>425</v>
      </c>
      <c r="I421" s="22">
        <v>825</v>
      </c>
      <c r="J421" s="23">
        <v>776</v>
      </c>
    </row>
    <row r="422" spans="2:10" x14ac:dyDescent="0.2">
      <c r="B422">
        <v>420</v>
      </c>
      <c r="C422">
        <v>304</v>
      </c>
      <c r="D422">
        <f t="shared" si="6"/>
        <v>0</v>
      </c>
      <c r="F422" s="22">
        <v>848</v>
      </c>
      <c r="G422" s="23">
        <v>338</v>
      </c>
      <c r="I422" s="22">
        <v>826</v>
      </c>
      <c r="J422" s="23">
        <v>1220</v>
      </c>
    </row>
    <row r="423" spans="2:10" x14ac:dyDescent="0.2">
      <c r="B423">
        <v>421</v>
      </c>
      <c r="C423">
        <v>784</v>
      </c>
      <c r="D423">
        <f t="shared" si="6"/>
        <v>1</v>
      </c>
      <c r="F423" s="22">
        <v>849</v>
      </c>
      <c r="G423" s="23">
        <v>360</v>
      </c>
      <c r="I423" s="22">
        <v>828</v>
      </c>
      <c r="J423" s="23">
        <v>527</v>
      </c>
    </row>
    <row r="424" spans="2:10" x14ac:dyDescent="0.2">
      <c r="B424">
        <v>422</v>
      </c>
      <c r="C424">
        <v>529</v>
      </c>
      <c r="D424">
        <f t="shared" si="6"/>
        <v>1</v>
      </c>
      <c r="F424" s="22">
        <v>851</v>
      </c>
      <c r="G424" s="23">
        <v>420</v>
      </c>
      <c r="I424" s="22">
        <v>829</v>
      </c>
      <c r="J424" s="23">
        <v>538</v>
      </c>
    </row>
    <row r="425" spans="2:10" x14ac:dyDescent="0.2">
      <c r="B425">
        <v>423</v>
      </c>
      <c r="C425">
        <v>520</v>
      </c>
      <c r="D425">
        <f t="shared" si="6"/>
        <v>1</v>
      </c>
      <c r="F425" s="22">
        <v>852</v>
      </c>
      <c r="G425" s="23">
        <v>400</v>
      </c>
      <c r="I425" s="22">
        <v>830</v>
      </c>
      <c r="J425" s="23">
        <v>480</v>
      </c>
    </row>
    <row r="426" spans="2:10" x14ac:dyDescent="0.2">
      <c r="B426">
        <v>424</v>
      </c>
      <c r="C426">
        <v>696</v>
      </c>
      <c r="D426">
        <f t="shared" si="6"/>
        <v>1</v>
      </c>
      <c r="F426" s="22">
        <v>853</v>
      </c>
      <c r="G426" s="23">
        <v>240</v>
      </c>
      <c r="I426" s="22">
        <v>832</v>
      </c>
      <c r="J426" s="23">
        <v>480</v>
      </c>
    </row>
    <row r="427" spans="2:10" x14ac:dyDescent="0.2">
      <c r="B427">
        <v>425</v>
      </c>
      <c r="C427">
        <v>297</v>
      </c>
      <c r="D427">
        <f t="shared" si="6"/>
        <v>0</v>
      </c>
      <c r="F427" s="22">
        <v>855</v>
      </c>
      <c r="G427" s="23">
        <v>454</v>
      </c>
      <c r="I427" s="22">
        <v>833</v>
      </c>
      <c r="J427" s="23">
        <v>613</v>
      </c>
    </row>
    <row r="428" spans="2:10" x14ac:dyDescent="0.2">
      <c r="B428">
        <v>426</v>
      </c>
      <c r="C428">
        <v>240</v>
      </c>
      <c r="D428">
        <f t="shared" si="6"/>
        <v>0</v>
      </c>
      <c r="F428" s="22">
        <v>856</v>
      </c>
      <c r="G428" s="23">
        <v>260</v>
      </c>
      <c r="I428" s="22">
        <v>837</v>
      </c>
      <c r="J428" s="23">
        <v>812</v>
      </c>
    </row>
    <row r="429" spans="2:10" x14ac:dyDescent="0.2">
      <c r="B429">
        <v>427</v>
      </c>
      <c r="C429">
        <v>569</v>
      </c>
      <c r="D429">
        <f t="shared" si="6"/>
        <v>1</v>
      </c>
      <c r="F429" s="22">
        <v>858</v>
      </c>
      <c r="G429" s="23">
        <v>343</v>
      </c>
      <c r="I429" s="22">
        <v>842</v>
      </c>
      <c r="J429" s="23">
        <v>686</v>
      </c>
    </row>
    <row r="430" spans="2:10" x14ac:dyDescent="0.2">
      <c r="B430">
        <v>428</v>
      </c>
      <c r="C430">
        <v>352</v>
      </c>
      <c r="D430">
        <f t="shared" si="6"/>
        <v>0</v>
      </c>
      <c r="F430" s="22">
        <v>861</v>
      </c>
      <c r="G430" s="23">
        <v>216</v>
      </c>
      <c r="I430" s="22">
        <v>843</v>
      </c>
      <c r="J430" s="23">
        <v>490</v>
      </c>
    </row>
    <row r="431" spans="2:10" x14ac:dyDescent="0.2">
      <c r="B431">
        <v>429</v>
      </c>
      <c r="C431">
        <v>628</v>
      </c>
      <c r="D431">
        <f t="shared" si="6"/>
        <v>1</v>
      </c>
      <c r="F431" s="22">
        <v>871</v>
      </c>
      <c r="G431" s="23">
        <v>308</v>
      </c>
      <c r="I431" s="22">
        <v>845</v>
      </c>
      <c r="J431" s="23">
        <v>720</v>
      </c>
    </row>
    <row r="432" spans="2:10" x14ac:dyDescent="0.2">
      <c r="B432">
        <v>430</v>
      </c>
      <c r="C432">
        <v>576</v>
      </c>
      <c r="D432">
        <f t="shared" si="6"/>
        <v>1</v>
      </c>
      <c r="F432" s="22">
        <v>873</v>
      </c>
      <c r="G432" s="23">
        <v>414</v>
      </c>
      <c r="I432" s="22">
        <v>846</v>
      </c>
      <c r="J432" s="23">
        <v>611</v>
      </c>
    </row>
    <row r="433" spans="2:10" x14ac:dyDescent="0.2">
      <c r="B433">
        <v>431</v>
      </c>
      <c r="C433">
        <v>264</v>
      </c>
      <c r="D433">
        <f t="shared" si="6"/>
        <v>0</v>
      </c>
      <c r="F433" s="22">
        <v>874</v>
      </c>
      <c r="G433" s="23">
        <v>288</v>
      </c>
      <c r="I433" s="22">
        <v>850</v>
      </c>
      <c r="J433" s="23">
        <v>512</v>
      </c>
    </row>
    <row r="434" spans="2:10" x14ac:dyDescent="0.2">
      <c r="B434">
        <v>432</v>
      </c>
      <c r="C434">
        <v>0</v>
      </c>
      <c r="D434">
        <f t="shared" si="6"/>
        <v>0</v>
      </c>
      <c r="F434" s="22">
        <v>875</v>
      </c>
      <c r="G434" s="23">
        <v>200</v>
      </c>
      <c r="I434" s="22">
        <v>854</v>
      </c>
      <c r="J434" s="23">
        <v>645</v>
      </c>
    </row>
    <row r="435" spans="2:10" x14ac:dyDescent="0.2">
      <c r="B435">
        <v>433</v>
      </c>
      <c r="C435">
        <v>440</v>
      </c>
      <c r="D435">
        <f t="shared" si="6"/>
        <v>0</v>
      </c>
      <c r="F435" s="22">
        <v>880</v>
      </c>
      <c r="G435" s="23">
        <v>336</v>
      </c>
      <c r="I435" s="22">
        <v>857</v>
      </c>
      <c r="J435" s="23">
        <v>576</v>
      </c>
    </row>
    <row r="436" spans="2:10" x14ac:dyDescent="0.2">
      <c r="B436">
        <v>434</v>
      </c>
      <c r="C436">
        <v>470</v>
      </c>
      <c r="D436">
        <f t="shared" si="6"/>
        <v>0</v>
      </c>
      <c r="F436" s="22">
        <v>881</v>
      </c>
      <c r="G436" s="23">
        <v>450</v>
      </c>
      <c r="I436" s="22">
        <v>859</v>
      </c>
      <c r="J436" s="23">
        <v>479</v>
      </c>
    </row>
    <row r="437" spans="2:10" x14ac:dyDescent="0.2">
      <c r="B437">
        <v>435</v>
      </c>
      <c r="C437">
        <v>0</v>
      </c>
      <c r="D437">
        <f t="shared" si="6"/>
        <v>0</v>
      </c>
      <c r="F437" s="22">
        <v>882</v>
      </c>
      <c r="G437" s="23">
        <v>400</v>
      </c>
      <c r="I437" s="22">
        <v>860</v>
      </c>
      <c r="J437" s="23">
        <v>619</v>
      </c>
    </row>
    <row r="438" spans="2:10" x14ac:dyDescent="0.2">
      <c r="B438">
        <v>436</v>
      </c>
      <c r="C438">
        <v>550</v>
      </c>
      <c r="D438">
        <f t="shared" si="6"/>
        <v>1</v>
      </c>
      <c r="F438" s="22">
        <v>883</v>
      </c>
      <c r="G438" s="23">
        <v>389</v>
      </c>
      <c r="I438" s="22">
        <v>862</v>
      </c>
      <c r="J438" s="23">
        <v>504</v>
      </c>
    </row>
    <row r="439" spans="2:10" x14ac:dyDescent="0.2">
      <c r="B439">
        <v>437</v>
      </c>
      <c r="C439">
        <v>440</v>
      </c>
      <c r="D439">
        <f t="shared" si="6"/>
        <v>0</v>
      </c>
      <c r="F439" s="22">
        <v>884</v>
      </c>
      <c r="G439" s="23">
        <v>440</v>
      </c>
      <c r="I439" s="22">
        <v>863</v>
      </c>
      <c r="J439" s="23">
        <v>480</v>
      </c>
    </row>
    <row r="440" spans="2:10" x14ac:dyDescent="0.2">
      <c r="B440">
        <v>438</v>
      </c>
      <c r="C440">
        <v>180</v>
      </c>
      <c r="D440">
        <f t="shared" si="6"/>
        <v>0</v>
      </c>
      <c r="F440" s="22">
        <v>885</v>
      </c>
      <c r="G440" s="23">
        <v>288</v>
      </c>
      <c r="I440" s="22">
        <v>864</v>
      </c>
      <c r="J440" s="23">
        <v>672</v>
      </c>
    </row>
    <row r="441" spans="2:10" x14ac:dyDescent="0.2">
      <c r="B441">
        <v>439</v>
      </c>
      <c r="C441">
        <v>352</v>
      </c>
      <c r="D441">
        <f t="shared" si="6"/>
        <v>0</v>
      </c>
      <c r="F441" s="22">
        <v>888</v>
      </c>
      <c r="G441" s="23">
        <v>300</v>
      </c>
      <c r="I441" s="22">
        <v>865</v>
      </c>
      <c r="J441" s="23">
        <v>529</v>
      </c>
    </row>
    <row r="442" spans="2:10" x14ac:dyDescent="0.2">
      <c r="B442">
        <v>440</v>
      </c>
      <c r="C442">
        <v>528</v>
      </c>
      <c r="D442">
        <f t="shared" si="6"/>
        <v>1</v>
      </c>
      <c r="F442" s="22">
        <v>892</v>
      </c>
      <c r="G442" s="23">
        <v>440</v>
      </c>
      <c r="I442" s="22">
        <v>866</v>
      </c>
      <c r="J442" s="23">
        <v>902</v>
      </c>
    </row>
    <row r="443" spans="2:10" x14ac:dyDescent="0.2">
      <c r="B443">
        <v>441</v>
      </c>
      <c r="C443">
        <v>672</v>
      </c>
      <c r="D443">
        <f t="shared" si="6"/>
        <v>1</v>
      </c>
      <c r="F443" s="22">
        <v>893</v>
      </c>
      <c r="G443" s="23">
        <v>264</v>
      </c>
      <c r="I443" s="22">
        <v>867</v>
      </c>
      <c r="J443" s="23">
        <v>870</v>
      </c>
    </row>
    <row r="444" spans="2:10" x14ac:dyDescent="0.2">
      <c r="B444">
        <v>442</v>
      </c>
      <c r="C444">
        <v>0</v>
      </c>
      <c r="D444">
        <f t="shared" si="6"/>
        <v>0</v>
      </c>
      <c r="F444" s="22">
        <v>894</v>
      </c>
      <c r="G444" s="23">
        <v>354</v>
      </c>
      <c r="I444" s="22">
        <v>868</v>
      </c>
      <c r="J444" s="23">
        <v>544</v>
      </c>
    </row>
    <row r="445" spans="2:10" x14ac:dyDescent="0.2">
      <c r="B445">
        <v>443</v>
      </c>
      <c r="C445">
        <v>360</v>
      </c>
      <c r="D445">
        <f t="shared" si="6"/>
        <v>0</v>
      </c>
      <c r="F445" s="22">
        <v>895</v>
      </c>
      <c r="G445" s="23">
        <v>400</v>
      </c>
      <c r="I445" s="22">
        <v>869</v>
      </c>
      <c r="J445" s="23">
        <v>672</v>
      </c>
    </row>
    <row r="446" spans="2:10" x14ac:dyDescent="0.2">
      <c r="B446">
        <v>444</v>
      </c>
      <c r="C446">
        <v>648</v>
      </c>
      <c r="D446">
        <f t="shared" si="6"/>
        <v>1</v>
      </c>
      <c r="F446" s="22">
        <v>897</v>
      </c>
      <c r="G446" s="23">
        <v>327</v>
      </c>
      <c r="I446" s="22">
        <v>870</v>
      </c>
      <c r="J446" s="23">
        <v>574</v>
      </c>
    </row>
    <row r="447" spans="2:10" x14ac:dyDescent="0.2">
      <c r="B447">
        <v>445</v>
      </c>
      <c r="C447">
        <v>493</v>
      </c>
      <c r="D447">
        <f t="shared" si="6"/>
        <v>1</v>
      </c>
      <c r="F447" s="22">
        <v>900</v>
      </c>
      <c r="G447" s="23">
        <v>288</v>
      </c>
      <c r="I447" s="22">
        <v>872</v>
      </c>
      <c r="J447" s="23">
        <v>523</v>
      </c>
    </row>
    <row r="448" spans="2:10" x14ac:dyDescent="0.2">
      <c r="B448">
        <v>446</v>
      </c>
      <c r="C448">
        <v>480</v>
      </c>
      <c r="D448">
        <f t="shared" si="6"/>
        <v>1</v>
      </c>
      <c r="F448" s="22">
        <v>903</v>
      </c>
      <c r="G448" s="23">
        <v>393</v>
      </c>
      <c r="I448" s="22">
        <v>876</v>
      </c>
      <c r="J448" s="23">
        <v>550</v>
      </c>
    </row>
    <row r="449" spans="2:10" x14ac:dyDescent="0.2">
      <c r="B449">
        <v>447</v>
      </c>
      <c r="C449">
        <v>578</v>
      </c>
      <c r="D449">
        <f t="shared" si="6"/>
        <v>1</v>
      </c>
      <c r="F449" s="22">
        <v>905</v>
      </c>
      <c r="G449" s="23">
        <v>288</v>
      </c>
      <c r="I449" s="22">
        <v>877</v>
      </c>
      <c r="J449" s="23">
        <v>648</v>
      </c>
    </row>
    <row r="450" spans="2:10" x14ac:dyDescent="0.2">
      <c r="B450">
        <v>448</v>
      </c>
      <c r="C450">
        <v>431</v>
      </c>
      <c r="D450">
        <f t="shared" si="6"/>
        <v>0</v>
      </c>
      <c r="F450" s="22">
        <v>906</v>
      </c>
      <c r="G450" s="23">
        <v>280</v>
      </c>
      <c r="I450" s="22">
        <v>878</v>
      </c>
      <c r="J450" s="23">
        <v>738</v>
      </c>
    </row>
    <row r="451" spans="2:10" x14ac:dyDescent="0.2">
      <c r="B451">
        <v>449</v>
      </c>
      <c r="C451">
        <v>198</v>
      </c>
      <c r="D451">
        <f t="shared" si="6"/>
        <v>0</v>
      </c>
      <c r="F451" s="22">
        <v>908</v>
      </c>
      <c r="G451" s="23">
        <v>180</v>
      </c>
      <c r="I451" s="22">
        <v>879</v>
      </c>
      <c r="J451" s="23">
        <v>576</v>
      </c>
    </row>
    <row r="452" spans="2:10" x14ac:dyDescent="0.2">
      <c r="B452">
        <v>450</v>
      </c>
      <c r="C452">
        <v>308</v>
      </c>
      <c r="D452">
        <f t="shared" ref="D452:D515" si="7">IF(C452&lt;AVERAGE(C452:C1912), 0,1)</f>
        <v>0</v>
      </c>
      <c r="F452" s="22">
        <v>910</v>
      </c>
      <c r="G452" s="23">
        <v>390</v>
      </c>
      <c r="I452" s="22">
        <v>886</v>
      </c>
      <c r="J452" s="23">
        <v>506</v>
      </c>
    </row>
    <row r="453" spans="2:10" x14ac:dyDescent="0.2">
      <c r="B453">
        <v>451</v>
      </c>
      <c r="C453">
        <v>270</v>
      </c>
      <c r="D453">
        <f t="shared" si="7"/>
        <v>0</v>
      </c>
      <c r="F453" s="22">
        <v>912</v>
      </c>
      <c r="G453" s="23">
        <v>252</v>
      </c>
      <c r="I453" s="22">
        <v>887</v>
      </c>
      <c r="J453" s="23">
        <v>588</v>
      </c>
    </row>
    <row r="454" spans="2:10" x14ac:dyDescent="0.2">
      <c r="B454">
        <v>452</v>
      </c>
      <c r="C454">
        <v>576</v>
      </c>
      <c r="D454">
        <f t="shared" si="7"/>
        <v>1</v>
      </c>
      <c r="F454" s="22">
        <v>913</v>
      </c>
      <c r="G454" s="23">
        <v>450</v>
      </c>
      <c r="I454" s="22">
        <v>889</v>
      </c>
      <c r="J454" s="23">
        <v>621</v>
      </c>
    </row>
    <row r="455" spans="2:10" x14ac:dyDescent="0.2">
      <c r="B455">
        <v>453</v>
      </c>
      <c r="C455">
        <v>422</v>
      </c>
      <c r="D455">
        <f t="shared" si="7"/>
        <v>0</v>
      </c>
      <c r="F455" s="22">
        <v>916</v>
      </c>
      <c r="G455" s="23">
        <v>286</v>
      </c>
      <c r="I455" s="22">
        <v>890</v>
      </c>
      <c r="J455" s="23">
        <v>505</v>
      </c>
    </row>
    <row r="456" spans="2:10" x14ac:dyDescent="0.2">
      <c r="B456">
        <v>454</v>
      </c>
      <c r="C456">
        <v>676</v>
      </c>
      <c r="D456">
        <f t="shared" si="7"/>
        <v>1</v>
      </c>
      <c r="F456" s="22">
        <v>917</v>
      </c>
      <c r="G456" s="23">
        <v>308</v>
      </c>
      <c r="I456" s="22">
        <v>891</v>
      </c>
      <c r="J456" s="23">
        <v>576</v>
      </c>
    </row>
    <row r="457" spans="2:10" x14ac:dyDescent="0.2">
      <c r="B457">
        <v>455</v>
      </c>
      <c r="C457">
        <v>560</v>
      </c>
      <c r="D457">
        <f t="shared" si="7"/>
        <v>1</v>
      </c>
      <c r="F457" s="22">
        <v>918</v>
      </c>
      <c r="G457" s="23">
        <v>284</v>
      </c>
      <c r="I457" s="22">
        <v>896</v>
      </c>
      <c r="J457" s="23">
        <v>483</v>
      </c>
    </row>
    <row r="458" spans="2:10" x14ac:dyDescent="0.2">
      <c r="B458">
        <v>456</v>
      </c>
      <c r="C458">
        <v>528</v>
      </c>
      <c r="D458">
        <f t="shared" si="7"/>
        <v>1</v>
      </c>
      <c r="F458" s="22">
        <v>921</v>
      </c>
      <c r="G458" s="23">
        <v>471</v>
      </c>
      <c r="I458" s="22">
        <v>898</v>
      </c>
      <c r="J458" s="23">
        <v>528</v>
      </c>
    </row>
    <row r="459" spans="2:10" x14ac:dyDescent="0.2">
      <c r="B459">
        <v>457</v>
      </c>
      <c r="C459">
        <v>513</v>
      </c>
      <c r="D459">
        <f t="shared" si="7"/>
        <v>1</v>
      </c>
      <c r="F459" s="22">
        <v>922</v>
      </c>
      <c r="G459" s="23">
        <v>0</v>
      </c>
      <c r="I459" s="22">
        <v>899</v>
      </c>
      <c r="J459" s="23">
        <v>820</v>
      </c>
    </row>
    <row r="460" spans="2:10" x14ac:dyDescent="0.2">
      <c r="B460">
        <v>458</v>
      </c>
      <c r="C460">
        <v>529</v>
      </c>
      <c r="D460">
        <f t="shared" si="7"/>
        <v>1</v>
      </c>
      <c r="F460" s="22">
        <v>923</v>
      </c>
      <c r="G460" s="23">
        <v>397</v>
      </c>
      <c r="I460" s="22">
        <v>901</v>
      </c>
      <c r="J460" s="23">
        <v>684</v>
      </c>
    </row>
    <row r="461" spans="2:10" x14ac:dyDescent="0.2">
      <c r="B461">
        <v>459</v>
      </c>
      <c r="C461">
        <v>228</v>
      </c>
      <c r="D461">
        <f t="shared" si="7"/>
        <v>0</v>
      </c>
      <c r="F461" s="22">
        <v>932</v>
      </c>
      <c r="G461" s="23">
        <v>429</v>
      </c>
      <c r="I461" s="22">
        <v>902</v>
      </c>
      <c r="J461" s="23">
        <v>756</v>
      </c>
    </row>
    <row r="462" spans="2:10" x14ac:dyDescent="0.2">
      <c r="B462">
        <v>460</v>
      </c>
      <c r="C462">
        <v>352</v>
      </c>
      <c r="D462">
        <f t="shared" si="7"/>
        <v>0</v>
      </c>
      <c r="F462" s="22">
        <v>940</v>
      </c>
      <c r="G462" s="23">
        <v>349</v>
      </c>
      <c r="I462" s="22">
        <v>904</v>
      </c>
      <c r="J462" s="23">
        <v>690</v>
      </c>
    </row>
    <row r="463" spans="2:10" x14ac:dyDescent="0.2">
      <c r="B463">
        <v>461</v>
      </c>
      <c r="C463">
        <v>552</v>
      </c>
      <c r="D463">
        <f t="shared" si="7"/>
        <v>1</v>
      </c>
      <c r="F463" s="22">
        <v>942</v>
      </c>
      <c r="G463" s="23">
        <v>390</v>
      </c>
      <c r="I463" s="22">
        <v>907</v>
      </c>
      <c r="J463" s="23">
        <v>865</v>
      </c>
    </row>
    <row r="464" spans="2:10" x14ac:dyDescent="0.2">
      <c r="B464">
        <v>462</v>
      </c>
      <c r="C464">
        <v>576</v>
      </c>
      <c r="D464">
        <f t="shared" si="7"/>
        <v>1</v>
      </c>
      <c r="F464" s="22">
        <v>943</v>
      </c>
      <c r="G464" s="23">
        <v>0</v>
      </c>
      <c r="I464" s="22">
        <v>909</v>
      </c>
      <c r="J464" s="23">
        <v>484</v>
      </c>
    </row>
    <row r="465" spans="2:10" x14ac:dyDescent="0.2">
      <c r="B465">
        <v>463</v>
      </c>
      <c r="C465">
        <v>360</v>
      </c>
      <c r="D465">
        <f t="shared" si="7"/>
        <v>0</v>
      </c>
      <c r="F465" s="22">
        <v>946</v>
      </c>
      <c r="G465" s="23">
        <v>456</v>
      </c>
      <c r="I465" s="22">
        <v>911</v>
      </c>
      <c r="J465" s="23">
        <v>480</v>
      </c>
    </row>
    <row r="466" spans="2:10" x14ac:dyDescent="0.2">
      <c r="B466">
        <v>464</v>
      </c>
      <c r="C466">
        <v>240</v>
      </c>
      <c r="D466">
        <f t="shared" si="7"/>
        <v>0</v>
      </c>
      <c r="F466" s="22">
        <v>952</v>
      </c>
      <c r="G466" s="23">
        <v>300</v>
      </c>
      <c r="I466" s="22">
        <v>914</v>
      </c>
      <c r="J466" s="23">
        <v>871</v>
      </c>
    </row>
    <row r="467" spans="2:10" x14ac:dyDescent="0.2">
      <c r="B467">
        <v>465</v>
      </c>
      <c r="C467">
        <v>0</v>
      </c>
      <c r="D467">
        <f t="shared" si="7"/>
        <v>0</v>
      </c>
      <c r="F467" s="22">
        <v>953</v>
      </c>
      <c r="G467" s="23">
        <v>396</v>
      </c>
      <c r="I467" s="22">
        <v>915</v>
      </c>
      <c r="J467" s="23">
        <v>528</v>
      </c>
    </row>
    <row r="468" spans="2:10" x14ac:dyDescent="0.2">
      <c r="B468">
        <v>466</v>
      </c>
      <c r="C468">
        <v>398</v>
      </c>
      <c r="D468">
        <f t="shared" si="7"/>
        <v>0</v>
      </c>
      <c r="F468" s="22">
        <v>955</v>
      </c>
      <c r="G468" s="23">
        <v>0</v>
      </c>
      <c r="I468" s="22">
        <v>919</v>
      </c>
      <c r="J468" s="23">
        <v>833</v>
      </c>
    </row>
    <row r="469" spans="2:10" x14ac:dyDescent="0.2">
      <c r="B469">
        <v>467</v>
      </c>
      <c r="C469">
        <v>526</v>
      </c>
      <c r="D469">
        <f t="shared" si="7"/>
        <v>1</v>
      </c>
      <c r="F469" s="22">
        <v>957</v>
      </c>
      <c r="G469" s="23">
        <v>462</v>
      </c>
      <c r="I469" s="22">
        <v>920</v>
      </c>
      <c r="J469" s="23">
        <v>601</v>
      </c>
    </row>
    <row r="470" spans="2:10" x14ac:dyDescent="0.2">
      <c r="B470">
        <v>468</v>
      </c>
      <c r="C470">
        <v>312</v>
      </c>
      <c r="D470">
        <f t="shared" si="7"/>
        <v>0</v>
      </c>
      <c r="F470" s="22">
        <v>961</v>
      </c>
      <c r="G470" s="23">
        <v>0</v>
      </c>
      <c r="I470" s="22">
        <v>924</v>
      </c>
      <c r="J470" s="23">
        <v>533</v>
      </c>
    </row>
    <row r="471" spans="2:10" x14ac:dyDescent="0.2">
      <c r="B471">
        <v>469</v>
      </c>
      <c r="C471">
        <v>866</v>
      </c>
      <c r="D471">
        <f t="shared" si="7"/>
        <v>1</v>
      </c>
      <c r="F471" s="22">
        <v>963</v>
      </c>
      <c r="G471" s="23">
        <v>440</v>
      </c>
      <c r="I471" s="22">
        <v>925</v>
      </c>
      <c r="J471" s="23">
        <v>612</v>
      </c>
    </row>
    <row r="472" spans="2:10" x14ac:dyDescent="0.2">
      <c r="B472">
        <v>470</v>
      </c>
      <c r="C472">
        <v>506</v>
      </c>
      <c r="D472">
        <f t="shared" si="7"/>
        <v>1</v>
      </c>
      <c r="F472" s="22">
        <v>966</v>
      </c>
      <c r="G472" s="23">
        <v>393</v>
      </c>
      <c r="I472" s="22">
        <v>926</v>
      </c>
      <c r="J472" s="23">
        <v>540</v>
      </c>
    </row>
    <row r="473" spans="2:10" x14ac:dyDescent="0.2">
      <c r="B473">
        <v>471</v>
      </c>
      <c r="C473">
        <v>528</v>
      </c>
      <c r="D473">
        <f t="shared" si="7"/>
        <v>1</v>
      </c>
      <c r="F473" s="22">
        <v>967</v>
      </c>
      <c r="G473" s="23">
        <v>256</v>
      </c>
      <c r="I473" s="22">
        <v>927</v>
      </c>
      <c r="J473" s="23">
        <v>656</v>
      </c>
    </row>
    <row r="474" spans="2:10" x14ac:dyDescent="0.2">
      <c r="B474">
        <v>472</v>
      </c>
      <c r="C474">
        <v>534</v>
      </c>
      <c r="D474">
        <f t="shared" si="7"/>
        <v>1</v>
      </c>
      <c r="F474" s="22">
        <v>968</v>
      </c>
      <c r="G474" s="23">
        <v>260</v>
      </c>
      <c r="I474" s="22">
        <v>928</v>
      </c>
      <c r="J474" s="23">
        <v>486</v>
      </c>
    </row>
    <row r="475" spans="2:10" x14ac:dyDescent="0.2">
      <c r="B475">
        <v>473</v>
      </c>
      <c r="C475">
        <v>525</v>
      </c>
      <c r="D475">
        <f t="shared" si="7"/>
        <v>1</v>
      </c>
      <c r="F475" s="22">
        <v>969</v>
      </c>
      <c r="G475" s="23">
        <v>0</v>
      </c>
      <c r="I475" s="22">
        <v>929</v>
      </c>
      <c r="J475" s="23">
        <v>522</v>
      </c>
    </row>
    <row r="476" spans="2:10" x14ac:dyDescent="0.2">
      <c r="B476">
        <v>474</v>
      </c>
      <c r="C476">
        <v>908</v>
      </c>
      <c r="D476">
        <f t="shared" si="7"/>
        <v>1</v>
      </c>
      <c r="F476" s="22">
        <v>970</v>
      </c>
      <c r="G476" s="23">
        <v>264</v>
      </c>
      <c r="I476" s="22">
        <v>930</v>
      </c>
      <c r="J476" s="23">
        <v>642</v>
      </c>
    </row>
    <row r="477" spans="2:10" x14ac:dyDescent="0.2">
      <c r="B477">
        <v>475</v>
      </c>
      <c r="C477">
        <v>499</v>
      </c>
      <c r="D477">
        <f t="shared" si="7"/>
        <v>1</v>
      </c>
      <c r="F477" s="22">
        <v>971</v>
      </c>
      <c r="G477" s="23">
        <v>0</v>
      </c>
      <c r="I477" s="22">
        <v>931</v>
      </c>
      <c r="J477" s="23">
        <v>610</v>
      </c>
    </row>
    <row r="478" spans="2:10" x14ac:dyDescent="0.2">
      <c r="B478">
        <v>476</v>
      </c>
      <c r="C478">
        <v>624</v>
      </c>
      <c r="D478">
        <f t="shared" si="7"/>
        <v>1</v>
      </c>
      <c r="F478" s="22">
        <v>973</v>
      </c>
      <c r="G478" s="23">
        <v>264</v>
      </c>
      <c r="I478" s="22">
        <v>933</v>
      </c>
      <c r="J478" s="23">
        <v>788</v>
      </c>
    </row>
    <row r="479" spans="2:10" x14ac:dyDescent="0.2">
      <c r="B479">
        <v>477</v>
      </c>
      <c r="C479">
        <v>508</v>
      </c>
      <c r="D479">
        <f t="shared" si="7"/>
        <v>1</v>
      </c>
      <c r="F479" s="22">
        <v>977</v>
      </c>
      <c r="G479" s="23">
        <v>0</v>
      </c>
      <c r="I479" s="22">
        <v>934</v>
      </c>
      <c r="J479" s="23">
        <v>570</v>
      </c>
    </row>
    <row r="480" spans="2:10" x14ac:dyDescent="0.2">
      <c r="B480">
        <v>478</v>
      </c>
      <c r="C480">
        <v>694</v>
      </c>
      <c r="D480">
        <f t="shared" si="7"/>
        <v>1</v>
      </c>
      <c r="F480" s="22">
        <v>979</v>
      </c>
      <c r="G480" s="23">
        <v>400</v>
      </c>
      <c r="I480" s="22">
        <v>935</v>
      </c>
      <c r="J480" s="23">
        <v>505</v>
      </c>
    </row>
    <row r="481" spans="2:10" x14ac:dyDescent="0.2">
      <c r="B481">
        <v>479</v>
      </c>
      <c r="C481">
        <v>826</v>
      </c>
      <c r="D481">
        <f t="shared" si="7"/>
        <v>1</v>
      </c>
      <c r="F481" s="22">
        <v>983</v>
      </c>
      <c r="G481" s="23">
        <v>388</v>
      </c>
      <c r="I481" s="22">
        <v>936</v>
      </c>
      <c r="J481" s="23">
        <v>528</v>
      </c>
    </row>
    <row r="482" spans="2:10" x14ac:dyDescent="0.2">
      <c r="B482">
        <v>480</v>
      </c>
      <c r="C482">
        <v>672</v>
      </c>
      <c r="D482">
        <f t="shared" si="7"/>
        <v>1</v>
      </c>
      <c r="F482" s="22">
        <v>986</v>
      </c>
      <c r="G482" s="23">
        <v>240</v>
      </c>
      <c r="I482" s="22">
        <v>937</v>
      </c>
      <c r="J482" s="23">
        <v>555</v>
      </c>
    </row>
    <row r="483" spans="2:10" x14ac:dyDescent="0.2">
      <c r="B483">
        <v>481</v>
      </c>
      <c r="C483">
        <v>772</v>
      </c>
      <c r="D483">
        <f t="shared" si="7"/>
        <v>1</v>
      </c>
      <c r="F483" s="22">
        <v>987</v>
      </c>
      <c r="G483" s="23">
        <v>255</v>
      </c>
      <c r="I483" s="22">
        <v>938</v>
      </c>
      <c r="J483" s="23">
        <v>689</v>
      </c>
    </row>
    <row r="484" spans="2:10" x14ac:dyDescent="0.2">
      <c r="B484">
        <v>482</v>
      </c>
      <c r="C484">
        <v>874</v>
      </c>
      <c r="D484">
        <f t="shared" si="7"/>
        <v>1</v>
      </c>
      <c r="F484" s="22">
        <v>992</v>
      </c>
      <c r="G484" s="23">
        <v>424</v>
      </c>
      <c r="I484" s="22">
        <v>939</v>
      </c>
      <c r="J484" s="23">
        <v>868</v>
      </c>
    </row>
    <row r="485" spans="2:10" x14ac:dyDescent="0.2">
      <c r="B485">
        <v>483</v>
      </c>
      <c r="C485">
        <v>164</v>
      </c>
      <c r="D485">
        <f t="shared" si="7"/>
        <v>0</v>
      </c>
      <c r="F485" s="22">
        <v>993</v>
      </c>
      <c r="G485" s="23">
        <v>440</v>
      </c>
      <c r="I485" s="22">
        <v>941</v>
      </c>
      <c r="J485" s="23">
        <v>574</v>
      </c>
    </row>
    <row r="486" spans="2:10" x14ac:dyDescent="0.2">
      <c r="B486">
        <v>484</v>
      </c>
      <c r="C486">
        <v>402</v>
      </c>
      <c r="D486">
        <f t="shared" si="7"/>
        <v>0</v>
      </c>
      <c r="F486" s="22">
        <v>996</v>
      </c>
      <c r="G486" s="23">
        <v>305</v>
      </c>
      <c r="I486" s="22">
        <v>944</v>
      </c>
      <c r="J486" s="23">
        <v>576</v>
      </c>
    </row>
    <row r="487" spans="2:10" x14ac:dyDescent="0.2">
      <c r="B487">
        <v>485</v>
      </c>
      <c r="C487">
        <v>264</v>
      </c>
      <c r="D487">
        <f t="shared" si="7"/>
        <v>0</v>
      </c>
      <c r="F487" s="22">
        <v>997</v>
      </c>
      <c r="G487" s="23">
        <v>368</v>
      </c>
      <c r="I487" s="22">
        <v>945</v>
      </c>
      <c r="J487" s="23">
        <v>525</v>
      </c>
    </row>
    <row r="488" spans="2:10" x14ac:dyDescent="0.2">
      <c r="B488">
        <v>486</v>
      </c>
      <c r="C488">
        <v>264</v>
      </c>
      <c r="D488">
        <f t="shared" si="7"/>
        <v>0</v>
      </c>
      <c r="F488" s="22">
        <v>999</v>
      </c>
      <c r="G488" s="23">
        <v>210</v>
      </c>
      <c r="I488" s="22">
        <v>947</v>
      </c>
      <c r="J488" s="23">
        <v>796</v>
      </c>
    </row>
    <row r="489" spans="2:10" x14ac:dyDescent="0.2">
      <c r="B489">
        <v>487</v>
      </c>
      <c r="C489">
        <v>515</v>
      </c>
      <c r="D489">
        <f t="shared" si="7"/>
        <v>1</v>
      </c>
      <c r="F489" s="22">
        <v>1002</v>
      </c>
      <c r="G489" s="23">
        <v>216</v>
      </c>
      <c r="I489" s="22">
        <v>948</v>
      </c>
      <c r="J489" s="23">
        <v>808</v>
      </c>
    </row>
    <row r="490" spans="2:10" x14ac:dyDescent="0.2">
      <c r="B490">
        <v>488</v>
      </c>
      <c r="C490">
        <v>487</v>
      </c>
      <c r="D490">
        <f t="shared" si="7"/>
        <v>1</v>
      </c>
      <c r="F490" s="22">
        <v>1005</v>
      </c>
      <c r="G490" s="23">
        <v>457</v>
      </c>
      <c r="I490" s="22">
        <v>949</v>
      </c>
      <c r="J490" s="23">
        <v>474</v>
      </c>
    </row>
    <row r="491" spans="2:10" x14ac:dyDescent="0.2">
      <c r="B491">
        <v>489</v>
      </c>
      <c r="C491">
        <v>520</v>
      </c>
      <c r="D491">
        <f t="shared" si="7"/>
        <v>1</v>
      </c>
      <c r="F491" s="22">
        <v>1006</v>
      </c>
      <c r="G491" s="23">
        <v>328</v>
      </c>
      <c r="I491" s="22">
        <v>950</v>
      </c>
      <c r="J491" s="23">
        <v>676</v>
      </c>
    </row>
    <row r="492" spans="2:10" x14ac:dyDescent="0.2">
      <c r="B492">
        <v>490</v>
      </c>
      <c r="C492">
        <v>286</v>
      </c>
      <c r="D492">
        <f t="shared" si="7"/>
        <v>0</v>
      </c>
      <c r="F492" s="22">
        <v>1008</v>
      </c>
      <c r="G492" s="23">
        <v>286</v>
      </c>
      <c r="I492" s="22">
        <v>951</v>
      </c>
      <c r="J492" s="23">
        <v>720</v>
      </c>
    </row>
    <row r="493" spans="2:10" x14ac:dyDescent="0.2">
      <c r="B493">
        <v>491</v>
      </c>
      <c r="C493">
        <v>336</v>
      </c>
      <c r="D493">
        <f t="shared" si="7"/>
        <v>0</v>
      </c>
      <c r="F493" s="22">
        <v>1010</v>
      </c>
      <c r="G493" s="23">
        <v>0</v>
      </c>
      <c r="I493" s="22">
        <v>954</v>
      </c>
      <c r="J493" s="23">
        <v>530</v>
      </c>
    </row>
    <row r="494" spans="2:10" x14ac:dyDescent="0.2">
      <c r="B494">
        <v>492</v>
      </c>
      <c r="C494">
        <v>240</v>
      </c>
      <c r="D494">
        <f t="shared" si="7"/>
        <v>0</v>
      </c>
      <c r="F494" s="22">
        <v>1011</v>
      </c>
      <c r="G494" s="23">
        <v>312</v>
      </c>
      <c r="I494" s="22">
        <v>956</v>
      </c>
      <c r="J494" s="23">
        <v>492</v>
      </c>
    </row>
    <row r="495" spans="2:10" x14ac:dyDescent="0.2">
      <c r="B495">
        <v>493</v>
      </c>
      <c r="C495">
        <v>429</v>
      </c>
      <c r="D495">
        <f t="shared" si="7"/>
        <v>0</v>
      </c>
      <c r="F495" s="22">
        <v>1012</v>
      </c>
      <c r="G495" s="23">
        <v>0</v>
      </c>
      <c r="I495" s="22">
        <v>958</v>
      </c>
      <c r="J495" s="23">
        <v>576</v>
      </c>
    </row>
    <row r="496" spans="2:10" x14ac:dyDescent="0.2">
      <c r="B496">
        <v>494</v>
      </c>
      <c r="C496">
        <v>308</v>
      </c>
      <c r="D496">
        <f t="shared" si="7"/>
        <v>0</v>
      </c>
      <c r="F496" s="22">
        <v>1013</v>
      </c>
      <c r="G496" s="23">
        <v>180</v>
      </c>
      <c r="I496" s="22">
        <v>959</v>
      </c>
      <c r="J496" s="23">
        <v>531</v>
      </c>
    </row>
    <row r="497" spans="2:10" x14ac:dyDescent="0.2">
      <c r="B497">
        <v>495</v>
      </c>
      <c r="C497">
        <v>273</v>
      </c>
      <c r="D497">
        <f t="shared" si="7"/>
        <v>0</v>
      </c>
      <c r="F497" s="22">
        <v>1014</v>
      </c>
      <c r="G497" s="23">
        <v>280</v>
      </c>
      <c r="I497" s="22">
        <v>960</v>
      </c>
      <c r="J497" s="23">
        <v>484</v>
      </c>
    </row>
    <row r="498" spans="2:10" x14ac:dyDescent="0.2">
      <c r="B498">
        <v>496</v>
      </c>
      <c r="C498">
        <v>0</v>
      </c>
      <c r="D498">
        <f t="shared" si="7"/>
        <v>0</v>
      </c>
      <c r="F498" s="22">
        <v>1015</v>
      </c>
      <c r="G498" s="23">
        <v>240</v>
      </c>
      <c r="I498" s="22">
        <v>962</v>
      </c>
      <c r="J498" s="23">
        <v>619</v>
      </c>
    </row>
    <row r="499" spans="2:10" x14ac:dyDescent="0.2">
      <c r="B499">
        <v>497</v>
      </c>
      <c r="C499">
        <v>546</v>
      </c>
      <c r="D499">
        <f t="shared" si="7"/>
        <v>1</v>
      </c>
      <c r="F499" s="22">
        <v>1019</v>
      </c>
      <c r="G499" s="23">
        <v>402</v>
      </c>
      <c r="I499" s="22">
        <v>964</v>
      </c>
      <c r="J499" s="23">
        <v>702</v>
      </c>
    </row>
    <row r="500" spans="2:10" x14ac:dyDescent="0.2">
      <c r="B500">
        <v>498</v>
      </c>
      <c r="C500">
        <v>240</v>
      </c>
      <c r="D500">
        <f t="shared" si="7"/>
        <v>0</v>
      </c>
      <c r="F500" s="22">
        <v>1020</v>
      </c>
      <c r="G500" s="23">
        <v>440</v>
      </c>
      <c r="I500" s="22">
        <v>965</v>
      </c>
      <c r="J500" s="23">
        <v>510</v>
      </c>
    </row>
    <row r="501" spans="2:10" x14ac:dyDescent="0.2">
      <c r="B501">
        <v>499</v>
      </c>
      <c r="C501">
        <v>288</v>
      </c>
      <c r="D501">
        <f t="shared" si="7"/>
        <v>0</v>
      </c>
      <c r="F501" s="22">
        <v>1021</v>
      </c>
      <c r="G501" s="23">
        <v>451</v>
      </c>
      <c r="I501" s="22">
        <v>972</v>
      </c>
      <c r="J501" s="23">
        <v>474</v>
      </c>
    </row>
    <row r="502" spans="2:10" x14ac:dyDescent="0.2">
      <c r="B502">
        <v>500</v>
      </c>
      <c r="C502">
        <v>297</v>
      </c>
      <c r="D502">
        <f t="shared" si="7"/>
        <v>0</v>
      </c>
      <c r="F502" s="22">
        <v>1023</v>
      </c>
      <c r="G502" s="23">
        <v>160</v>
      </c>
      <c r="I502" s="22">
        <v>974</v>
      </c>
      <c r="J502" s="23">
        <v>480</v>
      </c>
    </row>
    <row r="503" spans="2:10" x14ac:dyDescent="0.2">
      <c r="B503">
        <v>501</v>
      </c>
      <c r="C503">
        <v>264</v>
      </c>
      <c r="D503">
        <f t="shared" si="7"/>
        <v>0</v>
      </c>
      <c r="F503" s="22">
        <v>1024</v>
      </c>
      <c r="G503" s="23">
        <v>437</v>
      </c>
      <c r="I503" s="22">
        <v>975</v>
      </c>
      <c r="J503" s="23">
        <v>532</v>
      </c>
    </row>
    <row r="504" spans="2:10" x14ac:dyDescent="0.2">
      <c r="B504">
        <v>502</v>
      </c>
      <c r="C504">
        <v>603</v>
      </c>
      <c r="D504">
        <f t="shared" si="7"/>
        <v>1</v>
      </c>
      <c r="F504" s="22">
        <v>1026</v>
      </c>
      <c r="G504" s="23">
        <v>461</v>
      </c>
      <c r="I504" s="22">
        <v>976</v>
      </c>
      <c r="J504" s="23">
        <v>490</v>
      </c>
    </row>
    <row r="505" spans="2:10" x14ac:dyDescent="0.2">
      <c r="B505">
        <v>503</v>
      </c>
      <c r="C505">
        <v>461</v>
      </c>
      <c r="D505">
        <f t="shared" si="7"/>
        <v>0</v>
      </c>
      <c r="F505" s="22">
        <v>1027</v>
      </c>
      <c r="G505" s="23">
        <v>461</v>
      </c>
      <c r="I505" s="22">
        <v>978</v>
      </c>
      <c r="J505" s="23">
        <v>569</v>
      </c>
    </row>
    <row r="506" spans="2:10" x14ac:dyDescent="0.2">
      <c r="B506">
        <v>504</v>
      </c>
      <c r="C506">
        <v>484</v>
      </c>
      <c r="D506">
        <f t="shared" si="7"/>
        <v>1</v>
      </c>
      <c r="F506" s="22">
        <v>1029</v>
      </c>
      <c r="G506" s="23">
        <v>240</v>
      </c>
      <c r="I506" s="22">
        <v>980</v>
      </c>
      <c r="J506" s="23">
        <v>480</v>
      </c>
    </row>
    <row r="507" spans="2:10" x14ac:dyDescent="0.2">
      <c r="B507">
        <v>505</v>
      </c>
      <c r="C507">
        <v>440</v>
      </c>
      <c r="D507">
        <f t="shared" si="7"/>
        <v>0</v>
      </c>
      <c r="F507" s="22">
        <v>1030</v>
      </c>
      <c r="G507" s="23">
        <v>264</v>
      </c>
      <c r="I507" s="22">
        <v>981</v>
      </c>
      <c r="J507" s="23">
        <v>588</v>
      </c>
    </row>
    <row r="508" spans="2:10" x14ac:dyDescent="0.2">
      <c r="B508">
        <v>506</v>
      </c>
      <c r="C508">
        <v>400</v>
      </c>
      <c r="D508">
        <f t="shared" si="7"/>
        <v>0</v>
      </c>
      <c r="F508" s="22">
        <v>1031</v>
      </c>
      <c r="G508" s="23">
        <v>0</v>
      </c>
      <c r="I508" s="22">
        <v>982</v>
      </c>
      <c r="J508" s="23">
        <v>676</v>
      </c>
    </row>
    <row r="509" spans="2:10" x14ac:dyDescent="0.2">
      <c r="B509">
        <v>507</v>
      </c>
      <c r="C509">
        <v>471</v>
      </c>
      <c r="D509">
        <f t="shared" si="7"/>
        <v>0</v>
      </c>
      <c r="F509" s="22">
        <v>1035</v>
      </c>
      <c r="G509" s="23">
        <v>240</v>
      </c>
      <c r="I509" s="22">
        <v>984</v>
      </c>
      <c r="J509" s="23">
        <v>779</v>
      </c>
    </row>
    <row r="510" spans="2:10" x14ac:dyDescent="0.2">
      <c r="B510">
        <v>508</v>
      </c>
      <c r="C510">
        <v>676</v>
      </c>
      <c r="D510">
        <f t="shared" si="7"/>
        <v>1</v>
      </c>
      <c r="F510" s="22">
        <v>1036</v>
      </c>
      <c r="G510" s="23">
        <v>290</v>
      </c>
      <c r="I510" s="22">
        <v>985</v>
      </c>
      <c r="J510" s="23">
        <v>539</v>
      </c>
    </row>
    <row r="511" spans="2:10" x14ac:dyDescent="0.2">
      <c r="B511">
        <v>509</v>
      </c>
      <c r="C511">
        <v>360</v>
      </c>
      <c r="D511">
        <f t="shared" si="7"/>
        <v>0</v>
      </c>
      <c r="F511" s="22">
        <v>1039</v>
      </c>
      <c r="G511" s="23">
        <v>0</v>
      </c>
      <c r="I511" s="22">
        <v>988</v>
      </c>
      <c r="J511" s="23">
        <v>606</v>
      </c>
    </row>
    <row r="512" spans="2:10" x14ac:dyDescent="0.2">
      <c r="B512">
        <v>510</v>
      </c>
      <c r="C512">
        <v>270</v>
      </c>
      <c r="D512">
        <f t="shared" si="7"/>
        <v>0</v>
      </c>
      <c r="F512" s="22">
        <v>1040</v>
      </c>
      <c r="G512" s="23">
        <v>286</v>
      </c>
      <c r="I512" s="22">
        <v>989</v>
      </c>
      <c r="J512" s="23">
        <v>551</v>
      </c>
    </row>
    <row r="513" spans="2:10" x14ac:dyDescent="0.2">
      <c r="B513">
        <v>511</v>
      </c>
      <c r="C513">
        <v>288</v>
      </c>
      <c r="D513">
        <f t="shared" si="7"/>
        <v>0</v>
      </c>
      <c r="F513" s="22">
        <v>1046</v>
      </c>
      <c r="G513" s="23">
        <v>452</v>
      </c>
      <c r="I513" s="22">
        <v>990</v>
      </c>
      <c r="J513" s="23">
        <v>614</v>
      </c>
    </row>
    <row r="514" spans="2:10" x14ac:dyDescent="0.2">
      <c r="B514">
        <v>512</v>
      </c>
      <c r="C514">
        <v>474</v>
      </c>
      <c r="D514">
        <f t="shared" si="7"/>
        <v>0</v>
      </c>
      <c r="F514" s="22">
        <v>1049</v>
      </c>
      <c r="G514" s="23">
        <v>336</v>
      </c>
      <c r="I514" s="22">
        <v>991</v>
      </c>
      <c r="J514" s="23">
        <v>870</v>
      </c>
    </row>
    <row r="515" spans="2:10" x14ac:dyDescent="0.2">
      <c r="B515">
        <v>513</v>
      </c>
      <c r="C515">
        <v>624</v>
      </c>
      <c r="D515">
        <f t="shared" si="7"/>
        <v>1</v>
      </c>
      <c r="F515" s="22">
        <v>1050</v>
      </c>
      <c r="G515" s="23">
        <v>308</v>
      </c>
      <c r="I515" s="22">
        <v>994</v>
      </c>
      <c r="J515" s="23">
        <v>564</v>
      </c>
    </row>
    <row r="516" spans="2:10" x14ac:dyDescent="0.2">
      <c r="B516">
        <v>514</v>
      </c>
      <c r="C516">
        <v>484</v>
      </c>
      <c r="D516">
        <f t="shared" ref="D516:D579" si="8">IF(C516&lt;AVERAGE(C516:C1976), 0,1)</f>
        <v>1</v>
      </c>
      <c r="F516" s="22">
        <v>1051</v>
      </c>
      <c r="G516" s="23">
        <v>436</v>
      </c>
      <c r="I516" s="22">
        <v>995</v>
      </c>
      <c r="J516" s="23">
        <v>786</v>
      </c>
    </row>
    <row r="517" spans="2:10" x14ac:dyDescent="0.2">
      <c r="B517">
        <v>515</v>
      </c>
      <c r="C517">
        <v>200</v>
      </c>
      <c r="D517">
        <f t="shared" si="8"/>
        <v>0</v>
      </c>
      <c r="F517" s="22">
        <v>1052</v>
      </c>
      <c r="G517" s="23">
        <v>440</v>
      </c>
      <c r="I517" s="22">
        <v>998</v>
      </c>
      <c r="J517" s="23">
        <v>615</v>
      </c>
    </row>
    <row r="518" spans="2:10" x14ac:dyDescent="0.2">
      <c r="B518">
        <v>516</v>
      </c>
      <c r="C518">
        <v>900</v>
      </c>
      <c r="D518">
        <f t="shared" si="8"/>
        <v>1</v>
      </c>
      <c r="F518" s="22">
        <v>1054</v>
      </c>
      <c r="G518" s="23">
        <v>364</v>
      </c>
      <c r="I518" s="22">
        <v>1000</v>
      </c>
      <c r="J518" s="23">
        <v>632</v>
      </c>
    </row>
    <row r="519" spans="2:10" x14ac:dyDescent="0.2">
      <c r="B519">
        <v>517</v>
      </c>
      <c r="C519">
        <v>583</v>
      </c>
      <c r="D519">
        <f t="shared" si="8"/>
        <v>1</v>
      </c>
      <c r="F519" s="22">
        <v>1058</v>
      </c>
      <c r="G519" s="23">
        <v>467</v>
      </c>
      <c r="I519" s="22">
        <v>1001</v>
      </c>
      <c r="J519" s="23">
        <v>528</v>
      </c>
    </row>
    <row r="520" spans="2:10" x14ac:dyDescent="0.2">
      <c r="B520">
        <v>518</v>
      </c>
      <c r="C520">
        <v>889</v>
      </c>
      <c r="D520">
        <f t="shared" si="8"/>
        <v>1</v>
      </c>
      <c r="F520" s="22">
        <v>1060</v>
      </c>
      <c r="G520" s="23">
        <v>432</v>
      </c>
      <c r="I520" s="22">
        <v>1003</v>
      </c>
      <c r="J520" s="23">
        <v>824</v>
      </c>
    </row>
    <row r="521" spans="2:10" x14ac:dyDescent="0.2">
      <c r="B521">
        <v>519</v>
      </c>
      <c r="C521">
        <v>546</v>
      </c>
      <c r="D521">
        <f t="shared" si="8"/>
        <v>1</v>
      </c>
      <c r="F521" s="22">
        <v>1064</v>
      </c>
      <c r="G521" s="23">
        <v>440</v>
      </c>
      <c r="I521" s="22">
        <v>1004</v>
      </c>
      <c r="J521" s="23">
        <v>528</v>
      </c>
    </row>
    <row r="522" spans="2:10" x14ac:dyDescent="0.2">
      <c r="B522">
        <v>520</v>
      </c>
      <c r="C522">
        <v>282</v>
      </c>
      <c r="D522">
        <f t="shared" si="8"/>
        <v>0</v>
      </c>
      <c r="F522" s="22">
        <v>1067</v>
      </c>
      <c r="G522" s="23">
        <v>380</v>
      </c>
      <c r="I522" s="22">
        <v>1007</v>
      </c>
      <c r="J522" s="23">
        <v>484</v>
      </c>
    </row>
    <row r="523" spans="2:10" x14ac:dyDescent="0.2">
      <c r="B523">
        <v>521</v>
      </c>
      <c r="C523">
        <v>0</v>
      </c>
      <c r="D523">
        <f t="shared" si="8"/>
        <v>0</v>
      </c>
      <c r="F523" s="22">
        <v>1068</v>
      </c>
      <c r="G523" s="23">
        <v>442</v>
      </c>
      <c r="I523" s="22">
        <v>1009</v>
      </c>
      <c r="J523" s="23">
        <v>550</v>
      </c>
    </row>
    <row r="524" spans="2:10" x14ac:dyDescent="0.2">
      <c r="B524">
        <v>522</v>
      </c>
      <c r="C524">
        <v>336</v>
      </c>
      <c r="D524">
        <f t="shared" si="8"/>
        <v>0</v>
      </c>
      <c r="F524" s="22">
        <v>1071</v>
      </c>
      <c r="G524" s="23">
        <v>286</v>
      </c>
      <c r="I524" s="22">
        <v>1016</v>
      </c>
      <c r="J524" s="23">
        <v>528</v>
      </c>
    </row>
    <row r="525" spans="2:10" x14ac:dyDescent="0.2">
      <c r="B525">
        <v>523</v>
      </c>
      <c r="C525">
        <v>420</v>
      </c>
      <c r="D525">
        <f t="shared" si="8"/>
        <v>0</v>
      </c>
      <c r="F525" s="22">
        <v>1072</v>
      </c>
      <c r="G525" s="23">
        <v>441</v>
      </c>
      <c r="I525" s="22">
        <v>1017</v>
      </c>
      <c r="J525" s="23">
        <v>478</v>
      </c>
    </row>
    <row r="526" spans="2:10" x14ac:dyDescent="0.2">
      <c r="B526">
        <v>524</v>
      </c>
      <c r="C526">
        <v>884</v>
      </c>
      <c r="D526">
        <f t="shared" si="8"/>
        <v>1</v>
      </c>
      <c r="F526" s="22">
        <v>1073</v>
      </c>
      <c r="G526" s="23">
        <v>280</v>
      </c>
      <c r="I526" s="22">
        <v>1018</v>
      </c>
      <c r="J526" s="23">
        <v>565</v>
      </c>
    </row>
    <row r="527" spans="2:10" x14ac:dyDescent="0.2">
      <c r="B527">
        <v>525</v>
      </c>
      <c r="C527">
        <v>834</v>
      </c>
      <c r="D527">
        <f t="shared" si="8"/>
        <v>1</v>
      </c>
      <c r="F527" s="22">
        <v>1074</v>
      </c>
      <c r="G527" s="23">
        <v>440</v>
      </c>
      <c r="I527" s="22">
        <v>1022</v>
      </c>
      <c r="J527" s="23">
        <v>632</v>
      </c>
    </row>
    <row r="528" spans="2:10" x14ac:dyDescent="0.2">
      <c r="B528">
        <v>526</v>
      </c>
      <c r="C528">
        <v>453</v>
      </c>
      <c r="D528">
        <f t="shared" si="8"/>
        <v>0</v>
      </c>
      <c r="F528" s="22">
        <v>1076</v>
      </c>
      <c r="G528" s="23">
        <v>240</v>
      </c>
      <c r="I528" s="22">
        <v>1025</v>
      </c>
      <c r="J528" s="23">
        <v>665</v>
      </c>
    </row>
    <row r="529" spans="2:10" x14ac:dyDescent="0.2">
      <c r="B529">
        <v>527</v>
      </c>
      <c r="C529">
        <v>252</v>
      </c>
      <c r="D529">
        <f t="shared" si="8"/>
        <v>0</v>
      </c>
      <c r="F529" s="22">
        <v>1078</v>
      </c>
      <c r="G529" s="23">
        <v>299</v>
      </c>
      <c r="I529" s="22">
        <v>1028</v>
      </c>
      <c r="J529" s="23">
        <v>800</v>
      </c>
    </row>
    <row r="530" spans="2:10" x14ac:dyDescent="0.2">
      <c r="B530">
        <v>528</v>
      </c>
      <c r="C530">
        <v>858</v>
      </c>
      <c r="D530">
        <f t="shared" si="8"/>
        <v>1</v>
      </c>
      <c r="F530" s="22">
        <v>1079</v>
      </c>
      <c r="G530" s="23">
        <v>420</v>
      </c>
      <c r="I530" s="22">
        <v>1032</v>
      </c>
      <c r="J530" s="23">
        <v>672</v>
      </c>
    </row>
    <row r="531" spans="2:10" x14ac:dyDescent="0.2">
      <c r="B531">
        <v>529</v>
      </c>
      <c r="C531">
        <v>0</v>
      </c>
      <c r="D531">
        <f t="shared" si="8"/>
        <v>0</v>
      </c>
      <c r="F531" s="22">
        <v>1080</v>
      </c>
      <c r="G531" s="23">
        <v>299</v>
      </c>
      <c r="I531" s="22">
        <v>1033</v>
      </c>
      <c r="J531" s="23">
        <v>796</v>
      </c>
    </row>
    <row r="532" spans="2:10" x14ac:dyDescent="0.2">
      <c r="B532">
        <v>530</v>
      </c>
      <c r="C532">
        <v>484</v>
      </c>
      <c r="D532">
        <f t="shared" si="8"/>
        <v>1</v>
      </c>
      <c r="F532" s="22">
        <v>1082</v>
      </c>
      <c r="G532" s="23">
        <v>308</v>
      </c>
      <c r="I532" s="22">
        <v>1034</v>
      </c>
      <c r="J532" s="23">
        <v>900</v>
      </c>
    </row>
    <row r="533" spans="2:10" x14ac:dyDescent="0.2">
      <c r="B533">
        <v>531</v>
      </c>
      <c r="C533">
        <v>600</v>
      </c>
      <c r="D533">
        <f t="shared" si="8"/>
        <v>1</v>
      </c>
      <c r="F533" s="22">
        <v>1084</v>
      </c>
      <c r="G533" s="23">
        <v>461</v>
      </c>
      <c r="I533" s="22">
        <v>1037</v>
      </c>
      <c r="J533" s="23">
        <v>912</v>
      </c>
    </row>
    <row r="534" spans="2:10" x14ac:dyDescent="0.2">
      <c r="B534">
        <v>532</v>
      </c>
      <c r="C534">
        <v>502</v>
      </c>
      <c r="D534">
        <f t="shared" si="8"/>
        <v>1</v>
      </c>
      <c r="F534" s="22">
        <v>1085</v>
      </c>
      <c r="G534" s="23">
        <v>409</v>
      </c>
      <c r="I534" s="22">
        <v>1038</v>
      </c>
      <c r="J534" s="23">
        <v>905</v>
      </c>
    </row>
    <row r="535" spans="2:10" x14ac:dyDescent="0.2">
      <c r="B535">
        <v>533</v>
      </c>
      <c r="C535">
        <v>392</v>
      </c>
      <c r="D535">
        <f t="shared" si="8"/>
        <v>0</v>
      </c>
      <c r="F535" s="22">
        <v>1087</v>
      </c>
      <c r="G535" s="23">
        <v>286</v>
      </c>
      <c r="I535" s="22">
        <v>1041</v>
      </c>
      <c r="J535" s="23">
        <v>484</v>
      </c>
    </row>
    <row r="536" spans="2:10" x14ac:dyDescent="0.2">
      <c r="B536">
        <v>534</v>
      </c>
      <c r="C536">
        <v>0</v>
      </c>
      <c r="D536">
        <f t="shared" si="8"/>
        <v>0</v>
      </c>
      <c r="F536" s="22">
        <v>1089</v>
      </c>
      <c r="G536" s="23">
        <v>380</v>
      </c>
      <c r="I536" s="22">
        <v>1042</v>
      </c>
      <c r="J536" s="23">
        <v>484</v>
      </c>
    </row>
    <row r="537" spans="2:10" x14ac:dyDescent="0.2">
      <c r="B537">
        <v>535</v>
      </c>
      <c r="C537">
        <v>403</v>
      </c>
      <c r="D537">
        <f t="shared" si="8"/>
        <v>0</v>
      </c>
      <c r="F537" s="22">
        <v>1091</v>
      </c>
      <c r="G537" s="23">
        <v>400</v>
      </c>
      <c r="I537" s="22">
        <v>1043</v>
      </c>
      <c r="J537" s="23">
        <v>624</v>
      </c>
    </row>
    <row r="538" spans="2:10" x14ac:dyDescent="0.2">
      <c r="B538">
        <v>536</v>
      </c>
      <c r="C538">
        <v>0</v>
      </c>
      <c r="D538">
        <f t="shared" si="8"/>
        <v>0</v>
      </c>
      <c r="F538" s="22">
        <v>1092</v>
      </c>
      <c r="G538" s="23">
        <v>462</v>
      </c>
      <c r="I538" s="22">
        <v>1044</v>
      </c>
      <c r="J538" s="23">
        <v>514</v>
      </c>
    </row>
    <row r="539" spans="2:10" x14ac:dyDescent="0.2">
      <c r="B539">
        <v>537</v>
      </c>
      <c r="C539">
        <v>527</v>
      </c>
      <c r="D539">
        <f t="shared" si="8"/>
        <v>1</v>
      </c>
      <c r="F539" s="22">
        <v>1095</v>
      </c>
      <c r="G539" s="23">
        <v>308</v>
      </c>
      <c r="I539" s="22">
        <v>1045</v>
      </c>
      <c r="J539" s="23">
        <v>542</v>
      </c>
    </row>
    <row r="540" spans="2:10" x14ac:dyDescent="0.2">
      <c r="B540">
        <v>538</v>
      </c>
      <c r="C540">
        <v>576</v>
      </c>
      <c r="D540">
        <f t="shared" si="8"/>
        <v>1</v>
      </c>
      <c r="F540" s="22">
        <v>1096</v>
      </c>
      <c r="G540" s="23">
        <v>440</v>
      </c>
      <c r="I540" s="22">
        <v>1047</v>
      </c>
      <c r="J540" s="23">
        <v>716</v>
      </c>
    </row>
    <row r="541" spans="2:10" x14ac:dyDescent="0.2">
      <c r="B541">
        <v>539</v>
      </c>
      <c r="C541">
        <v>336</v>
      </c>
      <c r="D541">
        <f t="shared" si="8"/>
        <v>0</v>
      </c>
      <c r="F541" s="22">
        <v>1097</v>
      </c>
      <c r="G541" s="23">
        <v>0</v>
      </c>
      <c r="I541" s="22">
        <v>1048</v>
      </c>
      <c r="J541" s="23">
        <v>672</v>
      </c>
    </row>
    <row r="542" spans="2:10" x14ac:dyDescent="0.2">
      <c r="B542">
        <v>540</v>
      </c>
      <c r="C542">
        <v>670</v>
      </c>
      <c r="D542">
        <f t="shared" si="8"/>
        <v>1</v>
      </c>
      <c r="F542" s="22">
        <v>1098</v>
      </c>
      <c r="G542" s="23">
        <v>461</v>
      </c>
      <c r="I542" s="22">
        <v>1053</v>
      </c>
      <c r="J542" s="23">
        <v>540</v>
      </c>
    </row>
    <row r="543" spans="2:10" x14ac:dyDescent="0.2">
      <c r="B543">
        <v>541</v>
      </c>
      <c r="C543">
        <v>765</v>
      </c>
      <c r="D543">
        <f t="shared" si="8"/>
        <v>1</v>
      </c>
      <c r="F543" s="22">
        <v>1099</v>
      </c>
      <c r="G543" s="23">
        <v>240</v>
      </c>
      <c r="I543" s="22">
        <v>1055</v>
      </c>
      <c r="J543" s="23">
        <v>586</v>
      </c>
    </row>
    <row r="544" spans="2:10" x14ac:dyDescent="0.2">
      <c r="B544">
        <v>542</v>
      </c>
      <c r="C544">
        <v>648</v>
      </c>
      <c r="D544">
        <f t="shared" si="8"/>
        <v>1</v>
      </c>
      <c r="F544" s="22">
        <v>1101</v>
      </c>
      <c r="G544" s="23">
        <v>246</v>
      </c>
      <c r="I544" s="22">
        <v>1056</v>
      </c>
      <c r="J544" s="23">
        <v>478</v>
      </c>
    </row>
    <row r="545" spans="2:10" x14ac:dyDescent="0.2">
      <c r="B545">
        <v>543</v>
      </c>
      <c r="C545">
        <v>583</v>
      </c>
      <c r="D545">
        <f t="shared" si="8"/>
        <v>1</v>
      </c>
      <c r="F545" s="22">
        <v>1102</v>
      </c>
      <c r="G545" s="23">
        <v>280</v>
      </c>
      <c r="I545" s="22">
        <v>1057</v>
      </c>
      <c r="J545" s="23">
        <v>484</v>
      </c>
    </row>
    <row r="546" spans="2:10" x14ac:dyDescent="0.2">
      <c r="B546">
        <v>544</v>
      </c>
      <c r="C546">
        <v>367</v>
      </c>
      <c r="D546">
        <f t="shared" si="8"/>
        <v>0</v>
      </c>
      <c r="F546" s="22">
        <v>1103</v>
      </c>
      <c r="G546" s="23">
        <v>254</v>
      </c>
      <c r="I546" s="22">
        <v>1059</v>
      </c>
      <c r="J546" s="23">
        <v>836</v>
      </c>
    </row>
    <row r="547" spans="2:10" x14ac:dyDescent="0.2">
      <c r="B547">
        <v>545</v>
      </c>
      <c r="C547">
        <v>426</v>
      </c>
      <c r="D547">
        <f t="shared" si="8"/>
        <v>0</v>
      </c>
      <c r="F547" s="22">
        <v>1105</v>
      </c>
      <c r="G547" s="23">
        <v>440</v>
      </c>
      <c r="I547" s="22">
        <v>1061</v>
      </c>
      <c r="J547" s="23">
        <v>582</v>
      </c>
    </row>
    <row r="548" spans="2:10" x14ac:dyDescent="0.2">
      <c r="B548">
        <v>546</v>
      </c>
      <c r="C548">
        <v>786</v>
      </c>
      <c r="D548">
        <f t="shared" si="8"/>
        <v>1</v>
      </c>
      <c r="F548" s="22">
        <v>1108</v>
      </c>
      <c r="G548" s="23">
        <v>422</v>
      </c>
      <c r="I548" s="22">
        <v>1062</v>
      </c>
      <c r="J548" s="23">
        <v>1248</v>
      </c>
    </row>
    <row r="549" spans="2:10" x14ac:dyDescent="0.2">
      <c r="B549">
        <v>547</v>
      </c>
      <c r="C549">
        <v>440</v>
      </c>
      <c r="D549">
        <f t="shared" si="8"/>
        <v>0</v>
      </c>
      <c r="F549" s="22">
        <v>1109</v>
      </c>
      <c r="G549" s="23">
        <v>463</v>
      </c>
      <c r="I549" s="22">
        <v>1063</v>
      </c>
      <c r="J549" s="23">
        <v>560</v>
      </c>
    </row>
    <row r="550" spans="2:10" x14ac:dyDescent="0.2">
      <c r="B550">
        <v>548</v>
      </c>
      <c r="C550">
        <v>624</v>
      </c>
      <c r="D550">
        <f t="shared" si="8"/>
        <v>1</v>
      </c>
      <c r="F550" s="22">
        <v>1111</v>
      </c>
      <c r="G550" s="23">
        <v>431</v>
      </c>
      <c r="I550" s="22">
        <v>1065</v>
      </c>
      <c r="J550" s="23">
        <v>480</v>
      </c>
    </row>
    <row r="551" spans="2:10" x14ac:dyDescent="0.2">
      <c r="B551">
        <v>549</v>
      </c>
      <c r="C551">
        <v>720</v>
      </c>
      <c r="D551">
        <f t="shared" si="8"/>
        <v>1</v>
      </c>
      <c r="F551" s="22">
        <v>1113</v>
      </c>
      <c r="G551" s="23">
        <v>308</v>
      </c>
      <c r="I551" s="22">
        <v>1066</v>
      </c>
      <c r="J551" s="23">
        <v>533</v>
      </c>
    </row>
    <row r="552" spans="2:10" x14ac:dyDescent="0.2">
      <c r="B552">
        <v>550</v>
      </c>
      <c r="C552">
        <v>615</v>
      </c>
      <c r="D552">
        <f t="shared" si="8"/>
        <v>1</v>
      </c>
      <c r="F552" s="22">
        <v>1114</v>
      </c>
      <c r="G552" s="23">
        <v>240</v>
      </c>
      <c r="I552" s="22">
        <v>1069</v>
      </c>
      <c r="J552" s="23">
        <v>576</v>
      </c>
    </row>
    <row r="553" spans="2:10" x14ac:dyDescent="0.2">
      <c r="B553">
        <v>551</v>
      </c>
      <c r="C553">
        <v>440</v>
      </c>
      <c r="D553">
        <f t="shared" si="8"/>
        <v>0</v>
      </c>
      <c r="F553" s="22">
        <v>1115</v>
      </c>
      <c r="G553" s="23">
        <v>326</v>
      </c>
      <c r="I553" s="22">
        <v>1070</v>
      </c>
      <c r="J553" s="23">
        <v>576</v>
      </c>
    </row>
    <row r="554" spans="2:10" x14ac:dyDescent="0.2">
      <c r="B554">
        <v>552</v>
      </c>
      <c r="C554">
        <v>288</v>
      </c>
      <c r="D554">
        <f t="shared" si="8"/>
        <v>0</v>
      </c>
      <c r="F554" s="22">
        <v>1118</v>
      </c>
      <c r="G554" s="23">
        <v>450</v>
      </c>
      <c r="I554" s="22">
        <v>1075</v>
      </c>
      <c r="J554" s="23">
        <v>826</v>
      </c>
    </row>
    <row r="555" spans="2:10" x14ac:dyDescent="0.2">
      <c r="B555">
        <v>553</v>
      </c>
      <c r="C555">
        <v>908</v>
      </c>
      <c r="D555">
        <f t="shared" si="8"/>
        <v>1</v>
      </c>
      <c r="F555" s="22">
        <v>1119</v>
      </c>
      <c r="G555" s="23">
        <v>300</v>
      </c>
      <c r="I555" s="22">
        <v>1077</v>
      </c>
      <c r="J555" s="23">
        <v>566</v>
      </c>
    </row>
    <row r="556" spans="2:10" x14ac:dyDescent="0.2">
      <c r="B556">
        <v>554</v>
      </c>
      <c r="C556">
        <v>520</v>
      </c>
      <c r="D556">
        <f t="shared" si="8"/>
        <v>1</v>
      </c>
      <c r="F556" s="22">
        <v>1120</v>
      </c>
      <c r="G556" s="23">
        <v>286</v>
      </c>
      <c r="I556" s="22">
        <v>1081</v>
      </c>
      <c r="J556" s="23">
        <v>528</v>
      </c>
    </row>
    <row r="557" spans="2:10" x14ac:dyDescent="0.2">
      <c r="B557">
        <v>555</v>
      </c>
      <c r="C557">
        <v>871</v>
      </c>
      <c r="D557">
        <f t="shared" si="8"/>
        <v>1</v>
      </c>
      <c r="F557" s="22">
        <v>1121</v>
      </c>
      <c r="G557" s="23">
        <v>308</v>
      </c>
      <c r="I557" s="22">
        <v>1083</v>
      </c>
      <c r="J557" s="23">
        <v>527</v>
      </c>
    </row>
    <row r="558" spans="2:10" x14ac:dyDescent="0.2">
      <c r="B558">
        <v>556</v>
      </c>
      <c r="C558">
        <v>280</v>
      </c>
      <c r="D558">
        <f t="shared" si="8"/>
        <v>0</v>
      </c>
      <c r="F558" s="22">
        <v>1123</v>
      </c>
      <c r="G558" s="23">
        <v>288</v>
      </c>
      <c r="I558" s="22">
        <v>1086</v>
      </c>
      <c r="J558" s="23">
        <v>564</v>
      </c>
    </row>
    <row r="559" spans="2:10" x14ac:dyDescent="0.2">
      <c r="B559">
        <v>557</v>
      </c>
      <c r="C559">
        <v>299</v>
      </c>
      <c r="D559">
        <f t="shared" si="8"/>
        <v>0</v>
      </c>
      <c r="F559" s="22">
        <v>1124</v>
      </c>
      <c r="G559" s="23">
        <v>0</v>
      </c>
      <c r="I559" s="22">
        <v>1088</v>
      </c>
      <c r="J559" s="23">
        <v>1043</v>
      </c>
    </row>
    <row r="560" spans="2:10" x14ac:dyDescent="0.2">
      <c r="B560">
        <v>558</v>
      </c>
      <c r="C560">
        <v>570</v>
      </c>
      <c r="D560">
        <f t="shared" si="8"/>
        <v>1</v>
      </c>
      <c r="F560" s="22">
        <v>1125</v>
      </c>
      <c r="G560" s="23">
        <v>392</v>
      </c>
      <c r="I560" s="22">
        <v>1090</v>
      </c>
      <c r="J560" s="23">
        <v>550</v>
      </c>
    </row>
    <row r="561" spans="2:10" x14ac:dyDescent="0.2">
      <c r="B561">
        <v>559</v>
      </c>
      <c r="C561">
        <v>406</v>
      </c>
      <c r="D561">
        <f t="shared" si="8"/>
        <v>0</v>
      </c>
      <c r="F561" s="22">
        <v>1129</v>
      </c>
      <c r="G561" s="23">
        <v>434</v>
      </c>
      <c r="I561" s="22">
        <v>1093</v>
      </c>
      <c r="J561" s="23">
        <v>576</v>
      </c>
    </row>
    <row r="562" spans="2:10" x14ac:dyDescent="0.2">
      <c r="B562">
        <v>560</v>
      </c>
      <c r="C562">
        <v>420</v>
      </c>
      <c r="D562">
        <f t="shared" si="8"/>
        <v>0</v>
      </c>
      <c r="F562" s="22">
        <v>1132</v>
      </c>
      <c r="G562" s="23">
        <v>0</v>
      </c>
      <c r="I562" s="22">
        <v>1094</v>
      </c>
      <c r="J562" s="23">
        <v>884</v>
      </c>
    </row>
    <row r="563" spans="2:10" x14ac:dyDescent="0.2">
      <c r="B563">
        <v>561</v>
      </c>
      <c r="C563">
        <v>528</v>
      </c>
      <c r="D563">
        <f t="shared" si="8"/>
        <v>1</v>
      </c>
      <c r="F563" s="22">
        <v>1133</v>
      </c>
      <c r="G563" s="23">
        <v>205</v>
      </c>
      <c r="I563" s="22">
        <v>1100</v>
      </c>
      <c r="J563" s="23">
        <v>478</v>
      </c>
    </row>
    <row r="564" spans="2:10" x14ac:dyDescent="0.2">
      <c r="B564">
        <v>562</v>
      </c>
      <c r="C564">
        <v>418</v>
      </c>
      <c r="D564">
        <f t="shared" si="8"/>
        <v>0</v>
      </c>
      <c r="F564" s="22">
        <v>1134</v>
      </c>
      <c r="G564" s="23">
        <v>466</v>
      </c>
      <c r="I564" s="22">
        <v>1104</v>
      </c>
      <c r="J564" s="23">
        <v>539</v>
      </c>
    </row>
    <row r="565" spans="2:10" x14ac:dyDescent="0.2">
      <c r="B565">
        <v>563</v>
      </c>
      <c r="C565">
        <v>0</v>
      </c>
      <c r="D565">
        <f t="shared" si="8"/>
        <v>0</v>
      </c>
      <c r="F565" s="22">
        <v>1135</v>
      </c>
      <c r="G565" s="23">
        <v>460</v>
      </c>
      <c r="I565" s="22">
        <v>1106</v>
      </c>
      <c r="J565" s="23">
        <v>712</v>
      </c>
    </row>
    <row r="566" spans="2:10" x14ac:dyDescent="0.2">
      <c r="B566">
        <v>564</v>
      </c>
      <c r="C566">
        <v>396</v>
      </c>
      <c r="D566">
        <f t="shared" si="8"/>
        <v>0</v>
      </c>
      <c r="F566" s="22">
        <v>1136</v>
      </c>
      <c r="G566" s="23">
        <v>180</v>
      </c>
      <c r="I566" s="22">
        <v>1107</v>
      </c>
      <c r="J566" s="23">
        <v>719</v>
      </c>
    </row>
    <row r="567" spans="2:10" x14ac:dyDescent="0.2">
      <c r="B567">
        <v>565</v>
      </c>
      <c r="C567">
        <v>590</v>
      </c>
      <c r="D567">
        <f t="shared" si="8"/>
        <v>1</v>
      </c>
      <c r="F567" s="22">
        <v>1137</v>
      </c>
      <c r="G567" s="23">
        <v>288</v>
      </c>
      <c r="I567" s="22">
        <v>1110</v>
      </c>
      <c r="J567" s="23">
        <v>862</v>
      </c>
    </row>
    <row r="568" spans="2:10" x14ac:dyDescent="0.2">
      <c r="B568">
        <v>566</v>
      </c>
      <c r="C568">
        <v>216</v>
      </c>
      <c r="D568">
        <f t="shared" si="8"/>
        <v>0</v>
      </c>
      <c r="F568" s="22">
        <v>1138</v>
      </c>
      <c r="G568" s="23">
        <v>0</v>
      </c>
      <c r="I568" s="22">
        <v>1112</v>
      </c>
      <c r="J568" s="23">
        <v>483</v>
      </c>
    </row>
    <row r="569" spans="2:10" x14ac:dyDescent="0.2">
      <c r="B569">
        <v>567</v>
      </c>
      <c r="C569">
        <v>656</v>
      </c>
      <c r="D569">
        <f t="shared" si="8"/>
        <v>1</v>
      </c>
      <c r="F569" s="22">
        <v>1144</v>
      </c>
      <c r="G569" s="23">
        <v>0</v>
      </c>
      <c r="I569" s="22">
        <v>1116</v>
      </c>
      <c r="J569" s="23">
        <v>928</v>
      </c>
    </row>
    <row r="570" spans="2:10" x14ac:dyDescent="0.2">
      <c r="B570">
        <v>568</v>
      </c>
      <c r="C570">
        <v>532</v>
      </c>
      <c r="D570">
        <f t="shared" si="8"/>
        <v>1</v>
      </c>
      <c r="F570" s="22">
        <v>1145</v>
      </c>
      <c r="G570" s="23">
        <v>280</v>
      </c>
      <c r="I570" s="22">
        <v>1117</v>
      </c>
      <c r="J570" s="23">
        <v>527</v>
      </c>
    </row>
    <row r="571" spans="2:10" x14ac:dyDescent="0.2">
      <c r="B571">
        <v>569</v>
      </c>
      <c r="C571">
        <v>612</v>
      </c>
      <c r="D571">
        <f t="shared" si="8"/>
        <v>1</v>
      </c>
      <c r="F571" s="22">
        <v>1146</v>
      </c>
      <c r="G571" s="23">
        <v>225</v>
      </c>
      <c r="I571" s="22">
        <v>1122</v>
      </c>
      <c r="J571" s="23">
        <v>782</v>
      </c>
    </row>
    <row r="572" spans="2:10" x14ac:dyDescent="0.2">
      <c r="B572">
        <v>570</v>
      </c>
      <c r="C572">
        <v>600</v>
      </c>
      <c r="D572">
        <f t="shared" si="8"/>
        <v>1</v>
      </c>
      <c r="F572" s="22">
        <v>1147</v>
      </c>
      <c r="G572" s="23">
        <v>403</v>
      </c>
      <c r="I572" s="22">
        <v>1126</v>
      </c>
      <c r="J572" s="23">
        <v>672</v>
      </c>
    </row>
    <row r="573" spans="2:10" x14ac:dyDescent="0.2">
      <c r="B573">
        <v>571</v>
      </c>
      <c r="C573">
        <v>576</v>
      </c>
      <c r="D573">
        <f t="shared" si="8"/>
        <v>1</v>
      </c>
      <c r="F573" s="22">
        <v>1148</v>
      </c>
      <c r="G573" s="23">
        <v>234</v>
      </c>
      <c r="I573" s="22">
        <v>1127</v>
      </c>
      <c r="J573" s="23">
        <v>660</v>
      </c>
    </row>
    <row r="574" spans="2:10" x14ac:dyDescent="0.2">
      <c r="B574">
        <v>572</v>
      </c>
      <c r="C574">
        <v>288</v>
      </c>
      <c r="D574">
        <f t="shared" si="8"/>
        <v>0</v>
      </c>
      <c r="F574" s="22">
        <v>1149</v>
      </c>
      <c r="G574" s="23">
        <v>288</v>
      </c>
      <c r="I574" s="22">
        <v>1128</v>
      </c>
      <c r="J574" s="23">
        <v>630</v>
      </c>
    </row>
    <row r="575" spans="2:10" x14ac:dyDescent="0.2">
      <c r="B575">
        <v>573</v>
      </c>
      <c r="C575">
        <v>650</v>
      </c>
      <c r="D575">
        <f t="shared" si="8"/>
        <v>1</v>
      </c>
      <c r="F575" s="22">
        <v>1150</v>
      </c>
      <c r="G575" s="23">
        <v>324</v>
      </c>
      <c r="I575" s="22">
        <v>1130</v>
      </c>
      <c r="J575" s="23">
        <v>672</v>
      </c>
    </row>
    <row r="576" spans="2:10" x14ac:dyDescent="0.2">
      <c r="B576">
        <v>574</v>
      </c>
      <c r="C576">
        <v>400</v>
      </c>
      <c r="D576">
        <f t="shared" si="8"/>
        <v>0</v>
      </c>
      <c r="F576" s="22">
        <v>1151</v>
      </c>
      <c r="G576" s="23">
        <v>306</v>
      </c>
      <c r="I576" s="22">
        <v>1131</v>
      </c>
      <c r="J576" s="23">
        <v>576</v>
      </c>
    </row>
    <row r="577" spans="2:10" x14ac:dyDescent="0.2">
      <c r="B577">
        <v>575</v>
      </c>
      <c r="C577">
        <v>288</v>
      </c>
      <c r="D577">
        <f t="shared" si="8"/>
        <v>0</v>
      </c>
      <c r="F577" s="22">
        <v>1153</v>
      </c>
      <c r="G577" s="23">
        <v>470</v>
      </c>
      <c r="I577" s="22">
        <v>1139</v>
      </c>
      <c r="J577" s="23">
        <v>714</v>
      </c>
    </row>
    <row r="578" spans="2:10" x14ac:dyDescent="0.2">
      <c r="B578">
        <v>576</v>
      </c>
      <c r="C578">
        <v>336</v>
      </c>
      <c r="D578">
        <f t="shared" si="8"/>
        <v>0</v>
      </c>
      <c r="F578" s="22">
        <v>1154</v>
      </c>
      <c r="G578" s="23">
        <v>432</v>
      </c>
      <c r="I578" s="22">
        <v>1140</v>
      </c>
      <c r="J578" s="23">
        <v>495</v>
      </c>
    </row>
    <row r="579" spans="2:10" x14ac:dyDescent="0.2">
      <c r="B579">
        <v>577</v>
      </c>
      <c r="C579">
        <v>216</v>
      </c>
      <c r="D579">
        <f t="shared" si="8"/>
        <v>0</v>
      </c>
      <c r="F579" s="22">
        <v>1161</v>
      </c>
      <c r="G579" s="23">
        <v>440</v>
      </c>
      <c r="I579" s="22">
        <v>1141</v>
      </c>
      <c r="J579" s="23">
        <v>840</v>
      </c>
    </row>
    <row r="580" spans="2:10" x14ac:dyDescent="0.2">
      <c r="B580">
        <v>578</v>
      </c>
      <c r="C580">
        <v>564</v>
      </c>
      <c r="D580">
        <f t="shared" ref="D580:D643" si="9">IF(C580&lt;AVERAGE(C580:C2040), 0,1)</f>
        <v>1</v>
      </c>
      <c r="F580" s="22">
        <v>1163</v>
      </c>
      <c r="G580" s="23">
        <v>450</v>
      </c>
      <c r="I580" s="22">
        <v>1142</v>
      </c>
      <c r="J580" s="23">
        <v>484</v>
      </c>
    </row>
    <row r="581" spans="2:10" x14ac:dyDescent="0.2">
      <c r="B581">
        <v>579</v>
      </c>
      <c r="C581">
        <v>540</v>
      </c>
      <c r="D581">
        <f t="shared" si="9"/>
        <v>1</v>
      </c>
      <c r="F581" s="22">
        <v>1164</v>
      </c>
      <c r="G581" s="23">
        <v>400</v>
      </c>
      <c r="I581" s="22">
        <v>1143</v>
      </c>
      <c r="J581" s="23">
        <v>1052</v>
      </c>
    </row>
    <row r="582" spans="2:10" x14ac:dyDescent="0.2">
      <c r="B582">
        <v>580</v>
      </c>
      <c r="C582">
        <v>352</v>
      </c>
      <c r="D582">
        <f t="shared" si="9"/>
        <v>0</v>
      </c>
      <c r="F582" s="22">
        <v>1168</v>
      </c>
      <c r="G582" s="23">
        <v>472</v>
      </c>
      <c r="I582" s="22">
        <v>1152</v>
      </c>
      <c r="J582" s="23">
        <v>528</v>
      </c>
    </row>
    <row r="583" spans="2:10" x14ac:dyDescent="0.2">
      <c r="B583">
        <v>581</v>
      </c>
      <c r="C583">
        <v>572</v>
      </c>
      <c r="D583">
        <f t="shared" si="9"/>
        <v>1</v>
      </c>
      <c r="F583" s="22">
        <v>1171</v>
      </c>
      <c r="G583" s="23">
        <v>358</v>
      </c>
      <c r="I583" s="22">
        <v>1155</v>
      </c>
      <c r="J583" s="23">
        <v>492</v>
      </c>
    </row>
    <row r="584" spans="2:10" x14ac:dyDescent="0.2">
      <c r="B584">
        <v>582</v>
      </c>
      <c r="C584">
        <v>1390</v>
      </c>
      <c r="D584">
        <f t="shared" si="9"/>
        <v>1</v>
      </c>
      <c r="F584" s="22">
        <v>1172</v>
      </c>
      <c r="G584" s="23">
        <v>433</v>
      </c>
      <c r="I584" s="22">
        <v>1156</v>
      </c>
      <c r="J584" s="23">
        <v>528</v>
      </c>
    </row>
    <row r="585" spans="2:10" x14ac:dyDescent="0.2">
      <c r="B585">
        <v>583</v>
      </c>
      <c r="C585">
        <v>0</v>
      </c>
      <c r="D585">
        <f t="shared" si="9"/>
        <v>0</v>
      </c>
      <c r="F585" s="22">
        <v>1174</v>
      </c>
      <c r="G585" s="23">
        <v>0</v>
      </c>
      <c r="I585" s="22">
        <v>1157</v>
      </c>
      <c r="J585" s="23">
        <v>502</v>
      </c>
    </row>
    <row r="586" spans="2:10" x14ac:dyDescent="0.2">
      <c r="B586">
        <v>584</v>
      </c>
      <c r="C586">
        <v>880</v>
      </c>
      <c r="D586">
        <f t="shared" si="9"/>
        <v>1</v>
      </c>
      <c r="F586" s="22">
        <v>1175</v>
      </c>
      <c r="G586" s="23">
        <v>360</v>
      </c>
      <c r="I586" s="22">
        <v>1158</v>
      </c>
      <c r="J586" s="23">
        <v>626</v>
      </c>
    </row>
    <row r="587" spans="2:10" x14ac:dyDescent="0.2">
      <c r="B587">
        <v>585</v>
      </c>
      <c r="C587">
        <v>240</v>
      </c>
      <c r="D587">
        <f t="shared" si="9"/>
        <v>0</v>
      </c>
      <c r="F587" s="22">
        <v>1177</v>
      </c>
      <c r="G587" s="23">
        <v>264</v>
      </c>
      <c r="I587" s="22">
        <v>1159</v>
      </c>
      <c r="J587" s="23">
        <v>830</v>
      </c>
    </row>
    <row r="588" spans="2:10" x14ac:dyDescent="0.2">
      <c r="B588">
        <v>586</v>
      </c>
      <c r="C588">
        <v>880</v>
      </c>
      <c r="D588">
        <f t="shared" si="9"/>
        <v>1</v>
      </c>
      <c r="F588" s="22">
        <v>1178</v>
      </c>
      <c r="G588" s="23">
        <v>210</v>
      </c>
      <c r="I588" s="22">
        <v>1160</v>
      </c>
      <c r="J588" s="23">
        <v>540</v>
      </c>
    </row>
    <row r="589" spans="2:10" x14ac:dyDescent="0.2">
      <c r="B589">
        <v>587</v>
      </c>
      <c r="C589">
        <v>275</v>
      </c>
      <c r="D589">
        <f t="shared" si="9"/>
        <v>0</v>
      </c>
      <c r="F589" s="22">
        <v>1179</v>
      </c>
      <c r="G589" s="23">
        <v>186</v>
      </c>
      <c r="I589" s="22">
        <v>1162</v>
      </c>
      <c r="J589" s="23">
        <v>924</v>
      </c>
    </row>
    <row r="590" spans="2:10" x14ac:dyDescent="0.2">
      <c r="B590">
        <v>588</v>
      </c>
      <c r="C590">
        <v>528</v>
      </c>
      <c r="D590">
        <f t="shared" si="9"/>
        <v>1</v>
      </c>
      <c r="F590" s="22">
        <v>1180</v>
      </c>
      <c r="G590" s="23">
        <v>0</v>
      </c>
      <c r="I590" s="22">
        <v>1165</v>
      </c>
      <c r="J590" s="23">
        <v>588</v>
      </c>
    </row>
    <row r="591" spans="2:10" x14ac:dyDescent="0.2">
      <c r="B591">
        <v>589</v>
      </c>
      <c r="C591">
        <v>452</v>
      </c>
      <c r="D591">
        <f t="shared" si="9"/>
        <v>0</v>
      </c>
      <c r="F591" s="22">
        <v>1186</v>
      </c>
      <c r="G591" s="23">
        <v>392</v>
      </c>
      <c r="I591" s="22">
        <v>1166</v>
      </c>
      <c r="J591" s="23">
        <v>644</v>
      </c>
    </row>
    <row r="592" spans="2:10" x14ac:dyDescent="0.2">
      <c r="B592">
        <v>590</v>
      </c>
      <c r="C592">
        <v>308</v>
      </c>
      <c r="D592">
        <f t="shared" si="9"/>
        <v>0</v>
      </c>
      <c r="F592" s="22">
        <v>1187</v>
      </c>
      <c r="G592" s="23">
        <v>420</v>
      </c>
      <c r="I592" s="22">
        <v>1167</v>
      </c>
      <c r="J592" s="23">
        <v>776</v>
      </c>
    </row>
    <row r="593" spans="2:10" x14ac:dyDescent="0.2">
      <c r="B593">
        <v>591</v>
      </c>
      <c r="C593">
        <v>520</v>
      </c>
      <c r="D593">
        <f t="shared" si="9"/>
        <v>1</v>
      </c>
      <c r="F593" s="22">
        <v>1190</v>
      </c>
      <c r="G593" s="23">
        <v>442</v>
      </c>
      <c r="I593" s="22">
        <v>1169</v>
      </c>
      <c r="J593" s="23">
        <v>540</v>
      </c>
    </row>
    <row r="594" spans="2:10" x14ac:dyDescent="0.2">
      <c r="B594">
        <v>592</v>
      </c>
      <c r="C594">
        <v>842</v>
      </c>
      <c r="D594">
        <f t="shared" si="9"/>
        <v>1</v>
      </c>
      <c r="F594" s="22">
        <v>1193</v>
      </c>
      <c r="G594" s="23">
        <v>250</v>
      </c>
      <c r="I594" s="22">
        <v>1170</v>
      </c>
      <c r="J594" s="23">
        <v>807</v>
      </c>
    </row>
    <row r="595" spans="2:10" x14ac:dyDescent="0.2">
      <c r="B595">
        <v>593</v>
      </c>
      <c r="C595">
        <v>816</v>
      </c>
      <c r="D595">
        <f t="shared" si="9"/>
        <v>1</v>
      </c>
      <c r="F595" s="22">
        <v>1194</v>
      </c>
      <c r="G595" s="23">
        <v>402</v>
      </c>
      <c r="I595" s="22">
        <v>1173</v>
      </c>
      <c r="J595" s="23">
        <v>625</v>
      </c>
    </row>
    <row r="596" spans="2:10" x14ac:dyDescent="0.2">
      <c r="B596">
        <v>594</v>
      </c>
      <c r="C596">
        <v>420</v>
      </c>
      <c r="D596">
        <f t="shared" si="9"/>
        <v>0</v>
      </c>
      <c r="F596" s="22">
        <v>1195</v>
      </c>
      <c r="G596" s="23">
        <v>299</v>
      </c>
      <c r="I596" s="22">
        <v>1176</v>
      </c>
      <c r="J596" s="23">
        <v>541</v>
      </c>
    </row>
    <row r="597" spans="2:10" x14ac:dyDescent="0.2">
      <c r="B597">
        <v>595</v>
      </c>
      <c r="C597">
        <v>280</v>
      </c>
      <c r="D597">
        <f t="shared" si="9"/>
        <v>0</v>
      </c>
      <c r="F597" s="22">
        <v>1196</v>
      </c>
      <c r="G597" s="23">
        <v>400</v>
      </c>
      <c r="I597" s="22">
        <v>1181</v>
      </c>
      <c r="J597" s="23">
        <v>693</v>
      </c>
    </row>
    <row r="598" spans="2:10" x14ac:dyDescent="0.2">
      <c r="B598">
        <v>596</v>
      </c>
      <c r="C598">
        <v>758</v>
      </c>
      <c r="D598">
        <f t="shared" si="9"/>
        <v>1</v>
      </c>
      <c r="F598" s="22">
        <v>1198</v>
      </c>
      <c r="G598" s="23">
        <v>225</v>
      </c>
      <c r="I598" s="22">
        <v>1182</v>
      </c>
      <c r="J598" s="23">
        <v>482</v>
      </c>
    </row>
    <row r="599" spans="2:10" x14ac:dyDescent="0.2">
      <c r="B599">
        <v>597</v>
      </c>
      <c r="C599">
        <v>216</v>
      </c>
      <c r="D599">
        <f t="shared" si="9"/>
        <v>0</v>
      </c>
      <c r="F599" s="22">
        <v>1200</v>
      </c>
      <c r="G599" s="23">
        <v>459</v>
      </c>
      <c r="I599" s="22">
        <v>1183</v>
      </c>
      <c r="J599" s="23">
        <v>813</v>
      </c>
    </row>
    <row r="600" spans="2:10" x14ac:dyDescent="0.2">
      <c r="B600">
        <v>598</v>
      </c>
      <c r="C600">
        <v>648</v>
      </c>
      <c r="D600">
        <f t="shared" si="9"/>
        <v>1</v>
      </c>
      <c r="F600" s="22">
        <v>1201</v>
      </c>
      <c r="G600" s="23">
        <v>280</v>
      </c>
      <c r="I600" s="22">
        <v>1184</v>
      </c>
      <c r="J600" s="23">
        <v>720</v>
      </c>
    </row>
    <row r="601" spans="2:10" x14ac:dyDescent="0.2">
      <c r="B601">
        <v>599</v>
      </c>
      <c r="C601">
        <v>621</v>
      </c>
      <c r="D601">
        <f t="shared" si="9"/>
        <v>1</v>
      </c>
      <c r="F601" s="22">
        <v>1203</v>
      </c>
      <c r="G601" s="23">
        <v>216</v>
      </c>
      <c r="I601" s="22">
        <v>1185</v>
      </c>
      <c r="J601" s="23">
        <v>995</v>
      </c>
    </row>
    <row r="602" spans="2:10" x14ac:dyDescent="0.2">
      <c r="B602">
        <v>600</v>
      </c>
      <c r="C602">
        <v>452</v>
      </c>
      <c r="D602">
        <f t="shared" si="9"/>
        <v>0</v>
      </c>
      <c r="F602" s="22">
        <v>1204</v>
      </c>
      <c r="G602" s="23">
        <v>451</v>
      </c>
      <c r="I602" s="22">
        <v>1188</v>
      </c>
      <c r="J602" s="23">
        <v>757</v>
      </c>
    </row>
    <row r="603" spans="2:10" x14ac:dyDescent="0.2">
      <c r="B603">
        <v>601</v>
      </c>
      <c r="C603">
        <v>736</v>
      </c>
      <c r="D603">
        <f t="shared" si="9"/>
        <v>1</v>
      </c>
      <c r="F603" s="22">
        <v>1207</v>
      </c>
      <c r="G603" s="23">
        <v>384</v>
      </c>
      <c r="I603" s="22">
        <v>1189</v>
      </c>
      <c r="J603" s="23">
        <v>493</v>
      </c>
    </row>
    <row r="604" spans="2:10" x14ac:dyDescent="0.2">
      <c r="B604">
        <v>602</v>
      </c>
      <c r="C604">
        <v>544</v>
      </c>
      <c r="D604">
        <f t="shared" si="9"/>
        <v>1</v>
      </c>
      <c r="F604" s="22">
        <v>1211</v>
      </c>
      <c r="G604" s="23">
        <v>462</v>
      </c>
      <c r="I604" s="22">
        <v>1191</v>
      </c>
      <c r="J604" s="23">
        <v>1356</v>
      </c>
    </row>
    <row r="605" spans="2:10" x14ac:dyDescent="0.2">
      <c r="B605">
        <v>603</v>
      </c>
      <c r="C605">
        <v>506</v>
      </c>
      <c r="D605">
        <f t="shared" si="9"/>
        <v>1</v>
      </c>
      <c r="F605" s="22">
        <v>1213</v>
      </c>
      <c r="G605" s="23">
        <v>234</v>
      </c>
      <c r="I605" s="22">
        <v>1192</v>
      </c>
      <c r="J605" s="23">
        <v>492</v>
      </c>
    </row>
    <row r="606" spans="2:10" x14ac:dyDescent="0.2">
      <c r="B606">
        <v>604</v>
      </c>
      <c r="C606">
        <v>480</v>
      </c>
      <c r="D606">
        <f t="shared" si="9"/>
        <v>1</v>
      </c>
      <c r="F606" s="22">
        <v>1214</v>
      </c>
      <c r="G606" s="23">
        <v>364</v>
      </c>
      <c r="I606" s="22">
        <v>1197</v>
      </c>
      <c r="J606" s="23">
        <v>660</v>
      </c>
    </row>
    <row r="607" spans="2:10" x14ac:dyDescent="0.2">
      <c r="B607">
        <v>605</v>
      </c>
      <c r="C607">
        <v>530</v>
      </c>
      <c r="D607">
        <f t="shared" si="9"/>
        <v>1</v>
      </c>
      <c r="F607" s="22">
        <v>1215</v>
      </c>
      <c r="G607" s="23">
        <v>300</v>
      </c>
      <c r="I607" s="22">
        <v>1199</v>
      </c>
      <c r="J607" s="23">
        <v>573</v>
      </c>
    </row>
    <row r="608" spans="2:10" x14ac:dyDescent="0.2">
      <c r="B608">
        <v>606</v>
      </c>
      <c r="C608">
        <v>486</v>
      </c>
      <c r="D608">
        <f t="shared" si="9"/>
        <v>1</v>
      </c>
      <c r="F608" s="22">
        <v>1216</v>
      </c>
      <c r="G608" s="23">
        <v>384</v>
      </c>
      <c r="I608" s="22">
        <v>1202</v>
      </c>
      <c r="J608" s="23">
        <v>546</v>
      </c>
    </row>
    <row r="609" spans="2:10" x14ac:dyDescent="0.2">
      <c r="B609">
        <v>607</v>
      </c>
      <c r="C609">
        <v>576</v>
      </c>
      <c r="D609">
        <f t="shared" si="9"/>
        <v>1</v>
      </c>
      <c r="F609" s="22">
        <v>1219</v>
      </c>
      <c r="G609" s="23">
        <v>0</v>
      </c>
      <c r="I609" s="22">
        <v>1205</v>
      </c>
      <c r="J609" s="23">
        <v>495</v>
      </c>
    </row>
    <row r="610" spans="2:10" x14ac:dyDescent="0.2">
      <c r="B610">
        <v>608</v>
      </c>
      <c r="C610">
        <v>230</v>
      </c>
      <c r="D610">
        <f t="shared" si="9"/>
        <v>0</v>
      </c>
      <c r="F610" s="22">
        <v>1220</v>
      </c>
      <c r="G610" s="23">
        <v>0</v>
      </c>
      <c r="I610" s="22">
        <v>1206</v>
      </c>
      <c r="J610" s="23">
        <v>701</v>
      </c>
    </row>
    <row r="611" spans="2:10" x14ac:dyDescent="0.2">
      <c r="B611">
        <v>609</v>
      </c>
      <c r="C611">
        <v>380</v>
      </c>
      <c r="D611">
        <f t="shared" si="9"/>
        <v>0</v>
      </c>
      <c r="F611" s="22">
        <v>1221</v>
      </c>
      <c r="G611" s="23">
        <v>288</v>
      </c>
      <c r="I611" s="22">
        <v>1208</v>
      </c>
      <c r="J611" s="23">
        <v>544</v>
      </c>
    </row>
    <row r="612" spans="2:10" x14ac:dyDescent="0.2">
      <c r="B612">
        <v>610</v>
      </c>
      <c r="C612">
        <v>261</v>
      </c>
      <c r="D612">
        <f t="shared" si="9"/>
        <v>0</v>
      </c>
      <c r="F612" s="22">
        <v>1222</v>
      </c>
      <c r="G612" s="23">
        <v>322</v>
      </c>
      <c r="I612" s="22">
        <v>1209</v>
      </c>
      <c r="J612" s="23">
        <v>506</v>
      </c>
    </row>
    <row r="613" spans="2:10" x14ac:dyDescent="0.2">
      <c r="B613">
        <v>611</v>
      </c>
      <c r="C613">
        <v>736</v>
      </c>
      <c r="D613">
        <f t="shared" si="9"/>
        <v>1</v>
      </c>
      <c r="F613" s="22">
        <v>1223</v>
      </c>
      <c r="G613" s="23">
        <v>315</v>
      </c>
      <c r="I613" s="22">
        <v>1210</v>
      </c>
      <c r="J613" s="23">
        <v>500</v>
      </c>
    </row>
    <row r="614" spans="2:10" x14ac:dyDescent="0.2">
      <c r="B614">
        <v>612</v>
      </c>
      <c r="C614">
        <v>564</v>
      </c>
      <c r="D614">
        <f t="shared" si="9"/>
        <v>1</v>
      </c>
      <c r="F614" s="22">
        <v>1225</v>
      </c>
      <c r="G614" s="23">
        <v>388</v>
      </c>
      <c r="I614" s="22">
        <v>1212</v>
      </c>
      <c r="J614" s="23">
        <v>492</v>
      </c>
    </row>
    <row r="615" spans="2:10" x14ac:dyDescent="0.2">
      <c r="B615">
        <v>613</v>
      </c>
      <c r="C615">
        <v>531</v>
      </c>
      <c r="D615">
        <f t="shared" si="9"/>
        <v>1</v>
      </c>
      <c r="F615" s="22">
        <v>1226</v>
      </c>
      <c r="G615" s="23">
        <v>264</v>
      </c>
      <c r="I615" s="22">
        <v>1217</v>
      </c>
      <c r="J615" s="23">
        <v>539</v>
      </c>
    </row>
    <row r="616" spans="2:10" x14ac:dyDescent="0.2">
      <c r="B616">
        <v>614</v>
      </c>
      <c r="C616">
        <v>0</v>
      </c>
      <c r="D616">
        <f t="shared" si="9"/>
        <v>0</v>
      </c>
      <c r="F616" s="22">
        <v>1230</v>
      </c>
      <c r="G616" s="23">
        <v>404</v>
      </c>
      <c r="I616" s="22">
        <v>1218</v>
      </c>
      <c r="J616" s="23">
        <v>552</v>
      </c>
    </row>
    <row r="617" spans="2:10" x14ac:dyDescent="0.2">
      <c r="B617">
        <v>615</v>
      </c>
      <c r="C617">
        <v>0</v>
      </c>
      <c r="D617">
        <f t="shared" si="9"/>
        <v>0</v>
      </c>
      <c r="F617" s="22">
        <v>1233</v>
      </c>
      <c r="G617" s="23">
        <v>462</v>
      </c>
      <c r="I617" s="22">
        <v>1224</v>
      </c>
      <c r="J617" s="23">
        <v>528</v>
      </c>
    </row>
    <row r="618" spans="2:10" x14ac:dyDescent="0.2">
      <c r="B618">
        <v>616</v>
      </c>
      <c r="C618">
        <v>480</v>
      </c>
      <c r="D618">
        <f t="shared" si="9"/>
        <v>1</v>
      </c>
      <c r="F618" s="22">
        <v>1235</v>
      </c>
      <c r="G618" s="23">
        <v>0</v>
      </c>
      <c r="I618" s="22">
        <v>1227</v>
      </c>
      <c r="J618" s="23">
        <v>668</v>
      </c>
    </row>
    <row r="619" spans="2:10" x14ac:dyDescent="0.2">
      <c r="B619">
        <v>617</v>
      </c>
      <c r="C619">
        <v>393</v>
      </c>
      <c r="D619">
        <f t="shared" si="9"/>
        <v>0</v>
      </c>
      <c r="F619" s="22">
        <v>1236</v>
      </c>
      <c r="G619" s="23">
        <v>180</v>
      </c>
      <c r="I619" s="22">
        <v>1228</v>
      </c>
      <c r="J619" s="23">
        <v>576</v>
      </c>
    </row>
    <row r="620" spans="2:10" x14ac:dyDescent="0.2">
      <c r="B620">
        <v>618</v>
      </c>
      <c r="C620">
        <v>528</v>
      </c>
      <c r="D620">
        <f t="shared" si="9"/>
        <v>1</v>
      </c>
      <c r="F620" s="22">
        <v>1237</v>
      </c>
      <c r="G620" s="23">
        <v>474</v>
      </c>
      <c r="I620" s="22">
        <v>1229</v>
      </c>
      <c r="J620" s="23">
        <v>1052</v>
      </c>
    </row>
    <row r="621" spans="2:10" x14ac:dyDescent="0.2">
      <c r="B621">
        <v>619</v>
      </c>
      <c r="C621">
        <v>774</v>
      </c>
      <c r="D621">
        <f t="shared" si="9"/>
        <v>1</v>
      </c>
      <c r="F621" s="22">
        <v>1238</v>
      </c>
      <c r="G621" s="23">
        <v>434</v>
      </c>
      <c r="I621" s="22">
        <v>1231</v>
      </c>
      <c r="J621" s="23">
        <v>600</v>
      </c>
    </row>
    <row r="622" spans="2:10" x14ac:dyDescent="0.2">
      <c r="B622">
        <v>620</v>
      </c>
      <c r="C622">
        <v>749</v>
      </c>
      <c r="D622">
        <f t="shared" si="9"/>
        <v>1</v>
      </c>
      <c r="F622" s="22">
        <v>1239</v>
      </c>
      <c r="G622" s="23">
        <v>484</v>
      </c>
      <c r="I622" s="22">
        <v>1232</v>
      </c>
      <c r="J622" s="23">
        <v>540</v>
      </c>
    </row>
    <row r="623" spans="2:10" x14ac:dyDescent="0.2">
      <c r="B623">
        <v>621</v>
      </c>
      <c r="C623">
        <v>0</v>
      </c>
      <c r="D623">
        <f t="shared" si="9"/>
        <v>0</v>
      </c>
      <c r="F623" s="22">
        <v>1240</v>
      </c>
      <c r="G623" s="23">
        <v>472</v>
      </c>
      <c r="I623" s="22">
        <v>1234</v>
      </c>
      <c r="J623" s="23">
        <v>531</v>
      </c>
    </row>
    <row r="624" spans="2:10" x14ac:dyDescent="0.2">
      <c r="B624">
        <v>622</v>
      </c>
      <c r="C624">
        <v>624</v>
      </c>
      <c r="D624">
        <f t="shared" si="9"/>
        <v>1</v>
      </c>
      <c r="F624" s="22">
        <v>1245</v>
      </c>
      <c r="G624" s="23">
        <v>400</v>
      </c>
      <c r="I624" s="22">
        <v>1241</v>
      </c>
      <c r="J624" s="23">
        <v>543</v>
      </c>
    </row>
    <row r="625" spans="2:10" x14ac:dyDescent="0.2">
      <c r="B625">
        <v>623</v>
      </c>
      <c r="C625">
        <v>484</v>
      </c>
      <c r="D625">
        <f t="shared" si="9"/>
        <v>1</v>
      </c>
      <c r="F625" s="22">
        <v>1246</v>
      </c>
      <c r="G625" s="23">
        <v>477</v>
      </c>
      <c r="I625" s="22">
        <v>1242</v>
      </c>
      <c r="J625" s="23">
        <v>954</v>
      </c>
    </row>
    <row r="626" spans="2:10" x14ac:dyDescent="0.2">
      <c r="B626">
        <v>624</v>
      </c>
      <c r="C626">
        <v>440</v>
      </c>
      <c r="D626">
        <f t="shared" si="9"/>
        <v>0</v>
      </c>
      <c r="F626" s="22">
        <v>1249</v>
      </c>
      <c r="G626" s="23">
        <v>396</v>
      </c>
      <c r="I626" s="22">
        <v>1243</v>
      </c>
      <c r="J626" s="23">
        <v>528</v>
      </c>
    </row>
    <row r="627" spans="2:10" x14ac:dyDescent="0.2">
      <c r="B627">
        <v>625</v>
      </c>
      <c r="C627">
        <v>484</v>
      </c>
      <c r="D627">
        <f t="shared" si="9"/>
        <v>1</v>
      </c>
      <c r="F627" s="22">
        <v>1250</v>
      </c>
      <c r="G627" s="23">
        <v>276</v>
      </c>
      <c r="I627" s="22">
        <v>1244</v>
      </c>
      <c r="J627" s="23">
        <v>850</v>
      </c>
    </row>
    <row r="628" spans="2:10" x14ac:dyDescent="0.2">
      <c r="B628">
        <v>626</v>
      </c>
      <c r="C628">
        <v>440</v>
      </c>
      <c r="D628">
        <f t="shared" si="9"/>
        <v>0</v>
      </c>
      <c r="F628" s="22">
        <v>1252</v>
      </c>
      <c r="G628" s="23">
        <v>478</v>
      </c>
      <c r="I628" s="22">
        <v>1247</v>
      </c>
      <c r="J628" s="23">
        <v>615</v>
      </c>
    </row>
    <row r="629" spans="2:10" x14ac:dyDescent="0.2">
      <c r="B629">
        <v>627</v>
      </c>
      <c r="C629">
        <v>286</v>
      </c>
      <c r="D629">
        <f t="shared" si="9"/>
        <v>0</v>
      </c>
      <c r="F629" s="22">
        <v>1253</v>
      </c>
      <c r="G629" s="23">
        <v>288</v>
      </c>
      <c r="I629" s="22">
        <v>1248</v>
      </c>
      <c r="J629" s="23">
        <v>888</v>
      </c>
    </row>
    <row r="630" spans="2:10" x14ac:dyDescent="0.2">
      <c r="B630">
        <v>628</v>
      </c>
      <c r="C630">
        <v>364</v>
      </c>
      <c r="D630">
        <f t="shared" si="9"/>
        <v>0</v>
      </c>
      <c r="F630" s="22">
        <v>1255</v>
      </c>
      <c r="G630" s="23">
        <v>397</v>
      </c>
      <c r="I630" s="22">
        <v>1251</v>
      </c>
      <c r="J630" s="23">
        <v>522</v>
      </c>
    </row>
    <row r="631" spans="2:10" x14ac:dyDescent="0.2">
      <c r="B631">
        <v>629</v>
      </c>
      <c r="C631">
        <v>504</v>
      </c>
      <c r="D631">
        <f t="shared" si="9"/>
        <v>1</v>
      </c>
      <c r="F631" s="22">
        <v>1258</v>
      </c>
      <c r="G631" s="23">
        <v>0</v>
      </c>
      <c r="I631" s="22">
        <v>1254</v>
      </c>
      <c r="J631" s="23">
        <v>518</v>
      </c>
    </row>
    <row r="632" spans="2:10" x14ac:dyDescent="0.2">
      <c r="B632">
        <v>630</v>
      </c>
      <c r="C632">
        <v>520</v>
      </c>
      <c r="D632">
        <f t="shared" si="9"/>
        <v>1</v>
      </c>
      <c r="F632" s="22">
        <v>1259</v>
      </c>
      <c r="G632" s="23">
        <v>400</v>
      </c>
      <c r="I632" s="22">
        <v>1256</v>
      </c>
      <c r="J632" s="23">
        <v>560</v>
      </c>
    </row>
    <row r="633" spans="2:10" x14ac:dyDescent="0.2">
      <c r="B633">
        <v>631</v>
      </c>
      <c r="C633">
        <v>240</v>
      </c>
      <c r="D633">
        <f t="shared" si="9"/>
        <v>0</v>
      </c>
      <c r="F633" s="22">
        <v>1260</v>
      </c>
      <c r="G633" s="23">
        <v>460</v>
      </c>
      <c r="I633" s="22">
        <v>1257</v>
      </c>
      <c r="J633" s="23">
        <v>691</v>
      </c>
    </row>
    <row r="634" spans="2:10" x14ac:dyDescent="0.2">
      <c r="B634">
        <v>632</v>
      </c>
      <c r="C634">
        <v>627</v>
      </c>
      <c r="D634">
        <f t="shared" si="9"/>
        <v>1</v>
      </c>
      <c r="F634" s="22">
        <v>1262</v>
      </c>
      <c r="G634" s="23">
        <v>338</v>
      </c>
      <c r="I634" s="22">
        <v>1261</v>
      </c>
      <c r="J634" s="23">
        <v>502</v>
      </c>
    </row>
    <row r="635" spans="2:10" x14ac:dyDescent="0.2">
      <c r="B635">
        <v>633</v>
      </c>
      <c r="C635">
        <v>544</v>
      </c>
      <c r="D635">
        <f t="shared" si="9"/>
        <v>1</v>
      </c>
      <c r="F635" s="22">
        <v>1263</v>
      </c>
      <c r="G635" s="23">
        <v>304</v>
      </c>
      <c r="I635" s="22">
        <v>1264</v>
      </c>
      <c r="J635" s="23">
        <v>520</v>
      </c>
    </row>
    <row r="636" spans="2:10" x14ac:dyDescent="0.2">
      <c r="B636">
        <v>634</v>
      </c>
      <c r="C636">
        <v>260</v>
      </c>
      <c r="D636">
        <f t="shared" si="9"/>
        <v>0</v>
      </c>
      <c r="F636" s="22">
        <v>1267</v>
      </c>
      <c r="G636" s="23">
        <v>308</v>
      </c>
      <c r="I636" s="22">
        <v>1265</v>
      </c>
      <c r="J636" s="23">
        <v>511</v>
      </c>
    </row>
    <row r="637" spans="2:10" x14ac:dyDescent="0.2">
      <c r="B637">
        <v>635</v>
      </c>
      <c r="C637">
        <v>576</v>
      </c>
      <c r="D637">
        <f t="shared" si="9"/>
        <v>1</v>
      </c>
      <c r="F637" s="22">
        <v>1270</v>
      </c>
      <c r="G637" s="23">
        <v>315</v>
      </c>
      <c r="I637" s="22">
        <v>1266</v>
      </c>
      <c r="J637" s="23">
        <v>506</v>
      </c>
    </row>
    <row r="638" spans="2:10" x14ac:dyDescent="0.2">
      <c r="B638">
        <v>636</v>
      </c>
      <c r="C638">
        <v>0</v>
      </c>
      <c r="D638">
        <f t="shared" si="9"/>
        <v>0</v>
      </c>
      <c r="F638" s="22">
        <v>1272</v>
      </c>
      <c r="G638" s="23">
        <v>462</v>
      </c>
      <c r="I638" s="22">
        <v>1268</v>
      </c>
      <c r="J638" s="23">
        <v>746</v>
      </c>
    </row>
    <row r="639" spans="2:10" x14ac:dyDescent="0.2">
      <c r="B639">
        <v>637</v>
      </c>
      <c r="C639">
        <v>0</v>
      </c>
      <c r="D639">
        <f t="shared" si="9"/>
        <v>0</v>
      </c>
      <c r="F639" s="22">
        <v>1273</v>
      </c>
      <c r="G639" s="23">
        <v>288</v>
      </c>
      <c r="I639" s="22">
        <v>1269</v>
      </c>
      <c r="J639" s="23">
        <v>1014</v>
      </c>
    </row>
    <row r="640" spans="2:10" x14ac:dyDescent="0.2">
      <c r="B640">
        <v>638</v>
      </c>
      <c r="C640">
        <v>256</v>
      </c>
      <c r="D640">
        <f t="shared" si="9"/>
        <v>0</v>
      </c>
      <c r="F640" s="22">
        <v>1274</v>
      </c>
      <c r="G640" s="23">
        <v>312</v>
      </c>
      <c r="I640" s="22">
        <v>1271</v>
      </c>
      <c r="J640" s="23">
        <v>586</v>
      </c>
    </row>
    <row r="641" spans="2:10" x14ac:dyDescent="0.2">
      <c r="B641">
        <v>639</v>
      </c>
      <c r="C641">
        <v>0</v>
      </c>
      <c r="D641">
        <f t="shared" si="9"/>
        <v>0</v>
      </c>
      <c r="F641" s="22">
        <v>1276</v>
      </c>
      <c r="G641" s="23">
        <v>400</v>
      </c>
      <c r="I641" s="22">
        <v>1275</v>
      </c>
      <c r="J641" s="23">
        <v>552</v>
      </c>
    </row>
    <row r="642" spans="2:10" x14ac:dyDescent="0.2">
      <c r="B642">
        <v>640</v>
      </c>
      <c r="C642">
        <v>648</v>
      </c>
      <c r="D642">
        <f t="shared" si="9"/>
        <v>1</v>
      </c>
      <c r="F642" s="22">
        <v>1278</v>
      </c>
      <c r="G642" s="23">
        <v>480</v>
      </c>
      <c r="I642" s="22">
        <v>1277</v>
      </c>
      <c r="J642" s="23">
        <v>497</v>
      </c>
    </row>
    <row r="643" spans="2:10" x14ac:dyDescent="0.2">
      <c r="B643">
        <v>641</v>
      </c>
      <c r="C643">
        <v>588</v>
      </c>
      <c r="D643">
        <f t="shared" si="9"/>
        <v>1</v>
      </c>
      <c r="F643" s="22">
        <v>1284</v>
      </c>
      <c r="G643" s="23">
        <v>0</v>
      </c>
      <c r="I643" s="22">
        <v>1279</v>
      </c>
      <c r="J643" s="23">
        <v>577</v>
      </c>
    </row>
    <row r="644" spans="2:10" x14ac:dyDescent="0.2">
      <c r="B644">
        <v>642</v>
      </c>
      <c r="C644">
        <v>650</v>
      </c>
      <c r="D644">
        <f t="shared" ref="D644:D707" si="10">IF(C644&lt;AVERAGE(C644:C2104), 0,1)</f>
        <v>1</v>
      </c>
      <c r="F644" s="22">
        <v>1285</v>
      </c>
      <c r="G644" s="23">
        <v>336</v>
      </c>
      <c r="I644" s="22">
        <v>1280</v>
      </c>
      <c r="J644" s="23">
        <v>528</v>
      </c>
    </row>
    <row r="645" spans="2:10" x14ac:dyDescent="0.2">
      <c r="B645">
        <v>643</v>
      </c>
      <c r="C645">
        <v>538</v>
      </c>
      <c r="D645">
        <f t="shared" si="10"/>
        <v>1</v>
      </c>
      <c r="F645" s="22">
        <v>1286</v>
      </c>
      <c r="G645" s="23">
        <v>280</v>
      </c>
      <c r="I645" s="22">
        <v>1281</v>
      </c>
      <c r="J645" s="23">
        <v>544</v>
      </c>
    </row>
    <row r="646" spans="2:10" x14ac:dyDescent="0.2">
      <c r="B646">
        <v>644</v>
      </c>
      <c r="C646">
        <v>462</v>
      </c>
      <c r="D646">
        <f t="shared" si="10"/>
        <v>0</v>
      </c>
      <c r="F646" s="22">
        <v>1288</v>
      </c>
      <c r="G646" s="23">
        <v>390</v>
      </c>
      <c r="I646" s="22">
        <v>1282</v>
      </c>
      <c r="J646" s="23">
        <v>484</v>
      </c>
    </row>
    <row r="647" spans="2:10" x14ac:dyDescent="0.2">
      <c r="B647">
        <v>645</v>
      </c>
      <c r="C647">
        <v>478</v>
      </c>
      <c r="D647">
        <f t="shared" si="10"/>
        <v>0</v>
      </c>
      <c r="F647" s="22">
        <v>1292</v>
      </c>
      <c r="G647" s="23">
        <v>264</v>
      </c>
      <c r="I647" s="22">
        <v>1283</v>
      </c>
      <c r="J647" s="23">
        <v>484</v>
      </c>
    </row>
    <row r="648" spans="2:10" x14ac:dyDescent="0.2">
      <c r="B648">
        <v>646</v>
      </c>
      <c r="C648">
        <v>576</v>
      </c>
      <c r="D648">
        <f t="shared" si="10"/>
        <v>1</v>
      </c>
      <c r="F648" s="22">
        <v>1293</v>
      </c>
      <c r="G648" s="23">
        <v>432</v>
      </c>
      <c r="I648" s="22">
        <v>1287</v>
      </c>
      <c r="J648" s="23">
        <v>528</v>
      </c>
    </row>
    <row r="649" spans="2:10" x14ac:dyDescent="0.2">
      <c r="B649">
        <v>647</v>
      </c>
      <c r="C649">
        <v>420</v>
      </c>
      <c r="D649">
        <f t="shared" si="10"/>
        <v>0</v>
      </c>
      <c r="F649" s="22">
        <v>1296</v>
      </c>
      <c r="G649" s="23">
        <v>288</v>
      </c>
      <c r="I649" s="22">
        <v>1289</v>
      </c>
      <c r="J649" s="23">
        <v>499</v>
      </c>
    </row>
    <row r="650" spans="2:10" x14ac:dyDescent="0.2">
      <c r="B650">
        <v>648</v>
      </c>
      <c r="C650">
        <v>495</v>
      </c>
      <c r="D650">
        <f t="shared" si="10"/>
        <v>1</v>
      </c>
      <c r="F650" s="22">
        <v>1300</v>
      </c>
      <c r="G650" s="23">
        <v>305</v>
      </c>
      <c r="I650" s="22">
        <v>1290</v>
      </c>
      <c r="J650" s="23">
        <v>753</v>
      </c>
    </row>
    <row r="651" spans="2:10" x14ac:dyDescent="0.2">
      <c r="B651">
        <v>649</v>
      </c>
      <c r="C651">
        <v>442</v>
      </c>
      <c r="D651">
        <f t="shared" si="10"/>
        <v>0</v>
      </c>
      <c r="F651" s="22">
        <v>1302</v>
      </c>
      <c r="G651" s="23">
        <v>213</v>
      </c>
      <c r="I651" s="22">
        <v>1291</v>
      </c>
      <c r="J651" s="23">
        <v>484</v>
      </c>
    </row>
    <row r="652" spans="2:10" x14ac:dyDescent="0.2">
      <c r="B652">
        <v>650</v>
      </c>
      <c r="C652">
        <v>0</v>
      </c>
      <c r="D652">
        <f t="shared" si="10"/>
        <v>0</v>
      </c>
      <c r="F652" s="22">
        <v>1305</v>
      </c>
      <c r="G652" s="23">
        <v>380</v>
      </c>
      <c r="I652" s="22">
        <v>1294</v>
      </c>
      <c r="J652" s="23">
        <v>528</v>
      </c>
    </row>
    <row r="653" spans="2:10" x14ac:dyDescent="0.2">
      <c r="B653">
        <v>651</v>
      </c>
      <c r="C653">
        <v>562</v>
      </c>
      <c r="D653">
        <f t="shared" si="10"/>
        <v>1</v>
      </c>
      <c r="F653" s="22">
        <v>1307</v>
      </c>
      <c r="G653" s="23">
        <v>474</v>
      </c>
      <c r="I653" s="22">
        <v>1295</v>
      </c>
      <c r="J653" s="23">
        <v>572</v>
      </c>
    </row>
    <row r="654" spans="2:10" x14ac:dyDescent="0.2">
      <c r="B654">
        <v>652</v>
      </c>
      <c r="C654">
        <v>296</v>
      </c>
      <c r="D654">
        <f t="shared" si="10"/>
        <v>0</v>
      </c>
      <c r="F654" s="22">
        <v>1315</v>
      </c>
      <c r="G654" s="23">
        <v>280</v>
      </c>
      <c r="I654" s="22">
        <v>1297</v>
      </c>
      <c r="J654" s="23">
        <v>525</v>
      </c>
    </row>
    <row r="655" spans="2:10" x14ac:dyDescent="0.2">
      <c r="B655">
        <v>653</v>
      </c>
      <c r="C655">
        <v>512</v>
      </c>
      <c r="D655">
        <f t="shared" si="10"/>
        <v>1</v>
      </c>
      <c r="F655" s="22">
        <v>1318</v>
      </c>
      <c r="G655" s="23">
        <v>466</v>
      </c>
      <c r="I655" s="22">
        <v>1298</v>
      </c>
      <c r="J655" s="23">
        <v>525</v>
      </c>
    </row>
    <row r="656" spans="2:10" x14ac:dyDescent="0.2">
      <c r="B656">
        <v>654</v>
      </c>
      <c r="C656">
        <v>216</v>
      </c>
      <c r="D656">
        <f t="shared" si="10"/>
        <v>0</v>
      </c>
      <c r="F656" s="22">
        <v>1320</v>
      </c>
      <c r="G656" s="23">
        <v>248</v>
      </c>
      <c r="I656" s="22">
        <v>1299</v>
      </c>
      <c r="J656" s="23">
        <v>1418</v>
      </c>
    </row>
    <row r="657" spans="2:10" x14ac:dyDescent="0.2">
      <c r="B657">
        <v>655</v>
      </c>
      <c r="C657">
        <v>839</v>
      </c>
      <c r="D657">
        <f t="shared" si="10"/>
        <v>1</v>
      </c>
      <c r="F657" s="22">
        <v>1321</v>
      </c>
      <c r="G657" s="23">
        <v>442</v>
      </c>
      <c r="I657" s="22">
        <v>1301</v>
      </c>
      <c r="J657" s="23">
        <v>490</v>
      </c>
    </row>
    <row r="658" spans="2:10" x14ac:dyDescent="0.2">
      <c r="B658">
        <v>656</v>
      </c>
      <c r="C658">
        <v>264</v>
      </c>
      <c r="D658">
        <f t="shared" si="10"/>
        <v>0</v>
      </c>
      <c r="F658" s="22">
        <v>1322</v>
      </c>
      <c r="G658" s="23">
        <v>287</v>
      </c>
      <c r="I658" s="22">
        <v>1303</v>
      </c>
      <c r="J658" s="23">
        <v>844</v>
      </c>
    </row>
    <row r="659" spans="2:10" x14ac:dyDescent="0.2">
      <c r="B659">
        <v>657</v>
      </c>
      <c r="C659">
        <v>312</v>
      </c>
      <c r="D659">
        <f t="shared" si="10"/>
        <v>0</v>
      </c>
      <c r="F659" s="22">
        <v>1324</v>
      </c>
      <c r="G659" s="23">
        <v>0</v>
      </c>
      <c r="I659" s="22">
        <v>1304</v>
      </c>
      <c r="J659" s="23">
        <v>834</v>
      </c>
    </row>
    <row r="660" spans="2:10" x14ac:dyDescent="0.2">
      <c r="B660">
        <v>658</v>
      </c>
      <c r="C660">
        <v>270</v>
      </c>
      <c r="D660">
        <f t="shared" si="10"/>
        <v>0</v>
      </c>
      <c r="F660" s="22">
        <v>1326</v>
      </c>
      <c r="G660" s="23">
        <v>0</v>
      </c>
      <c r="I660" s="22">
        <v>1306</v>
      </c>
      <c r="J660" s="23">
        <v>840</v>
      </c>
    </row>
    <row r="661" spans="2:10" x14ac:dyDescent="0.2">
      <c r="B661">
        <v>659</v>
      </c>
      <c r="C661">
        <v>330</v>
      </c>
      <c r="D661">
        <f t="shared" si="10"/>
        <v>0</v>
      </c>
      <c r="F661" s="22">
        <v>1327</v>
      </c>
      <c r="G661" s="23">
        <v>0</v>
      </c>
      <c r="I661" s="22">
        <v>1308</v>
      </c>
      <c r="J661" s="23">
        <v>480</v>
      </c>
    </row>
    <row r="662" spans="2:10" x14ac:dyDescent="0.2">
      <c r="B662">
        <v>660</v>
      </c>
      <c r="C662">
        <v>480</v>
      </c>
      <c r="D662">
        <f t="shared" si="10"/>
        <v>0</v>
      </c>
      <c r="F662" s="22">
        <v>1328</v>
      </c>
      <c r="G662" s="23">
        <v>264</v>
      </c>
      <c r="I662" s="22">
        <v>1309</v>
      </c>
      <c r="J662" s="23">
        <v>528</v>
      </c>
    </row>
    <row r="663" spans="2:10" x14ac:dyDescent="0.2">
      <c r="B663">
        <v>661</v>
      </c>
      <c r="C663">
        <v>550</v>
      </c>
      <c r="D663">
        <f t="shared" si="10"/>
        <v>1</v>
      </c>
      <c r="F663" s="22">
        <v>1330</v>
      </c>
      <c r="G663" s="23">
        <v>462</v>
      </c>
      <c r="I663" s="22">
        <v>1310</v>
      </c>
      <c r="J663" s="23">
        <v>496</v>
      </c>
    </row>
    <row r="664" spans="2:10" x14ac:dyDescent="0.2">
      <c r="B664">
        <v>662</v>
      </c>
      <c r="C664">
        <v>711</v>
      </c>
      <c r="D664">
        <f t="shared" si="10"/>
        <v>1</v>
      </c>
      <c r="F664" s="22">
        <v>1333</v>
      </c>
      <c r="G664" s="23">
        <v>288</v>
      </c>
      <c r="I664" s="22">
        <v>1311</v>
      </c>
      <c r="J664" s="23">
        <v>567</v>
      </c>
    </row>
    <row r="665" spans="2:10" x14ac:dyDescent="0.2">
      <c r="B665">
        <v>663</v>
      </c>
      <c r="C665">
        <v>576</v>
      </c>
      <c r="D665">
        <f t="shared" si="10"/>
        <v>1</v>
      </c>
      <c r="F665" s="22">
        <v>1334</v>
      </c>
      <c r="G665" s="23">
        <v>297</v>
      </c>
      <c r="I665" s="22">
        <v>1312</v>
      </c>
      <c r="J665" s="23">
        <v>508</v>
      </c>
    </row>
    <row r="666" spans="2:10" x14ac:dyDescent="0.2">
      <c r="B666">
        <v>664</v>
      </c>
      <c r="C666">
        <v>588</v>
      </c>
      <c r="D666">
        <f t="shared" si="10"/>
        <v>1</v>
      </c>
      <c r="F666" s="22">
        <v>1335</v>
      </c>
      <c r="G666" s="23">
        <v>440</v>
      </c>
      <c r="I666" s="22">
        <v>1313</v>
      </c>
      <c r="J666" s="23">
        <v>750</v>
      </c>
    </row>
    <row r="667" spans="2:10" x14ac:dyDescent="0.2">
      <c r="B667">
        <v>665</v>
      </c>
      <c r="C667">
        <v>1134</v>
      </c>
      <c r="D667">
        <f t="shared" si="10"/>
        <v>1</v>
      </c>
      <c r="F667" s="22">
        <v>1338</v>
      </c>
      <c r="G667" s="23">
        <v>0</v>
      </c>
      <c r="I667" s="22">
        <v>1314</v>
      </c>
      <c r="J667" s="23">
        <v>779</v>
      </c>
    </row>
    <row r="668" spans="2:10" x14ac:dyDescent="0.2">
      <c r="B668">
        <v>666</v>
      </c>
      <c r="C668">
        <v>504</v>
      </c>
      <c r="D668">
        <f t="shared" si="10"/>
        <v>1</v>
      </c>
      <c r="F668" s="22">
        <v>1340</v>
      </c>
      <c r="G668" s="23">
        <v>288</v>
      </c>
      <c r="I668" s="22">
        <v>1316</v>
      </c>
      <c r="J668" s="23">
        <v>576</v>
      </c>
    </row>
    <row r="669" spans="2:10" x14ac:dyDescent="0.2">
      <c r="B669">
        <v>667</v>
      </c>
      <c r="C669">
        <v>596</v>
      </c>
      <c r="D669">
        <f t="shared" si="10"/>
        <v>1</v>
      </c>
      <c r="F669" s="22">
        <v>1341</v>
      </c>
      <c r="G669" s="23">
        <v>480</v>
      </c>
      <c r="I669" s="22">
        <v>1317</v>
      </c>
      <c r="J669" s="23">
        <v>860</v>
      </c>
    </row>
    <row r="670" spans="2:10" x14ac:dyDescent="0.2">
      <c r="B670">
        <v>668</v>
      </c>
      <c r="C670">
        <v>575</v>
      </c>
      <c r="D670">
        <f t="shared" si="10"/>
        <v>1</v>
      </c>
      <c r="F670" s="22">
        <v>1344</v>
      </c>
      <c r="G670" s="23">
        <v>342</v>
      </c>
      <c r="I670" s="22">
        <v>1319</v>
      </c>
      <c r="J670" s="23">
        <v>748</v>
      </c>
    </row>
    <row r="671" spans="2:10" x14ac:dyDescent="0.2">
      <c r="B671">
        <v>669</v>
      </c>
      <c r="C671">
        <v>576</v>
      </c>
      <c r="D671">
        <f t="shared" si="10"/>
        <v>1</v>
      </c>
      <c r="F671" s="22">
        <v>1345</v>
      </c>
      <c r="G671" s="23">
        <v>440</v>
      </c>
      <c r="I671" s="22">
        <v>1323</v>
      </c>
      <c r="J671" s="23">
        <v>564</v>
      </c>
    </row>
    <row r="672" spans="2:10" x14ac:dyDescent="0.2">
      <c r="B672">
        <v>670</v>
      </c>
      <c r="C672">
        <v>252</v>
      </c>
      <c r="D672">
        <f t="shared" si="10"/>
        <v>0</v>
      </c>
      <c r="F672" s="22">
        <v>1346</v>
      </c>
      <c r="G672" s="23">
        <v>308</v>
      </c>
      <c r="I672" s="22">
        <v>1325</v>
      </c>
      <c r="J672" s="23">
        <v>895</v>
      </c>
    </row>
    <row r="673" spans="2:10" x14ac:dyDescent="0.2">
      <c r="B673">
        <v>671</v>
      </c>
      <c r="C673">
        <v>540</v>
      </c>
      <c r="D673">
        <f t="shared" si="10"/>
        <v>1</v>
      </c>
      <c r="F673" s="22">
        <v>1350</v>
      </c>
      <c r="G673" s="23">
        <v>0</v>
      </c>
      <c r="I673" s="22">
        <v>1329</v>
      </c>
      <c r="J673" s="23">
        <v>520</v>
      </c>
    </row>
    <row r="674" spans="2:10" x14ac:dyDescent="0.2">
      <c r="B674">
        <v>672</v>
      </c>
      <c r="C674">
        <v>300</v>
      </c>
      <c r="D674">
        <f t="shared" si="10"/>
        <v>0</v>
      </c>
      <c r="F674" s="22">
        <v>1357</v>
      </c>
      <c r="G674" s="23">
        <v>264</v>
      </c>
      <c r="I674" s="22">
        <v>1331</v>
      </c>
      <c r="J674" s="23">
        <v>825</v>
      </c>
    </row>
    <row r="675" spans="2:10" x14ac:dyDescent="0.2">
      <c r="B675">
        <v>673</v>
      </c>
      <c r="C675">
        <v>546</v>
      </c>
      <c r="D675">
        <f t="shared" si="10"/>
        <v>1</v>
      </c>
      <c r="F675" s="22">
        <v>1359</v>
      </c>
      <c r="G675" s="23">
        <v>440</v>
      </c>
      <c r="I675" s="22">
        <v>1332</v>
      </c>
      <c r="J675" s="23">
        <v>576</v>
      </c>
    </row>
    <row r="676" spans="2:10" x14ac:dyDescent="0.2">
      <c r="B676">
        <v>674</v>
      </c>
      <c r="C676">
        <v>416</v>
      </c>
      <c r="D676">
        <f t="shared" si="10"/>
        <v>0</v>
      </c>
      <c r="F676" s="22">
        <v>1362</v>
      </c>
      <c r="G676" s="23">
        <v>430</v>
      </c>
      <c r="I676" s="22">
        <v>1336</v>
      </c>
      <c r="J676" s="23">
        <v>630</v>
      </c>
    </row>
    <row r="677" spans="2:10" x14ac:dyDescent="0.2">
      <c r="B677">
        <v>675</v>
      </c>
      <c r="C677">
        <v>384</v>
      </c>
      <c r="D677">
        <f t="shared" si="10"/>
        <v>0</v>
      </c>
      <c r="F677" s="22">
        <v>1363</v>
      </c>
      <c r="G677" s="23">
        <v>368</v>
      </c>
      <c r="I677" s="22">
        <v>1337</v>
      </c>
      <c r="J677" s="23">
        <v>506</v>
      </c>
    </row>
    <row r="678" spans="2:10" x14ac:dyDescent="0.2">
      <c r="B678">
        <v>676</v>
      </c>
      <c r="C678">
        <v>440</v>
      </c>
      <c r="D678">
        <f t="shared" si="10"/>
        <v>0</v>
      </c>
      <c r="F678" s="22">
        <v>1364</v>
      </c>
      <c r="G678" s="23">
        <v>432</v>
      </c>
      <c r="I678" s="22">
        <v>1339</v>
      </c>
      <c r="J678" s="23">
        <v>492</v>
      </c>
    </row>
    <row r="679" spans="2:10" x14ac:dyDescent="0.2">
      <c r="B679">
        <v>677</v>
      </c>
      <c r="C679">
        <v>779</v>
      </c>
      <c r="D679">
        <f t="shared" si="10"/>
        <v>1</v>
      </c>
      <c r="F679" s="22">
        <v>1368</v>
      </c>
      <c r="G679" s="23">
        <v>336</v>
      </c>
      <c r="I679" s="22">
        <v>1342</v>
      </c>
      <c r="J679" s="23">
        <v>576</v>
      </c>
    </row>
    <row r="680" spans="2:10" x14ac:dyDescent="0.2">
      <c r="B680">
        <v>678</v>
      </c>
      <c r="C680">
        <v>240</v>
      </c>
      <c r="D680">
        <f t="shared" si="10"/>
        <v>0</v>
      </c>
      <c r="F680" s="22">
        <v>1369</v>
      </c>
      <c r="G680" s="23">
        <v>420</v>
      </c>
      <c r="I680" s="22">
        <v>1343</v>
      </c>
      <c r="J680" s="23">
        <v>647</v>
      </c>
    </row>
    <row r="681" spans="2:10" x14ac:dyDescent="0.2">
      <c r="B681">
        <v>679</v>
      </c>
      <c r="C681">
        <v>834</v>
      </c>
      <c r="D681">
        <f t="shared" si="10"/>
        <v>1</v>
      </c>
      <c r="F681" s="22">
        <v>1371</v>
      </c>
      <c r="G681" s="23">
        <v>338</v>
      </c>
      <c r="I681" s="22">
        <v>1347</v>
      </c>
      <c r="J681" s="23">
        <v>508</v>
      </c>
    </row>
    <row r="682" spans="2:10" x14ac:dyDescent="0.2">
      <c r="B682">
        <v>680</v>
      </c>
      <c r="C682">
        <v>572</v>
      </c>
      <c r="D682">
        <f t="shared" si="10"/>
        <v>1</v>
      </c>
      <c r="F682" s="22">
        <v>1372</v>
      </c>
      <c r="G682" s="23">
        <v>377</v>
      </c>
      <c r="I682" s="22">
        <v>1348</v>
      </c>
      <c r="J682" s="23">
        <v>712</v>
      </c>
    </row>
    <row r="683" spans="2:10" x14ac:dyDescent="0.2">
      <c r="B683">
        <v>681</v>
      </c>
      <c r="C683">
        <v>264</v>
      </c>
      <c r="D683">
        <f t="shared" si="10"/>
        <v>0</v>
      </c>
      <c r="F683" s="22">
        <v>1377</v>
      </c>
      <c r="G683" s="23">
        <v>160</v>
      </c>
      <c r="I683" s="22">
        <v>1349</v>
      </c>
      <c r="J683" s="23">
        <v>514</v>
      </c>
    </row>
    <row r="684" spans="2:10" x14ac:dyDescent="0.2">
      <c r="B684">
        <v>682</v>
      </c>
      <c r="C684">
        <v>281</v>
      </c>
      <c r="D684">
        <f t="shared" si="10"/>
        <v>0</v>
      </c>
      <c r="F684" s="22">
        <v>1379</v>
      </c>
      <c r="G684" s="23">
        <v>264</v>
      </c>
      <c r="I684" s="22">
        <v>1351</v>
      </c>
      <c r="J684" s="23">
        <v>968</v>
      </c>
    </row>
    <row r="685" spans="2:10" x14ac:dyDescent="0.2">
      <c r="B685">
        <v>683</v>
      </c>
      <c r="C685">
        <v>431</v>
      </c>
      <c r="D685">
        <f t="shared" si="10"/>
        <v>0</v>
      </c>
      <c r="F685" s="22">
        <v>1380</v>
      </c>
      <c r="G685" s="23">
        <v>400</v>
      </c>
      <c r="I685" s="22">
        <v>1352</v>
      </c>
      <c r="J685" s="23">
        <v>490</v>
      </c>
    </row>
    <row r="686" spans="2:10" x14ac:dyDescent="0.2">
      <c r="B686">
        <v>684</v>
      </c>
      <c r="C686">
        <v>702</v>
      </c>
      <c r="D686">
        <f t="shared" si="10"/>
        <v>1</v>
      </c>
      <c r="F686" s="22">
        <v>1381</v>
      </c>
      <c r="G686" s="23">
        <v>200</v>
      </c>
      <c r="I686" s="22">
        <v>1353</v>
      </c>
      <c r="J686" s="23">
        <v>624</v>
      </c>
    </row>
    <row r="687" spans="2:10" x14ac:dyDescent="0.2">
      <c r="B687">
        <v>685</v>
      </c>
      <c r="C687">
        <v>486</v>
      </c>
      <c r="D687">
        <f t="shared" si="10"/>
        <v>1</v>
      </c>
      <c r="F687" s="22">
        <v>1385</v>
      </c>
      <c r="G687" s="23">
        <v>280</v>
      </c>
      <c r="I687" s="22">
        <v>1354</v>
      </c>
      <c r="J687" s="23">
        <v>666</v>
      </c>
    </row>
    <row r="688" spans="2:10" x14ac:dyDescent="0.2">
      <c r="B688">
        <v>686</v>
      </c>
      <c r="C688">
        <v>577</v>
      </c>
      <c r="D688">
        <f t="shared" si="10"/>
        <v>1</v>
      </c>
      <c r="F688" s="22">
        <v>1386</v>
      </c>
      <c r="G688" s="23">
        <v>240</v>
      </c>
      <c r="I688" s="22">
        <v>1355</v>
      </c>
      <c r="J688" s="23">
        <v>839</v>
      </c>
    </row>
    <row r="689" spans="2:10" x14ac:dyDescent="0.2">
      <c r="B689">
        <v>687</v>
      </c>
      <c r="C689">
        <v>578</v>
      </c>
      <c r="D689">
        <f t="shared" si="10"/>
        <v>1</v>
      </c>
      <c r="F689" s="22">
        <v>1388</v>
      </c>
      <c r="G689" s="23">
        <v>216</v>
      </c>
      <c r="I689" s="22">
        <v>1356</v>
      </c>
      <c r="J689" s="23">
        <v>487</v>
      </c>
    </row>
    <row r="690" spans="2:10" x14ac:dyDescent="0.2">
      <c r="B690">
        <v>688</v>
      </c>
      <c r="C690">
        <v>480</v>
      </c>
      <c r="D690">
        <f t="shared" si="10"/>
        <v>1</v>
      </c>
      <c r="F690" s="22">
        <v>1390</v>
      </c>
      <c r="G690" s="23">
        <v>440</v>
      </c>
      <c r="I690" s="22">
        <v>1358</v>
      </c>
      <c r="J690" s="23">
        <v>500</v>
      </c>
    </row>
    <row r="691" spans="2:10" x14ac:dyDescent="0.2">
      <c r="B691">
        <v>689</v>
      </c>
      <c r="C691">
        <v>567</v>
      </c>
      <c r="D691">
        <f t="shared" si="10"/>
        <v>1</v>
      </c>
      <c r="F691" s="22">
        <v>1393</v>
      </c>
      <c r="G691" s="23">
        <v>288</v>
      </c>
      <c r="I691" s="22">
        <v>1360</v>
      </c>
      <c r="J691" s="23">
        <v>770</v>
      </c>
    </row>
    <row r="692" spans="2:10" x14ac:dyDescent="0.2">
      <c r="B692">
        <v>690</v>
      </c>
      <c r="C692">
        <v>460</v>
      </c>
      <c r="D692">
        <f t="shared" si="10"/>
        <v>0</v>
      </c>
      <c r="F692" s="22">
        <v>1398</v>
      </c>
      <c r="G692" s="23">
        <v>180</v>
      </c>
      <c r="I692" s="22">
        <v>1361</v>
      </c>
      <c r="J692" s="23">
        <v>621</v>
      </c>
    </row>
    <row r="693" spans="2:10" x14ac:dyDescent="0.2">
      <c r="B693">
        <v>691</v>
      </c>
      <c r="C693">
        <v>420</v>
      </c>
      <c r="D693">
        <f t="shared" si="10"/>
        <v>0</v>
      </c>
      <c r="F693" s="22">
        <v>1399</v>
      </c>
      <c r="G693" s="23">
        <v>240</v>
      </c>
      <c r="I693" s="22">
        <v>1365</v>
      </c>
      <c r="J693" s="23">
        <v>480</v>
      </c>
    </row>
    <row r="694" spans="2:10" x14ac:dyDescent="0.2">
      <c r="B694">
        <v>692</v>
      </c>
      <c r="C694">
        <v>832</v>
      </c>
      <c r="D694">
        <f t="shared" si="10"/>
        <v>1</v>
      </c>
      <c r="F694" s="22">
        <v>1400</v>
      </c>
      <c r="G694" s="23">
        <v>216</v>
      </c>
      <c r="I694" s="22">
        <v>1366</v>
      </c>
      <c r="J694" s="23">
        <v>663</v>
      </c>
    </row>
    <row r="695" spans="2:10" x14ac:dyDescent="0.2">
      <c r="B695">
        <v>693</v>
      </c>
      <c r="C695">
        <v>628</v>
      </c>
      <c r="D695">
        <f t="shared" si="10"/>
        <v>1</v>
      </c>
      <c r="F695" s="22">
        <v>1401</v>
      </c>
      <c r="G695" s="23">
        <v>208</v>
      </c>
      <c r="I695" s="22">
        <v>1367</v>
      </c>
      <c r="J695" s="23">
        <v>588</v>
      </c>
    </row>
    <row r="696" spans="2:10" x14ac:dyDescent="0.2">
      <c r="B696">
        <v>694</v>
      </c>
      <c r="C696">
        <v>326</v>
      </c>
      <c r="D696">
        <f t="shared" si="10"/>
        <v>0</v>
      </c>
      <c r="F696" s="22">
        <v>1402</v>
      </c>
      <c r="G696" s="23">
        <v>398</v>
      </c>
      <c r="I696" s="22">
        <v>1370</v>
      </c>
      <c r="J696" s="23">
        <v>502</v>
      </c>
    </row>
    <row r="697" spans="2:10" x14ac:dyDescent="0.2">
      <c r="B697">
        <v>695</v>
      </c>
      <c r="C697">
        <v>576</v>
      </c>
      <c r="D697">
        <f t="shared" si="10"/>
        <v>1</v>
      </c>
      <c r="F697" s="22">
        <v>1407</v>
      </c>
      <c r="G697" s="23">
        <v>396</v>
      </c>
      <c r="I697" s="22">
        <v>1373</v>
      </c>
      <c r="J697" s="23">
        <v>583</v>
      </c>
    </row>
    <row r="698" spans="2:10" x14ac:dyDescent="0.2">
      <c r="B698">
        <v>696</v>
      </c>
      <c r="C698">
        <v>551</v>
      </c>
      <c r="D698">
        <f t="shared" si="10"/>
        <v>1</v>
      </c>
      <c r="F698" s="22">
        <v>1408</v>
      </c>
      <c r="G698" s="23">
        <v>0</v>
      </c>
      <c r="I698" s="22">
        <v>1374</v>
      </c>
      <c r="J698" s="23">
        <v>804</v>
      </c>
    </row>
    <row r="699" spans="2:10" x14ac:dyDescent="0.2">
      <c r="B699">
        <v>697</v>
      </c>
      <c r="C699">
        <v>205</v>
      </c>
      <c r="D699">
        <f t="shared" si="10"/>
        <v>0</v>
      </c>
      <c r="F699" s="22">
        <v>1412</v>
      </c>
      <c r="G699" s="23">
        <v>271</v>
      </c>
      <c r="I699" s="22">
        <v>1375</v>
      </c>
      <c r="J699" s="23">
        <v>936</v>
      </c>
    </row>
    <row r="700" spans="2:10" x14ac:dyDescent="0.2">
      <c r="B700">
        <v>698</v>
      </c>
      <c r="C700">
        <v>308</v>
      </c>
      <c r="D700">
        <f t="shared" si="10"/>
        <v>0</v>
      </c>
      <c r="F700" s="22">
        <v>1413</v>
      </c>
      <c r="G700" s="23">
        <v>420</v>
      </c>
      <c r="I700" s="22">
        <v>1376</v>
      </c>
      <c r="J700" s="23">
        <v>722</v>
      </c>
    </row>
    <row r="701" spans="2:10" x14ac:dyDescent="0.2">
      <c r="B701">
        <v>699</v>
      </c>
      <c r="C701">
        <v>336</v>
      </c>
      <c r="D701">
        <f t="shared" si="10"/>
        <v>0</v>
      </c>
      <c r="F701" s="22">
        <v>1415</v>
      </c>
      <c r="G701" s="23">
        <v>370</v>
      </c>
      <c r="I701" s="22">
        <v>1378</v>
      </c>
      <c r="J701" s="23">
        <v>660</v>
      </c>
    </row>
    <row r="702" spans="2:10" x14ac:dyDescent="0.2">
      <c r="B702">
        <v>700</v>
      </c>
      <c r="C702">
        <v>530</v>
      </c>
      <c r="D702">
        <f t="shared" si="10"/>
        <v>1</v>
      </c>
      <c r="F702" s="22">
        <v>1419</v>
      </c>
      <c r="G702" s="23">
        <v>336</v>
      </c>
      <c r="I702" s="22">
        <v>1382</v>
      </c>
      <c r="J702" s="23">
        <v>550</v>
      </c>
    </row>
    <row r="703" spans="2:10" x14ac:dyDescent="0.2">
      <c r="B703">
        <v>701</v>
      </c>
      <c r="C703">
        <v>765</v>
      </c>
      <c r="D703">
        <f t="shared" si="10"/>
        <v>1</v>
      </c>
      <c r="F703" s="22">
        <v>1423</v>
      </c>
      <c r="G703" s="23">
        <v>420</v>
      </c>
      <c r="I703" s="22">
        <v>1383</v>
      </c>
      <c r="J703" s="23">
        <v>576</v>
      </c>
    </row>
    <row r="704" spans="2:10" x14ac:dyDescent="0.2">
      <c r="B704">
        <v>702</v>
      </c>
      <c r="C704">
        <v>528</v>
      </c>
      <c r="D704">
        <f t="shared" si="10"/>
        <v>1</v>
      </c>
      <c r="F704" s="22">
        <v>1428</v>
      </c>
      <c r="G704" s="23">
        <v>288</v>
      </c>
      <c r="I704" s="22">
        <v>1384</v>
      </c>
      <c r="J704" s="23">
        <v>576</v>
      </c>
    </row>
    <row r="705" spans="2:10" x14ac:dyDescent="0.2">
      <c r="B705">
        <v>703</v>
      </c>
      <c r="C705">
        <v>666</v>
      </c>
      <c r="D705">
        <f t="shared" si="10"/>
        <v>1</v>
      </c>
      <c r="F705" s="22">
        <v>1429</v>
      </c>
      <c r="G705" s="23">
        <v>240</v>
      </c>
      <c r="I705" s="22">
        <v>1387</v>
      </c>
      <c r="J705" s="23">
        <v>564</v>
      </c>
    </row>
    <row r="706" spans="2:10" x14ac:dyDescent="0.2">
      <c r="B706">
        <v>704</v>
      </c>
      <c r="C706">
        <v>672</v>
      </c>
      <c r="D706">
        <f t="shared" si="10"/>
        <v>1</v>
      </c>
      <c r="F706" s="22">
        <v>1431</v>
      </c>
      <c r="G706" s="23">
        <v>372</v>
      </c>
      <c r="I706" s="22">
        <v>1389</v>
      </c>
      <c r="J706" s="23">
        <v>758</v>
      </c>
    </row>
    <row r="707" spans="2:10" x14ac:dyDescent="0.2">
      <c r="B707">
        <v>705</v>
      </c>
      <c r="C707">
        <v>606</v>
      </c>
      <c r="D707">
        <f t="shared" si="10"/>
        <v>1</v>
      </c>
      <c r="F707" s="22">
        <v>1433</v>
      </c>
      <c r="G707" s="23">
        <v>216</v>
      </c>
      <c r="I707" s="22">
        <v>1391</v>
      </c>
      <c r="J707" s="23">
        <v>541</v>
      </c>
    </row>
    <row r="708" spans="2:10" x14ac:dyDescent="0.2">
      <c r="B708">
        <v>706</v>
      </c>
      <c r="C708">
        <v>0</v>
      </c>
      <c r="D708">
        <f t="shared" ref="D708:D771" si="11">IF(C708&lt;AVERAGE(C708:C2168), 0,1)</f>
        <v>0</v>
      </c>
      <c r="F708" s="22">
        <v>1444</v>
      </c>
      <c r="G708" s="23">
        <v>192</v>
      </c>
      <c r="I708" s="22">
        <v>1392</v>
      </c>
      <c r="J708" s="23">
        <v>792</v>
      </c>
    </row>
    <row r="709" spans="2:10" x14ac:dyDescent="0.2">
      <c r="B709">
        <v>707</v>
      </c>
      <c r="C709">
        <v>739</v>
      </c>
      <c r="D709">
        <f t="shared" si="11"/>
        <v>1</v>
      </c>
      <c r="F709" s="22">
        <v>1446</v>
      </c>
      <c r="G709" s="23">
        <v>240</v>
      </c>
      <c r="I709" s="22">
        <v>1394</v>
      </c>
      <c r="J709" s="23">
        <v>672</v>
      </c>
    </row>
    <row r="710" spans="2:10" x14ac:dyDescent="0.2">
      <c r="B710">
        <v>708</v>
      </c>
      <c r="C710">
        <v>550</v>
      </c>
      <c r="D710">
        <f t="shared" si="11"/>
        <v>1</v>
      </c>
      <c r="F710" s="22">
        <v>1447</v>
      </c>
      <c r="G710" s="23">
        <v>312</v>
      </c>
      <c r="I710" s="22">
        <v>1395</v>
      </c>
      <c r="J710" s="23">
        <v>648</v>
      </c>
    </row>
    <row r="711" spans="2:10" x14ac:dyDescent="0.2">
      <c r="B711">
        <v>709</v>
      </c>
      <c r="C711">
        <v>400</v>
      </c>
      <c r="D711">
        <f t="shared" si="11"/>
        <v>0</v>
      </c>
      <c r="F711" s="22">
        <v>1450</v>
      </c>
      <c r="G711" s="23">
        <v>0</v>
      </c>
      <c r="I711" s="22">
        <v>1396</v>
      </c>
      <c r="J711" s="23">
        <v>642</v>
      </c>
    </row>
    <row r="712" spans="2:10" x14ac:dyDescent="0.2">
      <c r="B712">
        <v>710</v>
      </c>
      <c r="C712">
        <v>408</v>
      </c>
      <c r="D712">
        <f t="shared" si="11"/>
        <v>0</v>
      </c>
      <c r="F712" s="22">
        <v>1451</v>
      </c>
      <c r="G712" s="23">
        <v>0</v>
      </c>
      <c r="I712" s="22">
        <v>1397</v>
      </c>
      <c r="J712" s="23">
        <v>572</v>
      </c>
    </row>
    <row r="713" spans="2:10" x14ac:dyDescent="0.2">
      <c r="B713">
        <v>711</v>
      </c>
      <c r="C713">
        <v>0</v>
      </c>
      <c r="D713">
        <f t="shared" si="11"/>
        <v>0</v>
      </c>
      <c r="F713" s="22">
        <v>1454</v>
      </c>
      <c r="G713" s="23">
        <v>0</v>
      </c>
      <c r="I713" s="22">
        <v>1403</v>
      </c>
      <c r="J713" s="23">
        <v>662</v>
      </c>
    </row>
    <row r="714" spans="2:10" x14ac:dyDescent="0.2">
      <c r="B714">
        <v>712</v>
      </c>
      <c r="C714">
        <v>384</v>
      </c>
      <c r="D714">
        <f t="shared" si="11"/>
        <v>0</v>
      </c>
      <c r="F714" s="22">
        <v>1458</v>
      </c>
      <c r="G714" s="23">
        <v>252</v>
      </c>
      <c r="I714" s="22">
        <v>1404</v>
      </c>
      <c r="J714" s="23">
        <v>754</v>
      </c>
    </row>
    <row r="715" spans="2:10" x14ac:dyDescent="0.2">
      <c r="B715">
        <v>713</v>
      </c>
      <c r="C715">
        <v>472</v>
      </c>
      <c r="D715">
        <f t="shared" si="11"/>
        <v>0</v>
      </c>
      <c r="F715" s="26">
        <v>1459</v>
      </c>
      <c r="G715" s="27">
        <v>240</v>
      </c>
      <c r="I715" s="22">
        <v>1405</v>
      </c>
      <c r="J715" s="23">
        <v>936</v>
      </c>
    </row>
    <row r="716" spans="2:10" x14ac:dyDescent="0.2">
      <c r="B716">
        <v>714</v>
      </c>
      <c r="C716">
        <v>576</v>
      </c>
      <c r="D716">
        <f t="shared" si="11"/>
        <v>1</v>
      </c>
      <c r="I716" s="22">
        <v>1406</v>
      </c>
      <c r="J716" s="23">
        <v>482</v>
      </c>
    </row>
    <row r="717" spans="2:10" x14ac:dyDescent="0.2">
      <c r="B717">
        <v>715</v>
      </c>
      <c r="C717">
        <v>475</v>
      </c>
      <c r="D717">
        <f t="shared" si="11"/>
        <v>0</v>
      </c>
      <c r="I717" s="22">
        <v>1409</v>
      </c>
      <c r="J717" s="23">
        <v>528</v>
      </c>
    </row>
    <row r="718" spans="2:10" x14ac:dyDescent="0.2">
      <c r="B718">
        <v>716</v>
      </c>
      <c r="C718">
        <v>478</v>
      </c>
      <c r="D718">
        <f t="shared" si="11"/>
        <v>0</v>
      </c>
      <c r="I718" s="22">
        <v>1410</v>
      </c>
      <c r="J718" s="23">
        <v>542</v>
      </c>
    </row>
    <row r="719" spans="2:10" x14ac:dyDescent="0.2">
      <c r="B719">
        <v>717</v>
      </c>
      <c r="C719">
        <v>704</v>
      </c>
      <c r="D719">
        <f t="shared" si="11"/>
        <v>1</v>
      </c>
      <c r="I719" s="22">
        <v>1411</v>
      </c>
      <c r="J719" s="23">
        <v>622</v>
      </c>
    </row>
    <row r="720" spans="2:10" x14ac:dyDescent="0.2">
      <c r="B720">
        <v>718</v>
      </c>
      <c r="C720">
        <v>439</v>
      </c>
      <c r="D720">
        <f t="shared" si="11"/>
        <v>0</v>
      </c>
      <c r="I720" s="22">
        <v>1414</v>
      </c>
      <c r="J720" s="23">
        <v>620</v>
      </c>
    </row>
    <row r="721" spans="2:10" x14ac:dyDescent="0.2">
      <c r="B721">
        <v>719</v>
      </c>
      <c r="C721">
        <v>983</v>
      </c>
      <c r="D721">
        <f t="shared" si="11"/>
        <v>1</v>
      </c>
      <c r="I721" s="22">
        <v>1416</v>
      </c>
      <c r="J721" s="23">
        <v>660</v>
      </c>
    </row>
    <row r="722" spans="2:10" x14ac:dyDescent="0.2">
      <c r="B722">
        <v>720</v>
      </c>
      <c r="C722">
        <v>300</v>
      </c>
      <c r="D722">
        <f t="shared" si="11"/>
        <v>0</v>
      </c>
      <c r="I722" s="22">
        <v>1417</v>
      </c>
      <c r="J722" s="23">
        <v>560</v>
      </c>
    </row>
    <row r="723" spans="2:10" x14ac:dyDescent="0.2">
      <c r="B723">
        <v>721</v>
      </c>
      <c r="C723">
        <v>564</v>
      </c>
      <c r="D723">
        <f t="shared" si="11"/>
        <v>1</v>
      </c>
      <c r="I723" s="22">
        <v>1418</v>
      </c>
      <c r="J723" s="23">
        <v>1069</v>
      </c>
    </row>
    <row r="724" spans="2:10" x14ac:dyDescent="0.2">
      <c r="B724">
        <v>722</v>
      </c>
      <c r="C724">
        <v>420</v>
      </c>
      <c r="D724">
        <f t="shared" si="11"/>
        <v>0</v>
      </c>
      <c r="I724" s="22">
        <v>1420</v>
      </c>
      <c r="J724" s="23">
        <v>540</v>
      </c>
    </row>
    <row r="725" spans="2:10" x14ac:dyDescent="0.2">
      <c r="B725">
        <v>723</v>
      </c>
      <c r="C725">
        <v>463</v>
      </c>
      <c r="D725">
        <f t="shared" si="11"/>
        <v>0</v>
      </c>
      <c r="I725" s="22">
        <v>1421</v>
      </c>
      <c r="J725" s="23">
        <v>776</v>
      </c>
    </row>
    <row r="726" spans="2:10" x14ac:dyDescent="0.2">
      <c r="B726">
        <v>724</v>
      </c>
      <c r="C726">
        <v>548</v>
      </c>
      <c r="D726">
        <f t="shared" si="11"/>
        <v>1</v>
      </c>
      <c r="I726" s="22">
        <v>1422</v>
      </c>
      <c r="J726" s="23">
        <v>440</v>
      </c>
    </row>
    <row r="727" spans="2:10" x14ac:dyDescent="0.2">
      <c r="B727">
        <v>725</v>
      </c>
      <c r="C727">
        <v>768</v>
      </c>
      <c r="D727">
        <f t="shared" si="11"/>
        <v>1</v>
      </c>
      <c r="I727" s="22">
        <v>1424</v>
      </c>
      <c r="J727" s="23">
        <v>432</v>
      </c>
    </row>
    <row r="728" spans="2:10" x14ac:dyDescent="0.2">
      <c r="B728">
        <v>726</v>
      </c>
      <c r="C728">
        <v>660</v>
      </c>
      <c r="D728">
        <f t="shared" si="11"/>
        <v>1</v>
      </c>
      <c r="I728" s="22">
        <v>1425</v>
      </c>
      <c r="J728" s="23">
        <v>484</v>
      </c>
    </row>
    <row r="729" spans="2:10" x14ac:dyDescent="0.2">
      <c r="B729">
        <v>727</v>
      </c>
      <c r="C729">
        <v>540</v>
      </c>
      <c r="D729">
        <f t="shared" si="11"/>
        <v>1</v>
      </c>
      <c r="I729" s="22">
        <v>1426</v>
      </c>
      <c r="J729" s="23">
        <v>528</v>
      </c>
    </row>
    <row r="730" spans="2:10" x14ac:dyDescent="0.2">
      <c r="B730">
        <v>728</v>
      </c>
      <c r="C730">
        <v>632</v>
      </c>
      <c r="D730">
        <f t="shared" si="11"/>
        <v>1</v>
      </c>
      <c r="I730" s="22">
        <v>1427</v>
      </c>
      <c r="J730" s="23">
        <v>525</v>
      </c>
    </row>
    <row r="731" spans="2:10" x14ac:dyDescent="0.2">
      <c r="B731">
        <v>729</v>
      </c>
      <c r="C731">
        <v>888</v>
      </c>
      <c r="D731">
        <f t="shared" si="11"/>
        <v>1</v>
      </c>
      <c r="I731" s="22">
        <v>1430</v>
      </c>
      <c r="J731" s="23">
        <v>467</v>
      </c>
    </row>
    <row r="732" spans="2:10" x14ac:dyDescent="0.2">
      <c r="B732">
        <v>730</v>
      </c>
      <c r="C732">
        <v>539</v>
      </c>
      <c r="D732">
        <f t="shared" si="11"/>
        <v>1</v>
      </c>
      <c r="I732" s="22">
        <v>1432</v>
      </c>
      <c r="J732" s="23">
        <v>440</v>
      </c>
    </row>
    <row r="733" spans="2:10" x14ac:dyDescent="0.2">
      <c r="B733">
        <v>731</v>
      </c>
      <c r="C733">
        <v>608</v>
      </c>
      <c r="D733">
        <f t="shared" si="11"/>
        <v>1</v>
      </c>
      <c r="I733" s="22">
        <v>1434</v>
      </c>
      <c r="J733" s="23">
        <v>451</v>
      </c>
    </row>
    <row r="734" spans="2:10" x14ac:dyDescent="0.2">
      <c r="B734">
        <v>732</v>
      </c>
      <c r="C734">
        <v>438</v>
      </c>
      <c r="D734">
        <f t="shared" si="11"/>
        <v>0</v>
      </c>
      <c r="I734" s="22">
        <v>1435</v>
      </c>
      <c r="J734" s="23">
        <v>484</v>
      </c>
    </row>
    <row r="735" spans="2:10" x14ac:dyDescent="0.2">
      <c r="B735">
        <v>733</v>
      </c>
      <c r="C735">
        <v>541</v>
      </c>
      <c r="D735">
        <f t="shared" si="11"/>
        <v>1</v>
      </c>
      <c r="I735" s="22">
        <v>1436</v>
      </c>
      <c r="J735" s="23">
        <v>462</v>
      </c>
    </row>
    <row r="736" spans="2:10" x14ac:dyDescent="0.2">
      <c r="B736">
        <v>734</v>
      </c>
      <c r="C736">
        <v>264</v>
      </c>
      <c r="D736">
        <f t="shared" si="11"/>
        <v>0</v>
      </c>
      <c r="I736" s="22">
        <v>1437</v>
      </c>
      <c r="J736" s="23">
        <v>528</v>
      </c>
    </row>
    <row r="737" spans="2:10" x14ac:dyDescent="0.2">
      <c r="B737">
        <v>735</v>
      </c>
      <c r="C737">
        <v>300</v>
      </c>
      <c r="D737">
        <f t="shared" si="11"/>
        <v>0</v>
      </c>
      <c r="I737" s="22">
        <v>1438</v>
      </c>
      <c r="J737" s="23">
        <v>774</v>
      </c>
    </row>
    <row r="738" spans="2:10" x14ac:dyDescent="0.2">
      <c r="B738">
        <v>736</v>
      </c>
      <c r="C738">
        <v>320</v>
      </c>
      <c r="D738">
        <f t="shared" si="11"/>
        <v>0</v>
      </c>
      <c r="I738" s="22">
        <v>1439</v>
      </c>
      <c r="J738" s="23">
        <v>923</v>
      </c>
    </row>
    <row r="739" spans="2:10" x14ac:dyDescent="0.2">
      <c r="B739">
        <v>737</v>
      </c>
      <c r="C739">
        <v>400</v>
      </c>
      <c r="D739">
        <f t="shared" si="11"/>
        <v>0</v>
      </c>
      <c r="I739" s="22">
        <v>1440</v>
      </c>
      <c r="J739" s="23">
        <v>550</v>
      </c>
    </row>
    <row r="740" spans="2:10" x14ac:dyDescent="0.2">
      <c r="B740">
        <v>738</v>
      </c>
      <c r="C740">
        <v>800</v>
      </c>
      <c r="D740">
        <f t="shared" si="11"/>
        <v>1</v>
      </c>
      <c r="I740" s="22">
        <v>1441</v>
      </c>
      <c r="J740" s="23">
        <v>672</v>
      </c>
    </row>
    <row r="741" spans="2:10" x14ac:dyDescent="0.2">
      <c r="B741">
        <v>739</v>
      </c>
      <c r="C741">
        <v>0</v>
      </c>
      <c r="D741">
        <f t="shared" si="11"/>
        <v>0</v>
      </c>
      <c r="I741" s="22">
        <v>1442</v>
      </c>
      <c r="J741" s="23">
        <v>420</v>
      </c>
    </row>
    <row r="742" spans="2:10" x14ac:dyDescent="0.2">
      <c r="B742">
        <v>740</v>
      </c>
      <c r="C742">
        <v>572</v>
      </c>
      <c r="D742">
        <f t="shared" si="11"/>
        <v>1</v>
      </c>
      <c r="I742" s="22">
        <v>1443</v>
      </c>
      <c r="J742" s="23">
        <v>812</v>
      </c>
    </row>
    <row r="743" spans="2:10" x14ac:dyDescent="0.2">
      <c r="B743">
        <v>741</v>
      </c>
      <c r="C743">
        <v>360</v>
      </c>
      <c r="D743">
        <f t="shared" si="11"/>
        <v>0</v>
      </c>
      <c r="I743" s="22">
        <v>1445</v>
      </c>
      <c r="J743" s="23">
        <v>626</v>
      </c>
    </row>
    <row r="744" spans="2:10" x14ac:dyDescent="0.2">
      <c r="B744">
        <v>742</v>
      </c>
      <c r="C744">
        <v>288</v>
      </c>
      <c r="D744">
        <f t="shared" si="11"/>
        <v>0</v>
      </c>
      <c r="I744" s="22">
        <v>1448</v>
      </c>
      <c r="J744" s="23">
        <v>556</v>
      </c>
    </row>
    <row r="745" spans="2:10" x14ac:dyDescent="0.2">
      <c r="B745">
        <v>743</v>
      </c>
      <c r="C745">
        <v>539</v>
      </c>
      <c r="D745">
        <f t="shared" si="11"/>
        <v>1</v>
      </c>
      <c r="I745" s="22">
        <v>1449</v>
      </c>
      <c r="J745" s="23">
        <v>384</v>
      </c>
    </row>
    <row r="746" spans="2:10" x14ac:dyDescent="0.2">
      <c r="B746">
        <v>744</v>
      </c>
      <c r="C746">
        <v>480</v>
      </c>
      <c r="D746">
        <f t="shared" si="11"/>
        <v>1</v>
      </c>
      <c r="I746" s="22">
        <v>1452</v>
      </c>
      <c r="J746" s="23">
        <v>840</v>
      </c>
    </row>
    <row r="747" spans="2:10" x14ac:dyDescent="0.2">
      <c r="B747">
        <v>745</v>
      </c>
      <c r="C747">
        <v>462</v>
      </c>
      <c r="D747">
        <f t="shared" si="11"/>
        <v>0</v>
      </c>
      <c r="I747" s="22">
        <v>1453</v>
      </c>
      <c r="J747" s="23">
        <v>525</v>
      </c>
    </row>
    <row r="748" spans="2:10" x14ac:dyDescent="0.2">
      <c r="B748">
        <v>746</v>
      </c>
      <c r="C748">
        <v>831</v>
      </c>
      <c r="D748">
        <f t="shared" si="11"/>
        <v>1</v>
      </c>
      <c r="I748" s="22">
        <v>1455</v>
      </c>
      <c r="J748" s="23">
        <v>400</v>
      </c>
    </row>
    <row r="749" spans="2:10" x14ac:dyDescent="0.2">
      <c r="B749">
        <v>747</v>
      </c>
      <c r="C749">
        <v>554</v>
      </c>
      <c r="D749">
        <f t="shared" si="11"/>
        <v>1</v>
      </c>
      <c r="I749" s="22">
        <v>1456</v>
      </c>
      <c r="J749" s="23">
        <v>460</v>
      </c>
    </row>
    <row r="750" spans="2:10" x14ac:dyDescent="0.2">
      <c r="B750">
        <v>748</v>
      </c>
      <c r="C750">
        <v>864</v>
      </c>
      <c r="D750">
        <f t="shared" si="11"/>
        <v>1</v>
      </c>
      <c r="I750" s="22">
        <v>1457</v>
      </c>
      <c r="J750" s="23">
        <v>500</v>
      </c>
    </row>
    <row r="751" spans="2:10" x14ac:dyDescent="0.2">
      <c r="B751">
        <v>749</v>
      </c>
      <c r="C751">
        <v>527</v>
      </c>
      <c r="D751">
        <f t="shared" si="11"/>
        <v>1</v>
      </c>
      <c r="I751" s="26">
        <v>1460</v>
      </c>
      <c r="J751" s="27">
        <v>276</v>
      </c>
    </row>
    <row r="752" spans="2:10" x14ac:dyDescent="0.2">
      <c r="B752">
        <v>750</v>
      </c>
      <c r="C752">
        <v>240</v>
      </c>
      <c r="D752">
        <f t="shared" si="11"/>
        <v>0</v>
      </c>
    </row>
    <row r="753" spans="2:4" x14ac:dyDescent="0.2">
      <c r="B753">
        <v>751</v>
      </c>
      <c r="C753">
        <v>0</v>
      </c>
      <c r="D753">
        <f t="shared" si="11"/>
        <v>0</v>
      </c>
    </row>
    <row r="754" spans="2:4" x14ac:dyDescent="0.2">
      <c r="B754">
        <v>752</v>
      </c>
      <c r="C754">
        <v>400</v>
      </c>
      <c r="D754">
        <f t="shared" si="11"/>
        <v>0</v>
      </c>
    </row>
    <row r="755" spans="2:4" x14ac:dyDescent="0.2">
      <c r="B755">
        <v>753</v>
      </c>
      <c r="C755">
        <v>576</v>
      </c>
      <c r="D755">
        <f t="shared" si="11"/>
        <v>1</v>
      </c>
    </row>
    <row r="756" spans="2:4" x14ac:dyDescent="0.2">
      <c r="B756">
        <v>754</v>
      </c>
      <c r="C756">
        <v>878</v>
      </c>
      <c r="D756">
        <f t="shared" si="11"/>
        <v>1</v>
      </c>
    </row>
    <row r="757" spans="2:4" x14ac:dyDescent="0.2">
      <c r="B757">
        <v>755</v>
      </c>
      <c r="C757">
        <v>440</v>
      </c>
      <c r="D757">
        <f t="shared" si="11"/>
        <v>0</v>
      </c>
    </row>
    <row r="758" spans="2:4" x14ac:dyDescent="0.2">
      <c r="B758">
        <v>756</v>
      </c>
      <c r="C758">
        <v>440</v>
      </c>
      <c r="D758">
        <f t="shared" si="11"/>
        <v>0</v>
      </c>
    </row>
    <row r="759" spans="2:4" x14ac:dyDescent="0.2">
      <c r="B759">
        <v>757</v>
      </c>
      <c r="C759">
        <v>578</v>
      </c>
      <c r="D759">
        <f t="shared" si="11"/>
        <v>1</v>
      </c>
    </row>
    <row r="760" spans="2:4" x14ac:dyDescent="0.2">
      <c r="B760">
        <v>758</v>
      </c>
      <c r="C760">
        <v>440</v>
      </c>
      <c r="D760">
        <f t="shared" si="11"/>
        <v>0</v>
      </c>
    </row>
    <row r="761" spans="2:4" x14ac:dyDescent="0.2">
      <c r="B761">
        <v>759</v>
      </c>
      <c r="C761">
        <v>440</v>
      </c>
      <c r="D761">
        <f t="shared" si="11"/>
        <v>0</v>
      </c>
    </row>
    <row r="762" spans="2:4" x14ac:dyDescent="0.2">
      <c r="B762">
        <v>760</v>
      </c>
      <c r="C762">
        <v>752</v>
      </c>
      <c r="D762">
        <f t="shared" si="11"/>
        <v>1</v>
      </c>
    </row>
    <row r="763" spans="2:4" x14ac:dyDescent="0.2">
      <c r="B763">
        <v>761</v>
      </c>
      <c r="C763">
        <v>300</v>
      </c>
      <c r="D763">
        <f t="shared" si="11"/>
        <v>0</v>
      </c>
    </row>
    <row r="764" spans="2:4" x14ac:dyDescent="0.2">
      <c r="B764">
        <v>762</v>
      </c>
      <c r="C764">
        <v>440</v>
      </c>
      <c r="D764">
        <f t="shared" si="11"/>
        <v>0</v>
      </c>
    </row>
    <row r="765" spans="2:4" x14ac:dyDescent="0.2">
      <c r="B765">
        <v>763</v>
      </c>
      <c r="C765">
        <v>614</v>
      </c>
      <c r="D765">
        <f t="shared" si="11"/>
        <v>1</v>
      </c>
    </row>
    <row r="766" spans="2:4" x14ac:dyDescent="0.2">
      <c r="B766">
        <v>764</v>
      </c>
      <c r="C766">
        <v>856</v>
      </c>
      <c r="D766">
        <f t="shared" si="11"/>
        <v>1</v>
      </c>
    </row>
    <row r="767" spans="2:4" x14ac:dyDescent="0.2">
      <c r="B767">
        <v>765</v>
      </c>
      <c r="C767">
        <v>481</v>
      </c>
      <c r="D767">
        <f t="shared" si="11"/>
        <v>1</v>
      </c>
    </row>
    <row r="768" spans="2:4" x14ac:dyDescent="0.2">
      <c r="B768">
        <v>766</v>
      </c>
      <c r="C768">
        <v>592</v>
      </c>
      <c r="D768">
        <f t="shared" si="11"/>
        <v>1</v>
      </c>
    </row>
    <row r="769" spans="2:4" x14ac:dyDescent="0.2">
      <c r="B769">
        <v>767</v>
      </c>
      <c r="C769">
        <v>496</v>
      </c>
      <c r="D769">
        <f t="shared" si="11"/>
        <v>1</v>
      </c>
    </row>
    <row r="770" spans="2:4" x14ac:dyDescent="0.2">
      <c r="B770">
        <v>768</v>
      </c>
      <c r="C770">
        <v>423</v>
      </c>
      <c r="D770">
        <f t="shared" si="11"/>
        <v>0</v>
      </c>
    </row>
    <row r="771" spans="2:4" x14ac:dyDescent="0.2">
      <c r="B771">
        <v>769</v>
      </c>
      <c r="C771">
        <v>484</v>
      </c>
      <c r="D771">
        <f t="shared" si="11"/>
        <v>1</v>
      </c>
    </row>
    <row r="772" spans="2:4" x14ac:dyDescent="0.2">
      <c r="B772">
        <v>770</v>
      </c>
      <c r="C772">
        <v>841</v>
      </c>
      <c r="D772">
        <f t="shared" ref="D772:D835" si="12">IF(C772&lt;AVERAGE(C772:C2232), 0,1)</f>
        <v>1</v>
      </c>
    </row>
    <row r="773" spans="2:4" x14ac:dyDescent="0.2">
      <c r="B773">
        <v>771</v>
      </c>
      <c r="C773">
        <v>576</v>
      </c>
      <c r="D773">
        <f t="shared" si="12"/>
        <v>1</v>
      </c>
    </row>
    <row r="774" spans="2:4" x14ac:dyDescent="0.2">
      <c r="B774">
        <v>772</v>
      </c>
      <c r="C774">
        <v>396</v>
      </c>
      <c r="D774">
        <f t="shared" si="12"/>
        <v>0</v>
      </c>
    </row>
    <row r="775" spans="2:4" x14ac:dyDescent="0.2">
      <c r="B775">
        <v>773</v>
      </c>
      <c r="C775">
        <v>672</v>
      </c>
      <c r="D775">
        <f t="shared" si="12"/>
        <v>1</v>
      </c>
    </row>
    <row r="776" spans="2:4" x14ac:dyDescent="0.2">
      <c r="B776">
        <v>774</v>
      </c>
      <c r="C776">
        <v>275</v>
      </c>
      <c r="D776">
        <f t="shared" si="12"/>
        <v>0</v>
      </c>
    </row>
    <row r="777" spans="2:4" x14ac:dyDescent="0.2">
      <c r="B777">
        <v>775</v>
      </c>
      <c r="C777">
        <v>895</v>
      </c>
      <c r="D777">
        <f t="shared" si="12"/>
        <v>1</v>
      </c>
    </row>
    <row r="778" spans="2:4" x14ac:dyDescent="0.2">
      <c r="B778">
        <v>776</v>
      </c>
      <c r="C778">
        <v>412</v>
      </c>
      <c r="D778">
        <f t="shared" si="12"/>
        <v>0</v>
      </c>
    </row>
    <row r="779" spans="2:4" x14ac:dyDescent="0.2">
      <c r="B779">
        <v>777</v>
      </c>
      <c r="C779">
        <v>865</v>
      </c>
      <c r="D779">
        <f t="shared" si="12"/>
        <v>1</v>
      </c>
    </row>
    <row r="780" spans="2:4" x14ac:dyDescent="0.2">
      <c r="B780">
        <v>778</v>
      </c>
      <c r="C780">
        <v>440</v>
      </c>
      <c r="D780">
        <f t="shared" si="12"/>
        <v>0</v>
      </c>
    </row>
    <row r="781" spans="2:4" x14ac:dyDescent="0.2">
      <c r="B781">
        <v>779</v>
      </c>
      <c r="C781">
        <v>630</v>
      </c>
      <c r="D781">
        <f t="shared" si="12"/>
        <v>1</v>
      </c>
    </row>
    <row r="782" spans="2:4" x14ac:dyDescent="0.2">
      <c r="B782">
        <v>780</v>
      </c>
      <c r="C782">
        <v>504</v>
      </c>
      <c r="D782">
        <f t="shared" si="12"/>
        <v>1</v>
      </c>
    </row>
    <row r="783" spans="2:4" x14ac:dyDescent="0.2">
      <c r="B783">
        <v>781</v>
      </c>
      <c r="C783">
        <v>402</v>
      </c>
      <c r="D783">
        <f t="shared" si="12"/>
        <v>0</v>
      </c>
    </row>
    <row r="784" spans="2:4" x14ac:dyDescent="0.2">
      <c r="B784">
        <v>782</v>
      </c>
      <c r="C784">
        <v>484</v>
      </c>
      <c r="D784">
        <f t="shared" si="12"/>
        <v>1</v>
      </c>
    </row>
    <row r="785" spans="2:4" x14ac:dyDescent="0.2">
      <c r="B785">
        <v>783</v>
      </c>
      <c r="C785">
        <v>605</v>
      </c>
      <c r="D785">
        <f t="shared" si="12"/>
        <v>1</v>
      </c>
    </row>
    <row r="786" spans="2:4" x14ac:dyDescent="0.2">
      <c r="B786">
        <v>784</v>
      </c>
      <c r="C786">
        <v>602</v>
      </c>
      <c r="D786">
        <f t="shared" si="12"/>
        <v>1</v>
      </c>
    </row>
    <row r="787" spans="2:4" x14ac:dyDescent="0.2">
      <c r="B787">
        <v>785</v>
      </c>
      <c r="C787">
        <v>0</v>
      </c>
      <c r="D787">
        <f t="shared" si="12"/>
        <v>0</v>
      </c>
    </row>
    <row r="788" spans="2:4" x14ac:dyDescent="0.2">
      <c r="B788">
        <v>786</v>
      </c>
      <c r="C788">
        <v>457</v>
      </c>
      <c r="D788">
        <f t="shared" si="12"/>
        <v>0</v>
      </c>
    </row>
    <row r="789" spans="2:4" x14ac:dyDescent="0.2">
      <c r="B789">
        <v>787</v>
      </c>
      <c r="C789">
        <v>416</v>
      </c>
      <c r="D789">
        <f t="shared" si="12"/>
        <v>0</v>
      </c>
    </row>
    <row r="790" spans="2:4" x14ac:dyDescent="0.2">
      <c r="B790">
        <v>788</v>
      </c>
      <c r="C790">
        <v>618</v>
      </c>
      <c r="D790">
        <f t="shared" si="12"/>
        <v>1</v>
      </c>
    </row>
    <row r="791" spans="2:4" x14ac:dyDescent="0.2">
      <c r="B791">
        <v>789</v>
      </c>
      <c r="C791">
        <v>281</v>
      </c>
      <c r="D791">
        <f t="shared" si="12"/>
        <v>0</v>
      </c>
    </row>
    <row r="792" spans="2:4" x14ac:dyDescent="0.2">
      <c r="B792">
        <v>790</v>
      </c>
      <c r="C792">
        <v>444</v>
      </c>
      <c r="D792">
        <f t="shared" si="12"/>
        <v>0</v>
      </c>
    </row>
    <row r="793" spans="2:4" x14ac:dyDescent="0.2">
      <c r="B793">
        <v>791</v>
      </c>
      <c r="C793">
        <v>397</v>
      </c>
      <c r="D793">
        <f t="shared" si="12"/>
        <v>0</v>
      </c>
    </row>
    <row r="794" spans="2:4" x14ac:dyDescent="0.2">
      <c r="B794">
        <v>792</v>
      </c>
      <c r="C794">
        <v>539</v>
      </c>
      <c r="D794">
        <f t="shared" si="12"/>
        <v>1</v>
      </c>
    </row>
    <row r="795" spans="2:4" x14ac:dyDescent="0.2">
      <c r="B795">
        <v>793</v>
      </c>
      <c r="C795">
        <v>455</v>
      </c>
      <c r="D795">
        <f t="shared" si="12"/>
        <v>0</v>
      </c>
    </row>
    <row r="796" spans="2:4" x14ac:dyDescent="0.2">
      <c r="B796">
        <v>794</v>
      </c>
      <c r="C796">
        <v>474</v>
      </c>
      <c r="D796">
        <f t="shared" si="12"/>
        <v>0</v>
      </c>
    </row>
    <row r="797" spans="2:4" x14ac:dyDescent="0.2">
      <c r="B797">
        <v>795</v>
      </c>
      <c r="C797">
        <v>409</v>
      </c>
      <c r="D797">
        <f t="shared" si="12"/>
        <v>0</v>
      </c>
    </row>
    <row r="798" spans="2:4" x14ac:dyDescent="0.2">
      <c r="B798">
        <v>796</v>
      </c>
      <c r="C798">
        <v>476</v>
      </c>
      <c r="D798">
        <f t="shared" si="12"/>
        <v>1</v>
      </c>
    </row>
    <row r="799" spans="2:4" x14ac:dyDescent="0.2">
      <c r="B799">
        <v>797</v>
      </c>
      <c r="C799">
        <v>528</v>
      </c>
      <c r="D799">
        <f t="shared" si="12"/>
        <v>1</v>
      </c>
    </row>
    <row r="800" spans="2:4" x14ac:dyDescent="0.2">
      <c r="B800">
        <v>798</v>
      </c>
      <c r="C800">
        <v>240</v>
      </c>
      <c r="D800">
        <f t="shared" si="12"/>
        <v>0</v>
      </c>
    </row>
    <row r="801" spans="2:4" x14ac:dyDescent="0.2">
      <c r="B801">
        <v>799</v>
      </c>
      <c r="C801">
        <v>820</v>
      </c>
      <c r="D801">
        <f t="shared" si="12"/>
        <v>1</v>
      </c>
    </row>
    <row r="802" spans="2:4" x14ac:dyDescent="0.2">
      <c r="B802">
        <v>800</v>
      </c>
      <c r="C802">
        <v>240</v>
      </c>
      <c r="D802">
        <f t="shared" si="12"/>
        <v>0</v>
      </c>
    </row>
    <row r="803" spans="2:4" x14ac:dyDescent="0.2">
      <c r="B803">
        <v>801</v>
      </c>
      <c r="C803">
        <v>603</v>
      </c>
      <c r="D803">
        <f t="shared" si="12"/>
        <v>1</v>
      </c>
    </row>
    <row r="804" spans="2:4" x14ac:dyDescent="0.2">
      <c r="B804">
        <v>802</v>
      </c>
      <c r="C804">
        <v>440</v>
      </c>
      <c r="D804">
        <f t="shared" si="12"/>
        <v>0</v>
      </c>
    </row>
    <row r="805" spans="2:4" x14ac:dyDescent="0.2">
      <c r="B805">
        <v>803</v>
      </c>
      <c r="C805">
        <v>410</v>
      </c>
      <c r="D805">
        <f t="shared" si="12"/>
        <v>0</v>
      </c>
    </row>
    <row r="806" spans="2:4" x14ac:dyDescent="0.2">
      <c r="B806">
        <v>804</v>
      </c>
      <c r="C806">
        <v>1020</v>
      </c>
      <c r="D806">
        <f t="shared" si="12"/>
        <v>1</v>
      </c>
    </row>
    <row r="807" spans="2:4" x14ac:dyDescent="0.2">
      <c r="B807">
        <v>805</v>
      </c>
      <c r="C807">
        <v>286</v>
      </c>
      <c r="D807">
        <f t="shared" si="12"/>
        <v>0</v>
      </c>
    </row>
    <row r="808" spans="2:4" x14ac:dyDescent="0.2">
      <c r="B808">
        <v>806</v>
      </c>
      <c r="C808">
        <v>554</v>
      </c>
      <c r="D808">
        <f t="shared" si="12"/>
        <v>1</v>
      </c>
    </row>
    <row r="809" spans="2:4" x14ac:dyDescent="0.2">
      <c r="B809">
        <v>807</v>
      </c>
      <c r="C809">
        <v>384</v>
      </c>
      <c r="D809">
        <f t="shared" si="12"/>
        <v>0</v>
      </c>
    </row>
    <row r="810" spans="2:4" x14ac:dyDescent="0.2">
      <c r="B810">
        <v>808</v>
      </c>
      <c r="C810">
        <v>528</v>
      </c>
      <c r="D810">
        <f t="shared" si="12"/>
        <v>1</v>
      </c>
    </row>
    <row r="811" spans="2:4" x14ac:dyDescent="0.2">
      <c r="B811">
        <v>809</v>
      </c>
      <c r="C811">
        <v>484</v>
      </c>
      <c r="D811">
        <f t="shared" si="12"/>
        <v>1</v>
      </c>
    </row>
    <row r="812" spans="2:4" x14ac:dyDescent="0.2">
      <c r="B812">
        <v>810</v>
      </c>
      <c r="C812">
        <v>360</v>
      </c>
      <c r="D812">
        <f t="shared" si="12"/>
        <v>0</v>
      </c>
    </row>
    <row r="813" spans="2:4" x14ac:dyDescent="0.2">
      <c r="B813">
        <v>811</v>
      </c>
      <c r="C813">
        <v>484</v>
      </c>
      <c r="D813">
        <f t="shared" si="12"/>
        <v>1</v>
      </c>
    </row>
    <row r="814" spans="2:4" x14ac:dyDescent="0.2">
      <c r="B814">
        <v>812</v>
      </c>
      <c r="C814">
        <v>420</v>
      </c>
      <c r="D814">
        <f t="shared" si="12"/>
        <v>0</v>
      </c>
    </row>
    <row r="815" spans="2:4" x14ac:dyDescent="0.2">
      <c r="B815">
        <v>813</v>
      </c>
      <c r="C815">
        <v>504</v>
      </c>
      <c r="D815">
        <f t="shared" si="12"/>
        <v>1</v>
      </c>
    </row>
    <row r="816" spans="2:4" x14ac:dyDescent="0.2">
      <c r="B816">
        <v>814</v>
      </c>
      <c r="C816">
        <v>301</v>
      </c>
      <c r="D816">
        <f t="shared" si="12"/>
        <v>0</v>
      </c>
    </row>
    <row r="817" spans="2:4" x14ac:dyDescent="0.2">
      <c r="B817">
        <v>815</v>
      </c>
      <c r="C817">
        <v>280</v>
      </c>
      <c r="D817">
        <f t="shared" si="12"/>
        <v>0</v>
      </c>
    </row>
    <row r="818" spans="2:4" x14ac:dyDescent="0.2">
      <c r="B818">
        <v>816</v>
      </c>
      <c r="C818">
        <v>598</v>
      </c>
      <c r="D818">
        <f t="shared" si="12"/>
        <v>1</v>
      </c>
    </row>
    <row r="819" spans="2:4" x14ac:dyDescent="0.2">
      <c r="B819">
        <v>817</v>
      </c>
      <c r="C819">
        <v>275</v>
      </c>
      <c r="D819">
        <f t="shared" si="12"/>
        <v>0</v>
      </c>
    </row>
    <row r="820" spans="2:4" x14ac:dyDescent="0.2">
      <c r="B820">
        <v>818</v>
      </c>
      <c r="C820">
        <v>857</v>
      </c>
      <c r="D820">
        <f t="shared" si="12"/>
        <v>1</v>
      </c>
    </row>
    <row r="821" spans="2:4" x14ac:dyDescent="0.2">
      <c r="B821">
        <v>819</v>
      </c>
      <c r="C821">
        <v>440</v>
      </c>
      <c r="D821">
        <f t="shared" si="12"/>
        <v>0</v>
      </c>
    </row>
    <row r="822" spans="2:4" x14ac:dyDescent="0.2">
      <c r="B822">
        <v>820</v>
      </c>
      <c r="C822">
        <v>484</v>
      </c>
      <c r="D822">
        <f t="shared" si="12"/>
        <v>1</v>
      </c>
    </row>
    <row r="823" spans="2:4" x14ac:dyDescent="0.2">
      <c r="B823">
        <v>821</v>
      </c>
      <c r="C823">
        <v>595</v>
      </c>
      <c r="D823">
        <f t="shared" si="12"/>
        <v>1</v>
      </c>
    </row>
    <row r="824" spans="2:4" x14ac:dyDescent="0.2">
      <c r="B824">
        <v>822</v>
      </c>
      <c r="C824">
        <v>576</v>
      </c>
      <c r="D824">
        <f t="shared" si="12"/>
        <v>1</v>
      </c>
    </row>
    <row r="825" spans="2:4" x14ac:dyDescent="0.2">
      <c r="B825">
        <v>823</v>
      </c>
      <c r="C825">
        <v>433</v>
      </c>
      <c r="D825">
        <f t="shared" si="12"/>
        <v>0</v>
      </c>
    </row>
    <row r="826" spans="2:4" x14ac:dyDescent="0.2">
      <c r="B826">
        <v>824</v>
      </c>
      <c r="C826">
        <v>240</v>
      </c>
      <c r="D826">
        <f t="shared" si="12"/>
        <v>0</v>
      </c>
    </row>
    <row r="827" spans="2:4" x14ac:dyDescent="0.2">
      <c r="B827">
        <v>825</v>
      </c>
      <c r="C827">
        <v>776</v>
      </c>
      <c r="D827">
        <f t="shared" si="12"/>
        <v>1</v>
      </c>
    </row>
    <row r="828" spans="2:4" x14ac:dyDescent="0.2">
      <c r="B828">
        <v>826</v>
      </c>
      <c r="C828">
        <v>1220</v>
      </c>
      <c r="D828">
        <f t="shared" si="12"/>
        <v>1</v>
      </c>
    </row>
    <row r="829" spans="2:4" x14ac:dyDescent="0.2">
      <c r="B829">
        <v>827</v>
      </c>
      <c r="C829">
        <v>0</v>
      </c>
      <c r="D829">
        <f t="shared" si="12"/>
        <v>0</v>
      </c>
    </row>
    <row r="830" spans="2:4" x14ac:dyDescent="0.2">
      <c r="B830">
        <v>828</v>
      </c>
      <c r="C830">
        <v>527</v>
      </c>
      <c r="D830">
        <f t="shared" si="12"/>
        <v>1</v>
      </c>
    </row>
    <row r="831" spans="2:4" x14ac:dyDescent="0.2">
      <c r="B831">
        <v>829</v>
      </c>
      <c r="C831">
        <v>538</v>
      </c>
      <c r="D831">
        <f t="shared" si="12"/>
        <v>1</v>
      </c>
    </row>
    <row r="832" spans="2:4" x14ac:dyDescent="0.2">
      <c r="B832">
        <v>830</v>
      </c>
      <c r="C832">
        <v>480</v>
      </c>
      <c r="D832">
        <f t="shared" si="12"/>
        <v>1</v>
      </c>
    </row>
    <row r="833" spans="2:4" x14ac:dyDescent="0.2">
      <c r="B833">
        <v>831</v>
      </c>
      <c r="C833">
        <v>458</v>
      </c>
      <c r="D833">
        <f t="shared" si="12"/>
        <v>0</v>
      </c>
    </row>
    <row r="834" spans="2:4" x14ac:dyDescent="0.2">
      <c r="B834">
        <v>832</v>
      </c>
      <c r="C834">
        <v>480</v>
      </c>
      <c r="D834">
        <f t="shared" si="12"/>
        <v>1</v>
      </c>
    </row>
    <row r="835" spans="2:4" x14ac:dyDescent="0.2">
      <c r="B835">
        <v>833</v>
      </c>
      <c r="C835">
        <v>613</v>
      </c>
      <c r="D835">
        <f t="shared" si="12"/>
        <v>1</v>
      </c>
    </row>
    <row r="836" spans="2:4" x14ac:dyDescent="0.2">
      <c r="B836">
        <v>834</v>
      </c>
      <c r="C836">
        <v>472</v>
      </c>
      <c r="D836">
        <f t="shared" ref="D836:D899" si="13">IF(C836&lt;AVERAGE(C836:C2296), 0,1)</f>
        <v>0</v>
      </c>
    </row>
    <row r="837" spans="2:4" x14ac:dyDescent="0.2">
      <c r="B837">
        <v>835</v>
      </c>
      <c r="C837">
        <v>456</v>
      </c>
      <c r="D837">
        <f t="shared" si="13"/>
        <v>0</v>
      </c>
    </row>
    <row r="838" spans="2:4" x14ac:dyDescent="0.2">
      <c r="B838">
        <v>836</v>
      </c>
      <c r="C838">
        <v>436</v>
      </c>
      <c r="D838">
        <f t="shared" si="13"/>
        <v>0</v>
      </c>
    </row>
    <row r="839" spans="2:4" x14ac:dyDescent="0.2">
      <c r="B839">
        <v>837</v>
      </c>
      <c r="C839">
        <v>812</v>
      </c>
      <c r="D839">
        <f t="shared" si="13"/>
        <v>1</v>
      </c>
    </row>
    <row r="840" spans="2:4" x14ac:dyDescent="0.2">
      <c r="B840">
        <v>838</v>
      </c>
      <c r="C840">
        <v>264</v>
      </c>
      <c r="D840">
        <f t="shared" si="13"/>
        <v>0</v>
      </c>
    </row>
    <row r="841" spans="2:4" x14ac:dyDescent="0.2">
      <c r="B841">
        <v>839</v>
      </c>
      <c r="C841">
        <v>352</v>
      </c>
      <c r="D841">
        <f t="shared" si="13"/>
        <v>0</v>
      </c>
    </row>
    <row r="842" spans="2:4" x14ac:dyDescent="0.2">
      <c r="B842">
        <v>840</v>
      </c>
      <c r="C842">
        <v>240</v>
      </c>
      <c r="D842">
        <f t="shared" si="13"/>
        <v>0</v>
      </c>
    </row>
    <row r="843" spans="2:4" x14ac:dyDescent="0.2">
      <c r="B843">
        <v>841</v>
      </c>
      <c r="C843">
        <v>400</v>
      </c>
      <c r="D843">
        <f t="shared" si="13"/>
        <v>0</v>
      </c>
    </row>
    <row r="844" spans="2:4" x14ac:dyDescent="0.2">
      <c r="B844">
        <v>842</v>
      </c>
      <c r="C844">
        <v>686</v>
      </c>
      <c r="D844">
        <f t="shared" si="13"/>
        <v>1</v>
      </c>
    </row>
    <row r="845" spans="2:4" x14ac:dyDescent="0.2">
      <c r="B845">
        <v>843</v>
      </c>
      <c r="C845">
        <v>490</v>
      </c>
      <c r="D845">
        <f t="shared" si="13"/>
        <v>1</v>
      </c>
    </row>
    <row r="846" spans="2:4" x14ac:dyDescent="0.2">
      <c r="B846">
        <v>844</v>
      </c>
      <c r="C846">
        <v>0</v>
      </c>
      <c r="D846">
        <f t="shared" si="13"/>
        <v>0</v>
      </c>
    </row>
    <row r="847" spans="2:4" x14ac:dyDescent="0.2">
      <c r="B847">
        <v>845</v>
      </c>
      <c r="C847">
        <v>720</v>
      </c>
      <c r="D847">
        <f t="shared" si="13"/>
        <v>1</v>
      </c>
    </row>
    <row r="848" spans="2:4" x14ac:dyDescent="0.2">
      <c r="B848">
        <v>846</v>
      </c>
      <c r="C848">
        <v>611</v>
      </c>
      <c r="D848">
        <f t="shared" si="13"/>
        <v>1</v>
      </c>
    </row>
    <row r="849" spans="2:4" x14ac:dyDescent="0.2">
      <c r="B849">
        <v>847</v>
      </c>
      <c r="C849">
        <v>425</v>
      </c>
      <c r="D849">
        <f t="shared" si="13"/>
        <v>0</v>
      </c>
    </row>
    <row r="850" spans="2:4" x14ac:dyDescent="0.2">
      <c r="B850">
        <v>848</v>
      </c>
      <c r="C850">
        <v>338</v>
      </c>
      <c r="D850">
        <f t="shared" si="13"/>
        <v>0</v>
      </c>
    </row>
    <row r="851" spans="2:4" x14ac:dyDescent="0.2">
      <c r="B851">
        <v>849</v>
      </c>
      <c r="C851">
        <v>360</v>
      </c>
      <c r="D851">
        <f t="shared" si="13"/>
        <v>0</v>
      </c>
    </row>
    <row r="852" spans="2:4" x14ac:dyDescent="0.2">
      <c r="B852">
        <v>850</v>
      </c>
      <c r="C852">
        <v>512</v>
      </c>
      <c r="D852">
        <f t="shared" si="13"/>
        <v>1</v>
      </c>
    </row>
    <row r="853" spans="2:4" x14ac:dyDescent="0.2">
      <c r="B853">
        <v>851</v>
      </c>
      <c r="C853">
        <v>420</v>
      </c>
      <c r="D853">
        <f t="shared" si="13"/>
        <v>0</v>
      </c>
    </row>
    <row r="854" spans="2:4" x14ac:dyDescent="0.2">
      <c r="B854">
        <v>852</v>
      </c>
      <c r="C854">
        <v>400</v>
      </c>
      <c r="D854">
        <f t="shared" si="13"/>
        <v>0</v>
      </c>
    </row>
    <row r="855" spans="2:4" x14ac:dyDescent="0.2">
      <c r="B855">
        <v>853</v>
      </c>
      <c r="C855">
        <v>240</v>
      </c>
      <c r="D855">
        <f t="shared" si="13"/>
        <v>0</v>
      </c>
    </row>
    <row r="856" spans="2:4" x14ac:dyDescent="0.2">
      <c r="B856">
        <v>854</v>
      </c>
      <c r="C856">
        <v>645</v>
      </c>
      <c r="D856">
        <f t="shared" si="13"/>
        <v>1</v>
      </c>
    </row>
    <row r="857" spans="2:4" x14ac:dyDescent="0.2">
      <c r="B857">
        <v>855</v>
      </c>
      <c r="C857">
        <v>454</v>
      </c>
      <c r="D857">
        <f t="shared" si="13"/>
        <v>0</v>
      </c>
    </row>
    <row r="858" spans="2:4" x14ac:dyDescent="0.2">
      <c r="B858">
        <v>856</v>
      </c>
      <c r="C858">
        <v>260</v>
      </c>
      <c r="D858">
        <f t="shared" si="13"/>
        <v>0</v>
      </c>
    </row>
    <row r="859" spans="2:4" x14ac:dyDescent="0.2">
      <c r="B859">
        <v>857</v>
      </c>
      <c r="C859">
        <v>576</v>
      </c>
      <c r="D859">
        <f t="shared" si="13"/>
        <v>1</v>
      </c>
    </row>
    <row r="860" spans="2:4" x14ac:dyDescent="0.2">
      <c r="B860">
        <v>858</v>
      </c>
      <c r="C860">
        <v>343</v>
      </c>
      <c r="D860">
        <f t="shared" si="13"/>
        <v>0</v>
      </c>
    </row>
    <row r="861" spans="2:4" x14ac:dyDescent="0.2">
      <c r="B861">
        <v>859</v>
      </c>
      <c r="C861">
        <v>479</v>
      </c>
      <c r="D861">
        <f t="shared" si="13"/>
        <v>1</v>
      </c>
    </row>
    <row r="862" spans="2:4" x14ac:dyDescent="0.2">
      <c r="B862">
        <v>860</v>
      </c>
      <c r="C862">
        <v>619</v>
      </c>
      <c r="D862">
        <f t="shared" si="13"/>
        <v>1</v>
      </c>
    </row>
    <row r="863" spans="2:4" x14ac:dyDescent="0.2">
      <c r="B863">
        <v>861</v>
      </c>
      <c r="C863">
        <v>216</v>
      </c>
      <c r="D863">
        <f t="shared" si="13"/>
        <v>0</v>
      </c>
    </row>
    <row r="864" spans="2:4" x14ac:dyDescent="0.2">
      <c r="B864">
        <v>862</v>
      </c>
      <c r="C864">
        <v>504</v>
      </c>
      <c r="D864">
        <f t="shared" si="13"/>
        <v>1</v>
      </c>
    </row>
    <row r="865" spans="2:4" x14ac:dyDescent="0.2">
      <c r="B865">
        <v>863</v>
      </c>
      <c r="C865">
        <v>480</v>
      </c>
      <c r="D865">
        <f t="shared" si="13"/>
        <v>1</v>
      </c>
    </row>
    <row r="866" spans="2:4" x14ac:dyDescent="0.2">
      <c r="B866">
        <v>864</v>
      </c>
      <c r="C866">
        <v>672</v>
      </c>
      <c r="D866">
        <f t="shared" si="13"/>
        <v>1</v>
      </c>
    </row>
    <row r="867" spans="2:4" x14ac:dyDescent="0.2">
      <c r="B867">
        <v>865</v>
      </c>
      <c r="C867">
        <v>529</v>
      </c>
      <c r="D867">
        <f t="shared" si="13"/>
        <v>1</v>
      </c>
    </row>
    <row r="868" spans="2:4" x14ac:dyDescent="0.2">
      <c r="B868">
        <v>866</v>
      </c>
      <c r="C868">
        <v>902</v>
      </c>
      <c r="D868">
        <f t="shared" si="13"/>
        <v>1</v>
      </c>
    </row>
    <row r="869" spans="2:4" x14ac:dyDescent="0.2">
      <c r="B869">
        <v>867</v>
      </c>
      <c r="C869">
        <v>870</v>
      </c>
      <c r="D869">
        <f t="shared" si="13"/>
        <v>1</v>
      </c>
    </row>
    <row r="870" spans="2:4" x14ac:dyDescent="0.2">
      <c r="B870">
        <v>868</v>
      </c>
      <c r="C870">
        <v>544</v>
      </c>
      <c r="D870">
        <f t="shared" si="13"/>
        <v>1</v>
      </c>
    </row>
    <row r="871" spans="2:4" x14ac:dyDescent="0.2">
      <c r="B871">
        <v>869</v>
      </c>
      <c r="C871">
        <v>672</v>
      </c>
      <c r="D871">
        <f t="shared" si="13"/>
        <v>1</v>
      </c>
    </row>
    <row r="872" spans="2:4" x14ac:dyDescent="0.2">
      <c r="B872">
        <v>870</v>
      </c>
      <c r="C872">
        <v>574</v>
      </c>
      <c r="D872">
        <f t="shared" si="13"/>
        <v>1</v>
      </c>
    </row>
    <row r="873" spans="2:4" x14ac:dyDescent="0.2">
      <c r="B873">
        <v>871</v>
      </c>
      <c r="C873">
        <v>308</v>
      </c>
      <c r="D873">
        <f t="shared" si="13"/>
        <v>0</v>
      </c>
    </row>
    <row r="874" spans="2:4" x14ac:dyDescent="0.2">
      <c r="B874">
        <v>872</v>
      </c>
      <c r="C874">
        <v>523</v>
      </c>
      <c r="D874">
        <f t="shared" si="13"/>
        <v>1</v>
      </c>
    </row>
    <row r="875" spans="2:4" x14ac:dyDescent="0.2">
      <c r="B875">
        <v>873</v>
      </c>
      <c r="C875">
        <v>414</v>
      </c>
      <c r="D875">
        <f t="shared" si="13"/>
        <v>0</v>
      </c>
    </row>
    <row r="876" spans="2:4" x14ac:dyDescent="0.2">
      <c r="B876">
        <v>874</v>
      </c>
      <c r="C876">
        <v>288</v>
      </c>
      <c r="D876">
        <f t="shared" si="13"/>
        <v>0</v>
      </c>
    </row>
    <row r="877" spans="2:4" x14ac:dyDescent="0.2">
      <c r="B877">
        <v>875</v>
      </c>
      <c r="C877">
        <v>200</v>
      </c>
      <c r="D877">
        <f t="shared" si="13"/>
        <v>0</v>
      </c>
    </row>
    <row r="878" spans="2:4" x14ac:dyDescent="0.2">
      <c r="B878">
        <v>876</v>
      </c>
      <c r="C878">
        <v>550</v>
      </c>
      <c r="D878">
        <f t="shared" si="13"/>
        <v>1</v>
      </c>
    </row>
    <row r="879" spans="2:4" x14ac:dyDescent="0.2">
      <c r="B879">
        <v>877</v>
      </c>
      <c r="C879">
        <v>648</v>
      </c>
      <c r="D879">
        <f t="shared" si="13"/>
        <v>1</v>
      </c>
    </row>
    <row r="880" spans="2:4" x14ac:dyDescent="0.2">
      <c r="B880">
        <v>878</v>
      </c>
      <c r="C880">
        <v>738</v>
      </c>
      <c r="D880">
        <f t="shared" si="13"/>
        <v>1</v>
      </c>
    </row>
    <row r="881" spans="2:4" x14ac:dyDescent="0.2">
      <c r="B881">
        <v>879</v>
      </c>
      <c r="C881">
        <v>576</v>
      </c>
      <c r="D881">
        <f t="shared" si="13"/>
        <v>1</v>
      </c>
    </row>
    <row r="882" spans="2:4" x14ac:dyDescent="0.2">
      <c r="B882">
        <v>880</v>
      </c>
      <c r="C882">
        <v>336</v>
      </c>
      <c r="D882">
        <f t="shared" si="13"/>
        <v>0</v>
      </c>
    </row>
    <row r="883" spans="2:4" x14ac:dyDescent="0.2">
      <c r="B883">
        <v>881</v>
      </c>
      <c r="C883">
        <v>450</v>
      </c>
      <c r="D883">
        <f t="shared" si="13"/>
        <v>0</v>
      </c>
    </row>
    <row r="884" spans="2:4" x14ac:dyDescent="0.2">
      <c r="B884">
        <v>882</v>
      </c>
      <c r="C884">
        <v>400</v>
      </c>
      <c r="D884">
        <f t="shared" si="13"/>
        <v>0</v>
      </c>
    </row>
    <row r="885" spans="2:4" x14ac:dyDescent="0.2">
      <c r="B885">
        <v>883</v>
      </c>
      <c r="C885">
        <v>389</v>
      </c>
      <c r="D885">
        <f t="shared" si="13"/>
        <v>0</v>
      </c>
    </row>
    <row r="886" spans="2:4" x14ac:dyDescent="0.2">
      <c r="B886">
        <v>884</v>
      </c>
      <c r="C886">
        <v>440</v>
      </c>
      <c r="D886">
        <f t="shared" si="13"/>
        <v>0</v>
      </c>
    </row>
    <row r="887" spans="2:4" x14ac:dyDescent="0.2">
      <c r="B887">
        <v>885</v>
      </c>
      <c r="C887">
        <v>288</v>
      </c>
      <c r="D887">
        <f t="shared" si="13"/>
        <v>0</v>
      </c>
    </row>
    <row r="888" spans="2:4" x14ac:dyDescent="0.2">
      <c r="B888">
        <v>886</v>
      </c>
      <c r="C888">
        <v>506</v>
      </c>
      <c r="D888">
        <f t="shared" si="13"/>
        <v>1</v>
      </c>
    </row>
    <row r="889" spans="2:4" x14ac:dyDescent="0.2">
      <c r="B889">
        <v>887</v>
      </c>
      <c r="C889">
        <v>588</v>
      </c>
      <c r="D889">
        <f t="shared" si="13"/>
        <v>1</v>
      </c>
    </row>
    <row r="890" spans="2:4" x14ac:dyDescent="0.2">
      <c r="B890">
        <v>888</v>
      </c>
      <c r="C890">
        <v>300</v>
      </c>
      <c r="D890">
        <f t="shared" si="13"/>
        <v>0</v>
      </c>
    </row>
    <row r="891" spans="2:4" x14ac:dyDescent="0.2">
      <c r="B891">
        <v>889</v>
      </c>
      <c r="C891">
        <v>621</v>
      </c>
      <c r="D891">
        <f t="shared" si="13"/>
        <v>1</v>
      </c>
    </row>
    <row r="892" spans="2:4" x14ac:dyDescent="0.2">
      <c r="B892">
        <v>890</v>
      </c>
      <c r="C892">
        <v>505</v>
      </c>
      <c r="D892">
        <f t="shared" si="13"/>
        <v>1</v>
      </c>
    </row>
    <row r="893" spans="2:4" x14ac:dyDescent="0.2">
      <c r="B893">
        <v>891</v>
      </c>
      <c r="C893">
        <v>576</v>
      </c>
      <c r="D893">
        <f t="shared" si="13"/>
        <v>1</v>
      </c>
    </row>
    <row r="894" spans="2:4" x14ac:dyDescent="0.2">
      <c r="B894">
        <v>892</v>
      </c>
      <c r="C894">
        <v>440</v>
      </c>
      <c r="D894">
        <f t="shared" si="13"/>
        <v>0</v>
      </c>
    </row>
    <row r="895" spans="2:4" x14ac:dyDescent="0.2">
      <c r="B895">
        <v>893</v>
      </c>
      <c r="C895">
        <v>264</v>
      </c>
      <c r="D895">
        <f t="shared" si="13"/>
        <v>0</v>
      </c>
    </row>
    <row r="896" spans="2:4" x14ac:dyDescent="0.2">
      <c r="B896">
        <v>894</v>
      </c>
      <c r="C896">
        <v>354</v>
      </c>
      <c r="D896">
        <f t="shared" si="13"/>
        <v>0</v>
      </c>
    </row>
    <row r="897" spans="2:4" x14ac:dyDescent="0.2">
      <c r="B897">
        <v>895</v>
      </c>
      <c r="C897">
        <v>400</v>
      </c>
      <c r="D897">
        <f t="shared" si="13"/>
        <v>0</v>
      </c>
    </row>
    <row r="898" spans="2:4" x14ac:dyDescent="0.2">
      <c r="B898">
        <v>896</v>
      </c>
      <c r="C898">
        <v>483</v>
      </c>
      <c r="D898">
        <f t="shared" si="13"/>
        <v>1</v>
      </c>
    </row>
    <row r="899" spans="2:4" x14ac:dyDescent="0.2">
      <c r="B899">
        <v>897</v>
      </c>
      <c r="C899">
        <v>327</v>
      </c>
      <c r="D899">
        <f t="shared" si="13"/>
        <v>0</v>
      </c>
    </row>
    <row r="900" spans="2:4" x14ac:dyDescent="0.2">
      <c r="B900">
        <v>898</v>
      </c>
      <c r="C900">
        <v>528</v>
      </c>
      <c r="D900">
        <f t="shared" ref="D900:D963" si="14">IF(C900&lt;AVERAGE(C900:C2360), 0,1)</f>
        <v>1</v>
      </c>
    </row>
    <row r="901" spans="2:4" x14ac:dyDescent="0.2">
      <c r="B901">
        <v>899</v>
      </c>
      <c r="C901">
        <v>820</v>
      </c>
      <c r="D901">
        <f t="shared" si="14"/>
        <v>1</v>
      </c>
    </row>
    <row r="902" spans="2:4" x14ac:dyDescent="0.2">
      <c r="B902">
        <v>900</v>
      </c>
      <c r="C902">
        <v>288</v>
      </c>
      <c r="D902">
        <f t="shared" si="14"/>
        <v>0</v>
      </c>
    </row>
    <row r="903" spans="2:4" x14ac:dyDescent="0.2">
      <c r="B903">
        <v>901</v>
      </c>
      <c r="C903">
        <v>684</v>
      </c>
      <c r="D903">
        <f t="shared" si="14"/>
        <v>1</v>
      </c>
    </row>
    <row r="904" spans="2:4" x14ac:dyDescent="0.2">
      <c r="B904">
        <v>902</v>
      </c>
      <c r="C904">
        <v>756</v>
      </c>
      <c r="D904">
        <f t="shared" si="14"/>
        <v>1</v>
      </c>
    </row>
    <row r="905" spans="2:4" x14ac:dyDescent="0.2">
      <c r="B905">
        <v>903</v>
      </c>
      <c r="C905">
        <v>393</v>
      </c>
      <c r="D905">
        <f t="shared" si="14"/>
        <v>0</v>
      </c>
    </row>
    <row r="906" spans="2:4" x14ac:dyDescent="0.2">
      <c r="B906">
        <v>904</v>
      </c>
      <c r="C906">
        <v>690</v>
      </c>
      <c r="D906">
        <f t="shared" si="14"/>
        <v>1</v>
      </c>
    </row>
    <row r="907" spans="2:4" x14ac:dyDescent="0.2">
      <c r="B907">
        <v>905</v>
      </c>
      <c r="C907">
        <v>288</v>
      </c>
      <c r="D907">
        <f t="shared" si="14"/>
        <v>0</v>
      </c>
    </row>
    <row r="908" spans="2:4" x14ac:dyDescent="0.2">
      <c r="B908">
        <v>906</v>
      </c>
      <c r="C908">
        <v>280</v>
      </c>
      <c r="D908">
        <f t="shared" si="14"/>
        <v>0</v>
      </c>
    </row>
    <row r="909" spans="2:4" x14ac:dyDescent="0.2">
      <c r="B909">
        <v>907</v>
      </c>
      <c r="C909">
        <v>865</v>
      </c>
      <c r="D909">
        <f t="shared" si="14"/>
        <v>1</v>
      </c>
    </row>
    <row r="910" spans="2:4" x14ac:dyDescent="0.2">
      <c r="B910">
        <v>908</v>
      </c>
      <c r="C910">
        <v>180</v>
      </c>
      <c r="D910">
        <f t="shared" si="14"/>
        <v>0</v>
      </c>
    </row>
    <row r="911" spans="2:4" x14ac:dyDescent="0.2">
      <c r="B911">
        <v>909</v>
      </c>
      <c r="C911">
        <v>484</v>
      </c>
      <c r="D911">
        <f t="shared" si="14"/>
        <v>1</v>
      </c>
    </row>
    <row r="912" spans="2:4" x14ac:dyDescent="0.2">
      <c r="B912">
        <v>910</v>
      </c>
      <c r="C912">
        <v>390</v>
      </c>
      <c r="D912">
        <f t="shared" si="14"/>
        <v>0</v>
      </c>
    </row>
    <row r="913" spans="2:4" x14ac:dyDescent="0.2">
      <c r="B913">
        <v>911</v>
      </c>
      <c r="C913">
        <v>480</v>
      </c>
      <c r="D913">
        <f t="shared" si="14"/>
        <v>1</v>
      </c>
    </row>
    <row r="914" spans="2:4" x14ac:dyDescent="0.2">
      <c r="B914">
        <v>912</v>
      </c>
      <c r="C914">
        <v>252</v>
      </c>
      <c r="D914">
        <f t="shared" si="14"/>
        <v>0</v>
      </c>
    </row>
    <row r="915" spans="2:4" x14ac:dyDescent="0.2">
      <c r="B915">
        <v>913</v>
      </c>
      <c r="C915">
        <v>450</v>
      </c>
      <c r="D915">
        <f t="shared" si="14"/>
        <v>0</v>
      </c>
    </row>
    <row r="916" spans="2:4" x14ac:dyDescent="0.2">
      <c r="B916">
        <v>914</v>
      </c>
      <c r="C916">
        <v>871</v>
      </c>
      <c r="D916">
        <f t="shared" si="14"/>
        <v>1</v>
      </c>
    </row>
    <row r="917" spans="2:4" x14ac:dyDescent="0.2">
      <c r="B917">
        <v>915</v>
      </c>
      <c r="C917">
        <v>528</v>
      </c>
      <c r="D917">
        <f t="shared" si="14"/>
        <v>1</v>
      </c>
    </row>
    <row r="918" spans="2:4" x14ac:dyDescent="0.2">
      <c r="B918">
        <v>916</v>
      </c>
      <c r="C918">
        <v>286</v>
      </c>
      <c r="D918">
        <f t="shared" si="14"/>
        <v>0</v>
      </c>
    </row>
    <row r="919" spans="2:4" x14ac:dyDescent="0.2">
      <c r="B919">
        <v>917</v>
      </c>
      <c r="C919">
        <v>308</v>
      </c>
      <c r="D919">
        <f t="shared" si="14"/>
        <v>0</v>
      </c>
    </row>
    <row r="920" spans="2:4" x14ac:dyDescent="0.2">
      <c r="B920">
        <v>918</v>
      </c>
      <c r="C920">
        <v>284</v>
      </c>
      <c r="D920">
        <f t="shared" si="14"/>
        <v>0</v>
      </c>
    </row>
    <row r="921" spans="2:4" x14ac:dyDescent="0.2">
      <c r="B921">
        <v>919</v>
      </c>
      <c r="C921">
        <v>833</v>
      </c>
      <c r="D921">
        <f t="shared" si="14"/>
        <v>1</v>
      </c>
    </row>
    <row r="922" spans="2:4" x14ac:dyDescent="0.2">
      <c r="B922">
        <v>920</v>
      </c>
      <c r="C922">
        <v>601</v>
      </c>
      <c r="D922">
        <f t="shared" si="14"/>
        <v>1</v>
      </c>
    </row>
    <row r="923" spans="2:4" x14ac:dyDescent="0.2">
      <c r="B923">
        <v>921</v>
      </c>
      <c r="C923">
        <v>471</v>
      </c>
      <c r="D923">
        <f t="shared" si="14"/>
        <v>0</v>
      </c>
    </row>
    <row r="924" spans="2:4" x14ac:dyDescent="0.2">
      <c r="B924">
        <v>922</v>
      </c>
      <c r="C924">
        <v>0</v>
      </c>
      <c r="D924">
        <f t="shared" si="14"/>
        <v>0</v>
      </c>
    </row>
    <row r="925" spans="2:4" x14ac:dyDescent="0.2">
      <c r="B925">
        <v>923</v>
      </c>
      <c r="C925">
        <v>397</v>
      </c>
      <c r="D925">
        <f t="shared" si="14"/>
        <v>0</v>
      </c>
    </row>
    <row r="926" spans="2:4" x14ac:dyDescent="0.2">
      <c r="B926">
        <v>924</v>
      </c>
      <c r="C926">
        <v>533</v>
      </c>
      <c r="D926">
        <f t="shared" si="14"/>
        <v>1</v>
      </c>
    </row>
    <row r="927" spans="2:4" x14ac:dyDescent="0.2">
      <c r="B927">
        <v>925</v>
      </c>
      <c r="C927">
        <v>612</v>
      </c>
      <c r="D927">
        <f t="shared" si="14"/>
        <v>1</v>
      </c>
    </row>
    <row r="928" spans="2:4" x14ac:dyDescent="0.2">
      <c r="B928">
        <v>926</v>
      </c>
      <c r="C928">
        <v>540</v>
      </c>
      <c r="D928">
        <f t="shared" si="14"/>
        <v>1</v>
      </c>
    </row>
    <row r="929" spans="2:4" x14ac:dyDescent="0.2">
      <c r="B929">
        <v>927</v>
      </c>
      <c r="C929">
        <v>656</v>
      </c>
      <c r="D929">
        <f t="shared" si="14"/>
        <v>1</v>
      </c>
    </row>
    <row r="930" spans="2:4" x14ac:dyDescent="0.2">
      <c r="B930">
        <v>928</v>
      </c>
      <c r="C930">
        <v>486</v>
      </c>
      <c r="D930">
        <f t="shared" si="14"/>
        <v>1</v>
      </c>
    </row>
    <row r="931" spans="2:4" x14ac:dyDescent="0.2">
      <c r="B931">
        <v>929</v>
      </c>
      <c r="C931">
        <v>522</v>
      </c>
      <c r="D931">
        <f t="shared" si="14"/>
        <v>1</v>
      </c>
    </row>
    <row r="932" spans="2:4" x14ac:dyDescent="0.2">
      <c r="B932">
        <v>930</v>
      </c>
      <c r="C932">
        <v>642</v>
      </c>
      <c r="D932">
        <f t="shared" si="14"/>
        <v>1</v>
      </c>
    </row>
    <row r="933" spans="2:4" x14ac:dyDescent="0.2">
      <c r="B933">
        <v>931</v>
      </c>
      <c r="C933">
        <v>610</v>
      </c>
      <c r="D933">
        <f t="shared" si="14"/>
        <v>1</v>
      </c>
    </row>
    <row r="934" spans="2:4" x14ac:dyDescent="0.2">
      <c r="B934">
        <v>932</v>
      </c>
      <c r="C934">
        <v>429</v>
      </c>
      <c r="D934">
        <f t="shared" si="14"/>
        <v>0</v>
      </c>
    </row>
    <row r="935" spans="2:4" x14ac:dyDescent="0.2">
      <c r="B935">
        <v>933</v>
      </c>
      <c r="C935">
        <v>788</v>
      </c>
      <c r="D935">
        <f t="shared" si="14"/>
        <v>1</v>
      </c>
    </row>
    <row r="936" spans="2:4" x14ac:dyDescent="0.2">
      <c r="B936">
        <v>934</v>
      </c>
      <c r="C936">
        <v>570</v>
      </c>
      <c r="D936">
        <f t="shared" si="14"/>
        <v>1</v>
      </c>
    </row>
    <row r="937" spans="2:4" x14ac:dyDescent="0.2">
      <c r="B937">
        <v>935</v>
      </c>
      <c r="C937">
        <v>505</v>
      </c>
      <c r="D937">
        <f t="shared" si="14"/>
        <v>1</v>
      </c>
    </row>
    <row r="938" spans="2:4" x14ac:dyDescent="0.2">
      <c r="B938">
        <v>936</v>
      </c>
      <c r="C938">
        <v>528</v>
      </c>
      <c r="D938">
        <f t="shared" si="14"/>
        <v>1</v>
      </c>
    </row>
    <row r="939" spans="2:4" x14ac:dyDescent="0.2">
      <c r="B939">
        <v>937</v>
      </c>
      <c r="C939">
        <v>555</v>
      </c>
      <c r="D939">
        <f t="shared" si="14"/>
        <v>1</v>
      </c>
    </row>
    <row r="940" spans="2:4" x14ac:dyDescent="0.2">
      <c r="B940">
        <v>938</v>
      </c>
      <c r="C940">
        <v>689</v>
      </c>
      <c r="D940">
        <f t="shared" si="14"/>
        <v>1</v>
      </c>
    </row>
    <row r="941" spans="2:4" x14ac:dyDescent="0.2">
      <c r="B941">
        <v>939</v>
      </c>
      <c r="C941">
        <v>868</v>
      </c>
      <c r="D941">
        <f t="shared" si="14"/>
        <v>1</v>
      </c>
    </row>
    <row r="942" spans="2:4" x14ac:dyDescent="0.2">
      <c r="B942">
        <v>940</v>
      </c>
      <c r="C942">
        <v>349</v>
      </c>
      <c r="D942">
        <f t="shared" si="14"/>
        <v>0</v>
      </c>
    </row>
    <row r="943" spans="2:4" x14ac:dyDescent="0.2">
      <c r="B943">
        <v>941</v>
      </c>
      <c r="C943">
        <v>574</v>
      </c>
      <c r="D943">
        <f t="shared" si="14"/>
        <v>1</v>
      </c>
    </row>
    <row r="944" spans="2:4" x14ac:dyDescent="0.2">
      <c r="B944">
        <v>942</v>
      </c>
      <c r="C944">
        <v>390</v>
      </c>
      <c r="D944">
        <f t="shared" si="14"/>
        <v>0</v>
      </c>
    </row>
    <row r="945" spans="2:4" x14ac:dyDescent="0.2">
      <c r="B945">
        <v>943</v>
      </c>
      <c r="C945">
        <v>0</v>
      </c>
      <c r="D945">
        <f t="shared" si="14"/>
        <v>0</v>
      </c>
    </row>
    <row r="946" spans="2:4" x14ac:dyDescent="0.2">
      <c r="B946">
        <v>944</v>
      </c>
      <c r="C946">
        <v>576</v>
      </c>
      <c r="D946">
        <f t="shared" si="14"/>
        <v>1</v>
      </c>
    </row>
    <row r="947" spans="2:4" x14ac:dyDescent="0.2">
      <c r="B947">
        <v>945</v>
      </c>
      <c r="C947">
        <v>525</v>
      </c>
      <c r="D947">
        <f t="shared" si="14"/>
        <v>1</v>
      </c>
    </row>
    <row r="948" spans="2:4" x14ac:dyDescent="0.2">
      <c r="B948">
        <v>946</v>
      </c>
      <c r="C948">
        <v>456</v>
      </c>
      <c r="D948">
        <f t="shared" si="14"/>
        <v>0</v>
      </c>
    </row>
    <row r="949" spans="2:4" x14ac:dyDescent="0.2">
      <c r="B949">
        <v>947</v>
      </c>
      <c r="C949">
        <v>796</v>
      </c>
      <c r="D949">
        <f t="shared" si="14"/>
        <v>1</v>
      </c>
    </row>
    <row r="950" spans="2:4" x14ac:dyDescent="0.2">
      <c r="B950">
        <v>948</v>
      </c>
      <c r="C950">
        <v>808</v>
      </c>
      <c r="D950">
        <f t="shared" si="14"/>
        <v>1</v>
      </c>
    </row>
    <row r="951" spans="2:4" x14ac:dyDescent="0.2">
      <c r="B951">
        <v>949</v>
      </c>
      <c r="C951">
        <v>474</v>
      </c>
      <c r="D951">
        <f t="shared" si="14"/>
        <v>1</v>
      </c>
    </row>
    <row r="952" spans="2:4" x14ac:dyDescent="0.2">
      <c r="B952">
        <v>950</v>
      </c>
      <c r="C952">
        <v>676</v>
      </c>
      <c r="D952">
        <f t="shared" si="14"/>
        <v>1</v>
      </c>
    </row>
    <row r="953" spans="2:4" x14ac:dyDescent="0.2">
      <c r="B953">
        <v>951</v>
      </c>
      <c r="C953">
        <v>720</v>
      </c>
      <c r="D953">
        <f t="shared" si="14"/>
        <v>1</v>
      </c>
    </row>
    <row r="954" spans="2:4" x14ac:dyDescent="0.2">
      <c r="B954">
        <v>952</v>
      </c>
      <c r="C954">
        <v>300</v>
      </c>
      <c r="D954">
        <f t="shared" si="14"/>
        <v>0</v>
      </c>
    </row>
    <row r="955" spans="2:4" x14ac:dyDescent="0.2">
      <c r="B955">
        <v>953</v>
      </c>
      <c r="C955">
        <v>396</v>
      </c>
      <c r="D955">
        <f t="shared" si="14"/>
        <v>0</v>
      </c>
    </row>
    <row r="956" spans="2:4" x14ac:dyDescent="0.2">
      <c r="B956">
        <v>954</v>
      </c>
      <c r="C956">
        <v>530</v>
      </c>
      <c r="D956">
        <f t="shared" si="14"/>
        <v>1</v>
      </c>
    </row>
    <row r="957" spans="2:4" x14ac:dyDescent="0.2">
      <c r="B957">
        <v>955</v>
      </c>
      <c r="C957">
        <v>0</v>
      </c>
      <c r="D957">
        <f t="shared" si="14"/>
        <v>0</v>
      </c>
    </row>
    <row r="958" spans="2:4" x14ac:dyDescent="0.2">
      <c r="B958">
        <v>956</v>
      </c>
      <c r="C958">
        <v>492</v>
      </c>
      <c r="D958">
        <f t="shared" si="14"/>
        <v>1</v>
      </c>
    </row>
    <row r="959" spans="2:4" x14ac:dyDescent="0.2">
      <c r="B959">
        <v>957</v>
      </c>
      <c r="C959">
        <v>462</v>
      </c>
      <c r="D959">
        <f t="shared" si="14"/>
        <v>0</v>
      </c>
    </row>
    <row r="960" spans="2:4" x14ac:dyDescent="0.2">
      <c r="B960">
        <v>958</v>
      </c>
      <c r="C960">
        <v>576</v>
      </c>
      <c r="D960">
        <f t="shared" si="14"/>
        <v>1</v>
      </c>
    </row>
    <row r="961" spans="2:4" x14ac:dyDescent="0.2">
      <c r="B961">
        <v>959</v>
      </c>
      <c r="C961">
        <v>531</v>
      </c>
      <c r="D961">
        <f t="shared" si="14"/>
        <v>1</v>
      </c>
    </row>
    <row r="962" spans="2:4" x14ac:dyDescent="0.2">
      <c r="B962">
        <v>960</v>
      </c>
      <c r="C962">
        <v>484</v>
      </c>
      <c r="D962">
        <f t="shared" si="14"/>
        <v>1</v>
      </c>
    </row>
    <row r="963" spans="2:4" x14ac:dyDescent="0.2">
      <c r="B963">
        <v>961</v>
      </c>
      <c r="C963">
        <v>0</v>
      </c>
      <c r="D963">
        <f t="shared" si="14"/>
        <v>0</v>
      </c>
    </row>
    <row r="964" spans="2:4" x14ac:dyDescent="0.2">
      <c r="B964">
        <v>962</v>
      </c>
      <c r="C964">
        <v>619</v>
      </c>
      <c r="D964">
        <f t="shared" ref="D964:D1027" si="15">IF(C964&lt;AVERAGE(C964:C2424), 0,1)</f>
        <v>1</v>
      </c>
    </row>
    <row r="965" spans="2:4" x14ac:dyDescent="0.2">
      <c r="B965">
        <v>963</v>
      </c>
      <c r="C965">
        <v>440</v>
      </c>
      <c r="D965">
        <f t="shared" si="15"/>
        <v>0</v>
      </c>
    </row>
    <row r="966" spans="2:4" x14ac:dyDescent="0.2">
      <c r="B966">
        <v>964</v>
      </c>
      <c r="C966">
        <v>702</v>
      </c>
      <c r="D966">
        <f t="shared" si="15"/>
        <v>1</v>
      </c>
    </row>
    <row r="967" spans="2:4" x14ac:dyDescent="0.2">
      <c r="B967">
        <v>965</v>
      </c>
      <c r="C967">
        <v>510</v>
      </c>
      <c r="D967">
        <f t="shared" si="15"/>
        <v>1</v>
      </c>
    </row>
    <row r="968" spans="2:4" x14ac:dyDescent="0.2">
      <c r="B968">
        <v>966</v>
      </c>
      <c r="C968">
        <v>393</v>
      </c>
      <c r="D968">
        <f t="shared" si="15"/>
        <v>0</v>
      </c>
    </row>
    <row r="969" spans="2:4" x14ac:dyDescent="0.2">
      <c r="B969">
        <v>967</v>
      </c>
      <c r="C969">
        <v>256</v>
      </c>
      <c r="D969">
        <f t="shared" si="15"/>
        <v>0</v>
      </c>
    </row>
    <row r="970" spans="2:4" x14ac:dyDescent="0.2">
      <c r="B970">
        <v>968</v>
      </c>
      <c r="C970">
        <v>260</v>
      </c>
      <c r="D970">
        <f t="shared" si="15"/>
        <v>0</v>
      </c>
    </row>
    <row r="971" spans="2:4" x14ac:dyDescent="0.2">
      <c r="B971">
        <v>969</v>
      </c>
      <c r="C971">
        <v>0</v>
      </c>
      <c r="D971">
        <f t="shared" si="15"/>
        <v>0</v>
      </c>
    </row>
    <row r="972" spans="2:4" x14ac:dyDescent="0.2">
      <c r="B972">
        <v>970</v>
      </c>
      <c r="C972">
        <v>264</v>
      </c>
      <c r="D972">
        <f t="shared" si="15"/>
        <v>0</v>
      </c>
    </row>
    <row r="973" spans="2:4" x14ac:dyDescent="0.2">
      <c r="B973">
        <v>971</v>
      </c>
      <c r="C973">
        <v>0</v>
      </c>
      <c r="D973">
        <f t="shared" si="15"/>
        <v>0</v>
      </c>
    </row>
    <row r="974" spans="2:4" x14ac:dyDescent="0.2">
      <c r="B974">
        <v>972</v>
      </c>
      <c r="C974">
        <v>474</v>
      </c>
      <c r="D974">
        <f t="shared" si="15"/>
        <v>1</v>
      </c>
    </row>
    <row r="975" spans="2:4" x14ac:dyDescent="0.2">
      <c r="B975">
        <v>973</v>
      </c>
      <c r="C975">
        <v>264</v>
      </c>
      <c r="D975">
        <f t="shared" si="15"/>
        <v>0</v>
      </c>
    </row>
    <row r="976" spans="2:4" x14ac:dyDescent="0.2">
      <c r="B976">
        <v>974</v>
      </c>
      <c r="C976">
        <v>480</v>
      </c>
      <c r="D976">
        <f t="shared" si="15"/>
        <v>1</v>
      </c>
    </row>
    <row r="977" spans="2:4" x14ac:dyDescent="0.2">
      <c r="B977">
        <v>975</v>
      </c>
      <c r="C977">
        <v>532</v>
      </c>
      <c r="D977">
        <f t="shared" si="15"/>
        <v>1</v>
      </c>
    </row>
    <row r="978" spans="2:4" x14ac:dyDescent="0.2">
      <c r="B978">
        <v>976</v>
      </c>
      <c r="C978">
        <v>490</v>
      </c>
      <c r="D978">
        <f t="shared" si="15"/>
        <v>1</v>
      </c>
    </row>
    <row r="979" spans="2:4" x14ac:dyDescent="0.2">
      <c r="B979">
        <v>977</v>
      </c>
      <c r="C979">
        <v>0</v>
      </c>
      <c r="D979">
        <f t="shared" si="15"/>
        <v>0</v>
      </c>
    </row>
    <row r="980" spans="2:4" x14ac:dyDescent="0.2">
      <c r="B980">
        <v>978</v>
      </c>
      <c r="C980">
        <v>569</v>
      </c>
      <c r="D980">
        <f t="shared" si="15"/>
        <v>1</v>
      </c>
    </row>
    <row r="981" spans="2:4" x14ac:dyDescent="0.2">
      <c r="B981">
        <v>979</v>
      </c>
      <c r="C981">
        <v>400</v>
      </c>
      <c r="D981">
        <f t="shared" si="15"/>
        <v>0</v>
      </c>
    </row>
    <row r="982" spans="2:4" x14ac:dyDescent="0.2">
      <c r="B982">
        <v>980</v>
      </c>
      <c r="C982">
        <v>480</v>
      </c>
      <c r="D982">
        <f t="shared" si="15"/>
        <v>1</v>
      </c>
    </row>
    <row r="983" spans="2:4" x14ac:dyDescent="0.2">
      <c r="B983">
        <v>981</v>
      </c>
      <c r="C983">
        <v>588</v>
      </c>
      <c r="D983">
        <f t="shared" si="15"/>
        <v>1</v>
      </c>
    </row>
    <row r="984" spans="2:4" x14ac:dyDescent="0.2">
      <c r="B984">
        <v>982</v>
      </c>
      <c r="C984">
        <v>676</v>
      </c>
      <c r="D984">
        <f t="shared" si="15"/>
        <v>1</v>
      </c>
    </row>
    <row r="985" spans="2:4" x14ac:dyDescent="0.2">
      <c r="B985">
        <v>983</v>
      </c>
      <c r="C985">
        <v>388</v>
      </c>
      <c r="D985">
        <f t="shared" si="15"/>
        <v>0</v>
      </c>
    </row>
    <row r="986" spans="2:4" x14ac:dyDescent="0.2">
      <c r="B986">
        <v>984</v>
      </c>
      <c r="C986">
        <v>779</v>
      </c>
      <c r="D986">
        <f t="shared" si="15"/>
        <v>1</v>
      </c>
    </row>
    <row r="987" spans="2:4" x14ac:dyDescent="0.2">
      <c r="B987">
        <v>985</v>
      </c>
      <c r="C987">
        <v>539</v>
      </c>
      <c r="D987">
        <f t="shared" si="15"/>
        <v>1</v>
      </c>
    </row>
    <row r="988" spans="2:4" x14ac:dyDescent="0.2">
      <c r="B988">
        <v>986</v>
      </c>
      <c r="C988">
        <v>240</v>
      </c>
      <c r="D988">
        <f t="shared" si="15"/>
        <v>0</v>
      </c>
    </row>
    <row r="989" spans="2:4" x14ac:dyDescent="0.2">
      <c r="B989">
        <v>987</v>
      </c>
      <c r="C989">
        <v>255</v>
      </c>
      <c r="D989">
        <f t="shared" si="15"/>
        <v>0</v>
      </c>
    </row>
    <row r="990" spans="2:4" x14ac:dyDescent="0.2">
      <c r="B990">
        <v>988</v>
      </c>
      <c r="C990">
        <v>606</v>
      </c>
      <c r="D990">
        <f t="shared" si="15"/>
        <v>1</v>
      </c>
    </row>
    <row r="991" spans="2:4" x14ac:dyDescent="0.2">
      <c r="B991">
        <v>989</v>
      </c>
      <c r="C991">
        <v>551</v>
      </c>
      <c r="D991">
        <f t="shared" si="15"/>
        <v>1</v>
      </c>
    </row>
    <row r="992" spans="2:4" x14ac:dyDescent="0.2">
      <c r="B992">
        <v>990</v>
      </c>
      <c r="C992">
        <v>614</v>
      </c>
      <c r="D992">
        <f t="shared" si="15"/>
        <v>1</v>
      </c>
    </row>
    <row r="993" spans="2:4" x14ac:dyDescent="0.2">
      <c r="B993">
        <v>991</v>
      </c>
      <c r="C993">
        <v>870</v>
      </c>
      <c r="D993">
        <f t="shared" si="15"/>
        <v>1</v>
      </c>
    </row>
    <row r="994" spans="2:4" x14ac:dyDescent="0.2">
      <c r="B994">
        <v>992</v>
      </c>
      <c r="C994">
        <v>424</v>
      </c>
      <c r="D994">
        <f t="shared" si="15"/>
        <v>0</v>
      </c>
    </row>
    <row r="995" spans="2:4" x14ac:dyDescent="0.2">
      <c r="B995">
        <v>993</v>
      </c>
      <c r="C995">
        <v>440</v>
      </c>
      <c r="D995">
        <f t="shared" si="15"/>
        <v>0</v>
      </c>
    </row>
    <row r="996" spans="2:4" x14ac:dyDescent="0.2">
      <c r="B996">
        <v>994</v>
      </c>
      <c r="C996">
        <v>564</v>
      </c>
      <c r="D996">
        <f t="shared" si="15"/>
        <v>1</v>
      </c>
    </row>
    <row r="997" spans="2:4" x14ac:dyDescent="0.2">
      <c r="B997">
        <v>995</v>
      </c>
      <c r="C997">
        <v>786</v>
      </c>
      <c r="D997">
        <f t="shared" si="15"/>
        <v>1</v>
      </c>
    </row>
    <row r="998" spans="2:4" x14ac:dyDescent="0.2">
      <c r="B998">
        <v>996</v>
      </c>
      <c r="C998">
        <v>305</v>
      </c>
      <c r="D998">
        <f t="shared" si="15"/>
        <v>0</v>
      </c>
    </row>
    <row r="999" spans="2:4" x14ac:dyDescent="0.2">
      <c r="B999">
        <v>997</v>
      </c>
      <c r="C999">
        <v>368</v>
      </c>
      <c r="D999">
        <f t="shared" si="15"/>
        <v>0</v>
      </c>
    </row>
    <row r="1000" spans="2:4" x14ac:dyDescent="0.2">
      <c r="B1000">
        <v>998</v>
      </c>
      <c r="C1000">
        <v>615</v>
      </c>
      <c r="D1000">
        <f t="shared" si="15"/>
        <v>1</v>
      </c>
    </row>
    <row r="1001" spans="2:4" x14ac:dyDescent="0.2">
      <c r="B1001">
        <v>999</v>
      </c>
      <c r="C1001">
        <v>210</v>
      </c>
      <c r="D1001">
        <f t="shared" si="15"/>
        <v>0</v>
      </c>
    </row>
    <row r="1002" spans="2:4" x14ac:dyDescent="0.2">
      <c r="B1002">
        <v>1000</v>
      </c>
      <c r="C1002">
        <v>632</v>
      </c>
      <c r="D1002">
        <f t="shared" si="15"/>
        <v>1</v>
      </c>
    </row>
    <row r="1003" spans="2:4" x14ac:dyDescent="0.2">
      <c r="B1003">
        <v>1001</v>
      </c>
      <c r="C1003">
        <v>528</v>
      </c>
      <c r="D1003">
        <f t="shared" si="15"/>
        <v>1</v>
      </c>
    </row>
    <row r="1004" spans="2:4" x14ac:dyDescent="0.2">
      <c r="B1004">
        <v>1002</v>
      </c>
      <c r="C1004">
        <v>216</v>
      </c>
      <c r="D1004">
        <f t="shared" si="15"/>
        <v>0</v>
      </c>
    </row>
    <row r="1005" spans="2:4" x14ac:dyDescent="0.2">
      <c r="B1005">
        <v>1003</v>
      </c>
      <c r="C1005">
        <v>824</v>
      </c>
      <c r="D1005">
        <f t="shared" si="15"/>
        <v>1</v>
      </c>
    </row>
    <row r="1006" spans="2:4" x14ac:dyDescent="0.2">
      <c r="B1006">
        <v>1004</v>
      </c>
      <c r="C1006">
        <v>528</v>
      </c>
      <c r="D1006">
        <f t="shared" si="15"/>
        <v>1</v>
      </c>
    </row>
    <row r="1007" spans="2:4" x14ac:dyDescent="0.2">
      <c r="B1007">
        <v>1005</v>
      </c>
      <c r="C1007">
        <v>457</v>
      </c>
      <c r="D1007">
        <f t="shared" si="15"/>
        <v>0</v>
      </c>
    </row>
    <row r="1008" spans="2:4" x14ac:dyDescent="0.2">
      <c r="B1008">
        <v>1006</v>
      </c>
      <c r="C1008">
        <v>328</v>
      </c>
      <c r="D1008">
        <f t="shared" si="15"/>
        <v>0</v>
      </c>
    </row>
    <row r="1009" spans="2:4" x14ac:dyDescent="0.2">
      <c r="B1009">
        <v>1007</v>
      </c>
      <c r="C1009">
        <v>484</v>
      </c>
      <c r="D1009">
        <f t="shared" si="15"/>
        <v>1</v>
      </c>
    </row>
    <row r="1010" spans="2:4" x14ac:dyDescent="0.2">
      <c r="B1010">
        <v>1008</v>
      </c>
      <c r="C1010">
        <v>286</v>
      </c>
      <c r="D1010">
        <f t="shared" si="15"/>
        <v>0</v>
      </c>
    </row>
    <row r="1011" spans="2:4" x14ac:dyDescent="0.2">
      <c r="B1011">
        <v>1009</v>
      </c>
      <c r="C1011">
        <v>550</v>
      </c>
      <c r="D1011">
        <f t="shared" si="15"/>
        <v>1</v>
      </c>
    </row>
    <row r="1012" spans="2:4" x14ac:dyDescent="0.2">
      <c r="B1012">
        <v>1010</v>
      </c>
      <c r="C1012">
        <v>0</v>
      </c>
      <c r="D1012">
        <f t="shared" si="15"/>
        <v>0</v>
      </c>
    </row>
    <row r="1013" spans="2:4" x14ac:dyDescent="0.2">
      <c r="B1013">
        <v>1011</v>
      </c>
      <c r="C1013">
        <v>312</v>
      </c>
      <c r="D1013">
        <f t="shared" si="15"/>
        <v>0</v>
      </c>
    </row>
    <row r="1014" spans="2:4" x14ac:dyDescent="0.2">
      <c r="B1014">
        <v>1012</v>
      </c>
      <c r="C1014">
        <v>0</v>
      </c>
      <c r="D1014">
        <f t="shared" si="15"/>
        <v>0</v>
      </c>
    </row>
    <row r="1015" spans="2:4" x14ac:dyDescent="0.2">
      <c r="B1015">
        <v>1013</v>
      </c>
      <c r="C1015">
        <v>180</v>
      </c>
      <c r="D1015">
        <f t="shared" si="15"/>
        <v>0</v>
      </c>
    </row>
    <row r="1016" spans="2:4" x14ac:dyDescent="0.2">
      <c r="B1016">
        <v>1014</v>
      </c>
      <c r="C1016">
        <v>280</v>
      </c>
      <c r="D1016">
        <f t="shared" si="15"/>
        <v>0</v>
      </c>
    </row>
    <row r="1017" spans="2:4" x14ac:dyDescent="0.2">
      <c r="B1017">
        <v>1015</v>
      </c>
      <c r="C1017">
        <v>240</v>
      </c>
      <c r="D1017">
        <f t="shared" si="15"/>
        <v>0</v>
      </c>
    </row>
    <row r="1018" spans="2:4" x14ac:dyDescent="0.2">
      <c r="B1018">
        <v>1016</v>
      </c>
      <c r="C1018">
        <v>528</v>
      </c>
      <c r="D1018">
        <f t="shared" si="15"/>
        <v>1</v>
      </c>
    </row>
    <row r="1019" spans="2:4" x14ac:dyDescent="0.2">
      <c r="B1019">
        <v>1017</v>
      </c>
      <c r="C1019">
        <v>478</v>
      </c>
      <c r="D1019">
        <f t="shared" si="15"/>
        <v>1</v>
      </c>
    </row>
    <row r="1020" spans="2:4" x14ac:dyDescent="0.2">
      <c r="B1020">
        <v>1018</v>
      </c>
      <c r="C1020">
        <v>565</v>
      </c>
      <c r="D1020">
        <f t="shared" si="15"/>
        <v>1</v>
      </c>
    </row>
    <row r="1021" spans="2:4" x14ac:dyDescent="0.2">
      <c r="B1021">
        <v>1019</v>
      </c>
      <c r="C1021">
        <v>402</v>
      </c>
      <c r="D1021">
        <f t="shared" si="15"/>
        <v>0</v>
      </c>
    </row>
    <row r="1022" spans="2:4" x14ac:dyDescent="0.2">
      <c r="B1022">
        <v>1020</v>
      </c>
      <c r="C1022">
        <v>440</v>
      </c>
      <c r="D1022">
        <f t="shared" si="15"/>
        <v>0</v>
      </c>
    </row>
    <row r="1023" spans="2:4" x14ac:dyDescent="0.2">
      <c r="B1023">
        <v>1021</v>
      </c>
      <c r="C1023">
        <v>451</v>
      </c>
      <c r="D1023">
        <f t="shared" si="15"/>
        <v>0</v>
      </c>
    </row>
    <row r="1024" spans="2:4" x14ac:dyDescent="0.2">
      <c r="B1024">
        <v>1022</v>
      </c>
      <c r="C1024">
        <v>632</v>
      </c>
      <c r="D1024">
        <f t="shared" si="15"/>
        <v>1</v>
      </c>
    </row>
    <row r="1025" spans="2:4" x14ac:dyDescent="0.2">
      <c r="B1025">
        <v>1023</v>
      </c>
      <c r="C1025">
        <v>160</v>
      </c>
      <c r="D1025">
        <f t="shared" si="15"/>
        <v>0</v>
      </c>
    </row>
    <row r="1026" spans="2:4" x14ac:dyDescent="0.2">
      <c r="B1026">
        <v>1024</v>
      </c>
      <c r="C1026">
        <v>437</v>
      </c>
      <c r="D1026">
        <f t="shared" si="15"/>
        <v>0</v>
      </c>
    </row>
    <row r="1027" spans="2:4" x14ac:dyDescent="0.2">
      <c r="B1027">
        <v>1025</v>
      </c>
      <c r="C1027">
        <v>665</v>
      </c>
      <c r="D1027">
        <f t="shared" si="15"/>
        <v>1</v>
      </c>
    </row>
    <row r="1028" spans="2:4" x14ac:dyDescent="0.2">
      <c r="B1028">
        <v>1026</v>
      </c>
      <c r="C1028">
        <v>461</v>
      </c>
      <c r="D1028">
        <f t="shared" ref="D1028:D1091" si="16">IF(C1028&lt;AVERAGE(C1028:C2488), 0,1)</f>
        <v>0</v>
      </c>
    </row>
    <row r="1029" spans="2:4" x14ac:dyDescent="0.2">
      <c r="B1029">
        <v>1027</v>
      </c>
      <c r="C1029">
        <v>461</v>
      </c>
      <c r="D1029">
        <f t="shared" si="16"/>
        <v>0</v>
      </c>
    </row>
    <row r="1030" spans="2:4" x14ac:dyDescent="0.2">
      <c r="B1030">
        <v>1028</v>
      </c>
      <c r="C1030">
        <v>800</v>
      </c>
      <c r="D1030">
        <f t="shared" si="16"/>
        <v>1</v>
      </c>
    </row>
    <row r="1031" spans="2:4" x14ac:dyDescent="0.2">
      <c r="B1031">
        <v>1029</v>
      </c>
      <c r="C1031">
        <v>240</v>
      </c>
      <c r="D1031">
        <f t="shared" si="16"/>
        <v>0</v>
      </c>
    </row>
    <row r="1032" spans="2:4" x14ac:dyDescent="0.2">
      <c r="B1032">
        <v>1030</v>
      </c>
      <c r="C1032">
        <v>264</v>
      </c>
      <c r="D1032">
        <f t="shared" si="16"/>
        <v>0</v>
      </c>
    </row>
    <row r="1033" spans="2:4" x14ac:dyDescent="0.2">
      <c r="B1033">
        <v>1031</v>
      </c>
      <c r="C1033">
        <v>0</v>
      </c>
      <c r="D1033">
        <f t="shared" si="16"/>
        <v>0</v>
      </c>
    </row>
    <row r="1034" spans="2:4" x14ac:dyDescent="0.2">
      <c r="B1034">
        <v>1032</v>
      </c>
      <c r="C1034">
        <v>672</v>
      </c>
      <c r="D1034">
        <f t="shared" si="16"/>
        <v>1</v>
      </c>
    </row>
    <row r="1035" spans="2:4" x14ac:dyDescent="0.2">
      <c r="B1035">
        <v>1033</v>
      </c>
      <c r="C1035">
        <v>796</v>
      </c>
      <c r="D1035">
        <f t="shared" si="16"/>
        <v>1</v>
      </c>
    </row>
    <row r="1036" spans="2:4" x14ac:dyDescent="0.2">
      <c r="B1036">
        <v>1034</v>
      </c>
      <c r="C1036">
        <v>900</v>
      </c>
      <c r="D1036">
        <f t="shared" si="16"/>
        <v>1</v>
      </c>
    </row>
    <row r="1037" spans="2:4" x14ac:dyDescent="0.2">
      <c r="B1037">
        <v>1035</v>
      </c>
      <c r="C1037">
        <v>240</v>
      </c>
      <c r="D1037">
        <f t="shared" si="16"/>
        <v>0</v>
      </c>
    </row>
    <row r="1038" spans="2:4" x14ac:dyDescent="0.2">
      <c r="B1038">
        <v>1036</v>
      </c>
      <c r="C1038">
        <v>290</v>
      </c>
      <c r="D1038">
        <f t="shared" si="16"/>
        <v>0</v>
      </c>
    </row>
    <row r="1039" spans="2:4" x14ac:dyDescent="0.2">
      <c r="B1039">
        <v>1037</v>
      </c>
      <c r="C1039">
        <v>912</v>
      </c>
      <c r="D1039">
        <f t="shared" si="16"/>
        <v>1</v>
      </c>
    </row>
    <row r="1040" spans="2:4" x14ac:dyDescent="0.2">
      <c r="B1040">
        <v>1038</v>
      </c>
      <c r="C1040">
        <v>905</v>
      </c>
      <c r="D1040">
        <f t="shared" si="16"/>
        <v>1</v>
      </c>
    </row>
    <row r="1041" spans="2:4" x14ac:dyDescent="0.2">
      <c r="B1041">
        <v>1039</v>
      </c>
      <c r="C1041">
        <v>0</v>
      </c>
      <c r="D1041">
        <f t="shared" si="16"/>
        <v>0</v>
      </c>
    </row>
    <row r="1042" spans="2:4" x14ac:dyDescent="0.2">
      <c r="B1042">
        <v>1040</v>
      </c>
      <c r="C1042">
        <v>286</v>
      </c>
      <c r="D1042">
        <f t="shared" si="16"/>
        <v>0</v>
      </c>
    </row>
    <row r="1043" spans="2:4" x14ac:dyDescent="0.2">
      <c r="B1043">
        <v>1041</v>
      </c>
      <c r="C1043">
        <v>484</v>
      </c>
      <c r="D1043">
        <f t="shared" si="16"/>
        <v>1</v>
      </c>
    </row>
    <row r="1044" spans="2:4" x14ac:dyDescent="0.2">
      <c r="B1044">
        <v>1042</v>
      </c>
      <c r="C1044">
        <v>484</v>
      </c>
      <c r="D1044">
        <f t="shared" si="16"/>
        <v>1</v>
      </c>
    </row>
    <row r="1045" spans="2:4" x14ac:dyDescent="0.2">
      <c r="B1045">
        <v>1043</v>
      </c>
      <c r="C1045">
        <v>624</v>
      </c>
      <c r="D1045">
        <f t="shared" si="16"/>
        <v>1</v>
      </c>
    </row>
    <row r="1046" spans="2:4" x14ac:dyDescent="0.2">
      <c r="B1046">
        <v>1044</v>
      </c>
      <c r="C1046">
        <v>514</v>
      </c>
      <c r="D1046">
        <f t="shared" si="16"/>
        <v>1</v>
      </c>
    </row>
    <row r="1047" spans="2:4" x14ac:dyDescent="0.2">
      <c r="B1047">
        <v>1045</v>
      </c>
      <c r="C1047">
        <v>542</v>
      </c>
      <c r="D1047">
        <f t="shared" si="16"/>
        <v>1</v>
      </c>
    </row>
    <row r="1048" spans="2:4" x14ac:dyDescent="0.2">
      <c r="B1048">
        <v>1046</v>
      </c>
      <c r="C1048">
        <v>452</v>
      </c>
      <c r="D1048">
        <f t="shared" si="16"/>
        <v>0</v>
      </c>
    </row>
    <row r="1049" spans="2:4" x14ac:dyDescent="0.2">
      <c r="B1049">
        <v>1047</v>
      </c>
      <c r="C1049">
        <v>716</v>
      </c>
      <c r="D1049">
        <f t="shared" si="16"/>
        <v>1</v>
      </c>
    </row>
    <row r="1050" spans="2:4" x14ac:dyDescent="0.2">
      <c r="B1050">
        <v>1048</v>
      </c>
      <c r="C1050">
        <v>672</v>
      </c>
      <c r="D1050">
        <f t="shared" si="16"/>
        <v>1</v>
      </c>
    </row>
    <row r="1051" spans="2:4" x14ac:dyDescent="0.2">
      <c r="B1051">
        <v>1049</v>
      </c>
      <c r="C1051">
        <v>336</v>
      </c>
      <c r="D1051">
        <f t="shared" si="16"/>
        <v>0</v>
      </c>
    </row>
    <row r="1052" spans="2:4" x14ac:dyDescent="0.2">
      <c r="B1052">
        <v>1050</v>
      </c>
      <c r="C1052">
        <v>308</v>
      </c>
      <c r="D1052">
        <f t="shared" si="16"/>
        <v>0</v>
      </c>
    </row>
    <row r="1053" spans="2:4" x14ac:dyDescent="0.2">
      <c r="B1053">
        <v>1051</v>
      </c>
      <c r="C1053">
        <v>436</v>
      </c>
      <c r="D1053">
        <f t="shared" si="16"/>
        <v>0</v>
      </c>
    </row>
    <row r="1054" spans="2:4" x14ac:dyDescent="0.2">
      <c r="B1054">
        <v>1052</v>
      </c>
      <c r="C1054">
        <v>440</v>
      </c>
      <c r="D1054">
        <f t="shared" si="16"/>
        <v>0</v>
      </c>
    </row>
    <row r="1055" spans="2:4" x14ac:dyDescent="0.2">
      <c r="B1055">
        <v>1053</v>
      </c>
      <c r="C1055">
        <v>540</v>
      </c>
      <c r="D1055">
        <f t="shared" si="16"/>
        <v>1</v>
      </c>
    </row>
    <row r="1056" spans="2:4" x14ac:dyDescent="0.2">
      <c r="B1056">
        <v>1054</v>
      </c>
      <c r="C1056">
        <v>364</v>
      </c>
      <c r="D1056">
        <f t="shared" si="16"/>
        <v>0</v>
      </c>
    </row>
    <row r="1057" spans="2:4" x14ac:dyDescent="0.2">
      <c r="B1057">
        <v>1055</v>
      </c>
      <c r="C1057">
        <v>586</v>
      </c>
      <c r="D1057">
        <f t="shared" si="16"/>
        <v>1</v>
      </c>
    </row>
    <row r="1058" spans="2:4" x14ac:dyDescent="0.2">
      <c r="B1058">
        <v>1056</v>
      </c>
      <c r="C1058">
        <v>478</v>
      </c>
      <c r="D1058">
        <f t="shared" si="16"/>
        <v>1</v>
      </c>
    </row>
    <row r="1059" spans="2:4" x14ac:dyDescent="0.2">
      <c r="B1059">
        <v>1057</v>
      </c>
      <c r="C1059">
        <v>484</v>
      </c>
      <c r="D1059">
        <f t="shared" si="16"/>
        <v>1</v>
      </c>
    </row>
    <row r="1060" spans="2:4" x14ac:dyDescent="0.2">
      <c r="B1060">
        <v>1058</v>
      </c>
      <c r="C1060">
        <v>467</v>
      </c>
      <c r="D1060">
        <f t="shared" si="16"/>
        <v>0</v>
      </c>
    </row>
    <row r="1061" spans="2:4" x14ac:dyDescent="0.2">
      <c r="B1061">
        <v>1059</v>
      </c>
      <c r="C1061">
        <v>836</v>
      </c>
      <c r="D1061">
        <f t="shared" si="16"/>
        <v>1</v>
      </c>
    </row>
    <row r="1062" spans="2:4" x14ac:dyDescent="0.2">
      <c r="B1062">
        <v>1060</v>
      </c>
      <c r="C1062">
        <v>432</v>
      </c>
      <c r="D1062">
        <f t="shared" si="16"/>
        <v>0</v>
      </c>
    </row>
    <row r="1063" spans="2:4" x14ac:dyDescent="0.2">
      <c r="B1063">
        <v>1061</v>
      </c>
      <c r="C1063">
        <v>582</v>
      </c>
      <c r="D1063">
        <f t="shared" si="16"/>
        <v>1</v>
      </c>
    </row>
    <row r="1064" spans="2:4" x14ac:dyDescent="0.2">
      <c r="B1064">
        <v>1062</v>
      </c>
      <c r="C1064">
        <v>1248</v>
      </c>
      <c r="D1064">
        <f t="shared" si="16"/>
        <v>1</v>
      </c>
    </row>
    <row r="1065" spans="2:4" x14ac:dyDescent="0.2">
      <c r="B1065">
        <v>1063</v>
      </c>
      <c r="C1065">
        <v>560</v>
      </c>
      <c r="D1065">
        <f t="shared" si="16"/>
        <v>1</v>
      </c>
    </row>
    <row r="1066" spans="2:4" x14ac:dyDescent="0.2">
      <c r="B1066">
        <v>1064</v>
      </c>
      <c r="C1066">
        <v>440</v>
      </c>
      <c r="D1066">
        <f t="shared" si="16"/>
        <v>0</v>
      </c>
    </row>
    <row r="1067" spans="2:4" x14ac:dyDescent="0.2">
      <c r="B1067">
        <v>1065</v>
      </c>
      <c r="C1067">
        <v>480</v>
      </c>
      <c r="D1067">
        <f t="shared" si="16"/>
        <v>1</v>
      </c>
    </row>
    <row r="1068" spans="2:4" x14ac:dyDescent="0.2">
      <c r="B1068">
        <v>1066</v>
      </c>
      <c r="C1068">
        <v>533</v>
      </c>
      <c r="D1068">
        <f t="shared" si="16"/>
        <v>1</v>
      </c>
    </row>
    <row r="1069" spans="2:4" x14ac:dyDescent="0.2">
      <c r="B1069">
        <v>1067</v>
      </c>
      <c r="C1069">
        <v>380</v>
      </c>
      <c r="D1069">
        <f t="shared" si="16"/>
        <v>0</v>
      </c>
    </row>
    <row r="1070" spans="2:4" x14ac:dyDescent="0.2">
      <c r="B1070">
        <v>1068</v>
      </c>
      <c r="C1070">
        <v>442</v>
      </c>
      <c r="D1070">
        <f t="shared" si="16"/>
        <v>0</v>
      </c>
    </row>
    <row r="1071" spans="2:4" x14ac:dyDescent="0.2">
      <c r="B1071">
        <v>1069</v>
      </c>
      <c r="C1071">
        <v>576</v>
      </c>
      <c r="D1071">
        <f t="shared" si="16"/>
        <v>1</v>
      </c>
    </row>
    <row r="1072" spans="2:4" x14ac:dyDescent="0.2">
      <c r="B1072">
        <v>1070</v>
      </c>
      <c r="C1072">
        <v>576</v>
      </c>
      <c r="D1072">
        <f t="shared" si="16"/>
        <v>1</v>
      </c>
    </row>
    <row r="1073" spans="2:4" x14ac:dyDescent="0.2">
      <c r="B1073">
        <v>1071</v>
      </c>
      <c r="C1073">
        <v>286</v>
      </c>
      <c r="D1073">
        <f t="shared" si="16"/>
        <v>0</v>
      </c>
    </row>
    <row r="1074" spans="2:4" x14ac:dyDescent="0.2">
      <c r="B1074">
        <v>1072</v>
      </c>
      <c r="C1074">
        <v>441</v>
      </c>
      <c r="D1074">
        <f t="shared" si="16"/>
        <v>0</v>
      </c>
    </row>
    <row r="1075" spans="2:4" x14ac:dyDescent="0.2">
      <c r="B1075">
        <v>1073</v>
      </c>
      <c r="C1075">
        <v>280</v>
      </c>
      <c r="D1075">
        <f t="shared" si="16"/>
        <v>0</v>
      </c>
    </row>
    <row r="1076" spans="2:4" x14ac:dyDescent="0.2">
      <c r="B1076">
        <v>1074</v>
      </c>
      <c r="C1076">
        <v>440</v>
      </c>
      <c r="D1076">
        <f t="shared" si="16"/>
        <v>0</v>
      </c>
    </row>
    <row r="1077" spans="2:4" x14ac:dyDescent="0.2">
      <c r="B1077">
        <v>1075</v>
      </c>
      <c r="C1077">
        <v>826</v>
      </c>
      <c r="D1077">
        <f t="shared" si="16"/>
        <v>1</v>
      </c>
    </row>
    <row r="1078" spans="2:4" x14ac:dyDescent="0.2">
      <c r="B1078">
        <v>1076</v>
      </c>
      <c r="C1078">
        <v>240</v>
      </c>
      <c r="D1078">
        <f t="shared" si="16"/>
        <v>0</v>
      </c>
    </row>
    <row r="1079" spans="2:4" x14ac:dyDescent="0.2">
      <c r="B1079">
        <v>1077</v>
      </c>
      <c r="C1079">
        <v>566</v>
      </c>
      <c r="D1079">
        <f t="shared" si="16"/>
        <v>1</v>
      </c>
    </row>
    <row r="1080" spans="2:4" x14ac:dyDescent="0.2">
      <c r="B1080">
        <v>1078</v>
      </c>
      <c r="C1080">
        <v>299</v>
      </c>
      <c r="D1080">
        <f t="shared" si="16"/>
        <v>0</v>
      </c>
    </row>
    <row r="1081" spans="2:4" x14ac:dyDescent="0.2">
      <c r="B1081">
        <v>1079</v>
      </c>
      <c r="C1081">
        <v>420</v>
      </c>
      <c r="D1081">
        <f t="shared" si="16"/>
        <v>0</v>
      </c>
    </row>
    <row r="1082" spans="2:4" x14ac:dyDescent="0.2">
      <c r="B1082">
        <v>1080</v>
      </c>
      <c r="C1082">
        <v>299</v>
      </c>
      <c r="D1082">
        <f t="shared" si="16"/>
        <v>0</v>
      </c>
    </row>
    <row r="1083" spans="2:4" x14ac:dyDescent="0.2">
      <c r="B1083">
        <v>1081</v>
      </c>
      <c r="C1083">
        <v>528</v>
      </c>
      <c r="D1083">
        <f t="shared" si="16"/>
        <v>1</v>
      </c>
    </row>
    <row r="1084" spans="2:4" x14ac:dyDescent="0.2">
      <c r="B1084">
        <v>1082</v>
      </c>
      <c r="C1084">
        <v>308</v>
      </c>
      <c r="D1084">
        <f t="shared" si="16"/>
        <v>0</v>
      </c>
    </row>
    <row r="1085" spans="2:4" x14ac:dyDescent="0.2">
      <c r="B1085">
        <v>1083</v>
      </c>
      <c r="C1085">
        <v>527</v>
      </c>
      <c r="D1085">
        <f t="shared" si="16"/>
        <v>1</v>
      </c>
    </row>
    <row r="1086" spans="2:4" x14ac:dyDescent="0.2">
      <c r="B1086">
        <v>1084</v>
      </c>
      <c r="C1086">
        <v>461</v>
      </c>
      <c r="D1086">
        <f t="shared" si="16"/>
        <v>0</v>
      </c>
    </row>
    <row r="1087" spans="2:4" x14ac:dyDescent="0.2">
      <c r="B1087">
        <v>1085</v>
      </c>
      <c r="C1087">
        <v>409</v>
      </c>
      <c r="D1087">
        <f t="shared" si="16"/>
        <v>0</v>
      </c>
    </row>
    <row r="1088" spans="2:4" x14ac:dyDescent="0.2">
      <c r="B1088">
        <v>1086</v>
      </c>
      <c r="C1088">
        <v>564</v>
      </c>
      <c r="D1088">
        <f t="shared" si="16"/>
        <v>1</v>
      </c>
    </row>
    <row r="1089" spans="2:4" x14ac:dyDescent="0.2">
      <c r="B1089">
        <v>1087</v>
      </c>
      <c r="C1089">
        <v>286</v>
      </c>
      <c r="D1089">
        <f t="shared" si="16"/>
        <v>0</v>
      </c>
    </row>
    <row r="1090" spans="2:4" x14ac:dyDescent="0.2">
      <c r="B1090">
        <v>1088</v>
      </c>
      <c r="C1090">
        <v>1043</v>
      </c>
      <c r="D1090">
        <f t="shared" si="16"/>
        <v>1</v>
      </c>
    </row>
    <row r="1091" spans="2:4" x14ac:dyDescent="0.2">
      <c r="B1091">
        <v>1089</v>
      </c>
      <c r="C1091">
        <v>380</v>
      </c>
      <c r="D1091">
        <f t="shared" si="16"/>
        <v>0</v>
      </c>
    </row>
    <row r="1092" spans="2:4" x14ac:dyDescent="0.2">
      <c r="B1092">
        <v>1090</v>
      </c>
      <c r="C1092">
        <v>550</v>
      </c>
      <c r="D1092">
        <f t="shared" ref="D1092:D1155" si="17">IF(C1092&lt;AVERAGE(C1092:C2552), 0,1)</f>
        <v>1</v>
      </c>
    </row>
    <row r="1093" spans="2:4" x14ac:dyDescent="0.2">
      <c r="B1093">
        <v>1091</v>
      </c>
      <c r="C1093">
        <v>400</v>
      </c>
      <c r="D1093">
        <f t="shared" si="17"/>
        <v>0</v>
      </c>
    </row>
    <row r="1094" spans="2:4" x14ac:dyDescent="0.2">
      <c r="B1094">
        <v>1092</v>
      </c>
      <c r="C1094">
        <v>462</v>
      </c>
      <c r="D1094">
        <f t="shared" si="17"/>
        <v>0</v>
      </c>
    </row>
    <row r="1095" spans="2:4" x14ac:dyDescent="0.2">
      <c r="B1095">
        <v>1093</v>
      </c>
      <c r="C1095">
        <v>576</v>
      </c>
      <c r="D1095">
        <f t="shared" si="17"/>
        <v>1</v>
      </c>
    </row>
    <row r="1096" spans="2:4" x14ac:dyDescent="0.2">
      <c r="B1096">
        <v>1094</v>
      </c>
      <c r="C1096">
        <v>884</v>
      </c>
      <c r="D1096">
        <f t="shared" si="17"/>
        <v>1</v>
      </c>
    </row>
    <row r="1097" spans="2:4" x14ac:dyDescent="0.2">
      <c r="B1097">
        <v>1095</v>
      </c>
      <c r="C1097">
        <v>308</v>
      </c>
      <c r="D1097">
        <f t="shared" si="17"/>
        <v>0</v>
      </c>
    </row>
    <row r="1098" spans="2:4" x14ac:dyDescent="0.2">
      <c r="B1098">
        <v>1096</v>
      </c>
      <c r="C1098">
        <v>440</v>
      </c>
      <c r="D1098">
        <f t="shared" si="17"/>
        <v>0</v>
      </c>
    </row>
    <row r="1099" spans="2:4" x14ac:dyDescent="0.2">
      <c r="B1099">
        <v>1097</v>
      </c>
      <c r="C1099">
        <v>0</v>
      </c>
      <c r="D1099">
        <f t="shared" si="17"/>
        <v>0</v>
      </c>
    </row>
    <row r="1100" spans="2:4" x14ac:dyDescent="0.2">
      <c r="B1100">
        <v>1098</v>
      </c>
      <c r="C1100">
        <v>461</v>
      </c>
      <c r="D1100">
        <f t="shared" si="17"/>
        <v>0</v>
      </c>
    </row>
    <row r="1101" spans="2:4" x14ac:dyDescent="0.2">
      <c r="B1101">
        <v>1099</v>
      </c>
      <c r="C1101">
        <v>240</v>
      </c>
      <c r="D1101">
        <f t="shared" si="17"/>
        <v>0</v>
      </c>
    </row>
    <row r="1102" spans="2:4" x14ac:dyDescent="0.2">
      <c r="B1102">
        <v>1100</v>
      </c>
      <c r="C1102">
        <v>478</v>
      </c>
      <c r="D1102">
        <f t="shared" si="17"/>
        <v>1</v>
      </c>
    </row>
    <row r="1103" spans="2:4" x14ac:dyDescent="0.2">
      <c r="B1103">
        <v>1101</v>
      </c>
      <c r="C1103">
        <v>246</v>
      </c>
      <c r="D1103">
        <f t="shared" si="17"/>
        <v>0</v>
      </c>
    </row>
    <row r="1104" spans="2:4" x14ac:dyDescent="0.2">
      <c r="B1104">
        <v>1102</v>
      </c>
      <c r="C1104">
        <v>280</v>
      </c>
      <c r="D1104">
        <f t="shared" si="17"/>
        <v>0</v>
      </c>
    </row>
    <row r="1105" spans="2:4" x14ac:dyDescent="0.2">
      <c r="B1105">
        <v>1103</v>
      </c>
      <c r="C1105">
        <v>254</v>
      </c>
      <c r="D1105">
        <f t="shared" si="17"/>
        <v>0</v>
      </c>
    </row>
    <row r="1106" spans="2:4" x14ac:dyDescent="0.2">
      <c r="B1106">
        <v>1104</v>
      </c>
      <c r="C1106">
        <v>539</v>
      </c>
      <c r="D1106">
        <f t="shared" si="17"/>
        <v>1</v>
      </c>
    </row>
    <row r="1107" spans="2:4" x14ac:dyDescent="0.2">
      <c r="B1107">
        <v>1105</v>
      </c>
      <c r="C1107">
        <v>440</v>
      </c>
      <c r="D1107">
        <f t="shared" si="17"/>
        <v>0</v>
      </c>
    </row>
    <row r="1108" spans="2:4" x14ac:dyDescent="0.2">
      <c r="B1108">
        <v>1106</v>
      </c>
      <c r="C1108">
        <v>712</v>
      </c>
      <c r="D1108">
        <f t="shared" si="17"/>
        <v>1</v>
      </c>
    </row>
    <row r="1109" spans="2:4" x14ac:dyDescent="0.2">
      <c r="B1109">
        <v>1107</v>
      </c>
      <c r="C1109">
        <v>719</v>
      </c>
      <c r="D1109">
        <f t="shared" si="17"/>
        <v>1</v>
      </c>
    </row>
    <row r="1110" spans="2:4" x14ac:dyDescent="0.2">
      <c r="B1110">
        <v>1108</v>
      </c>
      <c r="C1110">
        <v>422</v>
      </c>
      <c r="D1110">
        <f t="shared" si="17"/>
        <v>0</v>
      </c>
    </row>
    <row r="1111" spans="2:4" x14ac:dyDescent="0.2">
      <c r="B1111">
        <v>1109</v>
      </c>
      <c r="C1111">
        <v>463</v>
      </c>
      <c r="D1111">
        <f t="shared" si="17"/>
        <v>0</v>
      </c>
    </row>
    <row r="1112" spans="2:4" x14ac:dyDescent="0.2">
      <c r="B1112">
        <v>1110</v>
      </c>
      <c r="C1112">
        <v>862</v>
      </c>
      <c r="D1112">
        <f t="shared" si="17"/>
        <v>1</v>
      </c>
    </row>
    <row r="1113" spans="2:4" x14ac:dyDescent="0.2">
      <c r="B1113">
        <v>1111</v>
      </c>
      <c r="C1113">
        <v>431</v>
      </c>
      <c r="D1113">
        <f t="shared" si="17"/>
        <v>0</v>
      </c>
    </row>
    <row r="1114" spans="2:4" x14ac:dyDescent="0.2">
      <c r="B1114">
        <v>1112</v>
      </c>
      <c r="C1114">
        <v>483</v>
      </c>
      <c r="D1114">
        <f t="shared" si="17"/>
        <v>1</v>
      </c>
    </row>
    <row r="1115" spans="2:4" x14ac:dyDescent="0.2">
      <c r="B1115">
        <v>1113</v>
      </c>
      <c r="C1115">
        <v>308</v>
      </c>
      <c r="D1115">
        <f t="shared" si="17"/>
        <v>0</v>
      </c>
    </row>
    <row r="1116" spans="2:4" x14ac:dyDescent="0.2">
      <c r="B1116">
        <v>1114</v>
      </c>
      <c r="C1116">
        <v>240</v>
      </c>
      <c r="D1116">
        <f t="shared" si="17"/>
        <v>0</v>
      </c>
    </row>
    <row r="1117" spans="2:4" x14ac:dyDescent="0.2">
      <c r="B1117">
        <v>1115</v>
      </c>
      <c r="C1117">
        <v>326</v>
      </c>
      <c r="D1117">
        <f t="shared" si="17"/>
        <v>0</v>
      </c>
    </row>
    <row r="1118" spans="2:4" x14ac:dyDescent="0.2">
      <c r="B1118">
        <v>1116</v>
      </c>
      <c r="C1118">
        <v>928</v>
      </c>
      <c r="D1118">
        <f t="shared" si="17"/>
        <v>1</v>
      </c>
    </row>
    <row r="1119" spans="2:4" x14ac:dyDescent="0.2">
      <c r="B1119">
        <v>1117</v>
      </c>
      <c r="C1119">
        <v>527</v>
      </c>
      <c r="D1119">
        <f t="shared" si="17"/>
        <v>1</v>
      </c>
    </row>
    <row r="1120" spans="2:4" x14ac:dyDescent="0.2">
      <c r="B1120">
        <v>1118</v>
      </c>
      <c r="C1120">
        <v>450</v>
      </c>
      <c r="D1120">
        <f t="shared" si="17"/>
        <v>0</v>
      </c>
    </row>
    <row r="1121" spans="2:4" x14ac:dyDescent="0.2">
      <c r="B1121">
        <v>1119</v>
      </c>
      <c r="C1121">
        <v>300</v>
      </c>
      <c r="D1121">
        <f t="shared" si="17"/>
        <v>0</v>
      </c>
    </row>
    <row r="1122" spans="2:4" x14ac:dyDescent="0.2">
      <c r="B1122">
        <v>1120</v>
      </c>
      <c r="C1122">
        <v>286</v>
      </c>
      <c r="D1122">
        <f t="shared" si="17"/>
        <v>0</v>
      </c>
    </row>
    <row r="1123" spans="2:4" x14ac:dyDescent="0.2">
      <c r="B1123">
        <v>1121</v>
      </c>
      <c r="C1123">
        <v>308</v>
      </c>
      <c r="D1123">
        <f t="shared" si="17"/>
        <v>0</v>
      </c>
    </row>
    <row r="1124" spans="2:4" x14ac:dyDescent="0.2">
      <c r="B1124">
        <v>1122</v>
      </c>
      <c r="C1124">
        <v>782</v>
      </c>
      <c r="D1124">
        <f t="shared" si="17"/>
        <v>1</v>
      </c>
    </row>
    <row r="1125" spans="2:4" x14ac:dyDescent="0.2">
      <c r="B1125">
        <v>1123</v>
      </c>
      <c r="C1125">
        <v>288</v>
      </c>
      <c r="D1125">
        <f t="shared" si="17"/>
        <v>0</v>
      </c>
    </row>
    <row r="1126" spans="2:4" x14ac:dyDescent="0.2">
      <c r="B1126">
        <v>1124</v>
      </c>
      <c r="C1126">
        <v>0</v>
      </c>
      <c r="D1126">
        <f t="shared" si="17"/>
        <v>0</v>
      </c>
    </row>
    <row r="1127" spans="2:4" x14ac:dyDescent="0.2">
      <c r="B1127">
        <v>1125</v>
      </c>
      <c r="C1127">
        <v>392</v>
      </c>
      <c r="D1127">
        <f t="shared" si="17"/>
        <v>0</v>
      </c>
    </row>
    <row r="1128" spans="2:4" x14ac:dyDescent="0.2">
      <c r="B1128">
        <v>1126</v>
      </c>
      <c r="C1128">
        <v>672</v>
      </c>
      <c r="D1128">
        <f t="shared" si="17"/>
        <v>1</v>
      </c>
    </row>
    <row r="1129" spans="2:4" x14ac:dyDescent="0.2">
      <c r="B1129">
        <v>1127</v>
      </c>
      <c r="C1129">
        <v>660</v>
      </c>
      <c r="D1129">
        <f t="shared" si="17"/>
        <v>1</v>
      </c>
    </row>
    <row r="1130" spans="2:4" x14ac:dyDescent="0.2">
      <c r="B1130">
        <v>1128</v>
      </c>
      <c r="C1130">
        <v>630</v>
      </c>
      <c r="D1130">
        <f t="shared" si="17"/>
        <v>1</v>
      </c>
    </row>
    <row r="1131" spans="2:4" x14ac:dyDescent="0.2">
      <c r="B1131">
        <v>1129</v>
      </c>
      <c r="C1131">
        <v>434</v>
      </c>
      <c r="D1131">
        <f t="shared" si="17"/>
        <v>0</v>
      </c>
    </row>
    <row r="1132" spans="2:4" x14ac:dyDescent="0.2">
      <c r="B1132">
        <v>1130</v>
      </c>
      <c r="C1132">
        <v>672</v>
      </c>
      <c r="D1132">
        <f t="shared" si="17"/>
        <v>1</v>
      </c>
    </row>
    <row r="1133" spans="2:4" x14ac:dyDescent="0.2">
      <c r="B1133">
        <v>1131</v>
      </c>
      <c r="C1133">
        <v>576</v>
      </c>
      <c r="D1133">
        <f t="shared" si="17"/>
        <v>1</v>
      </c>
    </row>
    <row r="1134" spans="2:4" x14ac:dyDescent="0.2">
      <c r="B1134">
        <v>1132</v>
      </c>
      <c r="C1134">
        <v>0</v>
      </c>
      <c r="D1134">
        <f t="shared" si="17"/>
        <v>0</v>
      </c>
    </row>
    <row r="1135" spans="2:4" x14ac:dyDescent="0.2">
      <c r="B1135">
        <v>1133</v>
      </c>
      <c r="C1135">
        <v>205</v>
      </c>
      <c r="D1135">
        <f t="shared" si="17"/>
        <v>0</v>
      </c>
    </row>
    <row r="1136" spans="2:4" x14ac:dyDescent="0.2">
      <c r="B1136">
        <v>1134</v>
      </c>
      <c r="C1136">
        <v>466</v>
      </c>
      <c r="D1136">
        <f t="shared" si="17"/>
        <v>0</v>
      </c>
    </row>
    <row r="1137" spans="2:4" x14ac:dyDescent="0.2">
      <c r="B1137">
        <v>1135</v>
      </c>
      <c r="C1137">
        <v>460</v>
      </c>
      <c r="D1137">
        <f t="shared" si="17"/>
        <v>0</v>
      </c>
    </row>
    <row r="1138" spans="2:4" x14ac:dyDescent="0.2">
      <c r="B1138">
        <v>1136</v>
      </c>
      <c r="C1138">
        <v>180</v>
      </c>
      <c r="D1138">
        <f t="shared" si="17"/>
        <v>0</v>
      </c>
    </row>
    <row r="1139" spans="2:4" x14ac:dyDescent="0.2">
      <c r="B1139">
        <v>1137</v>
      </c>
      <c r="C1139">
        <v>288</v>
      </c>
      <c r="D1139">
        <f t="shared" si="17"/>
        <v>0</v>
      </c>
    </row>
    <row r="1140" spans="2:4" x14ac:dyDescent="0.2">
      <c r="B1140">
        <v>1138</v>
      </c>
      <c r="C1140">
        <v>0</v>
      </c>
      <c r="D1140">
        <f t="shared" si="17"/>
        <v>0</v>
      </c>
    </row>
    <row r="1141" spans="2:4" x14ac:dyDescent="0.2">
      <c r="B1141">
        <v>1139</v>
      </c>
      <c r="C1141">
        <v>714</v>
      </c>
      <c r="D1141">
        <f t="shared" si="17"/>
        <v>1</v>
      </c>
    </row>
    <row r="1142" spans="2:4" x14ac:dyDescent="0.2">
      <c r="B1142">
        <v>1140</v>
      </c>
      <c r="C1142">
        <v>495</v>
      </c>
      <c r="D1142">
        <f t="shared" si="17"/>
        <v>1</v>
      </c>
    </row>
    <row r="1143" spans="2:4" x14ac:dyDescent="0.2">
      <c r="B1143">
        <v>1141</v>
      </c>
      <c r="C1143">
        <v>840</v>
      </c>
      <c r="D1143">
        <f t="shared" si="17"/>
        <v>1</v>
      </c>
    </row>
    <row r="1144" spans="2:4" x14ac:dyDescent="0.2">
      <c r="B1144">
        <v>1142</v>
      </c>
      <c r="C1144">
        <v>484</v>
      </c>
      <c r="D1144">
        <f t="shared" si="17"/>
        <v>1</v>
      </c>
    </row>
    <row r="1145" spans="2:4" x14ac:dyDescent="0.2">
      <c r="B1145">
        <v>1143</v>
      </c>
      <c r="C1145">
        <v>1052</v>
      </c>
      <c r="D1145">
        <f t="shared" si="17"/>
        <v>1</v>
      </c>
    </row>
    <row r="1146" spans="2:4" x14ac:dyDescent="0.2">
      <c r="B1146">
        <v>1144</v>
      </c>
      <c r="C1146">
        <v>0</v>
      </c>
      <c r="D1146">
        <f t="shared" si="17"/>
        <v>0</v>
      </c>
    </row>
    <row r="1147" spans="2:4" x14ac:dyDescent="0.2">
      <c r="B1147">
        <v>1145</v>
      </c>
      <c r="C1147">
        <v>280</v>
      </c>
      <c r="D1147">
        <f t="shared" si="17"/>
        <v>0</v>
      </c>
    </row>
    <row r="1148" spans="2:4" x14ac:dyDescent="0.2">
      <c r="B1148">
        <v>1146</v>
      </c>
      <c r="C1148">
        <v>225</v>
      </c>
      <c r="D1148">
        <f t="shared" si="17"/>
        <v>0</v>
      </c>
    </row>
    <row r="1149" spans="2:4" x14ac:dyDescent="0.2">
      <c r="B1149">
        <v>1147</v>
      </c>
      <c r="C1149">
        <v>403</v>
      </c>
      <c r="D1149">
        <f t="shared" si="17"/>
        <v>0</v>
      </c>
    </row>
    <row r="1150" spans="2:4" x14ac:dyDescent="0.2">
      <c r="B1150">
        <v>1148</v>
      </c>
      <c r="C1150">
        <v>234</v>
      </c>
      <c r="D1150">
        <f t="shared" si="17"/>
        <v>0</v>
      </c>
    </row>
    <row r="1151" spans="2:4" x14ac:dyDescent="0.2">
      <c r="B1151">
        <v>1149</v>
      </c>
      <c r="C1151">
        <v>288</v>
      </c>
      <c r="D1151">
        <f t="shared" si="17"/>
        <v>0</v>
      </c>
    </row>
    <row r="1152" spans="2:4" x14ac:dyDescent="0.2">
      <c r="B1152">
        <v>1150</v>
      </c>
      <c r="C1152">
        <v>324</v>
      </c>
      <c r="D1152">
        <f t="shared" si="17"/>
        <v>0</v>
      </c>
    </row>
    <row r="1153" spans="2:4" x14ac:dyDescent="0.2">
      <c r="B1153">
        <v>1151</v>
      </c>
      <c r="C1153">
        <v>306</v>
      </c>
      <c r="D1153">
        <f t="shared" si="17"/>
        <v>0</v>
      </c>
    </row>
    <row r="1154" spans="2:4" x14ac:dyDescent="0.2">
      <c r="B1154">
        <v>1152</v>
      </c>
      <c r="C1154">
        <v>528</v>
      </c>
      <c r="D1154">
        <f t="shared" si="17"/>
        <v>1</v>
      </c>
    </row>
    <row r="1155" spans="2:4" x14ac:dyDescent="0.2">
      <c r="B1155">
        <v>1153</v>
      </c>
      <c r="C1155">
        <v>470</v>
      </c>
      <c r="D1155">
        <f t="shared" si="17"/>
        <v>0</v>
      </c>
    </row>
    <row r="1156" spans="2:4" x14ac:dyDescent="0.2">
      <c r="B1156">
        <v>1154</v>
      </c>
      <c r="C1156">
        <v>432</v>
      </c>
      <c r="D1156">
        <f t="shared" ref="D1156:D1219" si="18">IF(C1156&lt;AVERAGE(C1156:C2616), 0,1)</f>
        <v>0</v>
      </c>
    </row>
    <row r="1157" spans="2:4" x14ac:dyDescent="0.2">
      <c r="B1157">
        <v>1155</v>
      </c>
      <c r="C1157">
        <v>492</v>
      </c>
      <c r="D1157">
        <f t="shared" si="18"/>
        <v>1</v>
      </c>
    </row>
    <row r="1158" spans="2:4" x14ac:dyDescent="0.2">
      <c r="B1158">
        <v>1156</v>
      </c>
      <c r="C1158">
        <v>528</v>
      </c>
      <c r="D1158">
        <f t="shared" si="18"/>
        <v>1</v>
      </c>
    </row>
    <row r="1159" spans="2:4" x14ac:dyDescent="0.2">
      <c r="B1159">
        <v>1157</v>
      </c>
      <c r="C1159">
        <v>502</v>
      </c>
      <c r="D1159">
        <f t="shared" si="18"/>
        <v>1</v>
      </c>
    </row>
    <row r="1160" spans="2:4" x14ac:dyDescent="0.2">
      <c r="B1160">
        <v>1158</v>
      </c>
      <c r="C1160">
        <v>626</v>
      </c>
      <c r="D1160">
        <f t="shared" si="18"/>
        <v>1</v>
      </c>
    </row>
    <row r="1161" spans="2:4" x14ac:dyDescent="0.2">
      <c r="B1161">
        <v>1159</v>
      </c>
      <c r="C1161">
        <v>830</v>
      </c>
      <c r="D1161">
        <f t="shared" si="18"/>
        <v>1</v>
      </c>
    </row>
    <row r="1162" spans="2:4" x14ac:dyDescent="0.2">
      <c r="B1162">
        <v>1160</v>
      </c>
      <c r="C1162">
        <v>540</v>
      </c>
      <c r="D1162">
        <f t="shared" si="18"/>
        <v>1</v>
      </c>
    </row>
    <row r="1163" spans="2:4" x14ac:dyDescent="0.2">
      <c r="B1163">
        <v>1161</v>
      </c>
      <c r="C1163">
        <v>440</v>
      </c>
      <c r="D1163">
        <f t="shared" si="18"/>
        <v>0</v>
      </c>
    </row>
    <row r="1164" spans="2:4" x14ac:dyDescent="0.2">
      <c r="B1164">
        <v>1162</v>
      </c>
      <c r="C1164">
        <v>924</v>
      </c>
      <c r="D1164">
        <f t="shared" si="18"/>
        <v>1</v>
      </c>
    </row>
    <row r="1165" spans="2:4" x14ac:dyDescent="0.2">
      <c r="B1165">
        <v>1163</v>
      </c>
      <c r="C1165">
        <v>450</v>
      </c>
      <c r="D1165">
        <f t="shared" si="18"/>
        <v>0</v>
      </c>
    </row>
    <row r="1166" spans="2:4" x14ac:dyDescent="0.2">
      <c r="B1166">
        <v>1164</v>
      </c>
      <c r="C1166">
        <v>400</v>
      </c>
      <c r="D1166">
        <f t="shared" si="18"/>
        <v>0</v>
      </c>
    </row>
    <row r="1167" spans="2:4" x14ac:dyDescent="0.2">
      <c r="B1167">
        <v>1165</v>
      </c>
      <c r="C1167">
        <v>588</v>
      </c>
      <c r="D1167">
        <f t="shared" si="18"/>
        <v>1</v>
      </c>
    </row>
    <row r="1168" spans="2:4" x14ac:dyDescent="0.2">
      <c r="B1168">
        <v>1166</v>
      </c>
      <c r="C1168">
        <v>644</v>
      </c>
      <c r="D1168">
        <f t="shared" si="18"/>
        <v>1</v>
      </c>
    </row>
    <row r="1169" spans="2:4" x14ac:dyDescent="0.2">
      <c r="B1169">
        <v>1167</v>
      </c>
      <c r="C1169">
        <v>776</v>
      </c>
      <c r="D1169">
        <f t="shared" si="18"/>
        <v>1</v>
      </c>
    </row>
    <row r="1170" spans="2:4" x14ac:dyDescent="0.2">
      <c r="B1170">
        <v>1168</v>
      </c>
      <c r="C1170">
        <v>472</v>
      </c>
      <c r="D1170">
        <f t="shared" si="18"/>
        <v>0</v>
      </c>
    </row>
    <row r="1171" spans="2:4" x14ac:dyDescent="0.2">
      <c r="B1171">
        <v>1169</v>
      </c>
      <c r="C1171">
        <v>540</v>
      </c>
      <c r="D1171">
        <f t="shared" si="18"/>
        <v>1</v>
      </c>
    </row>
    <row r="1172" spans="2:4" x14ac:dyDescent="0.2">
      <c r="B1172">
        <v>1170</v>
      </c>
      <c r="C1172">
        <v>807</v>
      </c>
      <c r="D1172">
        <f t="shared" si="18"/>
        <v>1</v>
      </c>
    </row>
    <row r="1173" spans="2:4" x14ac:dyDescent="0.2">
      <c r="B1173">
        <v>1171</v>
      </c>
      <c r="C1173">
        <v>358</v>
      </c>
      <c r="D1173">
        <f t="shared" si="18"/>
        <v>0</v>
      </c>
    </row>
    <row r="1174" spans="2:4" x14ac:dyDescent="0.2">
      <c r="B1174">
        <v>1172</v>
      </c>
      <c r="C1174">
        <v>433</v>
      </c>
      <c r="D1174">
        <f t="shared" si="18"/>
        <v>0</v>
      </c>
    </row>
    <row r="1175" spans="2:4" x14ac:dyDescent="0.2">
      <c r="B1175">
        <v>1173</v>
      </c>
      <c r="C1175">
        <v>625</v>
      </c>
      <c r="D1175">
        <f t="shared" si="18"/>
        <v>1</v>
      </c>
    </row>
    <row r="1176" spans="2:4" x14ac:dyDescent="0.2">
      <c r="B1176">
        <v>1174</v>
      </c>
      <c r="C1176">
        <v>0</v>
      </c>
      <c r="D1176">
        <f t="shared" si="18"/>
        <v>0</v>
      </c>
    </row>
    <row r="1177" spans="2:4" x14ac:dyDescent="0.2">
      <c r="B1177">
        <v>1175</v>
      </c>
      <c r="C1177">
        <v>360</v>
      </c>
      <c r="D1177">
        <f t="shared" si="18"/>
        <v>0</v>
      </c>
    </row>
    <row r="1178" spans="2:4" x14ac:dyDescent="0.2">
      <c r="B1178">
        <v>1176</v>
      </c>
      <c r="C1178">
        <v>541</v>
      </c>
      <c r="D1178">
        <f t="shared" si="18"/>
        <v>1</v>
      </c>
    </row>
    <row r="1179" spans="2:4" x14ac:dyDescent="0.2">
      <c r="B1179">
        <v>1177</v>
      </c>
      <c r="C1179">
        <v>264</v>
      </c>
      <c r="D1179">
        <f t="shared" si="18"/>
        <v>0</v>
      </c>
    </row>
    <row r="1180" spans="2:4" x14ac:dyDescent="0.2">
      <c r="B1180">
        <v>1178</v>
      </c>
      <c r="C1180">
        <v>210</v>
      </c>
      <c r="D1180">
        <f t="shared" si="18"/>
        <v>0</v>
      </c>
    </row>
    <row r="1181" spans="2:4" x14ac:dyDescent="0.2">
      <c r="B1181">
        <v>1179</v>
      </c>
      <c r="C1181">
        <v>186</v>
      </c>
      <c r="D1181">
        <f t="shared" si="18"/>
        <v>0</v>
      </c>
    </row>
    <row r="1182" spans="2:4" x14ac:dyDescent="0.2">
      <c r="B1182">
        <v>1180</v>
      </c>
      <c r="C1182">
        <v>0</v>
      </c>
      <c r="D1182">
        <f t="shared" si="18"/>
        <v>0</v>
      </c>
    </row>
    <row r="1183" spans="2:4" x14ac:dyDescent="0.2">
      <c r="B1183">
        <v>1181</v>
      </c>
      <c r="C1183">
        <v>693</v>
      </c>
      <c r="D1183">
        <f t="shared" si="18"/>
        <v>1</v>
      </c>
    </row>
    <row r="1184" spans="2:4" x14ac:dyDescent="0.2">
      <c r="B1184">
        <v>1182</v>
      </c>
      <c r="C1184">
        <v>482</v>
      </c>
      <c r="D1184">
        <f t="shared" si="18"/>
        <v>1</v>
      </c>
    </row>
    <row r="1185" spans="2:4" x14ac:dyDescent="0.2">
      <c r="B1185">
        <v>1183</v>
      </c>
      <c r="C1185">
        <v>813</v>
      </c>
      <c r="D1185">
        <f t="shared" si="18"/>
        <v>1</v>
      </c>
    </row>
    <row r="1186" spans="2:4" x14ac:dyDescent="0.2">
      <c r="B1186">
        <v>1184</v>
      </c>
      <c r="C1186">
        <v>720</v>
      </c>
      <c r="D1186">
        <f t="shared" si="18"/>
        <v>1</v>
      </c>
    </row>
    <row r="1187" spans="2:4" x14ac:dyDescent="0.2">
      <c r="B1187">
        <v>1185</v>
      </c>
      <c r="C1187">
        <v>995</v>
      </c>
      <c r="D1187">
        <f t="shared" si="18"/>
        <v>1</v>
      </c>
    </row>
    <row r="1188" spans="2:4" x14ac:dyDescent="0.2">
      <c r="B1188">
        <v>1186</v>
      </c>
      <c r="C1188">
        <v>392</v>
      </c>
      <c r="D1188">
        <f t="shared" si="18"/>
        <v>0</v>
      </c>
    </row>
    <row r="1189" spans="2:4" x14ac:dyDescent="0.2">
      <c r="B1189">
        <v>1187</v>
      </c>
      <c r="C1189">
        <v>420</v>
      </c>
      <c r="D1189">
        <f t="shared" si="18"/>
        <v>0</v>
      </c>
    </row>
    <row r="1190" spans="2:4" x14ac:dyDescent="0.2">
      <c r="B1190">
        <v>1188</v>
      </c>
      <c r="C1190">
        <v>757</v>
      </c>
      <c r="D1190">
        <f t="shared" si="18"/>
        <v>1</v>
      </c>
    </row>
    <row r="1191" spans="2:4" x14ac:dyDescent="0.2">
      <c r="B1191">
        <v>1189</v>
      </c>
      <c r="C1191">
        <v>493</v>
      </c>
      <c r="D1191">
        <f t="shared" si="18"/>
        <v>1</v>
      </c>
    </row>
    <row r="1192" spans="2:4" x14ac:dyDescent="0.2">
      <c r="B1192">
        <v>1190</v>
      </c>
      <c r="C1192">
        <v>442</v>
      </c>
      <c r="D1192">
        <f t="shared" si="18"/>
        <v>0</v>
      </c>
    </row>
    <row r="1193" spans="2:4" x14ac:dyDescent="0.2">
      <c r="B1193">
        <v>1191</v>
      </c>
      <c r="C1193">
        <v>1356</v>
      </c>
      <c r="D1193">
        <f t="shared" si="18"/>
        <v>1</v>
      </c>
    </row>
    <row r="1194" spans="2:4" x14ac:dyDescent="0.2">
      <c r="B1194">
        <v>1192</v>
      </c>
      <c r="C1194">
        <v>492</v>
      </c>
      <c r="D1194">
        <f t="shared" si="18"/>
        <v>1</v>
      </c>
    </row>
    <row r="1195" spans="2:4" x14ac:dyDescent="0.2">
      <c r="B1195">
        <v>1193</v>
      </c>
      <c r="C1195">
        <v>250</v>
      </c>
      <c r="D1195">
        <f t="shared" si="18"/>
        <v>0</v>
      </c>
    </row>
    <row r="1196" spans="2:4" x14ac:dyDescent="0.2">
      <c r="B1196">
        <v>1194</v>
      </c>
      <c r="C1196">
        <v>402</v>
      </c>
      <c r="D1196">
        <f t="shared" si="18"/>
        <v>0</v>
      </c>
    </row>
    <row r="1197" spans="2:4" x14ac:dyDescent="0.2">
      <c r="B1197">
        <v>1195</v>
      </c>
      <c r="C1197">
        <v>299</v>
      </c>
      <c r="D1197">
        <f t="shared" si="18"/>
        <v>0</v>
      </c>
    </row>
    <row r="1198" spans="2:4" x14ac:dyDescent="0.2">
      <c r="B1198">
        <v>1196</v>
      </c>
      <c r="C1198">
        <v>400</v>
      </c>
      <c r="D1198">
        <f t="shared" si="18"/>
        <v>0</v>
      </c>
    </row>
    <row r="1199" spans="2:4" x14ac:dyDescent="0.2">
      <c r="B1199">
        <v>1197</v>
      </c>
      <c r="C1199">
        <v>660</v>
      </c>
      <c r="D1199">
        <f t="shared" si="18"/>
        <v>1</v>
      </c>
    </row>
    <row r="1200" spans="2:4" x14ac:dyDescent="0.2">
      <c r="B1200">
        <v>1198</v>
      </c>
      <c r="C1200">
        <v>225</v>
      </c>
      <c r="D1200">
        <f t="shared" si="18"/>
        <v>0</v>
      </c>
    </row>
    <row r="1201" spans="2:4" x14ac:dyDescent="0.2">
      <c r="B1201">
        <v>1199</v>
      </c>
      <c r="C1201">
        <v>573</v>
      </c>
      <c r="D1201">
        <f t="shared" si="18"/>
        <v>1</v>
      </c>
    </row>
    <row r="1202" spans="2:4" x14ac:dyDescent="0.2">
      <c r="B1202">
        <v>1200</v>
      </c>
      <c r="C1202">
        <v>459</v>
      </c>
      <c r="D1202">
        <f t="shared" si="18"/>
        <v>0</v>
      </c>
    </row>
    <row r="1203" spans="2:4" x14ac:dyDescent="0.2">
      <c r="B1203">
        <v>1201</v>
      </c>
      <c r="C1203">
        <v>280</v>
      </c>
      <c r="D1203">
        <f t="shared" si="18"/>
        <v>0</v>
      </c>
    </row>
    <row r="1204" spans="2:4" x14ac:dyDescent="0.2">
      <c r="B1204">
        <v>1202</v>
      </c>
      <c r="C1204">
        <v>546</v>
      </c>
      <c r="D1204">
        <f t="shared" si="18"/>
        <v>1</v>
      </c>
    </row>
    <row r="1205" spans="2:4" x14ac:dyDescent="0.2">
      <c r="B1205">
        <v>1203</v>
      </c>
      <c r="C1205">
        <v>216</v>
      </c>
      <c r="D1205">
        <f t="shared" si="18"/>
        <v>0</v>
      </c>
    </row>
    <row r="1206" spans="2:4" x14ac:dyDescent="0.2">
      <c r="B1206">
        <v>1204</v>
      </c>
      <c r="C1206">
        <v>451</v>
      </c>
      <c r="D1206">
        <f t="shared" si="18"/>
        <v>0</v>
      </c>
    </row>
    <row r="1207" spans="2:4" x14ac:dyDescent="0.2">
      <c r="B1207">
        <v>1205</v>
      </c>
      <c r="C1207">
        <v>495</v>
      </c>
      <c r="D1207">
        <f t="shared" si="18"/>
        <v>1</v>
      </c>
    </row>
    <row r="1208" spans="2:4" x14ac:dyDescent="0.2">
      <c r="B1208">
        <v>1206</v>
      </c>
      <c r="C1208">
        <v>701</v>
      </c>
      <c r="D1208">
        <f t="shared" si="18"/>
        <v>1</v>
      </c>
    </row>
    <row r="1209" spans="2:4" x14ac:dyDescent="0.2">
      <c r="B1209">
        <v>1207</v>
      </c>
      <c r="C1209">
        <v>384</v>
      </c>
      <c r="D1209">
        <f t="shared" si="18"/>
        <v>0</v>
      </c>
    </row>
    <row r="1210" spans="2:4" x14ac:dyDescent="0.2">
      <c r="B1210">
        <v>1208</v>
      </c>
      <c r="C1210">
        <v>544</v>
      </c>
      <c r="D1210">
        <f t="shared" si="18"/>
        <v>1</v>
      </c>
    </row>
    <row r="1211" spans="2:4" x14ac:dyDescent="0.2">
      <c r="B1211">
        <v>1209</v>
      </c>
      <c r="C1211">
        <v>506</v>
      </c>
      <c r="D1211">
        <f t="shared" si="18"/>
        <v>1</v>
      </c>
    </row>
    <row r="1212" spans="2:4" x14ac:dyDescent="0.2">
      <c r="B1212">
        <v>1210</v>
      </c>
      <c r="C1212">
        <v>500</v>
      </c>
      <c r="D1212">
        <f t="shared" si="18"/>
        <v>1</v>
      </c>
    </row>
    <row r="1213" spans="2:4" x14ac:dyDescent="0.2">
      <c r="B1213">
        <v>1211</v>
      </c>
      <c r="C1213">
        <v>462</v>
      </c>
      <c r="D1213">
        <f t="shared" si="18"/>
        <v>0</v>
      </c>
    </row>
    <row r="1214" spans="2:4" x14ac:dyDescent="0.2">
      <c r="B1214">
        <v>1212</v>
      </c>
      <c r="C1214">
        <v>492</v>
      </c>
      <c r="D1214">
        <f t="shared" si="18"/>
        <v>1</v>
      </c>
    </row>
    <row r="1215" spans="2:4" x14ac:dyDescent="0.2">
      <c r="B1215">
        <v>1213</v>
      </c>
      <c r="C1215">
        <v>234</v>
      </c>
      <c r="D1215">
        <f t="shared" si="18"/>
        <v>0</v>
      </c>
    </row>
    <row r="1216" spans="2:4" x14ac:dyDescent="0.2">
      <c r="B1216">
        <v>1214</v>
      </c>
      <c r="C1216">
        <v>364</v>
      </c>
      <c r="D1216">
        <f t="shared" si="18"/>
        <v>0</v>
      </c>
    </row>
    <row r="1217" spans="2:4" x14ac:dyDescent="0.2">
      <c r="B1217">
        <v>1215</v>
      </c>
      <c r="C1217">
        <v>300</v>
      </c>
      <c r="D1217">
        <f t="shared" si="18"/>
        <v>0</v>
      </c>
    </row>
    <row r="1218" spans="2:4" x14ac:dyDescent="0.2">
      <c r="B1218">
        <v>1216</v>
      </c>
      <c r="C1218">
        <v>384</v>
      </c>
      <c r="D1218">
        <f t="shared" si="18"/>
        <v>0</v>
      </c>
    </row>
    <row r="1219" spans="2:4" x14ac:dyDescent="0.2">
      <c r="B1219">
        <v>1217</v>
      </c>
      <c r="C1219">
        <v>539</v>
      </c>
      <c r="D1219">
        <f t="shared" si="18"/>
        <v>1</v>
      </c>
    </row>
    <row r="1220" spans="2:4" x14ac:dyDescent="0.2">
      <c r="B1220">
        <v>1218</v>
      </c>
      <c r="C1220">
        <v>552</v>
      </c>
      <c r="D1220">
        <f t="shared" ref="D1220:D1283" si="19">IF(C1220&lt;AVERAGE(C1220:C2680), 0,1)</f>
        <v>1</v>
      </c>
    </row>
    <row r="1221" spans="2:4" x14ac:dyDescent="0.2">
      <c r="B1221">
        <v>1219</v>
      </c>
      <c r="C1221">
        <v>0</v>
      </c>
      <c r="D1221">
        <f t="shared" si="19"/>
        <v>0</v>
      </c>
    </row>
    <row r="1222" spans="2:4" x14ac:dyDescent="0.2">
      <c r="B1222">
        <v>1220</v>
      </c>
      <c r="C1222">
        <v>0</v>
      </c>
      <c r="D1222">
        <f t="shared" si="19"/>
        <v>0</v>
      </c>
    </row>
    <row r="1223" spans="2:4" x14ac:dyDescent="0.2">
      <c r="B1223">
        <v>1221</v>
      </c>
      <c r="C1223">
        <v>288</v>
      </c>
      <c r="D1223">
        <f t="shared" si="19"/>
        <v>0</v>
      </c>
    </row>
    <row r="1224" spans="2:4" x14ac:dyDescent="0.2">
      <c r="B1224">
        <v>1222</v>
      </c>
      <c r="C1224">
        <v>322</v>
      </c>
      <c r="D1224">
        <f t="shared" si="19"/>
        <v>0</v>
      </c>
    </row>
    <row r="1225" spans="2:4" x14ac:dyDescent="0.2">
      <c r="B1225">
        <v>1223</v>
      </c>
      <c r="C1225">
        <v>315</v>
      </c>
      <c r="D1225">
        <f t="shared" si="19"/>
        <v>0</v>
      </c>
    </row>
    <row r="1226" spans="2:4" x14ac:dyDescent="0.2">
      <c r="B1226">
        <v>1224</v>
      </c>
      <c r="C1226">
        <v>528</v>
      </c>
      <c r="D1226">
        <f t="shared" si="19"/>
        <v>1</v>
      </c>
    </row>
    <row r="1227" spans="2:4" x14ac:dyDescent="0.2">
      <c r="B1227">
        <v>1225</v>
      </c>
      <c r="C1227">
        <v>388</v>
      </c>
      <c r="D1227">
        <f t="shared" si="19"/>
        <v>0</v>
      </c>
    </row>
    <row r="1228" spans="2:4" x14ac:dyDescent="0.2">
      <c r="B1228">
        <v>1226</v>
      </c>
      <c r="C1228">
        <v>264</v>
      </c>
      <c r="D1228">
        <f t="shared" si="19"/>
        <v>0</v>
      </c>
    </row>
    <row r="1229" spans="2:4" x14ac:dyDescent="0.2">
      <c r="B1229">
        <v>1227</v>
      </c>
      <c r="C1229">
        <v>668</v>
      </c>
      <c r="D1229">
        <f t="shared" si="19"/>
        <v>1</v>
      </c>
    </row>
    <row r="1230" spans="2:4" x14ac:dyDescent="0.2">
      <c r="B1230">
        <v>1228</v>
      </c>
      <c r="C1230">
        <v>576</v>
      </c>
      <c r="D1230">
        <f t="shared" si="19"/>
        <v>1</v>
      </c>
    </row>
    <row r="1231" spans="2:4" x14ac:dyDescent="0.2">
      <c r="B1231">
        <v>1229</v>
      </c>
      <c r="C1231">
        <v>1052</v>
      </c>
      <c r="D1231">
        <f t="shared" si="19"/>
        <v>1</v>
      </c>
    </row>
    <row r="1232" spans="2:4" x14ac:dyDescent="0.2">
      <c r="B1232">
        <v>1230</v>
      </c>
      <c r="C1232">
        <v>404</v>
      </c>
      <c r="D1232">
        <f t="shared" si="19"/>
        <v>0</v>
      </c>
    </row>
    <row r="1233" spans="2:4" x14ac:dyDescent="0.2">
      <c r="B1233">
        <v>1231</v>
      </c>
      <c r="C1233">
        <v>600</v>
      </c>
      <c r="D1233">
        <f t="shared" si="19"/>
        <v>1</v>
      </c>
    </row>
    <row r="1234" spans="2:4" x14ac:dyDescent="0.2">
      <c r="B1234">
        <v>1232</v>
      </c>
      <c r="C1234">
        <v>540</v>
      </c>
      <c r="D1234">
        <f t="shared" si="19"/>
        <v>1</v>
      </c>
    </row>
    <row r="1235" spans="2:4" x14ac:dyDescent="0.2">
      <c r="B1235">
        <v>1233</v>
      </c>
      <c r="C1235">
        <v>462</v>
      </c>
      <c r="D1235">
        <f t="shared" si="19"/>
        <v>0</v>
      </c>
    </row>
    <row r="1236" spans="2:4" x14ac:dyDescent="0.2">
      <c r="B1236">
        <v>1234</v>
      </c>
      <c r="C1236">
        <v>531</v>
      </c>
      <c r="D1236">
        <f t="shared" si="19"/>
        <v>1</v>
      </c>
    </row>
    <row r="1237" spans="2:4" x14ac:dyDescent="0.2">
      <c r="B1237">
        <v>1235</v>
      </c>
      <c r="C1237">
        <v>0</v>
      </c>
      <c r="D1237">
        <f t="shared" si="19"/>
        <v>0</v>
      </c>
    </row>
    <row r="1238" spans="2:4" x14ac:dyDescent="0.2">
      <c r="B1238">
        <v>1236</v>
      </c>
      <c r="C1238">
        <v>180</v>
      </c>
      <c r="D1238">
        <f t="shared" si="19"/>
        <v>0</v>
      </c>
    </row>
    <row r="1239" spans="2:4" x14ac:dyDescent="0.2">
      <c r="B1239">
        <v>1237</v>
      </c>
      <c r="C1239">
        <v>474</v>
      </c>
      <c r="D1239">
        <f t="shared" si="19"/>
        <v>0</v>
      </c>
    </row>
    <row r="1240" spans="2:4" x14ac:dyDescent="0.2">
      <c r="B1240">
        <v>1238</v>
      </c>
      <c r="C1240">
        <v>434</v>
      </c>
      <c r="D1240">
        <f t="shared" si="19"/>
        <v>0</v>
      </c>
    </row>
    <row r="1241" spans="2:4" x14ac:dyDescent="0.2">
      <c r="B1241">
        <v>1239</v>
      </c>
      <c r="C1241">
        <v>484</v>
      </c>
      <c r="D1241">
        <f t="shared" si="19"/>
        <v>0</v>
      </c>
    </row>
    <row r="1242" spans="2:4" x14ac:dyDescent="0.2">
      <c r="B1242">
        <v>1240</v>
      </c>
      <c r="C1242">
        <v>472</v>
      </c>
      <c r="D1242">
        <f t="shared" si="19"/>
        <v>0</v>
      </c>
    </row>
    <row r="1243" spans="2:4" x14ac:dyDescent="0.2">
      <c r="B1243">
        <v>1241</v>
      </c>
      <c r="C1243">
        <v>543</v>
      </c>
      <c r="D1243">
        <f t="shared" si="19"/>
        <v>1</v>
      </c>
    </row>
    <row r="1244" spans="2:4" x14ac:dyDescent="0.2">
      <c r="B1244">
        <v>1242</v>
      </c>
      <c r="C1244">
        <v>954</v>
      </c>
      <c r="D1244">
        <f t="shared" si="19"/>
        <v>1</v>
      </c>
    </row>
    <row r="1245" spans="2:4" x14ac:dyDescent="0.2">
      <c r="B1245">
        <v>1243</v>
      </c>
      <c r="C1245">
        <v>528</v>
      </c>
      <c r="D1245">
        <f t="shared" si="19"/>
        <v>1</v>
      </c>
    </row>
    <row r="1246" spans="2:4" x14ac:dyDescent="0.2">
      <c r="B1246">
        <v>1244</v>
      </c>
      <c r="C1246">
        <v>850</v>
      </c>
      <c r="D1246">
        <f t="shared" si="19"/>
        <v>1</v>
      </c>
    </row>
    <row r="1247" spans="2:4" x14ac:dyDescent="0.2">
      <c r="B1247">
        <v>1245</v>
      </c>
      <c r="C1247">
        <v>400</v>
      </c>
      <c r="D1247">
        <f t="shared" si="19"/>
        <v>0</v>
      </c>
    </row>
    <row r="1248" spans="2:4" x14ac:dyDescent="0.2">
      <c r="B1248">
        <v>1246</v>
      </c>
      <c r="C1248">
        <v>477</v>
      </c>
      <c r="D1248">
        <f t="shared" si="19"/>
        <v>0</v>
      </c>
    </row>
    <row r="1249" spans="2:4" x14ac:dyDescent="0.2">
      <c r="B1249">
        <v>1247</v>
      </c>
      <c r="C1249">
        <v>615</v>
      </c>
      <c r="D1249">
        <f t="shared" si="19"/>
        <v>1</v>
      </c>
    </row>
    <row r="1250" spans="2:4" x14ac:dyDescent="0.2">
      <c r="B1250">
        <v>1248</v>
      </c>
      <c r="C1250">
        <v>888</v>
      </c>
      <c r="D1250">
        <f t="shared" si="19"/>
        <v>1</v>
      </c>
    </row>
    <row r="1251" spans="2:4" x14ac:dyDescent="0.2">
      <c r="B1251">
        <v>1249</v>
      </c>
      <c r="C1251">
        <v>396</v>
      </c>
      <c r="D1251">
        <f t="shared" si="19"/>
        <v>0</v>
      </c>
    </row>
    <row r="1252" spans="2:4" x14ac:dyDescent="0.2">
      <c r="B1252">
        <v>1250</v>
      </c>
      <c r="C1252">
        <v>276</v>
      </c>
      <c r="D1252">
        <f t="shared" si="19"/>
        <v>0</v>
      </c>
    </row>
    <row r="1253" spans="2:4" x14ac:dyDescent="0.2">
      <c r="B1253">
        <v>1251</v>
      </c>
      <c r="C1253">
        <v>522</v>
      </c>
      <c r="D1253">
        <f t="shared" si="19"/>
        <v>1</v>
      </c>
    </row>
    <row r="1254" spans="2:4" x14ac:dyDescent="0.2">
      <c r="B1254">
        <v>1252</v>
      </c>
      <c r="C1254">
        <v>478</v>
      </c>
      <c r="D1254">
        <f t="shared" si="19"/>
        <v>0</v>
      </c>
    </row>
    <row r="1255" spans="2:4" x14ac:dyDescent="0.2">
      <c r="B1255">
        <v>1253</v>
      </c>
      <c r="C1255">
        <v>288</v>
      </c>
      <c r="D1255">
        <f t="shared" si="19"/>
        <v>0</v>
      </c>
    </row>
    <row r="1256" spans="2:4" x14ac:dyDescent="0.2">
      <c r="B1256">
        <v>1254</v>
      </c>
      <c r="C1256">
        <v>518</v>
      </c>
      <c r="D1256">
        <f t="shared" si="19"/>
        <v>1</v>
      </c>
    </row>
    <row r="1257" spans="2:4" x14ac:dyDescent="0.2">
      <c r="B1257">
        <v>1255</v>
      </c>
      <c r="C1257">
        <v>397</v>
      </c>
      <c r="D1257">
        <f t="shared" si="19"/>
        <v>0</v>
      </c>
    </row>
    <row r="1258" spans="2:4" x14ac:dyDescent="0.2">
      <c r="B1258">
        <v>1256</v>
      </c>
      <c r="C1258">
        <v>560</v>
      </c>
      <c r="D1258">
        <f t="shared" si="19"/>
        <v>1</v>
      </c>
    </row>
    <row r="1259" spans="2:4" x14ac:dyDescent="0.2">
      <c r="B1259">
        <v>1257</v>
      </c>
      <c r="C1259">
        <v>691</v>
      </c>
      <c r="D1259">
        <f t="shared" si="19"/>
        <v>1</v>
      </c>
    </row>
    <row r="1260" spans="2:4" x14ac:dyDescent="0.2">
      <c r="B1260">
        <v>1258</v>
      </c>
      <c r="C1260">
        <v>0</v>
      </c>
      <c r="D1260">
        <f t="shared" si="19"/>
        <v>0</v>
      </c>
    </row>
    <row r="1261" spans="2:4" x14ac:dyDescent="0.2">
      <c r="B1261">
        <v>1259</v>
      </c>
      <c r="C1261">
        <v>400</v>
      </c>
      <c r="D1261">
        <f t="shared" si="19"/>
        <v>0</v>
      </c>
    </row>
    <row r="1262" spans="2:4" x14ac:dyDescent="0.2">
      <c r="B1262">
        <v>1260</v>
      </c>
      <c r="C1262">
        <v>460</v>
      </c>
      <c r="D1262">
        <f t="shared" si="19"/>
        <v>0</v>
      </c>
    </row>
    <row r="1263" spans="2:4" x14ac:dyDescent="0.2">
      <c r="B1263">
        <v>1261</v>
      </c>
      <c r="C1263">
        <v>502</v>
      </c>
      <c r="D1263">
        <f t="shared" si="19"/>
        <v>1</v>
      </c>
    </row>
    <row r="1264" spans="2:4" x14ac:dyDescent="0.2">
      <c r="B1264">
        <v>1262</v>
      </c>
      <c r="C1264">
        <v>338</v>
      </c>
      <c r="D1264">
        <f t="shared" si="19"/>
        <v>0</v>
      </c>
    </row>
    <row r="1265" spans="2:4" x14ac:dyDescent="0.2">
      <c r="B1265">
        <v>1263</v>
      </c>
      <c r="C1265">
        <v>304</v>
      </c>
      <c r="D1265">
        <f t="shared" si="19"/>
        <v>0</v>
      </c>
    </row>
    <row r="1266" spans="2:4" x14ac:dyDescent="0.2">
      <c r="B1266">
        <v>1264</v>
      </c>
      <c r="C1266">
        <v>520</v>
      </c>
      <c r="D1266">
        <f t="shared" si="19"/>
        <v>1</v>
      </c>
    </row>
    <row r="1267" spans="2:4" x14ac:dyDescent="0.2">
      <c r="B1267">
        <v>1265</v>
      </c>
      <c r="C1267">
        <v>511</v>
      </c>
      <c r="D1267">
        <f t="shared" si="19"/>
        <v>1</v>
      </c>
    </row>
    <row r="1268" spans="2:4" x14ac:dyDescent="0.2">
      <c r="B1268">
        <v>1266</v>
      </c>
      <c r="C1268">
        <v>506</v>
      </c>
      <c r="D1268">
        <f t="shared" si="19"/>
        <v>1</v>
      </c>
    </row>
    <row r="1269" spans="2:4" x14ac:dyDescent="0.2">
      <c r="B1269">
        <v>1267</v>
      </c>
      <c r="C1269">
        <v>308</v>
      </c>
      <c r="D1269">
        <f t="shared" si="19"/>
        <v>0</v>
      </c>
    </row>
    <row r="1270" spans="2:4" x14ac:dyDescent="0.2">
      <c r="B1270">
        <v>1268</v>
      </c>
      <c r="C1270">
        <v>746</v>
      </c>
      <c r="D1270">
        <f t="shared" si="19"/>
        <v>1</v>
      </c>
    </row>
    <row r="1271" spans="2:4" x14ac:dyDescent="0.2">
      <c r="B1271">
        <v>1269</v>
      </c>
      <c r="C1271">
        <v>1014</v>
      </c>
      <c r="D1271">
        <f t="shared" si="19"/>
        <v>1</v>
      </c>
    </row>
    <row r="1272" spans="2:4" x14ac:dyDescent="0.2">
      <c r="B1272">
        <v>1270</v>
      </c>
      <c r="C1272">
        <v>315</v>
      </c>
      <c r="D1272">
        <f t="shared" si="19"/>
        <v>0</v>
      </c>
    </row>
    <row r="1273" spans="2:4" x14ac:dyDescent="0.2">
      <c r="B1273">
        <v>1271</v>
      </c>
      <c r="C1273">
        <v>586</v>
      </c>
      <c r="D1273">
        <f t="shared" si="19"/>
        <v>1</v>
      </c>
    </row>
    <row r="1274" spans="2:4" x14ac:dyDescent="0.2">
      <c r="B1274">
        <v>1272</v>
      </c>
      <c r="C1274">
        <v>462</v>
      </c>
      <c r="D1274">
        <f t="shared" si="19"/>
        <v>0</v>
      </c>
    </row>
    <row r="1275" spans="2:4" x14ac:dyDescent="0.2">
      <c r="B1275">
        <v>1273</v>
      </c>
      <c r="C1275">
        <v>288</v>
      </c>
      <c r="D1275">
        <f t="shared" si="19"/>
        <v>0</v>
      </c>
    </row>
    <row r="1276" spans="2:4" x14ac:dyDescent="0.2">
      <c r="B1276">
        <v>1274</v>
      </c>
      <c r="C1276">
        <v>312</v>
      </c>
      <c r="D1276">
        <f t="shared" si="19"/>
        <v>0</v>
      </c>
    </row>
    <row r="1277" spans="2:4" x14ac:dyDescent="0.2">
      <c r="B1277">
        <v>1275</v>
      </c>
      <c r="C1277">
        <v>552</v>
      </c>
      <c r="D1277">
        <f t="shared" si="19"/>
        <v>1</v>
      </c>
    </row>
    <row r="1278" spans="2:4" x14ac:dyDescent="0.2">
      <c r="B1278">
        <v>1276</v>
      </c>
      <c r="C1278">
        <v>400</v>
      </c>
      <c r="D1278">
        <f t="shared" si="19"/>
        <v>0</v>
      </c>
    </row>
    <row r="1279" spans="2:4" x14ac:dyDescent="0.2">
      <c r="B1279">
        <v>1277</v>
      </c>
      <c r="C1279">
        <v>497</v>
      </c>
      <c r="D1279">
        <f t="shared" si="19"/>
        <v>1</v>
      </c>
    </row>
    <row r="1280" spans="2:4" x14ac:dyDescent="0.2">
      <c r="B1280">
        <v>1278</v>
      </c>
      <c r="C1280">
        <v>480</v>
      </c>
      <c r="D1280">
        <f t="shared" si="19"/>
        <v>0</v>
      </c>
    </row>
    <row r="1281" spans="2:4" x14ac:dyDescent="0.2">
      <c r="B1281">
        <v>1279</v>
      </c>
      <c r="C1281">
        <v>577</v>
      </c>
      <c r="D1281">
        <f t="shared" si="19"/>
        <v>1</v>
      </c>
    </row>
    <row r="1282" spans="2:4" x14ac:dyDescent="0.2">
      <c r="B1282">
        <v>1280</v>
      </c>
      <c r="C1282">
        <v>528</v>
      </c>
      <c r="D1282">
        <f t="shared" si="19"/>
        <v>1</v>
      </c>
    </row>
    <row r="1283" spans="2:4" x14ac:dyDescent="0.2">
      <c r="B1283">
        <v>1281</v>
      </c>
      <c r="C1283">
        <v>544</v>
      </c>
      <c r="D1283">
        <f t="shared" si="19"/>
        <v>1</v>
      </c>
    </row>
    <row r="1284" spans="2:4" x14ac:dyDescent="0.2">
      <c r="B1284">
        <v>1282</v>
      </c>
      <c r="C1284">
        <v>484</v>
      </c>
      <c r="D1284">
        <f t="shared" ref="D1284:D1347" si="20">IF(C1284&lt;AVERAGE(C1284:C2744), 0,1)</f>
        <v>1</v>
      </c>
    </row>
    <row r="1285" spans="2:4" x14ac:dyDescent="0.2">
      <c r="B1285">
        <v>1283</v>
      </c>
      <c r="C1285">
        <v>484</v>
      </c>
      <c r="D1285">
        <f t="shared" si="20"/>
        <v>1</v>
      </c>
    </row>
    <row r="1286" spans="2:4" x14ac:dyDescent="0.2">
      <c r="B1286">
        <v>1284</v>
      </c>
      <c r="C1286">
        <v>0</v>
      </c>
      <c r="D1286">
        <f t="shared" si="20"/>
        <v>0</v>
      </c>
    </row>
    <row r="1287" spans="2:4" x14ac:dyDescent="0.2">
      <c r="B1287">
        <v>1285</v>
      </c>
      <c r="C1287">
        <v>336</v>
      </c>
      <c r="D1287">
        <f t="shared" si="20"/>
        <v>0</v>
      </c>
    </row>
    <row r="1288" spans="2:4" x14ac:dyDescent="0.2">
      <c r="B1288">
        <v>1286</v>
      </c>
      <c r="C1288">
        <v>280</v>
      </c>
      <c r="D1288">
        <f t="shared" si="20"/>
        <v>0</v>
      </c>
    </row>
    <row r="1289" spans="2:4" x14ac:dyDescent="0.2">
      <c r="B1289">
        <v>1287</v>
      </c>
      <c r="C1289">
        <v>528</v>
      </c>
      <c r="D1289">
        <f t="shared" si="20"/>
        <v>1</v>
      </c>
    </row>
    <row r="1290" spans="2:4" x14ac:dyDescent="0.2">
      <c r="B1290">
        <v>1288</v>
      </c>
      <c r="C1290">
        <v>390</v>
      </c>
      <c r="D1290">
        <f t="shared" si="20"/>
        <v>0</v>
      </c>
    </row>
    <row r="1291" spans="2:4" x14ac:dyDescent="0.2">
      <c r="B1291">
        <v>1289</v>
      </c>
      <c r="C1291">
        <v>499</v>
      </c>
      <c r="D1291">
        <f t="shared" si="20"/>
        <v>1</v>
      </c>
    </row>
    <row r="1292" spans="2:4" x14ac:dyDescent="0.2">
      <c r="B1292">
        <v>1290</v>
      </c>
      <c r="C1292">
        <v>753</v>
      </c>
      <c r="D1292">
        <f t="shared" si="20"/>
        <v>1</v>
      </c>
    </row>
    <row r="1293" spans="2:4" x14ac:dyDescent="0.2">
      <c r="B1293">
        <v>1291</v>
      </c>
      <c r="C1293">
        <v>484</v>
      </c>
      <c r="D1293">
        <f t="shared" si="20"/>
        <v>1</v>
      </c>
    </row>
    <row r="1294" spans="2:4" x14ac:dyDescent="0.2">
      <c r="B1294">
        <v>1292</v>
      </c>
      <c r="C1294">
        <v>264</v>
      </c>
      <c r="D1294">
        <f t="shared" si="20"/>
        <v>0</v>
      </c>
    </row>
    <row r="1295" spans="2:4" x14ac:dyDescent="0.2">
      <c r="B1295">
        <v>1293</v>
      </c>
      <c r="C1295">
        <v>432</v>
      </c>
      <c r="D1295">
        <f t="shared" si="20"/>
        <v>0</v>
      </c>
    </row>
    <row r="1296" spans="2:4" x14ac:dyDescent="0.2">
      <c r="B1296">
        <v>1294</v>
      </c>
      <c r="C1296">
        <v>528</v>
      </c>
      <c r="D1296">
        <f t="shared" si="20"/>
        <v>1</v>
      </c>
    </row>
    <row r="1297" spans="2:4" x14ac:dyDescent="0.2">
      <c r="B1297">
        <v>1295</v>
      </c>
      <c r="C1297">
        <v>572</v>
      </c>
      <c r="D1297">
        <f t="shared" si="20"/>
        <v>1</v>
      </c>
    </row>
    <row r="1298" spans="2:4" x14ac:dyDescent="0.2">
      <c r="B1298">
        <v>1296</v>
      </c>
      <c r="C1298">
        <v>288</v>
      </c>
      <c r="D1298">
        <f t="shared" si="20"/>
        <v>0</v>
      </c>
    </row>
    <row r="1299" spans="2:4" x14ac:dyDescent="0.2">
      <c r="B1299">
        <v>1297</v>
      </c>
      <c r="C1299">
        <v>525</v>
      </c>
      <c r="D1299">
        <f t="shared" si="20"/>
        <v>1</v>
      </c>
    </row>
    <row r="1300" spans="2:4" x14ac:dyDescent="0.2">
      <c r="B1300">
        <v>1298</v>
      </c>
      <c r="C1300">
        <v>525</v>
      </c>
      <c r="D1300">
        <f t="shared" si="20"/>
        <v>1</v>
      </c>
    </row>
    <row r="1301" spans="2:4" x14ac:dyDescent="0.2">
      <c r="B1301">
        <v>1299</v>
      </c>
      <c r="C1301">
        <v>1418</v>
      </c>
      <c r="D1301">
        <f t="shared" si="20"/>
        <v>1</v>
      </c>
    </row>
    <row r="1302" spans="2:4" x14ac:dyDescent="0.2">
      <c r="B1302">
        <v>1300</v>
      </c>
      <c r="C1302">
        <v>305</v>
      </c>
      <c r="D1302">
        <f t="shared" si="20"/>
        <v>0</v>
      </c>
    </row>
    <row r="1303" spans="2:4" x14ac:dyDescent="0.2">
      <c r="B1303">
        <v>1301</v>
      </c>
      <c r="C1303">
        <v>490</v>
      </c>
      <c r="D1303">
        <f t="shared" si="20"/>
        <v>1</v>
      </c>
    </row>
    <row r="1304" spans="2:4" x14ac:dyDescent="0.2">
      <c r="B1304">
        <v>1302</v>
      </c>
      <c r="C1304">
        <v>213</v>
      </c>
      <c r="D1304">
        <f t="shared" si="20"/>
        <v>0</v>
      </c>
    </row>
    <row r="1305" spans="2:4" x14ac:dyDescent="0.2">
      <c r="B1305">
        <v>1303</v>
      </c>
      <c r="C1305">
        <v>844</v>
      </c>
      <c r="D1305">
        <f t="shared" si="20"/>
        <v>1</v>
      </c>
    </row>
    <row r="1306" spans="2:4" x14ac:dyDescent="0.2">
      <c r="B1306">
        <v>1304</v>
      </c>
      <c r="C1306">
        <v>834</v>
      </c>
      <c r="D1306">
        <f t="shared" si="20"/>
        <v>1</v>
      </c>
    </row>
    <row r="1307" spans="2:4" x14ac:dyDescent="0.2">
      <c r="B1307">
        <v>1305</v>
      </c>
      <c r="C1307">
        <v>380</v>
      </c>
      <c r="D1307">
        <f t="shared" si="20"/>
        <v>0</v>
      </c>
    </row>
    <row r="1308" spans="2:4" x14ac:dyDescent="0.2">
      <c r="B1308">
        <v>1306</v>
      </c>
      <c r="C1308">
        <v>840</v>
      </c>
      <c r="D1308">
        <f t="shared" si="20"/>
        <v>1</v>
      </c>
    </row>
    <row r="1309" spans="2:4" x14ac:dyDescent="0.2">
      <c r="B1309">
        <v>1307</v>
      </c>
      <c r="C1309">
        <v>474</v>
      </c>
      <c r="D1309">
        <f t="shared" si="20"/>
        <v>0</v>
      </c>
    </row>
    <row r="1310" spans="2:4" x14ac:dyDescent="0.2">
      <c r="B1310">
        <v>1308</v>
      </c>
      <c r="C1310">
        <v>480</v>
      </c>
      <c r="D1310">
        <f t="shared" si="20"/>
        <v>1</v>
      </c>
    </row>
    <row r="1311" spans="2:4" x14ac:dyDescent="0.2">
      <c r="B1311">
        <v>1309</v>
      </c>
      <c r="C1311">
        <v>528</v>
      </c>
      <c r="D1311">
        <f t="shared" si="20"/>
        <v>1</v>
      </c>
    </row>
    <row r="1312" spans="2:4" x14ac:dyDescent="0.2">
      <c r="B1312">
        <v>1310</v>
      </c>
      <c r="C1312">
        <v>496</v>
      </c>
      <c r="D1312">
        <f t="shared" si="20"/>
        <v>1</v>
      </c>
    </row>
    <row r="1313" spans="2:4" x14ac:dyDescent="0.2">
      <c r="B1313">
        <v>1311</v>
      </c>
      <c r="C1313">
        <v>567</v>
      </c>
      <c r="D1313">
        <f t="shared" si="20"/>
        <v>1</v>
      </c>
    </row>
    <row r="1314" spans="2:4" x14ac:dyDescent="0.2">
      <c r="B1314">
        <v>1312</v>
      </c>
      <c r="C1314">
        <v>508</v>
      </c>
      <c r="D1314">
        <f t="shared" si="20"/>
        <v>1</v>
      </c>
    </row>
    <row r="1315" spans="2:4" x14ac:dyDescent="0.2">
      <c r="B1315">
        <v>1313</v>
      </c>
      <c r="C1315">
        <v>750</v>
      </c>
      <c r="D1315">
        <f t="shared" si="20"/>
        <v>1</v>
      </c>
    </row>
    <row r="1316" spans="2:4" x14ac:dyDescent="0.2">
      <c r="B1316">
        <v>1314</v>
      </c>
      <c r="C1316">
        <v>779</v>
      </c>
      <c r="D1316">
        <f t="shared" si="20"/>
        <v>1</v>
      </c>
    </row>
    <row r="1317" spans="2:4" x14ac:dyDescent="0.2">
      <c r="B1317">
        <v>1315</v>
      </c>
      <c r="C1317">
        <v>280</v>
      </c>
      <c r="D1317">
        <f t="shared" si="20"/>
        <v>0</v>
      </c>
    </row>
    <row r="1318" spans="2:4" x14ac:dyDescent="0.2">
      <c r="B1318">
        <v>1316</v>
      </c>
      <c r="C1318">
        <v>576</v>
      </c>
      <c r="D1318">
        <f t="shared" si="20"/>
        <v>1</v>
      </c>
    </row>
    <row r="1319" spans="2:4" x14ac:dyDescent="0.2">
      <c r="B1319">
        <v>1317</v>
      </c>
      <c r="C1319">
        <v>860</v>
      </c>
      <c r="D1319">
        <f t="shared" si="20"/>
        <v>1</v>
      </c>
    </row>
    <row r="1320" spans="2:4" x14ac:dyDescent="0.2">
      <c r="B1320">
        <v>1318</v>
      </c>
      <c r="C1320">
        <v>466</v>
      </c>
      <c r="D1320">
        <f t="shared" si="20"/>
        <v>0</v>
      </c>
    </row>
    <row r="1321" spans="2:4" x14ac:dyDescent="0.2">
      <c r="B1321">
        <v>1319</v>
      </c>
      <c r="C1321">
        <v>748</v>
      </c>
      <c r="D1321">
        <f t="shared" si="20"/>
        <v>1</v>
      </c>
    </row>
    <row r="1322" spans="2:4" x14ac:dyDescent="0.2">
      <c r="B1322">
        <v>1320</v>
      </c>
      <c r="C1322">
        <v>248</v>
      </c>
      <c r="D1322">
        <f t="shared" si="20"/>
        <v>0</v>
      </c>
    </row>
    <row r="1323" spans="2:4" x14ac:dyDescent="0.2">
      <c r="B1323">
        <v>1321</v>
      </c>
      <c r="C1323">
        <v>442</v>
      </c>
      <c r="D1323">
        <f t="shared" si="20"/>
        <v>0</v>
      </c>
    </row>
    <row r="1324" spans="2:4" x14ac:dyDescent="0.2">
      <c r="B1324">
        <v>1322</v>
      </c>
      <c r="C1324">
        <v>287</v>
      </c>
      <c r="D1324">
        <f t="shared" si="20"/>
        <v>0</v>
      </c>
    </row>
    <row r="1325" spans="2:4" x14ac:dyDescent="0.2">
      <c r="B1325">
        <v>1323</v>
      </c>
      <c r="C1325">
        <v>564</v>
      </c>
      <c r="D1325">
        <f t="shared" si="20"/>
        <v>1</v>
      </c>
    </row>
    <row r="1326" spans="2:4" x14ac:dyDescent="0.2">
      <c r="B1326">
        <v>1324</v>
      </c>
      <c r="C1326">
        <v>0</v>
      </c>
      <c r="D1326">
        <f t="shared" si="20"/>
        <v>0</v>
      </c>
    </row>
    <row r="1327" spans="2:4" x14ac:dyDescent="0.2">
      <c r="B1327">
        <v>1325</v>
      </c>
      <c r="C1327">
        <v>895</v>
      </c>
      <c r="D1327">
        <f t="shared" si="20"/>
        <v>1</v>
      </c>
    </row>
    <row r="1328" spans="2:4" x14ac:dyDescent="0.2">
      <c r="B1328">
        <v>1326</v>
      </c>
      <c r="C1328">
        <v>0</v>
      </c>
      <c r="D1328">
        <f t="shared" si="20"/>
        <v>0</v>
      </c>
    </row>
    <row r="1329" spans="2:4" x14ac:dyDescent="0.2">
      <c r="B1329">
        <v>1327</v>
      </c>
      <c r="C1329">
        <v>0</v>
      </c>
      <c r="D1329">
        <f t="shared" si="20"/>
        <v>0</v>
      </c>
    </row>
    <row r="1330" spans="2:4" x14ac:dyDescent="0.2">
      <c r="B1330">
        <v>1328</v>
      </c>
      <c r="C1330">
        <v>264</v>
      </c>
      <c r="D1330">
        <f t="shared" si="20"/>
        <v>0</v>
      </c>
    </row>
    <row r="1331" spans="2:4" x14ac:dyDescent="0.2">
      <c r="B1331">
        <v>1329</v>
      </c>
      <c r="C1331">
        <v>520</v>
      </c>
      <c r="D1331">
        <f t="shared" si="20"/>
        <v>1</v>
      </c>
    </row>
    <row r="1332" spans="2:4" x14ac:dyDescent="0.2">
      <c r="B1332">
        <v>1330</v>
      </c>
      <c r="C1332">
        <v>462</v>
      </c>
      <c r="D1332">
        <f t="shared" si="20"/>
        <v>0</v>
      </c>
    </row>
    <row r="1333" spans="2:4" x14ac:dyDescent="0.2">
      <c r="B1333">
        <v>1331</v>
      </c>
      <c r="C1333">
        <v>825</v>
      </c>
      <c r="D1333">
        <f t="shared" si="20"/>
        <v>1</v>
      </c>
    </row>
    <row r="1334" spans="2:4" x14ac:dyDescent="0.2">
      <c r="B1334">
        <v>1332</v>
      </c>
      <c r="C1334">
        <v>576</v>
      </c>
      <c r="D1334">
        <f t="shared" si="20"/>
        <v>1</v>
      </c>
    </row>
    <row r="1335" spans="2:4" x14ac:dyDescent="0.2">
      <c r="B1335">
        <v>1333</v>
      </c>
      <c r="C1335">
        <v>288</v>
      </c>
      <c r="D1335">
        <f t="shared" si="20"/>
        <v>0</v>
      </c>
    </row>
    <row r="1336" spans="2:4" x14ac:dyDescent="0.2">
      <c r="B1336">
        <v>1334</v>
      </c>
      <c r="C1336">
        <v>297</v>
      </c>
      <c r="D1336">
        <f t="shared" si="20"/>
        <v>0</v>
      </c>
    </row>
    <row r="1337" spans="2:4" x14ac:dyDescent="0.2">
      <c r="B1337">
        <v>1335</v>
      </c>
      <c r="C1337">
        <v>440</v>
      </c>
      <c r="D1337">
        <f t="shared" si="20"/>
        <v>0</v>
      </c>
    </row>
    <row r="1338" spans="2:4" x14ac:dyDescent="0.2">
      <c r="B1338">
        <v>1336</v>
      </c>
      <c r="C1338">
        <v>630</v>
      </c>
      <c r="D1338">
        <f t="shared" si="20"/>
        <v>1</v>
      </c>
    </row>
    <row r="1339" spans="2:4" x14ac:dyDescent="0.2">
      <c r="B1339">
        <v>1337</v>
      </c>
      <c r="C1339">
        <v>506</v>
      </c>
      <c r="D1339">
        <f t="shared" si="20"/>
        <v>1</v>
      </c>
    </row>
    <row r="1340" spans="2:4" x14ac:dyDescent="0.2">
      <c r="B1340">
        <v>1338</v>
      </c>
      <c r="C1340">
        <v>0</v>
      </c>
      <c r="D1340">
        <f t="shared" si="20"/>
        <v>0</v>
      </c>
    </row>
    <row r="1341" spans="2:4" x14ac:dyDescent="0.2">
      <c r="B1341">
        <v>1339</v>
      </c>
      <c r="C1341">
        <v>492</v>
      </c>
      <c r="D1341">
        <f t="shared" si="20"/>
        <v>1</v>
      </c>
    </row>
    <row r="1342" spans="2:4" x14ac:dyDescent="0.2">
      <c r="B1342">
        <v>1340</v>
      </c>
      <c r="C1342">
        <v>288</v>
      </c>
      <c r="D1342">
        <f t="shared" si="20"/>
        <v>0</v>
      </c>
    </row>
    <row r="1343" spans="2:4" x14ac:dyDescent="0.2">
      <c r="B1343">
        <v>1341</v>
      </c>
      <c r="C1343">
        <v>480</v>
      </c>
      <c r="D1343">
        <f t="shared" si="20"/>
        <v>0</v>
      </c>
    </row>
    <row r="1344" spans="2:4" x14ac:dyDescent="0.2">
      <c r="B1344">
        <v>1342</v>
      </c>
      <c r="C1344">
        <v>576</v>
      </c>
      <c r="D1344">
        <f t="shared" si="20"/>
        <v>1</v>
      </c>
    </row>
    <row r="1345" spans="2:4" x14ac:dyDescent="0.2">
      <c r="B1345">
        <v>1343</v>
      </c>
      <c r="C1345">
        <v>647</v>
      </c>
      <c r="D1345">
        <f t="shared" si="20"/>
        <v>1</v>
      </c>
    </row>
    <row r="1346" spans="2:4" x14ac:dyDescent="0.2">
      <c r="B1346">
        <v>1344</v>
      </c>
      <c r="C1346">
        <v>342</v>
      </c>
      <c r="D1346">
        <f t="shared" si="20"/>
        <v>0</v>
      </c>
    </row>
    <row r="1347" spans="2:4" x14ac:dyDescent="0.2">
      <c r="B1347">
        <v>1345</v>
      </c>
      <c r="C1347">
        <v>440</v>
      </c>
      <c r="D1347">
        <f t="shared" si="20"/>
        <v>0</v>
      </c>
    </row>
    <row r="1348" spans="2:4" x14ac:dyDescent="0.2">
      <c r="B1348">
        <v>1346</v>
      </c>
      <c r="C1348">
        <v>308</v>
      </c>
      <c r="D1348">
        <f t="shared" ref="D1348:D1411" si="21">IF(C1348&lt;AVERAGE(C1348:C2808), 0,1)</f>
        <v>0</v>
      </c>
    </row>
    <row r="1349" spans="2:4" x14ac:dyDescent="0.2">
      <c r="B1349">
        <v>1347</v>
      </c>
      <c r="C1349">
        <v>508</v>
      </c>
      <c r="D1349">
        <f t="shared" si="21"/>
        <v>1</v>
      </c>
    </row>
    <row r="1350" spans="2:4" x14ac:dyDescent="0.2">
      <c r="B1350">
        <v>1348</v>
      </c>
      <c r="C1350">
        <v>712</v>
      </c>
      <c r="D1350">
        <f t="shared" si="21"/>
        <v>1</v>
      </c>
    </row>
    <row r="1351" spans="2:4" x14ac:dyDescent="0.2">
      <c r="B1351">
        <v>1349</v>
      </c>
      <c r="C1351">
        <v>514</v>
      </c>
      <c r="D1351">
        <f t="shared" si="21"/>
        <v>1</v>
      </c>
    </row>
    <row r="1352" spans="2:4" x14ac:dyDescent="0.2">
      <c r="B1352">
        <v>1350</v>
      </c>
      <c r="C1352">
        <v>0</v>
      </c>
      <c r="D1352">
        <f t="shared" si="21"/>
        <v>0</v>
      </c>
    </row>
    <row r="1353" spans="2:4" x14ac:dyDescent="0.2">
      <c r="B1353">
        <v>1351</v>
      </c>
      <c r="C1353">
        <v>968</v>
      </c>
      <c r="D1353">
        <f t="shared" si="21"/>
        <v>1</v>
      </c>
    </row>
    <row r="1354" spans="2:4" x14ac:dyDescent="0.2">
      <c r="B1354">
        <v>1352</v>
      </c>
      <c r="C1354">
        <v>490</v>
      </c>
      <c r="D1354">
        <f t="shared" si="21"/>
        <v>1</v>
      </c>
    </row>
    <row r="1355" spans="2:4" x14ac:dyDescent="0.2">
      <c r="B1355">
        <v>1353</v>
      </c>
      <c r="C1355">
        <v>624</v>
      </c>
      <c r="D1355">
        <f t="shared" si="21"/>
        <v>1</v>
      </c>
    </row>
    <row r="1356" spans="2:4" x14ac:dyDescent="0.2">
      <c r="B1356">
        <v>1354</v>
      </c>
      <c r="C1356">
        <v>666</v>
      </c>
      <c r="D1356">
        <f t="shared" si="21"/>
        <v>1</v>
      </c>
    </row>
    <row r="1357" spans="2:4" x14ac:dyDescent="0.2">
      <c r="B1357">
        <v>1355</v>
      </c>
      <c r="C1357">
        <v>839</v>
      </c>
      <c r="D1357">
        <f t="shared" si="21"/>
        <v>1</v>
      </c>
    </row>
    <row r="1358" spans="2:4" x14ac:dyDescent="0.2">
      <c r="B1358">
        <v>1356</v>
      </c>
      <c r="C1358">
        <v>487</v>
      </c>
      <c r="D1358">
        <f t="shared" si="21"/>
        <v>1</v>
      </c>
    </row>
    <row r="1359" spans="2:4" x14ac:dyDescent="0.2">
      <c r="B1359">
        <v>1357</v>
      </c>
      <c r="C1359">
        <v>264</v>
      </c>
      <c r="D1359">
        <f t="shared" si="21"/>
        <v>0</v>
      </c>
    </row>
    <row r="1360" spans="2:4" x14ac:dyDescent="0.2">
      <c r="B1360">
        <v>1358</v>
      </c>
      <c r="C1360">
        <v>500</v>
      </c>
      <c r="D1360">
        <f t="shared" si="21"/>
        <v>1</v>
      </c>
    </row>
    <row r="1361" spans="2:4" x14ac:dyDescent="0.2">
      <c r="B1361">
        <v>1359</v>
      </c>
      <c r="C1361">
        <v>440</v>
      </c>
      <c r="D1361">
        <f t="shared" si="21"/>
        <v>0</v>
      </c>
    </row>
    <row r="1362" spans="2:4" x14ac:dyDescent="0.2">
      <c r="B1362">
        <v>1360</v>
      </c>
      <c r="C1362">
        <v>770</v>
      </c>
      <c r="D1362">
        <f t="shared" si="21"/>
        <v>1</v>
      </c>
    </row>
    <row r="1363" spans="2:4" x14ac:dyDescent="0.2">
      <c r="B1363">
        <v>1361</v>
      </c>
      <c r="C1363">
        <v>621</v>
      </c>
      <c r="D1363">
        <f t="shared" si="21"/>
        <v>1</v>
      </c>
    </row>
    <row r="1364" spans="2:4" x14ac:dyDescent="0.2">
      <c r="B1364">
        <v>1362</v>
      </c>
      <c r="C1364">
        <v>430</v>
      </c>
      <c r="D1364">
        <f t="shared" si="21"/>
        <v>0</v>
      </c>
    </row>
    <row r="1365" spans="2:4" x14ac:dyDescent="0.2">
      <c r="B1365">
        <v>1363</v>
      </c>
      <c r="C1365">
        <v>368</v>
      </c>
      <c r="D1365">
        <f t="shared" si="21"/>
        <v>0</v>
      </c>
    </row>
    <row r="1366" spans="2:4" x14ac:dyDescent="0.2">
      <c r="B1366">
        <v>1364</v>
      </c>
      <c r="C1366">
        <v>432</v>
      </c>
      <c r="D1366">
        <f t="shared" si="21"/>
        <v>0</v>
      </c>
    </row>
    <row r="1367" spans="2:4" x14ac:dyDescent="0.2">
      <c r="B1367">
        <v>1365</v>
      </c>
      <c r="C1367">
        <v>480</v>
      </c>
      <c r="D1367">
        <f t="shared" si="21"/>
        <v>1</v>
      </c>
    </row>
    <row r="1368" spans="2:4" x14ac:dyDescent="0.2">
      <c r="B1368">
        <v>1366</v>
      </c>
      <c r="C1368">
        <v>663</v>
      </c>
      <c r="D1368">
        <f t="shared" si="21"/>
        <v>1</v>
      </c>
    </row>
    <row r="1369" spans="2:4" x14ac:dyDescent="0.2">
      <c r="B1369">
        <v>1367</v>
      </c>
      <c r="C1369">
        <v>588</v>
      </c>
      <c r="D1369">
        <f t="shared" si="21"/>
        <v>1</v>
      </c>
    </row>
    <row r="1370" spans="2:4" x14ac:dyDescent="0.2">
      <c r="B1370">
        <v>1368</v>
      </c>
      <c r="C1370">
        <v>336</v>
      </c>
      <c r="D1370">
        <f t="shared" si="21"/>
        <v>0</v>
      </c>
    </row>
    <row r="1371" spans="2:4" x14ac:dyDescent="0.2">
      <c r="B1371">
        <v>1369</v>
      </c>
      <c r="C1371">
        <v>420</v>
      </c>
      <c r="D1371">
        <f t="shared" si="21"/>
        <v>0</v>
      </c>
    </row>
    <row r="1372" spans="2:4" x14ac:dyDescent="0.2">
      <c r="B1372">
        <v>1370</v>
      </c>
      <c r="C1372">
        <v>502</v>
      </c>
      <c r="D1372">
        <f t="shared" si="21"/>
        <v>1</v>
      </c>
    </row>
    <row r="1373" spans="2:4" x14ac:dyDescent="0.2">
      <c r="B1373">
        <v>1371</v>
      </c>
      <c r="C1373">
        <v>338</v>
      </c>
      <c r="D1373">
        <f t="shared" si="21"/>
        <v>0</v>
      </c>
    </row>
    <row r="1374" spans="2:4" x14ac:dyDescent="0.2">
      <c r="B1374">
        <v>1372</v>
      </c>
      <c r="C1374">
        <v>377</v>
      </c>
      <c r="D1374">
        <f t="shared" si="21"/>
        <v>0</v>
      </c>
    </row>
    <row r="1375" spans="2:4" x14ac:dyDescent="0.2">
      <c r="B1375">
        <v>1373</v>
      </c>
      <c r="C1375">
        <v>583</v>
      </c>
      <c r="D1375">
        <f t="shared" si="21"/>
        <v>1</v>
      </c>
    </row>
    <row r="1376" spans="2:4" x14ac:dyDescent="0.2">
      <c r="B1376">
        <v>1374</v>
      </c>
      <c r="C1376">
        <v>804</v>
      </c>
      <c r="D1376">
        <f t="shared" si="21"/>
        <v>1</v>
      </c>
    </row>
    <row r="1377" spans="2:4" x14ac:dyDescent="0.2">
      <c r="B1377">
        <v>1375</v>
      </c>
      <c r="C1377">
        <v>936</v>
      </c>
      <c r="D1377">
        <f t="shared" si="21"/>
        <v>1</v>
      </c>
    </row>
    <row r="1378" spans="2:4" x14ac:dyDescent="0.2">
      <c r="B1378">
        <v>1376</v>
      </c>
      <c r="C1378">
        <v>722</v>
      </c>
      <c r="D1378">
        <f t="shared" si="21"/>
        <v>1</v>
      </c>
    </row>
    <row r="1379" spans="2:4" x14ac:dyDescent="0.2">
      <c r="B1379">
        <v>1377</v>
      </c>
      <c r="C1379">
        <v>160</v>
      </c>
      <c r="D1379">
        <f t="shared" si="21"/>
        <v>0</v>
      </c>
    </row>
    <row r="1380" spans="2:4" x14ac:dyDescent="0.2">
      <c r="B1380">
        <v>1378</v>
      </c>
      <c r="C1380">
        <v>660</v>
      </c>
      <c r="D1380">
        <f t="shared" si="21"/>
        <v>1</v>
      </c>
    </row>
    <row r="1381" spans="2:4" x14ac:dyDescent="0.2">
      <c r="B1381">
        <v>1379</v>
      </c>
      <c r="C1381">
        <v>264</v>
      </c>
      <c r="D1381">
        <f t="shared" si="21"/>
        <v>0</v>
      </c>
    </row>
    <row r="1382" spans="2:4" x14ac:dyDescent="0.2">
      <c r="B1382">
        <v>1380</v>
      </c>
      <c r="C1382">
        <v>400</v>
      </c>
      <c r="D1382">
        <f t="shared" si="21"/>
        <v>0</v>
      </c>
    </row>
    <row r="1383" spans="2:4" x14ac:dyDescent="0.2">
      <c r="B1383">
        <v>1381</v>
      </c>
      <c r="C1383">
        <v>200</v>
      </c>
      <c r="D1383">
        <f t="shared" si="21"/>
        <v>0</v>
      </c>
    </row>
    <row r="1384" spans="2:4" x14ac:dyDescent="0.2">
      <c r="B1384">
        <v>1382</v>
      </c>
      <c r="C1384">
        <v>550</v>
      </c>
      <c r="D1384">
        <f t="shared" si="21"/>
        <v>1</v>
      </c>
    </row>
    <row r="1385" spans="2:4" x14ac:dyDescent="0.2">
      <c r="B1385">
        <v>1383</v>
      </c>
      <c r="C1385">
        <v>576</v>
      </c>
      <c r="D1385">
        <f t="shared" si="21"/>
        <v>1</v>
      </c>
    </row>
    <row r="1386" spans="2:4" x14ac:dyDescent="0.2">
      <c r="B1386">
        <v>1384</v>
      </c>
      <c r="C1386">
        <v>576</v>
      </c>
      <c r="D1386">
        <f t="shared" si="21"/>
        <v>1</v>
      </c>
    </row>
    <row r="1387" spans="2:4" x14ac:dyDescent="0.2">
      <c r="B1387">
        <v>1385</v>
      </c>
      <c r="C1387">
        <v>280</v>
      </c>
      <c r="D1387">
        <f t="shared" si="21"/>
        <v>0</v>
      </c>
    </row>
    <row r="1388" spans="2:4" x14ac:dyDescent="0.2">
      <c r="B1388">
        <v>1386</v>
      </c>
      <c r="C1388">
        <v>240</v>
      </c>
      <c r="D1388">
        <f t="shared" si="21"/>
        <v>0</v>
      </c>
    </row>
    <row r="1389" spans="2:4" x14ac:dyDescent="0.2">
      <c r="B1389">
        <v>1387</v>
      </c>
      <c r="C1389">
        <v>564</v>
      </c>
      <c r="D1389">
        <f t="shared" si="21"/>
        <v>1</v>
      </c>
    </row>
    <row r="1390" spans="2:4" x14ac:dyDescent="0.2">
      <c r="B1390">
        <v>1388</v>
      </c>
      <c r="C1390">
        <v>216</v>
      </c>
      <c r="D1390">
        <f t="shared" si="21"/>
        <v>0</v>
      </c>
    </row>
    <row r="1391" spans="2:4" x14ac:dyDescent="0.2">
      <c r="B1391">
        <v>1389</v>
      </c>
      <c r="C1391">
        <v>758</v>
      </c>
      <c r="D1391">
        <f t="shared" si="21"/>
        <v>1</v>
      </c>
    </row>
    <row r="1392" spans="2:4" x14ac:dyDescent="0.2">
      <c r="B1392">
        <v>1390</v>
      </c>
      <c r="C1392">
        <v>440</v>
      </c>
      <c r="D1392">
        <f t="shared" si="21"/>
        <v>0</v>
      </c>
    </row>
    <row r="1393" spans="2:4" x14ac:dyDescent="0.2">
      <c r="B1393">
        <v>1391</v>
      </c>
      <c r="C1393">
        <v>541</v>
      </c>
      <c r="D1393">
        <f t="shared" si="21"/>
        <v>1</v>
      </c>
    </row>
    <row r="1394" spans="2:4" x14ac:dyDescent="0.2">
      <c r="B1394">
        <v>1392</v>
      </c>
      <c r="C1394">
        <v>792</v>
      </c>
      <c r="D1394">
        <f t="shared" si="21"/>
        <v>1</v>
      </c>
    </row>
    <row r="1395" spans="2:4" x14ac:dyDescent="0.2">
      <c r="B1395">
        <v>1393</v>
      </c>
      <c r="C1395">
        <v>288</v>
      </c>
      <c r="D1395">
        <f t="shared" si="21"/>
        <v>0</v>
      </c>
    </row>
    <row r="1396" spans="2:4" x14ac:dyDescent="0.2">
      <c r="B1396">
        <v>1394</v>
      </c>
      <c r="C1396">
        <v>672</v>
      </c>
      <c r="D1396">
        <f t="shared" si="21"/>
        <v>1</v>
      </c>
    </row>
    <row r="1397" spans="2:4" x14ac:dyDescent="0.2">
      <c r="B1397">
        <v>1395</v>
      </c>
      <c r="C1397">
        <v>648</v>
      </c>
      <c r="D1397">
        <f t="shared" si="21"/>
        <v>1</v>
      </c>
    </row>
    <row r="1398" spans="2:4" x14ac:dyDescent="0.2">
      <c r="B1398">
        <v>1396</v>
      </c>
      <c r="C1398">
        <v>642</v>
      </c>
      <c r="D1398">
        <f t="shared" si="21"/>
        <v>1</v>
      </c>
    </row>
    <row r="1399" spans="2:4" x14ac:dyDescent="0.2">
      <c r="B1399">
        <v>1397</v>
      </c>
      <c r="C1399">
        <v>572</v>
      </c>
      <c r="D1399">
        <f t="shared" si="21"/>
        <v>1</v>
      </c>
    </row>
    <row r="1400" spans="2:4" x14ac:dyDescent="0.2">
      <c r="B1400">
        <v>1398</v>
      </c>
      <c r="C1400">
        <v>180</v>
      </c>
      <c r="D1400">
        <f t="shared" si="21"/>
        <v>0</v>
      </c>
    </row>
    <row r="1401" spans="2:4" x14ac:dyDescent="0.2">
      <c r="B1401">
        <v>1399</v>
      </c>
      <c r="C1401">
        <v>240</v>
      </c>
      <c r="D1401">
        <f t="shared" si="21"/>
        <v>0</v>
      </c>
    </row>
    <row r="1402" spans="2:4" x14ac:dyDescent="0.2">
      <c r="B1402">
        <v>1400</v>
      </c>
      <c r="C1402">
        <v>216</v>
      </c>
      <c r="D1402">
        <f t="shared" si="21"/>
        <v>0</v>
      </c>
    </row>
    <row r="1403" spans="2:4" x14ac:dyDescent="0.2">
      <c r="B1403">
        <v>1401</v>
      </c>
      <c r="C1403">
        <v>208</v>
      </c>
      <c r="D1403">
        <f t="shared" si="21"/>
        <v>0</v>
      </c>
    </row>
    <row r="1404" spans="2:4" x14ac:dyDescent="0.2">
      <c r="B1404">
        <v>1402</v>
      </c>
      <c r="C1404">
        <v>398</v>
      </c>
      <c r="D1404">
        <f t="shared" si="21"/>
        <v>0</v>
      </c>
    </row>
    <row r="1405" spans="2:4" x14ac:dyDescent="0.2">
      <c r="B1405">
        <v>1403</v>
      </c>
      <c r="C1405">
        <v>662</v>
      </c>
      <c r="D1405">
        <f t="shared" si="21"/>
        <v>1</v>
      </c>
    </row>
    <row r="1406" spans="2:4" x14ac:dyDescent="0.2">
      <c r="B1406">
        <v>1404</v>
      </c>
      <c r="C1406">
        <v>754</v>
      </c>
      <c r="D1406">
        <f t="shared" si="21"/>
        <v>1</v>
      </c>
    </row>
    <row r="1407" spans="2:4" x14ac:dyDescent="0.2">
      <c r="B1407">
        <v>1405</v>
      </c>
      <c r="C1407">
        <v>936</v>
      </c>
      <c r="D1407">
        <f t="shared" si="21"/>
        <v>1</v>
      </c>
    </row>
    <row r="1408" spans="2:4" x14ac:dyDescent="0.2">
      <c r="B1408">
        <v>1406</v>
      </c>
      <c r="C1408">
        <v>482</v>
      </c>
      <c r="D1408">
        <f t="shared" si="21"/>
        <v>1</v>
      </c>
    </row>
    <row r="1409" spans="2:4" x14ac:dyDescent="0.2">
      <c r="B1409">
        <v>1407</v>
      </c>
      <c r="C1409">
        <v>396</v>
      </c>
      <c r="D1409">
        <f t="shared" si="21"/>
        <v>0</v>
      </c>
    </row>
    <row r="1410" spans="2:4" x14ac:dyDescent="0.2">
      <c r="B1410">
        <v>1408</v>
      </c>
      <c r="C1410">
        <v>0</v>
      </c>
      <c r="D1410">
        <f t="shared" si="21"/>
        <v>0</v>
      </c>
    </row>
    <row r="1411" spans="2:4" x14ac:dyDescent="0.2">
      <c r="B1411">
        <v>1409</v>
      </c>
      <c r="C1411">
        <v>528</v>
      </c>
      <c r="D1411">
        <f t="shared" si="21"/>
        <v>1</v>
      </c>
    </row>
    <row r="1412" spans="2:4" x14ac:dyDescent="0.2">
      <c r="B1412">
        <v>1410</v>
      </c>
      <c r="C1412">
        <v>542</v>
      </c>
      <c r="D1412">
        <f t="shared" ref="D1412:D1462" si="22">IF(C1412&lt;AVERAGE(C1412:C2872), 0,1)</f>
        <v>1</v>
      </c>
    </row>
    <row r="1413" spans="2:4" x14ac:dyDescent="0.2">
      <c r="B1413">
        <v>1411</v>
      </c>
      <c r="C1413">
        <v>622</v>
      </c>
      <c r="D1413">
        <f t="shared" si="22"/>
        <v>1</v>
      </c>
    </row>
    <row r="1414" spans="2:4" x14ac:dyDescent="0.2">
      <c r="B1414">
        <v>1412</v>
      </c>
      <c r="C1414">
        <v>271</v>
      </c>
      <c r="D1414">
        <f t="shared" si="22"/>
        <v>0</v>
      </c>
    </row>
    <row r="1415" spans="2:4" x14ac:dyDescent="0.2">
      <c r="B1415">
        <v>1413</v>
      </c>
      <c r="C1415">
        <v>420</v>
      </c>
      <c r="D1415">
        <f t="shared" si="22"/>
        <v>0</v>
      </c>
    </row>
    <row r="1416" spans="2:4" x14ac:dyDescent="0.2">
      <c r="B1416">
        <v>1414</v>
      </c>
      <c r="C1416">
        <v>620</v>
      </c>
      <c r="D1416">
        <f t="shared" si="22"/>
        <v>1</v>
      </c>
    </row>
    <row r="1417" spans="2:4" x14ac:dyDescent="0.2">
      <c r="B1417">
        <v>1415</v>
      </c>
      <c r="C1417">
        <v>370</v>
      </c>
      <c r="D1417">
        <f t="shared" si="22"/>
        <v>0</v>
      </c>
    </row>
    <row r="1418" spans="2:4" x14ac:dyDescent="0.2">
      <c r="B1418">
        <v>1416</v>
      </c>
      <c r="C1418">
        <v>660</v>
      </c>
      <c r="D1418">
        <f t="shared" si="22"/>
        <v>1</v>
      </c>
    </row>
    <row r="1419" spans="2:4" x14ac:dyDescent="0.2">
      <c r="B1419">
        <v>1417</v>
      </c>
      <c r="C1419">
        <v>560</v>
      </c>
      <c r="D1419">
        <f t="shared" si="22"/>
        <v>1</v>
      </c>
    </row>
    <row r="1420" spans="2:4" x14ac:dyDescent="0.2">
      <c r="B1420">
        <v>1418</v>
      </c>
      <c r="C1420">
        <v>1069</v>
      </c>
      <c r="D1420">
        <f t="shared" si="22"/>
        <v>1</v>
      </c>
    </row>
    <row r="1421" spans="2:4" x14ac:dyDescent="0.2">
      <c r="B1421">
        <v>1419</v>
      </c>
      <c r="C1421">
        <v>336</v>
      </c>
      <c r="D1421">
        <f t="shared" si="22"/>
        <v>0</v>
      </c>
    </row>
    <row r="1422" spans="2:4" x14ac:dyDescent="0.2">
      <c r="B1422">
        <v>1420</v>
      </c>
      <c r="C1422">
        <v>540</v>
      </c>
      <c r="D1422">
        <f t="shared" si="22"/>
        <v>1</v>
      </c>
    </row>
    <row r="1423" spans="2:4" x14ac:dyDescent="0.2">
      <c r="B1423">
        <v>1421</v>
      </c>
      <c r="C1423">
        <v>776</v>
      </c>
      <c r="D1423">
        <f t="shared" si="22"/>
        <v>1</v>
      </c>
    </row>
    <row r="1424" spans="2:4" x14ac:dyDescent="0.2">
      <c r="B1424">
        <v>1422</v>
      </c>
      <c r="C1424">
        <v>440</v>
      </c>
      <c r="D1424">
        <f t="shared" si="22"/>
        <v>1</v>
      </c>
    </row>
    <row r="1425" spans="2:4" x14ac:dyDescent="0.2">
      <c r="B1425">
        <v>1423</v>
      </c>
      <c r="C1425">
        <v>420</v>
      </c>
      <c r="D1425">
        <f t="shared" si="22"/>
        <v>0</v>
      </c>
    </row>
    <row r="1426" spans="2:4" x14ac:dyDescent="0.2">
      <c r="B1426">
        <v>1424</v>
      </c>
      <c r="C1426">
        <v>432</v>
      </c>
      <c r="D1426">
        <f t="shared" si="22"/>
        <v>1</v>
      </c>
    </row>
    <row r="1427" spans="2:4" x14ac:dyDescent="0.2">
      <c r="B1427">
        <v>1425</v>
      </c>
      <c r="C1427">
        <v>484</v>
      </c>
      <c r="D1427">
        <f t="shared" si="22"/>
        <v>1</v>
      </c>
    </row>
    <row r="1428" spans="2:4" x14ac:dyDescent="0.2">
      <c r="B1428">
        <v>1426</v>
      </c>
      <c r="C1428">
        <v>528</v>
      </c>
      <c r="D1428">
        <f t="shared" si="22"/>
        <v>1</v>
      </c>
    </row>
    <row r="1429" spans="2:4" x14ac:dyDescent="0.2">
      <c r="B1429">
        <v>1427</v>
      </c>
      <c r="C1429">
        <v>525</v>
      </c>
      <c r="D1429">
        <f t="shared" si="22"/>
        <v>1</v>
      </c>
    </row>
    <row r="1430" spans="2:4" x14ac:dyDescent="0.2">
      <c r="B1430">
        <v>1428</v>
      </c>
      <c r="C1430">
        <v>288</v>
      </c>
      <c r="D1430">
        <f t="shared" si="22"/>
        <v>0</v>
      </c>
    </row>
    <row r="1431" spans="2:4" x14ac:dyDescent="0.2">
      <c r="B1431">
        <v>1429</v>
      </c>
      <c r="C1431">
        <v>240</v>
      </c>
      <c r="D1431">
        <f t="shared" si="22"/>
        <v>0</v>
      </c>
    </row>
    <row r="1432" spans="2:4" x14ac:dyDescent="0.2">
      <c r="B1432">
        <v>1430</v>
      </c>
      <c r="C1432">
        <v>467</v>
      </c>
      <c r="D1432">
        <f t="shared" si="22"/>
        <v>1</v>
      </c>
    </row>
    <row r="1433" spans="2:4" x14ac:dyDescent="0.2">
      <c r="B1433">
        <v>1431</v>
      </c>
      <c r="C1433">
        <v>372</v>
      </c>
      <c r="D1433">
        <f t="shared" si="22"/>
        <v>0</v>
      </c>
    </row>
    <row r="1434" spans="2:4" x14ac:dyDescent="0.2">
      <c r="B1434">
        <v>1432</v>
      </c>
      <c r="C1434">
        <v>440</v>
      </c>
      <c r="D1434">
        <f t="shared" si="22"/>
        <v>1</v>
      </c>
    </row>
    <row r="1435" spans="2:4" x14ac:dyDescent="0.2">
      <c r="B1435">
        <v>1433</v>
      </c>
      <c r="C1435">
        <v>216</v>
      </c>
      <c r="D1435">
        <f t="shared" si="22"/>
        <v>0</v>
      </c>
    </row>
    <row r="1436" spans="2:4" x14ac:dyDescent="0.2">
      <c r="B1436">
        <v>1434</v>
      </c>
      <c r="C1436">
        <v>451</v>
      </c>
      <c r="D1436">
        <f t="shared" si="22"/>
        <v>1</v>
      </c>
    </row>
    <row r="1437" spans="2:4" x14ac:dyDescent="0.2">
      <c r="B1437">
        <v>1435</v>
      </c>
      <c r="C1437">
        <v>484</v>
      </c>
      <c r="D1437">
        <f t="shared" si="22"/>
        <v>1</v>
      </c>
    </row>
    <row r="1438" spans="2:4" x14ac:dyDescent="0.2">
      <c r="B1438">
        <v>1436</v>
      </c>
      <c r="C1438">
        <v>462</v>
      </c>
      <c r="D1438">
        <f t="shared" si="22"/>
        <v>1</v>
      </c>
    </row>
    <row r="1439" spans="2:4" x14ac:dyDescent="0.2">
      <c r="B1439">
        <v>1437</v>
      </c>
      <c r="C1439">
        <v>528</v>
      </c>
      <c r="D1439">
        <f t="shared" si="22"/>
        <v>1</v>
      </c>
    </row>
    <row r="1440" spans="2:4" x14ac:dyDescent="0.2">
      <c r="B1440">
        <v>1438</v>
      </c>
      <c r="C1440">
        <v>774</v>
      </c>
      <c r="D1440">
        <f t="shared" si="22"/>
        <v>1</v>
      </c>
    </row>
    <row r="1441" spans="2:4" x14ac:dyDescent="0.2">
      <c r="B1441">
        <v>1439</v>
      </c>
      <c r="C1441">
        <v>923</v>
      </c>
      <c r="D1441">
        <f t="shared" si="22"/>
        <v>1</v>
      </c>
    </row>
    <row r="1442" spans="2:4" x14ac:dyDescent="0.2">
      <c r="B1442">
        <v>1440</v>
      </c>
      <c r="C1442">
        <v>550</v>
      </c>
      <c r="D1442">
        <f t="shared" si="22"/>
        <v>1</v>
      </c>
    </row>
    <row r="1443" spans="2:4" x14ac:dyDescent="0.2">
      <c r="B1443">
        <v>1441</v>
      </c>
      <c r="C1443">
        <v>672</v>
      </c>
      <c r="D1443">
        <f t="shared" si="22"/>
        <v>1</v>
      </c>
    </row>
    <row r="1444" spans="2:4" x14ac:dyDescent="0.2">
      <c r="B1444">
        <v>1442</v>
      </c>
      <c r="C1444">
        <v>420</v>
      </c>
      <c r="D1444">
        <f t="shared" si="22"/>
        <v>1</v>
      </c>
    </row>
    <row r="1445" spans="2:4" x14ac:dyDescent="0.2">
      <c r="B1445">
        <v>1443</v>
      </c>
      <c r="C1445">
        <v>812</v>
      </c>
      <c r="D1445">
        <f t="shared" si="22"/>
        <v>1</v>
      </c>
    </row>
    <row r="1446" spans="2:4" x14ac:dyDescent="0.2">
      <c r="B1446">
        <v>1444</v>
      </c>
      <c r="C1446">
        <v>192</v>
      </c>
      <c r="D1446">
        <f t="shared" si="22"/>
        <v>0</v>
      </c>
    </row>
    <row r="1447" spans="2:4" x14ac:dyDescent="0.2">
      <c r="B1447">
        <v>1445</v>
      </c>
      <c r="C1447">
        <v>626</v>
      </c>
      <c r="D1447">
        <f t="shared" si="22"/>
        <v>1</v>
      </c>
    </row>
    <row r="1448" spans="2:4" x14ac:dyDescent="0.2">
      <c r="B1448">
        <v>1446</v>
      </c>
      <c r="C1448">
        <v>240</v>
      </c>
      <c r="D1448">
        <f t="shared" si="22"/>
        <v>0</v>
      </c>
    </row>
    <row r="1449" spans="2:4" x14ac:dyDescent="0.2">
      <c r="B1449">
        <v>1447</v>
      </c>
      <c r="C1449">
        <v>312</v>
      </c>
      <c r="D1449">
        <f t="shared" si="22"/>
        <v>0</v>
      </c>
    </row>
    <row r="1450" spans="2:4" x14ac:dyDescent="0.2">
      <c r="B1450">
        <v>1448</v>
      </c>
      <c r="C1450">
        <v>556</v>
      </c>
      <c r="D1450">
        <f t="shared" si="22"/>
        <v>1</v>
      </c>
    </row>
    <row r="1451" spans="2:4" x14ac:dyDescent="0.2">
      <c r="B1451">
        <v>1449</v>
      </c>
      <c r="C1451">
        <v>384</v>
      </c>
      <c r="D1451">
        <f t="shared" si="22"/>
        <v>1</v>
      </c>
    </row>
    <row r="1452" spans="2:4" x14ac:dyDescent="0.2">
      <c r="B1452">
        <v>1450</v>
      </c>
      <c r="C1452">
        <v>0</v>
      </c>
      <c r="D1452">
        <f t="shared" si="22"/>
        <v>0</v>
      </c>
    </row>
    <row r="1453" spans="2:4" x14ac:dyDescent="0.2">
      <c r="B1453">
        <v>1451</v>
      </c>
      <c r="C1453">
        <v>0</v>
      </c>
      <c r="D1453">
        <f t="shared" si="22"/>
        <v>0</v>
      </c>
    </row>
    <row r="1454" spans="2:4" x14ac:dyDescent="0.2">
      <c r="B1454">
        <v>1452</v>
      </c>
      <c r="C1454">
        <v>840</v>
      </c>
      <c r="D1454">
        <f t="shared" si="22"/>
        <v>1</v>
      </c>
    </row>
    <row r="1455" spans="2:4" x14ac:dyDescent="0.2">
      <c r="B1455">
        <v>1453</v>
      </c>
      <c r="C1455">
        <v>525</v>
      </c>
      <c r="D1455">
        <f t="shared" si="22"/>
        <v>1</v>
      </c>
    </row>
    <row r="1456" spans="2:4" x14ac:dyDescent="0.2">
      <c r="B1456">
        <v>1454</v>
      </c>
      <c r="C1456">
        <v>0</v>
      </c>
      <c r="D1456">
        <f t="shared" si="22"/>
        <v>0</v>
      </c>
    </row>
    <row r="1457" spans="2:4" x14ac:dyDescent="0.2">
      <c r="B1457">
        <v>1455</v>
      </c>
      <c r="C1457">
        <v>400</v>
      </c>
      <c r="D1457">
        <f t="shared" si="22"/>
        <v>1</v>
      </c>
    </row>
    <row r="1458" spans="2:4" x14ac:dyDescent="0.2">
      <c r="B1458">
        <v>1456</v>
      </c>
      <c r="C1458">
        <v>460</v>
      </c>
      <c r="D1458">
        <f t="shared" si="22"/>
        <v>1</v>
      </c>
    </row>
    <row r="1459" spans="2:4" x14ac:dyDescent="0.2">
      <c r="B1459">
        <v>1457</v>
      </c>
      <c r="C1459">
        <v>500</v>
      </c>
      <c r="D1459">
        <f t="shared" si="22"/>
        <v>1</v>
      </c>
    </row>
    <row r="1460" spans="2:4" x14ac:dyDescent="0.2">
      <c r="B1460">
        <v>1458</v>
      </c>
      <c r="C1460">
        <v>252</v>
      </c>
      <c r="D1460">
        <f t="shared" si="22"/>
        <v>0</v>
      </c>
    </row>
    <row r="1461" spans="2:4" x14ac:dyDescent="0.2">
      <c r="B1461">
        <v>1459</v>
      </c>
      <c r="C1461">
        <v>240</v>
      </c>
      <c r="D1461">
        <f t="shared" si="22"/>
        <v>0</v>
      </c>
    </row>
    <row r="1462" spans="2:4" x14ac:dyDescent="0.2">
      <c r="B1462">
        <v>1460</v>
      </c>
      <c r="C1462">
        <v>276</v>
      </c>
      <c r="D1462">
        <f t="shared" si="22"/>
        <v>1</v>
      </c>
    </row>
  </sheetData>
  <sheetProtection sheet="1" objects="1" scenarios="1"/>
  <pageMargins left="0.7" right="0.7" top="0.75" bottom="0.75" header="0.3" footer="0.3"/>
  <tableParts count="1">
    <tablePart r:id="rId3"/>
  </tableParts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461"/>
  <sheetViews>
    <sheetView workbookViewId="0">
      <selection sqref="A1:XFD1048576"/>
    </sheetView>
  </sheetViews>
  <sheetFormatPr baseColWidth="10" defaultRowHeight="16" x14ac:dyDescent="0.2"/>
  <cols>
    <col min="3" max="3" width="17.83203125" style="14" customWidth="1"/>
    <col min="4" max="4" width="17.33203125" style="14" customWidth="1"/>
    <col min="5" max="5" width="12.5" style="1" bestFit="1" customWidth="1"/>
    <col min="7" max="7" width="12.83203125" bestFit="1" customWidth="1"/>
    <col min="8" max="8" width="15" bestFit="1" customWidth="1"/>
    <col min="9" max="9" width="16.83203125" bestFit="1" customWidth="1"/>
    <col min="10" max="10" width="12.83203125" bestFit="1" customWidth="1"/>
    <col min="11" max="11" width="15" bestFit="1" customWidth="1"/>
    <col min="13" max="13" width="42.6640625" bestFit="1" customWidth="1"/>
    <col min="14" max="14" width="14.6640625" bestFit="1" customWidth="1"/>
    <col min="15" max="15" width="14.5" bestFit="1" customWidth="1"/>
  </cols>
  <sheetData>
    <row r="1" spans="1:15" x14ac:dyDescent="0.2">
      <c r="A1" t="s">
        <v>0</v>
      </c>
      <c r="B1" t="s">
        <v>4</v>
      </c>
      <c r="C1" s="14" t="s">
        <v>315</v>
      </c>
      <c r="D1" s="14" t="s">
        <v>314</v>
      </c>
      <c r="E1" s="1" t="s">
        <v>80</v>
      </c>
      <c r="G1" s="17" t="s">
        <v>288</v>
      </c>
      <c r="H1" s="17"/>
      <c r="I1" s="17" t="s">
        <v>289</v>
      </c>
      <c r="J1" s="17"/>
    </row>
    <row r="2" spans="1:15" x14ac:dyDescent="0.2">
      <c r="A2">
        <v>1</v>
      </c>
      <c r="B2">
        <v>8450</v>
      </c>
      <c r="C2" s="14">
        <f>IF(B2&lt;AVERAGE(B2:B1461),1,0)</f>
        <v>1</v>
      </c>
      <c r="D2" s="14">
        <f t="shared" ref="D2:D65" si="0">IF(B2&gt;MEDIAN(B2:B1461),1,0)</f>
        <v>0</v>
      </c>
      <c r="E2" s="1">
        <v>208500</v>
      </c>
      <c r="G2" s="15"/>
      <c r="H2" s="15"/>
      <c r="I2" s="15"/>
      <c r="J2" s="15"/>
    </row>
    <row r="3" spans="1:15" x14ac:dyDescent="0.2">
      <c r="A3">
        <v>2</v>
      </c>
      <c r="B3">
        <v>9600</v>
      </c>
      <c r="C3" s="14">
        <f t="shared" ref="C3:C66" si="1">IF(B3&lt;AVERAGE(B3:B1462),1,0)</f>
        <v>1</v>
      </c>
      <c r="D3" s="14">
        <f t="shared" si="0"/>
        <v>1</v>
      </c>
      <c r="E3" s="1">
        <v>181500</v>
      </c>
      <c r="G3" s="15" t="s">
        <v>290</v>
      </c>
      <c r="H3" s="15">
        <v>4574.4773972602743</v>
      </c>
      <c r="I3" s="15" t="s">
        <v>290</v>
      </c>
      <c r="J3" s="15">
        <v>5935.5445205479455</v>
      </c>
      <c r="M3" t="s">
        <v>303</v>
      </c>
    </row>
    <row r="4" spans="1:15" ht="17" thickBot="1" x14ac:dyDescent="0.25">
      <c r="A4">
        <v>3</v>
      </c>
      <c r="B4">
        <v>11250</v>
      </c>
      <c r="C4" s="14">
        <f t="shared" si="1"/>
        <v>0</v>
      </c>
      <c r="D4" s="14">
        <f t="shared" si="0"/>
        <v>1</v>
      </c>
      <c r="E4" s="1">
        <v>223500</v>
      </c>
      <c r="G4" s="15" t="s">
        <v>291</v>
      </c>
      <c r="H4" s="15">
        <v>105.79876927386833</v>
      </c>
      <c r="I4" s="15" t="s">
        <v>291</v>
      </c>
      <c r="J4" s="15">
        <v>307.10769057610105</v>
      </c>
    </row>
    <row r="5" spans="1:15" x14ac:dyDescent="0.2">
      <c r="A5">
        <v>4</v>
      </c>
      <c r="B5">
        <v>9550</v>
      </c>
      <c r="C5" s="14">
        <f t="shared" si="1"/>
        <v>1</v>
      </c>
      <c r="D5" s="14">
        <f t="shared" si="0"/>
        <v>1</v>
      </c>
      <c r="E5" s="1">
        <v>140000</v>
      </c>
      <c r="G5" s="15" t="s">
        <v>292</v>
      </c>
      <c r="H5" s="15">
        <v>5397.5</v>
      </c>
      <c r="I5" s="15" t="s">
        <v>292</v>
      </c>
      <c r="J5" s="15">
        <v>0</v>
      </c>
      <c r="M5" s="17"/>
      <c r="N5" s="17" t="s">
        <v>317</v>
      </c>
      <c r="O5" s="17" t="s">
        <v>318</v>
      </c>
    </row>
    <row r="6" spans="1:15" x14ac:dyDescent="0.2">
      <c r="A6">
        <v>5</v>
      </c>
      <c r="B6">
        <v>14260</v>
      </c>
      <c r="C6" s="14">
        <f t="shared" si="1"/>
        <v>0</v>
      </c>
      <c r="D6" s="14">
        <f t="shared" si="0"/>
        <v>1</v>
      </c>
      <c r="E6" s="1">
        <v>250000</v>
      </c>
      <c r="G6" s="15" t="s">
        <v>293</v>
      </c>
      <c r="H6" s="15">
        <v>0</v>
      </c>
      <c r="I6" s="15" t="s">
        <v>293</v>
      </c>
      <c r="J6" s="15">
        <v>0</v>
      </c>
      <c r="M6" s="15" t="s">
        <v>290</v>
      </c>
      <c r="N6" s="15">
        <v>211891.36211699163</v>
      </c>
      <c r="O6" s="15">
        <v>150833.7135135135</v>
      </c>
    </row>
    <row r="7" spans="1:15" x14ac:dyDescent="0.2">
      <c r="A7">
        <v>6</v>
      </c>
      <c r="B7">
        <v>14115</v>
      </c>
      <c r="C7" s="14">
        <f t="shared" si="1"/>
        <v>0</v>
      </c>
      <c r="D7" s="14">
        <f t="shared" si="0"/>
        <v>1</v>
      </c>
      <c r="E7" s="1">
        <v>143000</v>
      </c>
      <c r="G7" s="15" t="s">
        <v>294</v>
      </c>
      <c r="H7" s="15">
        <v>4042.5652977537948</v>
      </c>
      <c r="I7" s="15" t="s">
        <v>294</v>
      </c>
      <c r="J7" s="15">
        <v>11734.568380304401</v>
      </c>
      <c r="M7" s="15" t="s">
        <v>304</v>
      </c>
      <c r="N7" s="15">
        <v>8137286938.9453945</v>
      </c>
      <c r="O7" s="15">
        <v>2725514525.3819561</v>
      </c>
    </row>
    <row r="8" spans="1:15" x14ac:dyDescent="0.2">
      <c r="A8">
        <v>7</v>
      </c>
      <c r="B8">
        <v>10084</v>
      </c>
      <c r="C8" s="14">
        <f t="shared" si="1"/>
        <v>1</v>
      </c>
      <c r="D8" s="14">
        <f t="shared" si="0"/>
        <v>1</v>
      </c>
      <c r="E8" s="1">
        <v>307000</v>
      </c>
      <c r="G8" s="15" t="s">
        <v>295</v>
      </c>
      <c r="H8" s="15">
        <v>16342334.186603228</v>
      </c>
      <c r="I8" s="15" t="s">
        <v>295</v>
      </c>
      <c r="J8" s="15">
        <v>137700095.07203987</v>
      </c>
      <c r="M8" s="15" t="s">
        <v>305</v>
      </c>
      <c r="N8" s="15">
        <v>718</v>
      </c>
      <c r="O8" s="15">
        <v>740</v>
      </c>
    </row>
    <row r="9" spans="1:15" x14ac:dyDescent="0.2">
      <c r="A9">
        <v>8</v>
      </c>
      <c r="B9">
        <v>10382</v>
      </c>
      <c r="C9" s="14">
        <f t="shared" si="1"/>
        <v>1</v>
      </c>
      <c r="D9" s="14">
        <f t="shared" si="0"/>
        <v>1</v>
      </c>
      <c r="E9" s="1">
        <v>200000</v>
      </c>
      <c r="G9" s="15" t="s">
        <v>296</v>
      </c>
      <c r="H9" s="15">
        <v>-1.7326105750644956</v>
      </c>
      <c r="I9" s="15" t="s">
        <v>296</v>
      </c>
      <c r="J9" s="15">
        <v>117.44408505604578</v>
      </c>
      <c r="M9" s="15" t="s">
        <v>306</v>
      </c>
      <c r="N9" s="15">
        <v>0</v>
      </c>
      <c r="O9" s="15"/>
    </row>
    <row r="10" spans="1:15" x14ac:dyDescent="0.2">
      <c r="A10">
        <v>9</v>
      </c>
      <c r="B10">
        <v>6120</v>
      </c>
      <c r="C10" s="14">
        <f t="shared" si="1"/>
        <v>1</v>
      </c>
      <c r="D10" s="14">
        <f t="shared" si="0"/>
        <v>0</v>
      </c>
      <c r="E10" s="1">
        <v>129900</v>
      </c>
      <c r="G10" s="15" t="s">
        <v>297</v>
      </c>
      <c r="H10" s="15">
        <v>-3.0879305683558182E-2</v>
      </c>
      <c r="I10" s="15" t="s">
        <v>297</v>
      </c>
      <c r="J10" s="15">
        <v>8.3351287588914946</v>
      </c>
      <c r="M10" s="15" t="s">
        <v>307</v>
      </c>
      <c r="N10" s="15">
        <v>1142</v>
      </c>
      <c r="O10" s="15"/>
    </row>
    <row r="11" spans="1:15" x14ac:dyDescent="0.2">
      <c r="A11">
        <v>10</v>
      </c>
      <c r="B11">
        <v>7420</v>
      </c>
      <c r="C11" s="14">
        <f t="shared" si="1"/>
        <v>1</v>
      </c>
      <c r="D11" s="14">
        <f t="shared" si="0"/>
        <v>0</v>
      </c>
      <c r="E11" s="1">
        <v>118000</v>
      </c>
      <c r="G11" s="15" t="s">
        <v>298</v>
      </c>
      <c r="H11" s="15">
        <v>10800</v>
      </c>
      <c r="I11" s="15" t="s">
        <v>298</v>
      </c>
      <c r="J11" s="15">
        <v>215245</v>
      </c>
      <c r="M11" s="15" t="s">
        <v>308</v>
      </c>
      <c r="N11" s="15">
        <v>15.756407791422605</v>
      </c>
      <c r="O11" s="15"/>
    </row>
    <row r="12" spans="1:15" x14ac:dyDescent="0.2">
      <c r="A12">
        <v>11</v>
      </c>
      <c r="B12">
        <v>11200</v>
      </c>
      <c r="C12" s="14">
        <f t="shared" si="1"/>
        <v>0</v>
      </c>
      <c r="D12" s="14">
        <f t="shared" si="0"/>
        <v>1</v>
      </c>
      <c r="E12" s="1">
        <v>129500</v>
      </c>
      <c r="G12" s="15" t="s">
        <v>299</v>
      </c>
      <c r="H12" s="15">
        <v>0</v>
      </c>
      <c r="I12" s="15" t="s">
        <v>299</v>
      </c>
      <c r="J12" s="15">
        <v>0</v>
      </c>
      <c r="M12" s="15" t="s">
        <v>309</v>
      </c>
      <c r="N12" s="15">
        <v>4.6033659073363332E-51</v>
      </c>
      <c r="O12" s="15"/>
    </row>
    <row r="13" spans="1:15" x14ac:dyDescent="0.2">
      <c r="A13">
        <v>12</v>
      </c>
      <c r="B13">
        <v>11924</v>
      </c>
      <c r="C13" s="14">
        <f t="shared" si="1"/>
        <v>0</v>
      </c>
      <c r="D13" s="14">
        <f t="shared" si="0"/>
        <v>1</v>
      </c>
      <c r="E13" s="1">
        <v>345000</v>
      </c>
      <c r="G13" s="15" t="s">
        <v>300</v>
      </c>
      <c r="H13" s="15">
        <v>10800</v>
      </c>
      <c r="I13" s="15" t="s">
        <v>300</v>
      </c>
      <c r="J13" s="15">
        <v>215245</v>
      </c>
      <c r="M13" s="15" t="s">
        <v>310</v>
      </c>
      <c r="N13" s="15">
        <v>1.6461890153156198</v>
      </c>
      <c r="O13" s="15"/>
    </row>
    <row r="14" spans="1:15" x14ac:dyDescent="0.2">
      <c r="A14">
        <v>13</v>
      </c>
      <c r="B14">
        <v>12968</v>
      </c>
      <c r="C14" s="14">
        <f t="shared" si="1"/>
        <v>0</v>
      </c>
      <c r="D14" s="14">
        <f t="shared" si="0"/>
        <v>1</v>
      </c>
      <c r="E14" s="1">
        <v>144000</v>
      </c>
      <c r="G14" s="15" t="s">
        <v>301</v>
      </c>
      <c r="H14" s="15">
        <v>6678737</v>
      </c>
      <c r="I14" s="15" t="s">
        <v>301</v>
      </c>
      <c r="J14" s="15">
        <v>8665895</v>
      </c>
      <c r="M14" s="15" t="s">
        <v>311</v>
      </c>
      <c r="N14" s="15">
        <v>9.2067318146726663E-51</v>
      </c>
      <c r="O14" s="15"/>
    </row>
    <row r="15" spans="1:15" ht="17" thickBot="1" x14ac:dyDescent="0.25">
      <c r="A15">
        <v>14</v>
      </c>
      <c r="B15">
        <v>10652</v>
      </c>
      <c r="C15" s="14">
        <f t="shared" si="1"/>
        <v>0</v>
      </c>
      <c r="D15" s="14">
        <f t="shared" si="0"/>
        <v>1</v>
      </c>
      <c r="E15" s="1">
        <v>279500</v>
      </c>
      <c r="G15" s="16" t="s">
        <v>302</v>
      </c>
      <c r="H15" s="16">
        <v>1460</v>
      </c>
      <c r="I15" s="16" t="s">
        <v>302</v>
      </c>
      <c r="J15" s="16">
        <v>1460</v>
      </c>
      <c r="M15" s="16" t="s">
        <v>312</v>
      </c>
      <c r="N15" s="16">
        <v>1.9620434457756515</v>
      </c>
      <c r="O15" s="16"/>
    </row>
    <row r="16" spans="1:15" x14ac:dyDescent="0.2">
      <c r="A16">
        <v>15</v>
      </c>
      <c r="B16">
        <v>10920</v>
      </c>
      <c r="C16" s="14">
        <f t="shared" si="1"/>
        <v>0</v>
      </c>
      <c r="D16" s="14">
        <f t="shared" si="0"/>
        <v>1</v>
      </c>
      <c r="E16" s="1">
        <v>157000</v>
      </c>
      <c r="G16" s="19"/>
      <c r="H16" s="25"/>
    </row>
    <row r="17" spans="1:14" x14ac:dyDescent="0.2">
      <c r="A17">
        <v>16</v>
      </c>
      <c r="B17">
        <v>6120</v>
      </c>
      <c r="C17" s="14">
        <f t="shared" si="1"/>
        <v>1</v>
      </c>
      <c r="D17" s="14">
        <f t="shared" si="0"/>
        <v>0</v>
      </c>
      <c r="E17" s="1">
        <v>132000</v>
      </c>
    </row>
    <row r="18" spans="1:14" x14ac:dyDescent="0.2">
      <c r="A18">
        <v>17</v>
      </c>
      <c r="B18">
        <v>11241</v>
      </c>
      <c r="C18" s="14">
        <f t="shared" si="1"/>
        <v>0</v>
      </c>
      <c r="D18" s="14">
        <f t="shared" si="0"/>
        <v>1</v>
      </c>
      <c r="E18" s="1">
        <v>149000</v>
      </c>
      <c r="G18" s="10" t="s">
        <v>313</v>
      </c>
      <c r="J18" s="10" t="s">
        <v>316</v>
      </c>
      <c r="N18" t="s">
        <v>321</v>
      </c>
    </row>
    <row r="19" spans="1:14" x14ac:dyDescent="0.2">
      <c r="A19">
        <v>18</v>
      </c>
      <c r="B19">
        <v>10791</v>
      </c>
      <c r="C19" s="14">
        <f t="shared" si="1"/>
        <v>0</v>
      </c>
      <c r="D19" s="14">
        <f t="shared" si="0"/>
        <v>1</v>
      </c>
      <c r="E19" s="1">
        <v>90000</v>
      </c>
      <c r="G19" s="24" t="s">
        <v>314</v>
      </c>
      <c r="H19" s="25">
        <v>1</v>
      </c>
      <c r="J19" s="24" t="s">
        <v>314</v>
      </c>
      <c r="K19" s="25">
        <v>0</v>
      </c>
    </row>
    <row r="20" spans="1:14" x14ac:dyDescent="0.2">
      <c r="A20">
        <v>19</v>
      </c>
      <c r="B20">
        <v>13695</v>
      </c>
      <c r="C20" s="14">
        <f t="shared" si="1"/>
        <v>0</v>
      </c>
      <c r="D20" s="14">
        <f t="shared" si="0"/>
        <v>1</v>
      </c>
      <c r="E20" s="1">
        <v>159000</v>
      </c>
    </row>
    <row r="21" spans="1:14" x14ac:dyDescent="0.2">
      <c r="A21">
        <v>20</v>
      </c>
      <c r="B21">
        <v>7560</v>
      </c>
      <c r="C21" s="14">
        <f t="shared" si="1"/>
        <v>1</v>
      </c>
      <c r="D21" s="14">
        <f t="shared" si="0"/>
        <v>0</v>
      </c>
      <c r="E21" s="1">
        <v>139000</v>
      </c>
      <c r="G21" s="20" t="s">
        <v>0</v>
      </c>
      <c r="H21" s="18" t="s">
        <v>261</v>
      </c>
      <c r="J21" s="20" t="s">
        <v>0</v>
      </c>
      <c r="K21" s="18" t="s">
        <v>261</v>
      </c>
    </row>
    <row r="22" spans="1:14" x14ac:dyDescent="0.2">
      <c r="A22">
        <v>21</v>
      </c>
      <c r="B22">
        <v>14215</v>
      </c>
      <c r="C22" s="14">
        <f t="shared" si="1"/>
        <v>0</v>
      </c>
      <c r="D22" s="14">
        <f t="shared" si="0"/>
        <v>1</v>
      </c>
      <c r="E22" s="1">
        <v>325300</v>
      </c>
      <c r="G22" s="8">
        <v>2</v>
      </c>
      <c r="H22" s="21">
        <v>181500</v>
      </c>
      <c r="J22" s="8">
        <v>1</v>
      </c>
      <c r="K22" s="21">
        <v>208500</v>
      </c>
    </row>
    <row r="23" spans="1:14" x14ac:dyDescent="0.2">
      <c r="A23">
        <v>22</v>
      </c>
      <c r="B23">
        <v>7449</v>
      </c>
      <c r="C23" s="14">
        <f t="shared" si="1"/>
        <v>1</v>
      </c>
      <c r="D23" s="14">
        <f t="shared" si="0"/>
        <v>0</v>
      </c>
      <c r="E23" s="1">
        <v>139400</v>
      </c>
      <c r="G23" s="22">
        <v>3</v>
      </c>
      <c r="H23" s="23">
        <v>223500</v>
      </c>
      <c r="J23" s="22">
        <v>9</v>
      </c>
      <c r="K23" s="23">
        <v>129900</v>
      </c>
    </row>
    <row r="24" spans="1:14" x14ac:dyDescent="0.2">
      <c r="A24">
        <v>23</v>
      </c>
      <c r="B24">
        <v>9742</v>
      </c>
      <c r="C24" s="14">
        <f t="shared" si="1"/>
        <v>1</v>
      </c>
      <c r="D24" s="14">
        <f t="shared" si="0"/>
        <v>1</v>
      </c>
      <c r="E24" s="1">
        <v>230000</v>
      </c>
      <c r="G24" s="22">
        <v>4</v>
      </c>
      <c r="H24" s="23">
        <v>140000</v>
      </c>
      <c r="J24" s="22">
        <v>10</v>
      </c>
      <c r="K24" s="23">
        <v>118000</v>
      </c>
    </row>
    <row r="25" spans="1:14" x14ac:dyDescent="0.2">
      <c r="A25">
        <v>24</v>
      </c>
      <c r="B25">
        <v>4224</v>
      </c>
      <c r="C25" s="14">
        <f t="shared" si="1"/>
        <v>1</v>
      </c>
      <c r="D25" s="14">
        <f t="shared" si="0"/>
        <v>0</v>
      </c>
      <c r="E25" s="1">
        <v>129900</v>
      </c>
      <c r="G25" s="22">
        <v>5</v>
      </c>
      <c r="H25" s="23">
        <v>250000</v>
      </c>
      <c r="J25" s="22">
        <v>16</v>
      </c>
      <c r="K25" s="23">
        <v>132000</v>
      </c>
    </row>
    <row r="26" spans="1:14" x14ac:dyDescent="0.2">
      <c r="A26">
        <v>25</v>
      </c>
      <c r="B26">
        <v>8246</v>
      </c>
      <c r="C26" s="14">
        <f t="shared" si="1"/>
        <v>1</v>
      </c>
      <c r="D26" s="14">
        <f t="shared" si="0"/>
        <v>0</v>
      </c>
      <c r="E26" s="1">
        <v>154000</v>
      </c>
      <c r="G26" s="22">
        <v>6</v>
      </c>
      <c r="H26" s="23">
        <v>143000</v>
      </c>
      <c r="J26" s="22">
        <v>20</v>
      </c>
      <c r="K26" s="23">
        <v>139000</v>
      </c>
    </row>
    <row r="27" spans="1:14" x14ac:dyDescent="0.2">
      <c r="A27">
        <v>26</v>
      </c>
      <c r="B27">
        <v>14230</v>
      </c>
      <c r="C27" s="14">
        <f t="shared" si="1"/>
        <v>0</v>
      </c>
      <c r="D27" s="14">
        <f t="shared" si="0"/>
        <v>1</v>
      </c>
      <c r="E27" s="1">
        <v>256300</v>
      </c>
      <c r="G27" s="22">
        <v>7</v>
      </c>
      <c r="H27" s="23">
        <v>307000</v>
      </c>
      <c r="J27" s="22">
        <v>22</v>
      </c>
      <c r="K27" s="23">
        <v>139400</v>
      </c>
    </row>
    <row r="28" spans="1:14" x14ac:dyDescent="0.2">
      <c r="A28">
        <v>27</v>
      </c>
      <c r="B28">
        <v>7200</v>
      </c>
      <c r="C28" s="14">
        <f t="shared" si="1"/>
        <v>1</v>
      </c>
      <c r="D28" s="14">
        <f t="shared" si="0"/>
        <v>0</v>
      </c>
      <c r="E28" s="1">
        <v>134800</v>
      </c>
      <c r="G28" s="22">
        <v>8</v>
      </c>
      <c r="H28" s="23">
        <v>200000</v>
      </c>
      <c r="J28" s="22">
        <v>24</v>
      </c>
      <c r="K28" s="23">
        <v>129900</v>
      </c>
    </row>
    <row r="29" spans="1:14" x14ac:dyDescent="0.2">
      <c r="A29">
        <v>28</v>
      </c>
      <c r="B29">
        <v>11478</v>
      </c>
      <c r="C29" s="14">
        <f t="shared" si="1"/>
        <v>0</v>
      </c>
      <c r="D29" s="14">
        <f t="shared" si="0"/>
        <v>1</v>
      </c>
      <c r="E29" s="1">
        <v>306000</v>
      </c>
      <c r="G29" s="22">
        <v>11</v>
      </c>
      <c r="H29" s="23">
        <v>129500</v>
      </c>
      <c r="J29" s="22">
        <v>25</v>
      </c>
      <c r="K29" s="23">
        <v>154000</v>
      </c>
    </row>
    <row r="30" spans="1:14" x14ac:dyDescent="0.2">
      <c r="A30">
        <v>29</v>
      </c>
      <c r="B30">
        <v>16321</v>
      </c>
      <c r="C30" s="14">
        <f t="shared" si="1"/>
        <v>0</v>
      </c>
      <c r="D30" s="14">
        <f t="shared" si="0"/>
        <v>1</v>
      </c>
      <c r="E30" s="1">
        <v>207500</v>
      </c>
      <c r="G30" s="22">
        <v>12</v>
      </c>
      <c r="H30" s="23">
        <v>345000</v>
      </c>
      <c r="J30" s="22">
        <v>27</v>
      </c>
      <c r="K30" s="23">
        <v>134800</v>
      </c>
    </row>
    <row r="31" spans="1:14" x14ac:dyDescent="0.2">
      <c r="A31">
        <v>30</v>
      </c>
      <c r="B31">
        <v>6324</v>
      </c>
      <c r="C31" s="14">
        <f t="shared" si="1"/>
        <v>1</v>
      </c>
      <c r="D31" s="14">
        <f t="shared" si="0"/>
        <v>0</v>
      </c>
      <c r="E31" s="1">
        <v>68500</v>
      </c>
      <c r="G31" s="22">
        <v>13</v>
      </c>
      <c r="H31" s="23">
        <v>144000</v>
      </c>
      <c r="J31" s="22">
        <v>30</v>
      </c>
      <c r="K31" s="23">
        <v>68500</v>
      </c>
    </row>
    <row r="32" spans="1:14" x14ac:dyDescent="0.2">
      <c r="A32">
        <v>31</v>
      </c>
      <c r="B32">
        <v>8500</v>
      </c>
      <c r="C32" s="14">
        <f t="shared" si="1"/>
        <v>1</v>
      </c>
      <c r="D32" s="14">
        <f t="shared" si="0"/>
        <v>0</v>
      </c>
      <c r="E32" s="1">
        <v>40000</v>
      </c>
      <c r="G32" s="22">
        <v>14</v>
      </c>
      <c r="H32" s="23">
        <v>279500</v>
      </c>
      <c r="J32" s="22">
        <v>31</v>
      </c>
      <c r="K32" s="23">
        <v>40000</v>
      </c>
    </row>
    <row r="33" spans="1:11" x14ac:dyDescent="0.2">
      <c r="A33">
        <v>32</v>
      </c>
      <c r="B33">
        <v>8544</v>
      </c>
      <c r="C33" s="14">
        <f t="shared" si="1"/>
        <v>1</v>
      </c>
      <c r="D33" s="14">
        <f t="shared" si="0"/>
        <v>0</v>
      </c>
      <c r="E33" s="1">
        <v>149350</v>
      </c>
      <c r="G33" s="22">
        <v>15</v>
      </c>
      <c r="H33" s="23">
        <v>157000</v>
      </c>
      <c r="J33" s="22">
        <v>32</v>
      </c>
      <c r="K33" s="23">
        <v>149350</v>
      </c>
    </row>
    <row r="34" spans="1:11" x14ac:dyDescent="0.2">
      <c r="A34">
        <v>33</v>
      </c>
      <c r="B34">
        <v>11049</v>
      </c>
      <c r="C34" s="14">
        <f t="shared" si="1"/>
        <v>0</v>
      </c>
      <c r="D34" s="14">
        <f t="shared" si="0"/>
        <v>1</v>
      </c>
      <c r="E34" s="1">
        <v>179900</v>
      </c>
      <c r="G34" s="22">
        <v>17</v>
      </c>
      <c r="H34" s="23">
        <v>149000</v>
      </c>
      <c r="J34" s="22">
        <v>35</v>
      </c>
      <c r="K34" s="23">
        <v>277500</v>
      </c>
    </row>
    <row r="35" spans="1:11" x14ac:dyDescent="0.2">
      <c r="A35">
        <v>34</v>
      </c>
      <c r="B35">
        <v>10552</v>
      </c>
      <c r="C35" s="14">
        <f t="shared" si="1"/>
        <v>0</v>
      </c>
      <c r="D35" s="14">
        <f t="shared" si="0"/>
        <v>1</v>
      </c>
      <c r="E35" s="1">
        <v>165500</v>
      </c>
      <c r="G35" s="22">
        <v>18</v>
      </c>
      <c r="H35" s="23">
        <v>90000</v>
      </c>
      <c r="J35" s="22">
        <v>38</v>
      </c>
      <c r="K35" s="23">
        <v>153000</v>
      </c>
    </row>
    <row r="36" spans="1:11" x14ac:dyDescent="0.2">
      <c r="A36">
        <v>35</v>
      </c>
      <c r="B36">
        <v>7313</v>
      </c>
      <c r="C36" s="14">
        <f t="shared" si="1"/>
        <v>1</v>
      </c>
      <c r="D36" s="14">
        <f t="shared" si="0"/>
        <v>0</v>
      </c>
      <c r="E36" s="1">
        <v>277500</v>
      </c>
      <c r="G36" s="22">
        <v>19</v>
      </c>
      <c r="H36" s="23">
        <v>159000</v>
      </c>
      <c r="J36" s="22">
        <v>39</v>
      </c>
      <c r="K36" s="23">
        <v>109000</v>
      </c>
    </row>
    <row r="37" spans="1:11" x14ac:dyDescent="0.2">
      <c r="A37">
        <v>36</v>
      </c>
      <c r="B37">
        <v>13418</v>
      </c>
      <c r="C37" s="14">
        <f t="shared" si="1"/>
        <v>0</v>
      </c>
      <c r="D37" s="14">
        <f t="shared" si="0"/>
        <v>1</v>
      </c>
      <c r="E37" s="1">
        <v>309000</v>
      </c>
      <c r="G37" s="22">
        <v>21</v>
      </c>
      <c r="H37" s="23">
        <v>325300</v>
      </c>
      <c r="J37" s="22">
        <v>40</v>
      </c>
      <c r="K37" s="23">
        <v>82000</v>
      </c>
    </row>
    <row r="38" spans="1:11" x14ac:dyDescent="0.2">
      <c r="A38">
        <v>37</v>
      </c>
      <c r="B38">
        <v>10859</v>
      </c>
      <c r="C38" s="14">
        <f t="shared" si="1"/>
        <v>0</v>
      </c>
      <c r="D38" s="14">
        <f t="shared" si="0"/>
        <v>1</v>
      </c>
      <c r="E38" s="1">
        <v>145000</v>
      </c>
      <c r="G38" s="22">
        <v>23</v>
      </c>
      <c r="H38" s="23">
        <v>230000</v>
      </c>
      <c r="J38" s="22">
        <v>41</v>
      </c>
      <c r="K38" s="23">
        <v>160000</v>
      </c>
    </row>
    <row r="39" spans="1:11" x14ac:dyDescent="0.2">
      <c r="A39">
        <v>38</v>
      </c>
      <c r="B39">
        <v>8532</v>
      </c>
      <c r="C39" s="14">
        <f t="shared" si="1"/>
        <v>1</v>
      </c>
      <c r="D39" s="14">
        <f t="shared" si="0"/>
        <v>0</v>
      </c>
      <c r="E39" s="1">
        <v>153000</v>
      </c>
      <c r="G39" s="22">
        <v>26</v>
      </c>
      <c r="H39" s="23">
        <v>256300</v>
      </c>
      <c r="J39" s="22">
        <v>43</v>
      </c>
      <c r="K39" s="23">
        <v>144000</v>
      </c>
    </row>
    <row r="40" spans="1:11" x14ac:dyDescent="0.2">
      <c r="A40">
        <v>39</v>
      </c>
      <c r="B40">
        <v>7922</v>
      </c>
      <c r="C40" s="14">
        <f t="shared" si="1"/>
        <v>1</v>
      </c>
      <c r="D40" s="14">
        <f t="shared" si="0"/>
        <v>0</v>
      </c>
      <c r="E40" s="1">
        <v>109000</v>
      </c>
      <c r="G40" s="22">
        <v>28</v>
      </c>
      <c r="H40" s="23">
        <v>306000</v>
      </c>
      <c r="J40" s="22">
        <v>44</v>
      </c>
      <c r="K40" s="23">
        <v>130250</v>
      </c>
    </row>
    <row r="41" spans="1:11" x14ac:dyDescent="0.2">
      <c r="A41">
        <v>40</v>
      </c>
      <c r="B41">
        <v>6040</v>
      </c>
      <c r="C41" s="14">
        <f t="shared" si="1"/>
        <v>1</v>
      </c>
      <c r="D41" s="14">
        <f t="shared" si="0"/>
        <v>0</v>
      </c>
      <c r="E41" s="1">
        <v>82000</v>
      </c>
      <c r="G41" s="22">
        <v>29</v>
      </c>
      <c r="H41" s="23">
        <v>207500</v>
      </c>
      <c r="J41" s="22">
        <v>45</v>
      </c>
      <c r="K41" s="23">
        <v>141000</v>
      </c>
    </row>
    <row r="42" spans="1:11" x14ac:dyDescent="0.2">
      <c r="A42">
        <v>41</v>
      </c>
      <c r="B42">
        <v>8658</v>
      </c>
      <c r="C42" s="14">
        <f t="shared" si="1"/>
        <v>1</v>
      </c>
      <c r="D42" s="14">
        <f t="shared" si="0"/>
        <v>0</v>
      </c>
      <c r="E42" s="1">
        <v>160000</v>
      </c>
      <c r="G42" s="22">
        <v>33</v>
      </c>
      <c r="H42" s="23">
        <v>179900</v>
      </c>
      <c r="J42" s="22">
        <v>46</v>
      </c>
      <c r="K42" s="23">
        <v>319900</v>
      </c>
    </row>
    <row r="43" spans="1:11" x14ac:dyDescent="0.2">
      <c r="A43">
        <v>42</v>
      </c>
      <c r="B43">
        <v>16905</v>
      </c>
      <c r="C43" s="14">
        <f t="shared" si="1"/>
        <v>0</v>
      </c>
      <c r="D43" s="14">
        <f t="shared" si="0"/>
        <v>1</v>
      </c>
      <c r="E43" s="1">
        <v>170000</v>
      </c>
      <c r="G43" s="22">
        <v>34</v>
      </c>
      <c r="H43" s="23">
        <v>165500</v>
      </c>
      <c r="J43" s="22">
        <v>49</v>
      </c>
      <c r="K43" s="23">
        <v>113000</v>
      </c>
    </row>
    <row r="44" spans="1:11" x14ac:dyDescent="0.2">
      <c r="A44">
        <v>43</v>
      </c>
      <c r="B44">
        <v>9180</v>
      </c>
      <c r="C44" s="14">
        <f t="shared" si="1"/>
        <v>1</v>
      </c>
      <c r="D44" s="14">
        <f t="shared" si="0"/>
        <v>0</v>
      </c>
      <c r="E44" s="1">
        <v>144000</v>
      </c>
      <c r="G44" s="22">
        <v>36</v>
      </c>
      <c r="H44" s="23">
        <v>309000</v>
      </c>
      <c r="J44" s="22">
        <v>50</v>
      </c>
      <c r="K44" s="23">
        <v>127000</v>
      </c>
    </row>
    <row r="45" spans="1:11" x14ac:dyDescent="0.2">
      <c r="A45">
        <v>44</v>
      </c>
      <c r="B45">
        <v>9200</v>
      </c>
      <c r="C45" s="14">
        <f t="shared" si="1"/>
        <v>1</v>
      </c>
      <c r="D45" s="14">
        <f t="shared" si="0"/>
        <v>0</v>
      </c>
      <c r="E45" s="1">
        <v>130250</v>
      </c>
      <c r="G45" s="22">
        <v>37</v>
      </c>
      <c r="H45" s="23">
        <v>145000</v>
      </c>
      <c r="J45" s="22">
        <v>52</v>
      </c>
      <c r="K45" s="23">
        <v>114500</v>
      </c>
    </row>
    <row r="46" spans="1:11" x14ac:dyDescent="0.2">
      <c r="A46">
        <v>45</v>
      </c>
      <c r="B46">
        <v>7945</v>
      </c>
      <c r="C46" s="14">
        <f t="shared" si="1"/>
        <v>1</v>
      </c>
      <c r="D46" s="14">
        <f t="shared" si="0"/>
        <v>0</v>
      </c>
      <c r="E46" s="1">
        <v>141000</v>
      </c>
      <c r="G46" s="22">
        <v>42</v>
      </c>
      <c r="H46" s="23">
        <v>170000</v>
      </c>
      <c r="J46" s="22">
        <v>53</v>
      </c>
      <c r="K46" s="23">
        <v>110000</v>
      </c>
    </row>
    <row r="47" spans="1:11" x14ac:dyDescent="0.2">
      <c r="A47">
        <v>46</v>
      </c>
      <c r="B47">
        <v>7658</v>
      </c>
      <c r="C47" s="14">
        <f t="shared" si="1"/>
        <v>1</v>
      </c>
      <c r="D47" s="14">
        <f t="shared" si="0"/>
        <v>0</v>
      </c>
      <c r="E47" s="1">
        <v>319900</v>
      </c>
      <c r="G47" s="22">
        <v>47</v>
      </c>
      <c r="H47" s="23">
        <v>239686</v>
      </c>
      <c r="J47" s="22">
        <v>55</v>
      </c>
      <c r="K47" s="23">
        <v>130000</v>
      </c>
    </row>
    <row r="48" spans="1:11" x14ac:dyDescent="0.2">
      <c r="A48">
        <v>47</v>
      </c>
      <c r="B48">
        <v>12822</v>
      </c>
      <c r="C48" s="14">
        <f t="shared" si="1"/>
        <v>0</v>
      </c>
      <c r="D48" s="14">
        <f t="shared" si="0"/>
        <v>1</v>
      </c>
      <c r="E48" s="1">
        <v>239686</v>
      </c>
      <c r="G48" s="22">
        <v>48</v>
      </c>
      <c r="H48" s="23">
        <v>249700</v>
      </c>
      <c r="J48" s="22">
        <v>57</v>
      </c>
      <c r="K48" s="23">
        <v>172500</v>
      </c>
    </row>
    <row r="49" spans="1:11" x14ac:dyDescent="0.2">
      <c r="A49">
        <v>48</v>
      </c>
      <c r="B49">
        <v>11096</v>
      </c>
      <c r="C49" s="14">
        <f t="shared" si="1"/>
        <v>0</v>
      </c>
      <c r="D49" s="14">
        <f t="shared" si="0"/>
        <v>1</v>
      </c>
      <c r="E49" s="1">
        <v>249700</v>
      </c>
      <c r="G49" s="22">
        <v>51</v>
      </c>
      <c r="H49" s="23">
        <v>177000</v>
      </c>
      <c r="J49" s="22">
        <v>60</v>
      </c>
      <c r="K49" s="23">
        <v>124900</v>
      </c>
    </row>
    <row r="50" spans="1:11" x14ac:dyDescent="0.2">
      <c r="A50">
        <v>49</v>
      </c>
      <c r="B50">
        <v>4456</v>
      </c>
      <c r="C50" s="14">
        <f t="shared" si="1"/>
        <v>1</v>
      </c>
      <c r="D50" s="14">
        <f t="shared" si="0"/>
        <v>0</v>
      </c>
      <c r="E50" s="1">
        <v>113000</v>
      </c>
      <c r="G50" s="22">
        <v>54</v>
      </c>
      <c r="H50" s="23">
        <v>385000</v>
      </c>
      <c r="J50" s="22">
        <v>62</v>
      </c>
      <c r="K50" s="23">
        <v>101000</v>
      </c>
    </row>
    <row r="51" spans="1:11" x14ac:dyDescent="0.2">
      <c r="A51">
        <v>50</v>
      </c>
      <c r="B51">
        <v>7742</v>
      </c>
      <c r="C51" s="14">
        <f t="shared" si="1"/>
        <v>1</v>
      </c>
      <c r="D51" s="14">
        <f t="shared" si="0"/>
        <v>0</v>
      </c>
      <c r="E51" s="1">
        <v>127000</v>
      </c>
      <c r="G51" s="22">
        <v>56</v>
      </c>
      <c r="H51" s="23">
        <v>180500</v>
      </c>
      <c r="J51" s="22">
        <v>63</v>
      </c>
      <c r="K51" s="23">
        <v>202500</v>
      </c>
    </row>
    <row r="52" spans="1:11" x14ac:dyDescent="0.2">
      <c r="A52">
        <v>51</v>
      </c>
      <c r="B52">
        <v>13869</v>
      </c>
      <c r="C52" s="14">
        <f t="shared" si="1"/>
        <v>0</v>
      </c>
      <c r="D52" s="14">
        <f t="shared" si="0"/>
        <v>1</v>
      </c>
      <c r="E52" s="1">
        <v>177000</v>
      </c>
      <c r="G52" s="22">
        <v>58</v>
      </c>
      <c r="H52" s="23">
        <v>196500</v>
      </c>
      <c r="J52" s="22">
        <v>65</v>
      </c>
      <c r="K52" s="23">
        <v>219500</v>
      </c>
    </row>
    <row r="53" spans="1:11" x14ac:dyDescent="0.2">
      <c r="A53">
        <v>52</v>
      </c>
      <c r="B53">
        <v>6240</v>
      </c>
      <c r="C53" s="14">
        <f t="shared" si="1"/>
        <v>1</v>
      </c>
      <c r="D53" s="14">
        <f t="shared" si="0"/>
        <v>0</v>
      </c>
      <c r="E53" s="1">
        <v>114500</v>
      </c>
      <c r="G53" s="22">
        <v>59</v>
      </c>
      <c r="H53" s="23">
        <v>438780</v>
      </c>
      <c r="J53" s="22">
        <v>69</v>
      </c>
      <c r="K53" s="23">
        <v>80000</v>
      </c>
    </row>
    <row r="54" spans="1:11" x14ac:dyDescent="0.2">
      <c r="A54">
        <v>53</v>
      </c>
      <c r="B54">
        <v>8472</v>
      </c>
      <c r="C54" s="14">
        <f t="shared" si="1"/>
        <v>1</v>
      </c>
      <c r="D54" s="14">
        <f t="shared" si="0"/>
        <v>0</v>
      </c>
      <c r="E54" s="1">
        <v>110000</v>
      </c>
      <c r="G54" s="22">
        <v>61</v>
      </c>
      <c r="H54" s="23">
        <v>158000</v>
      </c>
      <c r="J54" s="22">
        <v>72</v>
      </c>
      <c r="K54" s="23">
        <v>129500</v>
      </c>
    </row>
    <row r="55" spans="1:11" x14ac:dyDescent="0.2">
      <c r="A55">
        <v>54</v>
      </c>
      <c r="B55">
        <v>50271</v>
      </c>
      <c r="C55" s="14">
        <f t="shared" si="1"/>
        <v>0</v>
      </c>
      <c r="D55" s="14">
        <f t="shared" si="0"/>
        <v>1</v>
      </c>
      <c r="E55" s="1">
        <v>385000</v>
      </c>
      <c r="G55" s="22">
        <v>64</v>
      </c>
      <c r="H55" s="23">
        <v>140000</v>
      </c>
      <c r="J55" s="22">
        <v>75</v>
      </c>
      <c r="K55" s="23">
        <v>107400</v>
      </c>
    </row>
    <row r="56" spans="1:11" x14ac:dyDescent="0.2">
      <c r="A56">
        <v>55</v>
      </c>
      <c r="B56">
        <v>7134</v>
      </c>
      <c r="C56" s="14">
        <f t="shared" si="1"/>
        <v>1</v>
      </c>
      <c r="D56" s="14">
        <f t="shared" si="0"/>
        <v>0</v>
      </c>
      <c r="E56" s="1">
        <v>130000</v>
      </c>
      <c r="G56" s="22">
        <v>66</v>
      </c>
      <c r="H56" s="23">
        <v>317000</v>
      </c>
      <c r="J56" s="22">
        <v>76</v>
      </c>
      <c r="K56" s="23">
        <v>91000</v>
      </c>
    </row>
    <row r="57" spans="1:11" x14ac:dyDescent="0.2">
      <c r="A57">
        <v>56</v>
      </c>
      <c r="B57">
        <v>10175</v>
      </c>
      <c r="C57" s="14">
        <f t="shared" si="1"/>
        <v>1</v>
      </c>
      <c r="D57" s="14">
        <f t="shared" si="0"/>
        <v>1</v>
      </c>
      <c r="E57" s="1">
        <v>180500</v>
      </c>
      <c r="G57" s="22">
        <v>67</v>
      </c>
      <c r="H57" s="23">
        <v>180000</v>
      </c>
      <c r="J57" s="22">
        <v>77</v>
      </c>
      <c r="K57" s="23">
        <v>135750</v>
      </c>
    </row>
    <row r="58" spans="1:11" x14ac:dyDescent="0.2">
      <c r="A58">
        <v>57</v>
      </c>
      <c r="B58">
        <v>2645</v>
      </c>
      <c r="C58" s="14">
        <f t="shared" si="1"/>
        <v>1</v>
      </c>
      <c r="D58" s="14">
        <f t="shared" si="0"/>
        <v>0</v>
      </c>
      <c r="E58" s="1">
        <v>172500</v>
      </c>
      <c r="G58" s="22">
        <v>68</v>
      </c>
      <c r="H58" s="23">
        <v>226000</v>
      </c>
      <c r="J58" s="22">
        <v>78</v>
      </c>
      <c r="K58" s="23">
        <v>127000</v>
      </c>
    </row>
    <row r="59" spans="1:11" x14ac:dyDescent="0.2">
      <c r="A59">
        <v>58</v>
      </c>
      <c r="B59">
        <v>11645</v>
      </c>
      <c r="C59" s="14">
        <f t="shared" si="1"/>
        <v>0</v>
      </c>
      <c r="D59" s="14">
        <f t="shared" si="0"/>
        <v>1</v>
      </c>
      <c r="E59" s="1">
        <v>196500</v>
      </c>
      <c r="G59" s="22">
        <v>70</v>
      </c>
      <c r="H59" s="23">
        <v>225000</v>
      </c>
      <c r="J59" s="22">
        <v>82</v>
      </c>
      <c r="K59" s="23">
        <v>153500</v>
      </c>
    </row>
    <row r="60" spans="1:11" x14ac:dyDescent="0.2">
      <c r="A60">
        <v>59</v>
      </c>
      <c r="B60">
        <v>13682</v>
      </c>
      <c r="C60" s="14">
        <f t="shared" si="1"/>
        <v>0</v>
      </c>
      <c r="D60" s="14">
        <f t="shared" si="0"/>
        <v>1</v>
      </c>
      <c r="E60" s="1">
        <v>438780</v>
      </c>
      <c r="G60" s="22">
        <v>71</v>
      </c>
      <c r="H60" s="23">
        <v>244000</v>
      </c>
      <c r="J60" s="22">
        <v>84</v>
      </c>
      <c r="K60" s="23">
        <v>126500</v>
      </c>
    </row>
    <row r="61" spans="1:11" x14ac:dyDescent="0.2">
      <c r="A61">
        <v>60</v>
      </c>
      <c r="B61">
        <v>7200</v>
      </c>
      <c r="C61" s="14">
        <f t="shared" si="1"/>
        <v>1</v>
      </c>
      <c r="D61" s="14">
        <f t="shared" si="0"/>
        <v>0</v>
      </c>
      <c r="E61" s="1">
        <v>124900</v>
      </c>
      <c r="G61" s="22">
        <v>73</v>
      </c>
      <c r="H61" s="23">
        <v>185000</v>
      </c>
      <c r="J61" s="22">
        <v>85</v>
      </c>
      <c r="K61" s="23">
        <v>168500</v>
      </c>
    </row>
    <row r="62" spans="1:11" x14ac:dyDescent="0.2">
      <c r="A62">
        <v>61</v>
      </c>
      <c r="B62">
        <v>13072</v>
      </c>
      <c r="C62" s="14">
        <f t="shared" si="1"/>
        <v>0</v>
      </c>
      <c r="D62" s="14">
        <f t="shared" si="0"/>
        <v>1</v>
      </c>
      <c r="E62" s="1">
        <v>158000</v>
      </c>
      <c r="G62" s="22">
        <v>74</v>
      </c>
      <c r="H62" s="23">
        <v>144900</v>
      </c>
      <c r="J62" s="22">
        <v>88</v>
      </c>
      <c r="K62" s="23">
        <v>164500</v>
      </c>
    </row>
    <row r="63" spans="1:11" x14ac:dyDescent="0.2">
      <c r="A63">
        <v>62</v>
      </c>
      <c r="B63">
        <v>7200</v>
      </c>
      <c r="C63" s="14">
        <f t="shared" si="1"/>
        <v>1</v>
      </c>
      <c r="D63" s="14">
        <f t="shared" si="0"/>
        <v>0</v>
      </c>
      <c r="E63" s="1">
        <v>101000</v>
      </c>
      <c r="G63" s="22">
        <v>79</v>
      </c>
      <c r="H63" s="23">
        <v>136500</v>
      </c>
      <c r="J63" s="22">
        <v>89</v>
      </c>
      <c r="K63" s="23">
        <v>85000</v>
      </c>
    </row>
    <row r="64" spans="1:11" x14ac:dyDescent="0.2">
      <c r="A64">
        <v>63</v>
      </c>
      <c r="B64">
        <v>6442</v>
      </c>
      <c r="C64" s="14">
        <f t="shared" si="1"/>
        <v>1</v>
      </c>
      <c r="D64" s="14">
        <f t="shared" si="0"/>
        <v>0</v>
      </c>
      <c r="E64" s="1">
        <v>202500</v>
      </c>
      <c r="G64" s="22">
        <v>80</v>
      </c>
      <c r="H64" s="23">
        <v>110000</v>
      </c>
      <c r="J64" s="22">
        <v>90</v>
      </c>
      <c r="K64" s="23">
        <v>123600</v>
      </c>
    </row>
    <row r="65" spans="1:11" x14ac:dyDescent="0.2">
      <c r="A65">
        <v>64</v>
      </c>
      <c r="B65">
        <v>10300</v>
      </c>
      <c r="C65" s="14">
        <f t="shared" si="1"/>
        <v>1</v>
      </c>
      <c r="D65" s="14">
        <f t="shared" si="0"/>
        <v>1</v>
      </c>
      <c r="E65" s="1">
        <v>140000</v>
      </c>
      <c r="G65" s="22">
        <v>81</v>
      </c>
      <c r="H65" s="23">
        <v>193500</v>
      </c>
      <c r="J65" s="22">
        <v>91</v>
      </c>
      <c r="K65" s="23">
        <v>109900</v>
      </c>
    </row>
    <row r="66" spans="1:11" x14ac:dyDescent="0.2">
      <c r="A66">
        <v>65</v>
      </c>
      <c r="B66">
        <v>9375</v>
      </c>
      <c r="C66" s="14">
        <f t="shared" si="1"/>
        <v>1</v>
      </c>
      <c r="D66" s="14">
        <f t="shared" ref="D66:D129" si="2">IF(B66&gt;MEDIAN(B66:B1525),1,0)</f>
        <v>0</v>
      </c>
      <c r="E66" s="1">
        <v>219500</v>
      </c>
      <c r="G66" s="22">
        <v>83</v>
      </c>
      <c r="H66" s="23">
        <v>245000</v>
      </c>
      <c r="J66" s="22">
        <v>92</v>
      </c>
      <c r="K66" s="23">
        <v>98600</v>
      </c>
    </row>
    <row r="67" spans="1:11" x14ac:dyDescent="0.2">
      <c r="A67">
        <v>66</v>
      </c>
      <c r="B67">
        <v>9591</v>
      </c>
      <c r="C67" s="14">
        <f t="shared" ref="C67:C130" si="3">IF(B67&lt;AVERAGE(B67:B1526),1,0)</f>
        <v>1</v>
      </c>
      <c r="D67" s="14">
        <f t="shared" si="2"/>
        <v>1</v>
      </c>
      <c r="E67" s="1">
        <v>317000</v>
      </c>
      <c r="G67" s="22">
        <v>86</v>
      </c>
      <c r="H67" s="23">
        <v>260000</v>
      </c>
      <c r="J67" s="22">
        <v>94</v>
      </c>
      <c r="K67" s="23">
        <v>133900</v>
      </c>
    </row>
    <row r="68" spans="1:11" x14ac:dyDescent="0.2">
      <c r="A68">
        <v>67</v>
      </c>
      <c r="B68">
        <v>19900</v>
      </c>
      <c r="C68" s="14">
        <f t="shared" si="3"/>
        <v>0</v>
      </c>
      <c r="D68" s="14">
        <f t="shared" si="2"/>
        <v>1</v>
      </c>
      <c r="E68" s="1">
        <v>180000</v>
      </c>
      <c r="G68" s="22">
        <v>87</v>
      </c>
      <c r="H68" s="23">
        <v>174000</v>
      </c>
      <c r="J68" s="22">
        <v>95</v>
      </c>
      <c r="K68" s="23">
        <v>204750</v>
      </c>
    </row>
    <row r="69" spans="1:11" x14ac:dyDescent="0.2">
      <c r="A69">
        <v>68</v>
      </c>
      <c r="B69">
        <v>10665</v>
      </c>
      <c r="C69" s="14">
        <f t="shared" si="3"/>
        <v>0</v>
      </c>
      <c r="D69" s="14">
        <f t="shared" si="2"/>
        <v>1</v>
      </c>
      <c r="E69" s="1">
        <v>226000</v>
      </c>
      <c r="G69" s="22">
        <v>93</v>
      </c>
      <c r="H69" s="23">
        <v>163500</v>
      </c>
      <c r="J69" s="22">
        <v>100</v>
      </c>
      <c r="K69" s="23">
        <v>128950</v>
      </c>
    </row>
    <row r="70" spans="1:11" x14ac:dyDescent="0.2">
      <c r="A70">
        <v>69</v>
      </c>
      <c r="B70">
        <v>4608</v>
      </c>
      <c r="C70" s="14">
        <f t="shared" si="3"/>
        <v>1</v>
      </c>
      <c r="D70" s="14">
        <f t="shared" si="2"/>
        <v>0</v>
      </c>
      <c r="E70" s="1">
        <v>80000</v>
      </c>
      <c r="G70" s="22">
        <v>96</v>
      </c>
      <c r="H70" s="23">
        <v>185000</v>
      </c>
      <c r="J70" s="22">
        <v>102</v>
      </c>
      <c r="K70" s="23">
        <v>178000</v>
      </c>
    </row>
    <row r="71" spans="1:11" x14ac:dyDescent="0.2">
      <c r="A71">
        <v>70</v>
      </c>
      <c r="B71">
        <v>15593</v>
      </c>
      <c r="C71" s="14">
        <f t="shared" si="3"/>
        <v>0</v>
      </c>
      <c r="D71" s="14">
        <f t="shared" si="2"/>
        <v>1</v>
      </c>
      <c r="E71" s="1">
        <v>225000</v>
      </c>
      <c r="G71" s="22">
        <v>97</v>
      </c>
      <c r="H71" s="23">
        <v>214000</v>
      </c>
      <c r="J71" s="22">
        <v>103</v>
      </c>
      <c r="K71" s="23">
        <v>118964</v>
      </c>
    </row>
    <row r="72" spans="1:11" x14ac:dyDescent="0.2">
      <c r="A72">
        <v>71</v>
      </c>
      <c r="B72">
        <v>13651</v>
      </c>
      <c r="C72" s="14">
        <f t="shared" si="3"/>
        <v>0</v>
      </c>
      <c r="D72" s="14">
        <f t="shared" si="2"/>
        <v>1</v>
      </c>
      <c r="E72" s="1">
        <v>244000</v>
      </c>
      <c r="G72" s="22">
        <v>98</v>
      </c>
      <c r="H72" s="23">
        <v>94750</v>
      </c>
      <c r="J72" s="22">
        <v>105</v>
      </c>
      <c r="K72" s="23">
        <v>169500</v>
      </c>
    </row>
    <row r="73" spans="1:11" x14ac:dyDescent="0.2">
      <c r="A73">
        <v>72</v>
      </c>
      <c r="B73">
        <v>7599</v>
      </c>
      <c r="C73" s="14">
        <f t="shared" si="3"/>
        <v>1</v>
      </c>
      <c r="D73" s="14">
        <f t="shared" si="2"/>
        <v>0</v>
      </c>
      <c r="E73" s="1">
        <v>129500</v>
      </c>
      <c r="G73" s="22">
        <v>99</v>
      </c>
      <c r="H73" s="23">
        <v>83000</v>
      </c>
      <c r="J73" s="22">
        <v>106</v>
      </c>
      <c r="K73" s="23">
        <v>250000</v>
      </c>
    </row>
    <row r="74" spans="1:11" x14ac:dyDescent="0.2">
      <c r="A74">
        <v>73</v>
      </c>
      <c r="B74">
        <v>10141</v>
      </c>
      <c r="C74" s="14">
        <f t="shared" si="3"/>
        <v>1</v>
      </c>
      <c r="D74" s="14">
        <f t="shared" si="2"/>
        <v>1</v>
      </c>
      <c r="E74" s="1">
        <v>185000</v>
      </c>
      <c r="G74" s="22">
        <v>101</v>
      </c>
      <c r="H74" s="23">
        <v>205000</v>
      </c>
      <c r="J74" s="22">
        <v>108</v>
      </c>
      <c r="K74" s="23">
        <v>115000</v>
      </c>
    </row>
    <row r="75" spans="1:11" x14ac:dyDescent="0.2">
      <c r="A75">
        <v>74</v>
      </c>
      <c r="B75">
        <v>10200</v>
      </c>
      <c r="C75" s="14">
        <f t="shared" si="3"/>
        <v>1</v>
      </c>
      <c r="D75" s="14">
        <f t="shared" si="2"/>
        <v>1</v>
      </c>
      <c r="E75" s="1">
        <v>144900</v>
      </c>
      <c r="G75" s="22">
        <v>104</v>
      </c>
      <c r="H75" s="23">
        <v>198900</v>
      </c>
      <c r="J75" s="22">
        <v>109</v>
      </c>
      <c r="K75" s="23">
        <v>115000</v>
      </c>
    </row>
    <row r="76" spans="1:11" x14ac:dyDescent="0.2">
      <c r="A76">
        <v>75</v>
      </c>
      <c r="B76">
        <v>5790</v>
      </c>
      <c r="C76" s="14">
        <f t="shared" si="3"/>
        <v>1</v>
      </c>
      <c r="D76" s="14">
        <f t="shared" si="2"/>
        <v>0</v>
      </c>
      <c r="E76" s="1">
        <v>107400</v>
      </c>
      <c r="G76" s="22">
        <v>107</v>
      </c>
      <c r="H76" s="23">
        <v>100000</v>
      </c>
      <c r="J76" s="22">
        <v>112</v>
      </c>
      <c r="K76" s="23">
        <v>180000</v>
      </c>
    </row>
    <row r="77" spans="1:11" x14ac:dyDescent="0.2">
      <c r="A77">
        <v>76</v>
      </c>
      <c r="B77">
        <v>1596</v>
      </c>
      <c r="C77" s="14">
        <f t="shared" si="3"/>
        <v>1</v>
      </c>
      <c r="D77" s="14">
        <f t="shared" si="2"/>
        <v>0</v>
      </c>
      <c r="E77" s="1">
        <v>91000</v>
      </c>
      <c r="G77" s="22">
        <v>110</v>
      </c>
      <c r="H77" s="23">
        <v>190000</v>
      </c>
      <c r="J77" s="22">
        <v>115</v>
      </c>
      <c r="K77" s="23">
        <v>259500</v>
      </c>
    </row>
    <row r="78" spans="1:11" x14ac:dyDescent="0.2">
      <c r="A78">
        <v>77</v>
      </c>
      <c r="B78">
        <v>8475</v>
      </c>
      <c r="C78" s="14">
        <f t="shared" si="3"/>
        <v>1</v>
      </c>
      <c r="D78" s="14">
        <f t="shared" si="2"/>
        <v>0</v>
      </c>
      <c r="E78" s="1">
        <v>135750</v>
      </c>
      <c r="G78" s="22">
        <v>111</v>
      </c>
      <c r="H78" s="23">
        <v>136900</v>
      </c>
      <c r="J78" s="22">
        <v>116</v>
      </c>
      <c r="K78" s="23">
        <v>176000</v>
      </c>
    </row>
    <row r="79" spans="1:11" x14ac:dyDescent="0.2">
      <c r="A79">
        <v>78</v>
      </c>
      <c r="B79">
        <v>8635</v>
      </c>
      <c r="C79" s="14">
        <f t="shared" si="3"/>
        <v>1</v>
      </c>
      <c r="D79" s="14">
        <f t="shared" si="2"/>
        <v>0</v>
      </c>
      <c r="E79" s="1">
        <v>127000</v>
      </c>
      <c r="G79" s="22">
        <v>113</v>
      </c>
      <c r="H79" s="23">
        <v>383970</v>
      </c>
      <c r="J79" s="22">
        <v>118</v>
      </c>
      <c r="K79" s="23">
        <v>155000</v>
      </c>
    </row>
    <row r="80" spans="1:11" x14ac:dyDescent="0.2">
      <c r="A80">
        <v>79</v>
      </c>
      <c r="B80">
        <v>10778</v>
      </c>
      <c r="C80" s="14">
        <f t="shared" si="3"/>
        <v>0</v>
      </c>
      <c r="D80" s="14">
        <f t="shared" si="2"/>
        <v>1</v>
      </c>
      <c r="E80" s="1">
        <v>136500</v>
      </c>
      <c r="G80" s="22">
        <v>114</v>
      </c>
      <c r="H80" s="23">
        <v>217000</v>
      </c>
      <c r="J80" s="22">
        <v>120</v>
      </c>
      <c r="K80" s="23">
        <v>163990</v>
      </c>
    </row>
    <row r="81" spans="1:11" x14ac:dyDescent="0.2">
      <c r="A81">
        <v>80</v>
      </c>
      <c r="B81">
        <v>10440</v>
      </c>
      <c r="C81" s="14">
        <f t="shared" si="3"/>
        <v>1</v>
      </c>
      <c r="D81" s="14">
        <f t="shared" si="2"/>
        <v>1</v>
      </c>
      <c r="E81" s="1">
        <v>110000</v>
      </c>
      <c r="G81" s="22">
        <v>117</v>
      </c>
      <c r="H81" s="23">
        <v>139000</v>
      </c>
      <c r="J81" s="22">
        <v>122</v>
      </c>
      <c r="K81" s="23">
        <v>100000</v>
      </c>
    </row>
    <row r="82" spans="1:11" x14ac:dyDescent="0.2">
      <c r="A82">
        <v>81</v>
      </c>
      <c r="B82">
        <v>13000</v>
      </c>
      <c r="C82" s="14">
        <f t="shared" si="3"/>
        <v>0</v>
      </c>
      <c r="D82" s="14">
        <f t="shared" si="2"/>
        <v>1</v>
      </c>
      <c r="E82" s="1">
        <v>193500</v>
      </c>
      <c r="G82" s="22">
        <v>119</v>
      </c>
      <c r="H82" s="23">
        <v>320000</v>
      </c>
      <c r="J82" s="22">
        <v>123</v>
      </c>
      <c r="K82" s="23">
        <v>136000</v>
      </c>
    </row>
    <row r="83" spans="1:11" x14ac:dyDescent="0.2">
      <c r="A83">
        <v>82</v>
      </c>
      <c r="B83">
        <v>4500</v>
      </c>
      <c r="C83" s="14">
        <f t="shared" si="3"/>
        <v>1</v>
      </c>
      <c r="D83" s="14">
        <f t="shared" si="2"/>
        <v>0</v>
      </c>
      <c r="E83" s="1">
        <v>153500</v>
      </c>
      <c r="G83" s="22">
        <v>121</v>
      </c>
      <c r="H83" s="23">
        <v>180000</v>
      </c>
      <c r="J83" s="22">
        <v>124</v>
      </c>
      <c r="K83" s="23">
        <v>153900</v>
      </c>
    </row>
    <row r="84" spans="1:11" x14ac:dyDescent="0.2">
      <c r="A84">
        <v>83</v>
      </c>
      <c r="B84">
        <v>10206</v>
      </c>
      <c r="C84" s="14">
        <f t="shared" si="3"/>
        <v>1</v>
      </c>
      <c r="D84" s="14">
        <f t="shared" si="2"/>
        <v>1</v>
      </c>
      <c r="E84" s="1">
        <v>245000</v>
      </c>
      <c r="G84" s="22">
        <v>125</v>
      </c>
      <c r="H84" s="23">
        <v>181000</v>
      </c>
      <c r="J84" s="22">
        <v>126</v>
      </c>
      <c r="K84" s="23">
        <v>84500</v>
      </c>
    </row>
    <row r="85" spans="1:11" x14ac:dyDescent="0.2">
      <c r="A85">
        <v>84</v>
      </c>
      <c r="B85">
        <v>8892</v>
      </c>
      <c r="C85" s="14">
        <f t="shared" si="3"/>
        <v>1</v>
      </c>
      <c r="D85" s="14">
        <f t="shared" si="2"/>
        <v>0</v>
      </c>
      <c r="E85" s="1">
        <v>126500</v>
      </c>
      <c r="G85" s="22">
        <v>131</v>
      </c>
      <c r="H85" s="23">
        <v>226000</v>
      </c>
      <c r="J85" s="22">
        <v>127</v>
      </c>
      <c r="K85" s="23">
        <v>128000</v>
      </c>
    </row>
    <row r="86" spans="1:11" x14ac:dyDescent="0.2">
      <c r="A86">
        <v>85</v>
      </c>
      <c r="B86">
        <v>8530</v>
      </c>
      <c r="C86" s="14">
        <f t="shared" si="3"/>
        <v>1</v>
      </c>
      <c r="D86" s="14">
        <f t="shared" si="2"/>
        <v>0</v>
      </c>
      <c r="E86" s="1">
        <v>168500</v>
      </c>
      <c r="G86" s="22">
        <v>132</v>
      </c>
      <c r="H86" s="23">
        <v>244000</v>
      </c>
      <c r="J86" s="22">
        <v>128</v>
      </c>
      <c r="K86" s="23">
        <v>87000</v>
      </c>
    </row>
    <row r="87" spans="1:11" x14ac:dyDescent="0.2">
      <c r="A87">
        <v>86</v>
      </c>
      <c r="B87">
        <v>16059</v>
      </c>
      <c r="C87" s="14">
        <f t="shared" si="3"/>
        <v>0</v>
      </c>
      <c r="D87" s="14">
        <f t="shared" si="2"/>
        <v>1</v>
      </c>
      <c r="E87" s="1">
        <v>260000</v>
      </c>
      <c r="G87" s="22">
        <v>135</v>
      </c>
      <c r="H87" s="23">
        <v>180000</v>
      </c>
      <c r="J87" s="22">
        <v>129</v>
      </c>
      <c r="K87" s="23">
        <v>155000</v>
      </c>
    </row>
    <row r="88" spans="1:11" x14ac:dyDescent="0.2">
      <c r="A88">
        <v>87</v>
      </c>
      <c r="B88">
        <v>11911</v>
      </c>
      <c r="C88" s="14">
        <f t="shared" si="3"/>
        <v>0</v>
      </c>
      <c r="D88" s="14">
        <f t="shared" si="2"/>
        <v>1</v>
      </c>
      <c r="E88" s="1">
        <v>174000</v>
      </c>
      <c r="G88" s="22">
        <v>136</v>
      </c>
      <c r="H88" s="23">
        <v>174000</v>
      </c>
      <c r="J88" s="22">
        <v>130</v>
      </c>
      <c r="K88" s="23">
        <v>150000</v>
      </c>
    </row>
    <row r="89" spans="1:11" x14ac:dyDescent="0.2">
      <c r="A89">
        <v>88</v>
      </c>
      <c r="B89">
        <v>3951</v>
      </c>
      <c r="C89" s="14">
        <f t="shared" si="3"/>
        <v>1</v>
      </c>
      <c r="D89" s="14">
        <f t="shared" si="2"/>
        <v>0</v>
      </c>
      <c r="E89" s="1">
        <v>164500</v>
      </c>
      <c r="G89" s="22">
        <v>137</v>
      </c>
      <c r="H89" s="23">
        <v>143000</v>
      </c>
      <c r="J89" s="22">
        <v>133</v>
      </c>
      <c r="K89" s="23">
        <v>150750</v>
      </c>
    </row>
    <row r="90" spans="1:11" x14ac:dyDescent="0.2">
      <c r="A90">
        <v>89</v>
      </c>
      <c r="B90">
        <v>8470</v>
      </c>
      <c r="C90" s="14">
        <f t="shared" si="3"/>
        <v>1</v>
      </c>
      <c r="D90" s="14">
        <f t="shared" si="2"/>
        <v>0</v>
      </c>
      <c r="E90" s="1">
        <v>85000</v>
      </c>
      <c r="G90" s="22">
        <v>138</v>
      </c>
      <c r="H90" s="23">
        <v>171000</v>
      </c>
      <c r="J90" s="22">
        <v>134</v>
      </c>
      <c r="K90" s="23">
        <v>220000</v>
      </c>
    </row>
    <row r="91" spans="1:11" x14ac:dyDescent="0.2">
      <c r="A91">
        <v>90</v>
      </c>
      <c r="B91">
        <v>8070</v>
      </c>
      <c r="C91" s="14">
        <f t="shared" si="3"/>
        <v>1</v>
      </c>
      <c r="D91" s="14">
        <f t="shared" si="2"/>
        <v>0</v>
      </c>
      <c r="E91" s="1">
        <v>123600</v>
      </c>
      <c r="G91" s="22">
        <v>140</v>
      </c>
      <c r="H91" s="23">
        <v>231500</v>
      </c>
      <c r="J91" s="22">
        <v>139</v>
      </c>
      <c r="K91" s="23">
        <v>230000</v>
      </c>
    </row>
    <row r="92" spans="1:11" x14ac:dyDescent="0.2">
      <c r="A92">
        <v>91</v>
      </c>
      <c r="B92">
        <v>7200</v>
      </c>
      <c r="C92" s="14">
        <f t="shared" si="3"/>
        <v>1</v>
      </c>
      <c r="D92" s="14">
        <f t="shared" si="2"/>
        <v>0</v>
      </c>
      <c r="E92" s="1">
        <v>109900</v>
      </c>
      <c r="G92" s="22">
        <v>141</v>
      </c>
      <c r="H92" s="23">
        <v>115000</v>
      </c>
      <c r="J92" s="22">
        <v>143</v>
      </c>
      <c r="K92" s="23">
        <v>166000</v>
      </c>
    </row>
    <row r="93" spans="1:11" x14ac:dyDescent="0.2">
      <c r="A93">
        <v>92</v>
      </c>
      <c r="B93">
        <v>8500</v>
      </c>
      <c r="C93" s="14">
        <f t="shared" si="3"/>
        <v>1</v>
      </c>
      <c r="D93" s="14">
        <f t="shared" si="2"/>
        <v>0</v>
      </c>
      <c r="E93" s="1">
        <v>98600</v>
      </c>
      <c r="G93" s="22">
        <v>142</v>
      </c>
      <c r="H93" s="23">
        <v>260000</v>
      </c>
      <c r="J93" s="22">
        <v>145</v>
      </c>
      <c r="K93" s="23">
        <v>125000</v>
      </c>
    </row>
    <row r="94" spans="1:11" x14ac:dyDescent="0.2">
      <c r="A94">
        <v>93</v>
      </c>
      <c r="B94">
        <v>13360</v>
      </c>
      <c r="C94" s="14">
        <f t="shared" si="3"/>
        <v>0</v>
      </c>
      <c r="D94" s="14">
        <f t="shared" si="2"/>
        <v>1</v>
      </c>
      <c r="E94" s="1">
        <v>163500</v>
      </c>
      <c r="G94" s="22">
        <v>144</v>
      </c>
      <c r="H94" s="23">
        <v>204000</v>
      </c>
      <c r="J94" s="22">
        <v>146</v>
      </c>
      <c r="K94" s="23">
        <v>130000</v>
      </c>
    </row>
    <row r="95" spans="1:11" x14ac:dyDescent="0.2">
      <c r="A95">
        <v>94</v>
      </c>
      <c r="B95">
        <v>7200</v>
      </c>
      <c r="C95" s="14">
        <f t="shared" si="3"/>
        <v>1</v>
      </c>
      <c r="D95" s="14">
        <f t="shared" si="2"/>
        <v>0</v>
      </c>
      <c r="E95" s="1">
        <v>133900</v>
      </c>
      <c r="G95" s="22">
        <v>148</v>
      </c>
      <c r="H95" s="23">
        <v>222500</v>
      </c>
      <c r="J95" s="22">
        <v>147</v>
      </c>
      <c r="K95" s="23">
        <v>105000</v>
      </c>
    </row>
    <row r="96" spans="1:11" x14ac:dyDescent="0.2">
      <c r="A96">
        <v>95</v>
      </c>
      <c r="B96">
        <v>9337</v>
      </c>
      <c r="C96" s="14">
        <f t="shared" si="3"/>
        <v>1</v>
      </c>
      <c r="D96" s="14">
        <f t="shared" si="2"/>
        <v>0</v>
      </c>
      <c r="E96" s="1">
        <v>204750</v>
      </c>
      <c r="G96" s="22">
        <v>151</v>
      </c>
      <c r="H96" s="23">
        <v>122000</v>
      </c>
      <c r="J96" s="22">
        <v>149</v>
      </c>
      <c r="K96" s="23">
        <v>141000</v>
      </c>
    </row>
    <row r="97" spans="1:11" x14ac:dyDescent="0.2">
      <c r="A97">
        <v>96</v>
      </c>
      <c r="B97">
        <v>9765</v>
      </c>
      <c r="C97" s="14">
        <f t="shared" si="3"/>
        <v>1</v>
      </c>
      <c r="D97" s="14">
        <f t="shared" si="2"/>
        <v>1</v>
      </c>
      <c r="E97" s="1">
        <v>185000</v>
      </c>
      <c r="G97" s="22">
        <v>152</v>
      </c>
      <c r="H97" s="23">
        <v>372402</v>
      </c>
      <c r="J97" s="22">
        <v>150</v>
      </c>
      <c r="K97" s="23">
        <v>115000</v>
      </c>
    </row>
    <row r="98" spans="1:11" x14ac:dyDescent="0.2">
      <c r="A98">
        <v>97</v>
      </c>
      <c r="B98">
        <v>10264</v>
      </c>
      <c r="C98" s="14">
        <f t="shared" si="3"/>
        <v>1</v>
      </c>
      <c r="D98" s="14">
        <f t="shared" si="2"/>
        <v>1</v>
      </c>
      <c r="E98" s="1">
        <v>214000</v>
      </c>
      <c r="G98" s="22">
        <v>153</v>
      </c>
      <c r="H98" s="23">
        <v>190000</v>
      </c>
      <c r="J98" s="22">
        <v>157</v>
      </c>
      <c r="K98" s="23">
        <v>109500</v>
      </c>
    </row>
    <row r="99" spans="1:11" x14ac:dyDescent="0.2">
      <c r="A99">
        <v>98</v>
      </c>
      <c r="B99">
        <v>10921</v>
      </c>
      <c r="C99" s="14">
        <f t="shared" si="3"/>
        <v>0</v>
      </c>
      <c r="D99" s="14">
        <f t="shared" si="2"/>
        <v>1</v>
      </c>
      <c r="E99" s="1">
        <v>94750</v>
      </c>
      <c r="G99" s="22">
        <v>154</v>
      </c>
      <c r="H99" s="23">
        <v>235000</v>
      </c>
      <c r="J99" s="22">
        <v>164</v>
      </c>
      <c r="K99" s="23">
        <v>103200</v>
      </c>
    </row>
    <row r="100" spans="1:11" x14ac:dyDescent="0.2">
      <c r="A100">
        <v>99</v>
      </c>
      <c r="B100">
        <v>10625</v>
      </c>
      <c r="C100" s="14">
        <f t="shared" si="3"/>
        <v>0</v>
      </c>
      <c r="D100" s="14">
        <f t="shared" si="2"/>
        <v>1</v>
      </c>
      <c r="E100" s="1">
        <v>83000</v>
      </c>
      <c r="G100" s="22">
        <v>155</v>
      </c>
      <c r="H100" s="23">
        <v>125000</v>
      </c>
      <c r="J100" s="22">
        <v>165</v>
      </c>
      <c r="K100" s="23">
        <v>152000</v>
      </c>
    </row>
    <row r="101" spans="1:11" x14ac:dyDescent="0.2">
      <c r="A101">
        <v>100</v>
      </c>
      <c r="B101">
        <v>9320</v>
      </c>
      <c r="C101" s="14">
        <f t="shared" si="3"/>
        <v>1</v>
      </c>
      <c r="D101" s="14">
        <f t="shared" si="2"/>
        <v>0</v>
      </c>
      <c r="E101" s="1">
        <v>128950</v>
      </c>
      <c r="G101" s="22">
        <v>156</v>
      </c>
      <c r="H101" s="23">
        <v>79000</v>
      </c>
      <c r="J101" s="22">
        <v>169</v>
      </c>
      <c r="K101" s="23">
        <v>183500</v>
      </c>
    </row>
    <row r="102" spans="1:11" x14ac:dyDescent="0.2">
      <c r="A102">
        <v>101</v>
      </c>
      <c r="B102">
        <v>10603</v>
      </c>
      <c r="C102" s="14">
        <f t="shared" si="3"/>
        <v>0</v>
      </c>
      <c r="D102" s="14">
        <f t="shared" si="2"/>
        <v>1</v>
      </c>
      <c r="E102" s="1">
        <v>205000</v>
      </c>
      <c r="G102" s="22">
        <v>158</v>
      </c>
      <c r="H102" s="23">
        <v>269500</v>
      </c>
      <c r="J102" s="22">
        <v>173</v>
      </c>
      <c r="K102" s="23">
        <v>239000</v>
      </c>
    </row>
    <row r="103" spans="1:11" x14ac:dyDescent="0.2">
      <c r="A103">
        <v>102</v>
      </c>
      <c r="B103">
        <v>9206</v>
      </c>
      <c r="C103" s="14">
        <f t="shared" si="3"/>
        <v>1</v>
      </c>
      <c r="D103" s="14">
        <f t="shared" si="2"/>
        <v>0</v>
      </c>
      <c r="E103" s="1">
        <v>178000</v>
      </c>
      <c r="G103" s="22">
        <v>159</v>
      </c>
      <c r="H103" s="23">
        <v>254900</v>
      </c>
      <c r="J103" s="22">
        <v>180</v>
      </c>
      <c r="K103" s="23">
        <v>100000</v>
      </c>
    </row>
    <row r="104" spans="1:11" x14ac:dyDescent="0.2">
      <c r="A104">
        <v>103</v>
      </c>
      <c r="B104">
        <v>7018</v>
      </c>
      <c r="C104" s="14">
        <f t="shared" si="3"/>
        <v>1</v>
      </c>
      <c r="D104" s="14">
        <f t="shared" si="2"/>
        <v>0</v>
      </c>
      <c r="E104" s="1">
        <v>118964</v>
      </c>
      <c r="G104" s="22">
        <v>160</v>
      </c>
      <c r="H104" s="23">
        <v>320000</v>
      </c>
      <c r="J104" s="22">
        <v>181</v>
      </c>
      <c r="K104" s="23">
        <v>177000</v>
      </c>
    </row>
    <row r="105" spans="1:11" x14ac:dyDescent="0.2">
      <c r="A105">
        <v>104</v>
      </c>
      <c r="B105">
        <v>10402</v>
      </c>
      <c r="C105" s="14">
        <f t="shared" si="3"/>
        <v>1</v>
      </c>
      <c r="D105" s="14">
        <f t="shared" si="2"/>
        <v>1</v>
      </c>
      <c r="E105" s="1">
        <v>198900</v>
      </c>
      <c r="G105" s="22">
        <v>161</v>
      </c>
      <c r="H105" s="23">
        <v>162500</v>
      </c>
      <c r="J105" s="22">
        <v>182</v>
      </c>
      <c r="K105" s="23">
        <v>200100</v>
      </c>
    </row>
    <row r="106" spans="1:11" x14ac:dyDescent="0.2">
      <c r="A106">
        <v>105</v>
      </c>
      <c r="B106">
        <v>7758</v>
      </c>
      <c r="C106" s="14">
        <f t="shared" si="3"/>
        <v>1</v>
      </c>
      <c r="D106" s="14">
        <f t="shared" si="2"/>
        <v>0</v>
      </c>
      <c r="E106" s="1">
        <v>169500</v>
      </c>
      <c r="G106" s="22">
        <v>162</v>
      </c>
      <c r="H106" s="23">
        <v>412500</v>
      </c>
      <c r="J106" s="22">
        <v>183</v>
      </c>
      <c r="K106" s="23">
        <v>120000</v>
      </c>
    </row>
    <row r="107" spans="1:11" x14ac:dyDescent="0.2">
      <c r="A107">
        <v>106</v>
      </c>
      <c r="B107">
        <v>9375</v>
      </c>
      <c r="C107" s="14">
        <f t="shared" si="3"/>
        <v>1</v>
      </c>
      <c r="D107" s="14">
        <f t="shared" si="2"/>
        <v>0</v>
      </c>
      <c r="E107" s="1">
        <v>250000</v>
      </c>
      <c r="G107" s="22">
        <v>163</v>
      </c>
      <c r="H107" s="23">
        <v>220000</v>
      </c>
      <c r="J107" s="22">
        <v>185</v>
      </c>
      <c r="K107" s="23">
        <v>127000</v>
      </c>
    </row>
    <row r="108" spans="1:11" x14ac:dyDescent="0.2">
      <c r="A108">
        <v>107</v>
      </c>
      <c r="B108">
        <v>10800</v>
      </c>
      <c r="C108" s="14">
        <f t="shared" si="3"/>
        <v>0</v>
      </c>
      <c r="D108" s="14">
        <f t="shared" si="2"/>
        <v>1</v>
      </c>
      <c r="E108" s="1">
        <v>100000</v>
      </c>
      <c r="G108" s="22">
        <v>166</v>
      </c>
      <c r="H108" s="23">
        <v>127500</v>
      </c>
      <c r="J108" s="22">
        <v>189</v>
      </c>
      <c r="K108" s="23">
        <v>153337</v>
      </c>
    </row>
    <row r="109" spans="1:11" x14ac:dyDescent="0.2">
      <c r="A109">
        <v>108</v>
      </c>
      <c r="B109">
        <v>6000</v>
      </c>
      <c r="C109" s="14">
        <f t="shared" si="3"/>
        <v>1</v>
      </c>
      <c r="D109" s="14">
        <f t="shared" si="2"/>
        <v>0</v>
      </c>
      <c r="E109" s="1">
        <v>115000</v>
      </c>
      <c r="G109" s="22">
        <v>167</v>
      </c>
      <c r="H109" s="23">
        <v>190000</v>
      </c>
      <c r="J109" s="22">
        <v>190</v>
      </c>
      <c r="K109" s="23">
        <v>286000</v>
      </c>
    </row>
    <row r="110" spans="1:11" x14ac:dyDescent="0.2">
      <c r="A110">
        <v>109</v>
      </c>
      <c r="B110">
        <v>8500</v>
      </c>
      <c r="C110" s="14">
        <f t="shared" si="3"/>
        <v>1</v>
      </c>
      <c r="D110" s="14">
        <f t="shared" si="2"/>
        <v>0</v>
      </c>
      <c r="E110" s="1">
        <v>115000</v>
      </c>
      <c r="G110" s="22">
        <v>168</v>
      </c>
      <c r="H110" s="23">
        <v>325624</v>
      </c>
      <c r="J110" s="22">
        <v>192</v>
      </c>
      <c r="K110" s="23">
        <v>184000</v>
      </c>
    </row>
    <row r="111" spans="1:11" x14ac:dyDescent="0.2">
      <c r="A111">
        <v>110</v>
      </c>
      <c r="B111">
        <v>11751</v>
      </c>
      <c r="C111" s="14">
        <f t="shared" si="3"/>
        <v>0</v>
      </c>
      <c r="D111" s="14">
        <f t="shared" si="2"/>
        <v>1</v>
      </c>
      <c r="E111" s="1">
        <v>190000</v>
      </c>
      <c r="G111" s="22">
        <v>170</v>
      </c>
      <c r="H111" s="23">
        <v>228000</v>
      </c>
      <c r="J111" s="22">
        <v>193</v>
      </c>
      <c r="K111" s="23">
        <v>192000</v>
      </c>
    </row>
    <row r="112" spans="1:11" x14ac:dyDescent="0.2">
      <c r="A112">
        <v>111</v>
      </c>
      <c r="B112">
        <v>9525</v>
      </c>
      <c r="C112" s="14">
        <f t="shared" si="3"/>
        <v>1</v>
      </c>
      <c r="D112" s="14">
        <f t="shared" si="2"/>
        <v>1</v>
      </c>
      <c r="E112" s="1">
        <v>136900</v>
      </c>
      <c r="G112" s="22">
        <v>171</v>
      </c>
      <c r="H112" s="23">
        <v>128500</v>
      </c>
      <c r="J112" s="22">
        <v>194</v>
      </c>
      <c r="K112" s="23">
        <v>130000</v>
      </c>
    </row>
    <row r="113" spans="1:11" x14ac:dyDescent="0.2">
      <c r="A113">
        <v>112</v>
      </c>
      <c r="B113">
        <v>7750</v>
      </c>
      <c r="C113" s="14">
        <f t="shared" si="3"/>
        <v>1</v>
      </c>
      <c r="D113" s="14">
        <f t="shared" si="2"/>
        <v>0</v>
      </c>
      <c r="E113" s="1">
        <v>180000</v>
      </c>
      <c r="G113" s="22">
        <v>172</v>
      </c>
      <c r="H113" s="23">
        <v>215000</v>
      </c>
      <c r="J113" s="22">
        <v>195</v>
      </c>
      <c r="K113" s="23">
        <v>127000</v>
      </c>
    </row>
    <row r="114" spans="1:11" x14ac:dyDescent="0.2">
      <c r="A114">
        <v>113</v>
      </c>
      <c r="B114">
        <v>9965</v>
      </c>
      <c r="C114" s="14">
        <f t="shared" si="3"/>
        <v>1</v>
      </c>
      <c r="D114" s="14">
        <f t="shared" si="2"/>
        <v>1</v>
      </c>
      <c r="E114" s="1">
        <v>383970</v>
      </c>
      <c r="G114" s="22">
        <v>174</v>
      </c>
      <c r="H114" s="23">
        <v>163000</v>
      </c>
      <c r="J114" s="22">
        <v>196</v>
      </c>
      <c r="K114" s="23">
        <v>148500</v>
      </c>
    </row>
    <row r="115" spans="1:11" x14ac:dyDescent="0.2">
      <c r="A115">
        <v>114</v>
      </c>
      <c r="B115">
        <v>21000</v>
      </c>
      <c r="C115" s="14">
        <f t="shared" si="3"/>
        <v>0</v>
      </c>
      <c r="D115" s="14">
        <f t="shared" si="2"/>
        <v>1</v>
      </c>
      <c r="E115" s="1">
        <v>217000</v>
      </c>
      <c r="G115" s="22">
        <v>175</v>
      </c>
      <c r="H115" s="23">
        <v>184000</v>
      </c>
      <c r="J115" s="22">
        <v>197</v>
      </c>
      <c r="K115" s="23">
        <v>311872</v>
      </c>
    </row>
    <row r="116" spans="1:11" x14ac:dyDescent="0.2">
      <c r="A116">
        <v>115</v>
      </c>
      <c r="B116">
        <v>7259</v>
      </c>
      <c r="C116" s="14">
        <f t="shared" si="3"/>
        <v>1</v>
      </c>
      <c r="D116" s="14">
        <f t="shared" si="2"/>
        <v>0</v>
      </c>
      <c r="E116" s="1">
        <v>259500</v>
      </c>
      <c r="G116" s="22">
        <v>176</v>
      </c>
      <c r="H116" s="23">
        <v>243000</v>
      </c>
      <c r="J116" s="22">
        <v>199</v>
      </c>
      <c r="K116" s="23">
        <v>104000</v>
      </c>
    </row>
    <row r="117" spans="1:11" x14ac:dyDescent="0.2">
      <c r="A117">
        <v>116</v>
      </c>
      <c r="B117">
        <v>3230</v>
      </c>
      <c r="C117" s="14">
        <f t="shared" si="3"/>
        <v>1</v>
      </c>
      <c r="D117" s="14">
        <f t="shared" si="2"/>
        <v>0</v>
      </c>
      <c r="E117" s="1">
        <v>176000</v>
      </c>
      <c r="G117" s="22">
        <v>177</v>
      </c>
      <c r="H117" s="23">
        <v>211000</v>
      </c>
      <c r="J117" s="22">
        <v>201</v>
      </c>
      <c r="K117" s="23">
        <v>140000</v>
      </c>
    </row>
    <row r="118" spans="1:11" x14ac:dyDescent="0.2">
      <c r="A118">
        <v>117</v>
      </c>
      <c r="B118">
        <v>11616</v>
      </c>
      <c r="C118" s="14">
        <f t="shared" si="3"/>
        <v>0</v>
      </c>
      <c r="D118" s="14">
        <f t="shared" si="2"/>
        <v>1</v>
      </c>
      <c r="E118" s="1">
        <v>139000</v>
      </c>
      <c r="G118" s="22">
        <v>178</v>
      </c>
      <c r="H118" s="23">
        <v>172500</v>
      </c>
      <c r="J118" s="22">
        <v>203</v>
      </c>
      <c r="K118" s="23">
        <v>112000</v>
      </c>
    </row>
    <row r="119" spans="1:11" x14ac:dyDescent="0.2">
      <c r="A119">
        <v>118</v>
      </c>
      <c r="B119">
        <v>8536</v>
      </c>
      <c r="C119" s="14">
        <f t="shared" si="3"/>
        <v>1</v>
      </c>
      <c r="D119" s="14">
        <f t="shared" si="2"/>
        <v>0</v>
      </c>
      <c r="E119" s="1">
        <v>155000</v>
      </c>
      <c r="G119" s="22">
        <v>179</v>
      </c>
      <c r="H119" s="23">
        <v>501837</v>
      </c>
      <c r="J119" s="22">
        <v>204</v>
      </c>
      <c r="K119" s="23">
        <v>149000</v>
      </c>
    </row>
    <row r="120" spans="1:11" x14ac:dyDescent="0.2">
      <c r="A120">
        <v>119</v>
      </c>
      <c r="B120">
        <v>12376</v>
      </c>
      <c r="C120" s="14">
        <f t="shared" si="3"/>
        <v>0</v>
      </c>
      <c r="D120" s="14">
        <f t="shared" si="2"/>
        <v>1</v>
      </c>
      <c r="E120" s="1">
        <v>320000</v>
      </c>
      <c r="G120" s="22">
        <v>184</v>
      </c>
      <c r="H120" s="23">
        <v>200000</v>
      </c>
      <c r="J120" s="22">
        <v>205</v>
      </c>
      <c r="K120" s="23">
        <v>110000</v>
      </c>
    </row>
    <row r="121" spans="1:11" x14ac:dyDescent="0.2">
      <c r="A121">
        <v>120</v>
      </c>
      <c r="B121">
        <v>8461</v>
      </c>
      <c r="C121" s="14">
        <f t="shared" si="3"/>
        <v>1</v>
      </c>
      <c r="D121" s="14">
        <f t="shared" si="2"/>
        <v>0</v>
      </c>
      <c r="E121" s="1">
        <v>163990</v>
      </c>
      <c r="G121" s="22">
        <v>186</v>
      </c>
      <c r="H121" s="23">
        <v>475000</v>
      </c>
      <c r="J121" s="22">
        <v>210</v>
      </c>
      <c r="K121" s="23">
        <v>145000</v>
      </c>
    </row>
    <row r="122" spans="1:11" x14ac:dyDescent="0.2">
      <c r="A122">
        <v>121</v>
      </c>
      <c r="B122">
        <v>21453</v>
      </c>
      <c r="C122" s="14">
        <f t="shared" si="3"/>
        <v>0</v>
      </c>
      <c r="D122" s="14">
        <f t="shared" si="2"/>
        <v>1</v>
      </c>
      <c r="E122" s="1">
        <v>180000</v>
      </c>
      <c r="G122" s="22">
        <v>187</v>
      </c>
      <c r="H122" s="23">
        <v>173000</v>
      </c>
      <c r="J122" s="22">
        <v>211</v>
      </c>
      <c r="K122" s="23">
        <v>98000</v>
      </c>
    </row>
    <row r="123" spans="1:11" x14ac:dyDescent="0.2">
      <c r="A123">
        <v>122</v>
      </c>
      <c r="B123">
        <v>6060</v>
      </c>
      <c r="C123" s="14">
        <f t="shared" si="3"/>
        <v>1</v>
      </c>
      <c r="D123" s="14">
        <f t="shared" si="2"/>
        <v>0</v>
      </c>
      <c r="E123" s="1">
        <v>100000</v>
      </c>
      <c r="G123" s="22">
        <v>188</v>
      </c>
      <c r="H123" s="23">
        <v>135000</v>
      </c>
      <c r="J123" s="22">
        <v>213</v>
      </c>
      <c r="K123" s="23">
        <v>252678</v>
      </c>
    </row>
    <row r="124" spans="1:11" x14ac:dyDescent="0.2">
      <c r="A124">
        <v>123</v>
      </c>
      <c r="B124">
        <v>9464</v>
      </c>
      <c r="C124" s="14">
        <f t="shared" si="3"/>
        <v>1</v>
      </c>
      <c r="D124" s="14">
        <f t="shared" si="2"/>
        <v>0</v>
      </c>
      <c r="E124" s="1">
        <v>136000</v>
      </c>
      <c r="G124" s="22">
        <v>191</v>
      </c>
      <c r="H124" s="23">
        <v>315000</v>
      </c>
      <c r="J124" s="22">
        <v>217</v>
      </c>
      <c r="K124" s="23">
        <v>210000</v>
      </c>
    </row>
    <row r="125" spans="1:11" x14ac:dyDescent="0.2">
      <c r="A125">
        <v>124</v>
      </c>
      <c r="B125">
        <v>7892</v>
      </c>
      <c r="C125" s="14">
        <f t="shared" si="3"/>
        <v>1</v>
      </c>
      <c r="D125" s="14">
        <f t="shared" si="2"/>
        <v>0</v>
      </c>
      <c r="E125" s="1">
        <v>153900</v>
      </c>
      <c r="G125" s="22">
        <v>198</v>
      </c>
      <c r="H125" s="23">
        <v>235000</v>
      </c>
      <c r="J125" s="22">
        <v>220</v>
      </c>
      <c r="K125" s="23">
        <v>167240</v>
      </c>
    </row>
    <row r="126" spans="1:11" x14ac:dyDescent="0.2">
      <c r="A126">
        <v>125</v>
      </c>
      <c r="B126">
        <v>17043</v>
      </c>
      <c r="C126" s="14">
        <f t="shared" si="3"/>
        <v>0</v>
      </c>
      <c r="D126" s="14">
        <f t="shared" si="2"/>
        <v>1</v>
      </c>
      <c r="E126" s="1">
        <v>181000</v>
      </c>
      <c r="G126" s="22">
        <v>200</v>
      </c>
      <c r="H126" s="23">
        <v>274900</v>
      </c>
      <c r="J126" s="22">
        <v>221</v>
      </c>
      <c r="K126" s="23">
        <v>204900</v>
      </c>
    </row>
    <row r="127" spans="1:11" x14ac:dyDescent="0.2">
      <c r="A127">
        <v>126</v>
      </c>
      <c r="B127">
        <v>6780</v>
      </c>
      <c r="C127" s="14">
        <f t="shared" si="3"/>
        <v>1</v>
      </c>
      <c r="D127" s="14">
        <f t="shared" si="2"/>
        <v>0</v>
      </c>
      <c r="E127" s="1">
        <v>84500</v>
      </c>
      <c r="G127" s="22">
        <v>202</v>
      </c>
      <c r="H127" s="23">
        <v>171500</v>
      </c>
      <c r="J127" s="22">
        <v>222</v>
      </c>
      <c r="K127" s="23">
        <v>200000</v>
      </c>
    </row>
    <row r="128" spans="1:11" x14ac:dyDescent="0.2">
      <c r="A128">
        <v>127</v>
      </c>
      <c r="B128">
        <v>4928</v>
      </c>
      <c r="C128" s="14">
        <f t="shared" si="3"/>
        <v>1</v>
      </c>
      <c r="D128" s="14">
        <f t="shared" si="2"/>
        <v>0</v>
      </c>
      <c r="E128" s="1">
        <v>128000</v>
      </c>
      <c r="G128" s="22">
        <v>206</v>
      </c>
      <c r="H128" s="23">
        <v>180500</v>
      </c>
      <c r="J128" s="22">
        <v>226</v>
      </c>
      <c r="K128" s="23">
        <v>112000</v>
      </c>
    </row>
    <row r="129" spans="1:11" x14ac:dyDescent="0.2">
      <c r="A129">
        <v>128</v>
      </c>
      <c r="B129">
        <v>4388</v>
      </c>
      <c r="C129" s="14">
        <f t="shared" si="3"/>
        <v>1</v>
      </c>
      <c r="D129" s="14">
        <f t="shared" si="2"/>
        <v>0</v>
      </c>
      <c r="E129" s="1">
        <v>87000</v>
      </c>
      <c r="G129" s="22">
        <v>207</v>
      </c>
      <c r="H129" s="23">
        <v>143900</v>
      </c>
      <c r="J129" s="22">
        <v>228</v>
      </c>
      <c r="K129" s="23">
        <v>106000</v>
      </c>
    </row>
    <row r="130" spans="1:11" x14ac:dyDescent="0.2">
      <c r="A130">
        <v>129</v>
      </c>
      <c r="B130">
        <v>7590</v>
      </c>
      <c r="C130" s="14">
        <f t="shared" si="3"/>
        <v>1</v>
      </c>
      <c r="D130" s="14">
        <f t="shared" ref="D130:D193" si="4">IF(B130&gt;MEDIAN(B130:B1589),1,0)</f>
        <v>0</v>
      </c>
      <c r="E130" s="1">
        <v>155000</v>
      </c>
      <c r="G130" s="22">
        <v>208</v>
      </c>
      <c r="H130" s="23">
        <v>141000</v>
      </c>
      <c r="J130" s="22">
        <v>229</v>
      </c>
      <c r="K130" s="23">
        <v>125000</v>
      </c>
    </row>
    <row r="131" spans="1:11" x14ac:dyDescent="0.2">
      <c r="A131">
        <v>130</v>
      </c>
      <c r="B131">
        <v>8973</v>
      </c>
      <c r="C131" s="14">
        <f t="shared" ref="C131:C194" si="5">IF(B131&lt;AVERAGE(B131:B1590),1,0)</f>
        <v>1</v>
      </c>
      <c r="D131" s="14">
        <f t="shared" si="4"/>
        <v>0</v>
      </c>
      <c r="E131" s="1">
        <v>150000</v>
      </c>
      <c r="G131" s="22">
        <v>209</v>
      </c>
      <c r="H131" s="23">
        <v>277000</v>
      </c>
      <c r="J131" s="22">
        <v>230</v>
      </c>
      <c r="K131" s="23">
        <v>192500</v>
      </c>
    </row>
    <row r="132" spans="1:11" x14ac:dyDescent="0.2">
      <c r="A132">
        <v>131</v>
      </c>
      <c r="B132">
        <v>14200</v>
      </c>
      <c r="C132" s="14">
        <f t="shared" si="5"/>
        <v>0</v>
      </c>
      <c r="D132" s="14">
        <f t="shared" si="4"/>
        <v>1</v>
      </c>
      <c r="E132" s="1">
        <v>226000</v>
      </c>
      <c r="G132" s="22">
        <v>212</v>
      </c>
      <c r="H132" s="23">
        <v>186000</v>
      </c>
      <c r="J132" s="22">
        <v>231</v>
      </c>
      <c r="K132" s="23">
        <v>148000</v>
      </c>
    </row>
    <row r="133" spans="1:11" x14ac:dyDescent="0.2">
      <c r="A133">
        <v>132</v>
      </c>
      <c r="B133">
        <v>12224</v>
      </c>
      <c r="C133" s="14">
        <f t="shared" si="5"/>
        <v>0</v>
      </c>
      <c r="D133" s="14">
        <f t="shared" si="4"/>
        <v>1</v>
      </c>
      <c r="E133" s="1">
        <v>244000</v>
      </c>
      <c r="G133" s="22">
        <v>214</v>
      </c>
      <c r="H133" s="23">
        <v>156000</v>
      </c>
      <c r="J133" s="22">
        <v>233</v>
      </c>
      <c r="K133" s="23">
        <v>94500</v>
      </c>
    </row>
    <row r="134" spans="1:11" x14ac:dyDescent="0.2">
      <c r="A134">
        <v>133</v>
      </c>
      <c r="B134">
        <v>7388</v>
      </c>
      <c r="C134" s="14">
        <f t="shared" si="5"/>
        <v>1</v>
      </c>
      <c r="D134" s="14">
        <f t="shared" si="4"/>
        <v>0</v>
      </c>
      <c r="E134" s="1">
        <v>150750</v>
      </c>
      <c r="G134" s="22">
        <v>215</v>
      </c>
      <c r="H134" s="23">
        <v>161750</v>
      </c>
      <c r="J134" s="22">
        <v>235</v>
      </c>
      <c r="K134" s="23">
        <v>216500</v>
      </c>
    </row>
    <row r="135" spans="1:11" x14ac:dyDescent="0.2">
      <c r="A135">
        <v>134</v>
      </c>
      <c r="B135">
        <v>6853</v>
      </c>
      <c r="C135" s="14">
        <f t="shared" si="5"/>
        <v>1</v>
      </c>
      <c r="D135" s="14">
        <f t="shared" si="4"/>
        <v>0</v>
      </c>
      <c r="E135" s="1">
        <v>220000</v>
      </c>
      <c r="G135" s="22">
        <v>216</v>
      </c>
      <c r="H135" s="23">
        <v>134450</v>
      </c>
      <c r="J135" s="22">
        <v>236</v>
      </c>
      <c r="K135" s="23">
        <v>89500</v>
      </c>
    </row>
    <row r="136" spans="1:11" x14ac:dyDescent="0.2">
      <c r="A136">
        <v>135</v>
      </c>
      <c r="B136">
        <v>10335</v>
      </c>
      <c r="C136" s="14">
        <f t="shared" si="5"/>
        <v>1</v>
      </c>
      <c r="D136" s="14">
        <f t="shared" si="4"/>
        <v>1</v>
      </c>
      <c r="E136" s="1">
        <v>180000</v>
      </c>
      <c r="G136" s="22">
        <v>218</v>
      </c>
      <c r="H136" s="23">
        <v>107000</v>
      </c>
      <c r="J136" s="22">
        <v>237</v>
      </c>
      <c r="K136" s="23">
        <v>185500</v>
      </c>
    </row>
    <row r="137" spans="1:11" x14ac:dyDescent="0.2">
      <c r="A137">
        <v>136</v>
      </c>
      <c r="B137">
        <v>10400</v>
      </c>
      <c r="C137" s="14">
        <f t="shared" si="5"/>
        <v>1</v>
      </c>
      <c r="D137" s="14">
        <f t="shared" si="4"/>
        <v>1</v>
      </c>
      <c r="E137" s="1">
        <v>174000</v>
      </c>
      <c r="G137" s="22">
        <v>219</v>
      </c>
      <c r="H137" s="23">
        <v>311500</v>
      </c>
      <c r="J137" s="22">
        <v>240</v>
      </c>
      <c r="K137" s="23">
        <v>113000</v>
      </c>
    </row>
    <row r="138" spans="1:11" x14ac:dyDescent="0.2">
      <c r="A138">
        <v>137</v>
      </c>
      <c r="B138">
        <v>10355</v>
      </c>
      <c r="C138" s="14">
        <f t="shared" si="5"/>
        <v>1</v>
      </c>
      <c r="D138" s="14">
        <f t="shared" si="4"/>
        <v>1</v>
      </c>
      <c r="E138" s="1">
        <v>143000</v>
      </c>
      <c r="G138" s="22">
        <v>223</v>
      </c>
      <c r="H138" s="23">
        <v>179900</v>
      </c>
      <c r="J138" s="22">
        <v>241</v>
      </c>
      <c r="K138" s="23">
        <v>262500</v>
      </c>
    </row>
    <row r="139" spans="1:11" x14ac:dyDescent="0.2">
      <c r="A139">
        <v>138</v>
      </c>
      <c r="B139">
        <v>11070</v>
      </c>
      <c r="C139" s="14">
        <f t="shared" si="5"/>
        <v>0</v>
      </c>
      <c r="D139" s="14">
        <f t="shared" si="4"/>
        <v>1</v>
      </c>
      <c r="E139" s="1">
        <v>171000</v>
      </c>
      <c r="G139" s="22">
        <v>224</v>
      </c>
      <c r="H139" s="23">
        <v>97000</v>
      </c>
      <c r="J139" s="22">
        <v>242</v>
      </c>
      <c r="K139" s="23">
        <v>110500</v>
      </c>
    </row>
    <row r="140" spans="1:11" x14ac:dyDescent="0.2">
      <c r="A140">
        <v>139</v>
      </c>
      <c r="B140">
        <v>9066</v>
      </c>
      <c r="C140" s="14">
        <f t="shared" si="5"/>
        <v>1</v>
      </c>
      <c r="D140" s="14">
        <f t="shared" si="4"/>
        <v>0</v>
      </c>
      <c r="E140" s="1">
        <v>230000</v>
      </c>
      <c r="G140" s="22">
        <v>225</v>
      </c>
      <c r="H140" s="23">
        <v>386250</v>
      </c>
      <c r="J140" s="22">
        <v>243</v>
      </c>
      <c r="K140" s="23">
        <v>79000</v>
      </c>
    </row>
    <row r="141" spans="1:11" x14ac:dyDescent="0.2">
      <c r="A141">
        <v>140</v>
      </c>
      <c r="B141">
        <v>15426</v>
      </c>
      <c r="C141" s="14">
        <f t="shared" si="5"/>
        <v>0</v>
      </c>
      <c r="D141" s="14">
        <f t="shared" si="4"/>
        <v>1</v>
      </c>
      <c r="E141" s="1">
        <v>231500</v>
      </c>
      <c r="G141" s="22">
        <v>227</v>
      </c>
      <c r="H141" s="23">
        <v>290000</v>
      </c>
      <c r="J141" s="22">
        <v>245</v>
      </c>
      <c r="K141" s="23">
        <v>205000</v>
      </c>
    </row>
    <row r="142" spans="1:11" x14ac:dyDescent="0.2">
      <c r="A142">
        <v>141</v>
      </c>
      <c r="B142">
        <v>10500</v>
      </c>
      <c r="C142" s="14">
        <f t="shared" si="5"/>
        <v>1</v>
      </c>
      <c r="D142" s="14">
        <f t="shared" si="4"/>
        <v>1</v>
      </c>
      <c r="E142" s="1">
        <v>115000</v>
      </c>
      <c r="G142" s="22">
        <v>232</v>
      </c>
      <c r="H142" s="23">
        <v>403000</v>
      </c>
      <c r="J142" s="22">
        <v>247</v>
      </c>
      <c r="K142" s="23">
        <v>137000</v>
      </c>
    </row>
    <row r="143" spans="1:11" x14ac:dyDescent="0.2">
      <c r="A143">
        <v>142</v>
      </c>
      <c r="B143">
        <v>11645</v>
      </c>
      <c r="C143" s="14">
        <f t="shared" si="5"/>
        <v>0</v>
      </c>
      <c r="D143" s="14">
        <f t="shared" si="4"/>
        <v>1</v>
      </c>
      <c r="E143" s="1">
        <v>260000</v>
      </c>
      <c r="G143" s="22">
        <v>234</v>
      </c>
      <c r="H143" s="23">
        <v>128200</v>
      </c>
      <c r="J143" s="22">
        <v>251</v>
      </c>
      <c r="K143" s="23">
        <v>76500</v>
      </c>
    </row>
    <row r="144" spans="1:11" x14ac:dyDescent="0.2">
      <c r="A144">
        <v>143</v>
      </c>
      <c r="B144">
        <v>8520</v>
      </c>
      <c r="C144" s="14">
        <f t="shared" si="5"/>
        <v>1</v>
      </c>
      <c r="D144" s="14">
        <f t="shared" si="4"/>
        <v>0</v>
      </c>
      <c r="E144" s="1">
        <v>166000</v>
      </c>
      <c r="G144" s="22">
        <v>238</v>
      </c>
      <c r="H144" s="23">
        <v>194500</v>
      </c>
      <c r="J144" s="22">
        <v>252</v>
      </c>
      <c r="K144" s="23">
        <v>235000</v>
      </c>
    </row>
    <row r="145" spans="1:11" x14ac:dyDescent="0.2">
      <c r="A145">
        <v>144</v>
      </c>
      <c r="B145">
        <v>10335</v>
      </c>
      <c r="C145" s="14">
        <f t="shared" si="5"/>
        <v>1</v>
      </c>
      <c r="D145" s="14">
        <f t="shared" si="4"/>
        <v>1</v>
      </c>
      <c r="E145" s="1">
        <v>204000</v>
      </c>
      <c r="G145" s="22">
        <v>239</v>
      </c>
      <c r="H145" s="23">
        <v>318000</v>
      </c>
      <c r="J145" s="22">
        <v>253</v>
      </c>
      <c r="K145" s="23">
        <v>173000</v>
      </c>
    </row>
    <row r="146" spans="1:11" x14ac:dyDescent="0.2">
      <c r="A146">
        <v>145</v>
      </c>
      <c r="B146">
        <v>9100</v>
      </c>
      <c r="C146" s="14">
        <f t="shared" si="5"/>
        <v>1</v>
      </c>
      <c r="D146" s="14">
        <f t="shared" si="4"/>
        <v>0</v>
      </c>
      <c r="E146" s="1">
        <v>125000</v>
      </c>
      <c r="G146" s="22">
        <v>244</v>
      </c>
      <c r="H146" s="23">
        <v>120000</v>
      </c>
      <c r="J146" s="22">
        <v>254</v>
      </c>
      <c r="K146" s="23">
        <v>158000</v>
      </c>
    </row>
    <row r="147" spans="1:11" x14ac:dyDescent="0.2">
      <c r="A147">
        <v>146</v>
      </c>
      <c r="B147">
        <v>2522</v>
      </c>
      <c r="C147" s="14">
        <f t="shared" si="5"/>
        <v>1</v>
      </c>
      <c r="D147" s="14">
        <f t="shared" si="4"/>
        <v>0</v>
      </c>
      <c r="E147" s="1">
        <v>130000</v>
      </c>
      <c r="G147" s="22">
        <v>246</v>
      </c>
      <c r="H147" s="23">
        <v>241500</v>
      </c>
      <c r="J147" s="22">
        <v>255</v>
      </c>
      <c r="K147" s="23">
        <v>145000</v>
      </c>
    </row>
    <row r="148" spans="1:11" x14ac:dyDescent="0.2">
      <c r="A148">
        <v>147</v>
      </c>
      <c r="B148">
        <v>6120</v>
      </c>
      <c r="C148" s="14">
        <f t="shared" si="5"/>
        <v>1</v>
      </c>
      <c r="D148" s="14">
        <f t="shared" si="4"/>
        <v>0</v>
      </c>
      <c r="E148" s="1">
        <v>105000</v>
      </c>
      <c r="G148" s="22">
        <v>248</v>
      </c>
      <c r="H148" s="23">
        <v>140000</v>
      </c>
      <c r="J148" s="22">
        <v>256</v>
      </c>
      <c r="K148" s="23">
        <v>230000</v>
      </c>
    </row>
    <row r="149" spans="1:11" x14ac:dyDescent="0.2">
      <c r="A149">
        <v>148</v>
      </c>
      <c r="B149">
        <v>9505</v>
      </c>
      <c r="C149" s="14">
        <f t="shared" si="5"/>
        <v>1</v>
      </c>
      <c r="D149" s="14">
        <f t="shared" si="4"/>
        <v>1</v>
      </c>
      <c r="E149" s="1">
        <v>222500</v>
      </c>
      <c r="G149" s="22">
        <v>249</v>
      </c>
      <c r="H149" s="23">
        <v>180000</v>
      </c>
      <c r="J149" s="22">
        <v>257</v>
      </c>
      <c r="K149" s="23">
        <v>207500</v>
      </c>
    </row>
    <row r="150" spans="1:11" x14ac:dyDescent="0.2">
      <c r="A150">
        <v>149</v>
      </c>
      <c r="B150">
        <v>7500</v>
      </c>
      <c r="C150" s="14">
        <f t="shared" si="5"/>
        <v>1</v>
      </c>
      <c r="D150" s="14">
        <f t="shared" si="4"/>
        <v>0</v>
      </c>
      <c r="E150" s="1">
        <v>141000</v>
      </c>
      <c r="G150" s="22">
        <v>250</v>
      </c>
      <c r="H150" s="23">
        <v>277000</v>
      </c>
      <c r="J150" s="22">
        <v>258</v>
      </c>
      <c r="K150" s="23">
        <v>220000</v>
      </c>
    </row>
    <row r="151" spans="1:11" x14ac:dyDescent="0.2">
      <c r="A151">
        <v>150</v>
      </c>
      <c r="B151">
        <v>6240</v>
      </c>
      <c r="C151" s="14">
        <f t="shared" si="5"/>
        <v>1</v>
      </c>
      <c r="D151" s="14">
        <f t="shared" si="4"/>
        <v>0</v>
      </c>
      <c r="E151" s="1">
        <v>115000</v>
      </c>
      <c r="G151" s="22">
        <v>259</v>
      </c>
      <c r="H151" s="23">
        <v>231500</v>
      </c>
      <c r="J151" s="22">
        <v>263</v>
      </c>
      <c r="K151" s="23">
        <v>151000</v>
      </c>
    </row>
    <row r="152" spans="1:11" x14ac:dyDescent="0.2">
      <c r="A152">
        <v>151</v>
      </c>
      <c r="B152">
        <v>10356</v>
      </c>
      <c r="C152" s="14">
        <f t="shared" si="5"/>
        <v>1</v>
      </c>
      <c r="D152" s="14">
        <f t="shared" si="4"/>
        <v>1</v>
      </c>
      <c r="E152" s="1">
        <v>122000</v>
      </c>
      <c r="G152" s="22">
        <v>260</v>
      </c>
      <c r="H152" s="23">
        <v>97000</v>
      </c>
      <c r="J152" s="22">
        <v>264</v>
      </c>
      <c r="K152" s="23">
        <v>130000</v>
      </c>
    </row>
    <row r="153" spans="1:11" x14ac:dyDescent="0.2">
      <c r="A153">
        <v>152</v>
      </c>
      <c r="B153">
        <v>13891</v>
      </c>
      <c r="C153" s="14">
        <f t="shared" si="5"/>
        <v>0</v>
      </c>
      <c r="D153" s="14">
        <f t="shared" si="4"/>
        <v>1</v>
      </c>
      <c r="E153" s="1">
        <v>372402</v>
      </c>
      <c r="G153" s="22">
        <v>261</v>
      </c>
      <c r="H153" s="23">
        <v>176000</v>
      </c>
      <c r="J153" s="22">
        <v>265</v>
      </c>
      <c r="K153" s="23">
        <v>73000</v>
      </c>
    </row>
    <row r="154" spans="1:11" x14ac:dyDescent="0.2">
      <c r="A154">
        <v>153</v>
      </c>
      <c r="B154">
        <v>14803</v>
      </c>
      <c r="C154" s="14">
        <f t="shared" si="5"/>
        <v>0</v>
      </c>
      <c r="D154" s="14">
        <f t="shared" si="4"/>
        <v>1</v>
      </c>
      <c r="E154" s="1">
        <v>190000</v>
      </c>
      <c r="G154" s="22">
        <v>262</v>
      </c>
      <c r="H154" s="23">
        <v>276000</v>
      </c>
      <c r="J154" s="22">
        <v>268</v>
      </c>
      <c r="K154" s="23">
        <v>179500</v>
      </c>
    </row>
    <row r="155" spans="1:11" x14ac:dyDescent="0.2">
      <c r="A155">
        <v>154</v>
      </c>
      <c r="B155">
        <v>13500</v>
      </c>
      <c r="C155" s="14">
        <f t="shared" si="5"/>
        <v>0</v>
      </c>
      <c r="D155" s="14">
        <f t="shared" si="4"/>
        <v>1</v>
      </c>
      <c r="E155" s="1">
        <v>235000</v>
      </c>
      <c r="G155" s="22">
        <v>266</v>
      </c>
      <c r="H155" s="23">
        <v>175500</v>
      </c>
      <c r="J155" s="22">
        <v>269</v>
      </c>
      <c r="K155" s="23">
        <v>120500</v>
      </c>
    </row>
    <row r="156" spans="1:11" x14ac:dyDescent="0.2">
      <c r="A156">
        <v>155</v>
      </c>
      <c r="B156">
        <v>11340</v>
      </c>
      <c r="C156" s="14">
        <f t="shared" si="5"/>
        <v>0</v>
      </c>
      <c r="D156" s="14">
        <f t="shared" si="4"/>
        <v>1</v>
      </c>
      <c r="E156" s="1">
        <v>125000</v>
      </c>
      <c r="G156" s="22">
        <v>267</v>
      </c>
      <c r="H156" s="23">
        <v>185000</v>
      </c>
      <c r="J156" s="22">
        <v>270</v>
      </c>
      <c r="K156" s="23">
        <v>148000</v>
      </c>
    </row>
    <row r="157" spans="1:11" x14ac:dyDescent="0.2">
      <c r="A157">
        <v>156</v>
      </c>
      <c r="B157">
        <v>9600</v>
      </c>
      <c r="C157" s="14">
        <f t="shared" si="5"/>
        <v>1</v>
      </c>
      <c r="D157" s="14">
        <f t="shared" si="4"/>
        <v>1</v>
      </c>
      <c r="E157" s="1">
        <v>79000</v>
      </c>
      <c r="G157" s="22">
        <v>271</v>
      </c>
      <c r="H157" s="23">
        <v>266000</v>
      </c>
      <c r="J157" s="22">
        <v>275</v>
      </c>
      <c r="K157" s="23">
        <v>124500</v>
      </c>
    </row>
    <row r="158" spans="1:11" x14ac:dyDescent="0.2">
      <c r="A158">
        <v>157</v>
      </c>
      <c r="B158">
        <v>7200</v>
      </c>
      <c r="C158" s="14">
        <f t="shared" si="5"/>
        <v>1</v>
      </c>
      <c r="D158" s="14">
        <f t="shared" si="4"/>
        <v>0</v>
      </c>
      <c r="E158" s="1">
        <v>109500</v>
      </c>
      <c r="G158" s="22">
        <v>272</v>
      </c>
      <c r="H158" s="23">
        <v>241500</v>
      </c>
      <c r="J158" s="22">
        <v>276</v>
      </c>
      <c r="K158" s="23">
        <v>205000</v>
      </c>
    </row>
    <row r="159" spans="1:11" x14ac:dyDescent="0.2">
      <c r="A159">
        <v>158</v>
      </c>
      <c r="B159">
        <v>12003</v>
      </c>
      <c r="C159" s="14">
        <f t="shared" si="5"/>
        <v>0</v>
      </c>
      <c r="D159" s="14">
        <f t="shared" si="4"/>
        <v>1</v>
      </c>
      <c r="E159" s="1">
        <v>269500</v>
      </c>
      <c r="G159" s="22">
        <v>273</v>
      </c>
      <c r="H159" s="23">
        <v>290000</v>
      </c>
      <c r="J159" s="22">
        <v>277</v>
      </c>
      <c r="K159" s="23">
        <v>201000</v>
      </c>
    </row>
    <row r="160" spans="1:11" x14ac:dyDescent="0.2">
      <c r="A160">
        <v>159</v>
      </c>
      <c r="B160">
        <v>12552</v>
      </c>
      <c r="C160" s="14">
        <f t="shared" si="5"/>
        <v>0</v>
      </c>
      <c r="D160" s="14">
        <f t="shared" si="4"/>
        <v>1</v>
      </c>
      <c r="E160" s="1">
        <v>254900</v>
      </c>
      <c r="G160" s="22">
        <v>274</v>
      </c>
      <c r="H160" s="23">
        <v>139000</v>
      </c>
      <c r="J160" s="22">
        <v>282</v>
      </c>
      <c r="K160" s="23">
        <v>185000</v>
      </c>
    </row>
    <row r="161" spans="1:11" x14ac:dyDescent="0.2">
      <c r="A161">
        <v>160</v>
      </c>
      <c r="B161">
        <v>19378</v>
      </c>
      <c r="C161" s="14">
        <f t="shared" si="5"/>
        <v>0</v>
      </c>
      <c r="D161" s="14">
        <f t="shared" si="4"/>
        <v>1</v>
      </c>
      <c r="E161" s="1">
        <v>320000</v>
      </c>
      <c r="G161" s="22">
        <v>278</v>
      </c>
      <c r="H161" s="23">
        <v>141000</v>
      </c>
      <c r="J161" s="22">
        <v>283</v>
      </c>
      <c r="K161" s="23">
        <v>207500</v>
      </c>
    </row>
    <row r="162" spans="1:11" x14ac:dyDescent="0.2">
      <c r="A162">
        <v>161</v>
      </c>
      <c r="B162">
        <v>11120</v>
      </c>
      <c r="C162" s="14">
        <f t="shared" si="5"/>
        <v>0</v>
      </c>
      <c r="D162" s="14">
        <f t="shared" si="4"/>
        <v>1</v>
      </c>
      <c r="E162" s="1">
        <v>162500</v>
      </c>
      <c r="G162" s="22">
        <v>279</v>
      </c>
      <c r="H162" s="23">
        <v>415298</v>
      </c>
      <c r="J162" s="22">
        <v>285</v>
      </c>
      <c r="K162" s="23">
        <v>179200</v>
      </c>
    </row>
    <row r="163" spans="1:11" x14ac:dyDescent="0.2">
      <c r="A163">
        <v>162</v>
      </c>
      <c r="B163">
        <v>13688</v>
      </c>
      <c r="C163" s="14">
        <f t="shared" si="5"/>
        <v>0</v>
      </c>
      <c r="D163" s="14">
        <f t="shared" si="4"/>
        <v>1</v>
      </c>
      <c r="E163" s="1">
        <v>412500</v>
      </c>
      <c r="G163" s="22">
        <v>280</v>
      </c>
      <c r="H163" s="23">
        <v>192000</v>
      </c>
      <c r="J163" s="22">
        <v>286</v>
      </c>
      <c r="K163" s="23">
        <v>164700</v>
      </c>
    </row>
    <row r="164" spans="1:11" x14ac:dyDescent="0.2">
      <c r="A164">
        <v>163</v>
      </c>
      <c r="B164">
        <v>12182</v>
      </c>
      <c r="C164" s="14">
        <f t="shared" si="5"/>
        <v>0</v>
      </c>
      <c r="D164" s="14">
        <f t="shared" si="4"/>
        <v>1</v>
      </c>
      <c r="E164" s="1">
        <v>220000</v>
      </c>
      <c r="G164" s="22">
        <v>281</v>
      </c>
      <c r="H164" s="23">
        <v>228500</v>
      </c>
      <c r="J164" s="22">
        <v>288</v>
      </c>
      <c r="K164" s="23">
        <v>88000</v>
      </c>
    </row>
    <row r="165" spans="1:11" x14ac:dyDescent="0.2">
      <c r="A165">
        <v>164</v>
      </c>
      <c r="B165">
        <v>5500</v>
      </c>
      <c r="C165" s="14">
        <f t="shared" si="5"/>
        <v>1</v>
      </c>
      <c r="D165" s="14">
        <f t="shared" si="4"/>
        <v>0</v>
      </c>
      <c r="E165" s="1">
        <v>103200</v>
      </c>
      <c r="G165" s="22">
        <v>284</v>
      </c>
      <c r="H165" s="23">
        <v>244600</v>
      </c>
      <c r="J165" s="22">
        <v>290</v>
      </c>
      <c r="K165" s="23">
        <v>153575</v>
      </c>
    </row>
    <row r="166" spans="1:11" x14ac:dyDescent="0.2">
      <c r="A166">
        <v>165</v>
      </c>
      <c r="B166">
        <v>5400</v>
      </c>
      <c r="C166" s="14">
        <f t="shared" si="5"/>
        <v>1</v>
      </c>
      <c r="D166" s="14">
        <f t="shared" si="4"/>
        <v>0</v>
      </c>
      <c r="E166" s="1">
        <v>152000</v>
      </c>
      <c r="G166" s="22">
        <v>287</v>
      </c>
      <c r="H166" s="23">
        <v>159000</v>
      </c>
      <c r="J166" s="22">
        <v>292</v>
      </c>
      <c r="K166" s="23">
        <v>135900</v>
      </c>
    </row>
    <row r="167" spans="1:11" x14ac:dyDescent="0.2">
      <c r="A167">
        <v>166</v>
      </c>
      <c r="B167">
        <v>10106</v>
      </c>
      <c r="C167" s="14">
        <f t="shared" si="5"/>
        <v>1</v>
      </c>
      <c r="D167" s="14">
        <f t="shared" si="4"/>
        <v>1</v>
      </c>
      <c r="E167" s="1">
        <v>127500</v>
      </c>
      <c r="G167" s="22">
        <v>289</v>
      </c>
      <c r="H167" s="23">
        <v>122000</v>
      </c>
      <c r="J167" s="22">
        <v>296</v>
      </c>
      <c r="K167" s="23">
        <v>142500</v>
      </c>
    </row>
    <row r="168" spans="1:11" x14ac:dyDescent="0.2">
      <c r="A168">
        <v>167</v>
      </c>
      <c r="B168">
        <v>10708</v>
      </c>
      <c r="C168" s="14">
        <f t="shared" si="5"/>
        <v>0</v>
      </c>
      <c r="D168" s="14">
        <f t="shared" si="4"/>
        <v>1</v>
      </c>
      <c r="E168" s="1">
        <v>190000</v>
      </c>
      <c r="G168" s="22">
        <v>291</v>
      </c>
      <c r="H168" s="23">
        <v>233230</v>
      </c>
      <c r="J168" s="22">
        <v>298</v>
      </c>
      <c r="K168" s="23">
        <v>239000</v>
      </c>
    </row>
    <row r="169" spans="1:11" x14ac:dyDescent="0.2">
      <c r="A169">
        <v>168</v>
      </c>
      <c r="B169">
        <v>10562</v>
      </c>
      <c r="C169" s="14">
        <f t="shared" si="5"/>
        <v>1</v>
      </c>
      <c r="D169" s="14">
        <f t="shared" si="4"/>
        <v>1</v>
      </c>
      <c r="E169" s="1">
        <v>325624</v>
      </c>
      <c r="G169" s="22">
        <v>293</v>
      </c>
      <c r="H169" s="23">
        <v>131000</v>
      </c>
      <c r="J169" s="22">
        <v>308</v>
      </c>
      <c r="K169" s="23">
        <v>89500</v>
      </c>
    </row>
    <row r="170" spans="1:11" x14ac:dyDescent="0.2">
      <c r="A170">
        <v>169</v>
      </c>
      <c r="B170">
        <v>8244</v>
      </c>
      <c r="C170" s="14">
        <f t="shared" si="5"/>
        <v>1</v>
      </c>
      <c r="D170" s="14">
        <f t="shared" si="4"/>
        <v>0</v>
      </c>
      <c r="E170" s="1">
        <v>183500</v>
      </c>
      <c r="G170" s="22">
        <v>294</v>
      </c>
      <c r="H170" s="23">
        <v>235000</v>
      </c>
      <c r="J170" s="22">
        <v>311</v>
      </c>
      <c r="K170" s="23">
        <v>165600</v>
      </c>
    </row>
    <row r="171" spans="1:11" x14ac:dyDescent="0.2">
      <c r="A171">
        <v>170</v>
      </c>
      <c r="B171">
        <v>16669</v>
      </c>
      <c r="C171" s="14">
        <f t="shared" si="5"/>
        <v>0</v>
      </c>
      <c r="D171" s="14">
        <f t="shared" si="4"/>
        <v>1</v>
      </c>
      <c r="E171" s="1">
        <v>228000</v>
      </c>
      <c r="G171" s="22">
        <v>295</v>
      </c>
      <c r="H171" s="23">
        <v>167000</v>
      </c>
      <c r="J171" s="22">
        <v>312</v>
      </c>
      <c r="K171" s="23">
        <v>132000</v>
      </c>
    </row>
    <row r="172" spans="1:11" x14ac:dyDescent="0.2">
      <c r="A172">
        <v>171</v>
      </c>
      <c r="B172">
        <v>12358</v>
      </c>
      <c r="C172" s="14">
        <f t="shared" si="5"/>
        <v>0</v>
      </c>
      <c r="D172" s="14">
        <f t="shared" si="4"/>
        <v>1</v>
      </c>
      <c r="E172" s="1">
        <v>128500</v>
      </c>
      <c r="G172" s="22">
        <v>297</v>
      </c>
      <c r="H172" s="23">
        <v>152000</v>
      </c>
      <c r="J172" s="22">
        <v>313</v>
      </c>
      <c r="K172" s="23">
        <v>119900</v>
      </c>
    </row>
    <row r="173" spans="1:11" x14ac:dyDescent="0.2">
      <c r="A173">
        <v>172</v>
      </c>
      <c r="B173">
        <v>31770</v>
      </c>
      <c r="C173" s="14">
        <f t="shared" si="5"/>
        <v>0</v>
      </c>
      <c r="D173" s="14">
        <f t="shared" si="4"/>
        <v>1</v>
      </c>
      <c r="E173" s="1">
        <v>215000</v>
      </c>
      <c r="G173" s="22">
        <v>299</v>
      </c>
      <c r="H173" s="23">
        <v>175000</v>
      </c>
      <c r="J173" s="22">
        <v>316</v>
      </c>
      <c r="K173" s="23">
        <v>188500</v>
      </c>
    </row>
    <row r="174" spans="1:11" x14ac:dyDescent="0.2">
      <c r="A174">
        <v>173</v>
      </c>
      <c r="B174">
        <v>5306</v>
      </c>
      <c r="C174" s="14">
        <f t="shared" si="5"/>
        <v>1</v>
      </c>
      <c r="D174" s="14">
        <f t="shared" si="4"/>
        <v>0</v>
      </c>
      <c r="E174" s="1">
        <v>239000</v>
      </c>
      <c r="G174" s="22">
        <v>300</v>
      </c>
      <c r="H174" s="23">
        <v>158500</v>
      </c>
      <c r="J174" s="22">
        <v>318</v>
      </c>
      <c r="K174" s="23">
        <v>270000</v>
      </c>
    </row>
    <row r="175" spans="1:11" x14ac:dyDescent="0.2">
      <c r="A175">
        <v>174</v>
      </c>
      <c r="B175">
        <v>10197</v>
      </c>
      <c r="C175" s="14">
        <f t="shared" si="5"/>
        <v>1</v>
      </c>
      <c r="D175" s="14">
        <f t="shared" si="4"/>
        <v>1</v>
      </c>
      <c r="E175" s="1">
        <v>163000</v>
      </c>
      <c r="G175" s="22">
        <v>301</v>
      </c>
      <c r="H175" s="23">
        <v>157000</v>
      </c>
      <c r="J175" s="22">
        <v>324</v>
      </c>
      <c r="K175" s="23">
        <v>126175</v>
      </c>
    </row>
    <row r="176" spans="1:11" x14ac:dyDescent="0.2">
      <c r="A176">
        <v>175</v>
      </c>
      <c r="B176">
        <v>12416</v>
      </c>
      <c r="C176" s="14">
        <f t="shared" si="5"/>
        <v>0</v>
      </c>
      <c r="D176" s="14">
        <f t="shared" si="4"/>
        <v>1</v>
      </c>
      <c r="E176" s="1">
        <v>184000</v>
      </c>
      <c r="G176" s="22">
        <v>302</v>
      </c>
      <c r="H176" s="23">
        <v>267000</v>
      </c>
      <c r="J176" s="22">
        <v>326</v>
      </c>
      <c r="K176" s="23">
        <v>87000</v>
      </c>
    </row>
    <row r="177" spans="1:11" x14ac:dyDescent="0.2">
      <c r="A177">
        <v>176</v>
      </c>
      <c r="B177">
        <v>12615</v>
      </c>
      <c r="C177" s="14">
        <f t="shared" si="5"/>
        <v>0</v>
      </c>
      <c r="D177" s="14">
        <f t="shared" si="4"/>
        <v>1</v>
      </c>
      <c r="E177" s="1">
        <v>243000</v>
      </c>
      <c r="G177" s="22">
        <v>303</v>
      </c>
      <c r="H177" s="23">
        <v>205000</v>
      </c>
      <c r="J177" s="22">
        <v>330</v>
      </c>
      <c r="K177" s="23">
        <v>78000</v>
      </c>
    </row>
    <row r="178" spans="1:11" x14ac:dyDescent="0.2">
      <c r="A178">
        <v>177</v>
      </c>
      <c r="B178">
        <v>10029</v>
      </c>
      <c r="C178" s="14">
        <f t="shared" si="5"/>
        <v>1</v>
      </c>
      <c r="D178" s="14">
        <f t="shared" si="4"/>
        <v>1</v>
      </c>
      <c r="E178" s="1">
        <v>211000</v>
      </c>
      <c r="G178" s="22">
        <v>304</v>
      </c>
      <c r="H178" s="23">
        <v>149900</v>
      </c>
      <c r="J178" s="22">
        <v>332</v>
      </c>
      <c r="K178" s="23">
        <v>139000</v>
      </c>
    </row>
    <row r="179" spans="1:11" x14ac:dyDescent="0.2">
      <c r="A179">
        <v>178</v>
      </c>
      <c r="B179">
        <v>13650</v>
      </c>
      <c r="C179" s="14">
        <f t="shared" si="5"/>
        <v>0</v>
      </c>
      <c r="D179" s="14">
        <f t="shared" si="4"/>
        <v>1</v>
      </c>
      <c r="E179" s="1">
        <v>172500</v>
      </c>
      <c r="G179" s="22">
        <v>305</v>
      </c>
      <c r="H179" s="23">
        <v>295000</v>
      </c>
      <c r="J179" s="22">
        <v>334</v>
      </c>
      <c r="K179" s="23">
        <v>207000</v>
      </c>
    </row>
    <row r="180" spans="1:11" x14ac:dyDescent="0.2">
      <c r="A180">
        <v>179</v>
      </c>
      <c r="B180">
        <v>17423</v>
      </c>
      <c r="C180" s="14">
        <f t="shared" si="5"/>
        <v>0</v>
      </c>
      <c r="D180" s="14">
        <f t="shared" si="4"/>
        <v>1</v>
      </c>
      <c r="E180" s="1">
        <v>501837</v>
      </c>
      <c r="G180" s="22">
        <v>306</v>
      </c>
      <c r="H180" s="23">
        <v>305900</v>
      </c>
      <c r="J180" s="22">
        <v>335</v>
      </c>
      <c r="K180" s="23">
        <v>192000</v>
      </c>
    </row>
    <row r="181" spans="1:11" x14ac:dyDescent="0.2">
      <c r="A181">
        <v>180</v>
      </c>
      <c r="B181">
        <v>8520</v>
      </c>
      <c r="C181" s="14">
        <f t="shared" si="5"/>
        <v>1</v>
      </c>
      <c r="D181" s="14">
        <f t="shared" si="4"/>
        <v>0</v>
      </c>
      <c r="E181" s="1">
        <v>100000</v>
      </c>
      <c r="G181" s="22">
        <v>307</v>
      </c>
      <c r="H181" s="23">
        <v>225000</v>
      </c>
      <c r="J181" s="22">
        <v>338</v>
      </c>
      <c r="K181" s="23">
        <v>214000</v>
      </c>
    </row>
    <row r="182" spans="1:11" x14ac:dyDescent="0.2">
      <c r="A182">
        <v>181</v>
      </c>
      <c r="B182">
        <v>2117</v>
      </c>
      <c r="C182" s="14">
        <f t="shared" si="5"/>
        <v>1</v>
      </c>
      <c r="D182" s="14">
        <f t="shared" si="4"/>
        <v>0</v>
      </c>
      <c r="E182" s="1">
        <v>177000</v>
      </c>
      <c r="G182" s="22">
        <v>309</v>
      </c>
      <c r="H182" s="23">
        <v>82500</v>
      </c>
      <c r="J182" s="22">
        <v>342</v>
      </c>
      <c r="K182" s="23">
        <v>82000</v>
      </c>
    </row>
    <row r="183" spans="1:11" x14ac:dyDescent="0.2">
      <c r="A183">
        <v>182</v>
      </c>
      <c r="B183">
        <v>7588</v>
      </c>
      <c r="C183" s="14">
        <f t="shared" si="5"/>
        <v>1</v>
      </c>
      <c r="D183" s="14">
        <f t="shared" si="4"/>
        <v>0</v>
      </c>
      <c r="E183" s="1">
        <v>200100</v>
      </c>
      <c r="G183" s="22">
        <v>310</v>
      </c>
      <c r="H183" s="23">
        <v>360000</v>
      </c>
      <c r="J183" s="22">
        <v>343</v>
      </c>
      <c r="K183" s="23">
        <v>87500</v>
      </c>
    </row>
    <row r="184" spans="1:11" x14ac:dyDescent="0.2">
      <c r="A184">
        <v>183</v>
      </c>
      <c r="B184">
        <v>9060</v>
      </c>
      <c r="C184" s="14">
        <f t="shared" si="5"/>
        <v>1</v>
      </c>
      <c r="D184" s="14">
        <f t="shared" si="4"/>
        <v>0</v>
      </c>
      <c r="E184" s="1">
        <v>120000</v>
      </c>
      <c r="G184" s="22">
        <v>314</v>
      </c>
      <c r="H184" s="23">
        <v>375000</v>
      </c>
      <c r="J184" s="22">
        <v>344</v>
      </c>
      <c r="K184" s="23">
        <v>266000</v>
      </c>
    </row>
    <row r="185" spans="1:11" x14ac:dyDescent="0.2">
      <c r="A185">
        <v>184</v>
      </c>
      <c r="B185">
        <v>11426</v>
      </c>
      <c r="C185" s="14">
        <f t="shared" si="5"/>
        <v>0</v>
      </c>
      <c r="D185" s="14">
        <f t="shared" si="4"/>
        <v>1</v>
      </c>
      <c r="E185" s="1">
        <v>200000</v>
      </c>
      <c r="G185" s="22">
        <v>315</v>
      </c>
      <c r="H185" s="23">
        <v>178000</v>
      </c>
      <c r="J185" s="22">
        <v>345</v>
      </c>
      <c r="K185" s="23">
        <v>85000</v>
      </c>
    </row>
    <row r="186" spans="1:11" x14ac:dyDescent="0.2">
      <c r="A186">
        <v>185</v>
      </c>
      <c r="B186">
        <v>7438</v>
      </c>
      <c r="C186" s="14">
        <f t="shared" si="5"/>
        <v>1</v>
      </c>
      <c r="D186" s="14">
        <f t="shared" si="4"/>
        <v>0</v>
      </c>
      <c r="E186" s="1">
        <v>127000</v>
      </c>
      <c r="G186" s="22">
        <v>317</v>
      </c>
      <c r="H186" s="23">
        <v>260000</v>
      </c>
      <c r="J186" s="22">
        <v>346</v>
      </c>
      <c r="K186" s="23">
        <v>140200</v>
      </c>
    </row>
    <row r="187" spans="1:11" x14ac:dyDescent="0.2">
      <c r="A187">
        <v>186</v>
      </c>
      <c r="B187">
        <v>22950</v>
      </c>
      <c r="C187" s="14">
        <f t="shared" si="5"/>
        <v>0</v>
      </c>
      <c r="D187" s="14">
        <f t="shared" si="4"/>
        <v>1</v>
      </c>
      <c r="E187" s="1">
        <v>475000</v>
      </c>
      <c r="G187" s="22">
        <v>319</v>
      </c>
      <c r="H187" s="23">
        <v>260000</v>
      </c>
      <c r="J187" s="22">
        <v>349</v>
      </c>
      <c r="K187" s="23">
        <v>154000</v>
      </c>
    </row>
    <row r="188" spans="1:11" x14ac:dyDescent="0.2">
      <c r="A188">
        <v>187</v>
      </c>
      <c r="B188">
        <v>9947</v>
      </c>
      <c r="C188" s="14">
        <f t="shared" si="5"/>
        <v>1</v>
      </c>
      <c r="D188" s="14">
        <f t="shared" si="4"/>
        <v>1</v>
      </c>
      <c r="E188" s="1">
        <v>173000</v>
      </c>
      <c r="G188" s="22">
        <v>320</v>
      </c>
      <c r="H188" s="23">
        <v>187500</v>
      </c>
      <c r="J188" s="22">
        <v>351</v>
      </c>
      <c r="K188" s="23">
        <v>318061</v>
      </c>
    </row>
    <row r="189" spans="1:11" x14ac:dyDescent="0.2">
      <c r="A189">
        <v>188</v>
      </c>
      <c r="B189">
        <v>10410</v>
      </c>
      <c r="C189" s="14">
        <f t="shared" si="5"/>
        <v>1</v>
      </c>
      <c r="D189" s="14">
        <f t="shared" si="4"/>
        <v>1</v>
      </c>
      <c r="E189" s="1">
        <v>135000</v>
      </c>
      <c r="G189" s="22">
        <v>321</v>
      </c>
      <c r="H189" s="23">
        <v>342643</v>
      </c>
      <c r="J189" s="22">
        <v>352</v>
      </c>
      <c r="K189" s="23">
        <v>190000</v>
      </c>
    </row>
    <row r="190" spans="1:11" x14ac:dyDescent="0.2">
      <c r="A190">
        <v>189</v>
      </c>
      <c r="B190">
        <v>7018</v>
      </c>
      <c r="C190" s="14">
        <f t="shared" si="5"/>
        <v>1</v>
      </c>
      <c r="D190" s="14">
        <f t="shared" si="4"/>
        <v>0</v>
      </c>
      <c r="E190" s="1">
        <v>153337</v>
      </c>
      <c r="G190" s="22">
        <v>322</v>
      </c>
      <c r="H190" s="23">
        <v>354000</v>
      </c>
      <c r="J190" s="22">
        <v>353</v>
      </c>
      <c r="K190" s="23">
        <v>95000</v>
      </c>
    </row>
    <row r="191" spans="1:11" x14ac:dyDescent="0.2">
      <c r="A191">
        <v>190</v>
      </c>
      <c r="B191">
        <v>4923</v>
      </c>
      <c r="C191" s="14">
        <f t="shared" si="5"/>
        <v>1</v>
      </c>
      <c r="D191" s="14">
        <f t="shared" si="4"/>
        <v>0</v>
      </c>
      <c r="E191" s="1">
        <v>286000</v>
      </c>
      <c r="G191" s="22">
        <v>323</v>
      </c>
      <c r="H191" s="23">
        <v>301000</v>
      </c>
      <c r="J191" s="22">
        <v>354</v>
      </c>
      <c r="K191" s="23">
        <v>105900</v>
      </c>
    </row>
    <row r="192" spans="1:11" x14ac:dyDescent="0.2">
      <c r="A192">
        <v>191</v>
      </c>
      <c r="B192">
        <v>10570</v>
      </c>
      <c r="C192" s="14">
        <f t="shared" si="5"/>
        <v>0</v>
      </c>
      <c r="D192" s="14">
        <f t="shared" si="4"/>
        <v>1</v>
      </c>
      <c r="E192" s="1">
        <v>315000</v>
      </c>
      <c r="G192" s="22">
        <v>325</v>
      </c>
      <c r="H192" s="23">
        <v>242000</v>
      </c>
      <c r="J192" s="22">
        <v>355</v>
      </c>
      <c r="K192" s="23">
        <v>140000</v>
      </c>
    </row>
    <row r="193" spans="1:11" x14ac:dyDescent="0.2">
      <c r="A193">
        <v>192</v>
      </c>
      <c r="B193">
        <v>7472</v>
      </c>
      <c r="C193" s="14">
        <f t="shared" si="5"/>
        <v>1</v>
      </c>
      <c r="D193" s="14">
        <f t="shared" si="4"/>
        <v>0</v>
      </c>
      <c r="E193" s="1">
        <v>184000</v>
      </c>
      <c r="G193" s="22">
        <v>327</v>
      </c>
      <c r="H193" s="23">
        <v>324000</v>
      </c>
      <c r="J193" s="22">
        <v>357</v>
      </c>
      <c r="K193" s="23">
        <v>173000</v>
      </c>
    </row>
    <row r="194" spans="1:11" x14ac:dyDescent="0.2">
      <c r="A194">
        <v>193</v>
      </c>
      <c r="B194">
        <v>9017</v>
      </c>
      <c r="C194" s="14">
        <f t="shared" si="5"/>
        <v>1</v>
      </c>
      <c r="D194" s="14">
        <f t="shared" ref="D194:D257" si="6">IF(B194&gt;MEDIAN(B194:B1653),1,0)</f>
        <v>0</v>
      </c>
      <c r="E194" s="1">
        <v>192000</v>
      </c>
      <c r="G194" s="22">
        <v>328</v>
      </c>
      <c r="H194" s="23">
        <v>145250</v>
      </c>
      <c r="J194" s="22">
        <v>358</v>
      </c>
      <c r="K194" s="23">
        <v>134000</v>
      </c>
    </row>
    <row r="195" spans="1:11" x14ac:dyDescent="0.2">
      <c r="A195">
        <v>194</v>
      </c>
      <c r="B195">
        <v>2522</v>
      </c>
      <c r="C195" s="14">
        <f t="shared" ref="C195:C258" si="7">IF(B195&lt;AVERAGE(B195:B1654),1,0)</f>
        <v>1</v>
      </c>
      <c r="D195" s="14">
        <f t="shared" si="6"/>
        <v>0</v>
      </c>
      <c r="E195" s="1">
        <v>130000</v>
      </c>
      <c r="G195" s="22">
        <v>329</v>
      </c>
      <c r="H195" s="23">
        <v>214500</v>
      </c>
      <c r="J195" s="22">
        <v>359</v>
      </c>
      <c r="K195" s="23">
        <v>130000</v>
      </c>
    </row>
    <row r="196" spans="1:11" x14ac:dyDescent="0.2">
      <c r="A196">
        <v>195</v>
      </c>
      <c r="B196">
        <v>7180</v>
      </c>
      <c r="C196" s="14">
        <f t="shared" si="7"/>
        <v>1</v>
      </c>
      <c r="D196" s="14">
        <f t="shared" si="6"/>
        <v>0</v>
      </c>
      <c r="E196" s="1">
        <v>127000</v>
      </c>
      <c r="G196" s="22">
        <v>331</v>
      </c>
      <c r="H196" s="23">
        <v>119000</v>
      </c>
      <c r="J196" s="22">
        <v>361</v>
      </c>
      <c r="K196" s="23">
        <v>156000</v>
      </c>
    </row>
    <row r="197" spans="1:11" x14ac:dyDescent="0.2">
      <c r="A197">
        <v>196</v>
      </c>
      <c r="B197">
        <v>2280</v>
      </c>
      <c r="C197" s="14">
        <f t="shared" si="7"/>
        <v>1</v>
      </c>
      <c r="D197" s="14">
        <f t="shared" si="6"/>
        <v>0</v>
      </c>
      <c r="E197" s="1">
        <v>148500</v>
      </c>
      <c r="G197" s="22">
        <v>333</v>
      </c>
      <c r="H197" s="23">
        <v>284000</v>
      </c>
      <c r="J197" s="22">
        <v>362</v>
      </c>
      <c r="K197" s="23">
        <v>145000</v>
      </c>
    </row>
    <row r="198" spans="1:11" x14ac:dyDescent="0.2">
      <c r="A198">
        <v>197</v>
      </c>
      <c r="B198">
        <v>9416</v>
      </c>
      <c r="C198" s="14">
        <f t="shared" si="7"/>
        <v>1</v>
      </c>
      <c r="D198" s="14">
        <f t="shared" si="6"/>
        <v>0</v>
      </c>
      <c r="E198" s="1">
        <v>311872</v>
      </c>
      <c r="G198" s="22">
        <v>336</v>
      </c>
      <c r="H198" s="23">
        <v>228950</v>
      </c>
      <c r="J198" s="22">
        <v>363</v>
      </c>
      <c r="K198" s="23">
        <v>198500</v>
      </c>
    </row>
    <row r="199" spans="1:11" x14ac:dyDescent="0.2">
      <c r="A199">
        <v>198</v>
      </c>
      <c r="B199">
        <v>25419</v>
      </c>
      <c r="C199" s="14">
        <f t="shared" si="7"/>
        <v>0</v>
      </c>
      <c r="D199" s="14">
        <f t="shared" si="6"/>
        <v>1</v>
      </c>
      <c r="E199" s="1">
        <v>235000</v>
      </c>
      <c r="G199" s="22">
        <v>337</v>
      </c>
      <c r="H199" s="23">
        <v>377426</v>
      </c>
      <c r="J199" s="22">
        <v>364</v>
      </c>
      <c r="K199" s="23">
        <v>118000</v>
      </c>
    </row>
    <row r="200" spans="1:11" x14ac:dyDescent="0.2">
      <c r="A200">
        <v>199</v>
      </c>
      <c r="B200">
        <v>5520</v>
      </c>
      <c r="C200" s="14">
        <f t="shared" si="7"/>
        <v>1</v>
      </c>
      <c r="D200" s="14">
        <f t="shared" si="6"/>
        <v>0</v>
      </c>
      <c r="E200" s="1">
        <v>104000</v>
      </c>
      <c r="G200" s="22">
        <v>339</v>
      </c>
      <c r="H200" s="23">
        <v>202500</v>
      </c>
      <c r="J200" s="22">
        <v>368</v>
      </c>
      <c r="K200" s="23">
        <v>165000</v>
      </c>
    </row>
    <row r="201" spans="1:11" x14ac:dyDescent="0.2">
      <c r="A201">
        <v>200</v>
      </c>
      <c r="B201">
        <v>9591</v>
      </c>
      <c r="C201" s="14">
        <f t="shared" si="7"/>
        <v>1</v>
      </c>
      <c r="D201" s="14">
        <f t="shared" si="6"/>
        <v>1</v>
      </c>
      <c r="E201" s="1">
        <v>274900</v>
      </c>
      <c r="G201" s="22">
        <v>340</v>
      </c>
      <c r="H201" s="23">
        <v>155000</v>
      </c>
      <c r="J201" s="22">
        <v>369</v>
      </c>
      <c r="K201" s="23">
        <v>132000</v>
      </c>
    </row>
    <row r="202" spans="1:11" x14ac:dyDescent="0.2">
      <c r="A202">
        <v>201</v>
      </c>
      <c r="B202">
        <v>8546</v>
      </c>
      <c r="C202" s="14">
        <f t="shared" si="7"/>
        <v>1</v>
      </c>
      <c r="D202" s="14">
        <f t="shared" si="6"/>
        <v>0</v>
      </c>
      <c r="E202" s="1">
        <v>140000</v>
      </c>
      <c r="G202" s="22">
        <v>341</v>
      </c>
      <c r="H202" s="23">
        <v>202900</v>
      </c>
      <c r="J202" s="22">
        <v>371</v>
      </c>
      <c r="K202" s="23">
        <v>172400</v>
      </c>
    </row>
    <row r="203" spans="1:11" x14ac:dyDescent="0.2">
      <c r="A203">
        <v>202</v>
      </c>
      <c r="B203">
        <v>10125</v>
      </c>
      <c r="C203" s="14">
        <f t="shared" si="7"/>
        <v>1</v>
      </c>
      <c r="D203" s="14">
        <f t="shared" si="6"/>
        <v>1</v>
      </c>
      <c r="E203" s="1">
        <v>171500</v>
      </c>
      <c r="G203" s="22">
        <v>347</v>
      </c>
      <c r="H203" s="23">
        <v>151500</v>
      </c>
      <c r="J203" s="22">
        <v>373</v>
      </c>
      <c r="K203" s="23">
        <v>125000</v>
      </c>
    </row>
    <row r="204" spans="1:11" x14ac:dyDescent="0.2">
      <c r="A204">
        <v>203</v>
      </c>
      <c r="B204">
        <v>7000</v>
      </c>
      <c r="C204" s="14">
        <f t="shared" si="7"/>
        <v>1</v>
      </c>
      <c r="D204" s="14">
        <f t="shared" si="6"/>
        <v>0</v>
      </c>
      <c r="E204" s="1">
        <v>112000</v>
      </c>
      <c r="G204" s="22">
        <v>348</v>
      </c>
      <c r="H204" s="23">
        <v>157500</v>
      </c>
      <c r="J204" s="22">
        <v>375</v>
      </c>
      <c r="K204" s="23">
        <v>219500</v>
      </c>
    </row>
    <row r="205" spans="1:11" x14ac:dyDescent="0.2">
      <c r="A205">
        <v>204</v>
      </c>
      <c r="B205">
        <v>4438</v>
      </c>
      <c r="C205" s="14">
        <f t="shared" si="7"/>
        <v>1</v>
      </c>
      <c r="D205" s="14">
        <f t="shared" si="6"/>
        <v>0</v>
      </c>
      <c r="E205" s="1">
        <v>149000</v>
      </c>
      <c r="G205" s="22">
        <v>350</v>
      </c>
      <c r="H205" s="23">
        <v>437154</v>
      </c>
      <c r="J205" s="22">
        <v>377</v>
      </c>
      <c r="K205" s="23">
        <v>148000</v>
      </c>
    </row>
    <row r="206" spans="1:11" x14ac:dyDescent="0.2">
      <c r="A206">
        <v>205</v>
      </c>
      <c r="B206">
        <v>3500</v>
      </c>
      <c r="C206" s="14">
        <f t="shared" si="7"/>
        <v>1</v>
      </c>
      <c r="D206" s="14">
        <f t="shared" si="6"/>
        <v>0</v>
      </c>
      <c r="E206" s="1">
        <v>110000</v>
      </c>
      <c r="G206" s="22">
        <v>356</v>
      </c>
      <c r="H206" s="23">
        <v>177500</v>
      </c>
      <c r="J206" s="22">
        <v>380</v>
      </c>
      <c r="K206" s="23">
        <v>179000</v>
      </c>
    </row>
    <row r="207" spans="1:11" x14ac:dyDescent="0.2">
      <c r="A207">
        <v>206</v>
      </c>
      <c r="B207">
        <v>11851</v>
      </c>
      <c r="C207" s="14">
        <f t="shared" si="7"/>
        <v>0</v>
      </c>
      <c r="D207" s="14">
        <f t="shared" si="6"/>
        <v>1</v>
      </c>
      <c r="E207" s="1">
        <v>180500</v>
      </c>
      <c r="G207" s="22">
        <v>360</v>
      </c>
      <c r="H207" s="23">
        <v>280000</v>
      </c>
      <c r="J207" s="22">
        <v>381</v>
      </c>
      <c r="K207" s="23">
        <v>127000</v>
      </c>
    </row>
    <row r="208" spans="1:11" x14ac:dyDescent="0.2">
      <c r="A208">
        <v>207</v>
      </c>
      <c r="B208">
        <v>13673</v>
      </c>
      <c r="C208" s="14">
        <f t="shared" si="7"/>
        <v>0</v>
      </c>
      <c r="D208" s="14">
        <f t="shared" si="6"/>
        <v>1</v>
      </c>
      <c r="E208" s="1">
        <v>143900</v>
      </c>
      <c r="G208" s="22">
        <v>365</v>
      </c>
      <c r="H208" s="23">
        <v>190000</v>
      </c>
      <c r="J208" s="22">
        <v>382</v>
      </c>
      <c r="K208" s="23">
        <v>187750</v>
      </c>
    </row>
    <row r="209" spans="1:11" x14ac:dyDescent="0.2">
      <c r="A209">
        <v>208</v>
      </c>
      <c r="B209">
        <v>12493</v>
      </c>
      <c r="C209" s="14">
        <f t="shared" si="7"/>
        <v>0</v>
      </c>
      <c r="D209" s="14">
        <f t="shared" si="6"/>
        <v>1</v>
      </c>
      <c r="E209" s="1">
        <v>141000</v>
      </c>
      <c r="G209" s="22">
        <v>366</v>
      </c>
      <c r="H209" s="23">
        <v>147000</v>
      </c>
      <c r="J209" s="22">
        <v>383</v>
      </c>
      <c r="K209" s="23">
        <v>213500</v>
      </c>
    </row>
    <row r="210" spans="1:11" x14ac:dyDescent="0.2">
      <c r="A210">
        <v>209</v>
      </c>
      <c r="B210">
        <v>14364</v>
      </c>
      <c r="C210" s="14">
        <f t="shared" si="7"/>
        <v>0</v>
      </c>
      <c r="D210" s="14">
        <f t="shared" si="6"/>
        <v>1</v>
      </c>
      <c r="E210" s="1">
        <v>277000</v>
      </c>
      <c r="G210" s="22">
        <v>367</v>
      </c>
      <c r="H210" s="23">
        <v>159000</v>
      </c>
      <c r="J210" s="22">
        <v>384</v>
      </c>
      <c r="K210" s="23">
        <v>76000</v>
      </c>
    </row>
    <row r="211" spans="1:11" x14ac:dyDescent="0.2">
      <c r="A211">
        <v>210</v>
      </c>
      <c r="B211">
        <v>8250</v>
      </c>
      <c r="C211" s="14">
        <f t="shared" si="7"/>
        <v>1</v>
      </c>
      <c r="D211" s="14">
        <f t="shared" si="6"/>
        <v>0</v>
      </c>
      <c r="E211" s="1">
        <v>145000</v>
      </c>
      <c r="G211" s="22">
        <v>370</v>
      </c>
      <c r="H211" s="23">
        <v>162000</v>
      </c>
      <c r="J211" s="22">
        <v>386</v>
      </c>
      <c r="K211" s="23">
        <v>192000</v>
      </c>
    </row>
    <row r="212" spans="1:11" x14ac:dyDescent="0.2">
      <c r="A212">
        <v>211</v>
      </c>
      <c r="B212">
        <v>5604</v>
      </c>
      <c r="C212" s="14">
        <f t="shared" si="7"/>
        <v>1</v>
      </c>
      <c r="D212" s="14">
        <f t="shared" si="6"/>
        <v>0</v>
      </c>
      <c r="E212" s="1">
        <v>98000</v>
      </c>
      <c r="G212" s="22">
        <v>372</v>
      </c>
      <c r="H212" s="23">
        <v>134432</v>
      </c>
      <c r="J212" s="22">
        <v>387</v>
      </c>
      <c r="K212" s="23">
        <v>81000</v>
      </c>
    </row>
    <row r="213" spans="1:11" x14ac:dyDescent="0.2">
      <c r="A213">
        <v>212</v>
      </c>
      <c r="B213">
        <v>10420</v>
      </c>
      <c r="C213" s="14">
        <f t="shared" si="7"/>
        <v>1</v>
      </c>
      <c r="D213" s="14">
        <f t="shared" si="6"/>
        <v>1</v>
      </c>
      <c r="E213" s="1">
        <v>186000</v>
      </c>
      <c r="G213" s="22">
        <v>374</v>
      </c>
      <c r="H213" s="23">
        <v>123000</v>
      </c>
      <c r="J213" s="22">
        <v>388</v>
      </c>
      <c r="K213" s="23">
        <v>125000</v>
      </c>
    </row>
    <row r="214" spans="1:11" x14ac:dyDescent="0.2">
      <c r="A214">
        <v>213</v>
      </c>
      <c r="B214">
        <v>8640</v>
      </c>
      <c r="C214" s="14">
        <f t="shared" si="7"/>
        <v>1</v>
      </c>
      <c r="D214" s="14">
        <f t="shared" si="6"/>
        <v>0</v>
      </c>
      <c r="E214" s="1">
        <v>252678</v>
      </c>
      <c r="G214" s="22">
        <v>376</v>
      </c>
      <c r="H214" s="23">
        <v>61000</v>
      </c>
      <c r="J214" s="22">
        <v>389</v>
      </c>
      <c r="K214" s="23">
        <v>191000</v>
      </c>
    </row>
    <row r="215" spans="1:11" x14ac:dyDescent="0.2">
      <c r="A215">
        <v>214</v>
      </c>
      <c r="B215">
        <v>13568</v>
      </c>
      <c r="C215" s="14">
        <f t="shared" si="7"/>
        <v>0</v>
      </c>
      <c r="D215" s="14">
        <f t="shared" si="6"/>
        <v>1</v>
      </c>
      <c r="E215" s="1">
        <v>156000</v>
      </c>
      <c r="G215" s="22">
        <v>378</v>
      </c>
      <c r="H215" s="23">
        <v>340000</v>
      </c>
      <c r="J215" s="22">
        <v>391</v>
      </c>
      <c r="K215" s="23">
        <v>119000</v>
      </c>
    </row>
    <row r="216" spans="1:11" x14ac:dyDescent="0.2">
      <c r="A216">
        <v>215</v>
      </c>
      <c r="B216">
        <v>10900</v>
      </c>
      <c r="C216" s="14">
        <f t="shared" si="7"/>
        <v>0</v>
      </c>
      <c r="D216" s="14">
        <f t="shared" si="6"/>
        <v>1</v>
      </c>
      <c r="E216" s="1">
        <v>161750</v>
      </c>
      <c r="G216" s="22">
        <v>379</v>
      </c>
      <c r="H216" s="23">
        <v>394432</v>
      </c>
      <c r="J216" s="22">
        <v>393</v>
      </c>
      <c r="K216" s="23">
        <v>106500</v>
      </c>
    </row>
    <row r="217" spans="1:11" x14ac:dyDescent="0.2">
      <c r="A217">
        <v>216</v>
      </c>
      <c r="B217">
        <v>10011</v>
      </c>
      <c r="C217" s="14">
        <f t="shared" si="7"/>
        <v>1</v>
      </c>
      <c r="D217" s="14">
        <f t="shared" si="6"/>
        <v>1</v>
      </c>
      <c r="E217" s="1">
        <v>134450</v>
      </c>
      <c r="G217" s="22">
        <v>385</v>
      </c>
      <c r="H217" s="23">
        <v>240000</v>
      </c>
      <c r="J217" s="22">
        <v>394</v>
      </c>
      <c r="K217" s="23">
        <v>100000</v>
      </c>
    </row>
    <row r="218" spans="1:11" x14ac:dyDescent="0.2">
      <c r="A218">
        <v>217</v>
      </c>
      <c r="B218">
        <v>8450</v>
      </c>
      <c r="C218" s="14">
        <f t="shared" si="7"/>
        <v>1</v>
      </c>
      <c r="D218" s="14">
        <f t="shared" si="6"/>
        <v>0</v>
      </c>
      <c r="E218" s="1">
        <v>210000</v>
      </c>
      <c r="G218" s="22">
        <v>390</v>
      </c>
      <c r="H218" s="23">
        <v>426000</v>
      </c>
      <c r="J218" s="22">
        <v>397</v>
      </c>
      <c r="K218" s="23">
        <v>123000</v>
      </c>
    </row>
    <row r="219" spans="1:11" x14ac:dyDescent="0.2">
      <c r="A219">
        <v>218</v>
      </c>
      <c r="B219">
        <v>9906</v>
      </c>
      <c r="C219" s="14">
        <f t="shared" si="7"/>
        <v>1</v>
      </c>
      <c r="D219" s="14">
        <f t="shared" si="6"/>
        <v>1</v>
      </c>
      <c r="E219" s="1">
        <v>107000</v>
      </c>
      <c r="G219" s="22">
        <v>392</v>
      </c>
      <c r="H219" s="23">
        <v>215000</v>
      </c>
      <c r="J219" s="22">
        <v>398</v>
      </c>
      <c r="K219" s="23">
        <v>169500</v>
      </c>
    </row>
    <row r="220" spans="1:11" x14ac:dyDescent="0.2">
      <c r="A220">
        <v>219</v>
      </c>
      <c r="B220">
        <v>15660</v>
      </c>
      <c r="C220" s="14">
        <f t="shared" si="7"/>
        <v>0</v>
      </c>
      <c r="D220" s="14">
        <f t="shared" si="6"/>
        <v>1</v>
      </c>
      <c r="E220" s="1">
        <v>311500</v>
      </c>
      <c r="G220" s="22">
        <v>395</v>
      </c>
      <c r="H220" s="23">
        <v>109000</v>
      </c>
      <c r="J220" s="22">
        <v>399</v>
      </c>
      <c r="K220" s="23">
        <v>67000</v>
      </c>
    </row>
    <row r="221" spans="1:11" x14ac:dyDescent="0.2">
      <c r="A221">
        <v>220</v>
      </c>
      <c r="B221">
        <v>3010</v>
      </c>
      <c r="C221" s="14">
        <f t="shared" si="7"/>
        <v>1</v>
      </c>
      <c r="D221" s="14">
        <f t="shared" si="6"/>
        <v>0</v>
      </c>
      <c r="E221" s="1">
        <v>167240</v>
      </c>
      <c r="G221" s="22">
        <v>396</v>
      </c>
      <c r="H221" s="23">
        <v>129000</v>
      </c>
      <c r="J221" s="22">
        <v>400</v>
      </c>
      <c r="K221" s="23">
        <v>241000</v>
      </c>
    </row>
    <row r="222" spans="1:11" x14ac:dyDescent="0.2">
      <c r="A222">
        <v>221</v>
      </c>
      <c r="B222">
        <v>8990</v>
      </c>
      <c r="C222" s="14">
        <f t="shared" si="7"/>
        <v>1</v>
      </c>
      <c r="D222" s="14">
        <f t="shared" si="6"/>
        <v>0</v>
      </c>
      <c r="E222" s="1">
        <v>204900</v>
      </c>
      <c r="G222" s="22">
        <v>401</v>
      </c>
      <c r="H222" s="23">
        <v>245500</v>
      </c>
      <c r="J222" s="22">
        <v>402</v>
      </c>
      <c r="K222" s="23">
        <v>164990</v>
      </c>
    </row>
    <row r="223" spans="1:11" x14ac:dyDescent="0.2">
      <c r="A223">
        <v>222</v>
      </c>
      <c r="B223">
        <v>8068</v>
      </c>
      <c r="C223" s="14">
        <f t="shared" si="7"/>
        <v>1</v>
      </c>
      <c r="D223" s="14">
        <f t="shared" si="6"/>
        <v>0</v>
      </c>
      <c r="E223" s="1">
        <v>200000</v>
      </c>
      <c r="G223" s="22">
        <v>403</v>
      </c>
      <c r="H223" s="23">
        <v>108000</v>
      </c>
      <c r="J223" s="22">
        <v>413</v>
      </c>
      <c r="K223" s="23">
        <v>222000</v>
      </c>
    </row>
    <row r="224" spans="1:11" x14ac:dyDescent="0.2">
      <c r="A224">
        <v>223</v>
      </c>
      <c r="B224">
        <v>11475</v>
      </c>
      <c r="C224" s="14">
        <f t="shared" si="7"/>
        <v>0</v>
      </c>
      <c r="D224" s="14">
        <f t="shared" si="6"/>
        <v>1</v>
      </c>
      <c r="E224" s="1">
        <v>179900</v>
      </c>
      <c r="G224" s="22">
        <v>404</v>
      </c>
      <c r="H224" s="23">
        <v>258000</v>
      </c>
      <c r="J224" s="22">
        <v>414</v>
      </c>
      <c r="K224" s="23">
        <v>115000</v>
      </c>
    </row>
    <row r="225" spans="1:11" x14ac:dyDescent="0.2">
      <c r="A225">
        <v>224</v>
      </c>
      <c r="B225">
        <v>10500</v>
      </c>
      <c r="C225" s="14">
        <f t="shared" si="7"/>
        <v>1</v>
      </c>
      <c r="D225" s="14">
        <f t="shared" si="6"/>
        <v>1</v>
      </c>
      <c r="E225" s="1">
        <v>97000</v>
      </c>
      <c r="G225" s="22">
        <v>405</v>
      </c>
      <c r="H225" s="23">
        <v>168000</v>
      </c>
      <c r="J225" s="22">
        <v>416</v>
      </c>
      <c r="K225" s="23">
        <v>181134</v>
      </c>
    </row>
    <row r="226" spans="1:11" x14ac:dyDescent="0.2">
      <c r="A226">
        <v>225</v>
      </c>
      <c r="B226">
        <v>13472</v>
      </c>
      <c r="C226" s="14">
        <f t="shared" si="7"/>
        <v>0</v>
      </c>
      <c r="D226" s="14">
        <f t="shared" si="6"/>
        <v>1</v>
      </c>
      <c r="E226" s="1">
        <v>386250</v>
      </c>
      <c r="G226" s="22">
        <v>406</v>
      </c>
      <c r="H226" s="23">
        <v>150000</v>
      </c>
      <c r="J226" s="22">
        <v>417</v>
      </c>
      <c r="K226" s="23">
        <v>149500</v>
      </c>
    </row>
    <row r="227" spans="1:11" x14ac:dyDescent="0.2">
      <c r="A227">
        <v>226</v>
      </c>
      <c r="B227">
        <v>1680</v>
      </c>
      <c r="C227" s="14">
        <f t="shared" si="7"/>
        <v>1</v>
      </c>
      <c r="D227" s="14">
        <f t="shared" si="6"/>
        <v>0</v>
      </c>
      <c r="E227" s="1">
        <v>112000</v>
      </c>
      <c r="G227" s="22">
        <v>407</v>
      </c>
      <c r="H227" s="23">
        <v>115000</v>
      </c>
      <c r="J227" s="22">
        <v>419</v>
      </c>
      <c r="K227" s="23">
        <v>126000</v>
      </c>
    </row>
    <row r="228" spans="1:11" x14ac:dyDescent="0.2">
      <c r="A228">
        <v>227</v>
      </c>
      <c r="B228">
        <v>9950</v>
      </c>
      <c r="C228" s="14">
        <f t="shared" si="7"/>
        <v>1</v>
      </c>
      <c r="D228" s="14">
        <f t="shared" si="6"/>
        <v>1</v>
      </c>
      <c r="E228" s="1">
        <v>290000</v>
      </c>
      <c r="G228" s="22">
        <v>408</v>
      </c>
      <c r="H228" s="23">
        <v>177000</v>
      </c>
      <c r="J228" s="22">
        <v>420</v>
      </c>
      <c r="K228" s="23">
        <v>142000</v>
      </c>
    </row>
    <row r="229" spans="1:11" x14ac:dyDescent="0.2">
      <c r="A229">
        <v>228</v>
      </c>
      <c r="B229">
        <v>1869</v>
      </c>
      <c r="C229" s="14">
        <f t="shared" si="7"/>
        <v>1</v>
      </c>
      <c r="D229" s="14">
        <f t="shared" si="6"/>
        <v>0</v>
      </c>
      <c r="E229" s="1">
        <v>106000</v>
      </c>
      <c r="G229" s="22">
        <v>409</v>
      </c>
      <c r="H229" s="23">
        <v>280000</v>
      </c>
      <c r="J229" s="22">
        <v>421</v>
      </c>
      <c r="K229" s="23">
        <v>206300</v>
      </c>
    </row>
    <row r="230" spans="1:11" x14ac:dyDescent="0.2">
      <c r="A230">
        <v>229</v>
      </c>
      <c r="B230">
        <v>8521</v>
      </c>
      <c r="C230" s="14">
        <f t="shared" si="7"/>
        <v>1</v>
      </c>
      <c r="D230" s="14">
        <f t="shared" si="6"/>
        <v>0</v>
      </c>
      <c r="E230" s="1">
        <v>125000</v>
      </c>
      <c r="G230" s="22">
        <v>410</v>
      </c>
      <c r="H230" s="23">
        <v>339750</v>
      </c>
      <c r="J230" s="22">
        <v>424</v>
      </c>
      <c r="K230" s="23">
        <v>315000</v>
      </c>
    </row>
    <row r="231" spans="1:11" x14ac:dyDescent="0.2">
      <c r="A231">
        <v>230</v>
      </c>
      <c r="B231">
        <v>3182</v>
      </c>
      <c r="C231" s="14">
        <f t="shared" si="7"/>
        <v>1</v>
      </c>
      <c r="D231" s="14">
        <f t="shared" si="6"/>
        <v>0</v>
      </c>
      <c r="E231" s="1">
        <v>192500</v>
      </c>
      <c r="G231" s="22">
        <v>411</v>
      </c>
      <c r="H231" s="23">
        <v>60000</v>
      </c>
      <c r="J231" s="22">
        <v>425</v>
      </c>
      <c r="K231" s="23">
        <v>139000</v>
      </c>
    </row>
    <row r="232" spans="1:11" x14ac:dyDescent="0.2">
      <c r="A232">
        <v>231</v>
      </c>
      <c r="B232">
        <v>8760</v>
      </c>
      <c r="C232" s="14">
        <f t="shared" si="7"/>
        <v>1</v>
      </c>
      <c r="D232" s="14">
        <f t="shared" si="6"/>
        <v>0</v>
      </c>
      <c r="E232" s="1">
        <v>148000</v>
      </c>
      <c r="G232" s="22">
        <v>412</v>
      </c>
      <c r="H232" s="23">
        <v>145000</v>
      </c>
      <c r="J232" s="22">
        <v>426</v>
      </c>
      <c r="K232" s="23">
        <v>135000</v>
      </c>
    </row>
    <row r="233" spans="1:11" x14ac:dyDescent="0.2">
      <c r="A233">
        <v>232</v>
      </c>
      <c r="B233">
        <v>15138</v>
      </c>
      <c r="C233" s="14">
        <f t="shared" si="7"/>
        <v>0</v>
      </c>
      <c r="D233" s="14">
        <f t="shared" si="6"/>
        <v>1</v>
      </c>
      <c r="E233" s="1">
        <v>403000</v>
      </c>
      <c r="G233" s="22">
        <v>415</v>
      </c>
      <c r="H233" s="23">
        <v>228000</v>
      </c>
      <c r="J233" s="22">
        <v>428</v>
      </c>
      <c r="K233" s="23">
        <v>109008</v>
      </c>
    </row>
    <row r="234" spans="1:11" x14ac:dyDescent="0.2">
      <c r="A234">
        <v>233</v>
      </c>
      <c r="B234">
        <v>1680</v>
      </c>
      <c r="C234" s="14">
        <f t="shared" si="7"/>
        <v>1</v>
      </c>
      <c r="D234" s="14">
        <f t="shared" si="6"/>
        <v>0</v>
      </c>
      <c r="E234" s="1">
        <v>94500</v>
      </c>
      <c r="G234" s="22">
        <v>418</v>
      </c>
      <c r="H234" s="23">
        <v>239000</v>
      </c>
      <c r="J234" s="22">
        <v>429</v>
      </c>
      <c r="K234" s="23">
        <v>195400</v>
      </c>
    </row>
    <row r="235" spans="1:11" x14ac:dyDescent="0.2">
      <c r="A235">
        <v>234</v>
      </c>
      <c r="B235">
        <v>10650</v>
      </c>
      <c r="C235" s="14">
        <f t="shared" si="7"/>
        <v>0</v>
      </c>
      <c r="D235" s="14">
        <f t="shared" si="6"/>
        <v>1</v>
      </c>
      <c r="E235" s="1">
        <v>128200</v>
      </c>
      <c r="G235" s="22">
        <v>422</v>
      </c>
      <c r="H235" s="23">
        <v>215000</v>
      </c>
      <c r="J235" s="22">
        <v>431</v>
      </c>
      <c r="K235" s="23">
        <v>85400</v>
      </c>
    </row>
    <row r="236" spans="1:11" x14ac:dyDescent="0.2">
      <c r="A236">
        <v>235</v>
      </c>
      <c r="B236">
        <v>7851</v>
      </c>
      <c r="C236" s="14">
        <f t="shared" si="7"/>
        <v>1</v>
      </c>
      <c r="D236" s="14">
        <f t="shared" si="6"/>
        <v>0</v>
      </c>
      <c r="E236" s="1">
        <v>216500</v>
      </c>
      <c r="G236" s="22">
        <v>423</v>
      </c>
      <c r="H236" s="23">
        <v>113000</v>
      </c>
      <c r="J236" s="22">
        <v>432</v>
      </c>
      <c r="K236" s="23">
        <v>79900</v>
      </c>
    </row>
    <row r="237" spans="1:11" x14ac:dyDescent="0.2">
      <c r="A237">
        <v>236</v>
      </c>
      <c r="B237">
        <v>1680</v>
      </c>
      <c r="C237" s="14">
        <f t="shared" si="7"/>
        <v>1</v>
      </c>
      <c r="D237" s="14">
        <f t="shared" si="6"/>
        <v>0</v>
      </c>
      <c r="E237" s="1">
        <v>89500</v>
      </c>
      <c r="G237" s="22">
        <v>427</v>
      </c>
      <c r="H237" s="23">
        <v>275000</v>
      </c>
      <c r="J237" s="22">
        <v>433</v>
      </c>
      <c r="K237" s="23">
        <v>122500</v>
      </c>
    </row>
    <row r="238" spans="1:11" x14ac:dyDescent="0.2">
      <c r="A238">
        <v>237</v>
      </c>
      <c r="B238">
        <v>8773</v>
      </c>
      <c r="C238" s="14">
        <f t="shared" si="7"/>
        <v>1</v>
      </c>
      <c r="D238" s="14">
        <f t="shared" si="6"/>
        <v>0</v>
      </c>
      <c r="E238" s="1">
        <v>185500</v>
      </c>
      <c r="G238" s="22">
        <v>430</v>
      </c>
      <c r="H238" s="23">
        <v>175000</v>
      </c>
      <c r="J238" s="22">
        <v>435</v>
      </c>
      <c r="K238" s="23">
        <v>81000</v>
      </c>
    </row>
    <row r="239" spans="1:11" x14ac:dyDescent="0.2">
      <c r="A239">
        <v>238</v>
      </c>
      <c r="B239">
        <v>9453</v>
      </c>
      <c r="C239" s="14">
        <f t="shared" si="7"/>
        <v>1</v>
      </c>
      <c r="D239" s="14">
        <f t="shared" si="6"/>
        <v>1</v>
      </c>
      <c r="E239" s="1">
        <v>194500</v>
      </c>
      <c r="G239" s="22">
        <v>434</v>
      </c>
      <c r="H239" s="23">
        <v>181000</v>
      </c>
      <c r="J239" s="22">
        <v>437</v>
      </c>
      <c r="K239" s="23">
        <v>116000</v>
      </c>
    </row>
    <row r="240" spans="1:11" x14ac:dyDescent="0.2">
      <c r="A240">
        <v>239</v>
      </c>
      <c r="B240">
        <v>12030</v>
      </c>
      <c r="C240" s="14">
        <f t="shared" si="7"/>
        <v>0</v>
      </c>
      <c r="D240" s="14">
        <f t="shared" si="6"/>
        <v>1</v>
      </c>
      <c r="E240" s="1">
        <v>318000</v>
      </c>
      <c r="G240" s="22">
        <v>436</v>
      </c>
      <c r="H240" s="23">
        <v>212000</v>
      </c>
      <c r="J240" s="22">
        <v>438</v>
      </c>
      <c r="K240" s="23">
        <v>119000</v>
      </c>
    </row>
    <row r="241" spans="1:11" x14ac:dyDescent="0.2">
      <c r="A241">
        <v>240</v>
      </c>
      <c r="B241">
        <v>8741</v>
      </c>
      <c r="C241" s="14">
        <f t="shared" si="7"/>
        <v>1</v>
      </c>
      <c r="D241" s="14">
        <f t="shared" si="6"/>
        <v>0</v>
      </c>
      <c r="E241" s="1">
        <v>113000</v>
      </c>
      <c r="G241" s="22">
        <v>440</v>
      </c>
      <c r="H241" s="23">
        <v>110000</v>
      </c>
      <c r="J241" s="22">
        <v>439</v>
      </c>
      <c r="K241" s="23">
        <v>90350</v>
      </c>
    </row>
    <row r="242" spans="1:11" x14ac:dyDescent="0.2">
      <c r="A242">
        <v>241</v>
      </c>
      <c r="B242">
        <v>9000</v>
      </c>
      <c r="C242" s="14">
        <f t="shared" si="7"/>
        <v>1</v>
      </c>
      <c r="D242" s="14">
        <f t="shared" si="6"/>
        <v>0</v>
      </c>
      <c r="E242" s="1">
        <v>262500</v>
      </c>
      <c r="G242" s="22">
        <v>441</v>
      </c>
      <c r="H242" s="23">
        <v>555000</v>
      </c>
      <c r="J242" s="22">
        <v>443</v>
      </c>
      <c r="K242" s="23">
        <v>162900</v>
      </c>
    </row>
    <row r="243" spans="1:11" x14ac:dyDescent="0.2">
      <c r="A243">
        <v>242</v>
      </c>
      <c r="B243">
        <v>3880</v>
      </c>
      <c r="C243" s="14">
        <f t="shared" si="7"/>
        <v>1</v>
      </c>
      <c r="D243" s="14">
        <f t="shared" si="6"/>
        <v>0</v>
      </c>
      <c r="E243" s="1">
        <v>110500</v>
      </c>
      <c r="G243" s="22">
        <v>442</v>
      </c>
      <c r="H243" s="23">
        <v>118000</v>
      </c>
      <c r="J243" s="22">
        <v>444</v>
      </c>
      <c r="K243" s="23">
        <v>172500</v>
      </c>
    </row>
    <row r="244" spans="1:11" x14ac:dyDescent="0.2">
      <c r="A244">
        <v>243</v>
      </c>
      <c r="B244">
        <v>5000</v>
      </c>
      <c r="C244" s="14">
        <f t="shared" si="7"/>
        <v>1</v>
      </c>
      <c r="D244" s="14">
        <f t="shared" si="6"/>
        <v>0</v>
      </c>
      <c r="E244" s="1">
        <v>79000</v>
      </c>
      <c r="G244" s="22">
        <v>446</v>
      </c>
      <c r="H244" s="23">
        <v>127500</v>
      </c>
      <c r="J244" s="22">
        <v>445</v>
      </c>
      <c r="K244" s="23">
        <v>210000</v>
      </c>
    </row>
    <row r="245" spans="1:11" x14ac:dyDescent="0.2">
      <c r="A245">
        <v>244</v>
      </c>
      <c r="B245">
        <v>10762</v>
      </c>
      <c r="C245" s="14">
        <f t="shared" si="7"/>
        <v>0</v>
      </c>
      <c r="D245" s="14">
        <f t="shared" si="6"/>
        <v>1</v>
      </c>
      <c r="E245" s="1">
        <v>120000</v>
      </c>
      <c r="G245" s="22">
        <v>447</v>
      </c>
      <c r="H245" s="23">
        <v>190000</v>
      </c>
      <c r="J245" s="22">
        <v>449</v>
      </c>
      <c r="K245" s="23">
        <v>119500</v>
      </c>
    </row>
    <row r="246" spans="1:11" x14ac:dyDescent="0.2">
      <c r="A246">
        <v>245</v>
      </c>
      <c r="B246">
        <v>8880</v>
      </c>
      <c r="C246" s="14">
        <f t="shared" si="7"/>
        <v>1</v>
      </c>
      <c r="D246" s="14">
        <f t="shared" si="6"/>
        <v>0</v>
      </c>
      <c r="E246" s="1">
        <v>205000</v>
      </c>
      <c r="G246" s="22">
        <v>448</v>
      </c>
      <c r="H246" s="23">
        <v>199900</v>
      </c>
      <c r="J246" s="22">
        <v>450</v>
      </c>
      <c r="K246" s="23">
        <v>120000</v>
      </c>
    </row>
    <row r="247" spans="1:11" x14ac:dyDescent="0.2">
      <c r="A247">
        <v>246</v>
      </c>
      <c r="B247">
        <v>10400</v>
      </c>
      <c r="C247" s="14">
        <f t="shared" si="7"/>
        <v>1</v>
      </c>
      <c r="D247" s="14">
        <f t="shared" si="6"/>
        <v>1</v>
      </c>
      <c r="E247" s="1">
        <v>241500</v>
      </c>
      <c r="G247" s="22">
        <v>452</v>
      </c>
      <c r="H247" s="23">
        <v>280000</v>
      </c>
      <c r="J247" s="22">
        <v>451</v>
      </c>
      <c r="K247" s="23">
        <v>110000</v>
      </c>
    </row>
    <row r="248" spans="1:11" x14ac:dyDescent="0.2">
      <c r="A248">
        <v>247</v>
      </c>
      <c r="B248">
        <v>9142</v>
      </c>
      <c r="C248" s="14">
        <f t="shared" si="7"/>
        <v>1</v>
      </c>
      <c r="D248" s="14">
        <f t="shared" si="6"/>
        <v>0</v>
      </c>
      <c r="E248" s="1">
        <v>137000</v>
      </c>
      <c r="G248" s="22">
        <v>456</v>
      </c>
      <c r="H248" s="23">
        <v>175500</v>
      </c>
      <c r="J248" s="22">
        <v>453</v>
      </c>
      <c r="K248" s="23">
        <v>204000</v>
      </c>
    </row>
    <row r="249" spans="1:11" x14ac:dyDescent="0.2">
      <c r="A249">
        <v>248</v>
      </c>
      <c r="B249">
        <v>11310</v>
      </c>
      <c r="C249" s="14">
        <f t="shared" si="7"/>
        <v>0</v>
      </c>
      <c r="D249" s="14">
        <f t="shared" si="6"/>
        <v>1</v>
      </c>
      <c r="E249" s="1">
        <v>140000</v>
      </c>
      <c r="G249" s="22">
        <v>458</v>
      </c>
      <c r="H249" s="23">
        <v>256000</v>
      </c>
      <c r="J249" s="22">
        <v>454</v>
      </c>
      <c r="K249" s="23">
        <v>210000</v>
      </c>
    </row>
    <row r="250" spans="1:11" x14ac:dyDescent="0.2">
      <c r="A250">
        <v>249</v>
      </c>
      <c r="B250">
        <v>11317</v>
      </c>
      <c r="C250" s="14">
        <f t="shared" si="7"/>
        <v>0</v>
      </c>
      <c r="D250" s="14">
        <f t="shared" si="6"/>
        <v>1</v>
      </c>
      <c r="E250" s="1">
        <v>180000</v>
      </c>
      <c r="G250" s="22">
        <v>464</v>
      </c>
      <c r="H250" s="23">
        <v>188700</v>
      </c>
      <c r="J250" s="22">
        <v>455</v>
      </c>
      <c r="K250" s="23">
        <v>188000</v>
      </c>
    </row>
    <row r="251" spans="1:11" x14ac:dyDescent="0.2">
      <c r="A251">
        <v>250</v>
      </c>
      <c r="B251">
        <v>159000</v>
      </c>
      <c r="C251" s="14">
        <f t="shared" si="7"/>
        <v>0</v>
      </c>
      <c r="D251" s="14">
        <f t="shared" si="6"/>
        <v>1</v>
      </c>
      <c r="E251" s="1">
        <v>277000</v>
      </c>
      <c r="G251" s="22">
        <v>467</v>
      </c>
      <c r="H251" s="23">
        <v>167000</v>
      </c>
      <c r="J251" s="22">
        <v>457</v>
      </c>
      <c r="K251" s="23">
        <v>98000</v>
      </c>
    </row>
    <row r="252" spans="1:11" x14ac:dyDescent="0.2">
      <c r="A252">
        <v>251</v>
      </c>
      <c r="B252">
        <v>5350</v>
      </c>
      <c r="C252" s="14">
        <f t="shared" si="7"/>
        <v>1</v>
      </c>
      <c r="D252" s="14">
        <f t="shared" si="6"/>
        <v>0</v>
      </c>
      <c r="E252" s="1">
        <v>76500</v>
      </c>
      <c r="G252" s="22">
        <v>469</v>
      </c>
      <c r="H252" s="23">
        <v>250000</v>
      </c>
      <c r="J252" s="22">
        <v>459</v>
      </c>
      <c r="K252" s="23">
        <v>161000</v>
      </c>
    </row>
    <row r="253" spans="1:11" x14ac:dyDescent="0.2">
      <c r="A253">
        <v>252</v>
      </c>
      <c r="B253">
        <v>4750</v>
      </c>
      <c r="C253" s="14">
        <f t="shared" si="7"/>
        <v>1</v>
      </c>
      <c r="D253" s="14">
        <f t="shared" si="6"/>
        <v>0</v>
      </c>
      <c r="E253" s="1">
        <v>235000</v>
      </c>
      <c r="G253" s="22">
        <v>472</v>
      </c>
      <c r="H253" s="23">
        <v>190000</v>
      </c>
      <c r="J253" s="22">
        <v>460</v>
      </c>
      <c r="K253" s="23">
        <v>110000</v>
      </c>
    </row>
    <row r="254" spans="1:11" x14ac:dyDescent="0.2">
      <c r="A254">
        <v>253</v>
      </c>
      <c r="B254">
        <v>8366</v>
      </c>
      <c r="C254" s="14">
        <f t="shared" si="7"/>
        <v>1</v>
      </c>
      <c r="D254" s="14">
        <f t="shared" si="6"/>
        <v>0</v>
      </c>
      <c r="E254" s="1">
        <v>173000</v>
      </c>
      <c r="G254" s="22">
        <v>474</v>
      </c>
      <c r="H254" s="23">
        <v>440000</v>
      </c>
      <c r="J254" s="22">
        <v>461</v>
      </c>
      <c r="K254" s="23">
        <v>263435</v>
      </c>
    </row>
    <row r="255" spans="1:11" x14ac:dyDescent="0.2">
      <c r="A255">
        <v>254</v>
      </c>
      <c r="B255">
        <v>9350</v>
      </c>
      <c r="C255" s="14">
        <f t="shared" si="7"/>
        <v>1</v>
      </c>
      <c r="D255" s="14">
        <f t="shared" si="6"/>
        <v>0</v>
      </c>
      <c r="E255" s="1">
        <v>158000</v>
      </c>
      <c r="G255" s="22">
        <v>477</v>
      </c>
      <c r="H255" s="23">
        <v>208900</v>
      </c>
      <c r="J255" s="22">
        <v>462</v>
      </c>
      <c r="K255" s="23">
        <v>155000</v>
      </c>
    </row>
    <row r="256" spans="1:11" x14ac:dyDescent="0.2">
      <c r="A256">
        <v>255</v>
      </c>
      <c r="B256">
        <v>8400</v>
      </c>
      <c r="C256" s="14">
        <f t="shared" si="7"/>
        <v>1</v>
      </c>
      <c r="D256" s="14">
        <f t="shared" si="6"/>
        <v>0</v>
      </c>
      <c r="E256" s="1">
        <v>145000</v>
      </c>
      <c r="G256" s="22">
        <v>478</v>
      </c>
      <c r="H256" s="23">
        <v>380000</v>
      </c>
      <c r="J256" s="22">
        <v>463</v>
      </c>
      <c r="K256" s="23">
        <v>62383</v>
      </c>
    </row>
    <row r="257" spans="1:11" x14ac:dyDescent="0.2">
      <c r="A257">
        <v>256</v>
      </c>
      <c r="B257">
        <v>8738</v>
      </c>
      <c r="C257" s="14">
        <f t="shared" si="7"/>
        <v>1</v>
      </c>
      <c r="D257" s="14">
        <f t="shared" si="6"/>
        <v>0</v>
      </c>
      <c r="E257" s="1">
        <v>230000</v>
      </c>
      <c r="G257" s="22">
        <v>479</v>
      </c>
      <c r="H257" s="23">
        <v>297000</v>
      </c>
      <c r="J257" s="22">
        <v>465</v>
      </c>
      <c r="K257" s="23">
        <v>124000</v>
      </c>
    </row>
    <row r="258" spans="1:11" x14ac:dyDescent="0.2">
      <c r="A258">
        <v>257</v>
      </c>
      <c r="B258">
        <v>8791</v>
      </c>
      <c r="C258" s="14">
        <f t="shared" si="7"/>
        <v>1</v>
      </c>
      <c r="D258" s="14">
        <f t="shared" ref="D258:D321" si="8">IF(B258&gt;MEDIAN(B258:B1717),1,0)</f>
        <v>0</v>
      </c>
      <c r="E258" s="1">
        <v>207500</v>
      </c>
      <c r="G258" s="22">
        <v>481</v>
      </c>
      <c r="H258" s="23">
        <v>326000</v>
      </c>
      <c r="J258" s="22">
        <v>466</v>
      </c>
      <c r="K258" s="23">
        <v>178740</v>
      </c>
    </row>
    <row r="259" spans="1:11" x14ac:dyDescent="0.2">
      <c r="A259">
        <v>258</v>
      </c>
      <c r="B259">
        <v>8814</v>
      </c>
      <c r="C259" s="14">
        <f t="shared" ref="C259:C322" si="9">IF(B259&lt;AVERAGE(B259:B1718),1,0)</f>
        <v>1</v>
      </c>
      <c r="D259" s="14">
        <f t="shared" si="8"/>
        <v>0</v>
      </c>
      <c r="E259" s="1">
        <v>220000</v>
      </c>
      <c r="G259" s="22">
        <v>482</v>
      </c>
      <c r="H259" s="23">
        <v>374000</v>
      </c>
      <c r="J259" s="22">
        <v>468</v>
      </c>
      <c r="K259" s="23">
        <v>146500</v>
      </c>
    </row>
    <row r="260" spans="1:11" x14ac:dyDescent="0.2">
      <c r="A260">
        <v>259</v>
      </c>
      <c r="B260">
        <v>12435</v>
      </c>
      <c r="C260" s="14">
        <f t="shared" si="9"/>
        <v>0</v>
      </c>
      <c r="D260" s="14">
        <f t="shared" si="8"/>
        <v>1</v>
      </c>
      <c r="E260" s="1">
        <v>231500</v>
      </c>
      <c r="G260" s="22">
        <v>486</v>
      </c>
      <c r="H260" s="23">
        <v>147000</v>
      </c>
      <c r="J260" s="22">
        <v>470</v>
      </c>
      <c r="K260" s="23">
        <v>187000</v>
      </c>
    </row>
    <row r="261" spans="1:11" x14ac:dyDescent="0.2">
      <c r="A261">
        <v>260</v>
      </c>
      <c r="B261">
        <v>12702</v>
      </c>
      <c r="C261" s="14">
        <f t="shared" si="9"/>
        <v>0</v>
      </c>
      <c r="D261" s="14">
        <f t="shared" si="8"/>
        <v>1</v>
      </c>
      <c r="E261" s="1">
        <v>97000</v>
      </c>
      <c r="G261" s="22">
        <v>487</v>
      </c>
      <c r="H261" s="23">
        <v>156000</v>
      </c>
      <c r="J261" s="22">
        <v>471</v>
      </c>
      <c r="K261" s="23">
        <v>212000</v>
      </c>
    </row>
    <row r="262" spans="1:11" x14ac:dyDescent="0.2">
      <c r="A262">
        <v>261</v>
      </c>
      <c r="B262">
        <v>19296</v>
      </c>
      <c r="C262" s="14">
        <f t="shared" si="9"/>
        <v>0</v>
      </c>
      <c r="D262" s="14">
        <f t="shared" si="8"/>
        <v>1</v>
      </c>
      <c r="E262" s="1">
        <v>176000</v>
      </c>
      <c r="G262" s="22">
        <v>488</v>
      </c>
      <c r="H262" s="23">
        <v>175000</v>
      </c>
      <c r="J262" s="22">
        <v>473</v>
      </c>
      <c r="K262" s="23">
        <v>148000</v>
      </c>
    </row>
    <row r="263" spans="1:11" x14ac:dyDescent="0.2">
      <c r="A263">
        <v>262</v>
      </c>
      <c r="B263">
        <v>9588</v>
      </c>
      <c r="C263" s="14">
        <f t="shared" si="9"/>
        <v>1</v>
      </c>
      <c r="D263" s="14">
        <f t="shared" si="8"/>
        <v>1</v>
      </c>
      <c r="E263" s="1">
        <v>276000</v>
      </c>
      <c r="G263" s="22">
        <v>489</v>
      </c>
      <c r="H263" s="23">
        <v>160000</v>
      </c>
      <c r="J263" s="22">
        <v>475</v>
      </c>
      <c r="K263" s="23">
        <v>251000</v>
      </c>
    </row>
    <row r="264" spans="1:11" x14ac:dyDescent="0.2">
      <c r="A264">
        <v>263</v>
      </c>
      <c r="B264">
        <v>8471</v>
      </c>
      <c r="C264" s="14">
        <f t="shared" si="9"/>
        <v>1</v>
      </c>
      <c r="D264" s="14">
        <f t="shared" si="8"/>
        <v>0</v>
      </c>
      <c r="E264" s="1">
        <v>151000</v>
      </c>
      <c r="G264" s="22">
        <v>493</v>
      </c>
      <c r="H264" s="23">
        <v>172785</v>
      </c>
      <c r="J264" s="22">
        <v>476</v>
      </c>
      <c r="K264" s="23">
        <v>132500</v>
      </c>
    </row>
    <row r="265" spans="1:11" x14ac:dyDescent="0.2">
      <c r="A265">
        <v>264</v>
      </c>
      <c r="B265">
        <v>5500</v>
      </c>
      <c r="C265" s="14">
        <f t="shared" si="9"/>
        <v>1</v>
      </c>
      <c r="D265" s="14">
        <f t="shared" si="8"/>
        <v>0</v>
      </c>
      <c r="E265" s="1">
        <v>130000</v>
      </c>
      <c r="G265" s="22">
        <v>497</v>
      </c>
      <c r="H265" s="23">
        <v>430000</v>
      </c>
      <c r="J265" s="22">
        <v>480</v>
      </c>
      <c r="K265" s="23">
        <v>89471</v>
      </c>
    </row>
    <row r="266" spans="1:11" x14ac:dyDescent="0.2">
      <c r="A266">
        <v>265</v>
      </c>
      <c r="B266">
        <v>5232</v>
      </c>
      <c r="C266" s="14">
        <f t="shared" si="9"/>
        <v>1</v>
      </c>
      <c r="D266" s="14">
        <f t="shared" si="8"/>
        <v>0</v>
      </c>
      <c r="E266" s="1">
        <v>73000</v>
      </c>
      <c r="G266" s="22">
        <v>502</v>
      </c>
      <c r="H266" s="23">
        <v>226700</v>
      </c>
      <c r="J266" s="22">
        <v>483</v>
      </c>
      <c r="K266" s="23">
        <v>155000</v>
      </c>
    </row>
    <row r="267" spans="1:11" x14ac:dyDescent="0.2">
      <c r="A267">
        <v>266</v>
      </c>
      <c r="B267">
        <v>12090</v>
      </c>
      <c r="C267" s="14">
        <f t="shared" si="9"/>
        <v>0</v>
      </c>
      <c r="D267" s="14">
        <f t="shared" si="8"/>
        <v>1</v>
      </c>
      <c r="E267" s="1">
        <v>175500</v>
      </c>
      <c r="G267" s="22">
        <v>504</v>
      </c>
      <c r="H267" s="23">
        <v>289000</v>
      </c>
      <c r="J267" s="22">
        <v>484</v>
      </c>
      <c r="K267" s="23">
        <v>164000</v>
      </c>
    </row>
    <row r="268" spans="1:11" x14ac:dyDescent="0.2">
      <c r="A268">
        <v>267</v>
      </c>
      <c r="B268">
        <v>11207</v>
      </c>
      <c r="C268" s="14">
        <f t="shared" si="9"/>
        <v>0</v>
      </c>
      <c r="D268" s="14">
        <f t="shared" si="8"/>
        <v>1</v>
      </c>
      <c r="E268" s="1">
        <v>185000</v>
      </c>
      <c r="G268" s="22">
        <v>507</v>
      </c>
      <c r="H268" s="23">
        <v>215000</v>
      </c>
      <c r="J268" s="22">
        <v>485</v>
      </c>
      <c r="K268" s="23">
        <v>132500</v>
      </c>
    </row>
    <row r="269" spans="1:11" x14ac:dyDescent="0.2">
      <c r="A269">
        <v>268</v>
      </c>
      <c r="B269">
        <v>8400</v>
      </c>
      <c r="C269" s="14">
        <f t="shared" si="9"/>
        <v>1</v>
      </c>
      <c r="D269" s="14">
        <f t="shared" si="8"/>
        <v>0</v>
      </c>
      <c r="E269" s="1">
        <v>179500</v>
      </c>
      <c r="G269" s="22">
        <v>509</v>
      </c>
      <c r="H269" s="23">
        <v>161000</v>
      </c>
      <c r="J269" s="22">
        <v>490</v>
      </c>
      <c r="K269" s="23">
        <v>86000</v>
      </c>
    </row>
    <row r="270" spans="1:11" x14ac:dyDescent="0.2">
      <c r="A270">
        <v>269</v>
      </c>
      <c r="B270">
        <v>6900</v>
      </c>
      <c r="C270" s="14">
        <f t="shared" si="9"/>
        <v>1</v>
      </c>
      <c r="D270" s="14">
        <f t="shared" si="8"/>
        <v>0</v>
      </c>
      <c r="E270" s="1">
        <v>120500</v>
      </c>
      <c r="G270" s="22">
        <v>510</v>
      </c>
      <c r="H270" s="23">
        <v>124500</v>
      </c>
      <c r="J270" s="22">
        <v>491</v>
      </c>
      <c r="K270" s="23">
        <v>115000</v>
      </c>
    </row>
    <row r="271" spans="1:11" x14ac:dyDescent="0.2">
      <c r="A271">
        <v>270</v>
      </c>
      <c r="B271">
        <v>7917</v>
      </c>
      <c r="C271" s="14">
        <f t="shared" si="9"/>
        <v>1</v>
      </c>
      <c r="D271" s="14">
        <f t="shared" si="8"/>
        <v>0</v>
      </c>
      <c r="E271" s="1">
        <v>148000</v>
      </c>
      <c r="G271" s="22">
        <v>511</v>
      </c>
      <c r="H271" s="23">
        <v>164900</v>
      </c>
      <c r="J271" s="22">
        <v>492</v>
      </c>
      <c r="K271" s="23">
        <v>133000</v>
      </c>
    </row>
    <row r="272" spans="1:11" x14ac:dyDescent="0.2">
      <c r="A272">
        <v>271</v>
      </c>
      <c r="B272">
        <v>10728</v>
      </c>
      <c r="C272" s="14">
        <f t="shared" si="9"/>
        <v>0</v>
      </c>
      <c r="D272" s="14">
        <f t="shared" si="8"/>
        <v>1</v>
      </c>
      <c r="E272" s="1">
        <v>266000</v>
      </c>
      <c r="G272" s="22">
        <v>515</v>
      </c>
      <c r="H272" s="23">
        <v>96500</v>
      </c>
      <c r="J272" s="22">
        <v>494</v>
      </c>
      <c r="K272" s="23">
        <v>155000</v>
      </c>
    </row>
    <row r="273" spans="1:11" x14ac:dyDescent="0.2">
      <c r="A273">
        <v>272</v>
      </c>
      <c r="B273">
        <v>39104</v>
      </c>
      <c r="C273" s="14">
        <f t="shared" si="9"/>
        <v>0</v>
      </c>
      <c r="D273" s="14">
        <f t="shared" si="8"/>
        <v>1</v>
      </c>
      <c r="E273" s="1">
        <v>241500</v>
      </c>
      <c r="G273" s="22">
        <v>516</v>
      </c>
      <c r="H273" s="23">
        <v>402861</v>
      </c>
      <c r="J273" s="22">
        <v>495</v>
      </c>
      <c r="K273" s="23">
        <v>91300</v>
      </c>
    </row>
    <row r="274" spans="1:11" x14ac:dyDescent="0.2">
      <c r="A274">
        <v>273</v>
      </c>
      <c r="B274">
        <v>11764</v>
      </c>
      <c r="C274" s="14">
        <f t="shared" si="9"/>
        <v>0</v>
      </c>
      <c r="D274" s="14">
        <f t="shared" si="8"/>
        <v>1</v>
      </c>
      <c r="E274" s="1">
        <v>290000</v>
      </c>
      <c r="G274" s="22">
        <v>517</v>
      </c>
      <c r="H274" s="23">
        <v>158000</v>
      </c>
      <c r="J274" s="22">
        <v>496</v>
      </c>
      <c r="K274" s="23">
        <v>34900</v>
      </c>
    </row>
    <row r="275" spans="1:11" x14ac:dyDescent="0.2">
      <c r="A275">
        <v>274</v>
      </c>
      <c r="B275">
        <v>9600</v>
      </c>
      <c r="C275" s="14">
        <f t="shared" si="9"/>
        <v>1</v>
      </c>
      <c r="D275" s="14">
        <f t="shared" si="8"/>
        <v>1</v>
      </c>
      <c r="E275" s="1">
        <v>139000</v>
      </c>
      <c r="G275" s="22">
        <v>518</v>
      </c>
      <c r="H275" s="23">
        <v>265000</v>
      </c>
      <c r="J275" s="22">
        <v>498</v>
      </c>
      <c r="K275" s="23">
        <v>184000</v>
      </c>
    </row>
    <row r="276" spans="1:11" x14ac:dyDescent="0.2">
      <c r="A276">
        <v>275</v>
      </c>
      <c r="B276">
        <v>8314</v>
      </c>
      <c r="C276" s="14">
        <f t="shared" si="9"/>
        <v>1</v>
      </c>
      <c r="D276" s="14">
        <f t="shared" si="8"/>
        <v>0</v>
      </c>
      <c r="E276" s="1">
        <v>124500</v>
      </c>
      <c r="G276" s="22">
        <v>519</v>
      </c>
      <c r="H276" s="23">
        <v>211000</v>
      </c>
      <c r="J276" s="22">
        <v>499</v>
      </c>
      <c r="K276" s="23">
        <v>130000</v>
      </c>
    </row>
    <row r="277" spans="1:11" x14ac:dyDescent="0.2">
      <c r="A277">
        <v>276</v>
      </c>
      <c r="B277">
        <v>7264</v>
      </c>
      <c r="C277" s="14">
        <f t="shared" si="9"/>
        <v>1</v>
      </c>
      <c r="D277" s="14">
        <f t="shared" si="8"/>
        <v>0</v>
      </c>
      <c r="E277" s="1">
        <v>205000</v>
      </c>
      <c r="G277" s="22">
        <v>520</v>
      </c>
      <c r="H277" s="23">
        <v>234000</v>
      </c>
      <c r="J277" s="22">
        <v>500</v>
      </c>
      <c r="K277" s="23">
        <v>120000</v>
      </c>
    </row>
    <row r="278" spans="1:11" x14ac:dyDescent="0.2">
      <c r="A278">
        <v>277</v>
      </c>
      <c r="B278">
        <v>9196</v>
      </c>
      <c r="C278" s="14">
        <f t="shared" si="9"/>
        <v>1</v>
      </c>
      <c r="D278" s="14">
        <f t="shared" si="8"/>
        <v>0</v>
      </c>
      <c r="E278" s="1">
        <v>201000</v>
      </c>
      <c r="G278" s="22">
        <v>521</v>
      </c>
      <c r="H278" s="23">
        <v>106250</v>
      </c>
      <c r="J278" s="22">
        <v>501</v>
      </c>
      <c r="K278" s="23">
        <v>113000</v>
      </c>
    </row>
    <row r="279" spans="1:11" x14ac:dyDescent="0.2">
      <c r="A279">
        <v>278</v>
      </c>
      <c r="B279">
        <v>19138</v>
      </c>
      <c r="C279" s="14">
        <f t="shared" si="9"/>
        <v>0</v>
      </c>
      <c r="D279" s="14">
        <f t="shared" si="8"/>
        <v>1</v>
      </c>
      <c r="E279" s="1">
        <v>141000</v>
      </c>
      <c r="G279" s="22">
        <v>522</v>
      </c>
      <c r="H279" s="23">
        <v>150000</v>
      </c>
      <c r="J279" s="22">
        <v>503</v>
      </c>
      <c r="K279" s="23">
        <v>140000</v>
      </c>
    </row>
    <row r="280" spans="1:11" x14ac:dyDescent="0.2">
      <c r="A280">
        <v>279</v>
      </c>
      <c r="B280">
        <v>14450</v>
      </c>
      <c r="C280" s="14">
        <f t="shared" si="9"/>
        <v>0</v>
      </c>
      <c r="D280" s="14">
        <f t="shared" si="8"/>
        <v>1</v>
      </c>
      <c r="E280" s="1">
        <v>415298</v>
      </c>
      <c r="G280" s="22">
        <v>524</v>
      </c>
      <c r="H280" s="23">
        <v>184750</v>
      </c>
      <c r="J280" s="22">
        <v>505</v>
      </c>
      <c r="K280" s="23">
        <v>147000</v>
      </c>
    </row>
    <row r="281" spans="1:11" x14ac:dyDescent="0.2">
      <c r="A281">
        <v>280</v>
      </c>
      <c r="B281">
        <v>10005</v>
      </c>
      <c r="C281" s="14">
        <f t="shared" si="9"/>
        <v>1</v>
      </c>
      <c r="D281" s="14">
        <f t="shared" si="8"/>
        <v>1</v>
      </c>
      <c r="E281" s="1">
        <v>192000</v>
      </c>
      <c r="G281" s="22">
        <v>525</v>
      </c>
      <c r="H281" s="23">
        <v>315750</v>
      </c>
      <c r="J281" s="22">
        <v>506</v>
      </c>
      <c r="K281" s="23">
        <v>124500</v>
      </c>
    </row>
    <row r="282" spans="1:11" x14ac:dyDescent="0.2">
      <c r="A282">
        <v>281</v>
      </c>
      <c r="B282">
        <v>11287</v>
      </c>
      <c r="C282" s="14">
        <f t="shared" si="9"/>
        <v>0</v>
      </c>
      <c r="D282" s="14">
        <f t="shared" si="8"/>
        <v>1</v>
      </c>
      <c r="E282" s="1">
        <v>228500</v>
      </c>
      <c r="G282" s="22">
        <v>527</v>
      </c>
      <c r="H282" s="23">
        <v>132000</v>
      </c>
      <c r="J282" s="22">
        <v>508</v>
      </c>
      <c r="K282" s="23">
        <v>208300</v>
      </c>
    </row>
    <row r="283" spans="1:11" x14ac:dyDescent="0.2">
      <c r="A283">
        <v>282</v>
      </c>
      <c r="B283">
        <v>7200</v>
      </c>
      <c r="C283" s="14">
        <f t="shared" si="9"/>
        <v>1</v>
      </c>
      <c r="D283" s="14">
        <f t="shared" si="8"/>
        <v>0</v>
      </c>
      <c r="E283" s="1">
        <v>185000</v>
      </c>
      <c r="G283" s="22">
        <v>528</v>
      </c>
      <c r="H283" s="23">
        <v>446261</v>
      </c>
      <c r="J283" s="22">
        <v>512</v>
      </c>
      <c r="K283" s="23">
        <v>202665</v>
      </c>
    </row>
    <row r="284" spans="1:11" x14ac:dyDescent="0.2">
      <c r="A284">
        <v>283</v>
      </c>
      <c r="B284">
        <v>5063</v>
      </c>
      <c r="C284" s="14">
        <f t="shared" si="9"/>
        <v>1</v>
      </c>
      <c r="D284" s="14">
        <f t="shared" si="8"/>
        <v>0</v>
      </c>
      <c r="E284" s="1">
        <v>207500</v>
      </c>
      <c r="G284" s="22">
        <v>530</v>
      </c>
      <c r="H284" s="23">
        <v>200624</v>
      </c>
      <c r="J284" s="22">
        <v>513</v>
      </c>
      <c r="K284" s="23">
        <v>129900</v>
      </c>
    </row>
    <row r="285" spans="1:11" x14ac:dyDescent="0.2">
      <c r="A285">
        <v>284</v>
      </c>
      <c r="B285">
        <v>9612</v>
      </c>
      <c r="C285" s="14">
        <f t="shared" si="9"/>
        <v>1</v>
      </c>
      <c r="D285" s="14">
        <f t="shared" si="8"/>
        <v>1</v>
      </c>
      <c r="E285" s="1">
        <v>244600</v>
      </c>
      <c r="G285" s="22">
        <v>531</v>
      </c>
      <c r="H285" s="23">
        <v>175000</v>
      </c>
      <c r="J285" s="22">
        <v>514</v>
      </c>
      <c r="K285" s="23">
        <v>134000</v>
      </c>
    </row>
    <row r="286" spans="1:11" x14ac:dyDescent="0.2">
      <c r="A286">
        <v>285</v>
      </c>
      <c r="B286">
        <v>8012</v>
      </c>
      <c r="C286" s="14">
        <f t="shared" si="9"/>
        <v>1</v>
      </c>
      <c r="D286" s="14">
        <f t="shared" si="8"/>
        <v>0</v>
      </c>
      <c r="E286" s="1">
        <v>179200</v>
      </c>
      <c r="G286" s="22">
        <v>538</v>
      </c>
      <c r="H286" s="23">
        <v>111250</v>
      </c>
      <c r="J286" s="22">
        <v>523</v>
      </c>
      <c r="K286" s="23">
        <v>159000</v>
      </c>
    </row>
    <row r="287" spans="1:11" x14ac:dyDescent="0.2">
      <c r="A287">
        <v>286</v>
      </c>
      <c r="B287">
        <v>4251</v>
      </c>
      <c r="C287" s="14">
        <f t="shared" si="9"/>
        <v>1</v>
      </c>
      <c r="D287" s="14">
        <f t="shared" si="8"/>
        <v>0</v>
      </c>
      <c r="E287" s="1">
        <v>164700</v>
      </c>
      <c r="G287" s="22">
        <v>539</v>
      </c>
      <c r="H287" s="23">
        <v>158000</v>
      </c>
      <c r="J287" s="22">
        <v>526</v>
      </c>
      <c r="K287" s="23">
        <v>176000</v>
      </c>
    </row>
    <row r="288" spans="1:11" x14ac:dyDescent="0.2">
      <c r="A288">
        <v>287</v>
      </c>
      <c r="B288">
        <v>9786</v>
      </c>
      <c r="C288" s="14">
        <f t="shared" si="9"/>
        <v>1</v>
      </c>
      <c r="D288" s="14">
        <f t="shared" si="8"/>
        <v>1</v>
      </c>
      <c r="E288" s="1">
        <v>159000</v>
      </c>
      <c r="G288" s="22">
        <v>540</v>
      </c>
      <c r="H288" s="23">
        <v>272000</v>
      </c>
      <c r="J288" s="22">
        <v>529</v>
      </c>
      <c r="K288" s="23">
        <v>86000</v>
      </c>
    </row>
    <row r="289" spans="1:11" x14ac:dyDescent="0.2">
      <c r="A289">
        <v>288</v>
      </c>
      <c r="B289">
        <v>8125</v>
      </c>
      <c r="C289" s="14">
        <f t="shared" si="9"/>
        <v>1</v>
      </c>
      <c r="D289" s="14">
        <f t="shared" si="8"/>
        <v>0</v>
      </c>
      <c r="E289" s="1">
        <v>88000</v>
      </c>
      <c r="G289" s="22">
        <v>541</v>
      </c>
      <c r="H289" s="23">
        <v>315000</v>
      </c>
      <c r="J289" s="22">
        <v>532</v>
      </c>
      <c r="K289" s="23">
        <v>128000</v>
      </c>
    </row>
    <row r="290" spans="1:11" x14ac:dyDescent="0.2">
      <c r="A290">
        <v>289</v>
      </c>
      <c r="B290">
        <v>9819</v>
      </c>
      <c r="C290" s="14">
        <f t="shared" si="9"/>
        <v>1</v>
      </c>
      <c r="D290" s="14">
        <f t="shared" si="8"/>
        <v>1</v>
      </c>
      <c r="E290" s="1">
        <v>122000</v>
      </c>
      <c r="G290" s="22">
        <v>542</v>
      </c>
      <c r="H290" s="23">
        <v>248000</v>
      </c>
      <c r="J290" s="22">
        <v>533</v>
      </c>
      <c r="K290" s="23">
        <v>107500</v>
      </c>
    </row>
    <row r="291" spans="1:11" x14ac:dyDescent="0.2">
      <c r="A291">
        <v>290</v>
      </c>
      <c r="B291">
        <v>8730</v>
      </c>
      <c r="C291" s="14">
        <f t="shared" si="9"/>
        <v>1</v>
      </c>
      <c r="D291" s="14">
        <f t="shared" si="8"/>
        <v>0</v>
      </c>
      <c r="E291" s="1">
        <v>153575</v>
      </c>
      <c r="G291" s="22">
        <v>543</v>
      </c>
      <c r="H291" s="23">
        <v>213250</v>
      </c>
      <c r="J291" s="22">
        <v>534</v>
      </c>
      <c r="K291" s="23">
        <v>39300</v>
      </c>
    </row>
    <row r="292" spans="1:11" x14ac:dyDescent="0.2">
      <c r="A292">
        <v>291</v>
      </c>
      <c r="B292">
        <v>15611</v>
      </c>
      <c r="C292" s="14">
        <f t="shared" si="9"/>
        <v>0</v>
      </c>
      <c r="D292" s="14">
        <f t="shared" si="8"/>
        <v>1</v>
      </c>
      <c r="E292" s="1">
        <v>233230</v>
      </c>
      <c r="G292" s="22">
        <v>545</v>
      </c>
      <c r="H292" s="23">
        <v>179665</v>
      </c>
      <c r="J292" s="22">
        <v>535</v>
      </c>
      <c r="K292" s="23">
        <v>178000</v>
      </c>
    </row>
    <row r="293" spans="1:11" x14ac:dyDescent="0.2">
      <c r="A293">
        <v>292</v>
      </c>
      <c r="B293">
        <v>5687</v>
      </c>
      <c r="C293" s="14">
        <f t="shared" si="9"/>
        <v>1</v>
      </c>
      <c r="D293" s="14">
        <f t="shared" si="8"/>
        <v>0</v>
      </c>
      <c r="E293" s="1">
        <v>135900</v>
      </c>
      <c r="G293" s="22">
        <v>546</v>
      </c>
      <c r="H293" s="23">
        <v>229000</v>
      </c>
      <c r="J293" s="22">
        <v>536</v>
      </c>
      <c r="K293" s="23">
        <v>107500</v>
      </c>
    </row>
    <row r="294" spans="1:11" x14ac:dyDescent="0.2">
      <c r="A294">
        <v>293</v>
      </c>
      <c r="B294">
        <v>11409</v>
      </c>
      <c r="C294" s="14">
        <f t="shared" si="9"/>
        <v>0</v>
      </c>
      <c r="D294" s="14">
        <f t="shared" si="8"/>
        <v>1</v>
      </c>
      <c r="E294" s="1">
        <v>131000</v>
      </c>
      <c r="G294" s="22">
        <v>553</v>
      </c>
      <c r="H294" s="23">
        <v>255500</v>
      </c>
      <c r="J294" s="22">
        <v>537</v>
      </c>
      <c r="K294" s="23">
        <v>188000</v>
      </c>
    </row>
    <row r="295" spans="1:11" x14ac:dyDescent="0.2">
      <c r="A295">
        <v>294</v>
      </c>
      <c r="B295">
        <v>16659</v>
      </c>
      <c r="C295" s="14">
        <f t="shared" si="9"/>
        <v>0</v>
      </c>
      <c r="D295" s="14">
        <f t="shared" si="8"/>
        <v>1</v>
      </c>
      <c r="E295" s="1">
        <v>235000</v>
      </c>
      <c r="G295" s="22">
        <v>555</v>
      </c>
      <c r="H295" s="23">
        <v>284000</v>
      </c>
      <c r="J295" s="22">
        <v>544</v>
      </c>
      <c r="K295" s="23">
        <v>133000</v>
      </c>
    </row>
    <row r="296" spans="1:11" x14ac:dyDescent="0.2">
      <c r="A296">
        <v>295</v>
      </c>
      <c r="B296">
        <v>9600</v>
      </c>
      <c r="C296" s="14">
        <f t="shared" si="9"/>
        <v>1</v>
      </c>
      <c r="D296" s="14">
        <f t="shared" si="8"/>
        <v>1</v>
      </c>
      <c r="E296" s="1">
        <v>167000</v>
      </c>
      <c r="G296" s="22">
        <v>557</v>
      </c>
      <c r="H296" s="23">
        <v>141000</v>
      </c>
      <c r="J296" s="22">
        <v>547</v>
      </c>
      <c r="K296" s="23">
        <v>210000</v>
      </c>
    </row>
    <row r="297" spans="1:11" x14ac:dyDescent="0.2">
      <c r="A297">
        <v>296</v>
      </c>
      <c r="B297">
        <v>7937</v>
      </c>
      <c r="C297" s="14">
        <f t="shared" si="9"/>
        <v>1</v>
      </c>
      <c r="D297" s="14">
        <f t="shared" si="8"/>
        <v>0</v>
      </c>
      <c r="E297" s="1">
        <v>142500</v>
      </c>
      <c r="G297" s="22">
        <v>558</v>
      </c>
      <c r="H297" s="23">
        <v>108000</v>
      </c>
      <c r="J297" s="22">
        <v>548</v>
      </c>
      <c r="K297" s="23">
        <v>129500</v>
      </c>
    </row>
    <row r="298" spans="1:11" x14ac:dyDescent="0.2">
      <c r="A298">
        <v>297</v>
      </c>
      <c r="B298">
        <v>13710</v>
      </c>
      <c r="C298" s="14">
        <f t="shared" si="9"/>
        <v>0</v>
      </c>
      <c r="D298" s="14">
        <f t="shared" si="8"/>
        <v>1</v>
      </c>
      <c r="E298" s="1">
        <v>152000</v>
      </c>
      <c r="G298" s="22">
        <v>559</v>
      </c>
      <c r="H298" s="23">
        <v>175000</v>
      </c>
      <c r="J298" s="22">
        <v>549</v>
      </c>
      <c r="K298" s="23">
        <v>125000</v>
      </c>
    </row>
    <row r="299" spans="1:11" x14ac:dyDescent="0.2">
      <c r="A299">
        <v>298</v>
      </c>
      <c r="B299">
        <v>7399</v>
      </c>
      <c r="C299" s="14">
        <f t="shared" si="9"/>
        <v>1</v>
      </c>
      <c r="D299" s="14">
        <f t="shared" si="8"/>
        <v>0</v>
      </c>
      <c r="E299" s="1">
        <v>239000</v>
      </c>
      <c r="G299" s="22">
        <v>561</v>
      </c>
      <c r="H299" s="23">
        <v>121500</v>
      </c>
      <c r="J299" s="22">
        <v>550</v>
      </c>
      <c r="K299" s="23">
        <v>263000</v>
      </c>
    </row>
    <row r="300" spans="1:11" x14ac:dyDescent="0.2">
      <c r="A300">
        <v>299</v>
      </c>
      <c r="B300">
        <v>11700</v>
      </c>
      <c r="C300" s="14">
        <f t="shared" si="9"/>
        <v>0</v>
      </c>
      <c r="D300" s="14">
        <f t="shared" si="8"/>
        <v>1</v>
      </c>
      <c r="E300" s="1">
        <v>175000</v>
      </c>
      <c r="G300" s="22">
        <v>562</v>
      </c>
      <c r="H300" s="23">
        <v>170000</v>
      </c>
      <c r="J300" s="22">
        <v>551</v>
      </c>
      <c r="K300" s="23">
        <v>140000</v>
      </c>
    </row>
    <row r="301" spans="1:11" x14ac:dyDescent="0.2">
      <c r="A301">
        <v>300</v>
      </c>
      <c r="B301">
        <v>14000</v>
      </c>
      <c r="C301" s="14">
        <f t="shared" si="9"/>
        <v>0</v>
      </c>
      <c r="D301" s="14">
        <f t="shared" si="8"/>
        <v>1</v>
      </c>
      <c r="E301" s="1">
        <v>158500</v>
      </c>
      <c r="G301" s="22">
        <v>563</v>
      </c>
      <c r="H301" s="23">
        <v>108000</v>
      </c>
      <c r="J301" s="22">
        <v>552</v>
      </c>
      <c r="K301" s="23">
        <v>112500</v>
      </c>
    </row>
    <row r="302" spans="1:11" x14ac:dyDescent="0.2">
      <c r="A302">
        <v>301</v>
      </c>
      <c r="B302">
        <v>15750</v>
      </c>
      <c r="C302" s="14">
        <f t="shared" si="9"/>
        <v>0</v>
      </c>
      <c r="D302" s="14">
        <f t="shared" si="8"/>
        <v>1</v>
      </c>
      <c r="E302" s="1">
        <v>157000</v>
      </c>
      <c r="G302" s="22">
        <v>564</v>
      </c>
      <c r="H302" s="23">
        <v>185000</v>
      </c>
      <c r="J302" s="22">
        <v>554</v>
      </c>
      <c r="K302" s="23">
        <v>108000</v>
      </c>
    </row>
    <row r="303" spans="1:11" x14ac:dyDescent="0.2">
      <c r="A303">
        <v>302</v>
      </c>
      <c r="B303">
        <v>16226</v>
      </c>
      <c r="C303" s="14">
        <f t="shared" si="9"/>
        <v>0</v>
      </c>
      <c r="D303" s="14">
        <f t="shared" si="8"/>
        <v>1</v>
      </c>
      <c r="E303" s="1">
        <v>267000</v>
      </c>
      <c r="G303" s="22">
        <v>565</v>
      </c>
      <c r="H303" s="23">
        <v>268000</v>
      </c>
      <c r="J303" s="22">
        <v>556</v>
      </c>
      <c r="K303" s="23">
        <v>113000</v>
      </c>
    </row>
    <row r="304" spans="1:11" x14ac:dyDescent="0.2">
      <c r="A304">
        <v>303</v>
      </c>
      <c r="B304">
        <v>13704</v>
      </c>
      <c r="C304" s="14">
        <f t="shared" si="9"/>
        <v>0</v>
      </c>
      <c r="D304" s="14">
        <f t="shared" si="8"/>
        <v>1</v>
      </c>
      <c r="E304" s="1">
        <v>205000</v>
      </c>
      <c r="G304" s="22">
        <v>567</v>
      </c>
      <c r="H304" s="23">
        <v>325000</v>
      </c>
      <c r="J304" s="22">
        <v>560</v>
      </c>
      <c r="K304" s="23">
        <v>234000</v>
      </c>
    </row>
    <row r="305" spans="1:11" x14ac:dyDescent="0.2">
      <c r="A305">
        <v>304</v>
      </c>
      <c r="B305">
        <v>9800</v>
      </c>
      <c r="C305" s="14">
        <f t="shared" si="9"/>
        <v>1</v>
      </c>
      <c r="D305" s="14">
        <f t="shared" si="8"/>
        <v>1</v>
      </c>
      <c r="E305" s="1">
        <v>149900</v>
      </c>
      <c r="G305" s="22">
        <v>568</v>
      </c>
      <c r="H305" s="23">
        <v>214000</v>
      </c>
      <c r="J305" s="22">
        <v>566</v>
      </c>
      <c r="K305" s="23">
        <v>128000</v>
      </c>
    </row>
    <row r="306" spans="1:11" x14ac:dyDescent="0.2">
      <c r="A306">
        <v>305</v>
      </c>
      <c r="B306">
        <v>18386</v>
      </c>
      <c r="C306" s="14">
        <f t="shared" si="9"/>
        <v>0</v>
      </c>
      <c r="D306" s="14">
        <f t="shared" si="8"/>
        <v>1</v>
      </c>
      <c r="E306" s="1">
        <v>295000</v>
      </c>
      <c r="G306" s="22">
        <v>569</v>
      </c>
      <c r="H306" s="23">
        <v>316600</v>
      </c>
      <c r="J306" s="22">
        <v>570</v>
      </c>
      <c r="K306" s="23">
        <v>135960</v>
      </c>
    </row>
    <row r="307" spans="1:11" x14ac:dyDescent="0.2">
      <c r="A307">
        <v>306</v>
      </c>
      <c r="B307">
        <v>10386</v>
      </c>
      <c r="C307" s="14">
        <f t="shared" si="9"/>
        <v>1</v>
      </c>
      <c r="D307" s="14">
        <f t="shared" si="8"/>
        <v>1</v>
      </c>
      <c r="E307" s="1">
        <v>305900</v>
      </c>
      <c r="G307" s="22">
        <v>571</v>
      </c>
      <c r="H307" s="23">
        <v>142600</v>
      </c>
      <c r="J307" s="22">
        <v>572</v>
      </c>
      <c r="K307" s="23">
        <v>120000</v>
      </c>
    </row>
    <row r="308" spans="1:11" x14ac:dyDescent="0.2">
      <c r="A308">
        <v>307</v>
      </c>
      <c r="B308">
        <v>13474</v>
      </c>
      <c r="C308" s="14">
        <f t="shared" si="9"/>
        <v>0</v>
      </c>
      <c r="D308" s="14">
        <f t="shared" si="8"/>
        <v>1</v>
      </c>
      <c r="E308" s="1">
        <v>225000</v>
      </c>
      <c r="G308" s="22">
        <v>573</v>
      </c>
      <c r="H308" s="23">
        <v>224500</v>
      </c>
      <c r="J308" s="22">
        <v>576</v>
      </c>
      <c r="K308" s="23">
        <v>118500</v>
      </c>
    </row>
    <row r="309" spans="1:11" x14ac:dyDescent="0.2">
      <c r="A309">
        <v>308</v>
      </c>
      <c r="B309">
        <v>7920</v>
      </c>
      <c r="C309" s="14">
        <f t="shared" si="9"/>
        <v>1</v>
      </c>
      <c r="D309" s="14">
        <f t="shared" si="8"/>
        <v>0</v>
      </c>
      <c r="E309" s="1">
        <v>89500</v>
      </c>
      <c r="G309" s="22">
        <v>574</v>
      </c>
      <c r="H309" s="23">
        <v>170000</v>
      </c>
      <c r="J309" s="22">
        <v>577</v>
      </c>
      <c r="K309" s="23">
        <v>145000</v>
      </c>
    </row>
    <row r="310" spans="1:11" x14ac:dyDescent="0.2">
      <c r="A310">
        <v>309</v>
      </c>
      <c r="B310">
        <v>12342</v>
      </c>
      <c r="C310" s="14">
        <f t="shared" si="9"/>
        <v>0</v>
      </c>
      <c r="D310" s="14">
        <f t="shared" si="8"/>
        <v>1</v>
      </c>
      <c r="E310" s="1">
        <v>82500</v>
      </c>
      <c r="G310" s="22">
        <v>575</v>
      </c>
      <c r="H310" s="23">
        <v>139000</v>
      </c>
      <c r="J310" s="22">
        <v>579</v>
      </c>
      <c r="K310" s="23">
        <v>146000</v>
      </c>
    </row>
    <row r="311" spans="1:11" x14ac:dyDescent="0.2">
      <c r="A311">
        <v>310</v>
      </c>
      <c r="B311">
        <v>12378</v>
      </c>
      <c r="C311" s="14">
        <f t="shared" si="9"/>
        <v>0</v>
      </c>
      <c r="D311" s="14">
        <f t="shared" si="8"/>
        <v>1</v>
      </c>
      <c r="E311" s="1">
        <v>360000</v>
      </c>
      <c r="G311" s="22">
        <v>578</v>
      </c>
      <c r="H311" s="23">
        <v>164500</v>
      </c>
      <c r="J311" s="22">
        <v>585</v>
      </c>
      <c r="K311" s="23">
        <v>133000</v>
      </c>
    </row>
    <row r="312" spans="1:11" x14ac:dyDescent="0.2">
      <c r="A312">
        <v>311</v>
      </c>
      <c r="B312">
        <v>7685</v>
      </c>
      <c r="C312" s="14">
        <f t="shared" si="9"/>
        <v>1</v>
      </c>
      <c r="D312" s="14">
        <f t="shared" si="8"/>
        <v>0</v>
      </c>
      <c r="E312" s="1">
        <v>165600</v>
      </c>
      <c r="G312" s="22">
        <v>580</v>
      </c>
      <c r="H312" s="23">
        <v>131500</v>
      </c>
      <c r="J312" s="22">
        <v>588</v>
      </c>
      <c r="K312" s="23">
        <v>137000</v>
      </c>
    </row>
    <row r="313" spans="1:11" x14ac:dyDescent="0.2">
      <c r="A313">
        <v>312</v>
      </c>
      <c r="B313">
        <v>8000</v>
      </c>
      <c r="C313" s="14">
        <f t="shared" si="9"/>
        <v>1</v>
      </c>
      <c r="D313" s="14">
        <f t="shared" si="8"/>
        <v>0</v>
      </c>
      <c r="E313" s="1">
        <v>132000</v>
      </c>
      <c r="G313" s="22">
        <v>581</v>
      </c>
      <c r="H313" s="23">
        <v>181900</v>
      </c>
      <c r="J313" s="22">
        <v>590</v>
      </c>
      <c r="K313" s="23">
        <v>79500</v>
      </c>
    </row>
    <row r="314" spans="1:11" x14ac:dyDescent="0.2">
      <c r="A314">
        <v>313</v>
      </c>
      <c r="B314">
        <v>7800</v>
      </c>
      <c r="C314" s="14">
        <f t="shared" si="9"/>
        <v>1</v>
      </c>
      <c r="D314" s="14">
        <f t="shared" si="8"/>
        <v>0</v>
      </c>
      <c r="E314" s="1">
        <v>119900</v>
      </c>
      <c r="G314" s="22">
        <v>582</v>
      </c>
      <c r="H314" s="23">
        <v>253293</v>
      </c>
      <c r="J314" s="22">
        <v>591</v>
      </c>
      <c r="K314" s="23">
        <v>185900</v>
      </c>
    </row>
    <row r="315" spans="1:11" x14ac:dyDescent="0.2">
      <c r="A315">
        <v>314</v>
      </c>
      <c r="B315">
        <v>215245</v>
      </c>
      <c r="C315" s="14">
        <f t="shared" si="9"/>
        <v>0</v>
      </c>
      <c r="D315" s="14">
        <f t="shared" si="8"/>
        <v>1</v>
      </c>
      <c r="E315" s="1">
        <v>375000</v>
      </c>
      <c r="G315" s="22">
        <v>583</v>
      </c>
      <c r="H315" s="23">
        <v>118500</v>
      </c>
      <c r="J315" s="22">
        <v>593</v>
      </c>
      <c r="K315" s="23">
        <v>138000</v>
      </c>
    </row>
    <row r="316" spans="1:11" x14ac:dyDescent="0.2">
      <c r="A316">
        <v>315</v>
      </c>
      <c r="B316">
        <v>9600</v>
      </c>
      <c r="C316" s="14">
        <f t="shared" si="9"/>
        <v>1</v>
      </c>
      <c r="D316" s="14">
        <f t="shared" si="8"/>
        <v>1</v>
      </c>
      <c r="E316" s="1">
        <v>178000</v>
      </c>
      <c r="G316" s="22">
        <v>584</v>
      </c>
      <c r="H316" s="23">
        <v>325000</v>
      </c>
      <c r="J316" s="22">
        <v>594</v>
      </c>
      <c r="K316" s="23">
        <v>140000</v>
      </c>
    </row>
    <row r="317" spans="1:11" x14ac:dyDescent="0.2">
      <c r="A317">
        <v>316</v>
      </c>
      <c r="B317">
        <v>7795</v>
      </c>
      <c r="C317" s="14">
        <f t="shared" si="9"/>
        <v>1</v>
      </c>
      <c r="D317" s="14">
        <f t="shared" si="8"/>
        <v>0</v>
      </c>
      <c r="E317" s="1">
        <v>188500</v>
      </c>
      <c r="G317" s="22">
        <v>586</v>
      </c>
      <c r="H317" s="23">
        <v>369900</v>
      </c>
      <c r="J317" s="22">
        <v>595</v>
      </c>
      <c r="K317" s="23">
        <v>110000</v>
      </c>
    </row>
    <row r="318" spans="1:11" x14ac:dyDescent="0.2">
      <c r="A318">
        <v>317</v>
      </c>
      <c r="B318">
        <v>13005</v>
      </c>
      <c r="C318" s="14">
        <f t="shared" si="9"/>
        <v>0</v>
      </c>
      <c r="D318" s="14">
        <f t="shared" si="8"/>
        <v>1</v>
      </c>
      <c r="E318" s="1">
        <v>260000</v>
      </c>
      <c r="G318" s="22">
        <v>587</v>
      </c>
      <c r="H318" s="23">
        <v>130000</v>
      </c>
      <c r="J318" s="22">
        <v>597</v>
      </c>
      <c r="K318" s="23">
        <v>114504</v>
      </c>
    </row>
    <row r="319" spans="1:11" x14ac:dyDescent="0.2">
      <c r="A319">
        <v>318</v>
      </c>
      <c r="B319">
        <v>9000</v>
      </c>
      <c r="C319" s="14">
        <f t="shared" si="9"/>
        <v>1</v>
      </c>
      <c r="D319" s="14">
        <f t="shared" si="8"/>
        <v>0</v>
      </c>
      <c r="E319" s="1">
        <v>270000</v>
      </c>
      <c r="G319" s="22">
        <v>589</v>
      </c>
      <c r="H319" s="23">
        <v>143000</v>
      </c>
      <c r="J319" s="22">
        <v>598</v>
      </c>
      <c r="K319" s="23">
        <v>194201</v>
      </c>
    </row>
    <row r="320" spans="1:11" x14ac:dyDescent="0.2">
      <c r="A320">
        <v>319</v>
      </c>
      <c r="B320">
        <v>9900</v>
      </c>
      <c r="C320" s="14">
        <f t="shared" si="9"/>
        <v>1</v>
      </c>
      <c r="D320" s="14">
        <f t="shared" si="8"/>
        <v>1</v>
      </c>
      <c r="E320" s="1">
        <v>260000</v>
      </c>
      <c r="G320" s="22">
        <v>592</v>
      </c>
      <c r="H320" s="23">
        <v>451950</v>
      </c>
      <c r="J320" s="22">
        <v>600</v>
      </c>
      <c r="K320" s="23">
        <v>151000</v>
      </c>
    </row>
    <row r="321" spans="1:11" x14ac:dyDescent="0.2">
      <c r="A321">
        <v>320</v>
      </c>
      <c r="B321">
        <v>14115</v>
      </c>
      <c r="C321" s="14">
        <f t="shared" si="9"/>
        <v>0</v>
      </c>
      <c r="D321" s="14">
        <f t="shared" si="8"/>
        <v>1</v>
      </c>
      <c r="E321" s="1">
        <v>187500</v>
      </c>
      <c r="G321" s="22">
        <v>596</v>
      </c>
      <c r="H321" s="23">
        <v>319000</v>
      </c>
      <c r="J321" s="22">
        <v>602</v>
      </c>
      <c r="K321" s="23">
        <v>141000</v>
      </c>
    </row>
    <row r="322" spans="1:11" x14ac:dyDescent="0.2">
      <c r="A322">
        <v>321</v>
      </c>
      <c r="B322">
        <v>16259</v>
      </c>
      <c r="C322" s="14">
        <f t="shared" si="9"/>
        <v>0</v>
      </c>
      <c r="D322" s="14">
        <f t="shared" ref="D322:D385" si="10">IF(B322&gt;MEDIAN(B322:B1781),1,0)</f>
        <v>1</v>
      </c>
      <c r="E322" s="1">
        <v>342643</v>
      </c>
      <c r="G322" s="22">
        <v>599</v>
      </c>
      <c r="H322" s="23">
        <v>217500</v>
      </c>
      <c r="J322" s="22">
        <v>604</v>
      </c>
      <c r="K322" s="23">
        <v>151000</v>
      </c>
    </row>
    <row r="323" spans="1:11" x14ac:dyDescent="0.2">
      <c r="A323">
        <v>322</v>
      </c>
      <c r="B323">
        <v>12099</v>
      </c>
      <c r="C323" s="14">
        <f t="shared" ref="C323:C386" si="11">IF(B323&lt;AVERAGE(B323:B1782),1,0)</f>
        <v>0</v>
      </c>
      <c r="D323" s="14">
        <f t="shared" si="10"/>
        <v>1</v>
      </c>
      <c r="E323" s="1">
        <v>354000</v>
      </c>
      <c r="G323" s="22">
        <v>601</v>
      </c>
      <c r="H323" s="23">
        <v>275000</v>
      </c>
      <c r="J323" s="22">
        <v>608</v>
      </c>
      <c r="K323" s="23">
        <v>225000</v>
      </c>
    </row>
    <row r="324" spans="1:11" x14ac:dyDescent="0.2">
      <c r="A324">
        <v>323</v>
      </c>
      <c r="B324">
        <v>10380</v>
      </c>
      <c r="C324" s="14">
        <f t="shared" si="11"/>
        <v>0</v>
      </c>
      <c r="D324" s="14">
        <f t="shared" si="10"/>
        <v>1</v>
      </c>
      <c r="E324" s="1">
        <v>301000</v>
      </c>
      <c r="G324" s="22">
        <v>603</v>
      </c>
      <c r="H324" s="23">
        <v>220000</v>
      </c>
      <c r="J324" s="22">
        <v>610</v>
      </c>
      <c r="K324" s="23">
        <v>118500</v>
      </c>
    </row>
    <row r="325" spans="1:11" x14ac:dyDescent="0.2">
      <c r="A325">
        <v>324</v>
      </c>
      <c r="B325">
        <v>5820</v>
      </c>
      <c r="C325" s="14">
        <f t="shared" si="11"/>
        <v>1</v>
      </c>
      <c r="D325" s="14">
        <f t="shared" si="10"/>
        <v>0</v>
      </c>
      <c r="E325" s="1">
        <v>126175</v>
      </c>
      <c r="G325" s="22">
        <v>605</v>
      </c>
      <c r="H325" s="23">
        <v>221000</v>
      </c>
      <c r="J325" s="22">
        <v>614</v>
      </c>
      <c r="K325" s="23">
        <v>147000</v>
      </c>
    </row>
    <row r="326" spans="1:11" x14ac:dyDescent="0.2">
      <c r="A326">
        <v>325</v>
      </c>
      <c r="B326">
        <v>11275</v>
      </c>
      <c r="C326" s="14">
        <f t="shared" si="11"/>
        <v>0</v>
      </c>
      <c r="D326" s="14">
        <f t="shared" si="10"/>
        <v>1</v>
      </c>
      <c r="E326" s="1">
        <v>242000</v>
      </c>
      <c r="G326" s="22">
        <v>606</v>
      </c>
      <c r="H326" s="23">
        <v>205000</v>
      </c>
      <c r="J326" s="22">
        <v>615</v>
      </c>
      <c r="K326" s="23">
        <v>75500</v>
      </c>
    </row>
    <row r="327" spans="1:11" x14ac:dyDescent="0.2">
      <c r="A327">
        <v>326</v>
      </c>
      <c r="B327">
        <v>5000</v>
      </c>
      <c r="C327" s="14">
        <f t="shared" si="11"/>
        <v>1</v>
      </c>
      <c r="D327" s="14">
        <f t="shared" si="10"/>
        <v>0</v>
      </c>
      <c r="E327" s="1">
        <v>87000</v>
      </c>
      <c r="G327" s="22">
        <v>607</v>
      </c>
      <c r="H327" s="23">
        <v>152000</v>
      </c>
      <c r="J327" s="22">
        <v>616</v>
      </c>
      <c r="K327" s="23">
        <v>137500</v>
      </c>
    </row>
    <row r="328" spans="1:11" x14ac:dyDescent="0.2">
      <c r="A328">
        <v>327</v>
      </c>
      <c r="B328">
        <v>10846</v>
      </c>
      <c r="C328" s="14">
        <f t="shared" si="11"/>
        <v>0</v>
      </c>
      <c r="D328" s="14">
        <f t="shared" si="10"/>
        <v>1</v>
      </c>
      <c r="E328" s="1">
        <v>324000</v>
      </c>
      <c r="G328" s="22">
        <v>609</v>
      </c>
      <c r="H328" s="23">
        <v>359100</v>
      </c>
      <c r="J328" s="22">
        <v>617</v>
      </c>
      <c r="K328" s="23">
        <v>183200</v>
      </c>
    </row>
    <row r="329" spans="1:11" x14ac:dyDescent="0.2">
      <c r="A329">
        <v>328</v>
      </c>
      <c r="B329">
        <v>11600</v>
      </c>
      <c r="C329" s="14">
        <f t="shared" si="11"/>
        <v>0</v>
      </c>
      <c r="D329" s="14">
        <f t="shared" si="10"/>
        <v>1</v>
      </c>
      <c r="E329" s="1">
        <v>145250</v>
      </c>
      <c r="G329" s="22">
        <v>611</v>
      </c>
      <c r="H329" s="23">
        <v>313000</v>
      </c>
      <c r="J329" s="22">
        <v>618</v>
      </c>
      <c r="K329" s="23">
        <v>105500</v>
      </c>
    </row>
    <row r="330" spans="1:11" x14ac:dyDescent="0.2">
      <c r="A330">
        <v>329</v>
      </c>
      <c r="B330">
        <v>11888</v>
      </c>
      <c r="C330" s="14">
        <f t="shared" si="11"/>
        <v>0</v>
      </c>
      <c r="D330" s="14">
        <f t="shared" si="10"/>
        <v>1</v>
      </c>
      <c r="E330" s="1">
        <v>214500</v>
      </c>
      <c r="G330" s="22">
        <v>612</v>
      </c>
      <c r="H330" s="23">
        <v>148000</v>
      </c>
      <c r="J330" s="22">
        <v>621</v>
      </c>
      <c r="K330" s="23">
        <v>67000</v>
      </c>
    </row>
    <row r="331" spans="1:11" x14ac:dyDescent="0.2">
      <c r="A331">
        <v>330</v>
      </c>
      <c r="B331">
        <v>6402</v>
      </c>
      <c r="C331" s="14">
        <f t="shared" si="11"/>
        <v>1</v>
      </c>
      <c r="D331" s="14">
        <f t="shared" si="10"/>
        <v>0</v>
      </c>
      <c r="E331" s="1">
        <v>78000</v>
      </c>
      <c r="G331" s="22">
        <v>613</v>
      </c>
      <c r="H331" s="23">
        <v>261500</v>
      </c>
      <c r="J331" s="22">
        <v>623</v>
      </c>
      <c r="K331" s="23">
        <v>135000</v>
      </c>
    </row>
    <row r="332" spans="1:11" x14ac:dyDescent="0.2">
      <c r="A332">
        <v>331</v>
      </c>
      <c r="B332">
        <v>10624</v>
      </c>
      <c r="C332" s="14">
        <f t="shared" si="11"/>
        <v>0</v>
      </c>
      <c r="D332" s="14">
        <f t="shared" si="10"/>
        <v>1</v>
      </c>
      <c r="E332" s="1">
        <v>119000</v>
      </c>
      <c r="G332" s="22">
        <v>619</v>
      </c>
      <c r="H332" s="23">
        <v>314813</v>
      </c>
      <c r="J332" s="22">
        <v>624</v>
      </c>
      <c r="K332" s="23">
        <v>168500</v>
      </c>
    </row>
    <row r="333" spans="1:11" x14ac:dyDescent="0.2">
      <c r="A333">
        <v>332</v>
      </c>
      <c r="B333">
        <v>8176</v>
      </c>
      <c r="C333" s="14">
        <f t="shared" si="11"/>
        <v>1</v>
      </c>
      <c r="D333" s="14">
        <f t="shared" si="10"/>
        <v>0</v>
      </c>
      <c r="E333" s="1">
        <v>139000</v>
      </c>
      <c r="G333" s="22">
        <v>620</v>
      </c>
      <c r="H333" s="23">
        <v>305000</v>
      </c>
      <c r="J333" s="22">
        <v>630</v>
      </c>
      <c r="K333" s="23">
        <v>168500</v>
      </c>
    </row>
    <row r="334" spans="1:11" x14ac:dyDescent="0.2">
      <c r="A334">
        <v>333</v>
      </c>
      <c r="B334">
        <v>10655</v>
      </c>
      <c r="C334" s="14">
        <f t="shared" si="11"/>
        <v>0</v>
      </c>
      <c r="D334" s="14">
        <f t="shared" si="10"/>
        <v>1</v>
      </c>
      <c r="E334" s="1">
        <v>284000</v>
      </c>
      <c r="G334" s="22">
        <v>622</v>
      </c>
      <c r="H334" s="23">
        <v>240000</v>
      </c>
      <c r="J334" s="22">
        <v>631</v>
      </c>
      <c r="K334" s="23">
        <v>124000</v>
      </c>
    </row>
    <row r="335" spans="1:11" x14ac:dyDescent="0.2">
      <c r="A335">
        <v>334</v>
      </c>
      <c r="B335">
        <v>8198</v>
      </c>
      <c r="C335" s="14">
        <f t="shared" si="11"/>
        <v>1</v>
      </c>
      <c r="D335" s="14">
        <f t="shared" si="10"/>
        <v>0</v>
      </c>
      <c r="E335" s="1">
        <v>207000</v>
      </c>
      <c r="G335" s="22">
        <v>625</v>
      </c>
      <c r="H335" s="23">
        <v>165150</v>
      </c>
      <c r="J335" s="22">
        <v>632</v>
      </c>
      <c r="K335" s="23">
        <v>209500</v>
      </c>
    </row>
    <row r="336" spans="1:11" x14ac:dyDescent="0.2">
      <c r="A336">
        <v>335</v>
      </c>
      <c r="B336">
        <v>9042</v>
      </c>
      <c r="C336" s="14">
        <f t="shared" si="11"/>
        <v>1</v>
      </c>
      <c r="D336" s="14">
        <f t="shared" si="10"/>
        <v>0</v>
      </c>
      <c r="E336" s="1">
        <v>192000</v>
      </c>
      <c r="G336" s="22">
        <v>626</v>
      </c>
      <c r="H336" s="23">
        <v>160000</v>
      </c>
      <c r="J336" s="22">
        <v>634</v>
      </c>
      <c r="K336" s="23">
        <v>139400</v>
      </c>
    </row>
    <row r="337" spans="1:11" x14ac:dyDescent="0.2">
      <c r="A337">
        <v>336</v>
      </c>
      <c r="B337">
        <v>164660</v>
      </c>
      <c r="C337" s="14">
        <f t="shared" si="11"/>
        <v>0</v>
      </c>
      <c r="D337" s="14">
        <f t="shared" si="10"/>
        <v>1</v>
      </c>
      <c r="E337" s="1">
        <v>228950</v>
      </c>
      <c r="G337" s="22">
        <v>627</v>
      </c>
      <c r="H337" s="23">
        <v>139900</v>
      </c>
      <c r="J337" s="22">
        <v>635</v>
      </c>
      <c r="K337" s="23">
        <v>144000</v>
      </c>
    </row>
    <row r="338" spans="1:11" x14ac:dyDescent="0.2">
      <c r="A338">
        <v>337</v>
      </c>
      <c r="B338">
        <v>14157</v>
      </c>
      <c r="C338" s="14">
        <f t="shared" si="11"/>
        <v>0</v>
      </c>
      <c r="D338" s="14">
        <f t="shared" si="10"/>
        <v>1</v>
      </c>
      <c r="E338" s="1">
        <v>377426</v>
      </c>
      <c r="G338" s="22">
        <v>628</v>
      </c>
      <c r="H338" s="23">
        <v>153000</v>
      </c>
      <c r="J338" s="22">
        <v>637</v>
      </c>
      <c r="K338" s="23">
        <v>60000</v>
      </c>
    </row>
    <row r="339" spans="1:11" x14ac:dyDescent="0.2">
      <c r="A339">
        <v>338</v>
      </c>
      <c r="B339">
        <v>9135</v>
      </c>
      <c r="C339" s="14">
        <f t="shared" si="11"/>
        <v>1</v>
      </c>
      <c r="D339" s="14">
        <f t="shared" si="10"/>
        <v>0</v>
      </c>
      <c r="E339" s="1">
        <v>214000</v>
      </c>
      <c r="G339" s="22">
        <v>629</v>
      </c>
      <c r="H339" s="23">
        <v>135000</v>
      </c>
      <c r="J339" s="22">
        <v>638</v>
      </c>
      <c r="K339" s="23">
        <v>93000</v>
      </c>
    </row>
    <row r="340" spans="1:11" x14ac:dyDescent="0.2">
      <c r="A340">
        <v>339</v>
      </c>
      <c r="B340">
        <v>14145</v>
      </c>
      <c r="C340" s="14">
        <f t="shared" si="11"/>
        <v>0</v>
      </c>
      <c r="D340" s="14">
        <f t="shared" si="10"/>
        <v>1</v>
      </c>
      <c r="E340" s="1">
        <v>202500</v>
      </c>
      <c r="G340" s="22">
        <v>633</v>
      </c>
      <c r="H340" s="23">
        <v>82500</v>
      </c>
      <c r="J340" s="22">
        <v>639</v>
      </c>
      <c r="K340" s="23">
        <v>85000</v>
      </c>
    </row>
    <row r="341" spans="1:11" x14ac:dyDescent="0.2">
      <c r="A341">
        <v>340</v>
      </c>
      <c r="B341">
        <v>12400</v>
      </c>
      <c r="C341" s="14">
        <f t="shared" si="11"/>
        <v>0</v>
      </c>
      <c r="D341" s="14">
        <f t="shared" si="10"/>
        <v>1</v>
      </c>
      <c r="E341" s="1">
        <v>155000</v>
      </c>
      <c r="G341" s="22">
        <v>636</v>
      </c>
      <c r="H341" s="23">
        <v>200000</v>
      </c>
      <c r="J341" s="22">
        <v>640</v>
      </c>
      <c r="K341" s="23">
        <v>264561</v>
      </c>
    </row>
    <row r="342" spans="1:11" x14ac:dyDescent="0.2">
      <c r="A342">
        <v>341</v>
      </c>
      <c r="B342">
        <v>14191</v>
      </c>
      <c r="C342" s="14">
        <f t="shared" si="11"/>
        <v>0</v>
      </c>
      <c r="D342" s="14">
        <f t="shared" si="10"/>
        <v>1</v>
      </c>
      <c r="E342" s="1">
        <v>202900</v>
      </c>
      <c r="G342" s="22">
        <v>641</v>
      </c>
      <c r="H342" s="23">
        <v>274000</v>
      </c>
      <c r="J342" s="22">
        <v>642</v>
      </c>
      <c r="K342" s="23">
        <v>226000</v>
      </c>
    </row>
    <row r="343" spans="1:11" x14ac:dyDescent="0.2">
      <c r="A343">
        <v>342</v>
      </c>
      <c r="B343">
        <v>8400</v>
      </c>
      <c r="C343" s="14">
        <f t="shared" si="11"/>
        <v>1</v>
      </c>
      <c r="D343" s="14">
        <f t="shared" si="10"/>
        <v>0</v>
      </c>
      <c r="E343" s="1">
        <v>82000</v>
      </c>
      <c r="G343" s="22">
        <v>643</v>
      </c>
      <c r="H343" s="23">
        <v>345000</v>
      </c>
      <c r="J343" s="22">
        <v>645</v>
      </c>
      <c r="K343" s="23">
        <v>370878</v>
      </c>
    </row>
    <row r="344" spans="1:11" x14ac:dyDescent="0.2">
      <c r="A344">
        <v>343</v>
      </c>
      <c r="B344">
        <v>8544</v>
      </c>
      <c r="C344" s="14">
        <f t="shared" si="11"/>
        <v>1</v>
      </c>
      <c r="D344" s="14">
        <f t="shared" si="10"/>
        <v>0</v>
      </c>
      <c r="E344" s="1">
        <v>87500</v>
      </c>
      <c r="G344" s="22">
        <v>644</v>
      </c>
      <c r="H344" s="23">
        <v>152000</v>
      </c>
      <c r="J344" s="22">
        <v>647</v>
      </c>
      <c r="K344" s="23">
        <v>98300</v>
      </c>
    </row>
    <row r="345" spans="1:11" x14ac:dyDescent="0.2">
      <c r="A345">
        <v>344</v>
      </c>
      <c r="B345">
        <v>8849</v>
      </c>
      <c r="C345" s="14">
        <f t="shared" si="11"/>
        <v>1</v>
      </c>
      <c r="D345" s="14">
        <f t="shared" si="10"/>
        <v>0</v>
      </c>
      <c r="E345" s="1">
        <v>266000</v>
      </c>
      <c r="G345" s="22">
        <v>646</v>
      </c>
      <c r="H345" s="23">
        <v>143250</v>
      </c>
      <c r="J345" s="22">
        <v>649</v>
      </c>
      <c r="K345" s="23">
        <v>155000</v>
      </c>
    </row>
    <row r="346" spans="1:11" x14ac:dyDescent="0.2">
      <c r="A346">
        <v>345</v>
      </c>
      <c r="B346">
        <v>2592</v>
      </c>
      <c r="C346" s="14">
        <f t="shared" si="11"/>
        <v>1</v>
      </c>
      <c r="D346" s="14">
        <f t="shared" si="10"/>
        <v>0</v>
      </c>
      <c r="E346" s="1">
        <v>85000</v>
      </c>
      <c r="G346" s="22">
        <v>648</v>
      </c>
      <c r="H346" s="23">
        <v>155000</v>
      </c>
      <c r="J346" s="22">
        <v>650</v>
      </c>
      <c r="K346" s="23">
        <v>84500</v>
      </c>
    </row>
    <row r="347" spans="1:11" x14ac:dyDescent="0.2">
      <c r="A347">
        <v>346</v>
      </c>
      <c r="B347">
        <v>6435</v>
      </c>
      <c r="C347" s="14">
        <f t="shared" si="11"/>
        <v>1</v>
      </c>
      <c r="D347" s="14">
        <f t="shared" si="10"/>
        <v>0</v>
      </c>
      <c r="E347" s="1">
        <v>140200</v>
      </c>
      <c r="G347" s="22">
        <v>654</v>
      </c>
      <c r="H347" s="23">
        <v>135000</v>
      </c>
      <c r="J347" s="22">
        <v>651</v>
      </c>
      <c r="K347" s="23">
        <v>205950</v>
      </c>
    </row>
    <row r="348" spans="1:11" x14ac:dyDescent="0.2">
      <c r="A348">
        <v>347</v>
      </c>
      <c r="B348">
        <v>12772</v>
      </c>
      <c r="C348" s="14">
        <f t="shared" si="11"/>
        <v>0</v>
      </c>
      <c r="D348" s="14">
        <f t="shared" si="10"/>
        <v>1</v>
      </c>
      <c r="E348" s="1">
        <v>151500</v>
      </c>
      <c r="G348" s="22">
        <v>655</v>
      </c>
      <c r="H348" s="23">
        <v>350000</v>
      </c>
      <c r="J348" s="22">
        <v>652</v>
      </c>
      <c r="K348" s="23">
        <v>108000</v>
      </c>
    </row>
    <row r="349" spans="1:11" x14ac:dyDescent="0.2">
      <c r="A349">
        <v>348</v>
      </c>
      <c r="B349">
        <v>17600</v>
      </c>
      <c r="C349" s="14">
        <f t="shared" si="11"/>
        <v>0</v>
      </c>
      <c r="D349" s="14">
        <f t="shared" si="10"/>
        <v>1</v>
      </c>
      <c r="E349" s="1">
        <v>157500</v>
      </c>
      <c r="G349" s="22">
        <v>657</v>
      </c>
      <c r="H349" s="23">
        <v>145500</v>
      </c>
      <c r="J349" s="22">
        <v>653</v>
      </c>
      <c r="K349" s="23">
        <v>191000</v>
      </c>
    </row>
    <row r="350" spans="1:11" x14ac:dyDescent="0.2">
      <c r="A350">
        <v>349</v>
      </c>
      <c r="B350">
        <v>2448</v>
      </c>
      <c r="C350" s="14">
        <f t="shared" si="11"/>
        <v>1</v>
      </c>
      <c r="D350" s="14">
        <f t="shared" si="10"/>
        <v>0</v>
      </c>
      <c r="E350" s="1">
        <v>154000</v>
      </c>
      <c r="G350" s="22">
        <v>659</v>
      </c>
      <c r="H350" s="23">
        <v>97500</v>
      </c>
      <c r="J350" s="22">
        <v>656</v>
      </c>
      <c r="K350" s="23">
        <v>88000</v>
      </c>
    </row>
    <row r="351" spans="1:11" x14ac:dyDescent="0.2">
      <c r="A351">
        <v>350</v>
      </c>
      <c r="B351">
        <v>20431</v>
      </c>
      <c r="C351" s="14">
        <f t="shared" si="11"/>
        <v>0</v>
      </c>
      <c r="D351" s="14">
        <f t="shared" si="10"/>
        <v>1</v>
      </c>
      <c r="E351" s="1">
        <v>437154</v>
      </c>
      <c r="G351" s="22">
        <v>660</v>
      </c>
      <c r="H351" s="23">
        <v>167000</v>
      </c>
      <c r="J351" s="22">
        <v>658</v>
      </c>
      <c r="K351" s="23">
        <v>149000</v>
      </c>
    </row>
    <row r="352" spans="1:11" x14ac:dyDescent="0.2">
      <c r="A352">
        <v>351</v>
      </c>
      <c r="B352">
        <v>7820</v>
      </c>
      <c r="C352" s="14">
        <f t="shared" si="11"/>
        <v>1</v>
      </c>
      <c r="D352" s="14">
        <f t="shared" si="10"/>
        <v>0</v>
      </c>
      <c r="E352" s="1">
        <v>318061</v>
      </c>
      <c r="G352" s="22">
        <v>661</v>
      </c>
      <c r="H352" s="23">
        <v>197900</v>
      </c>
      <c r="J352" s="22">
        <v>668</v>
      </c>
      <c r="K352" s="23">
        <v>193500</v>
      </c>
    </row>
    <row r="353" spans="1:11" x14ac:dyDescent="0.2">
      <c r="A353">
        <v>352</v>
      </c>
      <c r="B353">
        <v>5271</v>
      </c>
      <c r="C353" s="14">
        <f t="shared" si="11"/>
        <v>1</v>
      </c>
      <c r="D353" s="14">
        <f t="shared" si="10"/>
        <v>0</v>
      </c>
      <c r="E353" s="1">
        <v>190000</v>
      </c>
      <c r="G353" s="22">
        <v>662</v>
      </c>
      <c r="H353" s="23">
        <v>402000</v>
      </c>
      <c r="J353" s="22">
        <v>671</v>
      </c>
      <c r="K353" s="23">
        <v>173500</v>
      </c>
    </row>
    <row r="354" spans="1:11" x14ac:dyDescent="0.2">
      <c r="A354">
        <v>353</v>
      </c>
      <c r="B354">
        <v>9084</v>
      </c>
      <c r="C354" s="14">
        <f t="shared" si="11"/>
        <v>1</v>
      </c>
      <c r="D354" s="14">
        <f t="shared" si="10"/>
        <v>0</v>
      </c>
      <c r="E354" s="1">
        <v>95000</v>
      </c>
      <c r="G354" s="22">
        <v>663</v>
      </c>
      <c r="H354" s="23">
        <v>110000</v>
      </c>
      <c r="J354" s="22">
        <v>672</v>
      </c>
      <c r="K354" s="23">
        <v>103600</v>
      </c>
    </row>
    <row r="355" spans="1:11" x14ac:dyDescent="0.2">
      <c r="A355">
        <v>354</v>
      </c>
      <c r="B355">
        <v>8520</v>
      </c>
      <c r="C355" s="14">
        <f t="shared" si="11"/>
        <v>1</v>
      </c>
      <c r="D355" s="14">
        <f t="shared" si="10"/>
        <v>0</v>
      </c>
      <c r="E355" s="1">
        <v>105900</v>
      </c>
      <c r="G355" s="22">
        <v>664</v>
      </c>
      <c r="H355" s="23">
        <v>137500</v>
      </c>
      <c r="J355" s="22">
        <v>675</v>
      </c>
      <c r="K355" s="23">
        <v>140000</v>
      </c>
    </row>
    <row r="356" spans="1:11" x14ac:dyDescent="0.2">
      <c r="A356">
        <v>355</v>
      </c>
      <c r="B356">
        <v>8400</v>
      </c>
      <c r="C356" s="14">
        <f t="shared" si="11"/>
        <v>1</v>
      </c>
      <c r="D356" s="14">
        <f t="shared" si="10"/>
        <v>0</v>
      </c>
      <c r="E356" s="1">
        <v>140000</v>
      </c>
      <c r="G356" s="22">
        <v>665</v>
      </c>
      <c r="H356" s="23">
        <v>423000</v>
      </c>
      <c r="J356" s="22">
        <v>676</v>
      </c>
      <c r="K356" s="23">
        <v>148500</v>
      </c>
    </row>
    <row r="357" spans="1:11" x14ac:dyDescent="0.2">
      <c r="A357">
        <v>356</v>
      </c>
      <c r="B357">
        <v>11249</v>
      </c>
      <c r="C357" s="14">
        <f t="shared" si="11"/>
        <v>0</v>
      </c>
      <c r="D357" s="14">
        <f t="shared" si="10"/>
        <v>1</v>
      </c>
      <c r="E357" s="1">
        <v>177500</v>
      </c>
      <c r="G357" s="22">
        <v>666</v>
      </c>
      <c r="H357" s="23">
        <v>230500</v>
      </c>
      <c r="J357" s="22">
        <v>678</v>
      </c>
      <c r="K357" s="23">
        <v>109500</v>
      </c>
    </row>
    <row r="358" spans="1:11" x14ac:dyDescent="0.2">
      <c r="A358">
        <v>357</v>
      </c>
      <c r="B358">
        <v>9248</v>
      </c>
      <c r="C358" s="14">
        <f t="shared" si="11"/>
        <v>1</v>
      </c>
      <c r="D358" s="14">
        <f t="shared" si="10"/>
        <v>0</v>
      </c>
      <c r="E358" s="1">
        <v>173000</v>
      </c>
      <c r="G358" s="22">
        <v>667</v>
      </c>
      <c r="H358" s="23">
        <v>129000</v>
      </c>
      <c r="J358" s="22">
        <v>681</v>
      </c>
      <c r="K358" s="23">
        <v>143000</v>
      </c>
    </row>
    <row r="359" spans="1:11" x14ac:dyDescent="0.2">
      <c r="A359">
        <v>358</v>
      </c>
      <c r="B359">
        <v>4224</v>
      </c>
      <c r="C359" s="14">
        <f t="shared" si="11"/>
        <v>1</v>
      </c>
      <c r="D359" s="14">
        <f t="shared" si="10"/>
        <v>0</v>
      </c>
      <c r="E359" s="1">
        <v>134000</v>
      </c>
      <c r="G359" s="22">
        <v>669</v>
      </c>
      <c r="H359" s="23">
        <v>168000</v>
      </c>
      <c r="J359" s="22">
        <v>682</v>
      </c>
      <c r="K359" s="23">
        <v>159434</v>
      </c>
    </row>
    <row r="360" spans="1:11" x14ac:dyDescent="0.2">
      <c r="A360">
        <v>359</v>
      </c>
      <c r="B360">
        <v>6930</v>
      </c>
      <c r="C360" s="14">
        <f t="shared" si="11"/>
        <v>1</v>
      </c>
      <c r="D360" s="14">
        <f t="shared" si="10"/>
        <v>0</v>
      </c>
      <c r="E360" s="1">
        <v>130000</v>
      </c>
      <c r="G360" s="22">
        <v>670</v>
      </c>
      <c r="H360" s="23">
        <v>137500</v>
      </c>
      <c r="J360" s="22">
        <v>683</v>
      </c>
      <c r="K360" s="23">
        <v>173000</v>
      </c>
    </row>
    <row r="361" spans="1:11" x14ac:dyDescent="0.2">
      <c r="A361">
        <v>360</v>
      </c>
      <c r="B361">
        <v>12011</v>
      </c>
      <c r="C361" s="14">
        <f t="shared" si="11"/>
        <v>0</v>
      </c>
      <c r="D361" s="14">
        <f t="shared" si="10"/>
        <v>1</v>
      </c>
      <c r="E361" s="1">
        <v>280000</v>
      </c>
      <c r="G361" s="22">
        <v>673</v>
      </c>
      <c r="H361" s="23">
        <v>165000</v>
      </c>
      <c r="J361" s="22">
        <v>686</v>
      </c>
      <c r="K361" s="23">
        <v>207500</v>
      </c>
    </row>
    <row r="362" spans="1:11" x14ac:dyDescent="0.2">
      <c r="A362">
        <v>361</v>
      </c>
      <c r="B362">
        <v>7540</v>
      </c>
      <c r="C362" s="14">
        <f t="shared" si="11"/>
        <v>1</v>
      </c>
      <c r="D362" s="14">
        <f t="shared" si="10"/>
        <v>0</v>
      </c>
      <c r="E362" s="1">
        <v>156000</v>
      </c>
      <c r="G362" s="22">
        <v>674</v>
      </c>
      <c r="H362" s="23">
        <v>257500</v>
      </c>
      <c r="J362" s="22">
        <v>688</v>
      </c>
      <c r="K362" s="23">
        <v>148800</v>
      </c>
    </row>
    <row r="363" spans="1:11" x14ac:dyDescent="0.2">
      <c r="A363">
        <v>362</v>
      </c>
      <c r="B363">
        <v>9144</v>
      </c>
      <c r="C363" s="14">
        <f t="shared" si="11"/>
        <v>1</v>
      </c>
      <c r="D363" s="14">
        <f t="shared" si="10"/>
        <v>0</v>
      </c>
      <c r="E363" s="1">
        <v>145000</v>
      </c>
      <c r="G363" s="22">
        <v>677</v>
      </c>
      <c r="H363" s="23">
        <v>87000</v>
      </c>
      <c r="J363" s="22">
        <v>689</v>
      </c>
      <c r="K363" s="23">
        <v>392000</v>
      </c>
    </row>
    <row r="364" spans="1:11" x14ac:dyDescent="0.2">
      <c r="A364">
        <v>363</v>
      </c>
      <c r="B364">
        <v>7301</v>
      </c>
      <c r="C364" s="14">
        <f t="shared" si="11"/>
        <v>1</v>
      </c>
      <c r="D364" s="14">
        <f t="shared" si="10"/>
        <v>0</v>
      </c>
      <c r="E364" s="1">
        <v>198500</v>
      </c>
      <c r="G364" s="22">
        <v>679</v>
      </c>
      <c r="H364" s="23">
        <v>372500</v>
      </c>
      <c r="J364" s="22">
        <v>690</v>
      </c>
      <c r="K364" s="23">
        <v>194700</v>
      </c>
    </row>
    <row r="365" spans="1:11" x14ac:dyDescent="0.2">
      <c r="A365">
        <v>364</v>
      </c>
      <c r="B365">
        <v>1680</v>
      </c>
      <c r="C365" s="14">
        <f t="shared" si="11"/>
        <v>1</v>
      </c>
      <c r="D365" s="14">
        <f t="shared" si="10"/>
        <v>0</v>
      </c>
      <c r="E365" s="1">
        <v>118000</v>
      </c>
      <c r="G365" s="22">
        <v>680</v>
      </c>
      <c r="H365" s="23">
        <v>128500</v>
      </c>
      <c r="J365" s="22">
        <v>691</v>
      </c>
      <c r="K365" s="23">
        <v>141000</v>
      </c>
    </row>
    <row r="366" spans="1:11" x14ac:dyDescent="0.2">
      <c r="A366">
        <v>365</v>
      </c>
      <c r="B366">
        <v>18800</v>
      </c>
      <c r="C366" s="14">
        <f t="shared" si="11"/>
        <v>0</v>
      </c>
      <c r="D366" s="14">
        <f t="shared" si="10"/>
        <v>1</v>
      </c>
      <c r="E366" s="1">
        <v>190000</v>
      </c>
      <c r="G366" s="22">
        <v>684</v>
      </c>
      <c r="H366" s="23">
        <v>285000</v>
      </c>
      <c r="J366" s="22">
        <v>694</v>
      </c>
      <c r="K366" s="23">
        <v>108480</v>
      </c>
    </row>
    <row r="367" spans="1:11" x14ac:dyDescent="0.2">
      <c r="A367">
        <v>366</v>
      </c>
      <c r="B367">
        <v>10690</v>
      </c>
      <c r="C367" s="14">
        <f t="shared" si="11"/>
        <v>0</v>
      </c>
      <c r="D367" s="14">
        <f t="shared" si="10"/>
        <v>1</v>
      </c>
      <c r="E367" s="1">
        <v>147000</v>
      </c>
      <c r="G367" s="22">
        <v>685</v>
      </c>
      <c r="H367" s="23">
        <v>221000</v>
      </c>
      <c r="J367" s="22">
        <v>695</v>
      </c>
      <c r="K367" s="23">
        <v>141500</v>
      </c>
    </row>
    <row r="368" spans="1:11" x14ac:dyDescent="0.2">
      <c r="A368">
        <v>367</v>
      </c>
      <c r="B368">
        <v>9500</v>
      </c>
      <c r="C368" s="14">
        <f t="shared" si="11"/>
        <v>1</v>
      </c>
      <c r="D368" s="14">
        <f t="shared" si="10"/>
        <v>1</v>
      </c>
      <c r="E368" s="1">
        <v>159000</v>
      </c>
      <c r="G368" s="22">
        <v>687</v>
      </c>
      <c r="H368" s="23">
        <v>227875</v>
      </c>
      <c r="J368" s="22">
        <v>697</v>
      </c>
      <c r="K368" s="23">
        <v>89000</v>
      </c>
    </row>
    <row r="369" spans="1:11" x14ac:dyDescent="0.2">
      <c r="A369">
        <v>368</v>
      </c>
      <c r="B369">
        <v>9150</v>
      </c>
      <c r="C369" s="14">
        <f t="shared" si="11"/>
        <v>1</v>
      </c>
      <c r="D369" s="14">
        <f t="shared" si="10"/>
        <v>0</v>
      </c>
      <c r="E369" s="1">
        <v>165000</v>
      </c>
      <c r="G369" s="22">
        <v>692</v>
      </c>
      <c r="H369" s="23">
        <v>755000</v>
      </c>
      <c r="J369" s="22">
        <v>698</v>
      </c>
      <c r="K369" s="23">
        <v>123500</v>
      </c>
    </row>
    <row r="370" spans="1:11" x14ac:dyDescent="0.2">
      <c r="A370">
        <v>369</v>
      </c>
      <c r="B370">
        <v>7800</v>
      </c>
      <c r="C370" s="14">
        <f t="shared" si="11"/>
        <v>1</v>
      </c>
      <c r="D370" s="14">
        <f t="shared" si="10"/>
        <v>0</v>
      </c>
      <c r="E370" s="1">
        <v>132000</v>
      </c>
      <c r="G370" s="22">
        <v>693</v>
      </c>
      <c r="H370" s="23">
        <v>335000</v>
      </c>
      <c r="J370" s="22">
        <v>699</v>
      </c>
      <c r="K370" s="23">
        <v>138500</v>
      </c>
    </row>
    <row r="371" spans="1:11" x14ac:dyDescent="0.2">
      <c r="A371">
        <v>370</v>
      </c>
      <c r="B371">
        <v>9830</v>
      </c>
      <c r="C371" s="14">
        <f t="shared" si="11"/>
        <v>1</v>
      </c>
      <c r="D371" s="14">
        <f t="shared" si="10"/>
        <v>1</v>
      </c>
      <c r="E371" s="1">
        <v>162000</v>
      </c>
      <c r="G371" s="22">
        <v>696</v>
      </c>
      <c r="H371" s="23">
        <v>176000</v>
      </c>
      <c r="J371" s="22">
        <v>700</v>
      </c>
      <c r="K371" s="23">
        <v>196000</v>
      </c>
    </row>
    <row r="372" spans="1:11" x14ac:dyDescent="0.2">
      <c r="A372">
        <v>371</v>
      </c>
      <c r="B372">
        <v>8121</v>
      </c>
      <c r="C372" s="14">
        <f t="shared" si="11"/>
        <v>1</v>
      </c>
      <c r="D372" s="14">
        <f t="shared" si="10"/>
        <v>0</v>
      </c>
      <c r="E372" s="1">
        <v>172400</v>
      </c>
      <c r="G372" s="22">
        <v>701</v>
      </c>
      <c r="H372" s="23">
        <v>312500</v>
      </c>
      <c r="J372" s="22">
        <v>704</v>
      </c>
      <c r="K372" s="23">
        <v>140000</v>
      </c>
    </row>
    <row r="373" spans="1:11" x14ac:dyDescent="0.2">
      <c r="A373">
        <v>372</v>
      </c>
      <c r="B373">
        <v>17120</v>
      </c>
      <c r="C373" s="14">
        <f t="shared" si="11"/>
        <v>0</v>
      </c>
      <c r="D373" s="14">
        <f t="shared" si="10"/>
        <v>1</v>
      </c>
      <c r="E373" s="1">
        <v>134432</v>
      </c>
      <c r="G373" s="22">
        <v>702</v>
      </c>
      <c r="H373" s="23">
        <v>140000</v>
      </c>
      <c r="J373" s="22">
        <v>705</v>
      </c>
      <c r="K373" s="23">
        <v>213000</v>
      </c>
    </row>
    <row r="374" spans="1:11" x14ac:dyDescent="0.2">
      <c r="A374">
        <v>373</v>
      </c>
      <c r="B374">
        <v>7175</v>
      </c>
      <c r="C374" s="14">
        <f t="shared" si="11"/>
        <v>1</v>
      </c>
      <c r="D374" s="14">
        <f t="shared" si="10"/>
        <v>0</v>
      </c>
      <c r="E374" s="1">
        <v>125000</v>
      </c>
      <c r="G374" s="22">
        <v>703</v>
      </c>
      <c r="H374" s="23">
        <v>361919</v>
      </c>
      <c r="J374" s="22">
        <v>706</v>
      </c>
      <c r="K374" s="23">
        <v>55000</v>
      </c>
    </row>
    <row r="375" spans="1:11" x14ac:dyDescent="0.2">
      <c r="A375">
        <v>374</v>
      </c>
      <c r="B375">
        <v>10634</v>
      </c>
      <c r="C375" s="14">
        <f t="shared" si="11"/>
        <v>0</v>
      </c>
      <c r="D375" s="14">
        <f t="shared" si="10"/>
        <v>1</v>
      </c>
      <c r="E375" s="1">
        <v>123000</v>
      </c>
      <c r="G375" s="22">
        <v>707</v>
      </c>
      <c r="H375" s="23">
        <v>302000</v>
      </c>
      <c r="J375" s="22">
        <v>708</v>
      </c>
      <c r="K375" s="23">
        <v>254000</v>
      </c>
    </row>
    <row r="376" spans="1:11" x14ac:dyDescent="0.2">
      <c r="A376">
        <v>375</v>
      </c>
      <c r="B376">
        <v>8200</v>
      </c>
      <c r="C376" s="14">
        <f t="shared" si="11"/>
        <v>1</v>
      </c>
      <c r="D376" s="14">
        <f t="shared" si="10"/>
        <v>0</v>
      </c>
      <c r="E376" s="1">
        <v>219500</v>
      </c>
      <c r="G376" s="22">
        <v>714</v>
      </c>
      <c r="H376" s="23">
        <v>129000</v>
      </c>
      <c r="J376" s="22">
        <v>709</v>
      </c>
      <c r="K376" s="23">
        <v>179540</v>
      </c>
    </row>
    <row r="377" spans="1:11" x14ac:dyDescent="0.2">
      <c r="A377">
        <v>376</v>
      </c>
      <c r="B377">
        <v>10020</v>
      </c>
      <c r="C377" s="14">
        <f t="shared" si="11"/>
        <v>1</v>
      </c>
      <c r="D377" s="14">
        <f t="shared" si="10"/>
        <v>1</v>
      </c>
      <c r="E377" s="1">
        <v>61000</v>
      </c>
      <c r="G377" s="22">
        <v>715</v>
      </c>
      <c r="H377" s="23">
        <v>130500</v>
      </c>
      <c r="J377" s="22">
        <v>710</v>
      </c>
      <c r="K377" s="23">
        <v>109900</v>
      </c>
    </row>
    <row r="378" spans="1:11" x14ac:dyDescent="0.2">
      <c r="A378">
        <v>377</v>
      </c>
      <c r="B378">
        <v>8846</v>
      </c>
      <c r="C378" s="14">
        <f t="shared" si="11"/>
        <v>1</v>
      </c>
      <c r="D378" s="14">
        <f t="shared" si="10"/>
        <v>0</v>
      </c>
      <c r="E378" s="1">
        <v>148000</v>
      </c>
      <c r="G378" s="22">
        <v>716</v>
      </c>
      <c r="H378" s="23">
        <v>165000</v>
      </c>
      <c r="J378" s="22">
        <v>711</v>
      </c>
      <c r="K378" s="23">
        <v>52000</v>
      </c>
    </row>
    <row r="379" spans="1:11" x14ac:dyDescent="0.2">
      <c r="A379">
        <v>378</v>
      </c>
      <c r="B379">
        <v>11143</v>
      </c>
      <c r="C379" s="14">
        <f t="shared" si="11"/>
        <v>0</v>
      </c>
      <c r="D379" s="14">
        <f t="shared" si="10"/>
        <v>1</v>
      </c>
      <c r="E379" s="1">
        <v>340000</v>
      </c>
      <c r="G379" s="22">
        <v>717</v>
      </c>
      <c r="H379" s="23">
        <v>159500</v>
      </c>
      <c r="J379" s="22">
        <v>712</v>
      </c>
      <c r="K379" s="23">
        <v>102776</v>
      </c>
    </row>
    <row r="380" spans="1:11" x14ac:dyDescent="0.2">
      <c r="A380">
        <v>379</v>
      </c>
      <c r="B380">
        <v>11394</v>
      </c>
      <c r="C380" s="14">
        <f t="shared" si="11"/>
        <v>0</v>
      </c>
      <c r="D380" s="14">
        <f t="shared" si="10"/>
        <v>1</v>
      </c>
      <c r="E380" s="1">
        <v>394432</v>
      </c>
      <c r="G380" s="22">
        <v>718</v>
      </c>
      <c r="H380" s="23">
        <v>157000</v>
      </c>
      <c r="J380" s="22">
        <v>713</v>
      </c>
      <c r="K380" s="23">
        <v>189000</v>
      </c>
    </row>
    <row r="381" spans="1:11" x14ac:dyDescent="0.2">
      <c r="A381">
        <v>380</v>
      </c>
      <c r="B381">
        <v>8123</v>
      </c>
      <c r="C381" s="14">
        <f t="shared" si="11"/>
        <v>1</v>
      </c>
      <c r="D381" s="14">
        <f t="shared" si="10"/>
        <v>0</v>
      </c>
      <c r="E381" s="1">
        <v>179000</v>
      </c>
      <c r="G381" s="22">
        <v>719</v>
      </c>
      <c r="H381" s="23">
        <v>341000</v>
      </c>
      <c r="J381" s="22">
        <v>721</v>
      </c>
      <c r="K381" s="23">
        <v>275000</v>
      </c>
    </row>
    <row r="382" spans="1:11" x14ac:dyDescent="0.2">
      <c r="A382">
        <v>381</v>
      </c>
      <c r="B382">
        <v>5000</v>
      </c>
      <c r="C382" s="14">
        <f t="shared" si="11"/>
        <v>1</v>
      </c>
      <c r="D382" s="14">
        <f t="shared" si="10"/>
        <v>0</v>
      </c>
      <c r="E382" s="1">
        <v>127000</v>
      </c>
      <c r="G382" s="22">
        <v>720</v>
      </c>
      <c r="H382" s="23">
        <v>128500</v>
      </c>
      <c r="J382" s="22">
        <v>722</v>
      </c>
      <c r="K382" s="23">
        <v>143000</v>
      </c>
    </row>
    <row r="383" spans="1:11" x14ac:dyDescent="0.2">
      <c r="A383">
        <v>382</v>
      </c>
      <c r="B383">
        <v>7200</v>
      </c>
      <c r="C383" s="14">
        <f t="shared" si="11"/>
        <v>1</v>
      </c>
      <c r="D383" s="14">
        <f t="shared" si="10"/>
        <v>0</v>
      </c>
      <c r="E383" s="1">
        <v>187750</v>
      </c>
      <c r="G383" s="22">
        <v>725</v>
      </c>
      <c r="H383" s="23">
        <v>320000</v>
      </c>
      <c r="J383" s="22">
        <v>723</v>
      </c>
      <c r="K383" s="23">
        <v>124500</v>
      </c>
    </row>
    <row r="384" spans="1:11" x14ac:dyDescent="0.2">
      <c r="A384">
        <v>383</v>
      </c>
      <c r="B384">
        <v>9245</v>
      </c>
      <c r="C384" s="14">
        <f t="shared" si="11"/>
        <v>1</v>
      </c>
      <c r="D384" s="14">
        <f t="shared" si="10"/>
        <v>0</v>
      </c>
      <c r="E384" s="1">
        <v>213500</v>
      </c>
      <c r="G384" s="22">
        <v>727</v>
      </c>
      <c r="H384" s="23">
        <v>222000</v>
      </c>
      <c r="J384" s="22">
        <v>724</v>
      </c>
      <c r="K384" s="23">
        <v>135000</v>
      </c>
    </row>
    <row r="385" spans="1:11" x14ac:dyDescent="0.2">
      <c r="A385">
        <v>384</v>
      </c>
      <c r="B385">
        <v>9000</v>
      </c>
      <c r="C385" s="14">
        <f t="shared" si="11"/>
        <v>1</v>
      </c>
      <c r="D385" s="14">
        <f t="shared" si="10"/>
        <v>0</v>
      </c>
      <c r="E385" s="1">
        <v>76000</v>
      </c>
      <c r="G385" s="22">
        <v>729</v>
      </c>
      <c r="H385" s="23">
        <v>110000</v>
      </c>
      <c r="J385" s="22">
        <v>726</v>
      </c>
      <c r="K385" s="23">
        <v>120500</v>
      </c>
    </row>
    <row r="386" spans="1:11" x14ac:dyDescent="0.2">
      <c r="A386">
        <v>385</v>
      </c>
      <c r="B386">
        <v>53107</v>
      </c>
      <c r="C386" s="14">
        <f t="shared" si="11"/>
        <v>0</v>
      </c>
      <c r="D386" s="14">
        <f t="shared" ref="D386:D449" si="12">IF(B386&gt;MEDIAN(B386:B1845),1,0)</f>
        <v>1</v>
      </c>
      <c r="E386" s="1">
        <v>240000</v>
      </c>
      <c r="G386" s="22">
        <v>732</v>
      </c>
      <c r="H386" s="23">
        <v>187500</v>
      </c>
      <c r="J386" s="22">
        <v>728</v>
      </c>
      <c r="K386" s="23">
        <v>194500</v>
      </c>
    </row>
    <row r="387" spans="1:11" x14ac:dyDescent="0.2">
      <c r="A387">
        <v>386</v>
      </c>
      <c r="B387">
        <v>3182</v>
      </c>
      <c r="C387" s="14">
        <f t="shared" ref="C387:C450" si="13">IF(B387&lt;AVERAGE(B387:B1846),1,0)</f>
        <v>1</v>
      </c>
      <c r="D387" s="14">
        <f t="shared" si="12"/>
        <v>0</v>
      </c>
      <c r="E387" s="1">
        <v>192000</v>
      </c>
      <c r="G387" s="22">
        <v>733</v>
      </c>
      <c r="H387" s="23">
        <v>222500</v>
      </c>
      <c r="J387" s="22">
        <v>730</v>
      </c>
      <c r="K387" s="23">
        <v>103000</v>
      </c>
    </row>
    <row r="388" spans="1:11" x14ac:dyDescent="0.2">
      <c r="A388">
        <v>387</v>
      </c>
      <c r="B388">
        <v>8410</v>
      </c>
      <c r="C388" s="14">
        <f t="shared" si="13"/>
        <v>1</v>
      </c>
      <c r="D388" s="14">
        <f t="shared" si="12"/>
        <v>0</v>
      </c>
      <c r="E388" s="1">
        <v>81000</v>
      </c>
      <c r="G388" s="22">
        <v>734</v>
      </c>
      <c r="H388" s="23">
        <v>131400</v>
      </c>
      <c r="J388" s="22">
        <v>731</v>
      </c>
      <c r="K388" s="23">
        <v>236500</v>
      </c>
    </row>
    <row r="389" spans="1:11" x14ac:dyDescent="0.2">
      <c r="A389">
        <v>388</v>
      </c>
      <c r="B389">
        <v>7200</v>
      </c>
      <c r="C389" s="14">
        <f t="shared" si="13"/>
        <v>1</v>
      </c>
      <c r="D389" s="14">
        <f t="shared" si="12"/>
        <v>0</v>
      </c>
      <c r="E389" s="1">
        <v>125000</v>
      </c>
      <c r="G389" s="22">
        <v>736</v>
      </c>
      <c r="H389" s="23">
        <v>163000</v>
      </c>
      <c r="J389" s="22">
        <v>735</v>
      </c>
      <c r="K389" s="23">
        <v>108000</v>
      </c>
    </row>
    <row r="390" spans="1:11" x14ac:dyDescent="0.2">
      <c r="A390">
        <v>389</v>
      </c>
      <c r="B390">
        <v>9382</v>
      </c>
      <c r="C390" s="14">
        <f t="shared" si="13"/>
        <v>1</v>
      </c>
      <c r="D390" s="14">
        <f t="shared" si="12"/>
        <v>0</v>
      </c>
      <c r="E390" s="1">
        <v>191000</v>
      </c>
      <c r="G390" s="22">
        <v>738</v>
      </c>
      <c r="H390" s="23">
        <v>239900</v>
      </c>
      <c r="J390" s="22">
        <v>737</v>
      </c>
      <c r="K390" s="23">
        <v>93500</v>
      </c>
    </row>
    <row r="391" spans="1:11" x14ac:dyDescent="0.2">
      <c r="A391">
        <v>390</v>
      </c>
      <c r="B391">
        <v>12474</v>
      </c>
      <c r="C391" s="14">
        <f t="shared" si="13"/>
        <v>0</v>
      </c>
      <c r="D391" s="14">
        <f t="shared" si="12"/>
        <v>1</v>
      </c>
      <c r="E391" s="1">
        <v>426000</v>
      </c>
      <c r="G391" s="22">
        <v>739</v>
      </c>
      <c r="H391" s="23">
        <v>179000</v>
      </c>
      <c r="J391" s="22">
        <v>740</v>
      </c>
      <c r="K391" s="23">
        <v>190000</v>
      </c>
    </row>
    <row r="392" spans="1:11" x14ac:dyDescent="0.2">
      <c r="A392">
        <v>391</v>
      </c>
      <c r="B392">
        <v>8405</v>
      </c>
      <c r="C392" s="14">
        <f t="shared" si="13"/>
        <v>1</v>
      </c>
      <c r="D392" s="14">
        <f t="shared" si="12"/>
        <v>0</v>
      </c>
      <c r="E392" s="1">
        <v>119000</v>
      </c>
      <c r="G392" s="22">
        <v>741</v>
      </c>
      <c r="H392" s="23">
        <v>132000</v>
      </c>
      <c r="J392" s="22">
        <v>742</v>
      </c>
      <c r="K392" s="23">
        <v>142000</v>
      </c>
    </row>
    <row r="393" spans="1:11" x14ac:dyDescent="0.2">
      <c r="A393">
        <v>392</v>
      </c>
      <c r="B393">
        <v>12209</v>
      </c>
      <c r="C393" s="14">
        <f t="shared" si="13"/>
        <v>0</v>
      </c>
      <c r="D393" s="14">
        <f t="shared" si="12"/>
        <v>1</v>
      </c>
      <c r="E393" s="1">
        <v>215000</v>
      </c>
      <c r="G393" s="22">
        <v>744</v>
      </c>
      <c r="H393" s="23">
        <v>175000</v>
      </c>
      <c r="J393" s="22">
        <v>743</v>
      </c>
      <c r="K393" s="23">
        <v>179000</v>
      </c>
    </row>
    <row r="394" spans="1:11" x14ac:dyDescent="0.2">
      <c r="A394">
        <v>393</v>
      </c>
      <c r="B394">
        <v>8339</v>
      </c>
      <c r="C394" s="14">
        <f t="shared" si="13"/>
        <v>1</v>
      </c>
      <c r="D394" s="14">
        <f t="shared" si="12"/>
        <v>0</v>
      </c>
      <c r="E394" s="1">
        <v>106500</v>
      </c>
      <c r="G394" s="22">
        <v>748</v>
      </c>
      <c r="H394" s="23">
        <v>265979</v>
      </c>
      <c r="J394" s="22">
        <v>745</v>
      </c>
      <c r="K394" s="23">
        <v>180000</v>
      </c>
    </row>
    <row r="395" spans="1:11" x14ac:dyDescent="0.2">
      <c r="A395">
        <v>394</v>
      </c>
      <c r="B395">
        <v>7446</v>
      </c>
      <c r="C395" s="14">
        <f t="shared" si="13"/>
        <v>1</v>
      </c>
      <c r="D395" s="14">
        <f t="shared" si="12"/>
        <v>0</v>
      </c>
      <c r="E395" s="1">
        <v>100000</v>
      </c>
      <c r="G395" s="22">
        <v>749</v>
      </c>
      <c r="H395" s="23">
        <v>260400</v>
      </c>
      <c r="J395" s="22">
        <v>746</v>
      </c>
      <c r="K395" s="23">
        <v>299800</v>
      </c>
    </row>
    <row r="396" spans="1:11" x14ac:dyDescent="0.2">
      <c r="A396">
        <v>395</v>
      </c>
      <c r="B396">
        <v>10134</v>
      </c>
      <c r="C396" s="14">
        <f t="shared" si="13"/>
        <v>1</v>
      </c>
      <c r="D396" s="14">
        <f t="shared" si="12"/>
        <v>1</v>
      </c>
      <c r="E396" s="1">
        <v>109000</v>
      </c>
      <c r="G396" s="22">
        <v>754</v>
      </c>
      <c r="H396" s="23">
        <v>275500</v>
      </c>
      <c r="J396" s="22">
        <v>747</v>
      </c>
      <c r="K396" s="23">
        <v>236000</v>
      </c>
    </row>
    <row r="397" spans="1:11" x14ac:dyDescent="0.2">
      <c r="A397">
        <v>396</v>
      </c>
      <c r="B397">
        <v>9571</v>
      </c>
      <c r="C397" s="14">
        <f t="shared" si="13"/>
        <v>1</v>
      </c>
      <c r="D397" s="14">
        <f t="shared" si="12"/>
        <v>1</v>
      </c>
      <c r="E397" s="1">
        <v>129000</v>
      </c>
      <c r="G397" s="22">
        <v>757</v>
      </c>
      <c r="H397" s="23">
        <v>212000</v>
      </c>
      <c r="J397" s="22">
        <v>750</v>
      </c>
      <c r="K397" s="23">
        <v>98000</v>
      </c>
    </row>
    <row r="398" spans="1:11" x14ac:dyDescent="0.2">
      <c r="A398">
        <v>397</v>
      </c>
      <c r="B398">
        <v>7200</v>
      </c>
      <c r="C398" s="14">
        <f t="shared" si="13"/>
        <v>1</v>
      </c>
      <c r="D398" s="14">
        <f t="shared" si="12"/>
        <v>0</v>
      </c>
      <c r="E398" s="1">
        <v>123000</v>
      </c>
      <c r="G398" s="22">
        <v>758</v>
      </c>
      <c r="H398" s="23">
        <v>158900</v>
      </c>
      <c r="J398" s="22">
        <v>751</v>
      </c>
      <c r="K398" s="23">
        <v>96500</v>
      </c>
    </row>
    <row r="399" spans="1:11" x14ac:dyDescent="0.2">
      <c r="A399">
        <v>398</v>
      </c>
      <c r="B399">
        <v>7590</v>
      </c>
      <c r="C399" s="14">
        <f t="shared" si="13"/>
        <v>1</v>
      </c>
      <c r="D399" s="14">
        <f t="shared" si="12"/>
        <v>0</v>
      </c>
      <c r="E399" s="1">
        <v>169500</v>
      </c>
      <c r="G399" s="22">
        <v>760</v>
      </c>
      <c r="H399" s="23">
        <v>290000</v>
      </c>
      <c r="J399" s="22">
        <v>752</v>
      </c>
      <c r="K399" s="23">
        <v>162000</v>
      </c>
    </row>
    <row r="400" spans="1:11" x14ac:dyDescent="0.2">
      <c r="A400">
        <v>399</v>
      </c>
      <c r="B400">
        <v>8967</v>
      </c>
      <c r="C400" s="14">
        <f t="shared" si="13"/>
        <v>1</v>
      </c>
      <c r="D400" s="14">
        <f t="shared" si="12"/>
        <v>0</v>
      </c>
      <c r="E400" s="1">
        <v>67000</v>
      </c>
      <c r="G400" s="22">
        <v>765</v>
      </c>
      <c r="H400" s="23">
        <v>270000</v>
      </c>
      <c r="J400" s="22">
        <v>753</v>
      </c>
      <c r="K400" s="23">
        <v>217000</v>
      </c>
    </row>
    <row r="401" spans="1:11" x14ac:dyDescent="0.2">
      <c r="A401">
        <v>400</v>
      </c>
      <c r="B401">
        <v>8125</v>
      </c>
      <c r="C401" s="14">
        <f t="shared" si="13"/>
        <v>1</v>
      </c>
      <c r="D401" s="14">
        <f t="shared" si="12"/>
        <v>0</v>
      </c>
      <c r="E401" s="1">
        <v>241000</v>
      </c>
      <c r="G401" s="22">
        <v>766</v>
      </c>
      <c r="H401" s="23">
        <v>264132</v>
      </c>
      <c r="J401" s="22">
        <v>755</v>
      </c>
      <c r="K401" s="23">
        <v>156000</v>
      </c>
    </row>
    <row r="402" spans="1:11" x14ac:dyDescent="0.2">
      <c r="A402">
        <v>401</v>
      </c>
      <c r="B402">
        <v>14963</v>
      </c>
      <c r="C402" s="14">
        <f t="shared" si="13"/>
        <v>0</v>
      </c>
      <c r="D402" s="14">
        <f t="shared" si="12"/>
        <v>1</v>
      </c>
      <c r="E402" s="1">
        <v>245500</v>
      </c>
      <c r="G402" s="22">
        <v>767</v>
      </c>
      <c r="H402" s="23">
        <v>196500</v>
      </c>
      <c r="J402" s="22">
        <v>756</v>
      </c>
      <c r="K402" s="23">
        <v>172500</v>
      </c>
    </row>
    <row r="403" spans="1:11" x14ac:dyDescent="0.2">
      <c r="A403">
        <v>402</v>
      </c>
      <c r="B403">
        <v>8767</v>
      </c>
      <c r="C403" s="14">
        <f t="shared" si="13"/>
        <v>1</v>
      </c>
      <c r="D403" s="14">
        <f t="shared" si="12"/>
        <v>0</v>
      </c>
      <c r="E403" s="1">
        <v>164990</v>
      </c>
      <c r="G403" s="22">
        <v>768</v>
      </c>
      <c r="H403" s="23">
        <v>160000</v>
      </c>
      <c r="J403" s="22">
        <v>759</v>
      </c>
      <c r="K403" s="23">
        <v>179400</v>
      </c>
    </row>
    <row r="404" spans="1:11" x14ac:dyDescent="0.2">
      <c r="A404">
        <v>403</v>
      </c>
      <c r="B404">
        <v>10200</v>
      </c>
      <c r="C404" s="14">
        <f t="shared" si="13"/>
        <v>1</v>
      </c>
      <c r="D404" s="14">
        <f t="shared" si="12"/>
        <v>1</v>
      </c>
      <c r="E404" s="1">
        <v>108000</v>
      </c>
      <c r="G404" s="22">
        <v>770</v>
      </c>
      <c r="H404" s="23">
        <v>538000</v>
      </c>
      <c r="J404" s="22">
        <v>761</v>
      </c>
      <c r="K404" s="23">
        <v>127500</v>
      </c>
    </row>
    <row r="405" spans="1:11" x14ac:dyDescent="0.2">
      <c r="A405">
        <v>404</v>
      </c>
      <c r="B405">
        <v>12090</v>
      </c>
      <c r="C405" s="14">
        <f t="shared" si="13"/>
        <v>0</v>
      </c>
      <c r="D405" s="14">
        <f t="shared" si="12"/>
        <v>1</v>
      </c>
      <c r="E405" s="1">
        <v>258000</v>
      </c>
      <c r="G405" s="22">
        <v>774</v>
      </c>
      <c r="H405" s="23">
        <v>114500</v>
      </c>
      <c r="J405" s="22">
        <v>762</v>
      </c>
      <c r="K405" s="23">
        <v>100000</v>
      </c>
    </row>
    <row r="406" spans="1:11" x14ac:dyDescent="0.2">
      <c r="A406">
        <v>405</v>
      </c>
      <c r="B406">
        <v>10364</v>
      </c>
      <c r="C406" s="14">
        <f t="shared" si="13"/>
        <v>0</v>
      </c>
      <c r="D406" s="14">
        <f t="shared" si="12"/>
        <v>1</v>
      </c>
      <c r="E406" s="1">
        <v>168000</v>
      </c>
      <c r="G406" s="22">
        <v>775</v>
      </c>
      <c r="H406" s="23">
        <v>395000</v>
      </c>
      <c r="J406" s="22">
        <v>763</v>
      </c>
      <c r="K406" s="23">
        <v>215200</v>
      </c>
    </row>
    <row r="407" spans="1:11" x14ac:dyDescent="0.2">
      <c r="A407">
        <v>406</v>
      </c>
      <c r="B407">
        <v>9991</v>
      </c>
      <c r="C407" s="14">
        <f t="shared" si="13"/>
        <v>1</v>
      </c>
      <c r="D407" s="14">
        <f t="shared" si="12"/>
        <v>1</v>
      </c>
      <c r="E407" s="1">
        <v>150000</v>
      </c>
      <c r="G407" s="22">
        <v>777</v>
      </c>
      <c r="H407" s="23">
        <v>221500</v>
      </c>
      <c r="J407" s="22">
        <v>764</v>
      </c>
      <c r="K407" s="23">
        <v>337000</v>
      </c>
    </row>
    <row r="408" spans="1:11" x14ac:dyDescent="0.2">
      <c r="A408">
        <v>407</v>
      </c>
      <c r="B408">
        <v>10480</v>
      </c>
      <c r="C408" s="14">
        <f t="shared" si="13"/>
        <v>0</v>
      </c>
      <c r="D408" s="14">
        <f t="shared" si="12"/>
        <v>1</v>
      </c>
      <c r="E408" s="1">
        <v>115000</v>
      </c>
      <c r="G408" s="22">
        <v>778</v>
      </c>
      <c r="H408" s="23">
        <v>142500</v>
      </c>
      <c r="J408" s="22">
        <v>769</v>
      </c>
      <c r="K408" s="23">
        <v>216837</v>
      </c>
    </row>
    <row r="409" spans="1:11" x14ac:dyDescent="0.2">
      <c r="A409">
        <v>408</v>
      </c>
      <c r="B409">
        <v>15576</v>
      </c>
      <c r="C409" s="14">
        <f t="shared" si="13"/>
        <v>0</v>
      </c>
      <c r="D409" s="14">
        <f t="shared" si="12"/>
        <v>1</v>
      </c>
      <c r="E409" s="1">
        <v>177000</v>
      </c>
      <c r="G409" s="22">
        <v>780</v>
      </c>
      <c r="H409" s="23">
        <v>135000</v>
      </c>
      <c r="J409" s="22">
        <v>771</v>
      </c>
      <c r="K409" s="23">
        <v>134900</v>
      </c>
    </row>
    <row r="410" spans="1:11" x14ac:dyDescent="0.2">
      <c r="A410">
        <v>409</v>
      </c>
      <c r="B410">
        <v>14154</v>
      </c>
      <c r="C410" s="14">
        <f t="shared" si="13"/>
        <v>0</v>
      </c>
      <c r="D410" s="14">
        <f t="shared" si="12"/>
        <v>1</v>
      </c>
      <c r="E410" s="1">
        <v>280000</v>
      </c>
      <c r="G410" s="22">
        <v>783</v>
      </c>
      <c r="H410" s="23">
        <v>187100</v>
      </c>
      <c r="J410" s="22">
        <v>772</v>
      </c>
      <c r="K410" s="23">
        <v>102000</v>
      </c>
    </row>
    <row r="411" spans="1:11" x14ac:dyDescent="0.2">
      <c r="A411">
        <v>410</v>
      </c>
      <c r="B411">
        <v>10800</v>
      </c>
      <c r="C411" s="14">
        <f t="shared" si="13"/>
        <v>0</v>
      </c>
      <c r="D411" s="14">
        <f t="shared" si="12"/>
        <v>1</v>
      </c>
      <c r="E411" s="1">
        <v>339750</v>
      </c>
      <c r="G411" s="22">
        <v>786</v>
      </c>
      <c r="H411" s="23">
        <v>161500</v>
      </c>
      <c r="J411" s="22">
        <v>773</v>
      </c>
      <c r="K411" s="23">
        <v>107000</v>
      </c>
    </row>
    <row r="412" spans="1:11" x14ac:dyDescent="0.2">
      <c r="A412">
        <v>411</v>
      </c>
      <c r="B412">
        <v>9571</v>
      </c>
      <c r="C412" s="14">
        <f t="shared" si="13"/>
        <v>1</v>
      </c>
      <c r="D412" s="14">
        <f t="shared" si="12"/>
        <v>1</v>
      </c>
      <c r="E412" s="1">
        <v>60000</v>
      </c>
      <c r="G412" s="22">
        <v>787</v>
      </c>
      <c r="H412" s="23">
        <v>139000</v>
      </c>
      <c r="J412" s="22">
        <v>776</v>
      </c>
      <c r="K412" s="23">
        <v>162000</v>
      </c>
    </row>
    <row r="413" spans="1:11" x14ac:dyDescent="0.2">
      <c r="A413">
        <v>412</v>
      </c>
      <c r="B413">
        <v>34650</v>
      </c>
      <c r="C413" s="14">
        <f t="shared" si="13"/>
        <v>0</v>
      </c>
      <c r="D413" s="14">
        <f t="shared" si="12"/>
        <v>1</v>
      </c>
      <c r="E413" s="1">
        <v>145000</v>
      </c>
      <c r="G413" s="22">
        <v>788</v>
      </c>
      <c r="H413" s="23">
        <v>233000</v>
      </c>
      <c r="J413" s="22">
        <v>779</v>
      </c>
      <c r="K413" s="23">
        <v>144000</v>
      </c>
    </row>
    <row r="414" spans="1:11" x14ac:dyDescent="0.2">
      <c r="A414">
        <v>413</v>
      </c>
      <c r="B414">
        <v>4403</v>
      </c>
      <c r="C414" s="14">
        <f t="shared" si="13"/>
        <v>1</v>
      </c>
      <c r="D414" s="14">
        <f t="shared" si="12"/>
        <v>0</v>
      </c>
      <c r="E414" s="1">
        <v>222000</v>
      </c>
      <c r="G414" s="22">
        <v>790</v>
      </c>
      <c r="H414" s="23">
        <v>187500</v>
      </c>
      <c r="J414" s="22">
        <v>781</v>
      </c>
      <c r="K414" s="23">
        <v>176000</v>
      </c>
    </row>
    <row r="415" spans="1:11" x14ac:dyDescent="0.2">
      <c r="A415">
        <v>414</v>
      </c>
      <c r="B415">
        <v>8960</v>
      </c>
      <c r="C415" s="14">
        <f t="shared" si="13"/>
        <v>1</v>
      </c>
      <c r="D415" s="14">
        <f t="shared" si="12"/>
        <v>0</v>
      </c>
      <c r="E415" s="1">
        <v>115000</v>
      </c>
      <c r="G415" s="22">
        <v>792</v>
      </c>
      <c r="H415" s="23">
        <v>146800</v>
      </c>
      <c r="J415" s="22">
        <v>782</v>
      </c>
      <c r="K415" s="23">
        <v>175900</v>
      </c>
    </row>
    <row r="416" spans="1:11" x14ac:dyDescent="0.2">
      <c r="A416">
        <v>415</v>
      </c>
      <c r="B416">
        <v>11228</v>
      </c>
      <c r="C416" s="14">
        <f t="shared" si="13"/>
        <v>0</v>
      </c>
      <c r="D416" s="14">
        <f t="shared" si="12"/>
        <v>1</v>
      </c>
      <c r="E416" s="1">
        <v>228000</v>
      </c>
      <c r="G416" s="22">
        <v>793</v>
      </c>
      <c r="H416" s="23">
        <v>269790</v>
      </c>
      <c r="J416" s="22">
        <v>784</v>
      </c>
      <c r="K416" s="23">
        <v>165500</v>
      </c>
    </row>
    <row r="417" spans="1:11" x14ac:dyDescent="0.2">
      <c r="A417">
        <v>416</v>
      </c>
      <c r="B417">
        <v>8899</v>
      </c>
      <c r="C417" s="14">
        <f t="shared" si="13"/>
        <v>1</v>
      </c>
      <c r="D417" s="14">
        <f t="shared" si="12"/>
        <v>0</v>
      </c>
      <c r="E417" s="1">
        <v>181134</v>
      </c>
      <c r="G417" s="22">
        <v>795</v>
      </c>
      <c r="H417" s="23">
        <v>194500</v>
      </c>
      <c r="J417" s="22">
        <v>785</v>
      </c>
      <c r="K417" s="23">
        <v>128000</v>
      </c>
    </row>
    <row r="418" spans="1:11" x14ac:dyDescent="0.2">
      <c r="A418">
        <v>417</v>
      </c>
      <c r="B418">
        <v>7844</v>
      </c>
      <c r="C418" s="14">
        <f t="shared" si="13"/>
        <v>1</v>
      </c>
      <c r="D418" s="14">
        <f t="shared" si="12"/>
        <v>0</v>
      </c>
      <c r="E418" s="1">
        <v>149500</v>
      </c>
      <c r="G418" s="22">
        <v>799</v>
      </c>
      <c r="H418" s="23">
        <v>485000</v>
      </c>
      <c r="J418" s="22">
        <v>789</v>
      </c>
      <c r="K418" s="23">
        <v>107900</v>
      </c>
    </row>
    <row r="419" spans="1:11" x14ac:dyDescent="0.2">
      <c r="A419">
        <v>418</v>
      </c>
      <c r="B419">
        <v>22420</v>
      </c>
      <c r="C419" s="14">
        <f t="shared" si="13"/>
        <v>0</v>
      </c>
      <c r="D419" s="14">
        <f t="shared" si="12"/>
        <v>1</v>
      </c>
      <c r="E419" s="1">
        <v>239000</v>
      </c>
      <c r="G419" s="22">
        <v>801</v>
      </c>
      <c r="H419" s="23">
        <v>200000</v>
      </c>
      <c r="J419" s="22">
        <v>791</v>
      </c>
      <c r="K419" s="23">
        <v>160200</v>
      </c>
    </row>
    <row r="420" spans="1:11" x14ac:dyDescent="0.2">
      <c r="A420">
        <v>419</v>
      </c>
      <c r="B420">
        <v>8160</v>
      </c>
      <c r="C420" s="14">
        <f t="shared" si="13"/>
        <v>1</v>
      </c>
      <c r="D420" s="14">
        <f t="shared" si="12"/>
        <v>0</v>
      </c>
      <c r="E420" s="1">
        <v>126000</v>
      </c>
      <c r="G420" s="22">
        <v>804</v>
      </c>
      <c r="H420" s="23">
        <v>582933</v>
      </c>
      <c r="J420" s="22">
        <v>794</v>
      </c>
      <c r="K420" s="23">
        <v>225000</v>
      </c>
    </row>
    <row r="421" spans="1:11" x14ac:dyDescent="0.2">
      <c r="A421">
        <v>420</v>
      </c>
      <c r="B421">
        <v>8450</v>
      </c>
      <c r="C421" s="14">
        <f t="shared" si="13"/>
        <v>1</v>
      </c>
      <c r="D421" s="14">
        <f t="shared" si="12"/>
        <v>0</v>
      </c>
      <c r="E421" s="1">
        <v>142000</v>
      </c>
      <c r="G421" s="22">
        <v>806</v>
      </c>
      <c r="H421" s="23">
        <v>227680</v>
      </c>
      <c r="J421" s="22">
        <v>796</v>
      </c>
      <c r="K421" s="23">
        <v>171000</v>
      </c>
    </row>
    <row r="422" spans="1:11" x14ac:dyDescent="0.2">
      <c r="A422">
        <v>421</v>
      </c>
      <c r="B422">
        <v>7060</v>
      </c>
      <c r="C422" s="14">
        <f t="shared" si="13"/>
        <v>1</v>
      </c>
      <c r="D422" s="14">
        <f t="shared" si="12"/>
        <v>0</v>
      </c>
      <c r="E422" s="1">
        <v>206300</v>
      </c>
      <c r="G422" s="22">
        <v>807</v>
      </c>
      <c r="H422" s="23">
        <v>135500</v>
      </c>
      <c r="J422" s="22">
        <v>797</v>
      </c>
      <c r="K422" s="23">
        <v>143500</v>
      </c>
    </row>
    <row r="423" spans="1:11" x14ac:dyDescent="0.2">
      <c r="A423">
        <v>422</v>
      </c>
      <c r="B423">
        <v>16635</v>
      </c>
      <c r="C423" s="14">
        <f t="shared" si="13"/>
        <v>0</v>
      </c>
      <c r="D423" s="14">
        <f t="shared" si="12"/>
        <v>1</v>
      </c>
      <c r="E423" s="1">
        <v>215000</v>
      </c>
      <c r="G423" s="22">
        <v>808</v>
      </c>
      <c r="H423" s="23">
        <v>223500</v>
      </c>
      <c r="J423" s="22">
        <v>798</v>
      </c>
      <c r="K423" s="23">
        <v>110000</v>
      </c>
    </row>
    <row r="424" spans="1:11" x14ac:dyDescent="0.2">
      <c r="A424">
        <v>423</v>
      </c>
      <c r="B424">
        <v>21750</v>
      </c>
      <c r="C424" s="14">
        <f t="shared" si="13"/>
        <v>0</v>
      </c>
      <c r="D424" s="14">
        <f t="shared" si="12"/>
        <v>1</v>
      </c>
      <c r="E424" s="1">
        <v>113000</v>
      </c>
      <c r="G424" s="22">
        <v>809</v>
      </c>
      <c r="H424" s="23">
        <v>159950</v>
      </c>
      <c r="J424" s="22">
        <v>800</v>
      </c>
      <c r="K424" s="23">
        <v>175000</v>
      </c>
    </row>
    <row r="425" spans="1:11" x14ac:dyDescent="0.2">
      <c r="A425">
        <v>424</v>
      </c>
      <c r="B425">
        <v>9200</v>
      </c>
      <c r="C425" s="14">
        <f t="shared" si="13"/>
        <v>1</v>
      </c>
      <c r="D425" s="14">
        <f t="shared" si="12"/>
        <v>0</v>
      </c>
      <c r="E425" s="1">
        <v>315000</v>
      </c>
      <c r="G425" s="22">
        <v>811</v>
      </c>
      <c r="H425" s="23">
        <v>181000</v>
      </c>
      <c r="J425" s="22">
        <v>802</v>
      </c>
      <c r="K425" s="23">
        <v>109900</v>
      </c>
    </row>
    <row r="426" spans="1:11" x14ac:dyDescent="0.2">
      <c r="A426">
        <v>425</v>
      </c>
      <c r="B426">
        <v>9000</v>
      </c>
      <c r="C426" s="14">
        <f t="shared" si="13"/>
        <v>1</v>
      </c>
      <c r="D426" s="14">
        <f t="shared" si="12"/>
        <v>0</v>
      </c>
      <c r="E426" s="1">
        <v>139000</v>
      </c>
      <c r="G426" s="22">
        <v>814</v>
      </c>
      <c r="H426" s="23">
        <v>157900</v>
      </c>
      <c r="J426" s="22">
        <v>803</v>
      </c>
      <c r="K426" s="23">
        <v>189000</v>
      </c>
    </row>
    <row r="427" spans="1:11" x14ac:dyDescent="0.2">
      <c r="A427">
        <v>426</v>
      </c>
      <c r="B427">
        <v>3378</v>
      </c>
      <c r="C427" s="14">
        <f t="shared" si="13"/>
        <v>1</v>
      </c>
      <c r="D427" s="14">
        <f t="shared" si="12"/>
        <v>0</v>
      </c>
      <c r="E427" s="1">
        <v>135000</v>
      </c>
      <c r="G427" s="22">
        <v>816</v>
      </c>
      <c r="H427" s="23">
        <v>224900</v>
      </c>
      <c r="J427" s="22">
        <v>805</v>
      </c>
      <c r="K427" s="23">
        <v>118000</v>
      </c>
    </row>
    <row r="428" spans="1:11" x14ac:dyDescent="0.2">
      <c r="A428">
        <v>427</v>
      </c>
      <c r="B428">
        <v>12800</v>
      </c>
      <c r="C428" s="14">
        <f t="shared" si="13"/>
        <v>0</v>
      </c>
      <c r="D428" s="14">
        <f t="shared" si="12"/>
        <v>1</v>
      </c>
      <c r="E428" s="1">
        <v>275000</v>
      </c>
      <c r="G428" s="22">
        <v>817</v>
      </c>
      <c r="H428" s="23">
        <v>137000</v>
      </c>
      <c r="J428" s="22">
        <v>810</v>
      </c>
      <c r="K428" s="23">
        <v>106000</v>
      </c>
    </row>
    <row r="429" spans="1:11" x14ac:dyDescent="0.2">
      <c r="A429">
        <v>428</v>
      </c>
      <c r="B429">
        <v>8593</v>
      </c>
      <c r="C429" s="14">
        <f t="shared" si="13"/>
        <v>1</v>
      </c>
      <c r="D429" s="14">
        <f t="shared" si="12"/>
        <v>0</v>
      </c>
      <c r="E429" s="1">
        <v>109008</v>
      </c>
      <c r="G429" s="22">
        <v>818</v>
      </c>
      <c r="H429" s="23">
        <v>271000</v>
      </c>
      <c r="J429" s="22">
        <v>812</v>
      </c>
      <c r="K429" s="23">
        <v>144500</v>
      </c>
    </row>
    <row r="430" spans="1:11" x14ac:dyDescent="0.2">
      <c r="A430">
        <v>429</v>
      </c>
      <c r="B430">
        <v>6762</v>
      </c>
      <c r="C430" s="14">
        <f t="shared" si="13"/>
        <v>1</v>
      </c>
      <c r="D430" s="14">
        <f t="shared" si="12"/>
        <v>0</v>
      </c>
      <c r="E430" s="1">
        <v>195400</v>
      </c>
      <c r="G430" s="22">
        <v>823</v>
      </c>
      <c r="H430" s="23">
        <v>225000</v>
      </c>
      <c r="J430" s="22">
        <v>813</v>
      </c>
      <c r="K430" s="23">
        <v>55993</v>
      </c>
    </row>
    <row r="431" spans="1:11" x14ac:dyDescent="0.2">
      <c r="A431">
        <v>430</v>
      </c>
      <c r="B431">
        <v>11457</v>
      </c>
      <c r="C431" s="14">
        <f t="shared" si="13"/>
        <v>0</v>
      </c>
      <c r="D431" s="14">
        <f t="shared" si="12"/>
        <v>1</v>
      </c>
      <c r="E431" s="1">
        <v>175000</v>
      </c>
      <c r="G431" s="22">
        <v>824</v>
      </c>
      <c r="H431" s="23">
        <v>139500</v>
      </c>
      <c r="J431" s="22">
        <v>815</v>
      </c>
      <c r="K431" s="23">
        <v>116000</v>
      </c>
    </row>
    <row r="432" spans="1:11" x14ac:dyDescent="0.2">
      <c r="A432">
        <v>431</v>
      </c>
      <c r="B432">
        <v>1680</v>
      </c>
      <c r="C432" s="14">
        <f t="shared" si="13"/>
        <v>1</v>
      </c>
      <c r="D432" s="14">
        <f t="shared" si="12"/>
        <v>0</v>
      </c>
      <c r="E432" s="1">
        <v>85400</v>
      </c>
      <c r="G432" s="22">
        <v>825</v>
      </c>
      <c r="H432" s="23">
        <v>232600</v>
      </c>
      <c r="J432" s="22">
        <v>819</v>
      </c>
      <c r="K432" s="23">
        <v>155000</v>
      </c>
    </row>
    <row r="433" spans="1:11" x14ac:dyDescent="0.2">
      <c r="A433">
        <v>432</v>
      </c>
      <c r="B433">
        <v>5586</v>
      </c>
      <c r="C433" s="14">
        <f t="shared" si="13"/>
        <v>1</v>
      </c>
      <c r="D433" s="14">
        <f t="shared" si="12"/>
        <v>0</v>
      </c>
      <c r="E433" s="1">
        <v>79900</v>
      </c>
      <c r="G433" s="22">
        <v>826</v>
      </c>
      <c r="H433" s="23">
        <v>385000</v>
      </c>
      <c r="J433" s="22">
        <v>820</v>
      </c>
      <c r="K433" s="23">
        <v>224000</v>
      </c>
    </row>
    <row r="434" spans="1:11" x14ac:dyDescent="0.2">
      <c r="A434">
        <v>433</v>
      </c>
      <c r="B434">
        <v>1920</v>
      </c>
      <c r="C434" s="14">
        <f t="shared" si="13"/>
        <v>1</v>
      </c>
      <c r="D434" s="14">
        <f t="shared" si="12"/>
        <v>0</v>
      </c>
      <c r="E434" s="1">
        <v>122500</v>
      </c>
      <c r="G434" s="22">
        <v>829</v>
      </c>
      <c r="H434" s="23">
        <v>185000</v>
      </c>
      <c r="J434" s="22">
        <v>821</v>
      </c>
      <c r="K434" s="23">
        <v>183000</v>
      </c>
    </row>
    <row r="435" spans="1:11" x14ac:dyDescent="0.2">
      <c r="A435">
        <v>434</v>
      </c>
      <c r="B435">
        <v>10839</v>
      </c>
      <c r="C435" s="14">
        <f t="shared" si="13"/>
        <v>0</v>
      </c>
      <c r="D435" s="14">
        <f t="shared" si="12"/>
        <v>1</v>
      </c>
      <c r="E435" s="1">
        <v>181000</v>
      </c>
      <c r="G435" s="22">
        <v>831</v>
      </c>
      <c r="H435" s="23">
        <v>166000</v>
      </c>
      <c r="J435" s="22">
        <v>822</v>
      </c>
      <c r="K435" s="23">
        <v>93000</v>
      </c>
    </row>
    <row r="436" spans="1:11" x14ac:dyDescent="0.2">
      <c r="A436">
        <v>435</v>
      </c>
      <c r="B436">
        <v>1890</v>
      </c>
      <c r="C436" s="14">
        <f t="shared" si="13"/>
        <v>1</v>
      </c>
      <c r="D436" s="14">
        <f t="shared" si="12"/>
        <v>0</v>
      </c>
      <c r="E436" s="1">
        <v>81000</v>
      </c>
      <c r="G436" s="22">
        <v>833</v>
      </c>
      <c r="H436" s="23">
        <v>237000</v>
      </c>
      <c r="J436" s="22">
        <v>827</v>
      </c>
      <c r="K436" s="23">
        <v>109500</v>
      </c>
    </row>
    <row r="437" spans="1:11" x14ac:dyDescent="0.2">
      <c r="A437">
        <v>436</v>
      </c>
      <c r="B437">
        <v>10667</v>
      </c>
      <c r="C437" s="14">
        <f t="shared" si="13"/>
        <v>0</v>
      </c>
      <c r="D437" s="14">
        <f t="shared" si="12"/>
        <v>1</v>
      </c>
      <c r="E437" s="1">
        <v>212000</v>
      </c>
      <c r="G437" s="22">
        <v>834</v>
      </c>
      <c r="H437" s="23">
        <v>167000</v>
      </c>
      <c r="J437" s="22">
        <v>828</v>
      </c>
      <c r="K437" s="23">
        <v>189000</v>
      </c>
    </row>
    <row r="438" spans="1:11" x14ac:dyDescent="0.2">
      <c r="A438">
        <v>437</v>
      </c>
      <c r="B438">
        <v>4400</v>
      </c>
      <c r="C438" s="14">
        <f t="shared" si="13"/>
        <v>1</v>
      </c>
      <c r="D438" s="14">
        <f t="shared" si="12"/>
        <v>0</v>
      </c>
      <c r="E438" s="1">
        <v>116000</v>
      </c>
      <c r="G438" s="22">
        <v>836</v>
      </c>
      <c r="H438" s="23">
        <v>128000</v>
      </c>
      <c r="J438" s="22">
        <v>830</v>
      </c>
      <c r="K438" s="23">
        <v>147400</v>
      </c>
    </row>
    <row r="439" spans="1:11" x14ac:dyDescent="0.2">
      <c r="A439">
        <v>438</v>
      </c>
      <c r="B439">
        <v>6000</v>
      </c>
      <c r="C439" s="14">
        <f t="shared" si="13"/>
        <v>1</v>
      </c>
      <c r="D439" s="14">
        <f t="shared" si="12"/>
        <v>0</v>
      </c>
      <c r="E439" s="1">
        <v>119000</v>
      </c>
      <c r="G439" s="22">
        <v>839</v>
      </c>
      <c r="H439" s="23">
        <v>144000</v>
      </c>
      <c r="J439" s="22">
        <v>832</v>
      </c>
      <c r="K439" s="23">
        <v>151000</v>
      </c>
    </row>
    <row r="440" spans="1:11" x14ac:dyDescent="0.2">
      <c r="A440">
        <v>439</v>
      </c>
      <c r="B440">
        <v>4280</v>
      </c>
      <c r="C440" s="14">
        <f t="shared" si="13"/>
        <v>1</v>
      </c>
      <c r="D440" s="14">
        <f t="shared" si="12"/>
        <v>0</v>
      </c>
      <c r="E440" s="1">
        <v>90350</v>
      </c>
      <c r="G440" s="22">
        <v>840</v>
      </c>
      <c r="H440" s="23">
        <v>130500</v>
      </c>
      <c r="J440" s="22">
        <v>835</v>
      </c>
      <c r="K440" s="23">
        <v>139950</v>
      </c>
    </row>
    <row r="441" spans="1:11" x14ac:dyDescent="0.2">
      <c r="A441">
        <v>440</v>
      </c>
      <c r="B441">
        <v>12354</v>
      </c>
      <c r="C441" s="14">
        <f t="shared" si="13"/>
        <v>0</v>
      </c>
      <c r="D441" s="14">
        <f t="shared" si="12"/>
        <v>1</v>
      </c>
      <c r="E441" s="1">
        <v>110000</v>
      </c>
      <c r="G441" s="22">
        <v>841</v>
      </c>
      <c r="H441" s="23">
        <v>140000</v>
      </c>
      <c r="J441" s="22">
        <v>837</v>
      </c>
      <c r="K441" s="23">
        <v>153500</v>
      </c>
    </row>
    <row r="442" spans="1:11" x14ac:dyDescent="0.2">
      <c r="A442">
        <v>441</v>
      </c>
      <c r="B442">
        <v>15431</v>
      </c>
      <c r="C442" s="14">
        <f t="shared" si="13"/>
        <v>0</v>
      </c>
      <c r="D442" s="14">
        <f t="shared" si="12"/>
        <v>1</v>
      </c>
      <c r="E442" s="1">
        <v>555000</v>
      </c>
      <c r="G442" s="22">
        <v>842</v>
      </c>
      <c r="H442" s="23">
        <v>157500</v>
      </c>
      <c r="J442" s="22">
        <v>838</v>
      </c>
      <c r="K442" s="23">
        <v>100000</v>
      </c>
    </row>
    <row r="443" spans="1:11" x14ac:dyDescent="0.2">
      <c r="A443">
        <v>442</v>
      </c>
      <c r="B443">
        <v>12108</v>
      </c>
      <c r="C443" s="14">
        <f t="shared" si="13"/>
        <v>0</v>
      </c>
      <c r="D443" s="14">
        <f t="shared" si="12"/>
        <v>1</v>
      </c>
      <c r="E443" s="1">
        <v>118000</v>
      </c>
      <c r="G443" s="22">
        <v>845</v>
      </c>
      <c r="H443" s="23">
        <v>153900</v>
      </c>
      <c r="J443" s="22">
        <v>843</v>
      </c>
      <c r="K443" s="23">
        <v>174900</v>
      </c>
    </row>
    <row r="444" spans="1:11" x14ac:dyDescent="0.2">
      <c r="A444">
        <v>443</v>
      </c>
      <c r="B444">
        <v>6240</v>
      </c>
      <c r="C444" s="14">
        <f t="shared" si="13"/>
        <v>1</v>
      </c>
      <c r="D444" s="14">
        <f t="shared" si="12"/>
        <v>0</v>
      </c>
      <c r="E444" s="1">
        <v>162900</v>
      </c>
      <c r="G444" s="22">
        <v>846</v>
      </c>
      <c r="H444" s="23">
        <v>171000</v>
      </c>
      <c r="J444" s="22">
        <v>844</v>
      </c>
      <c r="K444" s="23">
        <v>141000</v>
      </c>
    </row>
    <row r="445" spans="1:11" x14ac:dyDescent="0.2">
      <c r="A445">
        <v>444</v>
      </c>
      <c r="B445">
        <v>3922</v>
      </c>
      <c r="C445" s="14">
        <f t="shared" si="13"/>
        <v>1</v>
      </c>
      <c r="D445" s="14">
        <f t="shared" si="12"/>
        <v>0</v>
      </c>
      <c r="E445" s="1">
        <v>172500</v>
      </c>
      <c r="G445" s="22">
        <v>848</v>
      </c>
      <c r="H445" s="23">
        <v>133500</v>
      </c>
      <c r="J445" s="22">
        <v>847</v>
      </c>
      <c r="K445" s="23">
        <v>213000</v>
      </c>
    </row>
    <row r="446" spans="1:11" x14ac:dyDescent="0.2">
      <c r="A446">
        <v>445</v>
      </c>
      <c r="B446">
        <v>8750</v>
      </c>
      <c r="C446" s="14">
        <f t="shared" si="13"/>
        <v>1</v>
      </c>
      <c r="D446" s="14">
        <f t="shared" si="12"/>
        <v>0</v>
      </c>
      <c r="E446" s="1">
        <v>210000</v>
      </c>
      <c r="G446" s="22">
        <v>849</v>
      </c>
      <c r="H446" s="23">
        <v>240000</v>
      </c>
      <c r="J446" s="22">
        <v>851</v>
      </c>
      <c r="K446" s="23">
        <v>131500</v>
      </c>
    </row>
    <row r="447" spans="1:11" x14ac:dyDescent="0.2">
      <c r="A447">
        <v>446</v>
      </c>
      <c r="B447">
        <v>9855</v>
      </c>
      <c r="C447" s="14">
        <f t="shared" si="13"/>
        <v>1</v>
      </c>
      <c r="D447" s="14">
        <f t="shared" si="12"/>
        <v>1</v>
      </c>
      <c r="E447" s="1">
        <v>127500</v>
      </c>
      <c r="G447" s="22">
        <v>850</v>
      </c>
      <c r="H447" s="23">
        <v>187000</v>
      </c>
      <c r="J447" s="22">
        <v>852</v>
      </c>
      <c r="K447" s="23">
        <v>215000</v>
      </c>
    </row>
    <row r="448" spans="1:11" x14ac:dyDescent="0.2">
      <c r="A448">
        <v>447</v>
      </c>
      <c r="B448">
        <v>16492</v>
      </c>
      <c r="C448" s="14">
        <f t="shared" si="13"/>
        <v>0</v>
      </c>
      <c r="D448" s="14">
        <f t="shared" si="12"/>
        <v>1</v>
      </c>
      <c r="E448" s="1">
        <v>190000</v>
      </c>
      <c r="G448" s="22">
        <v>854</v>
      </c>
      <c r="H448" s="23">
        <v>158000</v>
      </c>
      <c r="J448" s="22">
        <v>853</v>
      </c>
      <c r="K448" s="23">
        <v>164000</v>
      </c>
    </row>
    <row r="449" spans="1:11" x14ac:dyDescent="0.2">
      <c r="A449">
        <v>448</v>
      </c>
      <c r="B449">
        <v>11214</v>
      </c>
      <c r="C449" s="14">
        <f t="shared" si="13"/>
        <v>0</v>
      </c>
      <c r="D449" s="14">
        <f t="shared" si="12"/>
        <v>1</v>
      </c>
      <c r="E449" s="1">
        <v>199900</v>
      </c>
      <c r="G449" s="22">
        <v>855</v>
      </c>
      <c r="H449" s="23">
        <v>170000</v>
      </c>
      <c r="J449" s="22">
        <v>856</v>
      </c>
      <c r="K449" s="23">
        <v>127000</v>
      </c>
    </row>
    <row r="450" spans="1:11" x14ac:dyDescent="0.2">
      <c r="A450">
        <v>449</v>
      </c>
      <c r="B450">
        <v>8600</v>
      </c>
      <c r="C450" s="14">
        <f t="shared" si="13"/>
        <v>1</v>
      </c>
      <c r="D450" s="14">
        <f t="shared" ref="D450:D513" si="14">IF(B450&gt;MEDIAN(B450:B1909),1,0)</f>
        <v>0</v>
      </c>
      <c r="E450" s="1">
        <v>119500</v>
      </c>
      <c r="G450" s="22">
        <v>857</v>
      </c>
      <c r="H450" s="23">
        <v>147000</v>
      </c>
      <c r="J450" s="22">
        <v>858</v>
      </c>
      <c r="K450" s="23">
        <v>174000</v>
      </c>
    </row>
    <row r="451" spans="1:11" x14ac:dyDescent="0.2">
      <c r="A451">
        <v>450</v>
      </c>
      <c r="B451">
        <v>6000</v>
      </c>
      <c r="C451" s="14">
        <f t="shared" ref="C451:C514" si="15">IF(B451&lt;AVERAGE(B451:B1910),1,0)</f>
        <v>1</v>
      </c>
      <c r="D451" s="14">
        <f t="shared" si="14"/>
        <v>0</v>
      </c>
      <c r="E451" s="1">
        <v>120000</v>
      </c>
      <c r="G451" s="22">
        <v>859</v>
      </c>
      <c r="H451" s="23">
        <v>152000</v>
      </c>
      <c r="J451" s="22">
        <v>861</v>
      </c>
      <c r="K451" s="23">
        <v>189950</v>
      </c>
    </row>
    <row r="452" spans="1:11" x14ac:dyDescent="0.2">
      <c r="A452">
        <v>451</v>
      </c>
      <c r="B452">
        <v>5684</v>
      </c>
      <c r="C452" s="14">
        <f t="shared" si="15"/>
        <v>1</v>
      </c>
      <c r="D452" s="14">
        <f t="shared" si="14"/>
        <v>0</v>
      </c>
      <c r="E452" s="1">
        <v>110000</v>
      </c>
      <c r="G452" s="22">
        <v>860</v>
      </c>
      <c r="H452" s="23">
        <v>250000</v>
      </c>
      <c r="J452" s="22">
        <v>864</v>
      </c>
      <c r="K452" s="23">
        <v>132500</v>
      </c>
    </row>
    <row r="453" spans="1:11" x14ac:dyDescent="0.2">
      <c r="A453">
        <v>452</v>
      </c>
      <c r="B453">
        <v>70761</v>
      </c>
      <c r="C453" s="14">
        <f t="shared" si="15"/>
        <v>0</v>
      </c>
      <c r="D453" s="14">
        <f t="shared" si="14"/>
        <v>1</v>
      </c>
      <c r="E453" s="1">
        <v>280000</v>
      </c>
      <c r="G453" s="22">
        <v>862</v>
      </c>
      <c r="H453" s="23">
        <v>131500</v>
      </c>
      <c r="J453" s="22">
        <v>865</v>
      </c>
      <c r="K453" s="23">
        <v>250580</v>
      </c>
    </row>
    <row r="454" spans="1:11" x14ac:dyDescent="0.2">
      <c r="A454">
        <v>453</v>
      </c>
      <c r="B454">
        <v>9303</v>
      </c>
      <c r="C454" s="14">
        <f t="shared" si="15"/>
        <v>1</v>
      </c>
      <c r="D454" s="14">
        <f t="shared" si="14"/>
        <v>0</v>
      </c>
      <c r="E454" s="1">
        <v>204000</v>
      </c>
      <c r="G454" s="22">
        <v>863</v>
      </c>
      <c r="H454" s="23">
        <v>152000</v>
      </c>
      <c r="J454" s="22">
        <v>866</v>
      </c>
      <c r="K454" s="23">
        <v>148500</v>
      </c>
    </row>
    <row r="455" spans="1:11" x14ac:dyDescent="0.2">
      <c r="A455">
        <v>454</v>
      </c>
      <c r="B455">
        <v>9000</v>
      </c>
      <c r="C455" s="14">
        <f t="shared" si="15"/>
        <v>1</v>
      </c>
      <c r="D455" s="14">
        <f t="shared" si="14"/>
        <v>0</v>
      </c>
      <c r="E455" s="1">
        <v>210000</v>
      </c>
      <c r="G455" s="22">
        <v>867</v>
      </c>
      <c r="H455" s="23">
        <v>248900</v>
      </c>
      <c r="J455" s="22">
        <v>868</v>
      </c>
      <c r="K455" s="23">
        <v>129000</v>
      </c>
    </row>
    <row r="456" spans="1:11" x14ac:dyDescent="0.2">
      <c r="A456">
        <v>455</v>
      </c>
      <c r="B456">
        <v>9297</v>
      </c>
      <c r="C456" s="14">
        <f t="shared" si="15"/>
        <v>1</v>
      </c>
      <c r="D456" s="14">
        <f t="shared" si="14"/>
        <v>0</v>
      </c>
      <c r="E456" s="1">
        <v>188000</v>
      </c>
      <c r="G456" s="22">
        <v>869</v>
      </c>
      <c r="H456" s="23">
        <v>169000</v>
      </c>
      <c r="J456" s="22">
        <v>871</v>
      </c>
      <c r="K456" s="23">
        <v>109500</v>
      </c>
    </row>
    <row r="457" spans="1:11" x14ac:dyDescent="0.2">
      <c r="A457">
        <v>456</v>
      </c>
      <c r="B457">
        <v>9600</v>
      </c>
      <c r="C457" s="14">
        <f t="shared" si="15"/>
        <v>1</v>
      </c>
      <c r="D457" s="14">
        <f t="shared" si="14"/>
        <v>1</v>
      </c>
      <c r="E457" s="1">
        <v>175500</v>
      </c>
      <c r="G457" s="22">
        <v>870</v>
      </c>
      <c r="H457" s="23">
        <v>236000</v>
      </c>
      <c r="J457" s="22">
        <v>872</v>
      </c>
      <c r="K457" s="23">
        <v>200500</v>
      </c>
    </row>
    <row r="458" spans="1:11" x14ac:dyDescent="0.2">
      <c r="A458">
        <v>457</v>
      </c>
      <c r="B458">
        <v>4571</v>
      </c>
      <c r="C458" s="14">
        <f t="shared" si="15"/>
        <v>1</v>
      </c>
      <c r="D458" s="14">
        <f t="shared" si="14"/>
        <v>0</v>
      </c>
      <c r="E458" s="1">
        <v>98000</v>
      </c>
      <c r="G458" s="22">
        <v>874</v>
      </c>
      <c r="H458" s="23">
        <v>133000</v>
      </c>
      <c r="J458" s="22">
        <v>873</v>
      </c>
      <c r="K458" s="23">
        <v>116000</v>
      </c>
    </row>
    <row r="459" spans="1:11" x14ac:dyDescent="0.2">
      <c r="A459">
        <v>458</v>
      </c>
      <c r="B459">
        <v>53227</v>
      </c>
      <c r="C459" s="14">
        <f t="shared" si="15"/>
        <v>0</v>
      </c>
      <c r="D459" s="14">
        <f t="shared" si="14"/>
        <v>1</v>
      </c>
      <c r="E459" s="1">
        <v>256000</v>
      </c>
      <c r="G459" s="22">
        <v>877</v>
      </c>
      <c r="H459" s="23">
        <v>132250</v>
      </c>
      <c r="J459" s="22">
        <v>875</v>
      </c>
      <c r="K459" s="23">
        <v>66500</v>
      </c>
    </row>
    <row r="460" spans="1:11" x14ac:dyDescent="0.2">
      <c r="A460">
        <v>459</v>
      </c>
      <c r="B460">
        <v>5100</v>
      </c>
      <c r="C460" s="14">
        <f t="shared" si="15"/>
        <v>1</v>
      </c>
      <c r="D460" s="14">
        <f t="shared" si="14"/>
        <v>0</v>
      </c>
      <c r="E460" s="1">
        <v>161000</v>
      </c>
      <c r="G460" s="22">
        <v>879</v>
      </c>
      <c r="H460" s="23">
        <v>148000</v>
      </c>
      <c r="J460" s="22">
        <v>876</v>
      </c>
      <c r="K460" s="23">
        <v>303477</v>
      </c>
    </row>
    <row r="461" spans="1:11" x14ac:dyDescent="0.2">
      <c r="A461">
        <v>460</v>
      </c>
      <c r="B461">
        <v>7015</v>
      </c>
      <c r="C461" s="14">
        <f t="shared" si="15"/>
        <v>1</v>
      </c>
      <c r="D461" s="14">
        <f t="shared" si="14"/>
        <v>0</v>
      </c>
      <c r="E461" s="1">
        <v>110000</v>
      </c>
      <c r="G461" s="22">
        <v>882</v>
      </c>
      <c r="H461" s="23">
        <v>187500</v>
      </c>
      <c r="J461" s="22">
        <v>878</v>
      </c>
      <c r="K461" s="23">
        <v>350000</v>
      </c>
    </row>
    <row r="462" spans="1:11" x14ac:dyDescent="0.2">
      <c r="A462">
        <v>461</v>
      </c>
      <c r="B462">
        <v>8004</v>
      </c>
      <c r="C462" s="14">
        <f t="shared" si="15"/>
        <v>1</v>
      </c>
      <c r="D462" s="14">
        <f t="shared" si="14"/>
        <v>0</v>
      </c>
      <c r="E462" s="1">
        <v>263435</v>
      </c>
      <c r="G462" s="22">
        <v>883</v>
      </c>
      <c r="H462" s="23">
        <v>178000</v>
      </c>
      <c r="J462" s="22">
        <v>880</v>
      </c>
      <c r="K462" s="23">
        <v>136500</v>
      </c>
    </row>
    <row r="463" spans="1:11" x14ac:dyDescent="0.2">
      <c r="A463">
        <v>462</v>
      </c>
      <c r="B463">
        <v>7200</v>
      </c>
      <c r="C463" s="14">
        <f t="shared" si="15"/>
        <v>1</v>
      </c>
      <c r="D463" s="14">
        <f t="shared" si="14"/>
        <v>0</v>
      </c>
      <c r="E463" s="1">
        <v>155000</v>
      </c>
      <c r="G463" s="22">
        <v>888</v>
      </c>
      <c r="H463" s="23">
        <v>135500</v>
      </c>
      <c r="J463" s="22">
        <v>881</v>
      </c>
      <c r="K463" s="23">
        <v>157000</v>
      </c>
    </row>
    <row r="464" spans="1:11" x14ac:dyDescent="0.2">
      <c r="A464">
        <v>463</v>
      </c>
      <c r="B464">
        <v>8281</v>
      </c>
      <c r="C464" s="14">
        <f t="shared" si="15"/>
        <v>1</v>
      </c>
      <c r="D464" s="14">
        <f t="shared" si="14"/>
        <v>0</v>
      </c>
      <c r="E464" s="1">
        <v>62383</v>
      </c>
      <c r="G464" s="22">
        <v>889</v>
      </c>
      <c r="H464" s="23">
        <v>268000</v>
      </c>
      <c r="J464" s="22">
        <v>884</v>
      </c>
      <c r="K464" s="23">
        <v>118500</v>
      </c>
    </row>
    <row r="465" spans="1:11" x14ac:dyDescent="0.2">
      <c r="A465">
        <v>464</v>
      </c>
      <c r="B465">
        <v>11988</v>
      </c>
      <c r="C465" s="14">
        <f t="shared" si="15"/>
        <v>0</v>
      </c>
      <c r="D465" s="14">
        <f t="shared" si="14"/>
        <v>1</v>
      </c>
      <c r="E465" s="1">
        <v>188700</v>
      </c>
      <c r="G465" s="22">
        <v>890</v>
      </c>
      <c r="H465" s="23">
        <v>149500</v>
      </c>
      <c r="J465" s="22">
        <v>885</v>
      </c>
      <c r="K465" s="23">
        <v>100000</v>
      </c>
    </row>
    <row r="466" spans="1:11" x14ac:dyDescent="0.2">
      <c r="A466">
        <v>465</v>
      </c>
      <c r="B466">
        <v>8430</v>
      </c>
      <c r="C466" s="14">
        <f t="shared" si="15"/>
        <v>1</v>
      </c>
      <c r="D466" s="14">
        <f t="shared" si="14"/>
        <v>0</v>
      </c>
      <c r="E466" s="1">
        <v>124000</v>
      </c>
      <c r="G466" s="22">
        <v>892</v>
      </c>
      <c r="H466" s="23">
        <v>172500</v>
      </c>
      <c r="J466" s="22">
        <v>886</v>
      </c>
      <c r="K466" s="23">
        <v>328900</v>
      </c>
    </row>
    <row r="467" spans="1:11" x14ac:dyDescent="0.2">
      <c r="A467">
        <v>466</v>
      </c>
      <c r="B467">
        <v>3072</v>
      </c>
      <c r="C467" s="14">
        <f t="shared" si="15"/>
        <v>1</v>
      </c>
      <c r="D467" s="14">
        <f t="shared" si="14"/>
        <v>0</v>
      </c>
      <c r="E467" s="1">
        <v>178740</v>
      </c>
      <c r="G467" s="22">
        <v>894</v>
      </c>
      <c r="H467" s="23">
        <v>165000</v>
      </c>
      <c r="J467" s="22">
        <v>887</v>
      </c>
      <c r="K467" s="23">
        <v>145000</v>
      </c>
    </row>
    <row r="468" spans="1:11" x14ac:dyDescent="0.2">
      <c r="A468">
        <v>467</v>
      </c>
      <c r="B468">
        <v>10628</v>
      </c>
      <c r="C468" s="14">
        <f t="shared" si="15"/>
        <v>0</v>
      </c>
      <c r="D468" s="14">
        <f t="shared" si="14"/>
        <v>1</v>
      </c>
      <c r="E468" s="1">
        <v>167000</v>
      </c>
      <c r="G468" s="22">
        <v>899</v>
      </c>
      <c r="H468" s="23">
        <v>611657</v>
      </c>
      <c r="J468" s="22">
        <v>891</v>
      </c>
      <c r="K468" s="23">
        <v>122900</v>
      </c>
    </row>
    <row r="469" spans="1:11" x14ac:dyDescent="0.2">
      <c r="A469">
        <v>468</v>
      </c>
      <c r="B469">
        <v>9480</v>
      </c>
      <c r="C469" s="14">
        <f t="shared" si="15"/>
        <v>1</v>
      </c>
      <c r="D469" s="14">
        <f t="shared" si="14"/>
        <v>0</v>
      </c>
      <c r="E469" s="1">
        <v>146500</v>
      </c>
      <c r="G469" s="22">
        <v>904</v>
      </c>
      <c r="H469" s="23">
        <v>240000</v>
      </c>
      <c r="J469" s="22">
        <v>893</v>
      </c>
      <c r="K469" s="23">
        <v>154500</v>
      </c>
    </row>
    <row r="470" spans="1:11" x14ac:dyDescent="0.2">
      <c r="A470">
        <v>469</v>
      </c>
      <c r="B470">
        <v>11428</v>
      </c>
      <c r="C470" s="14">
        <f t="shared" si="15"/>
        <v>0</v>
      </c>
      <c r="D470" s="14">
        <f t="shared" si="14"/>
        <v>1</v>
      </c>
      <c r="E470" s="1">
        <v>250000</v>
      </c>
      <c r="G470" s="22">
        <v>906</v>
      </c>
      <c r="H470" s="23">
        <v>128000</v>
      </c>
      <c r="J470" s="22">
        <v>895</v>
      </c>
      <c r="K470" s="23">
        <v>118858</v>
      </c>
    </row>
    <row r="471" spans="1:11" x14ac:dyDescent="0.2">
      <c r="A471">
        <v>470</v>
      </c>
      <c r="B471">
        <v>9291</v>
      </c>
      <c r="C471" s="14">
        <f t="shared" si="15"/>
        <v>1</v>
      </c>
      <c r="D471" s="14">
        <f t="shared" si="14"/>
        <v>0</v>
      </c>
      <c r="E471" s="1">
        <v>187000</v>
      </c>
      <c r="G471" s="22">
        <v>907</v>
      </c>
      <c r="H471" s="23">
        <v>255000</v>
      </c>
      <c r="J471" s="22">
        <v>896</v>
      </c>
      <c r="K471" s="23">
        <v>140000</v>
      </c>
    </row>
    <row r="472" spans="1:11" x14ac:dyDescent="0.2">
      <c r="A472">
        <v>471</v>
      </c>
      <c r="B472">
        <v>6820</v>
      </c>
      <c r="C472" s="14">
        <f t="shared" si="15"/>
        <v>1</v>
      </c>
      <c r="D472" s="14">
        <f t="shared" si="14"/>
        <v>0</v>
      </c>
      <c r="E472" s="1">
        <v>212000</v>
      </c>
      <c r="G472" s="22">
        <v>908</v>
      </c>
      <c r="H472" s="23">
        <v>250000</v>
      </c>
      <c r="J472" s="22">
        <v>897</v>
      </c>
      <c r="K472" s="23">
        <v>106500</v>
      </c>
    </row>
    <row r="473" spans="1:11" x14ac:dyDescent="0.2">
      <c r="A473">
        <v>472</v>
      </c>
      <c r="B473">
        <v>11952</v>
      </c>
      <c r="C473" s="14">
        <f t="shared" si="15"/>
        <v>0</v>
      </c>
      <c r="D473" s="14">
        <f t="shared" si="14"/>
        <v>1</v>
      </c>
      <c r="E473" s="1">
        <v>190000</v>
      </c>
      <c r="G473" s="22">
        <v>910</v>
      </c>
      <c r="H473" s="23">
        <v>174000</v>
      </c>
      <c r="J473" s="22">
        <v>898</v>
      </c>
      <c r="K473" s="23">
        <v>142953</v>
      </c>
    </row>
    <row r="474" spans="1:11" x14ac:dyDescent="0.2">
      <c r="A474">
        <v>473</v>
      </c>
      <c r="B474">
        <v>3675</v>
      </c>
      <c r="C474" s="14">
        <f t="shared" si="15"/>
        <v>1</v>
      </c>
      <c r="D474" s="14">
        <f t="shared" si="14"/>
        <v>0</v>
      </c>
      <c r="E474" s="1">
        <v>148000</v>
      </c>
      <c r="G474" s="22">
        <v>911</v>
      </c>
      <c r="H474" s="23">
        <v>154300</v>
      </c>
      <c r="J474" s="22">
        <v>900</v>
      </c>
      <c r="K474" s="23">
        <v>135000</v>
      </c>
    </row>
    <row r="475" spans="1:11" x14ac:dyDescent="0.2">
      <c r="A475">
        <v>474</v>
      </c>
      <c r="B475">
        <v>14977</v>
      </c>
      <c r="C475" s="14">
        <f t="shared" si="15"/>
        <v>0</v>
      </c>
      <c r="D475" s="14">
        <f t="shared" si="14"/>
        <v>1</v>
      </c>
      <c r="E475" s="1">
        <v>440000</v>
      </c>
      <c r="G475" s="22">
        <v>918</v>
      </c>
      <c r="H475" s="23">
        <v>135000</v>
      </c>
      <c r="J475" s="22">
        <v>901</v>
      </c>
      <c r="K475" s="23">
        <v>110000</v>
      </c>
    </row>
    <row r="476" spans="1:11" x14ac:dyDescent="0.2">
      <c r="A476">
        <v>475</v>
      </c>
      <c r="B476">
        <v>5330</v>
      </c>
      <c r="C476" s="14">
        <f t="shared" si="15"/>
        <v>1</v>
      </c>
      <c r="D476" s="14">
        <f t="shared" si="14"/>
        <v>0</v>
      </c>
      <c r="E476" s="1">
        <v>251000</v>
      </c>
      <c r="G476" s="22">
        <v>919</v>
      </c>
      <c r="H476" s="23">
        <v>238000</v>
      </c>
      <c r="J476" s="22">
        <v>902</v>
      </c>
      <c r="K476" s="23">
        <v>153000</v>
      </c>
    </row>
    <row r="477" spans="1:11" x14ac:dyDescent="0.2">
      <c r="A477">
        <v>476</v>
      </c>
      <c r="B477">
        <v>8480</v>
      </c>
      <c r="C477" s="14">
        <f t="shared" si="15"/>
        <v>1</v>
      </c>
      <c r="D477" s="14">
        <f t="shared" si="14"/>
        <v>0</v>
      </c>
      <c r="E477" s="1">
        <v>132500</v>
      </c>
      <c r="G477" s="22">
        <v>920</v>
      </c>
      <c r="H477" s="23">
        <v>176500</v>
      </c>
      <c r="J477" s="22">
        <v>903</v>
      </c>
      <c r="K477" s="23">
        <v>180000</v>
      </c>
    </row>
    <row r="478" spans="1:11" x14ac:dyDescent="0.2">
      <c r="A478">
        <v>477</v>
      </c>
      <c r="B478">
        <v>13125</v>
      </c>
      <c r="C478" s="14">
        <f t="shared" si="15"/>
        <v>0</v>
      </c>
      <c r="D478" s="14">
        <f t="shared" si="14"/>
        <v>1</v>
      </c>
      <c r="E478" s="1">
        <v>208900</v>
      </c>
      <c r="G478" s="22">
        <v>923</v>
      </c>
      <c r="H478" s="23">
        <v>169990</v>
      </c>
      <c r="J478" s="22">
        <v>905</v>
      </c>
      <c r="K478" s="23">
        <v>125500</v>
      </c>
    </row>
    <row r="479" spans="1:11" x14ac:dyDescent="0.2">
      <c r="A479">
        <v>478</v>
      </c>
      <c r="B479">
        <v>13693</v>
      </c>
      <c r="C479" s="14">
        <f t="shared" si="15"/>
        <v>0</v>
      </c>
      <c r="D479" s="14">
        <f t="shared" si="14"/>
        <v>1</v>
      </c>
      <c r="E479" s="1">
        <v>380000</v>
      </c>
      <c r="G479" s="22">
        <v>925</v>
      </c>
      <c r="H479" s="23">
        <v>207500</v>
      </c>
      <c r="J479" s="22">
        <v>909</v>
      </c>
      <c r="K479" s="23">
        <v>131000</v>
      </c>
    </row>
    <row r="480" spans="1:11" x14ac:dyDescent="0.2">
      <c r="A480">
        <v>479</v>
      </c>
      <c r="B480">
        <v>10637</v>
      </c>
      <c r="C480" s="14">
        <f t="shared" si="15"/>
        <v>0</v>
      </c>
      <c r="D480" s="14">
        <f t="shared" si="14"/>
        <v>1</v>
      </c>
      <c r="E480" s="1">
        <v>297000</v>
      </c>
      <c r="G480" s="22">
        <v>926</v>
      </c>
      <c r="H480" s="23">
        <v>175000</v>
      </c>
      <c r="J480" s="22">
        <v>912</v>
      </c>
      <c r="K480" s="23">
        <v>143500</v>
      </c>
    </row>
    <row r="481" spans="1:11" x14ac:dyDescent="0.2">
      <c r="A481">
        <v>480</v>
      </c>
      <c r="B481">
        <v>5925</v>
      </c>
      <c r="C481" s="14">
        <f t="shared" si="15"/>
        <v>1</v>
      </c>
      <c r="D481" s="14">
        <f t="shared" si="14"/>
        <v>0</v>
      </c>
      <c r="E481" s="1">
        <v>89471</v>
      </c>
      <c r="G481" s="22">
        <v>927</v>
      </c>
      <c r="H481" s="23">
        <v>285000</v>
      </c>
      <c r="J481" s="22">
        <v>913</v>
      </c>
      <c r="K481" s="23">
        <v>88000</v>
      </c>
    </row>
    <row r="482" spans="1:11" x14ac:dyDescent="0.2">
      <c r="A482">
        <v>481</v>
      </c>
      <c r="B482">
        <v>16033</v>
      </c>
      <c r="C482" s="14">
        <f t="shared" si="15"/>
        <v>0</v>
      </c>
      <c r="D482" s="14">
        <f t="shared" si="14"/>
        <v>1</v>
      </c>
      <c r="E482" s="1">
        <v>326000</v>
      </c>
      <c r="G482" s="22">
        <v>928</v>
      </c>
      <c r="H482" s="23">
        <v>176000</v>
      </c>
      <c r="J482" s="22">
        <v>914</v>
      </c>
      <c r="K482" s="23">
        <v>145000</v>
      </c>
    </row>
    <row r="483" spans="1:11" x14ac:dyDescent="0.2">
      <c r="A483">
        <v>482</v>
      </c>
      <c r="B483">
        <v>11846</v>
      </c>
      <c r="C483" s="14">
        <f t="shared" si="15"/>
        <v>0</v>
      </c>
      <c r="D483" s="14">
        <f t="shared" si="14"/>
        <v>1</v>
      </c>
      <c r="E483" s="1">
        <v>374000</v>
      </c>
      <c r="G483" s="22">
        <v>929</v>
      </c>
      <c r="H483" s="23">
        <v>236500</v>
      </c>
      <c r="J483" s="22">
        <v>915</v>
      </c>
      <c r="K483" s="23">
        <v>173733</v>
      </c>
    </row>
    <row r="484" spans="1:11" x14ac:dyDescent="0.2">
      <c r="A484">
        <v>483</v>
      </c>
      <c r="B484">
        <v>2500</v>
      </c>
      <c r="C484" s="14">
        <f t="shared" si="15"/>
        <v>1</v>
      </c>
      <c r="D484" s="14">
        <f t="shared" si="14"/>
        <v>0</v>
      </c>
      <c r="E484" s="1">
        <v>155000</v>
      </c>
      <c r="G484" s="22">
        <v>930</v>
      </c>
      <c r="H484" s="23">
        <v>222000</v>
      </c>
      <c r="J484" s="22">
        <v>916</v>
      </c>
      <c r="K484" s="23">
        <v>75000</v>
      </c>
    </row>
    <row r="485" spans="1:11" x14ac:dyDescent="0.2">
      <c r="A485">
        <v>484</v>
      </c>
      <c r="B485">
        <v>4500</v>
      </c>
      <c r="C485" s="14">
        <f t="shared" si="15"/>
        <v>1</v>
      </c>
      <c r="D485" s="14">
        <f t="shared" si="14"/>
        <v>0</v>
      </c>
      <c r="E485" s="1">
        <v>164000</v>
      </c>
      <c r="G485" s="22">
        <v>933</v>
      </c>
      <c r="H485" s="23">
        <v>320000</v>
      </c>
      <c r="J485" s="22">
        <v>917</v>
      </c>
      <c r="K485" s="23">
        <v>35311</v>
      </c>
    </row>
    <row r="486" spans="1:11" x14ac:dyDescent="0.2">
      <c r="A486">
        <v>485</v>
      </c>
      <c r="B486">
        <v>7758</v>
      </c>
      <c r="C486" s="14">
        <f t="shared" si="15"/>
        <v>1</v>
      </c>
      <c r="D486" s="14">
        <f t="shared" si="14"/>
        <v>0</v>
      </c>
      <c r="E486" s="1">
        <v>132500</v>
      </c>
      <c r="G486" s="22">
        <v>935</v>
      </c>
      <c r="H486" s="23">
        <v>242000</v>
      </c>
      <c r="J486" s="22">
        <v>921</v>
      </c>
      <c r="K486" s="23">
        <v>201000</v>
      </c>
    </row>
    <row r="487" spans="1:11" x14ac:dyDescent="0.2">
      <c r="A487">
        <v>486</v>
      </c>
      <c r="B487">
        <v>9600</v>
      </c>
      <c r="C487" s="14">
        <f t="shared" si="15"/>
        <v>1</v>
      </c>
      <c r="D487" s="14">
        <f t="shared" si="14"/>
        <v>1</v>
      </c>
      <c r="E487" s="1">
        <v>147000</v>
      </c>
      <c r="G487" s="22">
        <v>937</v>
      </c>
      <c r="H487" s="23">
        <v>184900</v>
      </c>
      <c r="J487" s="22">
        <v>922</v>
      </c>
      <c r="K487" s="23">
        <v>145900</v>
      </c>
    </row>
    <row r="488" spans="1:11" x14ac:dyDescent="0.2">
      <c r="A488">
        <v>487</v>
      </c>
      <c r="B488">
        <v>10289</v>
      </c>
      <c r="C488" s="14">
        <f t="shared" si="15"/>
        <v>0</v>
      </c>
      <c r="D488" s="14">
        <f t="shared" si="14"/>
        <v>1</v>
      </c>
      <c r="E488" s="1">
        <v>156000</v>
      </c>
      <c r="G488" s="22">
        <v>938</v>
      </c>
      <c r="H488" s="23">
        <v>253000</v>
      </c>
      <c r="J488" s="22">
        <v>924</v>
      </c>
      <c r="K488" s="23">
        <v>193000</v>
      </c>
    </row>
    <row r="489" spans="1:11" x14ac:dyDescent="0.2">
      <c r="A489">
        <v>488</v>
      </c>
      <c r="B489">
        <v>12243</v>
      </c>
      <c r="C489" s="14">
        <f t="shared" si="15"/>
        <v>0</v>
      </c>
      <c r="D489" s="14">
        <f t="shared" si="14"/>
        <v>1</v>
      </c>
      <c r="E489" s="1">
        <v>175000</v>
      </c>
      <c r="G489" s="22">
        <v>940</v>
      </c>
      <c r="H489" s="23">
        <v>244400</v>
      </c>
      <c r="J489" s="22">
        <v>931</v>
      </c>
      <c r="K489" s="23">
        <v>201000</v>
      </c>
    </row>
    <row r="490" spans="1:11" x14ac:dyDescent="0.2">
      <c r="A490">
        <v>489</v>
      </c>
      <c r="B490">
        <v>10800</v>
      </c>
      <c r="C490" s="14">
        <f t="shared" si="15"/>
        <v>0</v>
      </c>
      <c r="D490" s="14">
        <f t="shared" si="14"/>
        <v>1</v>
      </c>
      <c r="E490" s="1">
        <v>160000</v>
      </c>
      <c r="G490" s="22">
        <v>941</v>
      </c>
      <c r="H490" s="23">
        <v>150900</v>
      </c>
      <c r="J490" s="22">
        <v>932</v>
      </c>
      <c r="K490" s="23">
        <v>117500</v>
      </c>
    </row>
    <row r="491" spans="1:11" x14ac:dyDescent="0.2">
      <c r="A491">
        <v>490</v>
      </c>
      <c r="B491">
        <v>1526</v>
      </c>
      <c r="C491" s="14">
        <f t="shared" si="15"/>
        <v>1</v>
      </c>
      <c r="D491" s="14">
        <f t="shared" si="14"/>
        <v>0</v>
      </c>
      <c r="E491" s="1">
        <v>86000</v>
      </c>
      <c r="G491" s="22">
        <v>944</v>
      </c>
      <c r="H491" s="23">
        <v>143000</v>
      </c>
      <c r="J491" s="22">
        <v>934</v>
      </c>
      <c r="K491" s="23">
        <v>190000</v>
      </c>
    </row>
    <row r="492" spans="1:11" x14ac:dyDescent="0.2">
      <c r="A492">
        <v>491</v>
      </c>
      <c r="B492">
        <v>2665</v>
      </c>
      <c r="C492" s="14">
        <f t="shared" si="15"/>
        <v>1</v>
      </c>
      <c r="D492" s="14">
        <f t="shared" si="14"/>
        <v>0</v>
      </c>
      <c r="E492" s="1">
        <v>115000</v>
      </c>
      <c r="G492" s="22">
        <v>945</v>
      </c>
      <c r="H492" s="23">
        <v>137500</v>
      </c>
      <c r="J492" s="22">
        <v>936</v>
      </c>
      <c r="K492" s="23">
        <v>79900</v>
      </c>
    </row>
    <row r="493" spans="1:11" x14ac:dyDescent="0.2">
      <c r="A493">
        <v>492</v>
      </c>
      <c r="B493">
        <v>9490</v>
      </c>
      <c r="C493" s="14">
        <f t="shared" si="15"/>
        <v>1</v>
      </c>
      <c r="D493" s="14">
        <f t="shared" si="14"/>
        <v>0</v>
      </c>
      <c r="E493" s="1">
        <v>133000</v>
      </c>
      <c r="G493" s="22">
        <v>948</v>
      </c>
      <c r="H493" s="23">
        <v>270000</v>
      </c>
      <c r="J493" s="22">
        <v>939</v>
      </c>
      <c r="K493" s="23">
        <v>239799</v>
      </c>
    </row>
    <row r="494" spans="1:11" x14ac:dyDescent="0.2">
      <c r="A494">
        <v>493</v>
      </c>
      <c r="B494">
        <v>15578</v>
      </c>
      <c r="C494" s="14">
        <f t="shared" si="15"/>
        <v>0</v>
      </c>
      <c r="D494" s="14">
        <f t="shared" si="14"/>
        <v>1</v>
      </c>
      <c r="E494" s="1">
        <v>172785</v>
      </c>
      <c r="G494" s="22">
        <v>949</v>
      </c>
      <c r="H494" s="23">
        <v>192500</v>
      </c>
      <c r="J494" s="22">
        <v>942</v>
      </c>
      <c r="K494" s="23">
        <v>214000</v>
      </c>
    </row>
    <row r="495" spans="1:11" x14ac:dyDescent="0.2">
      <c r="A495">
        <v>494</v>
      </c>
      <c r="B495">
        <v>7931</v>
      </c>
      <c r="C495" s="14">
        <f t="shared" si="15"/>
        <v>1</v>
      </c>
      <c r="D495" s="14">
        <f t="shared" si="14"/>
        <v>0</v>
      </c>
      <c r="E495" s="1">
        <v>155000</v>
      </c>
      <c r="G495" s="22">
        <v>954</v>
      </c>
      <c r="H495" s="23">
        <v>172000</v>
      </c>
      <c r="J495" s="22">
        <v>943</v>
      </c>
      <c r="K495" s="23">
        <v>150000</v>
      </c>
    </row>
    <row r="496" spans="1:11" x14ac:dyDescent="0.2">
      <c r="A496">
        <v>495</v>
      </c>
      <c r="B496">
        <v>5784</v>
      </c>
      <c r="C496" s="14">
        <f t="shared" si="15"/>
        <v>1</v>
      </c>
      <c r="D496" s="14">
        <f t="shared" si="14"/>
        <v>0</v>
      </c>
      <c r="E496" s="1">
        <v>91300</v>
      </c>
      <c r="G496" s="22">
        <v>962</v>
      </c>
      <c r="H496" s="23">
        <v>272000</v>
      </c>
      <c r="J496" s="22">
        <v>946</v>
      </c>
      <c r="K496" s="23">
        <v>124900</v>
      </c>
    </row>
    <row r="497" spans="1:11" x14ac:dyDescent="0.2">
      <c r="A497">
        <v>496</v>
      </c>
      <c r="B497">
        <v>7879</v>
      </c>
      <c r="C497" s="14">
        <f t="shared" si="15"/>
        <v>1</v>
      </c>
      <c r="D497" s="14">
        <f t="shared" si="14"/>
        <v>0</v>
      </c>
      <c r="E497" s="1">
        <v>34900</v>
      </c>
      <c r="G497" s="22">
        <v>964</v>
      </c>
      <c r="H497" s="23">
        <v>239000</v>
      </c>
      <c r="J497" s="22">
        <v>947</v>
      </c>
      <c r="K497" s="23">
        <v>143000</v>
      </c>
    </row>
    <row r="498" spans="1:11" x14ac:dyDescent="0.2">
      <c r="A498">
        <v>497</v>
      </c>
      <c r="B498">
        <v>12692</v>
      </c>
      <c r="C498" s="14">
        <f t="shared" si="15"/>
        <v>0</v>
      </c>
      <c r="D498" s="14">
        <f t="shared" si="14"/>
        <v>1</v>
      </c>
      <c r="E498" s="1">
        <v>430000</v>
      </c>
      <c r="G498" s="22">
        <v>965</v>
      </c>
      <c r="H498" s="23">
        <v>214900</v>
      </c>
      <c r="J498" s="22">
        <v>950</v>
      </c>
      <c r="K498" s="23">
        <v>197500</v>
      </c>
    </row>
    <row r="499" spans="1:11" x14ac:dyDescent="0.2">
      <c r="A499">
        <v>498</v>
      </c>
      <c r="B499">
        <v>9120</v>
      </c>
      <c r="C499" s="14">
        <f t="shared" si="15"/>
        <v>1</v>
      </c>
      <c r="D499" s="14">
        <f t="shared" si="14"/>
        <v>0</v>
      </c>
      <c r="E499" s="1">
        <v>184000</v>
      </c>
      <c r="G499" s="22">
        <v>966</v>
      </c>
      <c r="H499" s="23">
        <v>178900</v>
      </c>
      <c r="J499" s="22">
        <v>951</v>
      </c>
      <c r="K499" s="23">
        <v>129000</v>
      </c>
    </row>
    <row r="500" spans="1:11" x14ac:dyDescent="0.2">
      <c r="A500">
        <v>499</v>
      </c>
      <c r="B500">
        <v>7800</v>
      </c>
      <c r="C500" s="14">
        <f t="shared" si="15"/>
        <v>1</v>
      </c>
      <c r="D500" s="14">
        <f t="shared" si="14"/>
        <v>0</v>
      </c>
      <c r="E500" s="1">
        <v>130000</v>
      </c>
      <c r="G500" s="22">
        <v>967</v>
      </c>
      <c r="H500" s="23">
        <v>160000</v>
      </c>
      <c r="J500" s="22">
        <v>952</v>
      </c>
      <c r="K500" s="23">
        <v>119900</v>
      </c>
    </row>
    <row r="501" spans="1:11" x14ac:dyDescent="0.2">
      <c r="A501">
        <v>500</v>
      </c>
      <c r="B501">
        <v>7535</v>
      </c>
      <c r="C501" s="14">
        <f t="shared" si="15"/>
        <v>1</v>
      </c>
      <c r="D501" s="14">
        <f t="shared" si="14"/>
        <v>0</v>
      </c>
      <c r="E501" s="1">
        <v>120000</v>
      </c>
      <c r="G501" s="22">
        <v>970</v>
      </c>
      <c r="H501" s="23">
        <v>140000</v>
      </c>
      <c r="J501" s="22">
        <v>953</v>
      </c>
      <c r="K501" s="23">
        <v>133900</v>
      </c>
    </row>
    <row r="502" spans="1:11" x14ac:dyDescent="0.2">
      <c r="A502">
        <v>501</v>
      </c>
      <c r="B502">
        <v>1890</v>
      </c>
      <c r="C502" s="14">
        <f t="shared" si="15"/>
        <v>1</v>
      </c>
      <c r="D502" s="14">
        <f t="shared" si="14"/>
        <v>0</v>
      </c>
      <c r="E502" s="1">
        <v>113000</v>
      </c>
      <c r="G502" s="22">
        <v>971</v>
      </c>
      <c r="H502" s="23">
        <v>135000</v>
      </c>
      <c r="J502" s="22">
        <v>955</v>
      </c>
      <c r="K502" s="23">
        <v>127500</v>
      </c>
    </row>
    <row r="503" spans="1:11" x14ac:dyDescent="0.2">
      <c r="A503">
        <v>502</v>
      </c>
      <c r="B503">
        <v>9803</v>
      </c>
      <c r="C503" s="14">
        <f t="shared" si="15"/>
        <v>1</v>
      </c>
      <c r="D503" s="14">
        <f t="shared" si="14"/>
        <v>1</v>
      </c>
      <c r="E503" s="1">
        <v>226700</v>
      </c>
      <c r="G503" s="22">
        <v>974</v>
      </c>
      <c r="H503" s="23">
        <v>182000</v>
      </c>
      <c r="J503" s="22">
        <v>956</v>
      </c>
      <c r="K503" s="23">
        <v>145000</v>
      </c>
    </row>
    <row r="504" spans="1:11" x14ac:dyDescent="0.2">
      <c r="A504">
        <v>503</v>
      </c>
      <c r="B504">
        <v>9170</v>
      </c>
      <c r="C504" s="14">
        <f t="shared" si="15"/>
        <v>1</v>
      </c>
      <c r="D504" s="14">
        <f t="shared" si="14"/>
        <v>0</v>
      </c>
      <c r="E504" s="1">
        <v>140000</v>
      </c>
      <c r="G504" s="22">
        <v>975</v>
      </c>
      <c r="H504" s="23">
        <v>167500</v>
      </c>
      <c r="J504" s="22">
        <v>957</v>
      </c>
      <c r="K504" s="23">
        <v>124000</v>
      </c>
    </row>
    <row r="505" spans="1:11" x14ac:dyDescent="0.2">
      <c r="A505">
        <v>504</v>
      </c>
      <c r="B505">
        <v>15602</v>
      </c>
      <c r="C505" s="14">
        <f t="shared" si="15"/>
        <v>0</v>
      </c>
      <c r="D505" s="14">
        <f t="shared" si="14"/>
        <v>1</v>
      </c>
      <c r="E505" s="1">
        <v>289000</v>
      </c>
      <c r="G505" s="22">
        <v>981</v>
      </c>
      <c r="H505" s="23">
        <v>178400</v>
      </c>
      <c r="J505" s="22">
        <v>958</v>
      </c>
      <c r="K505" s="23">
        <v>132000</v>
      </c>
    </row>
    <row r="506" spans="1:11" x14ac:dyDescent="0.2">
      <c r="A506">
        <v>505</v>
      </c>
      <c r="B506">
        <v>2308</v>
      </c>
      <c r="C506" s="14">
        <f t="shared" si="15"/>
        <v>1</v>
      </c>
      <c r="D506" s="14">
        <f t="shared" si="14"/>
        <v>0</v>
      </c>
      <c r="E506" s="1">
        <v>147000</v>
      </c>
      <c r="G506" s="22">
        <v>982</v>
      </c>
      <c r="H506" s="23">
        <v>336000</v>
      </c>
      <c r="J506" s="22">
        <v>959</v>
      </c>
      <c r="K506" s="23">
        <v>185000</v>
      </c>
    </row>
    <row r="507" spans="1:11" x14ac:dyDescent="0.2">
      <c r="A507">
        <v>506</v>
      </c>
      <c r="B507">
        <v>7596</v>
      </c>
      <c r="C507" s="14">
        <f t="shared" si="15"/>
        <v>1</v>
      </c>
      <c r="D507" s="14">
        <f t="shared" si="14"/>
        <v>0</v>
      </c>
      <c r="E507" s="1">
        <v>124500</v>
      </c>
      <c r="G507" s="22">
        <v>984</v>
      </c>
      <c r="H507" s="23">
        <v>255900</v>
      </c>
      <c r="J507" s="22">
        <v>960</v>
      </c>
      <c r="K507" s="23">
        <v>155000</v>
      </c>
    </row>
    <row r="508" spans="1:11" x14ac:dyDescent="0.2">
      <c r="A508">
        <v>507</v>
      </c>
      <c r="B508">
        <v>9554</v>
      </c>
      <c r="C508" s="14">
        <f t="shared" si="15"/>
        <v>1</v>
      </c>
      <c r="D508" s="14">
        <f t="shared" si="14"/>
        <v>1</v>
      </c>
      <c r="E508" s="1">
        <v>215000</v>
      </c>
      <c r="G508" s="22">
        <v>985</v>
      </c>
      <c r="H508" s="23">
        <v>126000</v>
      </c>
      <c r="J508" s="22">
        <v>961</v>
      </c>
      <c r="K508" s="23">
        <v>116500</v>
      </c>
    </row>
    <row r="509" spans="1:11" x14ac:dyDescent="0.2">
      <c r="A509">
        <v>508</v>
      </c>
      <c r="B509">
        <v>7862</v>
      </c>
      <c r="C509" s="14">
        <f t="shared" si="15"/>
        <v>1</v>
      </c>
      <c r="D509" s="14">
        <f t="shared" si="14"/>
        <v>0</v>
      </c>
      <c r="E509" s="1">
        <v>208300</v>
      </c>
      <c r="G509" s="22">
        <v>986</v>
      </c>
      <c r="H509" s="23">
        <v>125000</v>
      </c>
      <c r="J509" s="22">
        <v>963</v>
      </c>
      <c r="K509" s="23">
        <v>155000</v>
      </c>
    </row>
    <row r="510" spans="1:11" x14ac:dyDescent="0.2">
      <c r="A510">
        <v>509</v>
      </c>
      <c r="B510">
        <v>9600</v>
      </c>
      <c r="C510" s="14">
        <f t="shared" si="15"/>
        <v>1</v>
      </c>
      <c r="D510" s="14">
        <f t="shared" si="14"/>
        <v>1</v>
      </c>
      <c r="E510" s="1">
        <v>161000</v>
      </c>
      <c r="G510" s="22">
        <v>988</v>
      </c>
      <c r="H510" s="23">
        <v>395192</v>
      </c>
      <c r="J510" s="22">
        <v>968</v>
      </c>
      <c r="K510" s="23">
        <v>135000</v>
      </c>
    </row>
    <row r="511" spans="1:11" x14ac:dyDescent="0.2">
      <c r="A511">
        <v>510</v>
      </c>
      <c r="B511">
        <v>9600</v>
      </c>
      <c r="C511" s="14">
        <f t="shared" si="15"/>
        <v>1</v>
      </c>
      <c r="D511" s="14">
        <f t="shared" si="14"/>
        <v>1</v>
      </c>
      <c r="E511" s="1">
        <v>124500</v>
      </c>
      <c r="G511" s="22">
        <v>989</v>
      </c>
      <c r="H511" s="23">
        <v>195000</v>
      </c>
      <c r="J511" s="22">
        <v>969</v>
      </c>
      <c r="K511" s="23">
        <v>37900</v>
      </c>
    </row>
    <row r="512" spans="1:11" x14ac:dyDescent="0.2">
      <c r="A512">
        <v>511</v>
      </c>
      <c r="B512">
        <v>14559</v>
      </c>
      <c r="C512" s="14">
        <f t="shared" si="15"/>
        <v>0</v>
      </c>
      <c r="D512" s="14">
        <f t="shared" si="14"/>
        <v>1</v>
      </c>
      <c r="E512" s="1">
        <v>164900</v>
      </c>
      <c r="G512" s="22">
        <v>992</v>
      </c>
      <c r="H512" s="23">
        <v>168000</v>
      </c>
      <c r="J512" s="22">
        <v>972</v>
      </c>
      <c r="K512" s="23">
        <v>173000</v>
      </c>
    </row>
    <row r="513" spans="1:11" x14ac:dyDescent="0.2">
      <c r="A513">
        <v>512</v>
      </c>
      <c r="B513">
        <v>6792</v>
      </c>
      <c r="C513" s="14">
        <f t="shared" si="15"/>
        <v>1</v>
      </c>
      <c r="D513" s="14">
        <f t="shared" si="14"/>
        <v>0</v>
      </c>
      <c r="E513" s="1">
        <v>202665</v>
      </c>
      <c r="G513" s="22">
        <v>993</v>
      </c>
      <c r="H513" s="23">
        <v>187000</v>
      </c>
      <c r="J513" s="22">
        <v>973</v>
      </c>
      <c r="K513" s="23">
        <v>99500</v>
      </c>
    </row>
    <row r="514" spans="1:11" x14ac:dyDescent="0.2">
      <c r="A514">
        <v>513</v>
      </c>
      <c r="B514">
        <v>9100</v>
      </c>
      <c r="C514" s="14">
        <f t="shared" si="15"/>
        <v>1</v>
      </c>
      <c r="D514" s="14">
        <f t="shared" ref="D514:D577" si="16">IF(B514&gt;MEDIAN(B514:B1973),1,0)</f>
        <v>0</v>
      </c>
      <c r="E514" s="1">
        <v>129900</v>
      </c>
      <c r="G514" s="22">
        <v>995</v>
      </c>
      <c r="H514" s="23">
        <v>337500</v>
      </c>
      <c r="J514" s="22">
        <v>976</v>
      </c>
      <c r="K514" s="23">
        <v>165000</v>
      </c>
    </row>
    <row r="515" spans="1:11" x14ac:dyDescent="0.2">
      <c r="A515">
        <v>514</v>
      </c>
      <c r="B515">
        <v>9187</v>
      </c>
      <c r="C515" s="14">
        <f t="shared" ref="C515:C578" si="17">IF(B515&lt;AVERAGE(B515:B1974),1,0)</f>
        <v>1</v>
      </c>
      <c r="D515" s="14">
        <f t="shared" si="16"/>
        <v>0</v>
      </c>
      <c r="E515" s="1">
        <v>134000</v>
      </c>
      <c r="G515" s="22">
        <v>997</v>
      </c>
      <c r="H515" s="23">
        <v>136500</v>
      </c>
      <c r="J515" s="22">
        <v>977</v>
      </c>
      <c r="K515" s="23">
        <v>85500</v>
      </c>
    </row>
    <row r="516" spans="1:11" x14ac:dyDescent="0.2">
      <c r="A516">
        <v>515</v>
      </c>
      <c r="B516">
        <v>10594</v>
      </c>
      <c r="C516" s="14">
        <f t="shared" si="17"/>
        <v>0</v>
      </c>
      <c r="D516" s="14">
        <f t="shared" si="16"/>
        <v>1</v>
      </c>
      <c r="E516" s="1">
        <v>96500</v>
      </c>
      <c r="G516" s="22">
        <v>998</v>
      </c>
      <c r="H516" s="23">
        <v>185000</v>
      </c>
      <c r="J516" s="22">
        <v>978</v>
      </c>
      <c r="K516" s="23">
        <v>199900</v>
      </c>
    </row>
    <row r="517" spans="1:11" x14ac:dyDescent="0.2">
      <c r="A517">
        <v>516</v>
      </c>
      <c r="B517">
        <v>12220</v>
      </c>
      <c r="C517" s="14">
        <f t="shared" si="17"/>
        <v>0</v>
      </c>
      <c r="D517" s="14">
        <f t="shared" si="16"/>
        <v>1</v>
      </c>
      <c r="E517" s="1">
        <v>402861</v>
      </c>
      <c r="G517" s="22">
        <v>999</v>
      </c>
      <c r="H517" s="23">
        <v>91000</v>
      </c>
      <c r="J517" s="22">
        <v>979</v>
      </c>
      <c r="K517" s="23">
        <v>110000</v>
      </c>
    </row>
    <row r="518" spans="1:11" x14ac:dyDescent="0.2">
      <c r="A518">
        <v>517</v>
      </c>
      <c r="B518">
        <v>10448</v>
      </c>
      <c r="C518" s="14">
        <f t="shared" si="17"/>
        <v>0</v>
      </c>
      <c r="D518" s="14">
        <f t="shared" si="16"/>
        <v>1</v>
      </c>
      <c r="E518" s="1">
        <v>158000</v>
      </c>
      <c r="G518" s="22">
        <v>1001</v>
      </c>
      <c r="H518" s="23">
        <v>82000</v>
      </c>
      <c r="J518" s="22">
        <v>980</v>
      </c>
      <c r="K518" s="23">
        <v>139000</v>
      </c>
    </row>
    <row r="519" spans="1:11" x14ac:dyDescent="0.2">
      <c r="A519">
        <v>518</v>
      </c>
      <c r="B519">
        <v>10208</v>
      </c>
      <c r="C519" s="14">
        <f t="shared" si="17"/>
        <v>1</v>
      </c>
      <c r="D519" s="14">
        <f t="shared" si="16"/>
        <v>1</v>
      </c>
      <c r="E519" s="1">
        <v>265000</v>
      </c>
      <c r="G519" s="22">
        <v>1003</v>
      </c>
      <c r="H519" s="23">
        <v>232000</v>
      </c>
      <c r="J519" s="22">
        <v>983</v>
      </c>
      <c r="K519" s="23">
        <v>159895</v>
      </c>
    </row>
    <row r="520" spans="1:11" x14ac:dyDescent="0.2">
      <c r="A520">
        <v>519</v>
      </c>
      <c r="B520">
        <v>9531</v>
      </c>
      <c r="C520" s="14">
        <f t="shared" si="17"/>
        <v>1</v>
      </c>
      <c r="D520" s="14">
        <f t="shared" si="16"/>
        <v>1</v>
      </c>
      <c r="E520" s="1">
        <v>211000</v>
      </c>
      <c r="G520" s="22">
        <v>1004</v>
      </c>
      <c r="H520" s="23">
        <v>136905</v>
      </c>
      <c r="J520" s="22">
        <v>987</v>
      </c>
      <c r="K520" s="23">
        <v>117000</v>
      </c>
    </row>
    <row r="521" spans="1:11" x14ac:dyDescent="0.2">
      <c r="A521">
        <v>520</v>
      </c>
      <c r="B521">
        <v>10918</v>
      </c>
      <c r="C521" s="14">
        <f t="shared" si="17"/>
        <v>0</v>
      </c>
      <c r="D521" s="14">
        <f t="shared" si="16"/>
        <v>1</v>
      </c>
      <c r="E521" s="1">
        <v>234000</v>
      </c>
      <c r="G521" s="22">
        <v>1007</v>
      </c>
      <c r="H521" s="23">
        <v>163500</v>
      </c>
      <c r="J521" s="22">
        <v>990</v>
      </c>
      <c r="K521" s="23">
        <v>197000</v>
      </c>
    </row>
    <row r="522" spans="1:11" x14ac:dyDescent="0.2">
      <c r="A522">
        <v>521</v>
      </c>
      <c r="B522">
        <v>10800</v>
      </c>
      <c r="C522" s="14">
        <f t="shared" si="17"/>
        <v>0</v>
      </c>
      <c r="D522" s="14">
        <f t="shared" si="16"/>
        <v>1</v>
      </c>
      <c r="E522" s="1">
        <v>106250</v>
      </c>
      <c r="G522" s="22">
        <v>1009</v>
      </c>
      <c r="H522" s="23">
        <v>240000</v>
      </c>
      <c r="J522" s="22">
        <v>991</v>
      </c>
      <c r="K522" s="23">
        <v>348000</v>
      </c>
    </row>
    <row r="523" spans="1:11" x14ac:dyDescent="0.2">
      <c r="A523">
        <v>522</v>
      </c>
      <c r="B523">
        <v>11988</v>
      </c>
      <c r="C523" s="14">
        <f t="shared" si="17"/>
        <v>0</v>
      </c>
      <c r="D523" s="14">
        <f t="shared" si="16"/>
        <v>1</v>
      </c>
      <c r="E523" s="1">
        <v>150000</v>
      </c>
      <c r="G523" s="22">
        <v>1011</v>
      </c>
      <c r="H523" s="23">
        <v>135000</v>
      </c>
      <c r="J523" s="22">
        <v>994</v>
      </c>
      <c r="K523" s="23">
        <v>173900</v>
      </c>
    </row>
    <row r="524" spans="1:11" x14ac:dyDescent="0.2">
      <c r="A524">
        <v>523</v>
      </c>
      <c r="B524">
        <v>5000</v>
      </c>
      <c r="C524" s="14">
        <f t="shared" si="17"/>
        <v>1</v>
      </c>
      <c r="D524" s="14">
        <f t="shared" si="16"/>
        <v>0</v>
      </c>
      <c r="E524" s="1">
        <v>159000</v>
      </c>
      <c r="G524" s="22">
        <v>1012</v>
      </c>
      <c r="H524" s="23">
        <v>100000</v>
      </c>
      <c r="J524" s="22">
        <v>996</v>
      </c>
      <c r="K524" s="23">
        <v>121600</v>
      </c>
    </row>
    <row r="525" spans="1:11" x14ac:dyDescent="0.2">
      <c r="A525">
        <v>524</v>
      </c>
      <c r="B525">
        <v>40094</v>
      </c>
      <c r="C525" s="14">
        <f t="shared" si="17"/>
        <v>0</v>
      </c>
      <c r="D525" s="14">
        <f t="shared" si="16"/>
        <v>1</v>
      </c>
      <c r="E525" s="1">
        <v>184750</v>
      </c>
      <c r="G525" s="22">
        <v>1013</v>
      </c>
      <c r="H525" s="23">
        <v>165000</v>
      </c>
      <c r="J525" s="22">
        <v>1000</v>
      </c>
      <c r="K525" s="23">
        <v>206000</v>
      </c>
    </row>
    <row r="526" spans="1:11" x14ac:dyDescent="0.2">
      <c r="A526">
        <v>525</v>
      </c>
      <c r="B526">
        <v>11787</v>
      </c>
      <c r="C526" s="14">
        <f t="shared" si="17"/>
        <v>0</v>
      </c>
      <c r="D526" s="14">
        <f t="shared" si="16"/>
        <v>1</v>
      </c>
      <c r="E526" s="1">
        <v>315750</v>
      </c>
      <c r="G526" s="22">
        <v>1015</v>
      </c>
      <c r="H526" s="23">
        <v>119200</v>
      </c>
      <c r="J526" s="22">
        <v>1002</v>
      </c>
      <c r="K526" s="23">
        <v>86000</v>
      </c>
    </row>
    <row r="527" spans="1:11" x14ac:dyDescent="0.2">
      <c r="A527">
        <v>526</v>
      </c>
      <c r="B527">
        <v>7500</v>
      </c>
      <c r="C527" s="14">
        <f t="shared" si="17"/>
        <v>1</v>
      </c>
      <c r="D527" s="14">
        <f t="shared" si="16"/>
        <v>0</v>
      </c>
      <c r="E527" s="1">
        <v>176000</v>
      </c>
      <c r="G527" s="22">
        <v>1017</v>
      </c>
      <c r="H527" s="23">
        <v>203000</v>
      </c>
      <c r="J527" s="22">
        <v>1005</v>
      </c>
      <c r="K527" s="23">
        <v>181000</v>
      </c>
    </row>
    <row r="528" spans="1:11" x14ac:dyDescent="0.2">
      <c r="A528">
        <v>527</v>
      </c>
      <c r="B528">
        <v>13300</v>
      </c>
      <c r="C528" s="14">
        <f t="shared" si="17"/>
        <v>0</v>
      </c>
      <c r="D528" s="14">
        <f t="shared" si="16"/>
        <v>1</v>
      </c>
      <c r="E528" s="1">
        <v>132000</v>
      </c>
      <c r="G528" s="22">
        <v>1019</v>
      </c>
      <c r="H528" s="23">
        <v>160000</v>
      </c>
      <c r="J528" s="22">
        <v>1006</v>
      </c>
      <c r="K528" s="23">
        <v>149900</v>
      </c>
    </row>
    <row r="529" spans="1:11" x14ac:dyDescent="0.2">
      <c r="A529">
        <v>528</v>
      </c>
      <c r="B529">
        <v>14948</v>
      </c>
      <c r="C529" s="14">
        <f t="shared" si="17"/>
        <v>0</v>
      </c>
      <c r="D529" s="14">
        <f t="shared" si="16"/>
        <v>1</v>
      </c>
      <c r="E529" s="1">
        <v>446261</v>
      </c>
      <c r="G529" s="22">
        <v>1025</v>
      </c>
      <c r="H529" s="23">
        <v>287000</v>
      </c>
      <c r="J529" s="22">
        <v>1008</v>
      </c>
      <c r="K529" s="23">
        <v>88000</v>
      </c>
    </row>
    <row r="530" spans="1:11" x14ac:dyDescent="0.2">
      <c r="A530">
        <v>529</v>
      </c>
      <c r="B530">
        <v>9098</v>
      </c>
      <c r="C530" s="14">
        <f t="shared" si="17"/>
        <v>1</v>
      </c>
      <c r="D530" s="14">
        <f t="shared" si="16"/>
        <v>0</v>
      </c>
      <c r="E530" s="1">
        <v>86000</v>
      </c>
      <c r="G530" s="22">
        <v>1032</v>
      </c>
      <c r="H530" s="23">
        <v>197000</v>
      </c>
      <c r="J530" s="22">
        <v>1010</v>
      </c>
      <c r="K530" s="23">
        <v>102000</v>
      </c>
    </row>
    <row r="531" spans="1:11" x14ac:dyDescent="0.2">
      <c r="A531">
        <v>530</v>
      </c>
      <c r="B531">
        <v>32668</v>
      </c>
      <c r="C531" s="14">
        <f t="shared" si="17"/>
        <v>0</v>
      </c>
      <c r="D531" s="14">
        <f t="shared" si="16"/>
        <v>1</v>
      </c>
      <c r="E531" s="1">
        <v>200624</v>
      </c>
      <c r="G531" s="22">
        <v>1033</v>
      </c>
      <c r="H531" s="23">
        <v>310000</v>
      </c>
      <c r="J531" s="22">
        <v>1014</v>
      </c>
      <c r="K531" s="23">
        <v>85000</v>
      </c>
    </row>
    <row r="532" spans="1:11" x14ac:dyDescent="0.2">
      <c r="A532">
        <v>531</v>
      </c>
      <c r="B532">
        <v>10200</v>
      </c>
      <c r="C532" s="14">
        <f t="shared" si="17"/>
        <v>0</v>
      </c>
      <c r="D532" s="14">
        <f t="shared" si="16"/>
        <v>1</v>
      </c>
      <c r="E532" s="1">
        <v>175000</v>
      </c>
      <c r="G532" s="22">
        <v>1036</v>
      </c>
      <c r="H532" s="23">
        <v>84000</v>
      </c>
      <c r="J532" s="22">
        <v>1016</v>
      </c>
      <c r="K532" s="23">
        <v>227000</v>
      </c>
    </row>
    <row r="533" spans="1:11" x14ac:dyDescent="0.2">
      <c r="A533">
        <v>532</v>
      </c>
      <c r="B533">
        <v>6155</v>
      </c>
      <c r="C533" s="14">
        <f t="shared" si="17"/>
        <v>1</v>
      </c>
      <c r="D533" s="14">
        <f t="shared" si="16"/>
        <v>0</v>
      </c>
      <c r="E533" s="1">
        <v>128000</v>
      </c>
      <c r="G533" s="22">
        <v>1037</v>
      </c>
      <c r="H533" s="23">
        <v>315500</v>
      </c>
      <c r="J533" s="22">
        <v>1018</v>
      </c>
      <c r="K533" s="23">
        <v>187500</v>
      </c>
    </row>
    <row r="534" spans="1:11" x14ac:dyDescent="0.2">
      <c r="A534">
        <v>533</v>
      </c>
      <c r="B534">
        <v>7200</v>
      </c>
      <c r="C534" s="14">
        <f t="shared" si="17"/>
        <v>1</v>
      </c>
      <c r="D534" s="14">
        <f t="shared" si="16"/>
        <v>0</v>
      </c>
      <c r="E534" s="1">
        <v>107500</v>
      </c>
      <c r="G534" s="22">
        <v>1041</v>
      </c>
      <c r="H534" s="23">
        <v>155000</v>
      </c>
      <c r="J534" s="22">
        <v>1020</v>
      </c>
      <c r="K534" s="23">
        <v>213490</v>
      </c>
    </row>
    <row r="535" spans="1:11" x14ac:dyDescent="0.2">
      <c r="A535">
        <v>534</v>
      </c>
      <c r="B535">
        <v>5000</v>
      </c>
      <c r="C535" s="14">
        <f t="shared" si="17"/>
        <v>1</v>
      </c>
      <c r="D535" s="14">
        <f t="shared" si="16"/>
        <v>0</v>
      </c>
      <c r="E535" s="1">
        <v>39300</v>
      </c>
      <c r="G535" s="22">
        <v>1044</v>
      </c>
      <c r="H535" s="23">
        <v>262280</v>
      </c>
      <c r="J535" s="22">
        <v>1021</v>
      </c>
      <c r="K535" s="23">
        <v>176000</v>
      </c>
    </row>
    <row r="536" spans="1:11" x14ac:dyDescent="0.2">
      <c r="A536">
        <v>535</v>
      </c>
      <c r="B536">
        <v>9056</v>
      </c>
      <c r="C536" s="14">
        <f t="shared" si="17"/>
        <v>1</v>
      </c>
      <c r="D536" s="14">
        <f t="shared" si="16"/>
        <v>0</v>
      </c>
      <c r="E536" s="1">
        <v>178000</v>
      </c>
      <c r="G536" s="22">
        <v>1045</v>
      </c>
      <c r="H536" s="23">
        <v>278000</v>
      </c>
      <c r="J536" s="22">
        <v>1022</v>
      </c>
      <c r="K536" s="23">
        <v>194000</v>
      </c>
    </row>
    <row r="537" spans="1:11" x14ac:dyDescent="0.2">
      <c r="A537">
        <v>536</v>
      </c>
      <c r="B537">
        <v>7000</v>
      </c>
      <c r="C537" s="14">
        <f t="shared" si="17"/>
        <v>1</v>
      </c>
      <c r="D537" s="14">
        <f t="shared" si="16"/>
        <v>0</v>
      </c>
      <c r="E537" s="1">
        <v>107500</v>
      </c>
      <c r="G537" s="22">
        <v>1046</v>
      </c>
      <c r="H537" s="23">
        <v>139600</v>
      </c>
      <c r="J537" s="22">
        <v>1023</v>
      </c>
      <c r="K537" s="23">
        <v>87000</v>
      </c>
    </row>
    <row r="538" spans="1:11" x14ac:dyDescent="0.2">
      <c r="A538">
        <v>537</v>
      </c>
      <c r="B538">
        <v>8924</v>
      </c>
      <c r="C538" s="14">
        <f t="shared" si="17"/>
        <v>1</v>
      </c>
      <c r="D538" s="14">
        <f t="shared" si="16"/>
        <v>0</v>
      </c>
      <c r="E538" s="1">
        <v>188000</v>
      </c>
      <c r="G538" s="22">
        <v>1047</v>
      </c>
      <c r="H538" s="23">
        <v>556581</v>
      </c>
      <c r="J538" s="22">
        <v>1024</v>
      </c>
      <c r="K538" s="23">
        <v>191000</v>
      </c>
    </row>
    <row r="539" spans="1:11" x14ac:dyDescent="0.2">
      <c r="A539">
        <v>538</v>
      </c>
      <c r="B539">
        <v>12735</v>
      </c>
      <c r="C539" s="14">
        <f t="shared" si="17"/>
        <v>0</v>
      </c>
      <c r="D539" s="14">
        <f t="shared" si="16"/>
        <v>1</v>
      </c>
      <c r="E539" s="1">
        <v>111250</v>
      </c>
      <c r="G539" s="22">
        <v>1049</v>
      </c>
      <c r="H539" s="23">
        <v>115000</v>
      </c>
      <c r="J539" s="22">
        <v>1026</v>
      </c>
      <c r="K539" s="23">
        <v>112500</v>
      </c>
    </row>
    <row r="540" spans="1:11" x14ac:dyDescent="0.2">
      <c r="A540">
        <v>539</v>
      </c>
      <c r="B540">
        <v>11553</v>
      </c>
      <c r="C540" s="14">
        <f t="shared" si="17"/>
        <v>0</v>
      </c>
      <c r="D540" s="14">
        <f t="shared" si="16"/>
        <v>1</v>
      </c>
      <c r="E540" s="1">
        <v>158000</v>
      </c>
      <c r="G540" s="22">
        <v>1050</v>
      </c>
      <c r="H540" s="23">
        <v>84900</v>
      </c>
      <c r="J540" s="22">
        <v>1027</v>
      </c>
      <c r="K540" s="23">
        <v>167500</v>
      </c>
    </row>
    <row r="541" spans="1:11" x14ac:dyDescent="0.2">
      <c r="A541">
        <v>540</v>
      </c>
      <c r="B541">
        <v>11423</v>
      </c>
      <c r="C541" s="14">
        <f t="shared" si="17"/>
        <v>0</v>
      </c>
      <c r="D541" s="14">
        <f t="shared" si="16"/>
        <v>1</v>
      </c>
      <c r="E541" s="1">
        <v>272000</v>
      </c>
      <c r="G541" s="22">
        <v>1052</v>
      </c>
      <c r="H541" s="23">
        <v>200141</v>
      </c>
      <c r="J541" s="22">
        <v>1028</v>
      </c>
      <c r="K541" s="23">
        <v>293077</v>
      </c>
    </row>
    <row r="542" spans="1:11" x14ac:dyDescent="0.2">
      <c r="A542">
        <v>541</v>
      </c>
      <c r="B542">
        <v>14601</v>
      </c>
      <c r="C542" s="14">
        <f t="shared" si="17"/>
        <v>0</v>
      </c>
      <c r="D542" s="14">
        <f t="shared" si="16"/>
        <v>1</v>
      </c>
      <c r="E542" s="1">
        <v>315000</v>
      </c>
      <c r="G542" s="22">
        <v>1055</v>
      </c>
      <c r="H542" s="23">
        <v>255000</v>
      </c>
      <c r="J542" s="22">
        <v>1029</v>
      </c>
      <c r="K542" s="23">
        <v>105000</v>
      </c>
    </row>
    <row r="543" spans="1:11" x14ac:dyDescent="0.2">
      <c r="A543">
        <v>542</v>
      </c>
      <c r="B543">
        <v>11000</v>
      </c>
      <c r="C543" s="14">
        <f t="shared" si="17"/>
        <v>0</v>
      </c>
      <c r="D543" s="14">
        <f t="shared" si="16"/>
        <v>1</v>
      </c>
      <c r="E543" s="1">
        <v>248000</v>
      </c>
      <c r="G543" s="22">
        <v>1056</v>
      </c>
      <c r="H543" s="23">
        <v>180000</v>
      </c>
      <c r="J543" s="22">
        <v>1030</v>
      </c>
      <c r="K543" s="23">
        <v>118000</v>
      </c>
    </row>
    <row r="544" spans="1:11" x14ac:dyDescent="0.2">
      <c r="A544">
        <v>543</v>
      </c>
      <c r="B544">
        <v>10140</v>
      </c>
      <c r="C544" s="14">
        <f t="shared" si="17"/>
        <v>1</v>
      </c>
      <c r="D544" s="14">
        <f t="shared" si="16"/>
        <v>1</v>
      </c>
      <c r="E544" s="1">
        <v>213250</v>
      </c>
      <c r="G544" s="22">
        <v>1058</v>
      </c>
      <c r="H544" s="23">
        <v>248000</v>
      </c>
      <c r="J544" s="22">
        <v>1031</v>
      </c>
      <c r="K544" s="23">
        <v>160000</v>
      </c>
    </row>
    <row r="545" spans="1:11" x14ac:dyDescent="0.2">
      <c r="A545">
        <v>544</v>
      </c>
      <c r="B545">
        <v>4058</v>
      </c>
      <c r="C545" s="14">
        <f t="shared" si="17"/>
        <v>1</v>
      </c>
      <c r="D545" s="14">
        <f t="shared" si="16"/>
        <v>0</v>
      </c>
      <c r="E545" s="1">
        <v>133000</v>
      </c>
      <c r="G545" s="22">
        <v>1059</v>
      </c>
      <c r="H545" s="23">
        <v>335000</v>
      </c>
      <c r="J545" s="22">
        <v>1034</v>
      </c>
      <c r="K545" s="23">
        <v>230000</v>
      </c>
    </row>
    <row r="546" spans="1:11" x14ac:dyDescent="0.2">
      <c r="A546">
        <v>545</v>
      </c>
      <c r="B546">
        <v>17104</v>
      </c>
      <c r="C546" s="14">
        <f t="shared" si="17"/>
        <v>0</v>
      </c>
      <c r="D546" s="14">
        <f t="shared" si="16"/>
        <v>1</v>
      </c>
      <c r="E546" s="1">
        <v>179665</v>
      </c>
      <c r="G546" s="22">
        <v>1060</v>
      </c>
      <c r="H546" s="23">
        <v>220000</v>
      </c>
      <c r="J546" s="22">
        <v>1035</v>
      </c>
      <c r="K546" s="23">
        <v>119750</v>
      </c>
    </row>
    <row r="547" spans="1:11" x14ac:dyDescent="0.2">
      <c r="A547">
        <v>546</v>
      </c>
      <c r="B547">
        <v>13837</v>
      </c>
      <c r="C547" s="14">
        <f t="shared" si="17"/>
        <v>0</v>
      </c>
      <c r="D547" s="14">
        <f t="shared" si="16"/>
        <v>1</v>
      </c>
      <c r="E547" s="1">
        <v>229000</v>
      </c>
      <c r="G547" s="22">
        <v>1062</v>
      </c>
      <c r="H547" s="23">
        <v>81000</v>
      </c>
      <c r="J547" s="22">
        <v>1038</v>
      </c>
      <c r="K547" s="23">
        <v>287000</v>
      </c>
    </row>
    <row r="548" spans="1:11" x14ac:dyDescent="0.2">
      <c r="A548">
        <v>547</v>
      </c>
      <c r="B548">
        <v>8737</v>
      </c>
      <c r="C548" s="14">
        <f t="shared" si="17"/>
        <v>1</v>
      </c>
      <c r="D548" s="14">
        <f t="shared" si="16"/>
        <v>0</v>
      </c>
      <c r="E548" s="1">
        <v>210000</v>
      </c>
      <c r="G548" s="22">
        <v>1063</v>
      </c>
      <c r="H548" s="23">
        <v>90000</v>
      </c>
      <c r="J548" s="22">
        <v>1039</v>
      </c>
      <c r="K548" s="23">
        <v>97000</v>
      </c>
    </row>
    <row r="549" spans="1:11" x14ac:dyDescent="0.2">
      <c r="A549">
        <v>548</v>
      </c>
      <c r="B549">
        <v>7244</v>
      </c>
      <c r="C549" s="14">
        <f t="shared" si="17"/>
        <v>1</v>
      </c>
      <c r="D549" s="14">
        <f t="shared" si="16"/>
        <v>0</v>
      </c>
      <c r="E549" s="1">
        <v>129500</v>
      </c>
      <c r="G549" s="22">
        <v>1065</v>
      </c>
      <c r="H549" s="23">
        <v>154000</v>
      </c>
      <c r="J549" s="22">
        <v>1040</v>
      </c>
      <c r="K549" s="23">
        <v>80000</v>
      </c>
    </row>
    <row r="550" spans="1:11" x14ac:dyDescent="0.2">
      <c r="A550">
        <v>549</v>
      </c>
      <c r="B550">
        <v>8235</v>
      </c>
      <c r="C550" s="14">
        <f t="shared" si="17"/>
        <v>1</v>
      </c>
      <c r="D550" s="14">
        <f t="shared" si="16"/>
        <v>0</v>
      </c>
      <c r="E550" s="1">
        <v>125000</v>
      </c>
      <c r="G550" s="22">
        <v>1066</v>
      </c>
      <c r="H550" s="23">
        <v>328000</v>
      </c>
      <c r="J550" s="22">
        <v>1042</v>
      </c>
      <c r="K550" s="23">
        <v>173000</v>
      </c>
    </row>
    <row r="551" spans="1:11" x14ac:dyDescent="0.2">
      <c r="A551">
        <v>550</v>
      </c>
      <c r="B551">
        <v>9375</v>
      </c>
      <c r="C551" s="14">
        <f t="shared" si="17"/>
        <v>1</v>
      </c>
      <c r="D551" s="14">
        <f t="shared" si="16"/>
        <v>0</v>
      </c>
      <c r="E551" s="1">
        <v>263000</v>
      </c>
      <c r="G551" s="22">
        <v>1068</v>
      </c>
      <c r="H551" s="23">
        <v>167900</v>
      </c>
      <c r="J551" s="22">
        <v>1043</v>
      </c>
      <c r="K551" s="23">
        <v>196000</v>
      </c>
    </row>
    <row r="552" spans="1:11" x14ac:dyDescent="0.2">
      <c r="A552">
        <v>551</v>
      </c>
      <c r="B552">
        <v>4043</v>
      </c>
      <c r="C552" s="14">
        <f t="shared" si="17"/>
        <v>1</v>
      </c>
      <c r="D552" s="14">
        <f t="shared" si="16"/>
        <v>0</v>
      </c>
      <c r="E552" s="1">
        <v>140000</v>
      </c>
      <c r="G552" s="22">
        <v>1070</v>
      </c>
      <c r="H552" s="23">
        <v>135000</v>
      </c>
      <c r="J552" s="22">
        <v>1048</v>
      </c>
      <c r="K552" s="23">
        <v>145000</v>
      </c>
    </row>
    <row r="553" spans="1:11" x14ac:dyDescent="0.2">
      <c r="A553">
        <v>552</v>
      </c>
      <c r="B553">
        <v>6000</v>
      </c>
      <c r="C553" s="14">
        <f t="shared" si="17"/>
        <v>1</v>
      </c>
      <c r="D553" s="14">
        <f t="shared" si="16"/>
        <v>0</v>
      </c>
      <c r="E553" s="1">
        <v>112500</v>
      </c>
      <c r="G553" s="22">
        <v>1071</v>
      </c>
      <c r="H553" s="23">
        <v>135000</v>
      </c>
      <c r="J553" s="22">
        <v>1051</v>
      </c>
      <c r="K553" s="23">
        <v>176485</v>
      </c>
    </row>
    <row r="554" spans="1:11" x14ac:dyDescent="0.2">
      <c r="A554">
        <v>553</v>
      </c>
      <c r="B554">
        <v>11146</v>
      </c>
      <c r="C554" s="14">
        <f t="shared" si="17"/>
        <v>0</v>
      </c>
      <c r="D554" s="14">
        <f t="shared" si="16"/>
        <v>1</v>
      </c>
      <c r="E554" s="1">
        <v>255500</v>
      </c>
      <c r="G554" s="22">
        <v>1072</v>
      </c>
      <c r="H554" s="23">
        <v>154000</v>
      </c>
      <c r="J554" s="22">
        <v>1053</v>
      </c>
      <c r="K554" s="23">
        <v>165000</v>
      </c>
    </row>
    <row r="555" spans="1:11" x14ac:dyDescent="0.2">
      <c r="A555">
        <v>554</v>
      </c>
      <c r="B555">
        <v>8777</v>
      </c>
      <c r="C555" s="14">
        <f t="shared" si="17"/>
        <v>1</v>
      </c>
      <c r="D555" s="14">
        <f t="shared" si="16"/>
        <v>0</v>
      </c>
      <c r="E555" s="1">
        <v>108000</v>
      </c>
      <c r="G555" s="22">
        <v>1076</v>
      </c>
      <c r="H555" s="23">
        <v>219500</v>
      </c>
      <c r="J555" s="22">
        <v>1054</v>
      </c>
      <c r="K555" s="23">
        <v>144500</v>
      </c>
    </row>
    <row r="556" spans="1:11" x14ac:dyDescent="0.2">
      <c r="A556">
        <v>555</v>
      </c>
      <c r="B556">
        <v>10625</v>
      </c>
      <c r="C556" s="14">
        <f t="shared" si="17"/>
        <v>0</v>
      </c>
      <c r="D556" s="14">
        <f t="shared" si="16"/>
        <v>1</v>
      </c>
      <c r="E556" s="1">
        <v>284000</v>
      </c>
      <c r="G556" s="22">
        <v>1077</v>
      </c>
      <c r="H556" s="23">
        <v>170000</v>
      </c>
      <c r="J556" s="22">
        <v>1057</v>
      </c>
      <c r="K556" s="23">
        <v>185850</v>
      </c>
    </row>
    <row r="557" spans="1:11" x14ac:dyDescent="0.2">
      <c r="A557">
        <v>556</v>
      </c>
      <c r="B557">
        <v>6380</v>
      </c>
      <c r="C557" s="14">
        <f t="shared" si="17"/>
        <v>1</v>
      </c>
      <c r="D557" s="14">
        <f t="shared" si="16"/>
        <v>0</v>
      </c>
      <c r="E557" s="1">
        <v>113000</v>
      </c>
      <c r="G557" s="22">
        <v>1078</v>
      </c>
      <c r="H557" s="23">
        <v>138800</v>
      </c>
      <c r="J557" s="22">
        <v>1061</v>
      </c>
      <c r="K557" s="23">
        <v>213500</v>
      </c>
    </row>
    <row r="558" spans="1:11" x14ac:dyDescent="0.2">
      <c r="A558">
        <v>557</v>
      </c>
      <c r="B558">
        <v>14850</v>
      </c>
      <c r="C558" s="14">
        <f t="shared" si="17"/>
        <v>0</v>
      </c>
      <c r="D558" s="14">
        <f t="shared" si="16"/>
        <v>1</v>
      </c>
      <c r="E558" s="1">
        <v>141000</v>
      </c>
      <c r="G558" s="22">
        <v>1081</v>
      </c>
      <c r="H558" s="23">
        <v>145000</v>
      </c>
      <c r="J558" s="22">
        <v>1064</v>
      </c>
      <c r="K558" s="23">
        <v>110500</v>
      </c>
    </row>
    <row r="559" spans="1:11" x14ac:dyDescent="0.2">
      <c r="A559">
        <v>558</v>
      </c>
      <c r="B559">
        <v>11040</v>
      </c>
      <c r="C559" s="14">
        <f t="shared" si="17"/>
        <v>0</v>
      </c>
      <c r="D559" s="14">
        <f t="shared" si="16"/>
        <v>1</v>
      </c>
      <c r="E559" s="1">
        <v>108000</v>
      </c>
      <c r="G559" s="22">
        <v>1085</v>
      </c>
      <c r="H559" s="23">
        <v>187500</v>
      </c>
      <c r="J559" s="22">
        <v>1067</v>
      </c>
      <c r="K559" s="23">
        <v>178000</v>
      </c>
    </row>
    <row r="560" spans="1:11" x14ac:dyDescent="0.2">
      <c r="A560">
        <v>559</v>
      </c>
      <c r="B560">
        <v>21872</v>
      </c>
      <c r="C560" s="14">
        <f t="shared" si="17"/>
        <v>0</v>
      </c>
      <c r="D560" s="14">
        <f t="shared" si="16"/>
        <v>1</v>
      </c>
      <c r="E560" s="1">
        <v>175000</v>
      </c>
      <c r="G560" s="22">
        <v>1088</v>
      </c>
      <c r="H560" s="23">
        <v>252000</v>
      </c>
      <c r="J560" s="22">
        <v>1069</v>
      </c>
      <c r="K560" s="23">
        <v>151400</v>
      </c>
    </row>
    <row r="561" spans="1:11" x14ac:dyDescent="0.2">
      <c r="A561">
        <v>560</v>
      </c>
      <c r="B561">
        <v>3196</v>
      </c>
      <c r="C561" s="14">
        <f t="shared" si="17"/>
        <v>1</v>
      </c>
      <c r="D561" s="14">
        <f t="shared" si="16"/>
        <v>0</v>
      </c>
      <c r="E561" s="1">
        <v>234000</v>
      </c>
      <c r="G561" s="22">
        <v>1100</v>
      </c>
      <c r="H561" s="23">
        <v>157000</v>
      </c>
      <c r="J561" s="22">
        <v>1073</v>
      </c>
      <c r="K561" s="23">
        <v>91500</v>
      </c>
    </row>
    <row r="562" spans="1:11" x14ac:dyDescent="0.2">
      <c r="A562">
        <v>561</v>
      </c>
      <c r="B562">
        <v>11341</v>
      </c>
      <c r="C562" s="14">
        <f t="shared" si="17"/>
        <v>0</v>
      </c>
      <c r="D562" s="14">
        <f t="shared" si="16"/>
        <v>1</v>
      </c>
      <c r="E562" s="1">
        <v>121500</v>
      </c>
      <c r="G562" s="22">
        <v>1102</v>
      </c>
      <c r="H562" s="23">
        <v>119500</v>
      </c>
      <c r="J562" s="22">
        <v>1074</v>
      </c>
      <c r="K562" s="23">
        <v>159500</v>
      </c>
    </row>
    <row r="563" spans="1:11" x14ac:dyDescent="0.2">
      <c r="A563">
        <v>562</v>
      </c>
      <c r="B563">
        <v>10010</v>
      </c>
      <c r="C563" s="14">
        <f t="shared" si="17"/>
        <v>1</v>
      </c>
      <c r="D563" s="14">
        <f t="shared" si="16"/>
        <v>1</v>
      </c>
      <c r="E563" s="1">
        <v>170000</v>
      </c>
      <c r="G563" s="22">
        <v>1106</v>
      </c>
      <c r="H563" s="23">
        <v>325000</v>
      </c>
      <c r="J563" s="22">
        <v>1075</v>
      </c>
      <c r="K563" s="23">
        <v>194000</v>
      </c>
    </row>
    <row r="564" spans="1:11" x14ac:dyDescent="0.2">
      <c r="A564">
        <v>563</v>
      </c>
      <c r="B564">
        <v>13907</v>
      </c>
      <c r="C564" s="14">
        <f t="shared" si="17"/>
        <v>0</v>
      </c>
      <c r="D564" s="14">
        <f t="shared" si="16"/>
        <v>1</v>
      </c>
      <c r="E564" s="1">
        <v>108000</v>
      </c>
      <c r="G564" s="22">
        <v>1107</v>
      </c>
      <c r="H564" s="23">
        <v>179900</v>
      </c>
      <c r="J564" s="22">
        <v>1079</v>
      </c>
      <c r="K564" s="23">
        <v>155900</v>
      </c>
    </row>
    <row r="565" spans="1:11" x14ac:dyDescent="0.2">
      <c r="A565">
        <v>564</v>
      </c>
      <c r="B565">
        <v>21780</v>
      </c>
      <c r="C565" s="14">
        <f t="shared" si="17"/>
        <v>0</v>
      </c>
      <c r="D565" s="14">
        <f t="shared" si="16"/>
        <v>1</v>
      </c>
      <c r="E565" s="1">
        <v>185000</v>
      </c>
      <c r="G565" s="22">
        <v>1108</v>
      </c>
      <c r="H565" s="23">
        <v>274725</v>
      </c>
      <c r="J565" s="22">
        <v>1080</v>
      </c>
      <c r="K565" s="23">
        <v>126000</v>
      </c>
    </row>
    <row r="566" spans="1:11" x14ac:dyDescent="0.2">
      <c r="A566">
        <v>565</v>
      </c>
      <c r="B566">
        <v>13346</v>
      </c>
      <c r="C566" s="14">
        <f t="shared" si="17"/>
        <v>0</v>
      </c>
      <c r="D566" s="14">
        <f t="shared" si="16"/>
        <v>1</v>
      </c>
      <c r="E566" s="1">
        <v>268000</v>
      </c>
      <c r="G566" s="22">
        <v>1110</v>
      </c>
      <c r="H566" s="23">
        <v>280000</v>
      </c>
      <c r="J566" s="22">
        <v>1082</v>
      </c>
      <c r="K566" s="23">
        <v>133000</v>
      </c>
    </row>
    <row r="567" spans="1:11" x14ac:dyDescent="0.2">
      <c r="A567">
        <v>566</v>
      </c>
      <c r="B567">
        <v>6858</v>
      </c>
      <c r="C567" s="14">
        <f t="shared" si="17"/>
        <v>1</v>
      </c>
      <c r="D567" s="14">
        <f t="shared" si="16"/>
        <v>0</v>
      </c>
      <c r="E567" s="1">
        <v>128000</v>
      </c>
      <c r="G567" s="22">
        <v>1112</v>
      </c>
      <c r="H567" s="23">
        <v>205000</v>
      </c>
      <c r="J567" s="22">
        <v>1083</v>
      </c>
      <c r="K567" s="23">
        <v>192000</v>
      </c>
    </row>
    <row r="568" spans="1:11" x14ac:dyDescent="0.2">
      <c r="A568">
        <v>567</v>
      </c>
      <c r="B568">
        <v>11198</v>
      </c>
      <c r="C568" s="14">
        <f t="shared" si="17"/>
        <v>0</v>
      </c>
      <c r="D568" s="14">
        <f t="shared" si="16"/>
        <v>1</v>
      </c>
      <c r="E568" s="1">
        <v>325000</v>
      </c>
      <c r="G568" s="22">
        <v>1116</v>
      </c>
      <c r="H568" s="23">
        <v>318000</v>
      </c>
      <c r="J568" s="22">
        <v>1084</v>
      </c>
      <c r="K568" s="23">
        <v>160000</v>
      </c>
    </row>
    <row r="569" spans="1:11" x14ac:dyDescent="0.2">
      <c r="A569">
        <v>568</v>
      </c>
      <c r="B569">
        <v>10171</v>
      </c>
      <c r="C569" s="14">
        <f t="shared" si="17"/>
        <v>0</v>
      </c>
      <c r="D569" s="14">
        <f t="shared" si="16"/>
        <v>1</v>
      </c>
      <c r="E569" s="1">
        <v>214000</v>
      </c>
      <c r="G569" s="22">
        <v>1118</v>
      </c>
      <c r="H569" s="23">
        <v>130000</v>
      </c>
      <c r="J569" s="22">
        <v>1086</v>
      </c>
      <c r="K569" s="23">
        <v>147000</v>
      </c>
    </row>
    <row r="570" spans="1:11" x14ac:dyDescent="0.2">
      <c r="A570">
        <v>569</v>
      </c>
      <c r="B570">
        <v>12327</v>
      </c>
      <c r="C570" s="14">
        <f t="shared" si="17"/>
        <v>0</v>
      </c>
      <c r="D570" s="14">
        <f t="shared" si="16"/>
        <v>1</v>
      </c>
      <c r="E570" s="1">
        <v>316600</v>
      </c>
      <c r="G570" s="22">
        <v>1119</v>
      </c>
      <c r="H570" s="23">
        <v>140000</v>
      </c>
      <c r="J570" s="22">
        <v>1087</v>
      </c>
      <c r="K570" s="23">
        <v>83500</v>
      </c>
    </row>
    <row r="571" spans="1:11" x14ac:dyDescent="0.2">
      <c r="A571">
        <v>570</v>
      </c>
      <c r="B571">
        <v>7032</v>
      </c>
      <c r="C571" s="14">
        <f t="shared" si="17"/>
        <v>1</v>
      </c>
      <c r="D571" s="14">
        <f t="shared" si="16"/>
        <v>0</v>
      </c>
      <c r="E571" s="1">
        <v>135960</v>
      </c>
      <c r="G571" s="22">
        <v>1122</v>
      </c>
      <c r="H571" s="23">
        <v>212900</v>
      </c>
      <c r="J571" s="22">
        <v>1089</v>
      </c>
      <c r="K571" s="23">
        <v>137500</v>
      </c>
    </row>
    <row r="572" spans="1:11" x14ac:dyDescent="0.2">
      <c r="A572">
        <v>571</v>
      </c>
      <c r="B572">
        <v>13101</v>
      </c>
      <c r="C572" s="14">
        <f t="shared" si="17"/>
        <v>0</v>
      </c>
      <c r="D572" s="14">
        <f t="shared" si="16"/>
        <v>1</v>
      </c>
      <c r="E572" s="1">
        <v>142600</v>
      </c>
      <c r="G572" s="22">
        <v>1126</v>
      </c>
      <c r="H572" s="23">
        <v>115000</v>
      </c>
      <c r="J572" s="22">
        <v>1090</v>
      </c>
      <c r="K572" s="23">
        <v>197000</v>
      </c>
    </row>
    <row r="573" spans="1:11" x14ac:dyDescent="0.2">
      <c r="A573">
        <v>572</v>
      </c>
      <c r="B573">
        <v>7332</v>
      </c>
      <c r="C573" s="14">
        <f t="shared" si="17"/>
        <v>1</v>
      </c>
      <c r="D573" s="14">
        <f t="shared" si="16"/>
        <v>0</v>
      </c>
      <c r="E573" s="1">
        <v>120000</v>
      </c>
      <c r="G573" s="22">
        <v>1128</v>
      </c>
      <c r="H573" s="23">
        <v>259000</v>
      </c>
      <c r="J573" s="22">
        <v>1091</v>
      </c>
      <c r="K573" s="23">
        <v>92900</v>
      </c>
    </row>
    <row r="574" spans="1:11" x14ac:dyDescent="0.2">
      <c r="A574">
        <v>573</v>
      </c>
      <c r="B574">
        <v>13159</v>
      </c>
      <c r="C574" s="14">
        <f t="shared" si="17"/>
        <v>0</v>
      </c>
      <c r="D574" s="14">
        <f t="shared" si="16"/>
        <v>1</v>
      </c>
      <c r="E574" s="1">
        <v>224500</v>
      </c>
      <c r="G574" s="22">
        <v>1129</v>
      </c>
      <c r="H574" s="23">
        <v>215000</v>
      </c>
      <c r="J574" s="22">
        <v>1092</v>
      </c>
      <c r="K574" s="23">
        <v>160000</v>
      </c>
    </row>
    <row r="575" spans="1:11" x14ac:dyDescent="0.2">
      <c r="A575">
        <v>574</v>
      </c>
      <c r="B575">
        <v>9967</v>
      </c>
      <c r="C575" s="14">
        <f t="shared" si="17"/>
        <v>1</v>
      </c>
      <c r="D575" s="14">
        <f t="shared" si="16"/>
        <v>1</v>
      </c>
      <c r="E575" s="1">
        <v>170000</v>
      </c>
      <c r="G575" s="22">
        <v>1132</v>
      </c>
      <c r="H575" s="23">
        <v>93500</v>
      </c>
      <c r="J575" s="22">
        <v>1093</v>
      </c>
      <c r="K575" s="23">
        <v>136500</v>
      </c>
    </row>
    <row r="576" spans="1:11" x14ac:dyDescent="0.2">
      <c r="A576">
        <v>575</v>
      </c>
      <c r="B576">
        <v>10500</v>
      </c>
      <c r="C576" s="14">
        <f t="shared" si="17"/>
        <v>0</v>
      </c>
      <c r="D576" s="14">
        <f t="shared" si="16"/>
        <v>1</v>
      </c>
      <c r="E576" s="1">
        <v>139000</v>
      </c>
      <c r="G576" s="22">
        <v>1133</v>
      </c>
      <c r="H576" s="23">
        <v>117500</v>
      </c>
      <c r="J576" s="22">
        <v>1094</v>
      </c>
      <c r="K576" s="23">
        <v>146000</v>
      </c>
    </row>
    <row r="577" spans="1:11" x14ac:dyDescent="0.2">
      <c r="A577">
        <v>576</v>
      </c>
      <c r="B577">
        <v>8480</v>
      </c>
      <c r="C577" s="14">
        <f t="shared" si="17"/>
        <v>1</v>
      </c>
      <c r="D577" s="14">
        <f t="shared" si="16"/>
        <v>0</v>
      </c>
      <c r="E577" s="1">
        <v>118500</v>
      </c>
      <c r="G577" s="22">
        <v>1134</v>
      </c>
      <c r="H577" s="23">
        <v>239500</v>
      </c>
      <c r="J577" s="22">
        <v>1095</v>
      </c>
      <c r="K577" s="23">
        <v>129000</v>
      </c>
    </row>
    <row r="578" spans="1:11" x14ac:dyDescent="0.2">
      <c r="A578">
        <v>577</v>
      </c>
      <c r="B578">
        <v>6292</v>
      </c>
      <c r="C578" s="14">
        <f t="shared" si="17"/>
        <v>1</v>
      </c>
      <c r="D578" s="14">
        <f t="shared" ref="D578:D641" si="18">IF(B578&gt;MEDIAN(B578:B2037),1,0)</f>
        <v>0</v>
      </c>
      <c r="E578" s="1">
        <v>145000</v>
      </c>
      <c r="G578" s="22">
        <v>1139</v>
      </c>
      <c r="H578" s="23">
        <v>196000</v>
      </c>
      <c r="J578" s="22">
        <v>1096</v>
      </c>
      <c r="K578" s="23">
        <v>176432</v>
      </c>
    </row>
    <row r="579" spans="1:11" x14ac:dyDescent="0.2">
      <c r="A579">
        <v>578</v>
      </c>
      <c r="B579">
        <v>11777</v>
      </c>
      <c r="C579" s="14">
        <f t="shared" ref="C579:C642" si="19">IF(B579&lt;AVERAGE(B579:B2038),1,0)</f>
        <v>0</v>
      </c>
      <c r="D579" s="14">
        <f t="shared" si="18"/>
        <v>1</v>
      </c>
      <c r="E579" s="1">
        <v>164500</v>
      </c>
      <c r="G579" s="22">
        <v>1142</v>
      </c>
      <c r="H579" s="23">
        <v>197500</v>
      </c>
      <c r="J579" s="22">
        <v>1097</v>
      </c>
      <c r="K579" s="23">
        <v>127000</v>
      </c>
    </row>
    <row r="580" spans="1:11" x14ac:dyDescent="0.2">
      <c r="A580">
        <v>579</v>
      </c>
      <c r="B580">
        <v>3604</v>
      </c>
      <c r="C580" s="14">
        <f t="shared" si="19"/>
        <v>1</v>
      </c>
      <c r="D580" s="14">
        <f t="shared" si="18"/>
        <v>0</v>
      </c>
      <c r="E580" s="1">
        <v>146000</v>
      </c>
      <c r="G580" s="22">
        <v>1143</v>
      </c>
      <c r="H580" s="23">
        <v>424870</v>
      </c>
      <c r="J580" s="22">
        <v>1098</v>
      </c>
      <c r="K580" s="23">
        <v>170000</v>
      </c>
    </row>
    <row r="581" spans="1:11" x14ac:dyDescent="0.2">
      <c r="A581">
        <v>580</v>
      </c>
      <c r="B581">
        <v>12150</v>
      </c>
      <c r="C581" s="14">
        <f t="shared" si="19"/>
        <v>0</v>
      </c>
      <c r="D581" s="14">
        <f t="shared" si="18"/>
        <v>1</v>
      </c>
      <c r="E581" s="1">
        <v>131500</v>
      </c>
      <c r="G581" s="22">
        <v>1145</v>
      </c>
      <c r="H581" s="23">
        <v>80000</v>
      </c>
      <c r="J581" s="22">
        <v>1099</v>
      </c>
      <c r="K581" s="23">
        <v>128000</v>
      </c>
    </row>
    <row r="582" spans="1:11" x14ac:dyDescent="0.2">
      <c r="A582">
        <v>581</v>
      </c>
      <c r="B582">
        <v>14585</v>
      </c>
      <c r="C582" s="14">
        <f t="shared" si="19"/>
        <v>0</v>
      </c>
      <c r="D582" s="14">
        <f t="shared" si="18"/>
        <v>1</v>
      </c>
      <c r="E582" s="1">
        <v>181900</v>
      </c>
      <c r="G582" s="22">
        <v>1147</v>
      </c>
      <c r="H582" s="23">
        <v>180000</v>
      </c>
      <c r="J582" s="22">
        <v>1101</v>
      </c>
      <c r="K582" s="23">
        <v>60000</v>
      </c>
    </row>
    <row r="583" spans="1:11" x14ac:dyDescent="0.2">
      <c r="A583">
        <v>582</v>
      </c>
      <c r="B583">
        <v>12704</v>
      </c>
      <c r="C583" s="14">
        <f t="shared" si="19"/>
        <v>0</v>
      </c>
      <c r="D583" s="14">
        <f t="shared" si="18"/>
        <v>1</v>
      </c>
      <c r="E583" s="1">
        <v>253293</v>
      </c>
      <c r="G583" s="22">
        <v>1148</v>
      </c>
      <c r="H583" s="23">
        <v>174500</v>
      </c>
      <c r="J583" s="22">
        <v>1103</v>
      </c>
      <c r="K583" s="23">
        <v>135000</v>
      </c>
    </row>
    <row r="584" spans="1:11" x14ac:dyDescent="0.2">
      <c r="A584">
        <v>583</v>
      </c>
      <c r="B584">
        <v>11841</v>
      </c>
      <c r="C584" s="14">
        <f t="shared" si="19"/>
        <v>0</v>
      </c>
      <c r="D584" s="14">
        <f t="shared" si="18"/>
        <v>1</v>
      </c>
      <c r="E584" s="1">
        <v>118500</v>
      </c>
      <c r="G584" s="22">
        <v>1152</v>
      </c>
      <c r="H584" s="23">
        <v>149900</v>
      </c>
      <c r="J584" s="22">
        <v>1104</v>
      </c>
      <c r="K584" s="23">
        <v>159500</v>
      </c>
    </row>
    <row r="585" spans="1:11" x14ac:dyDescent="0.2">
      <c r="A585">
        <v>584</v>
      </c>
      <c r="B585">
        <v>13500</v>
      </c>
      <c r="C585" s="14">
        <f t="shared" si="19"/>
        <v>0</v>
      </c>
      <c r="D585" s="14">
        <f t="shared" si="18"/>
        <v>1</v>
      </c>
      <c r="E585" s="1">
        <v>325000</v>
      </c>
      <c r="G585" s="22">
        <v>1153</v>
      </c>
      <c r="H585" s="23">
        <v>230000</v>
      </c>
      <c r="J585" s="22">
        <v>1105</v>
      </c>
      <c r="K585" s="23">
        <v>106000</v>
      </c>
    </row>
    <row r="586" spans="1:11" x14ac:dyDescent="0.2">
      <c r="A586">
        <v>585</v>
      </c>
      <c r="B586">
        <v>6120</v>
      </c>
      <c r="C586" s="14">
        <f t="shared" si="19"/>
        <v>1</v>
      </c>
      <c r="D586" s="14">
        <f t="shared" si="18"/>
        <v>0</v>
      </c>
      <c r="E586" s="1">
        <v>133000</v>
      </c>
      <c r="G586" s="22">
        <v>1155</v>
      </c>
      <c r="H586" s="23">
        <v>201800</v>
      </c>
      <c r="J586" s="22">
        <v>1109</v>
      </c>
      <c r="K586" s="23">
        <v>181000</v>
      </c>
    </row>
    <row r="587" spans="1:11" x14ac:dyDescent="0.2">
      <c r="A587">
        <v>586</v>
      </c>
      <c r="B587">
        <v>11443</v>
      </c>
      <c r="C587" s="14">
        <f t="shared" si="19"/>
        <v>0</v>
      </c>
      <c r="D587" s="14">
        <f t="shared" si="18"/>
        <v>1</v>
      </c>
      <c r="E587" s="1">
        <v>369900</v>
      </c>
      <c r="G587" s="22">
        <v>1156</v>
      </c>
      <c r="H587" s="23">
        <v>218000</v>
      </c>
      <c r="J587" s="22">
        <v>1111</v>
      </c>
      <c r="K587" s="23">
        <v>188000</v>
      </c>
    </row>
    <row r="588" spans="1:11" x14ac:dyDescent="0.2">
      <c r="A588">
        <v>587</v>
      </c>
      <c r="B588">
        <v>10267</v>
      </c>
      <c r="C588" s="14">
        <f t="shared" si="19"/>
        <v>0</v>
      </c>
      <c r="D588" s="14">
        <f t="shared" si="18"/>
        <v>1</v>
      </c>
      <c r="E588" s="1">
        <v>130000</v>
      </c>
      <c r="G588" s="22">
        <v>1159</v>
      </c>
      <c r="H588" s="23">
        <v>235128</v>
      </c>
      <c r="J588" s="22">
        <v>1113</v>
      </c>
      <c r="K588" s="23">
        <v>129900</v>
      </c>
    </row>
    <row r="589" spans="1:11" x14ac:dyDescent="0.2">
      <c r="A589">
        <v>588</v>
      </c>
      <c r="B589">
        <v>8740</v>
      </c>
      <c r="C589" s="14">
        <f t="shared" si="19"/>
        <v>1</v>
      </c>
      <c r="D589" s="14">
        <f t="shared" si="18"/>
        <v>0</v>
      </c>
      <c r="E589" s="1">
        <v>137000</v>
      </c>
      <c r="G589" s="22">
        <v>1162</v>
      </c>
      <c r="H589" s="23">
        <v>224000</v>
      </c>
      <c r="J589" s="22">
        <v>1114</v>
      </c>
      <c r="K589" s="23">
        <v>134500</v>
      </c>
    </row>
    <row r="590" spans="1:11" x14ac:dyDescent="0.2">
      <c r="A590">
        <v>589</v>
      </c>
      <c r="B590">
        <v>25095</v>
      </c>
      <c r="C590" s="14">
        <f t="shared" si="19"/>
        <v>0</v>
      </c>
      <c r="D590" s="14">
        <f t="shared" si="18"/>
        <v>1</v>
      </c>
      <c r="E590" s="1">
        <v>143000</v>
      </c>
      <c r="G590" s="22">
        <v>1164</v>
      </c>
      <c r="H590" s="23">
        <v>108959</v>
      </c>
      <c r="J590" s="22">
        <v>1115</v>
      </c>
      <c r="K590" s="23">
        <v>117000</v>
      </c>
    </row>
    <row r="591" spans="1:11" x14ac:dyDescent="0.2">
      <c r="A591">
        <v>590</v>
      </c>
      <c r="B591">
        <v>9100</v>
      </c>
      <c r="C591" s="14">
        <f t="shared" si="19"/>
        <v>1</v>
      </c>
      <c r="D591" s="14">
        <f t="shared" si="18"/>
        <v>0</v>
      </c>
      <c r="E591" s="1">
        <v>79500</v>
      </c>
      <c r="G591" s="22">
        <v>1165</v>
      </c>
      <c r="H591" s="23">
        <v>194000</v>
      </c>
      <c r="J591" s="22">
        <v>1117</v>
      </c>
      <c r="K591" s="23">
        <v>184100</v>
      </c>
    </row>
    <row r="592" spans="1:11" x14ac:dyDescent="0.2">
      <c r="A592">
        <v>591</v>
      </c>
      <c r="B592">
        <v>8320</v>
      </c>
      <c r="C592" s="14">
        <f t="shared" si="19"/>
        <v>1</v>
      </c>
      <c r="D592" s="14">
        <f t="shared" si="18"/>
        <v>0</v>
      </c>
      <c r="E592" s="1">
        <v>185900</v>
      </c>
      <c r="G592" s="22">
        <v>1167</v>
      </c>
      <c r="H592" s="23">
        <v>245350</v>
      </c>
      <c r="J592" s="22">
        <v>1120</v>
      </c>
      <c r="K592" s="23">
        <v>133700</v>
      </c>
    </row>
    <row r="593" spans="1:11" x14ac:dyDescent="0.2">
      <c r="A593">
        <v>592</v>
      </c>
      <c r="B593">
        <v>13478</v>
      </c>
      <c r="C593" s="14">
        <f t="shared" si="19"/>
        <v>0</v>
      </c>
      <c r="D593" s="14">
        <f t="shared" si="18"/>
        <v>1</v>
      </c>
      <c r="E593" s="1">
        <v>451950</v>
      </c>
      <c r="G593" s="22">
        <v>1168</v>
      </c>
      <c r="H593" s="23">
        <v>173000</v>
      </c>
      <c r="J593" s="22">
        <v>1121</v>
      </c>
      <c r="K593" s="23">
        <v>118400</v>
      </c>
    </row>
    <row r="594" spans="1:11" x14ac:dyDescent="0.2">
      <c r="A594">
        <v>593</v>
      </c>
      <c r="B594">
        <v>6600</v>
      </c>
      <c r="C594" s="14">
        <f t="shared" si="19"/>
        <v>1</v>
      </c>
      <c r="D594" s="14">
        <f t="shared" si="18"/>
        <v>0</v>
      </c>
      <c r="E594" s="1">
        <v>138000</v>
      </c>
      <c r="G594" s="22">
        <v>1169</v>
      </c>
      <c r="H594" s="23">
        <v>235000</v>
      </c>
      <c r="J594" s="22">
        <v>1123</v>
      </c>
      <c r="K594" s="23">
        <v>112000</v>
      </c>
    </row>
    <row r="595" spans="1:11" x14ac:dyDescent="0.2">
      <c r="A595">
        <v>594</v>
      </c>
      <c r="B595">
        <v>4435</v>
      </c>
      <c r="C595" s="14">
        <f t="shared" si="19"/>
        <v>1</v>
      </c>
      <c r="D595" s="14">
        <f t="shared" si="18"/>
        <v>0</v>
      </c>
      <c r="E595" s="1">
        <v>140000</v>
      </c>
      <c r="G595" s="22">
        <v>1170</v>
      </c>
      <c r="H595" s="23">
        <v>625000</v>
      </c>
      <c r="J595" s="22">
        <v>1124</v>
      </c>
      <c r="K595" s="23">
        <v>118000</v>
      </c>
    </row>
    <row r="596" spans="1:11" x14ac:dyDescent="0.2">
      <c r="A596">
        <v>595</v>
      </c>
      <c r="B596">
        <v>7990</v>
      </c>
      <c r="C596" s="14">
        <f t="shared" si="19"/>
        <v>1</v>
      </c>
      <c r="D596" s="14">
        <f t="shared" si="18"/>
        <v>0</v>
      </c>
      <c r="E596" s="1">
        <v>110000</v>
      </c>
      <c r="G596" s="22">
        <v>1171</v>
      </c>
      <c r="H596" s="23">
        <v>171000</v>
      </c>
      <c r="J596" s="22">
        <v>1125</v>
      </c>
      <c r="K596" s="23">
        <v>163900</v>
      </c>
    </row>
    <row r="597" spans="1:11" x14ac:dyDescent="0.2">
      <c r="A597">
        <v>596</v>
      </c>
      <c r="B597">
        <v>11302</v>
      </c>
      <c r="C597" s="14">
        <f t="shared" si="19"/>
        <v>0</v>
      </c>
      <c r="D597" s="14">
        <f t="shared" si="18"/>
        <v>1</v>
      </c>
      <c r="E597" s="1">
        <v>319000</v>
      </c>
      <c r="G597" s="22">
        <v>1174</v>
      </c>
      <c r="H597" s="23">
        <v>200500</v>
      </c>
      <c r="J597" s="22">
        <v>1127</v>
      </c>
      <c r="K597" s="23">
        <v>174000</v>
      </c>
    </row>
    <row r="598" spans="1:11" x14ac:dyDescent="0.2">
      <c r="A598">
        <v>597</v>
      </c>
      <c r="B598">
        <v>3600</v>
      </c>
      <c r="C598" s="14">
        <f t="shared" si="19"/>
        <v>1</v>
      </c>
      <c r="D598" s="14">
        <f t="shared" si="18"/>
        <v>0</v>
      </c>
      <c r="E598" s="1">
        <v>114504</v>
      </c>
      <c r="G598" s="22">
        <v>1175</v>
      </c>
      <c r="H598" s="23">
        <v>239000</v>
      </c>
      <c r="J598" s="22">
        <v>1130</v>
      </c>
      <c r="K598" s="23">
        <v>140000</v>
      </c>
    </row>
    <row r="599" spans="1:11" x14ac:dyDescent="0.2">
      <c r="A599">
        <v>598</v>
      </c>
      <c r="B599">
        <v>3922</v>
      </c>
      <c r="C599" s="14">
        <f t="shared" si="19"/>
        <v>1</v>
      </c>
      <c r="D599" s="14">
        <f t="shared" si="18"/>
        <v>0</v>
      </c>
      <c r="E599" s="1">
        <v>194201</v>
      </c>
      <c r="G599" s="22">
        <v>1176</v>
      </c>
      <c r="H599" s="23">
        <v>285000</v>
      </c>
      <c r="J599" s="22">
        <v>1131</v>
      </c>
      <c r="K599" s="23">
        <v>135000</v>
      </c>
    </row>
    <row r="600" spans="1:11" x14ac:dyDescent="0.2">
      <c r="A600">
        <v>599</v>
      </c>
      <c r="B600">
        <v>12984</v>
      </c>
      <c r="C600" s="14">
        <f t="shared" si="19"/>
        <v>0</v>
      </c>
      <c r="D600" s="14">
        <f t="shared" si="18"/>
        <v>1</v>
      </c>
      <c r="E600" s="1">
        <v>217500</v>
      </c>
      <c r="G600" s="22">
        <v>1181</v>
      </c>
      <c r="H600" s="23">
        <v>250000</v>
      </c>
      <c r="J600" s="22">
        <v>1135</v>
      </c>
      <c r="K600" s="23">
        <v>169000</v>
      </c>
    </row>
    <row r="601" spans="1:11" x14ac:dyDescent="0.2">
      <c r="A601">
        <v>600</v>
      </c>
      <c r="B601">
        <v>1950</v>
      </c>
      <c r="C601" s="14">
        <f t="shared" si="19"/>
        <v>1</v>
      </c>
      <c r="D601" s="14">
        <f t="shared" si="18"/>
        <v>0</v>
      </c>
      <c r="E601" s="1">
        <v>151000</v>
      </c>
      <c r="G601" s="22">
        <v>1183</v>
      </c>
      <c r="H601" s="23">
        <v>745000</v>
      </c>
      <c r="J601" s="22">
        <v>1136</v>
      </c>
      <c r="K601" s="23">
        <v>102000</v>
      </c>
    </row>
    <row r="602" spans="1:11" x14ac:dyDescent="0.2">
      <c r="A602">
        <v>601</v>
      </c>
      <c r="B602">
        <v>10927</v>
      </c>
      <c r="C602" s="14">
        <f t="shared" si="19"/>
        <v>0</v>
      </c>
      <c r="D602" s="14">
        <f t="shared" si="18"/>
        <v>1</v>
      </c>
      <c r="E602" s="1">
        <v>275000</v>
      </c>
      <c r="G602" s="22">
        <v>1184</v>
      </c>
      <c r="H602" s="23">
        <v>120000</v>
      </c>
      <c r="J602" s="22">
        <v>1137</v>
      </c>
      <c r="K602" s="23">
        <v>119000</v>
      </c>
    </row>
    <row r="603" spans="1:11" x14ac:dyDescent="0.2">
      <c r="A603">
        <v>602</v>
      </c>
      <c r="B603">
        <v>9000</v>
      </c>
      <c r="C603" s="14">
        <f t="shared" si="19"/>
        <v>1</v>
      </c>
      <c r="D603" s="14">
        <f t="shared" si="18"/>
        <v>0</v>
      </c>
      <c r="E603" s="1">
        <v>141000</v>
      </c>
      <c r="G603" s="22">
        <v>1185</v>
      </c>
      <c r="H603" s="23">
        <v>186700</v>
      </c>
      <c r="J603" s="22">
        <v>1138</v>
      </c>
      <c r="K603" s="23">
        <v>94000</v>
      </c>
    </row>
    <row r="604" spans="1:11" x14ac:dyDescent="0.2">
      <c r="A604">
        <v>603</v>
      </c>
      <c r="B604">
        <v>10041</v>
      </c>
      <c r="C604" s="14">
        <f t="shared" si="19"/>
        <v>1</v>
      </c>
      <c r="D604" s="14">
        <f t="shared" si="18"/>
        <v>1</v>
      </c>
      <c r="E604" s="1">
        <v>220000</v>
      </c>
      <c r="G604" s="22">
        <v>1186</v>
      </c>
      <c r="H604" s="23">
        <v>104900</v>
      </c>
      <c r="J604" s="22">
        <v>1140</v>
      </c>
      <c r="K604" s="23">
        <v>144000</v>
      </c>
    </row>
    <row r="605" spans="1:11" x14ac:dyDescent="0.2">
      <c r="A605">
        <v>604</v>
      </c>
      <c r="B605">
        <v>3182</v>
      </c>
      <c r="C605" s="14">
        <f t="shared" si="19"/>
        <v>1</v>
      </c>
      <c r="D605" s="14">
        <f t="shared" si="18"/>
        <v>0</v>
      </c>
      <c r="E605" s="1">
        <v>151000</v>
      </c>
      <c r="G605" s="22">
        <v>1187</v>
      </c>
      <c r="H605" s="23">
        <v>95000</v>
      </c>
      <c r="J605" s="22">
        <v>1141</v>
      </c>
      <c r="K605" s="23">
        <v>139000</v>
      </c>
    </row>
    <row r="606" spans="1:11" x14ac:dyDescent="0.2">
      <c r="A606">
        <v>605</v>
      </c>
      <c r="B606">
        <v>12803</v>
      </c>
      <c r="C606" s="14">
        <f t="shared" si="19"/>
        <v>0</v>
      </c>
      <c r="D606" s="14">
        <f t="shared" si="18"/>
        <v>1</v>
      </c>
      <c r="E606" s="1">
        <v>221000</v>
      </c>
      <c r="G606" s="22">
        <v>1188</v>
      </c>
      <c r="H606" s="23">
        <v>262000</v>
      </c>
      <c r="J606" s="22">
        <v>1144</v>
      </c>
      <c r="K606" s="23">
        <v>80000</v>
      </c>
    </row>
    <row r="607" spans="1:11" x14ac:dyDescent="0.2">
      <c r="A607">
        <v>606</v>
      </c>
      <c r="B607">
        <v>13600</v>
      </c>
      <c r="C607" s="14">
        <f t="shared" si="19"/>
        <v>0</v>
      </c>
      <c r="D607" s="14">
        <f t="shared" si="18"/>
        <v>1</v>
      </c>
      <c r="E607" s="1">
        <v>205000</v>
      </c>
      <c r="G607" s="22">
        <v>1191</v>
      </c>
      <c r="H607" s="23">
        <v>168000</v>
      </c>
      <c r="J607" s="22">
        <v>1146</v>
      </c>
      <c r="K607" s="23">
        <v>149000</v>
      </c>
    </row>
    <row r="608" spans="1:11" x14ac:dyDescent="0.2">
      <c r="A608">
        <v>607</v>
      </c>
      <c r="B608">
        <v>12464</v>
      </c>
      <c r="C608" s="14">
        <f t="shared" si="19"/>
        <v>0</v>
      </c>
      <c r="D608" s="14">
        <f t="shared" si="18"/>
        <v>1</v>
      </c>
      <c r="E608" s="1">
        <v>152000</v>
      </c>
      <c r="G608" s="22">
        <v>1193</v>
      </c>
      <c r="H608" s="23">
        <v>125000</v>
      </c>
      <c r="J608" s="22">
        <v>1149</v>
      </c>
      <c r="K608" s="23">
        <v>116900</v>
      </c>
    </row>
    <row r="609" spans="1:11" x14ac:dyDescent="0.2">
      <c r="A609">
        <v>608</v>
      </c>
      <c r="B609">
        <v>7800</v>
      </c>
      <c r="C609" s="14">
        <f t="shared" si="19"/>
        <v>1</v>
      </c>
      <c r="D609" s="14">
        <f t="shared" si="18"/>
        <v>0</v>
      </c>
      <c r="E609" s="1">
        <v>225000</v>
      </c>
      <c r="G609" s="22">
        <v>1197</v>
      </c>
      <c r="H609" s="23">
        <v>219210</v>
      </c>
      <c r="J609" s="22">
        <v>1150</v>
      </c>
      <c r="K609" s="23">
        <v>143000</v>
      </c>
    </row>
    <row r="610" spans="1:11" x14ac:dyDescent="0.2">
      <c r="A610">
        <v>609</v>
      </c>
      <c r="B610">
        <v>12168</v>
      </c>
      <c r="C610" s="14">
        <f t="shared" si="19"/>
        <v>0</v>
      </c>
      <c r="D610" s="14">
        <f t="shared" si="18"/>
        <v>1</v>
      </c>
      <c r="E610" s="1">
        <v>359100</v>
      </c>
      <c r="G610" s="22">
        <v>1200</v>
      </c>
      <c r="H610" s="23">
        <v>148000</v>
      </c>
      <c r="J610" s="22">
        <v>1151</v>
      </c>
      <c r="K610" s="23">
        <v>124000</v>
      </c>
    </row>
    <row r="611" spans="1:11" x14ac:dyDescent="0.2">
      <c r="A611">
        <v>610</v>
      </c>
      <c r="B611">
        <v>7943</v>
      </c>
      <c r="C611" s="14">
        <f t="shared" si="19"/>
        <v>1</v>
      </c>
      <c r="D611" s="14">
        <f t="shared" si="18"/>
        <v>0</v>
      </c>
      <c r="E611" s="1">
        <v>118500</v>
      </c>
      <c r="G611" s="22">
        <v>1202</v>
      </c>
      <c r="H611" s="23">
        <v>197900</v>
      </c>
      <c r="J611" s="22">
        <v>1154</v>
      </c>
      <c r="K611" s="23">
        <v>120500</v>
      </c>
    </row>
    <row r="612" spans="1:11" x14ac:dyDescent="0.2">
      <c r="A612">
        <v>611</v>
      </c>
      <c r="B612">
        <v>11050</v>
      </c>
      <c r="C612" s="14">
        <f t="shared" si="19"/>
        <v>0</v>
      </c>
      <c r="D612" s="14">
        <f t="shared" si="18"/>
        <v>1</v>
      </c>
      <c r="E612" s="1">
        <v>313000</v>
      </c>
      <c r="G612" s="22">
        <v>1204</v>
      </c>
      <c r="H612" s="23">
        <v>213000</v>
      </c>
      <c r="J612" s="22">
        <v>1157</v>
      </c>
      <c r="K612" s="23">
        <v>179900</v>
      </c>
    </row>
    <row r="613" spans="1:11" x14ac:dyDescent="0.2">
      <c r="A613">
        <v>612</v>
      </c>
      <c r="B613">
        <v>10395</v>
      </c>
      <c r="C613" s="14">
        <f t="shared" si="19"/>
        <v>0</v>
      </c>
      <c r="D613" s="14">
        <f t="shared" si="18"/>
        <v>1</v>
      </c>
      <c r="E613" s="1">
        <v>148000</v>
      </c>
      <c r="G613" s="22">
        <v>1205</v>
      </c>
      <c r="H613" s="23">
        <v>153500</v>
      </c>
      <c r="J613" s="22">
        <v>1158</v>
      </c>
      <c r="K613" s="23">
        <v>230000</v>
      </c>
    </row>
    <row r="614" spans="1:11" x14ac:dyDescent="0.2">
      <c r="A614">
        <v>613</v>
      </c>
      <c r="B614">
        <v>11885</v>
      </c>
      <c r="C614" s="14">
        <f t="shared" si="19"/>
        <v>0</v>
      </c>
      <c r="D614" s="14">
        <f t="shared" si="18"/>
        <v>1</v>
      </c>
      <c r="E614" s="1">
        <v>261500</v>
      </c>
      <c r="G614" s="22">
        <v>1206</v>
      </c>
      <c r="H614" s="23">
        <v>271900</v>
      </c>
      <c r="J614" s="22">
        <v>1160</v>
      </c>
      <c r="K614" s="23">
        <v>185000</v>
      </c>
    </row>
    <row r="615" spans="1:11" x14ac:dyDescent="0.2">
      <c r="A615">
        <v>614</v>
      </c>
      <c r="B615">
        <v>8402</v>
      </c>
      <c r="C615" s="14">
        <f t="shared" si="19"/>
        <v>1</v>
      </c>
      <c r="D615" s="14">
        <f t="shared" si="18"/>
        <v>0</v>
      </c>
      <c r="E615" s="1">
        <v>147000</v>
      </c>
      <c r="G615" s="22">
        <v>1210</v>
      </c>
      <c r="H615" s="23">
        <v>290000</v>
      </c>
      <c r="J615" s="22">
        <v>1161</v>
      </c>
      <c r="K615" s="23">
        <v>146000</v>
      </c>
    </row>
    <row r="616" spans="1:11" x14ac:dyDescent="0.2">
      <c r="A616">
        <v>615</v>
      </c>
      <c r="B616">
        <v>1491</v>
      </c>
      <c r="C616" s="14">
        <f t="shared" si="19"/>
        <v>1</v>
      </c>
      <c r="D616" s="14">
        <f t="shared" si="18"/>
        <v>0</v>
      </c>
      <c r="E616" s="1">
        <v>75500</v>
      </c>
      <c r="G616" s="22">
        <v>1211</v>
      </c>
      <c r="H616" s="23">
        <v>189000</v>
      </c>
      <c r="J616" s="22">
        <v>1163</v>
      </c>
      <c r="K616" s="23">
        <v>129000</v>
      </c>
    </row>
    <row r="617" spans="1:11" x14ac:dyDescent="0.2">
      <c r="A617">
        <v>616</v>
      </c>
      <c r="B617">
        <v>8800</v>
      </c>
      <c r="C617" s="14">
        <f t="shared" si="19"/>
        <v>1</v>
      </c>
      <c r="D617" s="14">
        <f t="shared" si="18"/>
        <v>0</v>
      </c>
      <c r="E617" s="1">
        <v>137500</v>
      </c>
      <c r="G617" s="22">
        <v>1212</v>
      </c>
      <c r="H617" s="23">
        <v>164000</v>
      </c>
      <c r="J617" s="22">
        <v>1166</v>
      </c>
      <c r="K617" s="23">
        <v>233170</v>
      </c>
    </row>
    <row r="618" spans="1:11" x14ac:dyDescent="0.2">
      <c r="A618">
        <v>617</v>
      </c>
      <c r="B618">
        <v>7861</v>
      </c>
      <c r="C618" s="14">
        <f t="shared" si="19"/>
        <v>1</v>
      </c>
      <c r="D618" s="14">
        <f t="shared" si="18"/>
        <v>0</v>
      </c>
      <c r="E618" s="1">
        <v>183200</v>
      </c>
      <c r="G618" s="22">
        <v>1214</v>
      </c>
      <c r="H618" s="23">
        <v>145000</v>
      </c>
      <c r="J618" s="22">
        <v>1172</v>
      </c>
      <c r="K618" s="23">
        <v>163000</v>
      </c>
    </row>
    <row r="619" spans="1:11" x14ac:dyDescent="0.2">
      <c r="A619">
        <v>618</v>
      </c>
      <c r="B619">
        <v>7227</v>
      </c>
      <c r="C619" s="14">
        <f t="shared" si="19"/>
        <v>1</v>
      </c>
      <c r="D619" s="14">
        <f t="shared" si="18"/>
        <v>0</v>
      </c>
      <c r="E619" s="1">
        <v>105500</v>
      </c>
      <c r="G619" s="22">
        <v>1215</v>
      </c>
      <c r="H619" s="23">
        <v>134500</v>
      </c>
      <c r="J619" s="22">
        <v>1173</v>
      </c>
      <c r="K619" s="23">
        <v>171900</v>
      </c>
    </row>
    <row r="620" spans="1:11" x14ac:dyDescent="0.2">
      <c r="A620">
        <v>619</v>
      </c>
      <c r="B620">
        <v>11694</v>
      </c>
      <c r="C620" s="14">
        <f t="shared" si="19"/>
        <v>0</v>
      </c>
      <c r="D620" s="14">
        <f t="shared" si="18"/>
        <v>1</v>
      </c>
      <c r="E620" s="1">
        <v>314813</v>
      </c>
      <c r="G620" s="22">
        <v>1223</v>
      </c>
      <c r="H620" s="23">
        <v>143000</v>
      </c>
      <c r="J620" s="22">
        <v>1177</v>
      </c>
      <c r="K620" s="23">
        <v>119500</v>
      </c>
    </row>
    <row r="621" spans="1:11" x14ac:dyDescent="0.2">
      <c r="A621">
        <v>620</v>
      </c>
      <c r="B621">
        <v>12244</v>
      </c>
      <c r="C621" s="14">
        <f t="shared" si="19"/>
        <v>0</v>
      </c>
      <c r="D621" s="14">
        <f t="shared" si="18"/>
        <v>1</v>
      </c>
      <c r="E621" s="1">
        <v>305000</v>
      </c>
      <c r="G621" s="22">
        <v>1224</v>
      </c>
      <c r="H621" s="23">
        <v>137900</v>
      </c>
      <c r="J621" s="22">
        <v>1178</v>
      </c>
      <c r="K621" s="23">
        <v>115000</v>
      </c>
    </row>
    <row r="622" spans="1:11" x14ac:dyDescent="0.2">
      <c r="A622">
        <v>621</v>
      </c>
      <c r="B622">
        <v>8248</v>
      </c>
      <c r="C622" s="14">
        <f t="shared" si="19"/>
        <v>1</v>
      </c>
      <c r="D622" s="14">
        <f t="shared" si="18"/>
        <v>0</v>
      </c>
      <c r="E622" s="1">
        <v>67000</v>
      </c>
      <c r="G622" s="22">
        <v>1225</v>
      </c>
      <c r="H622" s="23">
        <v>184000</v>
      </c>
      <c r="J622" s="22">
        <v>1179</v>
      </c>
      <c r="K622" s="23">
        <v>154900</v>
      </c>
    </row>
    <row r="623" spans="1:11" x14ac:dyDescent="0.2">
      <c r="A623">
        <v>622</v>
      </c>
      <c r="B623">
        <v>10800</v>
      </c>
      <c r="C623" s="14">
        <f t="shared" si="19"/>
        <v>0</v>
      </c>
      <c r="D623" s="14">
        <f t="shared" si="18"/>
        <v>1</v>
      </c>
      <c r="E623" s="1">
        <v>240000</v>
      </c>
      <c r="G623" s="22">
        <v>1226</v>
      </c>
      <c r="H623" s="23">
        <v>145000</v>
      </c>
      <c r="J623" s="22">
        <v>1180</v>
      </c>
      <c r="K623" s="23">
        <v>93000</v>
      </c>
    </row>
    <row r="624" spans="1:11" x14ac:dyDescent="0.2">
      <c r="A624">
        <v>623</v>
      </c>
      <c r="B624">
        <v>7064</v>
      </c>
      <c r="C624" s="14">
        <f t="shared" si="19"/>
        <v>1</v>
      </c>
      <c r="D624" s="14">
        <f t="shared" si="18"/>
        <v>0</v>
      </c>
      <c r="E624" s="1">
        <v>135000</v>
      </c>
      <c r="G624" s="22">
        <v>1227</v>
      </c>
      <c r="H624" s="23">
        <v>214000</v>
      </c>
      <c r="J624" s="22">
        <v>1182</v>
      </c>
      <c r="K624" s="23">
        <v>392500</v>
      </c>
    </row>
    <row r="625" spans="1:11" x14ac:dyDescent="0.2">
      <c r="A625">
        <v>624</v>
      </c>
      <c r="B625">
        <v>2117</v>
      </c>
      <c r="C625" s="14">
        <f t="shared" si="19"/>
        <v>1</v>
      </c>
      <c r="D625" s="14">
        <f t="shared" si="18"/>
        <v>0</v>
      </c>
      <c r="E625" s="1">
        <v>168500</v>
      </c>
      <c r="G625" s="22">
        <v>1231</v>
      </c>
      <c r="H625" s="23">
        <v>190000</v>
      </c>
      <c r="J625" s="22">
        <v>1189</v>
      </c>
      <c r="K625" s="23">
        <v>195000</v>
      </c>
    </row>
    <row r="626" spans="1:11" x14ac:dyDescent="0.2">
      <c r="A626">
        <v>625</v>
      </c>
      <c r="B626">
        <v>10400</v>
      </c>
      <c r="C626" s="14">
        <f t="shared" si="19"/>
        <v>0</v>
      </c>
      <c r="D626" s="14">
        <f t="shared" si="18"/>
        <v>1</v>
      </c>
      <c r="E626" s="1">
        <v>165150</v>
      </c>
      <c r="G626" s="22">
        <v>1233</v>
      </c>
      <c r="H626" s="23">
        <v>101800</v>
      </c>
      <c r="J626" s="22">
        <v>1190</v>
      </c>
      <c r="K626" s="23">
        <v>189000</v>
      </c>
    </row>
    <row r="627" spans="1:11" x14ac:dyDescent="0.2">
      <c r="A627">
        <v>626</v>
      </c>
      <c r="B627">
        <v>10000</v>
      </c>
      <c r="C627" s="14">
        <f t="shared" si="19"/>
        <v>1</v>
      </c>
      <c r="D627" s="14">
        <f t="shared" si="18"/>
        <v>1</v>
      </c>
      <c r="E627" s="1">
        <v>160000</v>
      </c>
      <c r="G627" s="22">
        <v>1234</v>
      </c>
      <c r="H627" s="23">
        <v>142000</v>
      </c>
      <c r="J627" s="22">
        <v>1192</v>
      </c>
      <c r="K627" s="23">
        <v>174000</v>
      </c>
    </row>
    <row r="628" spans="1:11" x14ac:dyDescent="0.2">
      <c r="A628">
        <v>627</v>
      </c>
      <c r="B628">
        <v>12342</v>
      </c>
      <c r="C628" s="14">
        <f t="shared" si="19"/>
        <v>0</v>
      </c>
      <c r="D628" s="14">
        <f t="shared" si="18"/>
        <v>1</v>
      </c>
      <c r="E628" s="1">
        <v>139900</v>
      </c>
      <c r="G628" s="22">
        <v>1236</v>
      </c>
      <c r="H628" s="23">
        <v>138887</v>
      </c>
      <c r="J628" s="22">
        <v>1194</v>
      </c>
      <c r="K628" s="23">
        <v>165000</v>
      </c>
    </row>
    <row r="629" spans="1:11" x14ac:dyDescent="0.2">
      <c r="A629">
        <v>628</v>
      </c>
      <c r="B629">
        <v>9600</v>
      </c>
      <c r="C629" s="14">
        <f t="shared" si="19"/>
        <v>1</v>
      </c>
      <c r="D629" s="14">
        <f t="shared" si="18"/>
        <v>1</v>
      </c>
      <c r="E629" s="1">
        <v>153000</v>
      </c>
      <c r="G629" s="22">
        <v>1238</v>
      </c>
      <c r="H629" s="23">
        <v>195000</v>
      </c>
      <c r="J629" s="22">
        <v>1195</v>
      </c>
      <c r="K629" s="23">
        <v>158000</v>
      </c>
    </row>
    <row r="630" spans="1:11" x14ac:dyDescent="0.2">
      <c r="A630">
        <v>629</v>
      </c>
      <c r="B630">
        <v>11606</v>
      </c>
      <c r="C630" s="14">
        <f t="shared" si="19"/>
        <v>0</v>
      </c>
      <c r="D630" s="14">
        <f t="shared" si="18"/>
        <v>1</v>
      </c>
      <c r="E630" s="1">
        <v>135000</v>
      </c>
      <c r="G630" s="22">
        <v>1239</v>
      </c>
      <c r="H630" s="23">
        <v>142500</v>
      </c>
      <c r="J630" s="22">
        <v>1196</v>
      </c>
      <c r="K630" s="23">
        <v>176000</v>
      </c>
    </row>
    <row r="631" spans="1:11" x14ac:dyDescent="0.2">
      <c r="A631">
        <v>630</v>
      </c>
      <c r="B631">
        <v>9020</v>
      </c>
      <c r="C631" s="14">
        <f t="shared" si="19"/>
        <v>1</v>
      </c>
      <c r="D631" s="14">
        <f t="shared" si="18"/>
        <v>0</v>
      </c>
      <c r="E631" s="1">
        <v>168500</v>
      </c>
      <c r="G631" s="22">
        <v>1242</v>
      </c>
      <c r="H631" s="23">
        <v>248328</v>
      </c>
      <c r="J631" s="22">
        <v>1198</v>
      </c>
      <c r="K631" s="23">
        <v>144000</v>
      </c>
    </row>
    <row r="632" spans="1:11" x14ac:dyDescent="0.2">
      <c r="A632">
        <v>631</v>
      </c>
      <c r="B632">
        <v>9000</v>
      </c>
      <c r="C632" s="14">
        <f t="shared" si="19"/>
        <v>1</v>
      </c>
      <c r="D632" s="14">
        <f t="shared" si="18"/>
        <v>0</v>
      </c>
      <c r="E632" s="1">
        <v>124000</v>
      </c>
      <c r="G632" s="22">
        <v>1243</v>
      </c>
      <c r="H632" s="23">
        <v>170000</v>
      </c>
      <c r="J632" s="22">
        <v>1199</v>
      </c>
      <c r="K632" s="23">
        <v>178000</v>
      </c>
    </row>
    <row r="633" spans="1:11" x14ac:dyDescent="0.2">
      <c r="A633">
        <v>632</v>
      </c>
      <c r="B633">
        <v>4590</v>
      </c>
      <c r="C633" s="14">
        <f t="shared" si="19"/>
        <v>1</v>
      </c>
      <c r="D633" s="14">
        <f t="shared" si="18"/>
        <v>0</v>
      </c>
      <c r="E633" s="1">
        <v>209500</v>
      </c>
      <c r="G633" s="22">
        <v>1244</v>
      </c>
      <c r="H633" s="23">
        <v>465000</v>
      </c>
      <c r="J633" s="22">
        <v>1201</v>
      </c>
      <c r="K633" s="23">
        <v>116050</v>
      </c>
    </row>
    <row r="634" spans="1:11" x14ac:dyDescent="0.2">
      <c r="A634">
        <v>633</v>
      </c>
      <c r="B634">
        <v>11900</v>
      </c>
      <c r="C634" s="14">
        <f t="shared" si="19"/>
        <v>0</v>
      </c>
      <c r="D634" s="14">
        <f t="shared" si="18"/>
        <v>1</v>
      </c>
      <c r="E634" s="1">
        <v>82500</v>
      </c>
      <c r="G634" s="22">
        <v>1245</v>
      </c>
      <c r="H634" s="23">
        <v>230000</v>
      </c>
      <c r="J634" s="22">
        <v>1203</v>
      </c>
      <c r="K634" s="23">
        <v>117000</v>
      </c>
    </row>
    <row r="635" spans="1:11" x14ac:dyDescent="0.2">
      <c r="A635">
        <v>634</v>
      </c>
      <c r="B635">
        <v>9250</v>
      </c>
      <c r="C635" s="14">
        <f t="shared" si="19"/>
        <v>1</v>
      </c>
      <c r="D635" s="14">
        <f t="shared" si="18"/>
        <v>0</v>
      </c>
      <c r="E635" s="1">
        <v>139400</v>
      </c>
      <c r="G635" s="22">
        <v>1246</v>
      </c>
      <c r="H635" s="23">
        <v>178000</v>
      </c>
      <c r="J635" s="22">
        <v>1207</v>
      </c>
      <c r="K635" s="23">
        <v>107000</v>
      </c>
    </row>
    <row r="636" spans="1:11" x14ac:dyDescent="0.2">
      <c r="A636">
        <v>635</v>
      </c>
      <c r="B636">
        <v>6979</v>
      </c>
      <c r="C636" s="14">
        <f t="shared" si="19"/>
        <v>1</v>
      </c>
      <c r="D636" s="14">
        <f t="shared" si="18"/>
        <v>0</v>
      </c>
      <c r="E636" s="1">
        <v>144000</v>
      </c>
      <c r="G636" s="22">
        <v>1248</v>
      </c>
      <c r="H636" s="23">
        <v>169900</v>
      </c>
      <c r="J636" s="22">
        <v>1208</v>
      </c>
      <c r="K636" s="23">
        <v>200000</v>
      </c>
    </row>
    <row r="637" spans="1:11" x14ac:dyDescent="0.2">
      <c r="A637">
        <v>636</v>
      </c>
      <c r="B637">
        <v>10896</v>
      </c>
      <c r="C637" s="14">
        <f t="shared" si="19"/>
        <v>0</v>
      </c>
      <c r="D637" s="14">
        <f t="shared" si="18"/>
        <v>1</v>
      </c>
      <c r="E637" s="1">
        <v>200000</v>
      </c>
      <c r="G637" s="22">
        <v>1249</v>
      </c>
      <c r="H637" s="23">
        <v>129500</v>
      </c>
      <c r="J637" s="22">
        <v>1209</v>
      </c>
      <c r="K637" s="23">
        <v>140000</v>
      </c>
    </row>
    <row r="638" spans="1:11" x14ac:dyDescent="0.2">
      <c r="A638">
        <v>637</v>
      </c>
      <c r="B638">
        <v>6120</v>
      </c>
      <c r="C638" s="14">
        <f t="shared" si="19"/>
        <v>1</v>
      </c>
      <c r="D638" s="14">
        <f t="shared" si="18"/>
        <v>0</v>
      </c>
      <c r="E638" s="1">
        <v>60000</v>
      </c>
      <c r="G638" s="22">
        <v>1251</v>
      </c>
      <c r="H638" s="23">
        <v>244000</v>
      </c>
      <c r="J638" s="22">
        <v>1213</v>
      </c>
      <c r="K638" s="23">
        <v>113000</v>
      </c>
    </row>
    <row r="639" spans="1:11" x14ac:dyDescent="0.2">
      <c r="A639">
        <v>638</v>
      </c>
      <c r="B639">
        <v>6000</v>
      </c>
      <c r="C639" s="14">
        <f t="shared" si="19"/>
        <v>1</v>
      </c>
      <c r="D639" s="14">
        <f t="shared" si="18"/>
        <v>0</v>
      </c>
      <c r="E639" s="1">
        <v>93000</v>
      </c>
      <c r="G639" s="22">
        <v>1253</v>
      </c>
      <c r="H639" s="23">
        <v>130000</v>
      </c>
      <c r="J639" s="22">
        <v>1216</v>
      </c>
      <c r="K639" s="23">
        <v>125000</v>
      </c>
    </row>
    <row r="640" spans="1:11" x14ac:dyDescent="0.2">
      <c r="A640">
        <v>639</v>
      </c>
      <c r="B640">
        <v>8777</v>
      </c>
      <c r="C640" s="14">
        <f t="shared" si="19"/>
        <v>1</v>
      </c>
      <c r="D640" s="14">
        <f t="shared" si="18"/>
        <v>0</v>
      </c>
      <c r="E640" s="1">
        <v>85000</v>
      </c>
      <c r="G640" s="22">
        <v>1254</v>
      </c>
      <c r="H640" s="23">
        <v>294000</v>
      </c>
      <c r="J640" s="22">
        <v>1217</v>
      </c>
      <c r="K640" s="23">
        <v>112000</v>
      </c>
    </row>
    <row r="641" spans="1:11" x14ac:dyDescent="0.2">
      <c r="A641">
        <v>640</v>
      </c>
      <c r="B641">
        <v>3982</v>
      </c>
      <c r="C641" s="14">
        <f t="shared" si="19"/>
        <v>1</v>
      </c>
      <c r="D641" s="14">
        <f t="shared" si="18"/>
        <v>0</v>
      </c>
      <c r="E641" s="1">
        <v>264561</v>
      </c>
      <c r="G641" s="22">
        <v>1257</v>
      </c>
      <c r="H641" s="23">
        <v>301500</v>
      </c>
      <c r="J641" s="22">
        <v>1218</v>
      </c>
      <c r="K641" s="23">
        <v>229456</v>
      </c>
    </row>
    <row r="642" spans="1:11" x14ac:dyDescent="0.2">
      <c r="A642">
        <v>641</v>
      </c>
      <c r="B642">
        <v>12677</v>
      </c>
      <c r="C642" s="14">
        <f t="shared" si="19"/>
        <v>0</v>
      </c>
      <c r="D642" s="14">
        <f t="shared" ref="D642:D705" si="20">IF(B642&gt;MEDIAN(B642:B2101),1,0)</f>
        <v>1</v>
      </c>
      <c r="E642" s="1">
        <v>274000</v>
      </c>
      <c r="G642" s="22">
        <v>1259</v>
      </c>
      <c r="H642" s="23">
        <v>190000</v>
      </c>
      <c r="J642" s="22">
        <v>1219</v>
      </c>
      <c r="K642" s="23">
        <v>80500</v>
      </c>
    </row>
    <row r="643" spans="1:11" x14ac:dyDescent="0.2">
      <c r="A643">
        <v>642</v>
      </c>
      <c r="B643">
        <v>7050</v>
      </c>
      <c r="C643" s="14">
        <f t="shared" ref="C643:C706" si="21">IF(B643&lt;AVERAGE(B643:B2102),1,0)</f>
        <v>1</v>
      </c>
      <c r="D643" s="14">
        <f t="shared" si="20"/>
        <v>0</v>
      </c>
      <c r="E643" s="1">
        <v>226000</v>
      </c>
      <c r="G643" s="22">
        <v>1260</v>
      </c>
      <c r="H643" s="23">
        <v>151000</v>
      </c>
      <c r="J643" s="22">
        <v>1220</v>
      </c>
      <c r="K643" s="23">
        <v>91500</v>
      </c>
    </row>
    <row r="644" spans="1:11" x14ac:dyDescent="0.2">
      <c r="A644">
        <v>643</v>
      </c>
      <c r="B644">
        <v>13860</v>
      </c>
      <c r="C644" s="14">
        <f t="shared" si="21"/>
        <v>0</v>
      </c>
      <c r="D644" s="14">
        <f t="shared" si="20"/>
        <v>1</v>
      </c>
      <c r="E644" s="1">
        <v>345000</v>
      </c>
      <c r="G644" s="22">
        <v>1261</v>
      </c>
      <c r="H644" s="23">
        <v>181000</v>
      </c>
      <c r="J644" s="22">
        <v>1221</v>
      </c>
      <c r="K644" s="23">
        <v>115000</v>
      </c>
    </row>
    <row r="645" spans="1:11" x14ac:dyDescent="0.2">
      <c r="A645">
        <v>644</v>
      </c>
      <c r="B645">
        <v>10793</v>
      </c>
      <c r="C645" s="14">
        <f t="shared" si="21"/>
        <v>0</v>
      </c>
      <c r="D645" s="14">
        <f t="shared" si="20"/>
        <v>1</v>
      </c>
      <c r="E645" s="1">
        <v>152000</v>
      </c>
      <c r="G645" s="22">
        <v>1262</v>
      </c>
      <c r="H645" s="23">
        <v>128900</v>
      </c>
      <c r="J645" s="22">
        <v>1222</v>
      </c>
      <c r="K645" s="23">
        <v>134000</v>
      </c>
    </row>
    <row r="646" spans="1:11" x14ac:dyDescent="0.2">
      <c r="A646">
        <v>645</v>
      </c>
      <c r="B646">
        <v>9187</v>
      </c>
      <c r="C646" s="14">
        <f t="shared" si="21"/>
        <v>1</v>
      </c>
      <c r="D646" s="14">
        <f t="shared" si="20"/>
        <v>0</v>
      </c>
      <c r="E646" s="1">
        <v>370878</v>
      </c>
      <c r="G646" s="22">
        <v>1263</v>
      </c>
      <c r="H646" s="23">
        <v>161500</v>
      </c>
      <c r="J646" s="22">
        <v>1228</v>
      </c>
      <c r="K646" s="23">
        <v>147000</v>
      </c>
    </row>
    <row r="647" spans="1:11" x14ac:dyDescent="0.2">
      <c r="A647">
        <v>646</v>
      </c>
      <c r="B647">
        <v>10530</v>
      </c>
      <c r="C647" s="14">
        <f t="shared" si="21"/>
        <v>0</v>
      </c>
      <c r="D647" s="14">
        <f t="shared" si="20"/>
        <v>1</v>
      </c>
      <c r="E647" s="1">
        <v>143250</v>
      </c>
      <c r="G647" s="22">
        <v>1264</v>
      </c>
      <c r="H647" s="23">
        <v>180500</v>
      </c>
      <c r="J647" s="22">
        <v>1229</v>
      </c>
      <c r="K647" s="23">
        <v>367294</v>
      </c>
    </row>
    <row r="648" spans="1:11" x14ac:dyDescent="0.2">
      <c r="A648">
        <v>647</v>
      </c>
      <c r="B648">
        <v>7200</v>
      </c>
      <c r="C648" s="14">
        <f t="shared" si="21"/>
        <v>1</v>
      </c>
      <c r="D648" s="14">
        <f t="shared" si="20"/>
        <v>0</v>
      </c>
      <c r="E648" s="1">
        <v>98300</v>
      </c>
      <c r="G648" s="22">
        <v>1267</v>
      </c>
      <c r="H648" s="23">
        <v>122000</v>
      </c>
      <c r="J648" s="22">
        <v>1230</v>
      </c>
      <c r="K648" s="23">
        <v>127000</v>
      </c>
    </row>
    <row r="649" spans="1:11" x14ac:dyDescent="0.2">
      <c r="A649">
        <v>648</v>
      </c>
      <c r="B649">
        <v>10452</v>
      </c>
      <c r="C649" s="14">
        <f t="shared" si="21"/>
        <v>0</v>
      </c>
      <c r="D649" s="14">
        <f t="shared" si="20"/>
        <v>1</v>
      </c>
      <c r="E649" s="1">
        <v>155000</v>
      </c>
      <c r="G649" s="22">
        <v>1268</v>
      </c>
      <c r="H649" s="23">
        <v>378500</v>
      </c>
      <c r="J649" s="22">
        <v>1232</v>
      </c>
      <c r="K649" s="23">
        <v>132500</v>
      </c>
    </row>
    <row r="650" spans="1:11" x14ac:dyDescent="0.2">
      <c r="A650">
        <v>649</v>
      </c>
      <c r="B650">
        <v>7700</v>
      </c>
      <c r="C650" s="14">
        <f t="shared" si="21"/>
        <v>1</v>
      </c>
      <c r="D650" s="14">
        <f t="shared" si="20"/>
        <v>0</v>
      </c>
      <c r="E650" s="1">
        <v>155000</v>
      </c>
      <c r="G650" s="22">
        <v>1269</v>
      </c>
      <c r="H650" s="23">
        <v>381000</v>
      </c>
      <c r="J650" s="22">
        <v>1235</v>
      </c>
      <c r="K650" s="23">
        <v>130000</v>
      </c>
    </row>
    <row r="651" spans="1:11" x14ac:dyDescent="0.2">
      <c r="A651">
        <v>650</v>
      </c>
      <c r="B651">
        <v>1936</v>
      </c>
      <c r="C651" s="14">
        <f t="shared" si="21"/>
        <v>1</v>
      </c>
      <c r="D651" s="14">
        <f t="shared" si="20"/>
        <v>0</v>
      </c>
      <c r="E651" s="1">
        <v>84500</v>
      </c>
      <c r="G651" s="22">
        <v>1270</v>
      </c>
      <c r="H651" s="23">
        <v>144000</v>
      </c>
      <c r="J651" s="22">
        <v>1237</v>
      </c>
      <c r="K651" s="23">
        <v>175500</v>
      </c>
    </row>
    <row r="652" spans="1:11" x14ac:dyDescent="0.2">
      <c r="A652">
        <v>651</v>
      </c>
      <c r="B652">
        <v>8125</v>
      </c>
      <c r="C652" s="14">
        <f t="shared" si="21"/>
        <v>1</v>
      </c>
      <c r="D652" s="14">
        <f t="shared" si="20"/>
        <v>0</v>
      </c>
      <c r="E652" s="1">
        <v>205950</v>
      </c>
      <c r="G652" s="22">
        <v>1271</v>
      </c>
      <c r="H652" s="23">
        <v>260000</v>
      </c>
      <c r="J652" s="22">
        <v>1240</v>
      </c>
      <c r="K652" s="23">
        <v>265900</v>
      </c>
    </row>
    <row r="653" spans="1:11" x14ac:dyDescent="0.2">
      <c r="A653">
        <v>652</v>
      </c>
      <c r="B653">
        <v>9084</v>
      </c>
      <c r="C653" s="14">
        <f t="shared" si="21"/>
        <v>1</v>
      </c>
      <c r="D653" s="14">
        <f t="shared" si="20"/>
        <v>0</v>
      </c>
      <c r="E653" s="1">
        <v>108000</v>
      </c>
      <c r="G653" s="22">
        <v>1273</v>
      </c>
      <c r="H653" s="23">
        <v>137000</v>
      </c>
      <c r="J653" s="22">
        <v>1241</v>
      </c>
      <c r="K653" s="23">
        <v>224900</v>
      </c>
    </row>
    <row r="654" spans="1:11" x14ac:dyDescent="0.2">
      <c r="A654">
        <v>653</v>
      </c>
      <c r="B654">
        <v>8750</v>
      </c>
      <c r="C654" s="14">
        <f t="shared" si="21"/>
        <v>1</v>
      </c>
      <c r="D654" s="14">
        <f t="shared" si="20"/>
        <v>0</v>
      </c>
      <c r="E654" s="1">
        <v>191000</v>
      </c>
      <c r="G654" s="22">
        <v>1274</v>
      </c>
      <c r="H654" s="23">
        <v>177000</v>
      </c>
      <c r="J654" s="22">
        <v>1247</v>
      </c>
      <c r="K654" s="23">
        <v>186500</v>
      </c>
    </row>
    <row r="655" spans="1:11" x14ac:dyDescent="0.2">
      <c r="A655">
        <v>654</v>
      </c>
      <c r="B655">
        <v>10320</v>
      </c>
      <c r="C655" s="14">
        <f t="shared" si="21"/>
        <v>0</v>
      </c>
      <c r="D655" s="14">
        <f t="shared" si="20"/>
        <v>1</v>
      </c>
      <c r="E655" s="1">
        <v>135000</v>
      </c>
      <c r="G655" s="22">
        <v>1276</v>
      </c>
      <c r="H655" s="23">
        <v>137000</v>
      </c>
      <c r="J655" s="22">
        <v>1250</v>
      </c>
      <c r="K655" s="23">
        <v>119000</v>
      </c>
    </row>
    <row r="656" spans="1:11" x14ac:dyDescent="0.2">
      <c r="A656">
        <v>655</v>
      </c>
      <c r="B656">
        <v>10437</v>
      </c>
      <c r="C656" s="14">
        <f t="shared" si="21"/>
        <v>0</v>
      </c>
      <c r="D656" s="14">
        <f t="shared" si="20"/>
        <v>1</v>
      </c>
      <c r="E656" s="1">
        <v>350000</v>
      </c>
      <c r="G656" s="22">
        <v>1277</v>
      </c>
      <c r="H656" s="23">
        <v>162000</v>
      </c>
      <c r="J656" s="22">
        <v>1252</v>
      </c>
      <c r="K656" s="23">
        <v>171750</v>
      </c>
    </row>
    <row r="657" spans="1:11" x14ac:dyDescent="0.2">
      <c r="A657">
        <v>656</v>
      </c>
      <c r="B657">
        <v>1680</v>
      </c>
      <c r="C657" s="14">
        <f t="shared" si="21"/>
        <v>1</v>
      </c>
      <c r="D657" s="14">
        <f t="shared" si="20"/>
        <v>0</v>
      </c>
      <c r="E657" s="1">
        <v>88000</v>
      </c>
      <c r="G657" s="22">
        <v>1278</v>
      </c>
      <c r="H657" s="23">
        <v>197900</v>
      </c>
      <c r="J657" s="22">
        <v>1255</v>
      </c>
      <c r="K657" s="23">
        <v>165400</v>
      </c>
    </row>
    <row r="658" spans="1:11" x14ac:dyDescent="0.2">
      <c r="A658">
        <v>657</v>
      </c>
      <c r="B658">
        <v>10007</v>
      </c>
      <c r="C658" s="14">
        <f t="shared" si="21"/>
        <v>1</v>
      </c>
      <c r="D658" s="14">
        <f t="shared" si="20"/>
        <v>1</v>
      </c>
      <c r="E658" s="1">
        <v>145500</v>
      </c>
      <c r="G658" s="22">
        <v>1279</v>
      </c>
      <c r="H658" s="23">
        <v>237000</v>
      </c>
      <c r="J658" s="22">
        <v>1256</v>
      </c>
      <c r="K658" s="23">
        <v>127500</v>
      </c>
    </row>
    <row r="659" spans="1:11" x14ac:dyDescent="0.2">
      <c r="A659">
        <v>658</v>
      </c>
      <c r="B659">
        <v>7200</v>
      </c>
      <c r="C659" s="14">
        <f t="shared" si="21"/>
        <v>1</v>
      </c>
      <c r="D659" s="14">
        <f t="shared" si="20"/>
        <v>0</v>
      </c>
      <c r="E659" s="1">
        <v>149000</v>
      </c>
      <c r="G659" s="22">
        <v>1281</v>
      </c>
      <c r="H659" s="23">
        <v>227000</v>
      </c>
      <c r="J659" s="22">
        <v>1258</v>
      </c>
      <c r="K659" s="23">
        <v>99900</v>
      </c>
    </row>
    <row r="660" spans="1:11" x14ac:dyDescent="0.2">
      <c r="A660">
        <v>659</v>
      </c>
      <c r="B660">
        <v>17503</v>
      </c>
      <c r="C660" s="14">
        <f t="shared" si="21"/>
        <v>0</v>
      </c>
      <c r="D660" s="14">
        <f t="shared" si="20"/>
        <v>1</v>
      </c>
      <c r="E660" s="1">
        <v>97500</v>
      </c>
      <c r="G660" s="22">
        <v>1285</v>
      </c>
      <c r="H660" s="23">
        <v>169000</v>
      </c>
      <c r="J660" s="22">
        <v>1265</v>
      </c>
      <c r="K660" s="23">
        <v>181000</v>
      </c>
    </row>
    <row r="661" spans="1:11" x14ac:dyDescent="0.2">
      <c r="A661">
        <v>660</v>
      </c>
      <c r="B661">
        <v>9937</v>
      </c>
      <c r="C661" s="14">
        <f t="shared" si="21"/>
        <v>1</v>
      </c>
      <c r="D661" s="14">
        <f t="shared" si="20"/>
        <v>1</v>
      </c>
      <c r="E661" s="1">
        <v>167000</v>
      </c>
      <c r="G661" s="22">
        <v>1287</v>
      </c>
      <c r="H661" s="23">
        <v>143000</v>
      </c>
      <c r="J661" s="22">
        <v>1266</v>
      </c>
      <c r="K661" s="23">
        <v>183900</v>
      </c>
    </row>
    <row r="662" spans="1:11" x14ac:dyDescent="0.2">
      <c r="A662">
        <v>661</v>
      </c>
      <c r="B662">
        <v>12384</v>
      </c>
      <c r="C662" s="14">
        <f t="shared" si="21"/>
        <v>0</v>
      </c>
      <c r="D662" s="14">
        <f t="shared" si="20"/>
        <v>1</v>
      </c>
      <c r="E662" s="1">
        <v>197900</v>
      </c>
      <c r="G662" s="22">
        <v>1288</v>
      </c>
      <c r="H662" s="23">
        <v>190000</v>
      </c>
      <c r="J662" s="22">
        <v>1272</v>
      </c>
      <c r="K662" s="23">
        <v>185750</v>
      </c>
    </row>
    <row r="663" spans="1:11" x14ac:dyDescent="0.2">
      <c r="A663">
        <v>662</v>
      </c>
      <c r="B663">
        <v>46589</v>
      </c>
      <c r="C663" s="14">
        <f t="shared" si="21"/>
        <v>0</v>
      </c>
      <c r="D663" s="14">
        <f t="shared" si="20"/>
        <v>1</v>
      </c>
      <c r="E663" s="1">
        <v>402000</v>
      </c>
      <c r="G663" s="22">
        <v>1290</v>
      </c>
      <c r="H663" s="23">
        <v>281000</v>
      </c>
      <c r="J663" s="22">
        <v>1275</v>
      </c>
      <c r="K663" s="23">
        <v>139000</v>
      </c>
    </row>
    <row r="664" spans="1:11" x14ac:dyDescent="0.2">
      <c r="A664">
        <v>663</v>
      </c>
      <c r="B664">
        <v>13560</v>
      </c>
      <c r="C664" s="14">
        <f t="shared" si="21"/>
        <v>0</v>
      </c>
      <c r="D664" s="14">
        <f t="shared" si="20"/>
        <v>1</v>
      </c>
      <c r="E664" s="1">
        <v>110000</v>
      </c>
      <c r="G664" s="22">
        <v>1291</v>
      </c>
      <c r="H664" s="23">
        <v>180500</v>
      </c>
      <c r="J664" s="22">
        <v>1280</v>
      </c>
      <c r="K664" s="23">
        <v>68400</v>
      </c>
    </row>
    <row r="665" spans="1:11" x14ac:dyDescent="0.2">
      <c r="A665">
        <v>664</v>
      </c>
      <c r="B665">
        <v>10012</v>
      </c>
      <c r="C665" s="14">
        <f t="shared" si="21"/>
        <v>1</v>
      </c>
      <c r="D665" s="14">
        <f t="shared" si="20"/>
        <v>1</v>
      </c>
      <c r="E665" s="1">
        <v>137500</v>
      </c>
      <c r="G665" s="22">
        <v>1294</v>
      </c>
      <c r="H665" s="23">
        <v>162900</v>
      </c>
      <c r="J665" s="22">
        <v>1282</v>
      </c>
      <c r="K665" s="23">
        <v>180000</v>
      </c>
    </row>
    <row r="666" spans="1:11" x14ac:dyDescent="0.2">
      <c r="A666">
        <v>665</v>
      </c>
      <c r="B666">
        <v>20896</v>
      </c>
      <c r="C666" s="14">
        <f t="shared" si="21"/>
        <v>0</v>
      </c>
      <c r="D666" s="14">
        <f t="shared" si="20"/>
        <v>1</v>
      </c>
      <c r="E666" s="1">
        <v>423000</v>
      </c>
      <c r="G666" s="22">
        <v>1299</v>
      </c>
      <c r="H666" s="23">
        <v>160000</v>
      </c>
      <c r="J666" s="22">
        <v>1283</v>
      </c>
      <c r="K666" s="23">
        <v>150500</v>
      </c>
    </row>
    <row r="667" spans="1:11" x14ac:dyDescent="0.2">
      <c r="A667">
        <v>666</v>
      </c>
      <c r="B667">
        <v>11194</v>
      </c>
      <c r="C667" s="14">
        <f t="shared" si="21"/>
        <v>0</v>
      </c>
      <c r="D667" s="14">
        <f t="shared" si="20"/>
        <v>1</v>
      </c>
      <c r="E667" s="1">
        <v>230500</v>
      </c>
      <c r="G667" s="22">
        <v>1301</v>
      </c>
      <c r="H667" s="23">
        <v>225000</v>
      </c>
      <c r="J667" s="22">
        <v>1284</v>
      </c>
      <c r="K667" s="23">
        <v>139000</v>
      </c>
    </row>
    <row r="668" spans="1:11" x14ac:dyDescent="0.2">
      <c r="A668">
        <v>667</v>
      </c>
      <c r="B668">
        <v>18450</v>
      </c>
      <c r="C668" s="14">
        <f t="shared" si="21"/>
        <v>0</v>
      </c>
      <c r="D668" s="14">
        <f t="shared" si="20"/>
        <v>1</v>
      </c>
      <c r="E668" s="1">
        <v>129000</v>
      </c>
      <c r="G668" s="22">
        <v>1303</v>
      </c>
      <c r="H668" s="23">
        <v>290000</v>
      </c>
      <c r="J668" s="22">
        <v>1286</v>
      </c>
      <c r="K668" s="23">
        <v>132500</v>
      </c>
    </row>
    <row r="669" spans="1:11" x14ac:dyDescent="0.2">
      <c r="A669">
        <v>668</v>
      </c>
      <c r="B669">
        <v>8125</v>
      </c>
      <c r="C669" s="14">
        <f t="shared" si="21"/>
        <v>1</v>
      </c>
      <c r="D669" s="14">
        <f t="shared" si="20"/>
        <v>0</v>
      </c>
      <c r="E669" s="1">
        <v>193500</v>
      </c>
      <c r="G669" s="22">
        <v>1306</v>
      </c>
      <c r="H669" s="23">
        <v>325000</v>
      </c>
      <c r="J669" s="22">
        <v>1289</v>
      </c>
      <c r="K669" s="23">
        <v>278000</v>
      </c>
    </row>
    <row r="670" spans="1:11" x14ac:dyDescent="0.2">
      <c r="A670">
        <v>669</v>
      </c>
      <c r="B670">
        <v>14175</v>
      </c>
      <c r="C670" s="14">
        <f t="shared" si="21"/>
        <v>0</v>
      </c>
      <c r="D670" s="14">
        <f t="shared" si="20"/>
        <v>1</v>
      </c>
      <c r="E670" s="1">
        <v>168000</v>
      </c>
      <c r="G670" s="22">
        <v>1309</v>
      </c>
      <c r="H670" s="23">
        <v>147000</v>
      </c>
      <c r="J670" s="22">
        <v>1292</v>
      </c>
      <c r="K670" s="23">
        <v>119500</v>
      </c>
    </row>
    <row r="671" spans="1:11" x14ac:dyDescent="0.2">
      <c r="A671">
        <v>670</v>
      </c>
      <c r="B671">
        <v>11600</v>
      </c>
      <c r="C671" s="14">
        <f t="shared" si="21"/>
        <v>0</v>
      </c>
      <c r="D671" s="14">
        <f t="shared" si="20"/>
        <v>1</v>
      </c>
      <c r="E671" s="1">
        <v>137500</v>
      </c>
      <c r="G671" s="22">
        <v>1311</v>
      </c>
      <c r="H671" s="23">
        <v>335000</v>
      </c>
      <c r="J671" s="22">
        <v>1293</v>
      </c>
      <c r="K671" s="23">
        <v>107500</v>
      </c>
    </row>
    <row r="672" spans="1:11" x14ac:dyDescent="0.2">
      <c r="A672">
        <v>671</v>
      </c>
      <c r="B672">
        <v>8633</v>
      </c>
      <c r="C672" s="14">
        <f t="shared" si="21"/>
        <v>1</v>
      </c>
      <c r="D672" s="14">
        <f t="shared" si="20"/>
        <v>0</v>
      </c>
      <c r="E672" s="1">
        <v>173500</v>
      </c>
      <c r="G672" s="22">
        <v>1313</v>
      </c>
      <c r="H672" s="23">
        <v>302000</v>
      </c>
      <c r="J672" s="22">
        <v>1295</v>
      </c>
      <c r="K672" s="23">
        <v>115000</v>
      </c>
    </row>
    <row r="673" spans="1:11" x14ac:dyDescent="0.2">
      <c r="A673">
        <v>672</v>
      </c>
      <c r="B673">
        <v>6629</v>
      </c>
      <c r="C673" s="14">
        <f t="shared" si="21"/>
        <v>1</v>
      </c>
      <c r="D673" s="14">
        <f t="shared" si="20"/>
        <v>0</v>
      </c>
      <c r="E673" s="1">
        <v>103600</v>
      </c>
      <c r="G673" s="22">
        <v>1314</v>
      </c>
      <c r="H673" s="23">
        <v>333168</v>
      </c>
      <c r="J673" s="22">
        <v>1296</v>
      </c>
      <c r="K673" s="23">
        <v>138500</v>
      </c>
    </row>
    <row r="674" spans="1:11" x14ac:dyDescent="0.2">
      <c r="A674">
        <v>673</v>
      </c>
      <c r="B674">
        <v>11250</v>
      </c>
      <c r="C674" s="14">
        <f t="shared" si="21"/>
        <v>0</v>
      </c>
      <c r="D674" s="14">
        <f t="shared" si="20"/>
        <v>1</v>
      </c>
      <c r="E674" s="1">
        <v>165000</v>
      </c>
      <c r="G674" s="22">
        <v>1316</v>
      </c>
      <c r="H674" s="23">
        <v>206900</v>
      </c>
      <c r="J674" s="22">
        <v>1297</v>
      </c>
      <c r="K674" s="23">
        <v>155000</v>
      </c>
    </row>
    <row r="675" spans="1:11" x14ac:dyDescent="0.2">
      <c r="A675">
        <v>674</v>
      </c>
      <c r="B675">
        <v>14442</v>
      </c>
      <c r="C675" s="14">
        <f t="shared" si="21"/>
        <v>0</v>
      </c>
      <c r="D675" s="14">
        <f t="shared" si="20"/>
        <v>1</v>
      </c>
      <c r="E675" s="1">
        <v>257500</v>
      </c>
      <c r="G675" s="22">
        <v>1317</v>
      </c>
      <c r="H675" s="23">
        <v>295493</v>
      </c>
      <c r="J675" s="22">
        <v>1298</v>
      </c>
      <c r="K675" s="23">
        <v>140000</v>
      </c>
    </row>
    <row r="676" spans="1:11" x14ac:dyDescent="0.2">
      <c r="A676">
        <v>675</v>
      </c>
      <c r="B676">
        <v>9200</v>
      </c>
      <c r="C676" s="14">
        <f t="shared" si="21"/>
        <v>1</v>
      </c>
      <c r="D676" s="14">
        <f t="shared" si="20"/>
        <v>0</v>
      </c>
      <c r="E676" s="1">
        <v>140000</v>
      </c>
      <c r="G676" s="22">
        <v>1319</v>
      </c>
      <c r="H676" s="23">
        <v>275000</v>
      </c>
      <c r="J676" s="22">
        <v>1300</v>
      </c>
      <c r="K676" s="23">
        <v>154000</v>
      </c>
    </row>
    <row r="677" spans="1:11" x14ac:dyDescent="0.2">
      <c r="A677">
        <v>676</v>
      </c>
      <c r="B677">
        <v>2289</v>
      </c>
      <c r="C677" s="14">
        <f t="shared" si="21"/>
        <v>1</v>
      </c>
      <c r="D677" s="14">
        <f t="shared" si="20"/>
        <v>0</v>
      </c>
      <c r="E677" s="1">
        <v>148500</v>
      </c>
      <c r="G677" s="22">
        <v>1320</v>
      </c>
      <c r="H677" s="23">
        <v>111000</v>
      </c>
      <c r="J677" s="22">
        <v>1302</v>
      </c>
      <c r="K677" s="23">
        <v>177500</v>
      </c>
    </row>
    <row r="678" spans="1:11" x14ac:dyDescent="0.2">
      <c r="A678">
        <v>677</v>
      </c>
      <c r="B678">
        <v>9600</v>
      </c>
      <c r="C678" s="14">
        <f t="shared" si="21"/>
        <v>1</v>
      </c>
      <c r="D678" s="14">
        <f t="shared" si="20"/>
        <v>1</v>
      </c>
      <c r="E678" s="1">
        <v>87000</v>
      </c>
      <c r="G678" s="22">
        <v>1323</v>
      </c>
      <c r="H678" s="23">
        <v>190000</v>
      </c>
      <c r="J678" s="22">
        <v>1304</v>
      </c>
      <c r="K678" s="23">
        <v>232000</v>
      </c>
    </row>
    <row r="679" spans="1:11" x14ac:dyDescent="0.2">
      <c r="A679">
        <v>678</v>
      </c>
      <c r="B679">
        <v>9022</v>
      </c>
      <c r="C679" s="14">
        <f t="shared" si="21"/>
        <v>1</v>
      </c>
      <c r="D679" s="14">
        <f t="shared" si="20"/>
        <v>0</v>
      </c>
      <c r="E679" s="1">
        <v>109500</v>
      </c>
      <c r="G679" s="22">
        <v>1325</v>
      </c>
      <c r="H679" s="23">
        <v>147000</v>
      </c>
      <c r="J679" s="22">
        <v>1305</v>
      </c>
      <c r="K679" s="23">
        <v>130000</v>
      </c>
    </row>
    <row r="680" spans="1:11" x14ac:dyDescent="0.2">
      <c r="A680">
        <v>679</v>
      </c>
      <c r="B680">
        <v>11844</v>
      </c>
      <c r="C680" s="14">
        <f t="shared" si="21"/>
        <v>0</v>
      </c>
      <c r="D680" s="14">
        <f t="shared" si="20"/>
        <v>1</v>
      </c>
      <c r="E680" s="1">
        <v>372500</v>
      </c>
      <c r="G680" s="22">
        <v>1329</v>
      </c>
      <c r="H680" s="23">
        <v>256000</v>
      </c>
      <c r="J680" s="22">
        <v>1307</v>
      </c>
      <c r="K680" s="23">
        <v>202500</v>
      </c>
    </row>
    <row r="681" spans="1:11" x14ac:dyDescent="0.2">
      <c r="A681">
        <v>680</v>
      </c>
      <c r="B681">
        <v>9945</v>
      </c>
      <c r="C681" s="14">
        <f t="shared" si="21"/>
        <v>1</v>
      </c>
      <c r="D681" s="14">
        <f t="shared" si="20"/>
        <v>1</v>
      </c>
      <c r="E681" s="1">
        <v>128500</v>
      </c>
      <c r="G681" s="22">
        <v>1331</v>
      </c>
      <c r="H681" s="23">
        <v>227000</v>
      </c>
      <c r="J681" s="22">
        <v>1308</v>
      </c>
      <c r="K681" s="23">
        <v>138000</v>
      </c>
    </row>
    <row r="682" spans="1:11" x14ac:dyDescent="0.2">
      <c r="A682">
        <v>681</v>
      </c>
      <c r="B682">
        <v>8012</v>
      </c>
      <c r="C682" s="14">
        <f t="shared" si="21"/>
        <v>1</v>
      </c>
      <c r="D682" s="14">
        <f t="shared" si="20"/>
        <v>0</v>
      </c>
      <c r="E682" s="1">
        <v>143000</v>
      </c>
      <c r="G682" s="22">
        <v>1332</v>
      </c>
      <c r="H682" s="23">
        <v>132500</v>
      </c>
      <c r="J682" s="22">
        <v>1310</v>
      </c>
      <c r="K682" s="23">
        <v>179200</v>
      </c>
    </row>
    <row r="683" spans="1:11" x14ac:dyDescent="0.2">
      <c r="A683">
        <v>682</v>
      </c>
      <c r="B683">
        <v>4500</v>
      </c>
      <c r="C683" s="14">
        <f t="shared" si="21"/>
        <v>1</v>
      </c>
      <c r="D683" s="14">
        <f t="shared" si="20"/>
        <v>0</v>
      </c>
      <c r="E683" s="1">
        <v>159434</v>
      </c>
      <c r="G683" s="22">
        <v>1336</v>
      </c>
      <c r="H683" s="23">
        <v>167900</v>
      </c>
      <c r="J683" s="22">
        <v>1312</v>
      </c>
      <c r="K683" s="23">
        <v>203000</v>
      </c>
    </row>
    <row r="684" spans="1:11" x14ac:dyDescent="0.2">
      <c r="A684">
        <v>683</v>
      </c>
      <c r="B684">
        <v>2887</v>
      </c>
      <c r="C684" s="14">
        <f t="shared" si="21"/>
        <v>1</v>
      </c>
      <c r="D684" s="14">
        <f t="shared" si="20"/>
        <v>0</v>
      </c>
      <c r="E684" s="1">
        <v>173000</v>
      </c>
      <c r="G684" s="22">
        <v>1339</v>
      </c>
      <c r="H684" s="23">
        <v>200000</v>
      </c>
      <c r="J684" s="22">
        <v>1315</v>
      </c>
      <c r="K684" s="23">
        <v>119000</v>
      </c>
    </row>
    <row r="685" spans="1:11" x14ac:dyDescent="0.2">
      <c r="A685">
        <v>684</v>
      </c>
      <c r="B685">
        <v>11248</v>
      </c>
      <c r="C685" s="14">
        <f t="shared" si="21"/>
        <v>0</v>
      </c>
      <c r="D685" s="14">
        <f t="shared" si="20"/>
        <v>1</v>
      </c>
      <c r="E685" s="1">
        <v>285000</v>
      </c>
      <c r="G685" s="22">
        <v>1342</v>
      </c>
      <c r="H685" s="23">
        <v>155000</v>
      </c>
      <c r="J685" s="22">
        <v>1318</v>
      </c>
      <c r="K685" s="23">
        <v>208900</v>
      </c>
    </row>
    <row r="686" spans="1:11" x14ac:dyDescent="0.2">
      <c r="A686">
        <v>685</v>
      </c>
      <c r="B686">
        <v>16770</v>
      </c>
      <c r="C686" s="14">
        <f t="shared" si="21"/>
        <v>0</v>
      </c>
      <c r="D686" s="14">
        <f t="shared" si="20"/>
        <v>1</v>
      </c>
      <c r="E686" s="1">
        <v>221000</v>
      </c>
      <c r="G686" s="22">
        <v>1345</v>
      </c>
      <c r="H686" s="23">
        <v>155835</v>
      </c>
      <c r="J686" s="22">
        <v>1321</v>
      </c>
      <c r="K686" s="23">
        <v>156500</v>
      </c>
    </row>
    <row r="687" spans="1:11" x14ac:dyDescent="0.2">
      <c r="A687">
        <v>686</v>
      </c>
      <c r="B687">
        <v>5062</v>
      </c>
      <c r="C687" s="14">
        <f t="shared" si="21"/>
        <v>1</v>
      </c>
      <c r="D687" s="14">
        <f t="shared" si="20"/>
        <v>0</v>
      </c>
      <c r="E687" s="1">
        <v>207500</v>
      </c>
      <c r="G687" s="22">
        <v>1347</v>
      </c>
      <c r="H687" s="23">
        <v>262500</v>
      </c>
      <c r="J687" s="22">
        <v>1322</v>
      </c>
      <c r="K687" s="23">
        <v>72500</v>
      </c>
    </row>
    <row r="688" spans="1:11" x14ac:dyDescent="0.2">
      <c r="A688">
        <v>687</v>
      </c>
      <c r="B688">
        <v>10207</v>
      </c>
      <c r="C688" s="14">
        <f t="shared" si="21"/>
        <v>0</v>
      </c>
      <c r="D688" s="14">
        <f t="shared" si="20"/>
        <v>1</v>
      </c>
      <c r="E688" s="1">
        <v>227875</v>
      </c>
      <c r="G688" s="22">
        <v>1348</v>
      </c>
      <c r="H688" s="23">
        <v>283463</v>
      </c>
      <c r="J688" s="22">
        <v>1324</v>
      </c>
      <c r="K688" s="23">
        <v>82500</v>
      </c>
    </row>
    <row r="689" spans="1:11" x14ac:dyDescent="0.2">
      <c r="A689">
        <v>688</v>
      </c>
      <c r="B689">
        <v>5105</v>
      </c>
      <c r="C689" s="14">
        <f t="shared" si="21"/>
        <v>1</v>
      </c>
      <c r="D689" s="14">
        <f t="shared" si="20"/>
        <v>0</v>
      </c>
      <c r="E689" s="1">
        <v>148800</v>
      </c>
      <c r="G689" s="22">
        <v>1349</v>
      </c>
      <c r="H689" s="23">
        <v>215000</v>
      </c>
      <c r="J689" s="22">
        <v>1326</v>
      </c>
      <c r="K689" s="23">
        <v>55000</v>
      </c>
    </row>
    <row r="690" spans="1:11" x14ac:dyDescent="0.2">
      <c r="A690">
        <v>689</v>
      </c>
      <c r="B690">
        <v>8089</v>
      </c>
      <c r="C690" s="14">
        <f t="shared" si="21"/>
        <v>1</v>
      </c>
      <c r="D690" s="14">
        <f t="shared" si="20"/>
        <v>0</v>
      </c>
      <c r="E690" s="1">
        <v>392000</v>
      </c>
      <c r="G690" s="22">
        <v>1351</v>
      </c>
      <c r="H690" s="23">
        <v>200000</v>
      </c>
      <c r="J690" s="22">
        <v>1327</v>
      </c>
      <c r="K690" s="23">
        <v>79000</v>
      </c>
    </row>
    <row r="691" spans="1:11" x14ac:dyDescent="0.2">
      <c r="A691">
        <v>690</v>
      </c>
      <c r="B691">
        <v>7577</v>
      </c>
      <c r="C691" s="14">
        <f t="shared" si="21"/>
        <v>1</v>
      </c>
      <c r="D691" s="14">
        <f t="shared" si="20"/>
        <v>0</v>
      </c>
      <c r="E691" s="1">
        <v>194700</v>
      </c>
      <c r="G691" s="22">
        <v>1354</v>
      </c>
      <c r="H691" s="23">
        <v>410000</v>
      </c>
      <c r="J691" s="22">
        <v>1328</v>
      </c>
      <c r="K691" s="23">
        <v>130500</v>
      </c>
    </row>
    <row r="692" spans="1:11" x14ac:dyDescent="0.2">
      <c r="A692">
        <v>691</v>
      </c>
      <c r="B692">
        <v>4426</v>
      </c>
      <c r="C692" s="14">
        <f t="shared" si="21"/>
        <v>1</v>
      </c>
      <c r="D692" s="14">
        <f t="shared" si="20"/>
        <v>0</v>
      </c>
      <c r="E692" s="1">
        <v>141000</v>
      </c>
      <c r="G692" s="22">
        <v>1355</v>
      </c>
      <c r="H692" s="23">
        <v>235000</v>
      </c>
      <c r="J692" s="22">
        <v>1330</v>
      </c>
      <c r="K692" s="23">
        <v>176500</v>
      </c>
    </row>
    <row r="693" spans="1:11" x14ac:dyDescent="0.2">
      <c r="A693">
        <v>692</v>
      </c>
      <c r="B693">
        <v>21535</v>
      </c>
      <c r="C693" s="14">
        <f t="shared" si="21"/>
        <v>0</v>
      </c>
      <c r="D693" s="14">
        <f t="shared" si="20"/>
        <v>1</v>
      </c>
      <c r="E693" s="1">
        <v>755000</v>
      </c>
      <c r="G693" s="22">
        <v>1356</v>
      </c>
      <c r="H693" s="23">
        <v>170000</v>
      </c>
      <c r="J693" s="22">
        <v>1333</v>
      </c>
      <c r="K693" s="23">
        <v>100000</v>
      </c>
    </row>
    <row r="694" spans="1:11" x14ac:dyDescent="0.2">
      <c r="A694">
        <v>693</v>
      </c>
      <c r="B694">
        <v>26178</v>
      </c>
      <c r="C694" s="14">
        <f t="shared" si="21"/>
        <v>0</v>
      </c>
      <c r="D694" s="14">
        <f t="shared" si="20"/>
        <v>1</v>
      </c>
      <c r="E694" s="1">
        <v>335000</v>
      </c>
      <c r="G694" s="22">
        <v>1358</v>
      </c>
      <c r="H694" s="23">
        <v>149900</v>
      </c>
      <c r="J694" s="22">
        <v>1334</v>
      </c>
      <c r="K694" s="23">
        <v>125500</v>
      </c>
    </row>
    <row r="695" spans="1:11" x14ac:dyDescent="0.2">
      <c r="A695">
        <v>694</v>
      </c>
      <c r="B695">
        <v>5400</v>
      </c>
      <c r="C695" s="14">
        <f t="shared" si="21"/>
        <v>1</v>
      </c>
      <c r="D695" s="14">
        <f t="shared" si="20"/>
        <v>0</v>
      </c>
      <c r="E695" s="1">
        <v>108480</v>
      </c>
      <c r="G695" s="22">
        <v>1360</v>
      </c>
      <c r="H695" s="23">
        <v>315000</v>
      </c>
      <c r="J695" s="22">
        <v>1335</v>
      </c>
      <c r="K695" s="23">
        <v>125000</v>
      </c>
    </row>
    <row r="696" spans="1:11" x14ac:dyDescent="0.2">
      <c r="A696">
        <v>695</v>
      </c>
      <c r="B696">
        <v>6120</v>
      </c>
      <c r="C696" s="14">
        <f t="shared" si="21"/>
        <v>1</v>
      </c>
      <c r="D696" s="14">
        <f t="shared" si="20"/>
        <v>0</v>
      </c>
      <c r="E696" s="1">
        <v>141500</v>
      </c>
      <c r="G696" s="22">
        <v>1361</v>
      </c>
      <c r="H696" s="23">
        <v>189000</v>
      </c>
      <c r="J696" s="22">
        <v>1337</v>
      </c>
      <c r="K696" s="23">
        <v>135000</v>
      </c>
    </row>
    <row r="697" spans="1:11" x14ac:dyDescent="0.2">
      <c r="A697">
        <v>696</v>
      </c>
      <c r="B697">
        <v>13811</v>
      </c>
      <c r="C697" s="14">
        <f t="shared" si="21"/>
        <v>0</v>
      </c>
      <c r="D697" s="14">
        <f t="shared" si="20"/>
        <v>1</v>
      </c>
      <c r="E697" s="1">
        <v>176000</v>
      </c>
      <c r="G697" s="22">
        <v>1362</v>
      </c>
      <c r="H697" s="23">
        <v>260000</v>
      </c>
      <c r="J697" s="22">
        <v>1338</v>
      </c>
      <c r="K697" s="23">
        <v>52500</v>
      </c>
    </row>
    <row r="698" spans="1:11" x14ac:dyDescent="0.2">
      <c r="A698">
        <v>697</v>
      </c>
      <c r="B698">
        <v>6000</v>
      </c>
      <c r="C698" s="14">
        <f t="shared" si="21"/>
        <v>1</v>
      </c>
      <c r="D698" s="14">
        <f t="shared" si="20"/>
        <v>0</v>
      </c>
      <c r="E698" s="1">
        <v>89000</v>
      </c>
      <c r="G698" s="22">
        <v>1363</v>
      </c>
      <c r="H698" s="23">
        <v>104900</v>
      </c>
      <c r="J698" s="22">
        <v>1340</v>
      </c>
      <c r="K698" s="23">
        <v>128500</v>
      </c>
    </row>
    <row r="699" spans="1:11" x14ac:dyDescent="0.2">
      <c r="A699">
        <v>698</v>
      </c>
      <c r="B699">
        <v>6420</v>
      </c>
      <c r="C699" s="14">
        <f t="shared" si="21"/>
        <v>1</v>
      </c>
      <c r="D699" s="14">
        <f t="shared" si="20"/>
        <v>0</v>
      </c>
      <c r="E699" s="1">
        <v>123500</v>
      </c>
      <c r="G699" s="22">
        <v>1370</v>
      </c>
      <c r="H699" s="23">
        <v>232000</v>
      </c>
      <c r="J699" s="22">
        <v>1341</v>
      </c>
      <c r="K699" s="23">
        <v>123000</v>
      </c>
    </row>
    <row r="700" spans="1:11" x14ac:dyDescent="0.2">
      <c r="A700">
        <v>699</v>
      </c>
      <c r="B700">
        <v>8450</v>
      </c>
      <c r="C700" s="14">
        <f t="shared" si="21"/>
        <v>1</v>
      </c>
      <c r="D700" s="14">
        <f t="shared" si="20"/>
        <v>0</v>
      </c>
      <c r="E700" s="1">
        <v>138500</v>
      </c>
      <c r="G700" s="22">
        <v>1373</v>
      </c>
      <c r="H700" s="23">
        <v>274300</v>
      </c>
      <c r="J700" s="22">
        <v>1343</v>
      </c>
      <c r="K700" s="23">
        <v>228500</v>
      </c>
    </row>
    <row r="701" spans="1:11" x14ac:dyDescent="0.2">
      <c r="A701">
        <v>700</v>
      </c>
      <c r="B701">
        <v>4282</v>
      </c>
      <c r="C701" s="14">
        <f t="shared" si="21"/>
        <v>1</v>
      </c>
      <c r="D701" s="14">
        <f t="shared" si="20"/>
        <v>0</v>
      </c>
      <c r="E701" s="1">
        <v>196000</v>
      </c>
      <c r="G701" s="22">
        <v>1374</v>
      </c>
      <c r="H701" s="23">
        <v>466500</v>
      </c>
      <c r="J701" s="22">
        <v>1344</v>
      </c>
      <c r="K701" s="23">
        <v>177000</v>
      </c>
    </row>
    <row r="702" spans="1:11" x14ac:dyDescent="0.2">
      <c r="A702">
        <v>701</v>
      </c>
      <c r="B702">
        <v>14331</v>
      </c>
      <c r="C702" s="14">
        <f t="shared" si="21"/>
        <v>0</v>
      </c>
      <c r="D702" s="14">
        <f t="shared" si="20"/>
        <v>1</v>
      </c>
      <c r="E702" s="1">
        <v>312500</v>
      </c>
      <c r="G702" s="22">
        <v>1375</v>
      </c>
      <c r="H702" s="23">
        <v>250000</v>
      </c>
      <c r="J702" s="22">
        <v>1346</v>
      </c>
      <c r="K702" s="23">
        <v>108500</v>
      </c>
    </row>
    <row r="703" spans="1:11" x14ac:dyDescent="0.2">
      <c r="A703">
        <v>702</v>
      </c>
      <c r="B703">
        <v>9600</v>
      </c>
      <c r="C703" s="14">
        <f t="shared" si="21"/>
        <v>1</v>
      </c>
      <c r="D703" s="14">
        <f t="shared" si="20"/>
        <v>1</v>
      </c>
      <c r="E703" s="1">
        <v>140000</v>
      </c>
      <c r="G703" s="22">
        <v>1376</v>
      </c>
      <c r="H703" s="23">
        <v>239000</v>
      </c>
      <c r="J703" s="22">
        <v>1350</v>
      </c>
      <c r="K703" s="23">
        <v>122000</v>
      </c>
    </row>
    <row r="704" spans="1:11" x14ac:dyDescent="0.2">
      <c r="A704">
        <v>703</v>
      </c>
      <c r="B704">
        <v>12438</v>
      </c>
      <c r="C704" s="14">
        <f t="shared" si="21"/>
        <v>0</v>
      </c>
      <c r="D704" s="14">
        <f t="shared" si="20"/>
        <v>1</v>
      </c>
      <c r="E704" s="1">
        <v>361919</v>
      </c>
      <c r="G704" s="22">
        <v>1378</v>
      </c>
      <c r="H704" s="23">
        <v>117000</v>
      </c>
      <c r="J704" s="22">
        <v>1352</v>
      </c>
      <c r="K704" s="23">
        <v>171000</v>
      </c>
    </row>
    <row r="705" spans="1:11" x14ac:dyDescent="0.2">
      <c r="A705">
        <v>704</v>
      </c>
      <c r="B705">
        <v>7630</v>
      </c>
      <c r="C705" s="14">
        <f t="shared" si="21"/>
        <v>1</v>
      </c>
      <c r="D705" s="14">
        <f t="shared" si="20"/>
        <v>0</v>
      </c>
      <c r="E705" s="1">
        <v>140000</v>
      </c>
      <c r="G705" s="22">
        <v>1380</v>
      </c>
      <c r="H705" s="23">
        <v>167500</v>
      </c>
      <c r="J705" s="22">
        <v>1353</v>
      </c>
      <c r="K705" s="23">
        <v>134900</v>
      </c>
    </row>
    <row r="706" spans="1:11" x14ac:dyDescent="0.2">
      <c r="A706">
        <v>705</v>
      </c>
      <c r="B706">
        <v>8400</v>
      </c>
      <c r="C706" s="14">
        <f t="shared" si="21"/>
        <v>1</v>
      </c>
      <c r="D706" s="14">
        <f t="shared" ref="D706:D769" si="22">IF(B706&gt;MEDIAN(B706:B2165),1,0)</f>
        <v>0</v>
      </c>
      <c r="E706" s="1">
        <v>213000</v>
      </c>
      <c r="G706" s="22">
        <v>1382</v>
      </c>
      <c r="H706" s="23">
        <v>237500</v>
      </c>
      <c r="J706" s="22">
        <v>1357</v>
      </c>
      <c r="K706" s="23">
        <v>110000</v>
      </c>
    </row>
    <row r="707" spans="1:11" x14ac:dyDescent="0.2">
      <c r="A707">
        <v>706</v>
      </c>
      <c r="B707">
        <v>5600</v>
      </c>
      <c r="C707" s="14">
        <f t="shared" ref="C707:C770" si="23">IF(B707&lt;AVERAGE(B707:B2166),1,0)</f>
        <v>1</v>
      </c>
      <c r="D707" s="14">
        <f t="shared" si="22"/>
        <v>0</v>
      </c>
      <c r="E707" s="1">
        <v>55000</v>
      </c>
      <c r="G707" s="22">
        <v>1384</v>
      </c>
      <c r="H707" s="23">
        <v>112000</v>
      </c>
      <c r="J707" s="22">
        <v>1359</v>
      </c>
      <c r="K707" s="23">
        <v>177500</v>
      </c>
    </row>
    <row r="708" spans="1:11" x14ac:dyDescent="0.2">
      <c r="A708">
        <v>707</v>
      </c>
      <c r="B708">
        <v>115149</v>
      </c>
      <c r="C708" s="14">
        <f t="shared" si="23"/>
        <v>0</v>
      </c>
      <c r="D708" s="14">
        <f t="shared" si="22"/>
        <v>1</v>
      </c>
      <c r="E708" s="1">
        <v>302000</v>
      </c>
      <c r="G708" s="22">
        <v>1387</v>
      </c>
      <c r="H708" s="23">
        <v>250000</v>
      </c>
      <c r="J708" s="22">
        <v>1364</v>
      </c>
      <c r="K708" s="23">
        <v>156932</v>
      </c>
    </row>
    <row r="709" spans="1:11" x14ac:dyDescent="0.2">
      <c r="A709">
        <v>708</v>
      </c>
      <c r="B709">
        <v>6240</v>
      </c>
      <c r="C709" s="14">
        <f t="shared" si="23"/>
        <v>1</v>
      </c>
      <c r="D709" s="14">
        <f t="shared" si="22"/>
        <v>0</v>
      </c>
      <c r="E709" s="1">
        <v>254000</v>
      </c>
      <c r="G709" s="22">
        <v>1389</v>
      </c>
      <c r="H709" s="23">
        <v>377500</v>
      </c>
      <c r="J709" s="22">
        <v>1365</v>
      </c>
      <c r="K709" s="23">
        <v>144152</v>
      </c>
    </row>
    <row r="710" spans="1:11" x14ac:dyDescent="0.2">
      <c r="A710">
        <v>709</v>
      </c>
      <c r="B710">
        <v>9018</v>
      </c>
      <c r="C710" s="14">
        <f t="shared" si="23"/>
        <v>1</v>
      </c>
      <c r="D710" s="14">
        <f t="shared" si="22"/>
        <v>0</v>
      </c>
      <c r="E710" s="1">
        <v>179540</v>
      </c>
      <c r="G710" s="22">
        <v>1394</v>
      </c>
      <c r="H710" s="23">
        <v>163000</v>
      </c>
      <c r="J710" s="22">
        <v>1366</v>
      </c>
      <c r="K710" s="23">
        <v>216000</v>
      </c>
    </row>
    <row r="711" spans="1:11" x14ac:dyDescent="0.2">
      <c r="A711">
        <v>710</v>
      </c>
      <c r="B711">
        <v>7162</v>
      </c>
      <c r="C711" s="14">
        <f t="shared" si="23"/>
        <v>1</v>
      </c>
      <c r="D711" s="14">
        <f t="shared" si="22"/>
        <v>0</v>
      </c>
      <c r="E711" s="1">
        <v>109900</v>
      </c>
      <c r="G711" s="22">
        <v>1396</v>
      </c>
      <c r="H711" s="23">
        <v>281213</v>
      </c>
      <c r="J711" s="22">
        <v>1367</v>
      </c>
      <c r="K711" s="23">
        <v>193000</v>
      </c>
    </row>
    <row r="712" spans="1:11" x14ac:dyDescent="0.2">
      <c r="A712">
        <v>711</v>
      </c>
      <c r="B712">
        <v>4130</v>
      </c>
      <c r="C712" s="14">
        <f t="shared" si="23"/>
        <v>1</v>
      </c>
      <c r="D712" s="14">
        <f t="shared" si="22"/>
        <v>0</v>
      </c>
      <c r="E712" s="1">
        <v>52000</v>
      </c>
      <c r="G712" s="22">
        <v>1397</v>
      </c>
      <c r="H712" s="23">
        <v>160000</v>
      </c>
      <c r="J712" s="22">
        <v>1368</v>
      </c>
      <c r="K712" s="23">
        <v>127000</v>
      </c>
    </row>
    <row r="713" spans="1:11" x14ac:dyDescent="0.2">
      <c r="A713">
        <v>712</v>
      </c>
      <c r="B713">
        <v>8712</v>
      </c>
      <c r="C713" s="14">
        <f t="shared" si="23"/>
        <v>1</v>
      </c>
      <c r="D713" s="14">
        <f t="shared" si="22"/>
        <v>0</v>
      </c>
      <c r="E713" s="1">
        <v>102776</v>
      </c>
      <c r="G713" s="22">
        <v>1404</v>
      </c>
      <c r="H713" s="23">
        <v>282922</v>
      </c>
      <c r="J713" s="22">
        <v>1369</v>
      </c>
      <c r="K713" s="23">
        <v>144000</v>
      </c>
    </row>
    <row r="714" spans="1:11" x14ac:dyDescent="0.2">
      <c r="A714">
        <v>713</v>
      </c>
      <c r="B714">
        <v>4671</v>
      </c>
      <c r="C714" s="14">
        <f t="shared" si="23"/>
        <v>1</v>
      </c>
      <c r="D714" s="14">
        <f t="shared" si="22"/>
        <v>0</v>
      </c>
      <c r="E714" s="1">
        <v>189000</v>
      </c>
      <c r="G714" s="22">
        <v>1405</v>
      </c>
      <c r="H714" s="23">
        <v>105000</v>
      </c>
      <c r="J714" s="22">
        <v>1371</v>
      </c>
      <c r="K714" s="23">
        <v>105000</v>
      </c>
    </row>
    <row r="715" spans="1:11" x14ac:dyDescent="0.2">
      <c r="A715">
        <v>714</v>
      </c>
      <c r="B715">
        <v>9873</v>
      </c>
      <c r="C715" s="14">
        <f t="shared" si="23"/>
        <v>1</v>
      </c>
      <c r="D715" s="14">
        <f t="shared" si="22"/>
        <v>1</v>
      </c>
      <c r="E715" s="1">
        <v>129000</v>
      </c>
      <c r="G715" s="22">
        <v>1410</v>
      </c>
      <c r="H715" s="23">
        <v>215000</v>
      </c>
      <c r="J715" s="22">
        <v>1372</v>
      </c>
      <c r="K715" s="23">
        <v>165500</v>
      </c>
    </row>
    <row r="716" spans="1:11" x14ac:dyDescent="0.2">
      <c r="A716">
        <v>715</v>
      </c>
      <c r="B716">
        <v>13517</v>
      </c>
      <c r="C716" s="14">
        <f t="shared" si="23"/>
        <v>0</v>
      </c>
      <c r="D716" s="14">
        <f t="shared" si="22"/>
        <v>1</v>
      </c>
      <c r="E716" s="1">
        <v>130500</v>
      </c>
      <c r="G716" s="22">
        <v>1411</v>
      </c>
      <c r="H716" s="23">
        <v>230000</v>
      </c>
      <c r="J716" s="22">
        <v>1377</v>
      </c>
      <c r="K716" s="23">
        <v>91000</v>
      </c>
    </row>
    <row r="717" spans="1:11" x14ac:dyDescent="0.2">
      <c r="A717">
        <v>716</v>
      </c>
      <c r="B717">
        <v>10140</v>
      </c>
      <c r="C717" s="14">
        <f t="shared" si="23"/>
        <v>0</v>
      </c>
      <c r="D717" s="14">
        <f t="shared" si="22"/>
        <v>1</v>
      </c>
      <c r="E717" s="1">
        <v>165000</v>
      </c>
      <c r="G717" s="22">
        <v>1414</v>
      </c>
      <c r="H717" s="23">
        <v>257000</v>
      </c>
      <c r="J717" s="22">
        <v>1379</v>
      </c>
      <c r="K717" s="23">
        <v>83000</v>
      </c>
    </row>
    <row r="718" spans="1:11" x14ac:dyDescent="0.2">
      <c r="A718">
        <v>717</v>
      </c>
      <c r="B718">
        <v>10800</v>
      </c>
      <c r="C718" s="14">
        <f t="shared" si="23"/>
        <v>0</v>
      </c>
      <c r="D718" s="14">
        <f t="shared" si="22"/>
        <v>1</v>
      </c>
      <c r="E718" s="1">
        <v>159500</v>
      </c>
      <c r="G718" s="22">
        <v>1415</v>
      </c>
      <c r="H718" s="23">
        <v>207000</v>
      </c>
      <c r="J718" s="22">
        <v>1381</v>
      </c>
      <c r="K718" s="23">
        <v>58500</v>
      </c>
    </row>
    <row r="719" spans="1:11" x14ac:dyDescent="0.2">
      <c r="A719">
        <v>718</v>
      </c>
      <c r="B719">
        <v>10000</v>
      </c>
      <c r="C719" s="14">
        <f t="shared" si="23"/>
        <v>1</v>
      </c>
      <c r="D719" s="14">
        <f t="shared" si="22"/>
        <v>1</v>
      </c>
      <c r="E719" s="1">
        <v>157000</v>
      </c>
      <c r="G719" s="22">
        <v>1417</v>
      </c>
      <c r="H719" s="23">
        <v>122500</v>
      </c>
      <c r="J719" s="22">
        <v>1383</v>
      </c>
      <c r="K719" s="23">
        <v>157000</v>
      </c>
    </row>
    <row r="720" spans="1:11" x14ac:dyDescent="0.2">
      <c r="A720">
        <v>719</v>
      </c>
      <c r="B720">
        <v>10542</v>
      </c>
      <c r="C720" s="14">
        <f t="shared" si="23"/>
        <v>0</v>
      </c>
      <c r="D720" s="14">
        <f t="shared" si="22"/>
        <v>1</v>
      </c>
      <c r="E720" s="1">
        <v>341000</v>
      </c>
      <c r="G720" s="22">
        <v>1418</v>
      </c>
      <c r="H720" s="23">
        <v>340000</v>
      </c>
      <c r="J720" s="22">
        <v>1385</v>
      </c>
      <c r="K720" s="23">
        <v>105000</v>
      </c>
    </row>
    <row r="721" spans="1:11" x14ac:dyDescent="0.2">
      <c r="A721">
        <v>720</v>
      </c>
      <c r="B721">
        <v>9920</v>
      </c>
      <c r="C721" s="14">
        <f t="shared" si="23"/>
        <v>1</v>
      </c>
      <c r="D721" s="14">
        <f t="shared" si="22"/>
        <v>1</v>
      </c>
      <c r="E721" s="1">
        <v>128500</v>
      </c>
      <c r="G721" s="22">
        <v>1420</v>
      </c>
      <c r="H721" s="23">
        <v>223000</v>
      </c>
      <c r="J721" s="22">
        <v>1386</v>
      </c>
      <c r="K721" s="23">
        <v>125500</v>
      </c>
    </row>
    <row r="722" spans="1:11" x14ac:dyDescent="0.2">
      <c r="A722">
        <v>721</v>
      </c>
      <c r="B722">
        <v>6563</v>
      </c>
      <c r="C722" s="14">
        <f t="shared" si="23"/>
        <v>1</v>
      </c>
      <c r="D722" s="14">
        <f t="shared" si="22"/>
        <v>0</v>
      </c>
      <c r="E722" s="1">
        <v>275000</v>
      </c>
      <c r="G722" s="22">
        <v>1421</v>
      </c>
      <c r="H722" s="23">
        <v>179900</v>
      </c>
      <c r="J722" s="22">
        <v>1388</v>
      </c>
      <c r="K722" s="23">
        <v>136000</v>
      </c>
    </row>
    <row r="723" spans="1:11" x14ac:dyDescent="0.2">
      <c r="A723">
        <v>722</v>
      </c>
      <c r="B723">
        <v>4426</v>
      </c>
      <c r="C723" s="14">
        <f t="shared" si="23"/>
        <v>1</v>
      </c>
      <c r="D723" s="14">
        <f t="shared" si="22"/>
        <v>0</v>
      </c>
      <c r="E723" s="1">
        <v>143000</v>
      </c>
      <c r="G723" s="22">
        <v>1424</v>
      </c>
      <c r="H723" s="23">
        <v>274970</v>
      </c>
      <c r="J723" s="22">
        <v>1390</v>
      </c>
      <c r="K723" s="23">
        <v>131000</v>
      </c>
    </row>
    <row r="724" spans="1:11" x14ac:dyDescent="0.2">
      <c r="A724">
        <v>723</v>
      </c>
      <c r="B724">
        <v>8120</v>
      </c>
      <c r="C724" s="14">
        <f t="shared" si="23"/>
        <v>1</v>
      </c>
      <c r="D724" s="14">
        <f t="shared" si="22"/>
        <v>0</v>
      </c>
      <c r="E724" s="1">
        <v>124500</v>
      </c>
      <c r="G724" s="22">
        <v>1426</v>
      </c>
      <c r="H724" s="23">
        <v>142000</v>
      </c>
      <c r="J724" s="22">
        <v>1391</v>
      </c>
      <c r="K724" s="23">
        <v>235000</v>
      </c>
    </row>
    <row r="725" spans="1:11" x14ac:dyDescent="0.2">
      <c r="A725">
        <v>724</v>
      </c>
      <c r="B725">
        <v>8172</v>
      </c>
      <c r="C725" s="14">
        <f t="shared" si="23"/>
        <v>1</v>
      </c>
      <c r="D725" s="14">
        <f t="shared" si="22"/>
        <v>0</v>
      </c>
      <c r="E725" s="1">
        <v>135000</v>
      </c>
      <c r="G725" s="22">
        <v>1427</v>
      </c>
      <c r="H725" s="23">
        <v>271000</v>
      </c>
      <c r="J725" s="22">
        <v>1392</v>
      </c>
      <c r="K725" s="23">
        <v>124000</v>
      </c>
    </row>
    <row r="726" spans="1:11" x14ac:dyDescent="0.2">
      <c r="A726">
        <v>725</v>
      </c>
      <c r="B726">
        <v>13286</v>
      </c>
      <c r="C726" s="14">
        <f t="shared" si="23"/>
        <v>0</v>
      </c>
      <c r="D726" s="14">
        <f t="shared" si="22"/>
        <v>1</v>
      </c>
      <c r="E726" s="1">
        <v>320000</v>
      </c>
      <c r="G726" s="22">
        <v>1428</v>
      </c>
      <c r="H726" s="23">
        <v>140000</v>
      </c>
      <c r="J726" s="22">
        <v>1393</v>
      </c>
      <c r="K726" s="23">
        <v>123000</v>
      </c>
    </row>
    <row r="727" spans="1:11" x14ac:dyDescent="0.2">
      <c r="A727">
        <v>726</v>
      </c>
      <c r="B727">
        <v>6960</v>
      </c>
      <c r="C727" s="14">
        <f t="shared" si="23"/>
        <v>1</v>
      </c>
      <c r="D727" s="14">
        <f t="shared" si="22"/>
        <v>0</v>
      </c>
      <c r="E727" s="1">
        <v>120500</v>
      </c>
      <c r="G727" s="22">
        <v>1430</v>
      </c>
      <c r="H727" s="23">
        <v>182900</v>
      </c>
      <c r="J727" s="22">
        <v>1395</v>
      </c>
      <c r="K727" s="23">
        <v>246578</v>
      </c>
    </row>
    <row r="728" spans="1:11" x14ac:dyDescent="0.2">
      <c r="A728">
        <v>727</v>
      </c>
      <c r="B728">
        <v>21695</v>
      </c>
      <c r="C728" s="14">
        <f t="shared" si="23"/>
        <v>0</v>
      </c>
      <c r="D728" s="14">
        <f t="shared" si="22"/>
        <v>1</v>
      </c>
      <c r="E728" s="1">
        <v>222000</v>
      </c>
      <c r="G728" s="22">
        <v>1431</v>
      </c>
      <c r="H728" s="23">
        <v>192140</v>
      </c>
      <c r="J728" s="22">
        <v>1398</v>
      </c>
      <c r="K728" s="23">
        <v>137500</v>
      </c>
    </row>
    <row r="729" spans="1:11" x14ac:dyDescent="0.2">
      <c r="A729">
        <v>728</v>
      </c>
      <c r="B729">
        <v>7314</v>
      </c>
      <c r="C729" s="14">
        <f t="shared" si="23"/>
        <v>1</v>
      </c>
      <c r="D729" s="14">
        <f t="shared" si="22"/>
        <v>0</v>
      </c>
      <c r="E729" s="1">
        <v>194500</v>
      </c>
      <c r="G729" s="22">
        <v>1433</v>
      </c>
      <c r="H729" s="23">
        <v>64500</v>
      </c>
      <c r="J729" s="22">
        <v>1399</v>
      </c>
      <c r="K729" s="23">
        <v>138000</v>
      </c>
    </row>
    <row r="730" spans="1:11" x14ac:dyDescent="0.2">
      <c r="A730">
        <v>729</v>
      </c>
      <c r="B730">
        <v>11475</v>
      </c>
      <c r="C730" s="14">
        <f t="shared" si="23"/>
        <v>0</v>
      </c>
      <c r="D730" s="14">
        <f t="shared" si="22"/>
        <v>1</v>
      </c>
      <c r="E730" s="1">
        <v>110000</v>
      </c>
      <c r="G730" s="22">
        <v>1434</v>
      </c>
      <c r="H730" s="23">
        <v>186500</v>
      </c>
      <c r="J730" s="22">
        <v>1400</v>
      </c>
      <c r="K730" s="23">
        <v>137450</v>
      </c>
    </row>
    <row r="731" spans="1:11" x14ac:dyDescent="0.2">
      <c r="A731">
        <v>730</v>
      </c>
      <c r="B731">
        <v>6240</v>
      </c>
      <c r="C731" s="14">
        <f t="shared" si="23"/>
        <v>1</v>
      </c>
      <c r="D731" s="14">
        <f t="shared" si="22"/>
        <v>0</v>
      </c>
      <c r="E731" s="1">
        <v>103000</v>
      </c>
      <c r="G731" s="22">
        <v>1435</v>
      </c>
      <c r="H731" s="23">
        <v>160000</v>
      </c>
      <c r="J731" s="22">
        <v>1401</v>
      </c>
      <c r="K731" s="23">
        <v>120000</v>
      </c>
    </row>
    <row r="732" spans="1:11" x14ac:dyDescent="0.2">
      <c r="A732">
        <v>731</v>
      </c>
      <c r="B732">
        <v>5389</v>
      </c>
      <c r="C732" s="14">
        <f t="shared" si="23"/>
        <v>1</v>
      </c>
      <c r="D732" s="14">
        <f t="shared" si="22"/>
        <v>0</v>
      </c>
      <c r="E732" s="1">
        <v>236500</v>
      </c>
      <c r="G732" s="22">
        <v>1438</v>
      </c>
      <c r="H732" s="23">
        <v>394617</v>
      </c>
      <c r="J732" s="22">
        <v>1402</v>
      </c>
      <c r="K732" s="23">
        <v>193000</v>
      </c>
    </row>
    <row r="733" spans="1:11" x14ac:dyDescent="0.2">
      <c r="A733">
        <v>732</v>
      </c>
      <c r="B733">
        <v>9590</v>
      </c>
      <c r="C733" s="14">
        <f t="shared" si="23"/>
        <v>1</v>
      </c>
      <c r="D733" s="14">
        <f t="shared" si="22"/>
        <v>1</v>
      </c>
      <c r="E733" s="1">
        <v>187500</v>
      </c>
      <c r="G733" s="22">
        <v>1440</v>
      </c>
      <c r="H733" s="23">
        <v>197000</v>
      </c>
      <c r="J733" s="22">
        <v>1403</v>
      </c>
      <c r="K733" s="23">
        <v>193879</v>
      </c>
    </row>
    <row r="734" spans="1:11" x14ac:dyDescent="0.2">
      <c r="A734">
        <v>733</v>
      </c>
      <c r="B734">
        <v>11404</v>
      </c>
      <c r="C734" s="14">
        <f t="shared" si="23"/>
        <v>0</v>
      </c>
      <c r="D734" s="14">
        <f t="shared" si="22"/>
        <v>1</v>
      </c>
      <c r="E734" s="1">
        <v>222500</v>
      </c>
      <c r="G734" s="22">
        <v>1441</v>
      </c>
      <c r="H734" s="23">
        <v>191000</v>
      </c>
      <c r="J734" s="22">
        <v>1406</v>
      </c>
      <c r="K734" s="23">
        <v>275000</v>
      </c>
    </row>
    <row r="735" spans="1:11" x14ac:dyDescent="0.2">
      <c r="A735">
        <v>734</v>
      </c>
      <c r="B735">
        <v>10000</v>
      </c>
      <c r="C735" s="14">
        <f t="shared" si="23"/>
        <v>1</v>
      </c>
      <c r="D735" s="14">
        <f t="shared" si="22"/>
        <v>1</v>
      </c>
      <c r="E735" s="1">
        <v>131400</v>
      </c>
      <c r="G735" s="22">
        <v>1443</v>
      </c>
      <c r="H735" s="23">
        <v>310000</v>
      </c>
      <c r="J735" s="22">
        <v>1407</v>
      </c>
      <c r="K735" s="23">
        <v>133000</v>
      </c>
    </row>
    <row r="736" spans="1:11" x14ac:dyDescent="0.2">
      <c r="A736">
        <v>735</v>
      </c>
      <c r="B736">
        <v>8978</v>
      </c>
      <c r="C736" s="14">
        <f t="shared" si="23"/>
        <v>1</v>
      </c>
      <c r="D736" s="14">
        <f t="shared" si="22"/>
        <v>0</v>
      </c>
      <c r="E736" s="1">
        <v>108000</v>
      </c>
      <c r="G736" s="22">
        <v>1447</v>
      </c>
      <c r="H736" s="23">
        <v>157900</v>
      </c>
      <c r="J736" s="22">
        <v>1408</v>
      </c>
      <c r="K736" s="23">
        <v>112000</v>
      </c>
    </row>
    <row r="737" spans="1:11" x14ac:dyDescent="0.2">
      <c r="A737">
        <v>736</v>
      </c>
      <c r="B737">
        <v>10800</v>
      </c>
      <c r="C737" s="14">
        <f t="shared" si="23"/>
        <v>0</v>
      </c>
      <c r="D737" s="14">
        <f t="shared" si="22"/>
        <v>1</v>
      </c>
      <c r="E737" s="1">
        <v>163000</v>
      </c>
      <c r="G737" s="22">
        <v>1448</v>
      </c>
      <c r="H737" s="23">
        <v>240000</v>
      </c>
      <c r="J737" s="22">
        <v>1409</v>
      </c>
      <c r="K737" s="23">
        <v>125500</v>
      </c>
    </row>
    <row r="738" spans="1:11" x14ac:dyDescent="0.2">
      <c r="A738">
        <v>737</v>
      </c>
      <c r="B738">
        <v>8544</v>
      </c>
      <c r="C738" s="14">
        <f t="shared" si="23"/>
        <v>1</v>
      </c>
      <c r="D738" s="14">
        <f t="shared" si="22"/>
        <v>0</v>
      </c>
      <c r="E738" s="1">
        <v>93500</v>
      </c>
      <c r="G738" s="22">
        <v>1449</v>
      </c>
      <c r="H738" s="23">
        <v>112000</v>
      </c>
      <c r="J738" s="22">
        <v>1412</v>
      </c>
      <c r="K738" s="23">
        <v>140000</v>
      </c>
    </row>
    <row r="739" spans="1:11" x14ac:dyDescent="0.2">
      <c r="A739">
        <v>738</v>
      </c>
      <c r="B739">
        <v>10463</v>
      </c>
      <c r="C739" s="14">
        <f t="shared" si="23"/>
        <v>0</v>
      </c>
      <c r="D739" s="14">
        <f t="shared" si="22"/>
        <v>1</v>
      </c>
      <c r="E739" s="1">
        <v>239900</v>
      </c>
      <c r="G739" s="22">
        <v>1454</v>
      </c>
      <c r="H739" s="23">
        <v>84500</v>
      </c>
      <c r="J739" s="22">
        <v>1413</v>
      </c>
      <c r="K739" s="23">
        <v>90000</v>
      </c>
    </row>
    <row r="740" spans="1:11" x14ac:dyDescent="0.2">
      <c r="A740">
        <v>739</v>
      </c>
      <c r="B740">
        <v>10800</v>
      </c>
      <c r="C740" s="14">
        <f t="shared" si="23"/>
        <v>0</v>
      </c>
      <c r="D740" s="14">
        <f t="shared" si="22"/>
        <v>1</v>
      </c>
      <c r="E740" s="1">
        <v>179000</v>
      </c>
      <c r="G740" s="26">
        <v>1457</v>
      </c>
      <c r="H740" s="27">
        <v>210000</v>
      </c>
      <c r="J740" s="22">
        <v>1416</v>
      </c>
      <c r="K740" s="23">
        <v>175900</v>
      </c>
    </row>
    <row r="741" spans="1:11" x14ac:dyDescent="0.2">
      <c r="A741">
        <v>740</v>
      </c>
      <c r="B741">
        <v>9313</v>
      </c>
      <c r="C741" s="14">
        <f t="shared" si="23"/>
        <v>1</v>
      </c>
      <c r="D741" s="14">
        <f t="shared" si="22"/>
        <v>0</v>
      </c>
      <c r="E741" s="1">
        <v>190000</v>
      </c>
      <c r="J741" s="22">
        <v>1419</v>
      </c>
      <c r="K741" s="23">
        <v>124000</v>
      </c>
    </row>
    <row r="742" spans="1:11" x14ac:dyDescent="0.2">
      <c r="A742">
        <v>741</v>
      </c>
      <c r="B742">
        <v>9600</v>
      </c>
      <c r="C742" s="14">
        <f t="shared" si="23"/>
        <v>1</v>
      </c>
      <c r="D742" s="14">
        <f t="shared" si="22"/>
        <v>1</v>
      </c>
      <c r="E742" s="1">
        <v>132000</v>
      </c>
      <c r="J742" s="22">
        <v>1422</v>
      </c>
      <c r="K742" s="23">
        <v>127500</v>
      </c>
    </row>
    <row r="743" spans="1:11" x14ac:dyDescent="0.2">
      <c r="A743">
        <v>742</v>
      </c>
      <c r="B743">
        <v>6768</v>
      </c>
      <c r="C743" s="14">
        <f t="shared" si="23"/>
        <v>1</v>
      </c>
      <c r="D743" s="14">
        <f t="shared" si="22"/>
        <v>0</v>
      </c>
      <c r="E743" s="1">
        <v>142000</v>
      </c>
      <c r="J743" s="22">
        <v>1423</v>
      </c>
      <c r="K743" s="23">
        <v>136500</v>
      </c>
    </row>
    <row r="744" spans="1:11" x14ac:dyDescent="0.2">
      <c r="A744">
        <v>743</v>
      </c>
      <c r="B744">
        <v>8450</v>
      </c>
      <c r="C744" s="14">
        <f t="shared" si="23"/>
        <v>1</v>
      </c>
      <c r="D744" s="14">
        <f t="shared" si="22"/>
        <v>0</v>
      </c>
      <c r="E744" s="1">
        <v>179000</v>
      </c>
      <c r="J744" s="22">
        <v>1425</v>
      </c>
      <c r="K744" s="23">
        <v>144000</v>
      </c>
    </row>
    <row r="745" spans="1:11" x14ac:dyDescent="0.2">
      <c r="A745">
        <v>744</v>
      </c>
      <c r="B745">
        <v>12886</v>
      </c>
      <c r="C745" s="14">
        <f t="shared" si="23"/>
        <v>0</v>
      </c>
      <c r="D745" s="14">
        <f t="shared" si="22"/>
        <v>1</v>
      </c>
      <c r="E745" s="1">
        <v>175000</v>
      </c>
      <c r="J745" s="22">
        <v>1429</v>
      </c>
      <c r="K745" s="23">
        <v>119000</v>
      </c>
    </row>
    <row r="746" spans="1:11" x14ac:dyDescent="0.2">
      <c r="A746">
        <v>745</v>
      </c>
      <c r="B746">
        <v>5395</v>
      </c>
      <c r="C746" s="14">
        <f t="shared" si="23"/>
        <v>1</v>
      </c>
      <c r="D746" s="14">
        <f t="shared" si="22"/>
        <v>0</v>
      </c>
      <c r="E746" s="1">
        <v>180000</v>
      </c>
      <c r="J746" s="22">
        <v>1432</v>
      </c>
      <c r="K746" s="23">
        <v>143750</v>
      </c>
    </row>
    <row r="747" spans="1:11" x14ac:dyDescent="0.2">
      <c r="A747">
        <v>746</v>
      </c>
      <c r="B747">
        <v>8963</v>
      </c>
      <c r="C747" s="14">
        <f t="shared" si="23"/>
        <v>1</v>
      </c>
      <c r="D747" s="14">
        <f t="shared" si="22"/>
        <v>0</v>
      </c>
      <c r="E747" s="1">
        <v>299800</v>
      </c>
      <c r="J747" s="22">
        <v>1436</v>
      </c>
      <c r="K747" s="23">
        <v>174000</v>
      </c>
    </row>
    <row r="748" spans="1:11" x14ac:dyDescent="0.2">
      <c r="A748">
        <v>747</v>
      </c>
      <c r="B748">
        <v>8795</v>
      </c>
      <c r="C748" s="14">
        <f t="shared" si="23"/>
        <v>1</v>
      </c>
      <c r="D748" s="14">
        <f t="shared" si="22"/>
        <v>0</v>
      </c>
      <c r="E748" s="1">
        <v>236000</v>
      </c>
      <c r="J748" s="22">
        <v>1437</v>
      </c>
      <c r="K748" s="23">
        <v>120500</v>
      </c>
    </row>
    <row r="749" spans="1:11" x14ac:dyDescent="0.2">
      <c r="A749">
        <v>748</v>
      </c>
      <c r="B749">
        <v>11700</v>
      </c>
      <c r="C749" s="14">
        <f t="shared" si="23"/>
        <v>0</v>
      </c>
      <c r="D749" s="14">
        <f t="shared" si="22"/>
        <v>1</v>
      </c>
      <c r="E749" s="1">
        <v>265979</v>
      </c>
      <c r="J749" s="22">
        <v>1439</v>
      </c>
      <c r="K749" s="23">
        <v>149700</v>
      </c>
    </row>
    <row r="750" spans="1:11" x14ac:dyDescent="0.2">
      <c r="A750">
        <v>749</v>
      </c>
      <c r="B750">
        <v>10593</v>
      </c>
      <c r="C750" s="14">
        <f t="shared" si="23"/>
        <v>0</v>
      </c>
      <c r="D750" s="14">
        <f t="shared" si="22"/>
        <v>1</v>
      </c>
      <c r="E750" s="1">
        <v>260400</v>
      </c>
      <c r="J750" s="22">
        <v>1442</v>
      </c>
      <c r="K750" s="23">
        <v>149300</v>
      </c>
    </row>
    <row r="751" spans="1:11" x14ac:dyDescent="0.2">
      <c r="A751">
        <v>750</v>
      </c>
      <c r="B751">
        <v>8405</v>
      </c>
      <c r="C751" s="14">
        <f t="shared" si="23"/>
        <v>1</v>
      </c>
      <c r="D751" s="14">
        <f t="shared" si="22"/>
        <v>0</v>
      </c>
      <c r="E751" s="1">
        <v>98000</v>
      </c>
      <c r="J751" s="22">
        <v>1444</v>
      </c>
      <c r="K751" s="23">
        <v>121000</v>
      </c>
    </row>
    <row r="752" spans="1:11" x14ac:dyDescent="0.2">
      <c r="A752">
        <v>751</v>
      </c>
      <c r="B752">
        <v>8800</v>
      </c>
      <c r="C752" s="14">
        <f t="shared" si="23"/>
        <v>1</v>
      </c>
      <c r="D752" s="14">
        <f t="shared" si="22"/>
        <v>0</v>
      </c>
      <c r="E752" s="1">
        <v>96500</v>
      </c>
      <c r="J752" s="22">
        <v>1445</v>
      </c>
      <c r="K752" s="23">
        <v>179600</v>
      </c>
    </row>
    <row r="753" spans="1:11" x14ac:dyDescent="0.2">
      <c r="A753">
        <v>752</v>
      </c>
      <c r="B753">
        <v>7750</v>
      </c>
      <c r="C753" s="14">
        <f t="shared" si="23"/>
        <v>1</v>
      </c>
      <c r="D753" s="14">
        <f t="shared" si="22"/>
        <v>0</v>
      </c>
      <c r="E753" s="1">
        <v>162000</v>
      </c>
      <c r="J753" s="22">
        <v>1446</v>
      </c>
      <c r="K753" s="23">
        <v>129000</v>
      </c>
    </row>
    <row r="754" spans="1:11" x14ac:dyDescent="0.2">
      <c r="A754">
        <v>753</v>
      </c>
      <c r="B754">
        <v>9236</v>
      </c>
      <c r="C754" s="14">
        <f t="shared" si="23"/>
        <v>1</v>
      </c>
      <c r="D754" s="14">
        <f t="shared" si="22"/>
        <v>0</v>
      </c>
      <c r="E754" s="1">
        <v>217000</v>
      </c>
      <c r="J754" s="22">
        <v>1450</v>
      </c>
      <c r="K754" s="23">
        <v>92000</v>
      </c>
    </row>
    <row r="755" spans="1:11" x14ac:dyDescent="0.2">
      <c r="A755">
        <v>754</v>
      </c>
      <c r="B755">
        <v>10240</v>
      </c>
      <c r="C755" s="14">
        <f t="shared" si="23"/>
        <v>0</v>
      </c>
      <c r="D755" s="14">
        <f t="shared" si="22"/>
        <v>1</v>
      </c>
      <c r="E755" s="1">
        <v>275500</v>
      </c>
      <c r="J755" s="22">
        <v>1451</v>
      </c>
      <c r="K755" s="23">
        <v>136000</v>
      </c>
    </row>
    <row r="756" spans="1:11" x14ac:dyDescent="0.2">
      <c r="A756">
        <v>755</v>
      </c>
      <c r="B756">
        <v>7930</v>
      </c>
      <c r="C756" s="14">
        <f t="shared" si="23"/>
        <v>1</v>
      </c>
      <c r="D756" s="14">
        <f t="shared" si="22"/>
        <v>0</v>
      </c>
      <c r="E756" s="1">
        <v>156000</v>
      </c>
      <c r="J756" s="22">
        <v>1452</v>
      </c>
      <c r="K756" s="23">
        <v>287090</v>
      </c>
    </row>
    <row r="757" spans="1:11" x14ac:dyDescent="0.2">
      <c r="A757">
        <v>756</v>
      </c>
      <c r="B757">
        <v>3230</v>
      </c>
      <c r="C757" s="14">
        <f t="shared" si="23"/>
        <v>1</v>
      </c>
      <c r="D757" s="14">
        <f t="shared" si="22"/>
        <v>0</v>
      </c>
      <c r="E757" s="1">
        <v>172500</v>
      </c>
      <c r="J757" s="22">
        <v>1453</v>
      </c>
      <c r="K757" s="23">
        <v>145000</v>
      </c>
    </row>
    <row r="758" spans="1:11" x14ac:dyDescent="0.2">
      <c r="A758">
        <v>757</v>
      </c>
      <c r="B758">
        <v>10769</v>
      </c>
      <c r="C758" s="14">
        <f t="shared" si="23"/>
        <v>0</v>
      </c>
      <c r="D758" s="14">
        <f t="shared" si="22"/>
        <v>1</v>
      </c>
      <c r="E758" s="1">
        <v>212000</v>
      </c>
      <c r="J758" s="22">
        <v>1455</v>
      </c>
      <c r="K758" s="23">
        <v>185000</v>
      </c>
    </row>
    <row r="759" spans="1:11" x14ac:dyDescent="0.2">
      <c r="A759">
        <v>758</v>
      </c>
      <c r="B759">
        <v>11616</v>
      </c>
      <c r="C759" s="14">
        <f t="shared" si="23"/>
        <v>0</v>
      </c>
      <c r="D759" s="14">
        <f t="shared" si="22"/>
        <v>1</v>
      </c>
      <c r="E759" s="1">
        <v>158900</v>
      </c>
      <c r="J759" s="22">
        <v>1456</v>
      </c>
      <c r="K759" s="23">
        <v>175000</v>
      </c>
    </row>
    <row r="760" spans="1:11" x14ac:dyDescent="0.2">
      <c r="A760">
        <v>759</v>
      </c>
      <c r="B760">
        <v>2280</v>
      </c>
      <c r="C760" s="14">
        <f t="shared" si="23"/>
        <v>1</v>
      </c>
      <c r="D760" s="14">
        <f t="shared" si="22"/>
        <v>0</v>
      </c>
      <c r="E760" s="1">
        <v>179400</v>
      </c>
      <c r="J760" s="22">
        <v>1458</v>
      </c>
      <c r="K760" s="23">
        <v>266500</v>
      </c>
    </row>
    <row r="761" spans="1:11" x14ac:dyDescent="0.2">
      <c r="A761">
        <v>760</v>
      </c>
      <c r="B761">
        <v>12257</v>
      </c>
      <c r="C761" s="14">
        <f t="shared" si="23"/>
        <v>0</v>
      </c>
      <c r="D761" s="14">
        <f t="shared" si="22"/>
        <v>1</v>
      </c>
      <c r="E761" s="1">
        <v>290000</v>
      </c>
      <c r="J761" s="22">
        <v>1459</v>
      </c>
      <c r="K761" s="23">
        <v>142125</v>
      </c>
    </row>
    <row r="762" spans="1:11" x14ac:dyDescent="0.2">
      <c r="A762">
        <v>761</v>
      </c>
      <c r="B762">
        <v>9100</v>
      </c>
      <c r="C762" s="14">
        <f t="shared" si="23"/>
        <v>1</v>
      </c>
      <c r="D762" s="14">
        <f t="shared" si="22"/>
        <v>0</v>
      </c>
      <c r="E762" s="1">
        <v>127500</v>
      </c>
      <c r="J762" s="26">
        <v>1460</v>
      </c>
      <c r="K762" s="27">
        <v>147500</v>
      </c>
    </row>
    <row r="763" spans="1:11" x14ac:dyDescent="0.2">
      <c r="A763">
        <v>762</v>
      </c>
      <c r="B763">
        <v>6911</v>
      </c>
      <c r="C763" s="14">
        <f t="shared" si="23"/>
        <v>1</v>
      </c>
      <c r="D763" s="14">
        <f t="shared" si="22"/>
        <v>0</v>
      </c>
      <c r="E763" s="1">
        <v>100000</v>
      </c>
    </row>
    <row r="764" spans="1:11" x14ac:dyDescent="0.2">
      <c r="A764">
        <v>763</v>
      </c>
      <c r="B764">
        <v>8640</v>
      </c>
      <c r="C764" s="14">
        <f t="shared" si="23"/>
        <v>1</v>
      </c>
      <c r="D764" s="14">
        <f t="shared" si="22"/>
        <v>0</v>
      </c>
      <c r="E764" s="1">
        <v>215200</v>
      </c>
    </row>
    <row r="765" spans="1:11" x14ac:dyDescent="0.2">
      <c r="A765">
        <v>764</v>
      </c>
      <c r="B765">
        <v>9430</v>
      </c>
      <c r="C765" s="14">
        <f t="shared" si="23"/>
        <v>1</v>
      </c>
      <c r="D765" s="14">
        <f t="shared" si="22"/>
        <v>0</v>
      </c>
      <c r="E765" s="1">
        <v>337000</v>
      </c>
    </row>
    <row r="766" spans="1:11" x14ac:dyDescent="0.2">
      <c r="A766">
        <v>765</v>
      </c>
      <c r="B766">
        <v>9549</v>
      </c>
      <c r="C766" s="14">
        <f t="shared" si="23"/>
        <v>1</v>
      </c>
      <c r="D766" s="14">
        <f t="shared" si="22"/>
        <v>1</v>
      </c>
      <c r="E766" s="1">
        <v>270000</v>
      </c>
    </row>
    <row r="767" spans="1:11" x14ac:dyDescent="0.2">
      <c r="A767">
        <v>766</v>
      </c>
      <c r="B767">
        <v>14587</v>
      </c>
      <c r="C767" s="14">
        <f t="shared" si="23"/>
        <v>0</v>
      </c>
      <c r="D767" s="14">
        <f t="shared" si="22"/>
        <v>1</v>
      </c>
      <c r="E767" s="1">
        <v>264132</v>
      </c>
    </row>
    <row r="768" spans="1:11" x14ac:dyDescent="0.2">
      <c r="A768">
        <v>767</v>
      </c>
      <c r="B768">
        <v>10421</v>
      </c>
      <c r="C768" s="14">
        <f t="shared" si="23"/>
        <v>0</v>
      </c>
      <c r="D768" s="14">
        <f t="shared" si="22"/>
        <v>1</v>
      </c>
      <c r="E768" s="1">
        <v>196500</v>
      </c>
    </row>
    <row r="769" spans="1:5" x14ac:dyDescent="0.2">
      <c r="A769">
        <v>768</v>
      </c>
      <c r="B769">
        <v>12508</v>
      </c>
      <c r="C769" s="14">
        <f t="shared" si="23"/>
        <v>0</v>
      </c>
      <c r="D769" s="14">
        <f t="shared" si="22"/>
        <v>1</v>
      </c>
      <c r="E769" s="1">
        <v>160000</v>
      </c>
    </row>
    <row r="770" spans="1:5" x14ac:dyDescent="0.2">
      <c r="A770">
        <v>769</v>
      </c>
      <c r="B770">
        <v>9100</v>
      </c>
      <c r="C770" s="14">
        <f t="shared" si="23"/>
        <v>1</v>
      </c>
      <c r="D770" s="14">
        <f t="shared" ref="D770:D833" si="24">IF(B770&gt;MEDIAN(B770:B2229),1,0)</f>
        <v>0</v>
      </c>
      <c r="E770" s="1">
        <v>216837</v>
      </c>
    </row>
    <row r="771" spans="1:5" x14ac:dyDescent="0.2">
      <c r="A771">
        <v>770</v>
      </c>
      <c r="B771">
        <v>53504</v>
      </c>
      <c r="C771" s="14">
        <f t="shared" ref="C771:C834" si="25">IF(B771&lt;AVERAGE(B771:B2230),1,0)</f>
        <v>0</v>
      </c>
      <c r="D771" s="14">
        <f t="shared" si="24"/>
        <v>1</v>
      </c>
      <c r="E771" s="1">
        <v>538000</v>
      </c>
    </row>
    <row r="772" spans="1:5" x14ac:dyDescent="0.2">
      <c r="A772">
        <v>771</v>
      </c>
      <c r="B772">
        <v>7252</v>
      </c>
      <c r="C772" s="14">
        <f t="shared" si="25"/>
        <v>1</v>
      </c>
      <c r="D772" s="14">
        <f t="shared" si="24"/>
        <v>0</v>
      </c>
      <c r="E772" s="1">
        <v>134900</v>
      </c>
    </row>
    <row r="773" spans="1:5" x14ac:dyDescent="0.2">
      <c r="A773">
        <v>772</v>
      </c>
      <c r="B773">
        <v>8877</v>
      </c>
      <c r="C773" s="14">
        <f t="shared" si="25"/>
        <v>1</v>
      </c>
      <c r="D773" s="14">
        <f t="shared" si="24"/>
        <v>0</v>
      </c>
      <c r="E773" s="1">
        <v>102000</v>
      </c>
    </row>
    <row r="774" spans="1:5" x14ac:dyDescent="0.2">
      <c r="A774">
        <v>773</v>
      </c>
      <c r="B774">
        <v>7819</v>
      </c>
      <c r="C774" s="14">
        <f t="shared" si="25"/>
        <v>1</v>
      </c>
      <c r="D774" s="14">
        <f t="shared" si="24"/>
        <v>0</v>
      </c>
      <c r="E774" s="1">
        <v>107000</v>
      </c>
    </row>
    <row r="775" spans="1:5" x14ac:dyDescent="0.2">
      <c r="A775">
        <v>774</v>
      </c>
      <c r="B775">
        <v>10150</v>
      </c>
      <c r="C775" s="14">
        <f t="shared" si="25"/>
        <v>0</v>
      </c>
      <c r="D775" s="14">
        <f t="shared" si="24"/>
        <v>1</v>
      </c>
      <c r="E775" s="1">
        <v>114500</v>
      </c>
    </row>
    <row r="776" spans="1:5" x14ac:dyDescent="0.2">
      <c r="A776">
        <v>775</v>
      </c>
      <c r="B776">
        <v>14226</v>
      </c>
      <c r="C776" s="14">
        <f t="shared" si="25"/>
        <v>0</v>
      </c>
      <c r="D776" s="14">
        <f t="shared" si="24"/>
        <v>1</v>
      </c>
      <c r="E776" s="1">
        <v>395000</v>
      </c>
    </row>
    <row r="777" spans="1:5" x14ac:dyDescent="0.2">
      <c r="A777">
        <v>776</v>
      </c>
      <c r="B777">
        <v>4500</v>
      </c>
      <c r="C777" s="14">
        <f t="shared" si="25"/>
        <v>1</v>
      </c>
      <c r="D777" s="14">
        <f t="shared" si="24"/>
        <v>0</v>
      </c>
      <c r="E777" s="1">
        <v>162000</v>
      </c>
    </row>
    <row r="778" spans="1:5" x14ac:dyDescent="0.2">
      <c r="A778">
        <v>777</v>
      </c>
      <c r="B778">
        <v>11210</v>
      </c>
      <c r="C778" s="14">
        <f t="shared" si="25"/>
        <v>0</v>
      </c>
      <c r="D778" s="14">
        <f t="shared" si="24"/>
        <v>1</v>
      </c>
      <c r="E778" s="1">
        <v>221500</v>
      </c>
    </row>
    <row r="779" spans="1:5" x14ac:dyDescent="0.2">
      <c r="A779">
        <v>778</v>
      </c>
      <c r="B779">
        <v>13350</v>
      </c>
      <c r="C779" s="14">
        <f t="shared" si="25"/>
        <v>0</v>
      </c>
      <c r="D779" s="14">
        <f t="shared" si="24"/>
        <v>1</v>
      </c>
      <c r="E779" s="1">
        <v>142500</v>
      </c>
    </row>
    <row r="780" spans="1:5" x14ac:dyDescent="0.2">
      <c r="A780">
        <v>779</v>
      </c>
      <c r="B780">
        <v>8400</v>
      </c>
      <c r="C780" s="14">
        <f t="shared" si="25"/>
        <v>1</v>
      </c>
      <c r="D780" s="14">
        <f t="shared" si="24"/>
        <v>0</v>
      </c>
      <c r="E780" s="1">
        <v>144000</v>
      </c>
    </row>
    <row r="781" spans="1:5" x14ac:dyDescent="0.2">
      <c r="A781">
        <v>780</v>
      </c>
      <c r="B781">
        <v>10530</v>
      </c>
      <c r="C781" s="14">
        <f t="shared" si="25"/>
        <v>0</v>
      </c>
      <c r="D781" s="14">
        <f t="shared" si="24"/>
        <v>1</v>
      </c>
      <c r="E781" s="1">
        <v>135000</v>
      </c>
    </row>
    <row r="782" spans="1:5" x14ac:dyDescent="0.2">
      <c r="A782">
        <v>781</v>
      </c>
      <c r="B782">
        <v>7875</v>
      </c>
      <c r="C782" s="14">
        <f t="shared" si="25"/>
        <v>1</v>
      </c>
      <c r="D782" s="14">
        <f t="shared" si="24"/>
        <v>0</v>
      </c>
      <c r="E782" s="1">
        <v>176000</v>
      </c>
    </row>
    <row r="783" spans="1:5" x14ac:dyDescent="0.2">
      <c r="A783">
        <v>782</v>
      </c>
      <c r="B783">
        <v>7153</v>
      </c>
      <c r="C783" s="14">
        <f t="shared" si="25"/>
        <v>1</v>
      </c>
      <c r="D783" s="14">
        <f t="shared" si="24"/>
        <v>0</v>
      </c>
      <c r="E783" s="1">
        <v>175900</v>
      </c>
    </row>
    <row r="784" spans="1:5" x14ac:dyDescent="0.2">
      <c r="A784">
        <v>783</v>
      </c>
      <c r="B784">
        <v>16285</v>
      </c>
      <c r="C784" s="14">
        <f t="shared" si="25"/>
        <v>0</v>
      </c>
      <c r="D784" s="14">
        <f t="shared" si="24"/>
        <v>1</v>
      </c>
      <c r="E784" s="1">
        <v>187100</v>
      </c>
    </row>
    <row r="785" spans="1:5" x14ac:dyDescent="0.2">
      <c r="A785">
        <v>784</v>
      </c>
      <c r="B785">
        <v>9101</v>
      </c>
      <c r="C785" s="14">
        <f t="shared" si="25"/>
        <v>1</v>
      </c>
      <c r="D785" s="14">
        <f t="shared" si="24"/>
        <v>0</v>
      </c>
      <c r="E785" s="1">
        <v>165500</v>
      </c>
    </row>
    <row r="786" spans="1:5" x14ac:dyDescent="0.2">
      <c r="A786">
        <v>785</v>
      </c>
      <c r="B786">
        <v>6300</v>
      </c>
      <c r="C786" s="14">
        <f t="shared" si="25"/>
        <v>1</v>
      </c>
      <c r="D786" s="14">
        <f t="shared" si="24"/>
        <v>0</v>
      </c>
      <c r="E786" s="1">
        <v>128000</v>
      </c>
    </row>
    <row r="787" spans="1:5" x14ac:dyDescent="0.2">
      <c r="A787">
        <v>786</v>
      </c>
      <c r="B787">
        <v>9790</v>
      </c>
      <c r="C787" s="14">
        <f t="shared" si="25"/>
        <v>1</v>
      </c>
      <c r="D787" s="14">
        <f t="shared" si="24"/>
        <v>1</v>
      </c>
      <c r="E787" s="1">
        <v>161500</v>
      </c>
    </row>
    <row r="788" spans="1:5" x14ac:dyDescent="0.2">
      <c r="A788">
        <v>787</v>
      </c>
      <c r="B788">
        <v>10800</v>
      </c>
      <c r="C788" s="14">
        <f t="shared" si="25"/>
        <v>0</v>
      </c>
      <c r="D788" s="14">
        <f t="shared" si="24"/>
        <v>1</v>
      </c>
      <c r="E788" s="1">
        <v>139000</v>
      </c>
    </row>
    <row r="789" spans="1:5" x14ac:dyDescent="0.2">
      <c r="A789">
        <v>788</v>
      </c>
      <c r="B789">
        <v>10142</v>
      </c>
      <c r="C789" s="14">
        <f t="shared" si="25"/>
        <v>0</v>
      </c>
      <c r="D789" s="14">
        <f t="shared" si="24"/>
        <v>1</v>
      </c>
      <c r="E789" s="1">
        <v>233000</v>
      </c>
    </row>
    <row r="790" spans="1:5" x14ac:dyDescent="0.2">
      <c r="A790">
        <v>789</v>
      </c>
      <c r="B790">
        <v>6000</v>
      </c>
      <c r="C790" s="14">
        <f t="shared" si="25"/>
        <v>1</v>
      </c>
      <c r="D790" s="14">
        <f t="shared" si="24"/>
        <v>0</v>
      </c>
      <c r="E790" s="1">
        <v>107900</v>
      </c>
    </row>
    <row r="791" spans="1:5" x14ac:dyDescent="0.2">
      <c r="A791">
        <v>790</v>
      </c>
      <c r="B791">
        <v>12205</v>
      </c>
      <c r="C791" s="14">
        <f t="shared" si="25"/>
        <v>0</v>
      </c>
      <c r="D791" s="14">
        <f t="shared" si="24"/>
        <v>1</v>
      </c>
      <c r="E791" s="1">
        <v>187500</v>
      </c>
    </row>
    <row r="792" spans="1:5" x14ac:dyDescent="0.2">
      <c r="A792">
        <v>791</v>
      </c>
      <c r="B792">
        <v>3182</v>
      </c>
      <c r="C792" s="14">
        <f t="shared" si="25"/>
        <v>1</v>
      </c>
      <c r="D792" s="14">
        <f t="shared" si="24"/>
        <v>0</v>
      </c>
      <c r="E792" s="1">
        <v>160200</v>
      </c>
    </row>
    <row r="793" spans="1:5" x14ac:dyDescent="0.2">
      <c r="A793">
        <v>792</v>
      </c>
      <c r="B793">
        <v>11333</v>
      </c>
      <c r="C793" s="14">
        <f t="shared" si="25"/>
        <v>0</v>
      </c>
      <c r="D793" s="14">
        <f t="shared" si="24"/>
        <v>1</v>
      </c>
      <c r="E793" s="1">
        <v>146800</v>
      </c>
    </row>
    <row r="794" spans="1:5" x14ac:dyDescent="0.2">
      <c r="A794">
        <v>793</v>
      </c>
      <c r="B794">
        <v>9920</v>
      </c>
      <c r="C794" s="14">
        <f t="shared" si="25"/>
        <v>1</v>
      </c>
      <c r="D794" s="14">
        <f t="shared" si="24"/>
        <v>1</v>
      </c>
      <c r="E794" s="1">
        <v>269790</v>
      </c>
    </row>
    <row r="795" spans="1:5" x14ac:dyDescent="0.2">
      <c r="A795">
        <v>794</v>
      </c>
      <c r="B795">
        <v>9158</v>
      </c>
      <c r="C795" s="14">
        <f t="shared" si="25"/>
        <v>1</v>
      </c>
      <c r="D795" s="14">
        <f t="shared" si="24"/>
        <v>0</v>
      </c>
      <c r="E795" s="1">
        <v>225000</v>
      </c>
    </row>
    <row r="796" spans="1:5" x14ac:dyDescent="0.2">
      <c r="A796">
        <v>795</v>
      </c>
      <c r="B796">
        <v>10832</v>
      </c>
      <c r="C796" s="14">
        <f t="shared" si="25"/>
        <v>0</v>
      </c>
      <c r="D796" s="14">
        <f t="shared" si="24"/>
        <v>1</v>
      </c>
      <c r="E796" s="1">
        <v>194500</v>
      </c>
    </row>
    <row r="797" spans="1:5" x14ac:dyDescent="0.2">
      <c r="A797">
        <v>796</v>
      </c>
      <c r="B797">
        <v>8400</v>
      </c>
      <c r="C797" s="14">
        <f t="shared" si="25"/>
        <v>1</v>
      </c>
      <c r="D797" s="14">
        <f t="shared" si="24"/>
        <v>0</v>
      </c>
      <c r="E797" s="1">
        <v>171000</v>
      </c>
    </row>
    <row r="798" spans="1:5" x14ac:dyDescent="0.2">
      <c r="A798">
        <v>797</v>
      </c>
      <c r="B798">
        <v>8197</v>
      </c>
      <c r="C798" s="14">
        <f t="shared" si="25"/>
        <v>1</v>
      </c>
      <c r="D798" s="14">
        <f t="shared" si="24"/>
        <v>0</v>
      </c>
      <c r="E798" s="1">
        <v>143500</v>
      </c>
    </row>
    <row r="799" spans="1:5" x14ac:dyDescent="0.2">
      <c r="A799">
        <v>798</v>
      </c>
      <c r="B799">
        <v>7677</v>
      </c>
      <c r="C799" s="14">
        <f t="shared" si="25"/>
        <v>1</v>
      </c>
      <c r="D799" s="14">
        <f t="shared" si="24"/>
        <v>0</v>
      </c>
      <c r="E799" s="1">
        <v>110000</v>
      </c>
    </row>
    <row r="800" spans="1:5" x14ac:dyDescent="0.2">
      <c r="A800">
        <v>799</v>
      </c>
      <c r="B800">
        <v>13518</v>
      </c>
      <c r="C800" s="14">
        <f t="shared" si="25"/>
        <v>0</v>
      </c>
      <c r="D800" s="14">
        <f t="shared" si="24"/>
        <v>1</v>
      </c>
      <c r="E800" s="1">
        <v>485000</v>
      </c>
    </row>
    <row r="801" spans="1:5" x14ac:dyDescent="0.2">
      <c r="A801">
        <v>800</v>
      </c>
      <c r="B801">
        <v>7200</v>
      </c>
      <c r="C801" s="14">
        <f t="shared" si="25"/>
        <v>1</v>
      </c>
      <c r="D801" s="14">
        <f t="shared" si="24"/>
        <v>0</v>
      </c>
      <c r="E801" s="1">
        <v>175000</v>
      </c>
    </row>
    <row r="802" spans="1:5" x14ac:dyDescent="0.2">
      <c r="A802">
        <v>801</v>
      </c>
      <c r="B802">
        <v>12798</v>
      </c>
      <c r="C802" s="14">
        <f t="shared" si="25"/>
        <v>0</v>
      </c>
      <c r="D802" s="14">
        <f t="shared" si="24"/>
        <v>1</v>
      </c>
      <c r="E802" s="1">
        <v>200000</v>
      </c>
    </row>
    <row r="803" spans="1:5" x14ac:dyDescent="0.2">
      <c r="A803">
        <v>802</v>
      </c>
      <c r="B803">
        <v>4800</v>
      </c>
      <c r="C803" s="14">
        <f t="shared" si="25"/>
        <v>1</v>
      </c>
      <c r="D803" s="14">
        <f t="shared" si="24"/>
        <v>0</v>
      </c>
      <c r="E803" s="1">
        <v>109900</v>
      </c>
    </row>
    <row r="804" spans="1:5" x14ac:dyDescent="0.2">
      <c r="A804">
        <v>803</v>
      </c>
      <c r="B804">
        <v>8199</v>
      </c>
      <c r="C804" s="14">
        <f t="shared" si="25"/>
        <v>1</v>
      </c>
      <c r="D804" s="14">
        <f t="shared" si="24"/>
        <v>0</v>
      </c>
      <c r="E804" s="1">
        <v>189000</v>
      </c>
    </row>
    <row r="805" spans="1:5" x14ac:dyDescent="0.2">
      <c r="A805">
        <v>804</v>
      </c>
      <c r="B805">
        <v>13891</v>
      </c>
      <c r="C805" s="14">
        <f t="shared" si="25"/>
        <v>0</v>
      </c>
      <c r="D805" s="14">
        <f t="shared" si="24"/>
        <v>1</v>
      </c>
      <c r="E805" s="1">
        <v>582933</v>
      </c>
    </row>
    <row r="806" spans="1:5" x14ac:dyDescent="0.2">
      <c r="A806">
        <v>805</v>
      </c>
      <c r="B806">
        <v>9000</v>
      </c>
      <c r="C806" s="14">
        <f t="shared" si="25"/>
        <v>1</v>
      </c>
      <c r="D806" s="14">
        <f t="shared" si="24"/>
        <v>0</v>
      </c>
      <c r="E806" s="1">
        <v>118000</v>
      </c>
    </row>
    <row r="807" spans="1:5" x14ac:dyDescent="0.2">
      <c r="A807">
        <v>806</v>
      </c>
      <c r="B807">
        <v>12274</v>
      </c>
      <c r="C807" s="14">
        <f t="shared" si="25"/>
        <v>0</v>
      </c>
      <c r="D807" s="14">
        <f t="shared" si="24"/>
        <v>1</v>
      </c>
      <c r="E807" s="1">
        <v>227680</v>
      </c>
    </row>
    <row r="808" spans="1:5" x14ac:dyDescent="0.2">
      <c r="A808">
        <v>807</v>
      </c>
      <c r="B808">
        <v>9750</v>
      </c>
      <c r="C808" s="14">
        <f t="shared" si="25"/>
        <v>1</v>
      </c>
      <c r="D808" s="14">
        <f t="shared" si="24"/>
        <v>1</v>
      </c>
      <c r="E808" s="1">
        <v>135500</v>
      </c>
    </row>
    <row r="809" spans="1:5" x14ac:dyDescent="0.2">
      <c r="A809">
        <v>808</v>
      </c>
      <c r="B809">
        <v>21384</v>
      </c>
      <c r="C809" s="14">
        <f t="shared" si="25"/>
        <v>0</v>
      </c>
      <c r="D809" s="14">
        <f t="shared" si="24"/>
        <v>1</v>
      </c>
      <c r="E809" s="1">
        <v>223500</v>
      </c>
    </row>
    <row r="810" spans="1:5" x14ac:dyDescent="0.2">
      <c r="A810">
        <v>809</v>
      </c>
      <c r="B810">
        <v>13400</v>
      </c>
      <c r="C810" s="14">
        <f t="shared" si="25"/>
        <v>0</v>
      </c>
      <c r="D810" s="14">
        <f t="shared" si="24"/>
        <v>1</v>
      </c>
      <c r="E810" s="1">
        <v>159950</v>
      </c>
    </row>
    <row r="811" spans="1:5" x14ac:dyDescent="0.2">
      <c r="A811">
        <v>810</v>
      </c>
      <c r="B811">
        <v>8100</v>
      </c>
      <c r="C811" s="14">
        <f t="shared" si="25"/>
        <v>1</v>
      </c>
      <c r="D811" s="14">
        <f t="shared" si="24"/>
        <v>0</v>
      </c>
      <c r="E811" s="1">
        <v>106000</v>
      </c>
    </row>
    <row r="812" spans="1:5" x14ac:dyDescent="0.2">
      <c r="A812">
        <v>811</v>
      </c>
      <c r="B812">
        <v>10140</v>
      </c>
      <c r="C812" s="14">
        <f t="shared" si="25"/>
        <v>0</v>
      </c>
      <c r="D812" s="14">
        <f t="shared" si="24"/>
        <v>1</v>
      </c>
      <c r="E812" s="1">
        <v>181000</v>
      </c>
    </row>
    <row r="813" spans="1:5" x14ac:dyDescent="0.2">
      <c r="A813">
        <v>812</v>
      </c>
      <c r="B813">
        <v>4438</v>
      </c>
      <c r="C813" s="14">
        <f t="shared" si="25"/>
        <v>1</v>
      </c>
      <c r="D813" s="14">
        <f t="shared" si="24"/>
        <v>0</v>
      </c>
      <c r="E813" s="1">
        <v>144500</v>
      </c>
    </row>
    <row r="814" spans="1:5" x14ac:dyDescent="0.2">
      <c r="A814">
        <v>813</v>
      </c>
      <c r="B814">
        <v>8712</v>
      </c>
      <c r="C814" s="14">
        <f t="shared" si="25"/>
        <v>1</v>
      </c>
      <c r="D814" s="14">
        <f t="shared" si="24"/>
        <v>0</v>
      </c>
      <c r="E814" s="1">
        <v>55993</v>
      </c>
    </row>
    <row r="815" spans="1:5" x14ac:dyDescent="0.2">
      <c r="A815">
        <v>814</v>
      </c>
      <c r="B815">
        <v>9750</v>
      </c>
      <c r="C815" s="14">
        <f t="shared" si="25"/>
        <v>1</v>
      </c>
      <c r="D815" s="14">
        <f t="shared" si="24"/>
        <v>1</v>
      </c>
      <c r="E815" s="1">
        <v>157900</v>
      </c>
    </row>
    <row r="816" spans="1:5" x14ac:dyDescent="0.2">
      <c r="A816">
        <v>815</v>
      </c>
      <c r="B816">
        <v>8248</v>
      </c>
      <c r="C816" s="14">
        <f t="shared" si="25"/>
        <v>1</v>
      </c>
      <c r="D816" s="14">
        <f t="shared" si="24"/>
        <v>0</v>
      </c>
      <c r="E816" s="1">
        <v>116000</v>
      </c>
    </row>
    <row r="817" spans="1:5" x14ac:dyDescent="0.2">
      <c r="A817">
        <v>816</v>
      </c>
      <c r="B817">
        <v>12137</v>
      </c>
      <c r="C817" s="14">
        <f t="shared" si="25"/>
        <v>0</v>
      </c>
      <c r="D817" s="14">
        <f t="shared" si="24"/>
        <v>1</v>
      </c>
      <c r="E817" s="1">
        <v>224900</v>
      </c>
    </row>
    <row r="818" spans="1:5" x14ac:dyDescent="0.2">
      <c r="A818">
        <v>817</v>
      </c>
      <c r="B818">
        <v>11425</v>
      </c>
      <c r="C818" s="14">
        <f t="shared" si="25"/>
        <v>0</v>
      </c>
      <c r="D818" s="14">
        <f t="shared" si="24"/>
        <v>1</v>
      </c>
      <c r="E818" s="1">
        <v>137000</v>
      </c>
    </row>
    <row r="819" spans="1:5" x14ac:dyDescent="0.2">
      <c r="A819">
        <v>818</v>
      </c>
      <c r="B819">
        <v>13265</v>
      </c>
      <c r="C819" s="14">
        <f t="shared" si="25"/>
        <v>0</v>
      </c>
      <c r="D819" s="14">
        <f t="shared" si="24"/>
        <v>1</v>
      </c>
      <c r="E819" s="1">
        <v>271000</v>
      </c>
    </row>
    <row r="820" spans="1:5" x14ac:dyDescent="0.2">
      <c r="A820">
        <v>819</v>
      </c>
      <c r="B820">
        <v>8816</v>
      </c>
      <c r="C820" s="14">
        <f t="shared" si="25"/>
        <v>1</v>
      </c>
      <c r="D820" s="14">
        <f t="shared" si="24"/>
        <v>0</v>
      </c>
      <c r="E820" s="1">
        <v>155000</v>
      </c>
    </row>
    <row r="821" spans="1:5" x14ac:dyDescent="0.2">
      <c r="A821">
        <v>820</v>
      </c>
      <c r="B821">
        <v>6371</v>
      </c>
      <c r="C821" s="14">
        <f t="shared" si="25"/>
        <v>1</v>
      </c>
      <c r="D821" s="14">
        <f t="shared" si="24"/>
        <v>0</v>
      </c>
      <c r="E821" s="1">
        <v>224000</v>
      </c>
    </row>
    <row r="822" spans="1:5" x14ac:dyDescent="0.2">
      <c r="A822">
        <v>821</v>
      </c>
      <c r="B822">
        <v>7226</v>
      </c>
      <c r="C822" s="14">
        <f t="shared" si="25"/>
        <v>1</v>
      </c>
      <c r="D822" s="14">
        <f t="shared" si="24"/>
        <v>0</v>
      </c>
      <c r="E822" s="1">
        <v>183000</v>
      </c>
    </row>
    <row r="823" spans="1:5" x14ac:dyDescent="0.2">
      <c r="A823">
        <v>822</v>
      </c>
      <c r="B823">
        <v>6000</v>
      </c>
      <c r="C823" s="14">
        <f t="shared" si="25"/>
        <v>1</v>
      </c>
      <c r="D823" s="14">
        <f t="shared" si="24"/>
        <v>0</v>
      </c>
      <c r="E823" s="1">
        <v>93000</v>
      </c>
    </row>
    <row r="824" spans="1:5" x14ac:dyDescent="0.2">
      <c r="A824">
        <v>823</v>
      </c>
      <c r="B824">
        <v>12394</v>
      </c>
      <c r="C824" s="14">
        <f t="shared" si="25"/>
        <v>0</v>
      </c>
      <c r="D824" s="14">
        <f t="shared" si="24"/>
        <v>1</v>
      </c>
      <c r="E824" s="1">
        <v>225000</v>
      </c>
    </row>
    <row r="825" spans="1:5" x14ac:dyDescent="0.2">
      <c r="A825">
        <v>824</v>
      </c>
      <c r="B825">
        <v>9900</v>
      </c>
      <c r="C825" s="14">
        <f t="shared" si="25"/>
        <v>1</v>
      </c>
      <c r="D825" s="14">
        <f t="shared" si="24"/>
        <v>1</v>
      </c>
      <c r="E825" s="1">
        <v>139500</v>
      </c>
    </row>
    <row r="826" spans="1:5" x14ac:dyDescent="0.2">
      <c r="A826">
        <v>825</v>
      </c>
      <c r="B826">
        <v>11216</v>
      </c>
      <c r="C826" s="14">
        <f t="shared" si="25"/>
        <v>0</v>
      </c>
      <c r="D826" s="14">
        <f t="shared" si="24"/>
        <v>1</v>
      </c>
      <c r="E826" s="1">
        <v>232600</v>
      </c>
    </row>
    <row r="827" spans="1:5" x14ac:dyDescent="0.2">
      <c r="A827">
        <v>826</v>
      </c>
      <c r="B827">
        <v>14803</v>
      </c>
      <c r="C827" s="14">
        <f t="shared" si="25"/>
        <v>0</v>
      </c>
      <c r="D827" s="14">
        <f t="shared" si="24"/>
        <v>1</v>
      </c>
      <c r="E827" s="1">
        <v>385000</v>
      </c>
    </row>
    <row r="828" spans="1:5" x14ac:dyDescent="0.2">
      <c r="A828">
        <v>827</v>
      </c>
      <c r="B828">
        <v>6130</v>
      </c>
      <c r="C828" s="14">
        <f t="shared" si="25"/>
        <v>1</v>
      </c>
      <c r="D828" s="14">
        <f t="shared" si="24"/>
        <v>0</v>
      </c>
      <c r="E828" s="1">
        <v>109500</v>
      </c>
    </row>
    <row r="829" spans="1:5" x14ac:dyDescent="0.2">
      <c r="A829">
        <v>828</v>
      </c>
      <c r="B829">
        <v>8529</v>
      </c>
      <c r="C829" s="14">
        <f t="shared" si="25"/>
        <v>1</v>
      </c>
      <c r="D829" s="14">
        <f t="shared" si="24"/>
        <v>0</v>
      </c>
      <c r="E829" s="1">
        <v>189000</v>
      </c>
    </row>
    <row r="830" spans="1:5" x14ac:dyDescent="0.2">
      <c r="A830">
        <v>829</v>
      </c>
      <c r="B830">
        <v>28698</v>
      </c>
      <c r="C830" s="14">
        <f t="shared" si="25"/>
        <v>0</v>
      </c>
      <c r="D830" s="14">
        <f t="shared" si="24"/>
        <v>1</v>
      </c>
      <c r="E830" s="1">
        <v>185000</v>
      </c>
    </row>
    <row r="831" spans="1:5" x14ac:dyDescent="0.2">
      <c r="A831">
        <v>830</v>
      </c>
      <c r="B831">
        <v>2544</v>
      </c>
      <c r="C831" s="14">
        <f t="shared" si="25"/>
        <v>1</v>
      </c>
      <c r="D831" s="14">
        <f t="shared" si="24"/>
        <v>0</v>
      </c>
      <c r="E831" s="1">
        <v>147400</v>
      </c>
    </row>
    <row r="832" spans="1:5" x14ac:dyDescent="0.2">
      <c r="A832">
        <v>831</v>
      </c>
      <c r="B832">
        <v>11900</v>
      </c>
      <c r="C832" s="14">
        <f t="shared" si="25"/>
        <v>0</v>
      </c>
      <c r="D832" s="14">
        <f t="shared" si="24"/>
        <v>1</v>
      </c>
      <c r="E832" s="1">
        <v>166000</v>
      </c>
    </row>
    <row r="833" spans="1:5" x14ac:dyDescent="0.2">
      <c r="A833">
        <v>832</v>
      </c>
      <c r="B833">
        <v>3180</v>
      </c>
      <c r="C833" s="14">
        <f t="shared" si="25"/>
        <v>1</v>
      </c>
      <c r="D833" s="14">
        <f t="shared" si="24"/>
        <v>0</v>
      </c>
      <c r="E833" s="1">
        <v>151000</v>
      </c>
    </row>
    <row r="834" spans="1:5" x14ac:dyDescent="0.2">
      <c r="A834">
        <v>833</v>
      </c>
      <c r="B834">
        <v>9548</v>
      </c>
      <c r="C834" s="14">
        <f t="shared" si="25"/>
        <v>1</v>
      </c>
      <c r="D834" s="14">
        <f t="shared" ref="D834:D897" si="26">IF(B834&gt;MEDIAN(B834:B2293),1,0)</f>
        <v>1</v>
      </c>
      <c r="E834" s="1">
        <v>237000</v>
      </c>
    </row>
    <row r="835" spans="1:5" x14ac:dyDescent="0.2">
      <c r="A835">
        <v>834</v>
      </c>
      <c r="B835">
        <v>10004</v>
      </c>
      <c r="C835" s="14">
        <f t="shared" ref="C835:C898" si="27">IF(B835&lt;AVERAGE(B835:B2294),1,0)</f>
        <v>1</v>
      </c>
      <c r="D835" s="14">
        <f t="shared" si="26"/>
        <v>1</v>
      </c>
      <c r="E835" s="1">
        <v>167000</v>
      </c>
    </row>
    <row r="836" spans="1:5" x14ac:dyDescent="0.2">
      <c r="A836">
        <v>835</v>
      </c>
      <c r="B836">
        <v>7875</v>
      </c>
      <c r="C836" s="14">
        <f t="shared" si="27"/>
        <v>1</v>
      </c>
      <c r="D836" s="14">
        <f t="shared" si="26"/>
        <v>0</v>
      </c>
      <c r="E836" s="1">
        <v>139950</v>
      </c>
    </row>
    <row r="837" spans="1:5" x14ac:dyDescent="0.2">
      <c r="A837">
        <v>836</v>
      </c>
      <c r="B837">
        <v>9600</v>
      </c>
      <c r="C837" s="14">
        <f t="shared" si="27"/>
        <v>1</v>
      </c>
      <c r="D837" s="14">
        <f t="shared" si="26"/>
        <v>1</v>
      </c>
      <c r="E837" s="1">
        <v>128000</v>
      </c>
    </row>
    <row r="838" spans="1:5" x14ac:dyDescent="0.2">
      <c r="A838">
        <v>837</v>
      </c>
      <c r="B838">
        <v>8100</v>
      </c>
      <c r="C838" s="14">
        <f t="shared" si="27"/>
        <v>1</v>
      </c>
      <c r="D838" s="14">
        <f t="shared" si="26"/>
        <v>0</v>
      </c>
      <c r="E838" s="1">
        <v>153500</v>
      </c>
    </row>
    <row r="839" spans="1:5" x14ac:dyDescent="0.2">
      <c r="A839">
        <v>838</v>
      </c>
      <c r="B839">
        <v>1680</v>
      </c>
      <c r="C839" s="14">
        <f t="shared" si="27"/>
        <v>1</v>
      </c>
      <c r="D839" s="14">
        <f t="shared" si="26"/>
        <v>0</v>
      </c>
      <c r="E839" s="1">
        <v>100000</v>
      </c>
    </row>
    <row r="840" spans="1:5" x14ac:dyDescent="0.2">
      <c r="A840">
        <v>839</v>
      </c>
      <c r="B840">
        <v>9525</v>
      </c>
      <c r="C840" s="14">
        <f t="shared" si="27"/>
        <v>1</v>
      </c>
      <c r="D840" s="14">
        <f t="shared" si="26"/>
        <v>1</v>
      </c>
      <c r="E840" s="1">
        <v>144000</v>
      </c>
    </row>
    <row r="841" spans="1:5" x14ac:dyDescent="0.2">
      <c r="A841">
        <v>840</v>
      </c>
      <c r="B841">
        <v>11767</v>
      </c>
      <c r="C841" s="14">
        <f t="shared" si="27"/>
        <v>0</v>
      </c>
      <c r="D841" s="14">
        <f t="shared" si="26"/>
        <v>1</v>
      </c>
      <c r="E841" s="1">
        <v>130500</v>
      </c>
    </row>
    <row r="842" spans="1:5" x14ac:dyDescent="0.2">
      <c r="A842">
        <v>841</v>
      </c>
      <c r="B842">
        <v>12155</v>
      </c>
      <c r="C842" s="14">
        <f t="shared" si="27"/>
        <v>0</v>
      </c>
      <c r="D842" s="14">
        <f t="shared" si="26"/>
        <v>1</v>
      </c>
      <c r="E842" s="1">
        <v>140000</v>
      </c>
    </row>
    <row r="843" spans="1:5" x14ac:dyDescent="0.2">
      <c r="A843">
        <v>842</v>
      </c>
      <c r="B843">
        <v>10440</v>
      </c>
      <c r="C843" s="14">
        <f t="shared" si="27"/>
        <v>0</v>
      </c>
      <c r="D843" s="14">
        <f t="shared" si="26"/>
        <v>1</v>
      </c>
      <c r="E843" s="1">
        <v>157500</v>
      </c>
    </row>
    <row r="844" spans="1:5" x14ac:dyDescent="0.2">
      <c r="A844">
        <v>843</v>
      </c>
      <c r="B844">
        <v>9020</v>
      </c>
      <c r="C844" s="14">
        <f t="shared" si="27"/>
        <v>1</v>
      </c>
      <c r="D844" s="14">
        <f t="shared" si="26"/>
        <v>0</v>
      </c>
      <c r="E844" s="1">
        <v>174900</v>
      </c>
    </row>
    <row r="845" spans="1:5" x14ac:dyDescent="0.2">
      <c r="A845">
        <v>844</v>
      </c>
      <c r="B845">
        <v>8000</v>
      </c>
      <c r="C845" s="14">
        <f t="shared" si="27"/>
        <v>1</v>
      </c>
      <c r="D845" s="14">
        <f t="shared" si="26"/>
        <v>0</v>
      </c>
      <c r="E845" s="1">
        <v>141000</v>
      </c>
    </row>
    <row r="846" spans="1:5" x14ac:dyDescent="0.2">
      <c r="A846">
        <v>845</v>
      </c>
      <c r="B846">
        <v>12665</v>
      </c>
      <c r="C846" s="14">
        <f t="shared" si="27"/>
        <v>0</v>
      </c>
      <c r="D846" s="14">
        <f t="shared" si="26"/>
        <v>1</v>
      </c>
      <c r="E846" s="1">
        <v>153900</v>
      </c>
    </row>
    <row r="847" spans="1:5" x14ac:dyDescent="0.2">
      <c r="A847">
        <v>846</v>
      </c>
      <c r="B847">
        <v>16647</v>
      </c>
      <c r="C847" s="14">
        <f t="shared" si="27"/>
        <v>0</v>
      </c>
      <c r="D847" s="14">
        <f t="shared" si="26"/>
        <v>1</v>
      </c>
      <c r="E847" s="1">
        <v>171000</v>
      </c>
    </row>
    <row r="848" spans="1:5" x14ac:dyDescent="0.2">
      <c r="A848">
        <v>847</v>
      </c>
      <c r="B848">
        <v>9317</v>
      </c>
      <c r="C848" s="14">
        <f t="shared" si="27"/>
        <v>1</v>
      </c>
      <c r="D848" s="14">
        <f t="shared" si="26"/>
        <v>0</v>
      </c>
      <c r="E848" s="1">
        <v>213000</v>
      </c>
    </row>
    <row r="849" spans="1:5" x14ac:dyDescent="0.2">
      <c r="A849">
        <v>848</v>
      </c>
      <c r="B849">
        <v>15523</v>
      </c>
      <c r="C849" s="14">
        <f t="shared" si="27"/>
        <v>0</v>
      </c>
      <c r="D849" s="14">
        <f t="shared" si="26"/>
        <v>1</v>
      </c>
      <c r="E849" s="1">
        <v>133500</v>
      </c>
    </row>
    <row r="850" spans="1:5" x14ac:dyDescent="0.2">
      <c r="A850">
        <v>849</v>
      </c>
      <c r="B850">
        <v>45600</v>
      </c>
      <c r="C850" s="14">
        <f t="shared" si="27"/>
        <v>0</v>
      </c>
      <c r="D850" s="14">
        <f t="shared" si="26"/>
        <v>1</v>
      </c>
      <c r="E850" s="1">
        <v>240000</v>
      </c>
    </row>
    <row r="851" spans="1:5" x14ac:dyDescent="0.2">
      <c r="A851">
        <v>850</v>
      </c>
      <c r="B851">
        <v>9600</v>
      </c>
      <c r="C851" s="14">
        <f t="shared" si="27"/>
        <v>1</v>
      </c>
      <c r="D851" s="14">
        <f t="shared" si="26"/>
        <v>1</v>
      </c>
      <c r="E851" s="1">
        <v>187000</v>
      </c>
    </row>
    <row r="852" spans="1:5" x14ac:dyDescent="0.2">
      <c r="A852">
        <v>851</v>
      </c>
      <c r="B852">
        <v>4435</v>
      </c>
      <c r="C852" s="14">
        <f t="shared" si="27"/>
        <v>1</v>
      </c>
      <c r="D852" s="14">
        <f t="shared" si="26"/>
        <v>0</v>
      </c>
      <c r="E852" s="1">
        <v>131500</v>
      </c>
    </row>
    <row r="853" spans="1:5" x14ac:dyDescent="0.2">
      <c r="A853">
        <v>852</v>
      </c>
      <c r="B853">
        <v>3196</v>
      </c>
      <c r="C853" s="14">
        <f t="shared" si="27"/>
        <v>1</v>
      </c>
      <c r="D853" s="14">
        <f t="shared" si="26"/>
        <v>0</v>
      </c>
      <c r="E853" s="1">
        <v>215000</v>
      </c>
    </row>
    <row r="854" spans="1:5" x14ac:dyDescent="0.2">
      <c r="A854">
        <v>853</v>
      </c>
      <c r="B854">
        <v>7128</v>
      </c>
      <c r="C854" s="14">
        <f t="shared" si="27"/>
        <v>1</v>
      </c>
      <c r="D854" s="14">
        <f t="shared" si="26"/>
        <v>0</v>
      </c>
      <c r="E854" s="1">
        <v>164000</v>
      </c>
    </row>
    <row r="855" spans="1:5" x14ac:dyDescent="0.2">
      <c r="A855">
        <v>854</v>
      </c>
      <c r="B855">
        <v>12095</v>
      </c>
      <c r="C855" s="14">
        <f t="shared" si="27"/>
        <v>0</v>
      </c>
      <c r="D855" s="14">
        <f t="shared" si="26"/>
        <v>1</v>
      </c>
      <c r="E855" s="1">
        <v>158000</v>
      </c>
    </row>
    <row r="856" spans="1:5" x14ac:dyDescent="0.2">
      <c r="A856">
        <v>855</v>
      </c>
      <c r="B856">
        <v>17920</v>
      </c>
      <c r="C856" s="14">
        <f t="shared" si="27"/>
        <v>0</v>
      </c>
      <c r="D856" s="14">
        <f t="shared" si="26"/>
        <v>1</v>
      </c>
      <c r="E856" s="1">
        <v>170000</v>
      </c>
    </row>
    <row r="857" spans="1:5" x14ac:dyDescent="0.2">
      <c r="A857">
        <v>856</v>
      </c>
      <c r="B857">
        <v>6897</v>
      </c>
      <c r="C857" s="14">
        <f t="shared" si="27"/>
        <v>1</v>
      </c>
      <c r="D857" s="14">
        <f t="shared" si="26"/>
        <v>0</v>
      </c>
      <c r="E857" s="1">
        <v>127000</v>
      </c>
    </row>
    <row r="858" spans="1:5" x14ac:dyDescent="0.2">
      <c r="A858">
        <v>857</v>
      </c>
      <c r="B858">
        <v>10970</v>
      </c>
      <c r="C858" s="14">
        <f t="shared" si="27"/>
        <v>0</v>
      </c>
      <c r="D858" s="14">
        <f t="shared" si="26"/>
        <v>1</v>
      </c>
      <c r="E858" s="1">
        <v>147000</v>
      </c>
    </row>
    <row r="859" spans="1:5" x14ac:dyDescent="0.2">
      <c r="A859">
        <v>858</v>
      </c>
      <c r="B859">
        <v>8125</v>
      </c>
      <c r="C859" s="14">
        <f t="shared" si="27"/>
        <v>1</v>
      </c>
      <c r="D859" s="14">
        <f t="shared" si="26"/>
        <v>0</v>
      </c>
      <c r="E859" s="1">
        <v>174000</v>
      </c>
    </row>
    <row r="860" spans="1:5" x14ac:dyDescent="0.2">
      <c r="A860">
        <v>859</v>
      </c>
      <c r="B860">
        <v>10400</v>
      </c>
      <c r="C860" s="14">
        <f t="shared" si="27"/>
        <v>0</v>
      </c>
      <c r="D860" s="14">
        <f t="shared" si="26"/>
        <v>1</v>
      </c>
      <c r="E860" s="1">
        <v>152000</v>
      </c>
    </row>
    <row r="861" spans="1:5" x14ac:dyDescent="0.2">
      <c r="A861">
        <v>860</v>
      </c>
      <c r="B861">
        <v>11029</v>
      </c>
      <c r="C861" s="14">
        <f t="shared" si="27"/>
        <v>0</v>
      </c>
      <c r="D861" s="14">
        <f t="shared" si="26"/>
        <v>1</v>
      </c>
      <c r="E861" s="1">
        <v>250000</v>
      </c>
    </row>
    <row r="862" spans="1:5" x14ac:dyDescent="0.2">
      <c r="A862">
        <v>861</v>
      </c>
      <c r="B862">
        <v>7642</v>
      </c>
      <c r="C862" s="14">
        <f t="shared" si="27"/>
        <v>1</v>
      </c>
      <c r="D862" s="14">
        <f t="shared" si="26"/>
        <v>0</v>
      </c>
      <c r="E862" s="1">
        <v>189950</v>
      </c>
    </row>
    <row r="863" spans="1:5" x14ac:dyDescent="0.2">
      <c r="A863">
        <v>862</v>
      </c>
      <c r="B863">
        <v>11625</v>
      </c>
      <c r="C863" s="14">
        <f t="shared" si="27"/>
        <v>0</v>
      </c>
      <c r="D863" s="14">
        <f t="shared" si="26"/>
        <v>1</v>
      </c>
      <c r="E863" s="1">
        <v>131500</v>
      </c>
    </row>
    <row r="864" spans="1:5" x14ac:dyDescent="0.2">
      <c r="A864">
        <v>863</v>
      </c>
      <c r="B864">
        <v>9672</v>
      </c>
      <c r="C864" s="14">
        <f t="shared" si="27"/>
        <v>1</v>
      </c>
      <c r="D864" s="14">
        <f t="shared" si="26"/>
        <v>1</v>
      </c>
      <c r="E864" s="1">
        <v>152000</v>
      </c>
    </row>
    <row r="865" spans="1:5" x14ac:dyDescent="0.2">
      <c r="A865">
        <v>864</v>
      </c>
      <c r="B865">
        <v>7931</v>
      </c>
      <c r="C865" s="14">
        <f t="shared" si="27"/>
        <v>1</v>
      </c>
      <c r="D865" s="14">
        <f t="shared" si="26"/>
        <v>0</v>
      </c>
      <c r="E865" s="1">
        <v>132500</v>
      </c>
    </row>
    <row r="866" spans="1:5" x14ac:dyDescent="0.2">
      <c r="A866">
        <v>865</v>
      </c>
      <c r="B866">
        <v>8640</v>
      </c>
      <c r="C866" s="14">
        <f t="shared" si="27"/>
        <v>1</v>
      </c>
      <c r="D866" s="14">
        <f t="shared" si="26"/>
        <v>0</v>
      </c>
      <c r="E866" s="1">
        <v>250580</v>
      </c>
    </row>
    <row r="867" spans="1:5" x14ac:dyDescent="0.2">
      <c r="A867">
        <v>866</v>
      </c>
      <c r="B867">
        <v>8750</v>
      </c>
      <c r="C867" s="14">
        <f t="shared" si="27"/>
        <v>1</v>
      </c>
      <c r="D867" s="14">
        <f t="shared" si="26"/>
        <v>0</v>
      </c>
      <c r="E867" s="1">
        <v>148500</v>
      </c>
    </row>
    <row r="868" spans="1:5" x14ac:dyDescent="0.2">
      <c r="A868">
        <v>867</v>
      </c>
      <c r="B868">
        <v>10656</v>
      </c>
      <c r="C868" s="14">
        <f t="shared" si="27"/>
        <v>0</v>
      </c>
      <c r="D868" s="14">
        <f t="shared" si="26"/>
        <v>1</v>
      </c>
      <c r="E868" s="1">
        <v>248900</v>
      </c>
    </row>
    <row r="869" spans="1:5" x14ac:dyDescent="0.2">
      <c r="A869">
        <v>868</v>
      </c>
      <c r="B869">
        <v>6970</v>
      </c>
      <c r="C869" s="14">
        <f t="shared" si="27"/>
        <v>1</v>
      </c>
      <c r="D869" s="14">
        <f t="shared" si="26"/>
        <v>0</v>
      </c>
      <c r="E869" s="1">
        <v>129000</v>
      </c>
    </row>
    <row r="870" spans="1:5" x14ac:dyDescent="0.2">
      <c r="A870">
        <v>869</v>
      </c>
      <c r="B870">
        <v>14762</v>
      </c>
      <c r="C870" s="14">
        <f t="shared" si="27"/>
        <v>0</v>
      </c>
      <c r="D870" s="14">
        <f t="shared" si="26"/>
        <v>1</v>
      </c>
      <c r="E870" s="1">
        <v>169000</v>
      </c>
    </row>
    <row r="871" spans="1:5" x14ac:dyDescent="0.2">
      <c r="A871">
        <v>870</v>
      </c>
      <c r="B871">
        <v>9938</v>
      </c>
      <c r="C871" s="14">
        <f t="shared" si="27"/>
        <v>1</v>
      </c>
      <c r="D871" s="14">
        <f t="shared" si="26"/>
        <v>1</v>
      </c>
      <c r="E871" s="1">
        <v>236000</v>
      </c>
    </row>
    <row r="872" spans="1:5" x14ac:dyDescent="0.2">
      <c r="A872">
        <v>871</v>
      </c>
      <c r="B872">
        <v>6600</v>
      </c>
      <c r="C872" s="14">
        <f t="shared" si="27"/>
        <v>1</v>
      </c>
      <c r="D872" s="14">
        <f t="shared" si="26"/>
        <v>0</v>
      </c>
      <c r="E872" s="1">
        <v>109500</v>
      </c>
    </row>
    <row r="873" spans="1:5" x14ac:dyDescent="0.2">
      <c r="A873">
        <v>872</v>
      </c>
      <c r="B873">
        <v>8750</v>
      </c>
      <c r="C873" s="14">
        <f t="shared" si="27"/>
        <v>1</v>
      </c>
      <c r="D873" s="14">
        <f t="shared" si="26"/>
        <v>0</v>
      </c>
      <c r="E873" s="1">
        <v>200500</v>
      </c>
    </row>
    <row r="874" spans="1:5" x14ac:dyDescent="0.2">
      <c r="A874">
        <v>873</v>
      </c>
      <c r="B874">
        <v>8892</v>
      </c>
      <c r="C874" s="14">
        <f t="shared" si="27"/>
        <v>1</v>
      </c>
      <c r="D874" s="14">
        <f t="shared" si="26"/>
        <v>0</v>
      </c>
      <c r="E874" s="1">
        <v>116000</v>
      </c>
    </row>
    <row r="875" spans="1:5" x14ac:dyDescent="0.2">
      <c r="A875">
        <v>874</v>
      </c>
      <c r="B875">
        <v>12144</v>
      </c>
      <c r="C875" s="14">
        <f t="shared" si="27"/>
        <v>0</v>
      </c>
      <c r="D875" s="14">
        <f t="shared" si="26"/>
        <v>1</v>
      </c>
      <c r="E875" s="1">
        <v>133000</v>
      </c>
    </row>
    <row r="876" spans="1:5" x14ac:dyDescent="0.2">
      <c r="A876">
        <v>875</v>
      </c>
      <c r="B876">
        <v>5720</v>
      </c>
      <c r="C876" s="14">
        <f t="shared" si="27"/>
        <v>1</v>
      </c>
      <c r="D876" s="14">
        <f t="shared" si="26"/>
        <v>0</v>
      </c>
      <c r="E876" s="1">
        <v>66500</v>
      </c>
    </row>
    <row r="877" spans="1:5" x14ac:dyDescent="0.2">
      <c r="A877">
        <v>876</v>
      </c>
      <c r="B877">
        <v>9000</v>
      </c>
      <c r="C877" s="14">
        <f t="shared" si="27"/>
        <v>1</v>
      </c>
      <c r="D877" s="14">
        <f t="shared" si="26"/>
        <v>0</v>
      </c>
      <c r="E877" s="1">
        <v>303477</v>
      </c>
    </row>
    <row r="878" spans="1:5" x14ac:dyDescent="0.2">
      <c r="A878">
        <v>877</v>
      </c>
      <c r="B878">
        <v>25286</v>
      </c>
      <c r="C878" s="14">
        <f t="shared" si="27"/>
        <v>0</v>
      </c>
      <c r="D878" s="14">
        <f t="shared" si="26"/>
        <v>1</v>
      </c>
      <c r="E878" s="1">
        <v>132250</v>
      </c>
    </row>
    <row r="879" spans="1:5" x14ac:dyDescent="0.2">
      <c r="A879">
        <v>878</v>
      </c>
      <c r="B879">
        <v>8834</v>
      </c>
      <c r="C879" s="14">
        <f t="shared" si="27"/>
        <v>1</v>
      </c>
      <c r="D879" s="14">
        <f t="shared" si="26"/>
        <v>0</v>
      </c>
      <c r="E879" s="1">
        <v>350000</v>
      </c>
    </row>
    <row r="880" spans="1:5" x14ac:dyDescent="0.2">
      <c r="A880">
        <v>879</v>
      </c>
      <c r="B880">
        <v>11782</v>
      </c>
      <c r="C880" s="14">
        <f t="shared" si="27"/>
        <v>0</v>
      </c>
      <c r="D880" s="14">
        <f t="shared" si="26"/>
        <v>1</v>
      </c>
      <c r="E880" s="1">
        <v>148000</v>
      </c>
    </row>
    <row r="881" spans="1:5" x14ac:dyDescent="0.2">
      <c r="A881">
        <v>880</v>
      </c>
      <c r="B881">
        <v>7000</v>
      </c>
      <c r="C881" s="14">
        <f t="shared" si="27"/>
        <v>1</v>
      </c>
      <c r="D881" s="14">
        <f t="shared" si="26"/>
        <v>0</v>
      </c>
      <c r="E881" s="1">
        <v>136500</v>
      </c>
    </row>
    <row r="882" spans="1:5" x14ac:dyDescent="0.2">
      <c r="A882">
        <v>881</v>
      </c>
      <c r="B882">
        <v>7024</v>
      </c>
      <c r="C882" s="14">
        <f t="shared" si="27"/>
        <v>1</v>
      </c>
      <c r="D882" s="14">
        <f t="shared" si="26"/>
        <v>0</v>
      </c>
      <c r="E882" s="1">
        <v>157000</v>
      </c>
    </row>
    <row r="883" spans="1:5" x14ac:dyDescent="0.2">
      <c r="A883">
        <v>882</v>
      </c>
      <c r="B883">
        <v>13758</v>
      </c>
      <c r="C883" s="14">
        <f t="shared" si="27"/>
        <v>0</v>
      </c>
      <c r="D883" s="14">
        <f t="shared" si="26"/>
        <v>1</v>
      </c>
      <c r="E883" s="1">
        <v>187500</v>
      </c>
    </row>
    <row r="884" spans="1:5" x14ac:dyDescent="0.2">
      <c r="A884">
        <v>883</v>
      </c>
      <c r="B884">
        <v>9636</v>
      </c>
      <c r="C884" s="14">
        <f t="shared" si="27"/>
        <v>1</v>
      </c>
      <c r="D884" s="14">
        <f t="shared" si="26"/>
        <v>1</v>
      </c>
      <c r="E884" s="1">
        <v>178000</v>
      </c>
    </row>
    <row r="885" spans="1:5" x14ac:dyDescent="0.2">
      <c r="A885">
        <v>884</v>
      </c>
      <c r="B885">
        <v>6204</v>
      </c>
      <c r="C885" s="14">
        <f t="shared" si="27"/>
        <v>1</v>
      </c>
      <c r="D885" s="14">
        <f t="shared" si="26"/>
        <v>0</v>
      </c>
      <c r="E885" s="1">
        <v>118500</v>
      </c>
    </row>
    <row r="886" spans="1:5" x14ac:dyDescent="0.2">
      <c r="A886">
        <v>885</v>
      </c>
      <c r="B886">
        <v>7150</v>
      </c>
      <c r="C886" s="14">
        <f t="shared" si="27"/>
        <v>1</v>
      </c>
      <c r="D886" s="14">
        <f t="shared" si="26"/>
        <v>0</v>
      </c>
      <c r="E886" s="1">
        <v>100000</v>
      </c>
    </row>
    <row r="887" spans="1:5" x14ac:dyDescent="0.2">
      <c r="A887">
        <v>886</v>
      </c>
      <c r="B887">
        <v>5119</v>
      </c>
      <c r="C887" s="14">
        <f t="shared" si="27"/>
        <v>1</v>
      </c>
      <c r="D887" s="14">
        <f t="shared" si="26"/>
        <v>0</v>
      </c>
      <c r="E887" s="1">
        <v>328900</v>
      </c>
    </row>
    <row r="888" spans="1:5" x14ac:dyDescent="0.2">
      <c r="A888">
        <v>887</v>
      </c>
      <c r="B888">
        <v>8393</v>
      </c>
      <c r="C888" s="14">
        <f t="shared" si="27"/>
        <v>1</v>
      </c>
      <c r="D888" s="14">
        <f t="shared" si="26"/>
        <v>0</v>
      </c>
      <c r="E888" s="1">
        <v>145000</v>
      </c>
    </row>
    <row r="889" spans="1:5" x14ac:dyDescent="0.2">
      <c r="A889">
        <v>888</v>
      </c>
      <c r="B889">
        <v>16466</v>
      </c>
      <c r="C889" s="14">
        <f t="shared" si="27"/>
        <v>0</v>
      </c>
      <c r="D889" s="14">
        <f t="shared" si="26"/>
        <v>1</v>
      </c>
      <c r="E889" s="1">
        <v>135500</v>
      </c>
    </row>
    <row r="890" spans="1:5" x14ac:dyDescent="0.2">
      <c r="A890">
        <v>889</v>
      </c>
      <c r="B890">
        <v>15865</v>
      </c>
      <c r="C890" s="14">
        <f t="shared" si="27"/>
        <v>0</v>
      </c>
      <c r="D890" s="14">
        <f t="shared" si="26"/>
        <v>1</v>
      </c>
      <c r="E890" s="1">
        <v>268000</v>
      </c>
    </row>
    <row r="891" spans="1:5" x14ac:dyDescent="0.2">
      <c r="A891">
        <v>890</v>
      </c>
      <c r="B891">
        <v>12160</v>
      </c>
      <c r="C891" s="14">
        <f t="shared" si="27"/>
        <v>0</v>
      </c>
      <c r="D891" s="14">
        <f t="shared" si="26"/>
        <v>1</v>
      </c>
      <c r="E891" s="1">
        <v>149500</v>
      </c>
    </row>
    <row r="892" spans="1:5" x14ac:dyDescent="0.2">
      <c r="A892">
        <v>891</v>
      </c>
      <c r="B892">
        <v>8064</v>
      </c>
      <c r="C892" s="14">
        <f t="shared" si="27"/>
        <v>1</v>
      </c>
      <c r="D892" s="14">
        <f t="shared" si="26"/>
        <v>0</v>
      </c>
      <c r="E892" s="1">
        <v>122900</v>
      </c>
    </row>
    <row r="893" spans="1:5" x14ac:dyDescent="0.2">
      <c r="A893">
        <v>892</v>
      </c>
      <c r="B893">
        <v>11184</v>
      </c>
      <c r="C893" s="14">
        <f t="shared" si="27"/>
        <v>0</v>
      </c>
      <c r="D893" s="14">
        <f t="shared" si="26"/>
        <v>1</v>
      </c>
      <c r="E893" s="1">
        <v>172500</v>
      </c>
    </row>
    <row r="894" spans="1:5" x14ac:dyDescent="0.2">
      <c r="A894">
        <v>893</v>
      </c>
      <c r="B894">
        <v>8414</v>
      </c>
      <c r="C894" s="14">
        <f t="shared" si="27"/>
        <v>1</v>
      </c>
      <c r="D894" s="14">
        <f t="shared" si="26"/>
        <v>0</v>
      </c>
      <c r="E894" s="1">
        <v>154500</v>
      </c>
    </row>
    <row r="895" spans="1:5" x14ac:dyDescent="0.2">
      <c r="A895">
        <v>894</v>
      </c>
      <c r="B895">
        <v>13284</v>
      </c>
      <c r="C895" s="14">
        <f t="shared" si="27"/>
        <v>0</v>
      </c>
      <c r="D895" s="14">
        <f t="shared" si="26"/>
        <v>1</v>
      </c>
      <c r="E895" s="1">
        <v>165000</v>
      </c>
    </row>
    <row r="896" spans="1:5" x14ac:dyDescent="0.2">
      <c r="A896">
        <v>895</v>
      </c>
      <c r="B896">
        <v>7018</v>
      </c>
      <c r="C896" s="14">
        <f t="shared" si="27"/>
        <v>1</v>
      </c>
      <c r="D896" s="14">
        <f t="shared" si="26"/>
        <v>0</v>
      </c>
      <c r="E896" s="1">
        <v>118858</v>
      </c>
    </row>
    <row r="897" spans="1:5" x14ac:dyDescent="0.2">
      <c r="A897">
        <v>896</v>
      </c>
      <c r="B897">
        <v>7056</v>
      </c>
      <c r="C897" s="14">
        <f t="shared" si="27"/>
        <v>1</v>
      </c>
      <c r="D897" s="14">
        <f t="shared" si="26"/>
        <v>0</v>
      </c>
      <c r="E897" s="1">
        <v>140000</v>
      </c>
    </row>
    <row r="898" spans="1:5" x14ac:dyDescent="0.2">
      <c r="A898">
        <v>897</v>
      </c>
      <c r="B898">
        <v>8765</v>
      </c>
      <c r="C898" s="14">
        <f t="shared" si="27"/>
        <v>1</v>
      </c>
      <c r="D898" s="14">
        <f t="shared" ref="D898:D961" si="28">IF(B898&gt;MEDIAN(B898:B2357),1,0)</f>
        <v>0</v>
      </c>
      <c r="E898" s="1">
        <v>106500</v>
      </c>
    </row>
    <row r="899" spans="1:5" x14ac:dyDescent="0.2">
      <c r="A899">
        <v>898</v>
      </c>
      <c r="B899">
        <v>7018</v>
      </c>
      <c r="C899" s="14">
        <f t="shared" ref="C899:C962" si="29">IF(B899&lt;AVERAGE(B899:B2358),1,0)</f>
        <v>1</v>
      </c>
      <c r="D899" s="14">
        <f t="shared" si="28"/>
        <v>0</v>
      </c>
      <c r="E899" s="1">
        <v>142953</v>
      </c>
    </row>
    <row r="900" spans="1:5" x14ac:dyDescent="0.2">
      <c r="A900">
        <v>899</v>
      </c>
      <c r="B900">
        <v>12919</v>
      </c>
      <c r="C900" s="14">
        <f t="shared" si="29"/>
        <v>0</v>
      </c>
      <c r="D900" s="14">
        <f t="shared" si="28"/>
        <v>1</v>
      </c>
      <c r="E900" s="1">
        <v>611657</v>
      </c>
    </row>
    <row r="901" spans="1:5" x14ac:dyDescent="0.2">
      <c r="A901">
        <v>900</v>
      </c>
      <c r="B901">
        <v>6993</v>
      </c>
      <c r="C901" s="14">
        <f t="shared" si="29"/>
        <v>1</v>
      </c>
      <c r="D901" s="14">
        <f t="shared" si="28"/>
        <v>0</v>
      </c>
      <c r="E901" s="1">
        <v>135000</v>
      </c>
    </row>
    <row r="902" spans="1:5" x14ac:dyDescent="0.2">
      <c r="A902">
        <v>901</v>
      </c>
      <c r="B902">
        <v>7340</v>
      </c>
      <c r="C902" s="14">
        <f t="shared" si="29"/>
        <v>1</v>
      </c>
      <c r="D902" s="14">
        <f t="shared" si="28"/>
        <v>0</v>
      </c>
      <c r="E902" s="1">
        <v>110000</v>
      </c>
    </row>
    <row r="903" spans="1:5" x14ac:dyDescent="0.2">
      <c r="A903">
        <v>902</v>
      </c>
      <c r="B903">
        <v>8712</v>
      </c>
      <c r="C903" s="14">
        <f t="shared" si="29"/>
        <v>1</v>
      </c>
      <c r="D903" s="14">
        <f t="shared" si="28"/>
        <v>0</v>
      </c>
      <c r="E903" s="1">
        <v>153000</v>
      </c>
    </row>
    <row r="904" spans="1:5" x14ac:dyDescent="0.2">
      <c r="A904">
        <v>903</v>
      </c>
      <c r="B904">
        <v>7875</v>
      </c>
      <c r="C904" s="14">
        <f t="shared" si="29"/>
        <v>1</v>
      </c>
      <c r="D904" s="14">
        <f t="shared" si="28"/>
        <v>0</v>
      </c>
      <c r="E904" s="1">
        <v>180000</v>
      </c>
    </row>
    <row r="905" spans="1:5" x14ac:dyDescent="0.2">
      <c r="A905">
        <v>904</v>
      </c>
      <c r="B905">
        <v>14859</v>
      </c>
      <c r="C905" s="14">
        <f t="shared" si="29"/>
        <v>0</v>
      </c>
      <c r="D905" s="14">
        <f t="shared" si="28"/>
        <v>1</v>
      </c>
      <c r="E905" s="1">
        <v>240000</v>
      </c>
    </row>
    <row r="906" spans="1:5" x14ac:dyDescent="0.2">
      <c r="A906">
        <v>905</v>
      </c>
      <c r="B906">
        <v>6173</v>
      </c>
      <c r="C906" s="14">
        <f t="shared" si="29"/>
        <v>1</v>
      </c>
      <c r="D906" s="14">
        <f t="shared" si="28"/>
        <v>0</v>
      </c>
      <c r="E906" s="1">
        <v>125500</v>
      </c>
    </row>
    <row r="907" spans="1:5" x14ac:dyDescent="0.2">
      <c r="A907">
        <v>906</v>
      </c>
      <c r="B907">
        <v>9920</v>
      </c>
      <c r="C907" s="14">
        <f t="shared" si="29"/>
        <v>1</v>
      </c>
      <c r="D907" s="14">
        <f t="shared" si="28"/>
        <v>1</v>
      </c>
      <c r="E907" s="1">
        <v>128000</v>
      </c>
    </row>
    <row r="908" spans="1:5" x14ac:dyDescent="0.2">
      <c r="A908">
        <v>907</v>
      </c>
      <c r="B908">
        <v>13501</v>
      </c>
      <c r="C908" s="14">
        <f t="shared" si="29"/>
        <v>0</v>
      </c>
      <c r="D908" s="14">
        <f t="shared" si="28"/>
        <v>1</v>
      </c>
      <c r="E908" s="1">
        <v>255000</v>
      </c>
    </row>
    <row r="909" spans="1:5" x14ac:dyDescent="0.2">
      <c r="A909">
        <v>908</v>
      </c>
      <c r="B909">
        <v>11500</v>
      </c>
      <c r="C909" s="14">
        <f t="shared" si="29"/>
        <v>0</v>
      </c>
      <c r="D909" s="14">
        <f t="shared" si="28"/>
        <v>1</v>
      </c>
      <c r="E909" s="1">
        <v>250000</v>
      </c>
    </row>
    <row r="910" spans="1:5" x14ac:dyDescent="0.2">
      <c r="A910">
        <v>909</v>
      </c>
      <c r="B910">
        <v>8885</v>
      </c>
      <c r="C910" s="14">
        <f t="shared" si="29"/>
        <v>1</v>
      </c>
      <c r="D910" s="14">
        <f t="shared" si="28"/>
        <v>0</v>
      </c>
      <c r="E910" s="1">
        <v>131000</v>
      </c>
    </row>
    <row r="911" spans="1:5" x14ac:dyDescent="0.2">
      <c r="A911">
        <v>910</v>
      </c>
      <c r="B911">
        <v>12589</v>
      </c>
      <c r="C911" s="14">
        <f t="shared" si="29"/>
        <v>0</v>
      </c>
      <c r="D911" s="14">
        <f t="shared" si="28"/>
        <v>1</v>
      </c>
      <c r="E911" s="1">
        <v>174000</v>
      </c>
    </row>
    <row r="912" spans="1:5" x14ac:dyDescent="0.2">
      <c r="A912">
        <v>911</v>
      </c>
      <c r="B912">
        <v>11600</v>
      </c>
      <c r="C912" s="14">
        <f t="shared" si="29"/>
        <v>0</v>
      </c>
      <c r="D912" s="14">
        <f t="shared" si="28"/>
        <v>1</v>
      </c>
      <c r="E912" s="1">
        <v>154300</v>
      </c>
    </row>
    <row r="913" spans="1:5" x14ac:dyDescent="0.2">
      <c r="A913">
        <v>912</v>
      </c>
      <c r="B913">
        <v>9286</v>
      </c>
      <c r="C913" s="14">
        <f t="shared" si="29"/>
        <v>1</v>
      </c>
      <c r="D913" s="14">
        <f t="shared" si="28"/>
        <v>0</v>
      </c>
      <c r="E913" s="1">
        <v>143500</v>
      </c>
    </row>
    <row r="914" spans="1:5" x14ac:dyDescent="0.2">
      <c r="A914">
        <v>913</v>
      </c>
      <c r="B914">
        <v>6120</v>
      </c>
      <c r="C914" s="14">
        <f t="shared" si="29"/>
        <v>1</v>
      </c>
      <c r="D914" s="14">
        <f t="shared" si="28"/>
        <v>0</v>
      </c>
      <c r="E914" s="1">
        <v>88000</v>
      </c>
    </row>
    <row r="915" spans="1:5" x14ac:dyDescent="0.2">
      <c r="A915">
        <v>914</v>
      </c>
      <c r="B915">
        <v>6270</v>
      </c>
      <c r="C915" s="14">
        <f t="shared" si="29"/>
        <v>1</v>
      </c>
      <c r="D915" s="14">
        <f t="shared" si="28"/>
        <v>0</v>
      </c>
      <c r="E915" s="1">
        <v>145000</v>
      </c>
    </row>
    <row r="916" spans="1:5" x14ac:dyDescent="0.2">
      <c r="A916">
        <v>915</v>
      </c>
      <c r="B916">
        <v>3000</v>
      </c>
      <c r="C916" s="14">
        <f t="shared" si="29"/>
        <v>1</v>
      </c>
      <c r="D916" s="14">
        <f t="shared" si="28"/>
        <v>0</v>
      </c>
      <c r="E916" s="1">
        <v>173733</v>
      </c>
    </row>
    <row r="917" spans="1:5" x14ac:dyDescent="0.2">
      <c r="A917">
        <v>916</v>
      </c>
      <c r="B917">
        <v>2001</v>
      </c>
      <c r="C917" s="14">
        <f t="shared" si="29"/>
        <v>1</v>
      </c>
      <c r="D917" s="14">
        <f t="shared" si="28"/>
        <v>0</v>
      </c>
      <c r="E917" s="1">
        <v>75000</v>
      </c>
    </row>
    <row r="918" spans="1:5" x14ac:dyDescent="0.2">
      <c r="A918">
        <v>917</v>
      </c>
      <c r="B918">
        <v>9000</v>
      </c>
      <c r="C918" s="14">
        <f t="shared" si="29"/>
        <v>1</v>
      </c>
      <c r="D918" s="14">
        <f t="shared" si="28"/>
        <v>0</v>
      </c>
      <c r="E918" s="1">
        <v>35311</v>
      </c>
    </row>
    <row r="919" spans="1:5" x14ac:dyDescent="0.2">
      <c r="A919">
        <v>918</v>
      </c>
      <c r="B919">
        <v>17140</v>
      </c>
      <c r="C919" s="14">
        <f t="shared" si="29"/>
        <v>0</v>
      </c>
      <c r="D919" s="14">
        <f t="shared" si="28"/>
        <v>1</v>
      </c>
      <c r="E919" s="1">
        <v>135000</v>
      </c>
    </row>
    <row r="920" spans="1:5" x14ac:dyDescent="0.2">
      <c r="A920">
        <v>919</v>
      </c>
      <c r="B920">
        <v>13125</v>
      </c>
      <c r="C920" s="14">
        <f t="shared" si="29"/>
        <v>0</v>
      </c>
      <c r="D920" s="14">
        <f t="shared" si="28"/>
        <v>1</v>
      </c>
      <c r="E920" s="1">
        <v>238000</v>
      </c>
    </row>
    <row r="921" spans="1:5" x14ac:dyDescent="0.2">
      <c r="A921">
        <v>920</v>
      </c>
      <c r="B921">
        <v>11029</v>
      </c>
      <c r="C921" s="14">
        <f t="shared" si="29"/>
        <v>0</v>
      </c>
      <c r="D921" s="14">
        <f t="shared" si="28"/>
        <v>1</v>
      </c>
      <c r="E921" s="1">
        <v>176500</v>
      </c>
    </row>
    <row r="922" spans="1:5" x14ac:dyDescent="0.2">
      <c r="A922">
        <v>921</v>
      </c>
      <c r="B922">
        <v>8462</v>
      </c>
      <c r="C922" s="14">
        <f t="shared" si="29"/>
        <v>1</v>
      </c>
      <c r="D922" s="14">
        <f t="shared" si="28"/>
        <v>0</v>
      </c>
      <c r="E922" s="1">
        <v>201000</v>
      </c>
    </row>
    <row r="923" spans="1:5" x14ac:dyDescent="0.2">
      <c r="A923">
        <v>922</v>
      </c>
      <c r="B923">
        <v>8777</v>
      </c>
      <c r="C923" s="14">
        <f t="shared" si="29"/>
        <v>1</v>
      </c>
      <c r="D923" s="14">
        <f t="shared" si="28"/>
        <v>0</v>
      </c>
      <c r="E923" s="1">
        <v>145900</v>
      </c>
    </row>
    <row r="924" spans="1:5" x14ac:dyDescent="0.2">
      <c r="A924">
        <v>923</v>
      </c>
      <c r="B924">
        <v>10237</v>
      </c>
      <c r="C924" s="14">
        <f t="shared" si="29"/>
        <v>0</v>
      </c>
      <c r="D924" s="14">
        <f t="shared" si="28"/>
        <v>1</v>
      </c>
      <c r="E924" s="1">
        <v>169990</v>
      </c>
    </row>
    <row r="925" spans="1:5" x14ac:dyDescent="0.2">
      <c r="A925">
        <v>924</v>
      </c>
      <c r="B925">
        <v>8012</v>
      </c>
      <c r="C925" s="14">
        <f t="shared" si="29"/>
        <v>1</v>
      </c>
      <c r="D925" s="14">
        <f t="shared" si="28"/>
        <v>0</v>
      </c>
      <c r="E925" s="1">
        <v>193000</v>
      </c>
    </row>
    <row r="926" spans="1:5" x14ac:dyDescent="0.2">
      <c r="A926">
        <v>925</v>
      </c>
      <c r="B926">
        <v>10240</v>
      </c>
      <c r="C926" s="14">
        <f t="shared" si="29"/>
        <v>0</v>
      </c>
      <c r="D926" s="14">
        <f t="shared" si="28"/>
        <v>1</v>
      </c>
      <c r="E926" s="1">
        <v>207500</v>
      </c>
    </row>
    <row r="927" spans="1:5" x14ac:dyDescent="0.2">
      <c r="A927">
        <v>926</v>
      </c>
      <c r="B927">
        <v>15611</v>
      </c>
      <c r="C927" s="14">
        <f t="shared" si="29"/>
        <v>0</v>
      </c>
      <c r="D927" s="14">
        <f t="shared" si="28"/>
        <v>1</v>
      </c>
      <c r="E927" s="1">
        <v>175000</v>
      </c>
    </row>
    <row r="928" spans="1:5" x14ac:dyDescent="0.2">
      <c r="A928">
        <v>927</v>
      </c>
      <c r="B928">
        <v>11999</v>
      </c>
      <c r="C928" s="14">
        <f t="shared" si="29"/>
        <v>0</v>
      </c>
      <c r="D928" s="14">
        <f t="shared" si="28"/>
        <v>1</v>
      </c>
      <c r="E928" s="1">
        <v>285000</v>
      </c>
    </row>
    <row r="929" spans="1:5" x14ac:dyDescent="0.2">
      <c r="A929">
        <v>928</v>
      </c>
      <c r="B929">
        <v>9900</v>
      </c>
      <c r="C929" s="14">
        <f t="shared" si="29"/>
        <v>1</v>
      </c>
      <c r="D929" s="14">
        <f t="shared" si="28"/>
        <v>1</v>
      </c>
      <c r="E929" s="1">
        <v>176000</v>
      </c>
    </row>
    <row r="930" spans="1:5" x14ac:dyDescent="0.2">
      <c r="A930">
        <v>929</v>
      </c>
      <c r="B930">
        <v>11838</v>
      </c>
      <c r="C930" s="14">
        <f t="shared" si="29"/>
        <v>0</v>
      </c>
      <c r="D930" s="14">
        <f t="shared" si="28"/>
        <v>1</v>
      </c>
      <c r="E930" s="1">
        <v>236500</v>
      </c>
    </row>
    <row r="931" spans="1:5" x14ac:dyDescent="0.2">
      <c r="A931">
        <v>930</v>
      </c>
      <c r="B931">
        <v>13006</v>
      </c>
      <c r="C931" s="14">
        <f t="shared" si="29"/>
        <v>0</v>
      </c>
      <c r="D931" s="14">
        <f t="shared" si="28"/>
        <v>1</v>
      </c>
      <c r="E931" s="1">
        <v>222000</v>
      </c>
    </row>
    <row r="932" spans="1:5" x14ac:dyDescent="0.2">
      <c r="A932">
        <v>931</v>
      </c>
      <c r="B932">
        <v>8925</v>
      </c>
      <c r="C932" s="14">
        <f t="shared" si="29"/>
        <v>1</v>
      </c>
      <c r="D932" s="14">
        <f t="shared" si="28"/>
        <v>0</v>
      </c>
      <c r="E932" s="1">
        <v>201000</v>
      </c>
    </row>
    <row r="933" spans="1:5" x14ac:dyDescent="0.2">
      <c r="A933">
        <v>932</v>
      </c>
      <c r="B933">
        <v>9100</v>
      </c>
      <c r="C933" s="14">
        <f t="shared" si="29"/>
        <v>1</v>
      </c>
      <c r="D933" s="14">
        <f t="shared" si="28"/>
        <v>0</v>
      </c>
      <c r="E933" s="1">
        <v>117500</v>
      </c>
    </row>
    <row r="934" spans="1:5" x14ac:dyDescent="0.2">
      <c r="A934">
        <v>933</v>
      </c>
      <c r="B934">
        <v>11670</v>
      </c>
      <c r="C934" s="14">
        <f t="shared" si="29"/>
        <v>0</v>
      </c>
      <c r="D934" s="14">
        <f t="shared" si="28"/>
        <v>1</v>
      </c>
      <c r="E934" s="1">
        <v>320000</v>
      </c>
    </row>
    <row r="935" spans="1:5" x14ac:dyDescent="0.2">
      <c r="A935">
        <v>934</v>
      </c>
      <c r="B935">
        <v>8487</v>
      </c>
      <c r="C935" s="14">
        <f t="shared" si="29"/>
        <v>1</v>
      </c>
      <c r="D935" s="14">
        <f t="shared" si="28"/>
        <v>0</v>
      </c>
      <c r="E935" s="1">
        <v>190000</v>
      </c>
    </row>
    <row r="936" spans="1:5" x14ac:dyDescent="0.2">
      <c r="A936">
        <v>935</v>
      </c>
      <c r="B936">
        <v>27650</v>
      </c>
      <c r="C936" s="14">
        <f t="shared" si="29"/>
        <v>0</v>
      </c>
      <c r="D936" s="14">
        <f t="shared" si="28"/>
        <v>1</v>
      </c>
      <c r="E936" s="1">
        <v>242000</v>
      </c>
    </row>
    <row r="937" spans="1:5" x14ac:dyDescent="0.2">
      <c r="A937">
        <v>936</v>
      </c>
      <c r="B937">
        <v>5825</v>
      </c>
      <c r="C937" s="14">
        <f t="shared" si="29"/>
        <v>1</v>
      </c>
      <c r="D937" s="14">
        <f t="shared" si="28"/>
        <v>0</v>
      </c>
      <c r="E937" s="1">
        <v>79900</v>
      </c>
    </row>
    <row r="938" spans="1:5" x14ac:dyDescent="0.2">
      <c r="A938">
        <v>937</v>
      </c>
      <c r="B938">
        <v>10083</v>
      </c>
      <c r="C938" s="14">
        <f t="shared" si="29"/>
        <v>0</v>
      </c>
      <c r="D938" s="14">
        <f t="shared" si="28"/>
        <v>1</v>
      </c>
      <c r="E938" s="1">
        <v>184900</v>
      </c>
    </row>
    <row r="939" spans="1:5" x14ac:dyDescent="0.2">
      <c r="A939">
        <v>938</v>
      </c>
      <c r="B939">
        <v>9675</v>
      </c>
      <c r="C939" s="14">
        <f t="shared" si="29"/>
        <v>1</v>
      </c>
      <c r="D939" s="14">
        <f t="shared" si="28"/>
        <v>1</v>
      </c>
      <c r="E939" s="1">
        <v>253000</v>
      </c>
    </row>
    <row r="940" spans="1:5" x14ac:dyDescent="0.2">
      <c r="A940">
        <v>939</v>
      </c>
      <c r="B940">
        <v>8760</v>
      </c>
      <c r="C940" s="14">
        <f t="shared" si="29"/>
        <v>1</v>
      </c>
      <c r="D940" s="14">
        <f t="shared" si="28"/>
        <v>0</v>
      </c>
      <c r="E940" s="1">
        <v>239799</v>
      </c>
    </row>
    <row r="941" spans="1:5" x14ac:dyDescent="0.2">
      <c r="A941">
        <v>940</v>
      </c>
      <c r="B941">
        <v>24090</v>
      </c>
      <c r="C941" s="14">
        <f t="shared" si="29"/>
        <v>0</v>
      </c>
      <c r="D941" s="14">
        <f t="shared" si="28"/>
        <v>1</v>
      </c>
      <c r="E941" s="1">
        <v>244400</v>
      </c>
    </row>
    <row r="942" spans="1:5" x14ac:dyDescent="0.2">
      <c r="A942">
        <v>941</v>
      </c>
      <c r="B942">
        <v>12640</v>
      </c>
      <c r="C942" s="14">
        <f t="shared" si="29"/>
        <v>0</v>
      </c>
      <c r="D942" s="14">
        <f t="shared" si="28"/>
        <v>1</v>
      </c>
      <c r="E942" s="1">
        <v>150900</v>
      </c>
    </row>
    <row r="943" spans="1:5" x14ac:dyDescent="0.2">
      <c r="A943">
        <v>942</v>
      </c>
      <c r="B943">
        <v>8755</v>
      </c>
      <c r="C943" s="14">
        <f t="shared" si="29"/>
        <v>1</v>
      </c>
      <c r="D943" s="14">
        <f t="shared" si="28"/>
        <v>0</v>
      </c>
      <c r="E943" s="1">
        <v>214000</v>
      </c>
    </row>
    <row r="944" spans="1:5" x14ac:dyDescent="0.2">
      <c r="A944">
        <v>943</v>
      </c>
      <c r="B944">
        <v>7711</v>
      </c>
      <c r="C944" s="14">
        <f t="shared" si="29"/>
        <v>1</v>
      </c>
      <c r="D944" s="14">
        <f t="shared" si="28"/>
        <v>0</v>
      </c>
      <c r="E944" s="1">
        <v>150000</v>
      </c>
    </row>
    <row r="945" spans="1:5" x14ac:dyDescent="0.2">
      <c r="A945">
        <v>944</v>
      </c>
      <c r="B945">
        <v>25000</v>
      </c>
      <c r="C945" s="14">
        <f t="shared" si="29"/>
        <v>0</v>
      </c>
      <c r="D945" s="14">
        <f t="shared" si="28"/>
        <v>1</v>
      </c>
      <c r="E945" s="1">
        <v>143000</v>
      </c>
    </row>
    <row r="946" spans="1:5" x14ac:dyDescent="0.2">
      <c r="A946">
        <v>945</v>
      </c>
      <c r="B946">
        <v>14375</v>
      </c>
      <c r="C946" s="14">
        <f t="shared" si="29"/>
        <v>0</v>
      </c>
      <c r="D946" s="14">
        <f t="shared" si="28"/>
        <v>1</v>
      </c>
      <c r="E946" s="1">
        <v>137500</v>
      </c>
    </row>
    <row r="947" spans="1:5" x14ac:dyDescent="0.2">
      <c r="A947">
        <v>946</v>
      </c>
      <c r="B947">
        <v>8820</v>
      </c>
      <c r="C947" s="14">
        <f t="shared" si="29"/>
        <v>1</v>
      </c>
      <c r="D947" s="14">
        <f t="shared" si="28"/>
        <v>0</v>
      </c>
      <c r="E947" s="1">
        <v>124900</v>
      </c>
    </row>
    <row r="948" spans="1:5" x14ac:dyDescent="0.2">
      <c r="A948">
        <v>947</v>
      </c>
      <c r="B948">
        <v>8163</v>
      </c>
      <c r="C948" s="14">
        <f t="shared" si="29"/>
        <v>1</v>
      </c>
      <c r="D948" s="14">
        <f t="shared" si="28"/>
        <v>0</v>
      </c>
      <c r="E948" s="1">
        <v>143000</v>
      </c>
    </row>
    <row r="949" spans="1:5" x14ac:dyDescent="0.2">
      <c r="A949">
        <v>948</v>
      </c>
      <c r="B949">
        <v>14536</v>
      </c>
      <c r="C949" s="14">
        <f t="shared" si="29"/>
        <v>0</v>
      </c>
      <c r="D949" s="14">
        <f t="shared" si="28"/>
        <v>1</v>
      </c>
      <c r="E949" s="1">
        <v>270000</v>
      </c>
    </row>
    <row r="950" spans="1:5" x14ac:dyDescent="0.2">
      <c r="A950">
        <v>949</v>
      </c>
      <c r="B950">
        <v>14006</v>
      </c>
      <c r="C950" s="14">
        <f t="shared" si="29"/>
        <v>0</v>
      </c>
      <c r="D950" s="14">
        <f t="shared" si="28"/>
        <v>1</v>
      </c>
      <c r="E950" s="1">
        <v>192500</v>
      </c>
    </row>
    <row r="951" spans="1:5" x14ac:dyDescent="0.2">
      <c r="A951">
        <v>950</v>
      </c>
      <c r="B951">
        <v>9360</v>
      </c>
      <c r="C951" s="14">
        <f t="shared" si="29"/>
        <v>1</v>
      </c>
      <c r="D951" s="14">
        <f t="shared" si="28"/>
        <v>0</v>
      </c>
      <c r="E951" s="1">
        <v>197500</v>
      </c>
    </row>
    <row r="952" spans="1:5" x14ac:dyDescent="0.2">
      <c r="A952">
        <v>951</v>
      </c>
      <c r="B952">
        <v>7200</v>
      </c>
      <c r="C952" s="14">
        <f t="shared" si="29"/>
        <v>1</v>
      </c>
      <c r="D952" s="14">
        <f t="shared" si="28"/>
        <v>0</v>
      </c>
      <c r="E952" s="1">
        <v>129000</v>
      </c>
    </row>
    <row r="953" spans="1:5" x14ac:dyDescent="0.2">
      <c r="A953">
        <v>952</v>
      </c>
      <c r="B953">
        <v>7800</v>
      </c>
      <c r="C953" s="14">
        <f t="shared" si="29"/>
        <v>1</v>
      </c>
      <c r="D953" s="14">
        <f t="shared" si="28"/>
        <v>0</v>
      </c>
      <c r="E953" s="1">
        <v>119900</v>
      </c>
    </row>
    <row r="954" spans="1:5" x14ac:dyDescent="0.2">
      <c r="A954">
        <v>953</v>
      </c>
      <c r="B954">
        <v>7200</v>
      </c>
      <c r="C954" s="14">
        <f t="shared" si="29"/>
        <v>1</v>
      </c>
      <c r="D954" s="14">
        <f t="shared" si="28"/>
        <v>0</v>
      </c>
      <c r="E954" s="1">
        <v>133900</v>
      </c>
    </row>
    <row r="955" spans="1:5" x14ac:dyDescent="0.2">
      <c r="A955">
        <v>954</v>
      </c>
      <c r="B955">
        <v>11075</v>
      </c>
      <c r="C955" s="14">
        <f t="shared" si="29"/>
        <v>0</v>
      </c>
      <c r="D955" s="14">
        <f t="shared" si="28"/>
        <v>1</v>
      </c>
      <c r="E955" s="1">
        <v>172000</v>
      </c>
    </row>
    <row r="956" spans="1:5" x14ac:dyDescent="0.2">
      <c r="A956">
        <v>955</v>
      </c>
      <c r="B956">
        <v>9400</v>
      </c>
      <c r="C956" s="14">
        <f t="shared" si="29"/>
        <v>1</v>
      </c>
      <c r="D956" s="14">
        <f t="shared" si="28"/>
        <v>0</v>
      </c>
      <c r="E956" s="1">
        <v>127500</v>
      </c>
    </row>
    <row r="957" spans="1:5" x14ac:dyDescent="0.2">
      <c r="A957">
        <v>956</v>
      </c>
      <c r="B957">
        <v>7136</v>
      </c>
      <c r="C957" s="14">
        <f t="shared" si="29"/>
        <v>1</v>
      </c>
      <c r="D957" s="14">
        <f t="shared" si="28"/>
        <v>0</v>
      </c>
      <c r="E957" s="1">
        <v>145000</v>
      </c>
    </row>
    <row r="958" spans="1:5" x14ac:dyDescent="0.2">
      <c r="A958">
        <v>957</v>
      </c>
      <c r="B958">
        <v>1300</v>
      </c>
      <c r="C958" s="14">
        <f t="shared" si="29"/>
        <v>1</v>
      </c>
      <c r="D958" s="14">
        <f t="shared" si="28"/>
        <v>0</v>
      </c>
      <c r="E958" s="1">
        <v>124000</v>
      </c>
    </row>
    <row r="959" spans="1:5" x14ac:dyDescent="0.2">
      <c r="A959">
        <v>958</v>
      </c>
      <c r="B959">
        <v>7420</v>
      </c>
      <c r="C959" s="14">
        <f t="shared" si="29"/>
        <v>1</v>
      </c>
      <c r="D959" s="14">
        <f t="shared" si="28"/>
        <v>0</v>
      </c>
      <c r="E959" s="1">
        <v>132000</v>
      </c>
    </row>
    <row r="960" spans="1:5" x14ac:dyDescent="0.2">
      <c r="A960">
        <v>959</v>
      </c>
      <c r="B960">
        <v>8450</v>
      </c>
      <c r="C960" s="14">
        <f t="shared" si="29"/>
        <v>1</v>
      </c>
      <c r="D960" s="14">
        <f t="shared" si="28"/>
        <v>0</v>
      </c>
      <c r="E960" s="1">
        <v>185000</v>
      </c>
    </row>
    <row r="961" spans="1:5" x14ac:dyDescent="0.2">
      <c r="A961">
        <v>960</v>
      </c>
      <c r="B961">
        <v>2572</v>
      </c>
      <c r="C961" s="14">
        <f t="shared" si="29"/>
        <v>1</v>
      </c>
      <c r="D961" s="14">
        <f t="shared" si="28"/>
        <v>0</v>
      </c>
      <c r="E961" s="1">
        <v>155000</v>
      </c>
    </row>
    <row r="962" spans="1:5" x14ac:dyDescent="0.2">
      <c r="A962">
        <v>961</v>
      </c>
      <c r="B962">
        <v>7207</v>
      </c>
      <c r="C962" s="14">
        <f t="shared" si="29"/>
        <v>1</v>
      </c>
      <c r="D962" s="14">
        <f t="shared" ref="D962:D1025" si="30">IF(B962&gt;MEDIAN(B962:B2421),1,0)</f>
        <v>0</v>
      </c>
      <c r="E962" s="1">
        <v>116500</v>
      </c>
    </row>
    <row r="963" spans="1:5" x14ac:dyDescent="0.2">
      <c r="A963">
        <v>962</v>
      </c>
      <c r="B963">
        <v>12227</v>
      </c>
      <c r="C963" s="14">
        <f t="shared" ref="C963:C1026" si="31">IF(B963&lt;AVERAGE(B963:B2422),1,0)</f>
        <v>0</v>
      </c>
      <c r="D963" s="14">
        <f t="shared" si="30"/>
        <v>1</v>
      </c>
      <c r="E963" s="1">
        <v>272000</v>
      </c>
    </row>
    <row r="964" spans="1:5" x14ac:dyDescent="0.2">
      <c r="A964">
        <v>963</v>
      </c>
      <c r="B964">
        <v>2308</v>
      </c>
      <c r="C964" s="14">
        <f t="shared" si="31"/>
        <v>1</v>
      </c>
      <c r="D964" s="14">
        <f t="shared" si="30"/>
        <v>0</v>
      </c>
      <c r="E964" s="1">
        <v>155000</v>
      </c>
    </row>
    <row r="965" spans="1:5" x14ac:dyDescent="0.2">
      <c r="A965">
        <v>964</v>
      </c>
      <c r="B965">
        <v>11923</v>
      </c>
      <c r="C965" s="14">
        <f t="shared" si="31"/>
        <v>0</v>
      </c>
      <c r="D965" s="14">
        <f t="shared" si="30"/>
        <v>1</v>
      </c>
      <c r="E965" s="1">
        <v>239000</v>
      </c>
    </row>
    <row r="966" spans="1:5" x14ac:dyDescent="0.2">
      <c r="A966">
        <v>965</v>
      </c>
      <c r="B966">
        <v>11316</v>
      </c>
      <c r="C966" s="14">
        <f t="shared" si="31"/>
        <v>0</v>
      </c>
      <c r="D966" s="14">
        <f t="shared" si="30"/>
        <v>1</v>
      </c>
      <c r="E966" s="1">
        <v>214900</v>
      </c>
    </row>
    <row r="967" spans="1:5" x14ac:dyDescent="0.2">
      <c r="A967">
        <v>966</v>
      </c>
      <c r="B967">
        <v>10237</v>
      </c>
      <c r="C967" s="14">
        <f t="shared" si="31"/>
        <v>0</v>
      </c>
      <c r="D967" s="14">
        <f t="shared" si="30"/>
        <v>1</v>
      </c>
      <c r="E967" s="1">
        <v>178900</v>
      </c>
    </row>
    <row r="968" spans="1:5" x14ac:dyDescent="0.2">
      <c r="A968">
        <v>967</v>
      </c>
      <c r="B968">
        <v>9600</v>
      </c>
      <c r="C968" s="14">
        <f t="shared" si="31"/>
        <v>1</v>
      </c>
      <c r="D968" s="14">
        <f t="shared" si="30"/>
        <v>1</v>
      </c>
      <c r="E968" s="1">
        <v>160000</v>
      </c>
    </row>
    <row r="969" spans="1:5" x14ac:dyDescent="0.2">
      <c r="A969">
        <v>968</v>
      </c>
      <c r="B969">
        <v>7390</v>
      </c>
      <c r="C969" s="14">
        <f t="shared" si="31"/>
        <v>1</v>
      </c>
      <c r="D969" s="14">
        <f t="shared" si="30"/>
        <v>0</v>
      </c>
      <c r="E969" s="1">
        <v>135000</v>
      </c>
    </row>
    <row r="970" spans="1:5" x14ac:dyDescent="0.2">
      <c r="A970">
        <v>969</v>
      </c>
      <c r="B970">
        <v>5925</v>
      </c>
      <c r="C970" s="14">
        <f t="shared" si="31"/>
        <v>1</v>
      </c>
      <c r="D970" s="14">
        <f t="shared" si="30"/>
        <v>0</v>
      </c>
      <c r="E970" s="1">
        <v>37900</v>
      </c>
    </row>
    <row r="971" spans="1:5" x14ac:dyDescent="0.2">
      <c r="A971">
        <v>970</v>
      </c>
      <c r="B971">
        <v>10382</v>
      </c>
      <c r="C971" s="14">
        <f t="shared" si="31"/>
        <v>0</v>
      </c>
      <c r="D971" s="14">
        <f t="shared" si="30"/>
        <v>1</v>
      </c>
      <c r="E971" s="1">
        <v>140000</v>
      </c>
    </row>
    <row r="972" spans="1:5" x14ac:dyDescent="0.2">
      <c r="A972">
        <v>971</v>
      </c>
      <c r="B972">
        <v>10800</v>
      </c>
      <c r="C972" s="14">
        <f t="shared" si="31"/>
        <v>0</v>
      </c>
      <c r="D972" s="14">
        <f t="shared" si="30"/>
        <v>1</v>
      </c>
      <c r="E972" s="1">
        <v>135000</v>
      </c>
    </row>
    <row r="973" spans="1:5" x14ac:dyDescent="0.2">
      <c r="A973">
        <v>972</v>
      </c>
      <c r="B973">
        <v>2268</v>
      </c>
      <c r="C973" s="14">
        <f t="shared" si="31"/>
        <v>1</v>
      </c>
      <c r="D973" s="14">
        <f t="shared" si="30"/>
        <v>0</v>
      </c>
      <c r="E973" s="1">
        <v>173000</v>
      </c>
    </row>
    <row r="974" spans="1:5" x14ac:dyDescent="0.2">
      <c r="A974">
        <v>973</v>
      </c>
      <c r="B974">
        <v>7892</v>
      </c>
      <c r="C974" s="14">
        <f t="shared" si="31"/>
        <v>1</v>
      </c>
      <c r="D974" s="14">
        <f t="shared" si="30"/>
        <v>0</v>
      </c>
      <c r="E974" s="1">
        <v>99500</v>
      </c>
    </row>
    <row r="975" spans="1:5" x14ac:dyDescent="0.2">
      <c r="A975">
        <v>974</v>
      </c>
      <c r="B975">
        <v>11639</v>
      </c>
      <c r="C975" s="14">
        <f t="shared" si="31"/>
        <v>0</v>
      </c>
      <c r="D975" s="14">
        <f t="shared" si="30"/>
        <v>1</v>
      </c>
      <c r="E975" s="1">
        <v>182000</v>
      </c>
    </row>
    <row r="976" spans="1:5" x14ac:dyDescent="0.2">
      <c r="A976">
        <v>975</v>
      </c>
      <c r="B976">
        <v>11414</v>
      </c>
      <c r="C976" s="14">
        <f t="shared" si="31"/>
        <v>0</v>
      </c>
      <c r="D976" s="14">
        <f t="shared" si="30"/>
        <v>1</v>
      </c>
      <c r="E976" s="1">
        <v>167500</v>
      </c>
    </row>
    <row r="977" spans="1:5" x14ac:dyDescent="0.2">
      <c r="A977">
        <v>976</v>
      </c>
      <c r="B977">
        <v>2651</v>
      </c>
      <c r="C977" s="14">
        <f t="shared" si="31"/>
        <v>1</v>
      </c>
      <c r="D977" s="14">
        <f t="shared" si="30"/>
        <v>0</v>
      </c>
      <c r="E977" s="1">
        <v>165000</v>
      </c>
    </row>
    <row r="978" spans="1:5" x14ac:dyDescent="0.2">
      <c r="A978">
        <v>977</v>
      </c>
      <c r="B978">
        <v>5900</v>
      </c>
      <c r="C978" s="14">
        <f t="shared" si="31"/>
        <v>1</v>
      </c>
      <c r="D978" s="14">
        <f t="shared" si="30"/>
        <v>0</v>
      </c>
      <c r="E978" s="1">
        <v>85500</v>
      </c>
    </row>
    <row r="979" spans="1:5" x14ac:dyDescent="0.2">
      <c r="A979">
        <v>978</v>
      </c>
      <c r="B979">
        <v>4274</v>
      </c>
      <c r="C979" s="14">
        <f t="shared" si="31"/>
        <v>1</v>
      </c>
      <c r="D979" s="14">
        <f t="shared" si="30"/>
        <v>0</v>
      </c>
      <c r="E979" s="1">
        <v>199900</v>
      </c>
    </row>
    <row r="980" spans="1:5" x14ac:dyDescent="0.2">
      <c r="A980">
        <v>979</v>
      </c>
      <c r="B980">
        <v>9450</v>
      </c>
      <c r="C980" s="14">
        <f t="shared" si="31"/>
        <v>1</v>
      </c>
      <c r="D980" s="14">
        <f t="shared" si="30"/>
        <v>0</v>
      </c>
      <c r="E980" s="1">
        <v>110000</v>
      </c>
    </row>
    <row r="981" spans="1:5" x14ac:dyDescent="0.2">
      <c r="A981">
        <v>980</v>
      </c>
      <c r="B981">
        <v>8816</v>
      </c>
      <c r="C981" s="14">
        <f t="shared" si="31"/>
        <v>1</v>
      </c>
      <c r="D981" s="14">
        <f t="shared" si="30"/>
        <v>0</v>
      </c>
      <c r="E981" s="1">
        <v>139000</v>
      </c>
    </row>
    <row r="982" spans="1:5" x14ac:dyDescent="0.2">
      <c r="A982">
        <v>981</v>
      </c>
      <c r="B982">
        <v>12122</v>
      </c>
      <c r="C982" s="14">
        <f t="shared" si="31"/>
        <v>0</v>
      </c>
      <c r="D982" s="14">
        <f t="shared" si="30"/>
        <v>1</v>
      </c>
      <c r="E982" s="1">
        <v>178400</v>
      </c>
    </row>
    <row r="983" spans="1:5" x14ac:dyDescent="0.2">
      <c r="A983">
        <v>982</v>
      </c>
      <c r="B983">
        <v>12203</v>
      </c>
      <c r="C983" s="14">
        <f t="shared" si="31"/>
        <v>0</v>
      </c>
      <c r="D983" s="14">
        <f t="shared" si="30"/>
        <v>1</v>
      </c>
      <c r="E983" s="1">
        <v>336000</v>
      </c>
    </row>
    <row r="984" spans="1:5" x14ac:dyDescent="0.2">
      <c r="A984">
        <v>983</v>
      </c>
      <c r="B984">
        <v>3182</v>
      </c>
      <c r="C984" s="14">
        <f t="shared" si="31"/>
        <v>1</v>
      </c>
      <c r="D984" s="14">
        <f t="shared" si="30"/>
        <v>0</v>
      </c>
      <c r="E984" s="1">
        <v>159895</v>
      </c>
    </row>
    <row r="985" spans="1:5" x14ac:dyDescent="0.2">
      <c r="A985">
        <v>984</v>
      </c>
      <c r="B985">
        <v>11250</v>
      </c>
      <c r="C985" s="14">
        <f t="shared" si="31"/>
        <v>0</v>
      </c>
      <c r="D985" s="14">
        <f t="shared" si="30"/>
        <v>1</v>
      </c>
      <c r="E985" s="1">
        <v>255900</v>
      </c>
    </row>
    <row r="986" spans="1:5" x14ac:dyDescent="0.2">
      <c r="A986">
        <v>985</v>
      </c>
      <c r="B986">
        <v>10125</v>
      </c>
      <c r="C986" s="14">
        <f t="shared" si="31"/>
        <v>1</v>
      </c>
      <c r="D986" s="14">
        <f t="shared" si="30"/>
        <v>1</v>
      </c>
      <c r="E986" s="1">
        <v>126000</v>
      </c>
    </row>
    <row r="987" spans="1:5" x14ac:dyDescent="0.2">
      <c r="A987">
        <v>986</v>
      </c>
      <c r="B987">
        <v>10880</v>
      </c>
      <c r="C987" s="14">
        <f t="shared" si="31"/>
        <v>0</v>
      </c>
      <c r="D987" s="14">
        <f t="shared" si="30"/>
        <v>1</v>
      </c>
      <c r="E987" s="1">
        <v>125000</v>
      </c>
    </row>
    <row r="988" spans="1:5" x14ac:dyDescent="0.2">
      <c r="A988">
        <v>987</v>
      </c>
      <c r="B988">
        <v>5310</v>
      </c>
      <c r="C988" s="14">
        <f t="shared" si="31"/>
        <v>1</v>
      </c>
      <c r="D988" s="14">
        <f t="shared" si="30"/>
        <v>0</v>
      </c>
      <c r="E988" s="1">
        <v>117000</v>
      </c>
    </row>
    <row r="989" spans="1:5" x14ac:dyDescent="0.2">
      <c r="A989">
        <v>988</v>
      </c>
      <c r="B989">
        <v>10159</v>
      </c>
      <c r="C989" s="14">
        <f t="shared" si="31"/>
        <v>0</v>
      </c>
      <c r="D989" s="14">
        <f t="shared" si="30"/>
        <v>1</v>
      </c>
      <c r="E989" s="1">
        <v>395192</v>
      </c>
    </row>
    <row r="990" spans="1:5" x14ac:dyDescent="0.2">
      <c r="A990">
        <v>989</v>
      </c>
      <c r="B990">
        <v>12046</v>
      </c>
      <c r="C990" s="14">
        <f t="shared" si="31"/>
        <v>0</v>
      </c>
      <c r="D990" s="14">
        <f t="shared" si="30"/>
        <v>1</v>
      </c>
      <c r="E990" s="1">
        <v>195000</v>
      </c>
    </row>
    <row r="991" spans="1:5" x14ac:dyDescent="0.2">
      <c r="A991">
        <v>990</v>
      </c>
      <c r="B991">
        <v>8125</v>
      </c>
      <c r="C991" s="14">
        <f t="shared" si="31"/>
        <v>1</v>
      </c>
      <c r="D991" s="14">
        <f t="shared" si="30"/>
        <v>0</v>
      </c>
      <c r="E991" s="1">
        <v>197000</v>
      </c>
    </row>
    <row r="992" spans="1:5" x14ac:dyDescent="0.2">
      <c r="A992">
        <v>991</v>
      </c>
      <c r="B992">
        <v>9452</v>
      </c>
      <c r="C992" s="14">
        <f t="shared" si="31"/>
        <v>1</v>
      </c>
      <c r="D992" s="14">
        <f t="shared" si="30"/>
        <v>0</v>
      </c>
      <c r="E992" s="1">
        <v>348000</v>
      </c>
    </row>
    <row r="993" spans="1:5" x14ac:dyDescent="0.2">
      <c r="A993">
        <v>992</v>
      </c>
      <c r="B993">
        <v>17671</v>
      </c>
      <c r="C993" s="14">
        <f t="shared" si="31"/>
        <v>0</v>
      </c>
      <c r="D993" s="14">
        <f t="shared" si="30"/>
        <v>1</v>
      </c>
      <c r="E993" s="1">
        <v>168000</v>
      </c>
    </row>
    <row r="994" spans="1:5" x14ac:dyDescent="0.2">
      <c r="A994">
        <v>993</v>
      </c>
      <c r="B994">
        <v>9760</v>
      </c>
      <c r="C994" s="14">
        <f t="shared" si="31"/>
        <v>1</v>
      </c>
      <c r="D994" s="14">
        <f t="shared" si="30"/>
        <v>1</v>
      </c>
      <c r="E994" s="1">
        <v>187000</v>
      </c>
    </row>
    <row r="995" spans="1:5" x14ac:dyDescent="0.2">
      <c r="A995">
        <v>994</v>
      </c>
      <c r="B995">
        <v>8846</v>
      </c>
      <c r="C995" s="14">
        <f t="shared" si="31"/>
        <v>1</v>
      </c>
      <c r="D995" s="14">
        <f t="shared" si="30"/>
        <v>0</v>
      </c>
      <c r="E995" s="1">
        <v>173900</v>
      </c>
    </row>
    <row r="996" spans="1:5" x14ac:dyDescent="0.2">
      <c r="A996">
        <v>995</v>
      </c>
      <c r="B996">
        <v>12456</v>
      </c>
      <c r="C996" s="14">
        <f t="shared" si="31"/>
        <v>0</v>
      </c>
      <c r="D996" s="14">
        <f t="shared" si="30"/>
        <v>1</v>
      </c>
      <c r="E996" s="1">
        <v>337500</v>
      </c>
    </row>
    <row r="997" spans="1:5" x14ac:dyDescent="0.2">
      <c r="A997">
        <v>996</v>
      </c>
      <c r="B997">
        <v>4712</v>
      </c>
      <c r="C997" s="14">
        <f t="shared" si="31"/>
        <v>1</v>
      </c>
      <c r="D997" s="14">
        <f t="shared" si="30"/>
        <v>0</v>
      </c>
      <c r="E997" s="1">
        <v>121600</v>
      </c>
    </row>
    <row r="998" spans="1:5" x14ac:dyDescent="0.2">
      <c r="A998">
        <v>997</v>
      </c>
      <c r="B998">
        <v>10659</v>
      </c>
      <c r="C998" s="14">
        <f t="shared" si="31"/>
        <v>0</v>
      </c>
      <c r="D998" s="14">
        <f t="shared" si="30"/>
        <v>1</v>
      </c>
      <c r="E998" s="1">
        <v>136500</v>
      </c>
    </row>
    <row r="999" spans="1:5" x14ac:dyDescent="0.2">
      <c r="A999">
        <v>998</v>
      </c>
      <c r="B999">
        <v>11717</v>
      </c>
      <c r="C999" s="14">
        <f t="shared" si="31"/>
        <v>0</v>
      </c>
      <c r="D999" s="14">
        <f t="shared" si="30"/>
        <v>1</v>
      </c>
      <c r="E999" s="1">
        <v>185000</v>
      </c>
    </row>
    <row r="1000" spans="1:5" x14ac:dyDescent="0.2">
      <c r="A1000">
        <v>999</v>
      </c>
      <c r="B1000">
        <v>9786</v>
      </c>
      <c r="C1000" s="14">
        <f t="shared" si="31"/>
        <v>1</v>
      </c>
      <c r="D1000" s="14">
        <f t="shared" si="30"/>
        <v>1</v>
      </c>
      <c r="E1000" s="1">
        <v>91000</v>
      </c>
    </row>
    <row r="1001" spans="1:5" x14ac:dyDescent="0.2">
      <c r="A1001">
        <v>1000</v>
      </c>
      <c r="B1001">
        <v>6762</v>
      </c>
      <c r="C1001" s="14">
        <f t="shared" si="31"/>
        <v>1</v>
      </c>
      <c r="D1001" s="14">
        <f t="shared" si="30"/>
        <v>0</v>
      </c>
      <c r="E1001" s="1">
        <v>206000</v>
      </c>
    </row>
    <row r="1002" spans="1:5" x14ac:dyDescent="0.2">
      <c r="A1002">
        <v>1001</v>
      </c>
      <c r="B1002">
        <v>10206</v>
      </c>
      <c r="C1002" s="14">
        <f t="shared" si="31"/>
        <v>0</v>
      </c>
      <c r="D1002" s="14">
        <f t="shared" si="30"/>
        <v>1</v>
      </c>
      <c r="E1002" s="1">
        <v>82000</v>
      </c>
    </row>
    <row r="1003" spans="1:5" x14ac:dyDescent="0.2">
      <c r="A1003">
        <v>1002</v>
      </c>
      <c r="B1003">
        <v>5400</v>
      </c>
      <c r="C1003" s="14">
        <f t="shared" si="31"/>
        <v>1</v>
      </c>
      <c r="D1003" s="14">
        <f t="shared" si="30"/>
        <v>0</v>
      </c>
      <c r="E1003" s="1">
        <v>86000</v>
      </c>
    </row>
    <row r="1004" spans="1:5" x14ac:dyDescent="0.2">
      <c r="A1004">
        <v>1003</v>
      </c>
      <c r="B1004">
        <v>11957</v>
      </c>
      <c r="C1004" s="14">
        <f t="shared" si="31"/>
        <v>0</v>
      </c>
      <c r="D1004" s="14">
        <f t="shared" si="30"/>
        <v>1</v>
      </c>
      <c r="E1004" s="1">
        <v>232000</v>
      </c>
    </row>
    <row r="1005" spans="1:5" x14ac:dyDescent="0.2">
      <c r="A1005">
        <v>1004</v>
      </c>
      <c r="B1005">
        <v>11500</v>
      </c>
      <c r="C1005" s="14">
        <f t="shared" si="31"/>
        <v>0</v>
      </c>
      <c r="D1005" s="14">
        <f t="shared" si="30"/>
        <v>1</v>
      </c>
      <c r="E1005" s="1">
        <v>136905</v>
      </c>
    </row>
    <row r="1006" spans="1:5" x14ac:dyDescent="0.2">
      <c r="A1006">
        <v>1005</v>
      </c>
      <c r="B1006">
        <v>3182</v>
      </c>
      <c r="C1006" s="14">
        <f t="shared" si="31"/>
        <v>1</v>
      </c>
      <c r="D1006" s="14">
        <f t="shared" si="30"/>
        <v>0</v>
      </c>
      <c r="E1006" s="1">
        <v>181000</v>
      </c>
    </row>
    <row r="1007" spans="1:5" x14ac:dyDescent="0.2">
      <c r="A1007">
        <v>1006</v>
      </c>
      <c r="B1007">
        <v>8385</v>
      </c>
      <c r="C1007" s="14">
        <f t="shared" si="31"/>
        <v>1</v>
      </c>
      <c r="D1007" s="14">
        <f t="shared" si="30"/>
        <v>0</v>
      </c>
      <c r="E1007" s="1">
        <v>149900</v>
      </c>
    </row>
    <row r="1008" spans="1:5" x14ac:dyDescent="0.2">
      <c r="A1008">
        <v>1007</v>
      </c>
      <c r="B1008">
        <v>12155</v>
      </c>
      <c r="C1008" s="14">
        <f t="shared" si="31"/>
        <v>0</v>
      </c>
      <c r="D1008" s="14">
        <f t="shared" si="30"/>
        <v>1</v>
      </c>
      <c r="E1008" s="1">
        <v>163500</v>
      </c>
    </row>
    <row r="1009" spans="1:5" x14ac:dyDescent="0.2">
      <c r="A1009">
        <v>1008</v>
      </c>
      <c r="B1009">
        <v>2217</v>
      </c>
      <c r="C1009" s="14">
        <f t="shared" si="31"/>
        <v>1</v>
      </c>
      <c r="D1009" s="14">
        <f t="shared" si="30"/>
        <v>0</v>
      </c>
      <c r="E1009" s="1">
        <v>88000</v>
      </c>
    </row>
    <row r="1010" spans="1:5" x14ac:dyDescent="0.2">
      <c r="A1010">
        <v>1009</v>
      </c>
      <c r="B1010">
        <v>12118</v>
      </c>
      <c r="C1010" s="14">
        <f t="shared" si="31"/>
        <v>0</v>
      </c>
      <c r="D1010" s="14">
        <f t="shared" si="30"/>
        <v>1</v>
      </c>
      <c r="E1010" s="1">
        <v>240000</v>
      </c>
    </row>
    <row r="1011" spans="1:5" x14ac:dyDescent="0.2">
      <c r="A1011">
        <v>1010</v>
      </c>
      <c r="B1011">
        <v>6000</v>
      </c>
      <c r="C1011" s="14">
        <f t="shared" si="31"/>
        <v>1</v>
      </c>
      <c r="D1011" s="14">
        <f t="shared" si="30"/>
        <v>0</v>
      </c>
      <c r="E1011" s="1">
        <v>102000</v>
      </c>
    </row>
    <row r="1012" spans="1:5" x14ac:dyDescent="0.2">
      <c r="A1012">
        <v>1011</v>
      </c>
      <c r="B1012">
        <v>21286</v>
      </c>
      <c r="C1012" s="14">
        <f t="shared" si="31"/>
        <v>0</v>
      </c>
      <c r="D1012" s="14">
        <f t="shared" si="30"/>
        <v>1</v>
      </c>
      <c r="E1012" s="1">
        <v>135000</v>
      </c>
    </row>
    <row r="1013" spans="1:5" x14ac:dyDescent="0.2">
      <c r="A1013">
        <v>1012</v>
      </c>
      <c r="B1013">
        <v>9825</v>
      </c>
      <c r="C1013" s="14">
        <f t="shared" si="31"/>
        <v>1</v>
      </c>
      <c r="D1013" s="14">
        <f t="shared" si="30"/>
        <v>1</v>
      </c>
      <c r="E1013" s="1">
        <v>100000</v>
      </c>
    </row>
    <row r="1014" spans="1:5" x14ac:dyDescent="0.2">
      <c r="A1014">
        <v>1013</v>
      </c>
      <c r="B1014">
        <v>10592</v>
      </c>
      <c r="C1014" s="14">
        <f t="shared" si="31"/>
        <v>0</v>
      </c>
      <c r="D1014" s="14">
        <f t="shared" si="30"/>
        <v>1</v>
      </c>
      <c r="E1014" s="1">
        <v>165000</v>
      </c>
    </row>
    <row r="1015" spans="1:5" x14ac:dyDescent="0.2">
      <c r="A1015">
        <v>1014</v>
      </c>
      <c r="B1015">
        <v>7200</v>
      </c>
      <c r="C1015" s="14">
        <f t="shared" si="31"/>
        <v>1</v>
      </c>
      <c r="D1015" s="14">
        <f t="shared" si="30"/>
        <v>0</v>
      </c>
      <c r="E1015" s="1">
        <v>85000</v>
      </c>
    </row>
    <row r="1016" spans="1:5" x14ac:dyDescent="0.2">
      <c r="A1016">
        <v>1015</v>
      </c>
      <c r="B1016">
        <v>11664</v>
      </c>
      <c r="C1016" s="14">
        <f t="shared" si="31"/>
        <v>0</v>
      </c>
      <c r="D1016" s="14">
        <f t="shared" si="30"/>
        <v>1</v>
      </c>
      <c r="E1016" s="1">
        <v>119200</v>
      </c>
    </row>
    <row r="1017" spans="1:5" x14ac:dyDescent="0.2">
      <c r="A1017">
        <v>1016</v>
      </c>
      <c r="B1017">
        <v>8400</v>
      </c>
      <c r="C1017" s="14">
        <f t="shared" si="31"/>
        <v>1</v>
      </c>
      <c r="D1017" s="14">
        <f t="shared" si="30"/>
        <v>0</v>
      </c>
      <c r="E1017" s="1">
        <v>227000</v>
      </c>
    </row>
    <row r="1018" spans="1:5" x14ac:dyDescent="0.2">
      <c r="A1018">
        <v>1017</v>
      </c>
      <c r="B1018">
        <v>11883</v>
      </c>
      <c r="C1018" s="14">
        <f t="shared" si="31"/>
        <v>0</v>
      </c>
      <c r="D1018" s="14">
        <f t="shared" si="30"/>
        <v>1</v>
      </c>
      <c r="E1018" s="1">
        <v>203000</v>
      </c>
    </row>
    <row r="1019" spans="1:5" x14ac:dyDescent="0.2">
      <c r="A1019">
        <v>1018</v>
      </c>
      <c r="B1019">
        <v>5814</v>
      </c>
      <c r="C1019" s="14">
        <f t="shared" si="31"/>
        <v>1</v>
      </c>
      <c r="D1019" s="14">
        <f t="shared" si="30"/>
        <v>0</v>
      </c>
      <c r="E1019" s="1">
        <v>187500</v>
      </c>
    </row>
    <row r="1020" spans="1:5" x14ac:dyDescent="0.2">
      <c r="A1020">
        <v>1019</v>
      </c>
      <c r="B1020">
        <v>10784</v>
      </c>
      <c r="C1020" s="14">
        <f t="shared" si="31"/>
        <v>0</v>
      </c>
      <c r="D1020" s="14">
        <f t="shared" si="30"/>
        <v>1</v>
      </c>
      <c r="E1020" s="1">
        <v>160000</v>
      </c>
    </row>
    <row r="1021" spans="1:5" x14ac:dyDescent="0.2">
      <c r="A1021">
        <v>1020</v>
      </c>
      <c r="B1021">
        <v>3013</v>
      </c>
      <c r="C1021" s="14">
        <f t="shared" si="31"/>
        <v>1</v>
      </c>
      <c r="D1021" s="14">
        <f t="shared" si="30"/>
        <v>0</v>
      </c>
      <c r="E1021" s="1">
        <v>213490</v>
      </c>
    </row>
    <row r="1022" spans="1:5" x14ac:dyDescent="0.2">
      <c r="A1022">
        <v>1021</v>
      </c>
      <c r="B1022">
        <v>7024</v>
      </c>
      <c r="C1022" s="14">
        <f t="shared" si="31"/>
        <v>1</v>
      </c>
      <c r="D1022" s="14">
        <f t="shared" si="30"/>
        <v>0</v>
      </c>
      <c r="E1022" s="1">
        <v>176000</v>
      </c>
    </row>
    <row r="1023" spans="1:5" x14ac:dyDescent="0.2">
      <c r="A1023">
        <v>1022</v>
      </c>
      <c r="B1023">
        <v>7406</v>
      </c>
      <c r="C1023" s="14">
        <f t="shared" si="31"/>
        <v>1</v>
      </c>
      <c r="D1023" s="14">
        <f t="shared" si="30"/>
        <v>0</v>
      </c>
      <c r="E1023" s="1">
        <v>194000</v>
      </c>
    </row>
    <row r="1024" spans="1:5" x14ac:dyDescent="0.2">
      <c r="A1024">
        <v>1023</v>
      </c>
      <c r="B1024">
        <v>9439</v>
      </c>
      <c r="C1024" s="14">
        <f t="shared" si="31"/>
        <v>1</v>
      </c>
      <c r="D1024" s="14">
        <f t="shared" si="30"/>
        <v>0</v>
      </c>
      <c r="E1024" s="1">
        <v>87000</v>
      </c>
    </row>
    <row r="1025" spans="1:5" x14ac:dyDescent="0.2">
      <c r="A1025">
        <v>1024</v>
      </c>
      <c r="B1025">
        <v>3182</v>
      </c>
      <c r="C1025" s="14">
        <f t="shared" si="31"/>
        <v>1</v>
      </c>
      <c r="D1025" s="14">
        <f t="shared" si="30"/>
        <v>0</v>
      </c>
      <c r="E1025" s="1">
        <v>191000</v>
      </c>
    </row>
    <row r="1026" spans="1:5" x14ac:dyDescent="0.2">
      <c r="A1026">
        <v>1025</v>
      </c>
      <c r="B1026">
        <v>15498</v>
      </c>
      <c r="C1026" s="14">
        <f t="shared" si="31"/>
        <v>0</v>
      </c>
      <c r="D1026" s="14">
        <f t="shared" ref="D1026:D1089" si="32">IF(B1026&gt;MEDIAN(B1026:B2485),1,0)</f>
        <v>1</v>
      </c>
      <c r="E1026" s="1">
        <v>287000</v>
      </c>
    </row>
    <row r="1027" spans="1:5" x14ac:dyDescent="0.2">
      <c r="A1027">
        <v>1026</v>
      </c>
      <c r="B1027">
        <v>7700</v>
      </c>
      <c r="C1027" s="14">
        <f t="shared" ref="C1027:C1090" si="33">IF(B1027&lt;AVERAGE(B1027:B2486),1,0)</f>
        <v>1</v>
      </c>
      <c r="D1027" s="14">
        <f t="shared" si="32"/>
        <v>0</v>
      </c>
      <c r="E1027" s="1">
        <v>112500</v>
      </c>
    </row>
    <row r="1028" spans="1:5" x14ac:dyDescent="0.2">
      <c r="A1028">
        <v>1027</v>
      </c>
      <c r="B1028">
        <v>9300</v>
      </c>
      <c r="C1028" s="14">
        <f t="shared" si="33"/>
        <v>1</v>
      </c>
      <c r="D1028" s="14">
        <f t="shared" si="32"/>
        <v>0</v>
      </c>
      <c r="E1028" s="1">
        <v>167500</v>
      </c>
    </row>
    <row r="1029" spans="1:5" x14ac:dyDescent="0.2">
      <c r="A1029">
        <v>1028</v>
      </c>
      <c r="B1029">
        <v>9520</v>
      </c>
      <c r="C1029" s="14">
        <f t="shared" si="33"/>
        <v>1</v>
      </c>
      <c r="D1029" s="14">
        <f t="shared" si="32"/>
        <v>0</v>
      </c>
      <c r="E1029" s="1">
        <v>293077</v>
      </c>
    </row>
    <row r="1030" spans="1:5" x14ac:dyDescent="0.2">
      <c r="A1030">
        <v>1029</v>
      </c>
      <c r="B1030">
        <v>9492</v>
      </c>
      <c r="C1030" s="14">
        <f t="shared" si="33"/>
        <v>1</v>
      </c>
      <c r="D1030" s="14">
        <f t="shared" si="32"/>
        <v>0</v>
      </c>
      <c r="E1030" s="1">
        <v>105000</v>
      </c>
    </row>
    <row r="1031" spans="1:5" x14ac:dyDescent="0.2">
      <c r="A1031">
        <v>1030</v>
      </c>
      <c r="B1031">
        <v>1680</v>
      </c>
      <c r="C1031" s="14">
        <f t="shared" si="33"/>
        <v>1</v>
      </c>
      <c r="D1031" s="14">
        <f t="shared" si="32"/>
        <v>0</v>
      </c>
      <c r="E1031" s="1">
        <v>118000</v>
      </c>
    </row>
    <row r="1032" spans="1:5" x14ac:dyDescent="0.2">
      <c r="A1032">
        <v>1031</v>
      </c>
      <c r="B1032">
        <v>7082</v>
      </c>
      <c r="C1032" s="14">
        <f t="shared" si="33"/>
        <v>1</v>
      </c>
      <c r="D1032" s="14">
        <f t="shared" si="32"/>
        <v>0</v>
      </c>
      <c r="E1032" s="1">
        <v>160000</v>
      </c>
    </row>
    <row r="1033" spans="1:5" x14ac:dyDescent="0.2">
      <c r="A1033">
        <v>1032</v>
      </c>
      <c r="B1033">
        <v>15863</v>
      </c>
      <c r="C1033" s="14">
        <f t="shared" si="33"/>
        <v>0</v>
      </c>
      <c r="D1033" s="14">
        <f t="shared" si="32"/>
        <v>1</v>
      </c>
      <c r="E1033" s="1">
        <v>197000</v>
      </c>
    </row>
    <row r="1034" spans="1:5" x14ac:dyDescent="0.2">
      <c r="A1034">
        <v>1033</v>
      </c>
      <c r="B1034">
        <v>14541</v>
      </c>
      <c r="C1034" s="14">
        <f t="shared" si="33"/>
        <v>0</v>
      </c>
      <c r="D1034" s="14">
        <f t="shared" si="32"/>
        <v>1</v>
      </c>
      <c r="E1034" s="1">
        <v>310000</v>
      </c>
    </row>
    <row r="1035" spans="1:5" x14ac:dyDescent="0.2">
      <c r="A1035">
        <v>1034</v>
      </c>
      <c r="B1035">
        <v>8125</v>
      </c>
      <c r="C1035" s="14">
        <f t="shared" si="33"/>
        <v>1</v>
      </c>
      <c r="D1035" s="14">
        <f t="shared" si="32"/>
        <v>0</v>
      </c>
      <c r="E1035" s="1">
        <v>230000</v>
      </c>
    </row>
    <row r="1036" spans="1:5" x14ac:dyDescent="0.2">
      <c r="A1036">
        <v>1035</v>
      </c>
      <c r="B1036">
        <v>6305</v>
      </c>
      <c r="C1036" s="14">
        <f t="shared" si="33"/>
        <v>1</v>
      </c>
      <c r="D1036" s="14">
        <f t="shared" si="32"/>
        <v>0</v>
      </c>
      <c r="E1036" s="1">
        <v>119750</v>
      </c>
    </row>
    <row r="1037" spans="1:5" x14ac:dyDescent="0.2">
      <c r="A1037">
        <v>1036</v>
      </c>
      <c r="B1037">
        <v>11500</v>
      </c>
      <c r="C1037" s="14">
        <f t="shared" si="33"/>
        <v>0</v>
      </c>
      <c r="D1037" s="14">
        <f t="shared" si="32"/>
        <v>1</v>
      </c>
      <c r="E1037" s="1">
        <v>84000</v>
      </c>
    </row>
    <row r="1038" spans="1:5" x14ac:dyDescent="0.2">
      <c r="A1038">
        <v>1037</v>
      </c>
      <c r="B1038">
        <v>12898</v>
      </c>
      <c r="C1038" s="14">
        <f t="shared" si="33"/>
        <v>0</v>
      </c>
      <c r="D1038" s="14">
        <f t="shared" si="32"/>
        <v>1</v>
      </c>
      <c r="E1038" s="1">
        <v>315500</v>
      </c>
    </row>
    <row r="1039" spans="1:5" x14ac:dyDescent="0.2">
      <c r="A1039">
        <v>1038</v>
      </c>
      <c r="B1039">
        <v>9240</v>
      </c>
      <c r="C1039" s="14">
        <f t="shared" si="33"/>
        <v>1</v>
      </c>
      <c r="D1039" s="14">
        <f t="shared" si="32"/>
        <v>0</v>
      </c>
      <c r="E1039" s="1">
        <v>287000</v>
      </c>
    </row>
    <row r="1040" spans="1:5" x14ac:dyDescent="0.2">
      <c r="A1040">
        <v>1039</v>
      </c>
      <c r="B1040">
        <v>1533</v>
      </c>
      <c r="C1040" s="14">
        <f t="shared" si="33"/>
        <v>1</v>
      </c>
      <c r="D1040" s="14">
        <f t="shared" si="32"/>
        <v>0</v>
      </c>
      <c r="E1040" s="1">
        <v>97000</v>
      </c>
    </row>
    <row r="1041" spans="1:5" x14ac:dyDescent="0.2">
      <c r="A1041">
        <v>1040</v>
      </c>
      <c r="B1041">
        <v>1477</v>
      </c>
      <c r="C1041" s="14">
        <f t="shared" si="33"/>
        <v>1</v>
      </c>
      <c r="D1041" s="14">
        <f t="shared" si="32"/>
        <v>0</v>
      </c>
      <c r="E1041" s="1">
        <v>80000</v>
      </c>
    </row>
    <row r="1042" spans="1:5" x14ac:dyDescent="0.2">
      <c r="A1042">
        <v>1041</v>
      </c>
      <c r="B1042">
        <v>13125</v>
      </c>
      <c r="C1042" s="14">
        <f t="shared" si="33"/>
        <v>0</v>
      </c>
      <c r="D1042" s="14">
        <f t="shared" si="32"/>
        <v>1</v>
      </c>
      <c r="E1042" s="1">
        <v>155000</v>
      </c>
    </row>
    <row r="1043" spans="1:5" x14ac:dyDescent="0.2">
      <c r="A1043">
        <v>1042</v>
      </c>
      <c r="B1043">
        <v>9130</v>
      </c>
      <c r="C1043" s="14">
        <f t="shared" si="33"/>
        <v>1</v>
      </c>
      <c r="D1043" s="14">
        <f t="shared" si="32"/>
        <v>0</v>
      </c>
      <c r="E1043" s="1">
        <v>173000</v>
      </c>
    </row>
    <row r="1044" spans="1:5" x14ac:dyDescent="0.2">
      <c r="A1044">
        <v>1043</v>
      </c>
      <c r="B1044">
        <v>5381</v>
      </c>
      <c r="C1044" s="14">
        <f t="shared" si="33"/>
        <v>1</v>
      </c>
      <c r="D1044" s="14">
        <f t="shared" si="32"/>
        <v>0</v>
      </c>
      <c r="E1044" s="1">
        <v>196000</v>
      </c>
    </row>
    <row r="1045" spans="1:5" x14ac:dyDescent="0.2">
      <c r="A1045">
        <v>1044</v>
      </c>
      <c r="B1045">
        <v>11839</v>
      </c>
      <c r="C1045" s="14">
        <f t="shared" si="33"/>
        <v>0</v>
      </c>
      <c r="D1045" s="14">
        <f t="shared" si="32"/>
        <v>1</v>
      </c>
      <c r="E1045" s="1">
        <v>262280</v>
      </c>
    </row>
    <row r="1046" spans="1:5" x14ac:dyDescent="0.2">
      <c r="A1046">
        <v>1045</v>
      </c>
      <c r="B1046">
        <v>9600</v>
      </c>
      <c r="C1046" s="14">
        <f t="shared" si="33"/>
        <v>1</v>
      </c>
      <c r="D1046" s="14">
        <f t="shared" si="32"/>
        <v>1</v>
      </c>
      <c r="E1046" s="1">
        <v>278000</v>
      </c>
    </row>
    <row r="1047" spans="1:5" x14ac:dyDescent="0.2">
      <c r="A1047">
        <v>1046</v>
      </c>
      <c r="B1047">
        <v>13680</v>
      </c>
      <c r="C1047" s="14">
        <f t="shared" si="33"/>
        <v>0</v>
      </c>
      <c r="D1047" s="14">
        <f t="shared" si="32"/>
        <v>1</v>
      </c>
      <c r="E1047" s="1">
        <v>139600</v>
      </c>
    </row>
    <row r="1048" spans="1:5" x14ac:dyDescent="0.2">
      <c r="A1048">
        <v>1047</v>
      </c>
      <c r="B1048">
        <v>16056</v>
      </c>
      <c r="C1048" s="14">
        <f t="shared" si="33"/>
        <v>0</v>
      </c>
      <c r="D1048" s="14">
        <f t="shared" si="32"/>
        <v>1</v>
      </c>
      <c r="E1048" s="1">
        <v>556581</v>
      </c>
    </row>
    <row r="1049" spans="1:5" x14ac:dyDescent="0.2">
      <c r="A1049">
        <v>1048</v>
      </c>
      <c r="B1049">
        <v>9245</v>
      </c>
      <c r="C1049" s="14">
        <f t="shared" si="33"/>
        <v>1</v>
      </c>
      <c r="D1049" s="14">
        <f t="shared" si="32"/>
        <v>0</v>
      </c>
      <c r="E1049" s="1">
        <v>145000</v>
      </c>
    </row>
    <row r="1050" spans="1:5" x14ac:dyDescent="0.2">
      <c r="A1050">
        <v>1049</v>
      </c>
      <c r="B1050">
        <v>21750</v>
      </c>
      <c r="C1050" s="14">
        <f t="shared" si="33"/>
        <v>0</v>
      </c>
      <c r="D1050" s="14">
        <f t="shared" si="32"/>
        <v>1</v>
      </c>
      <c r="E1050" s="1">
        <v>115000</v>
      </c>
    </row>
    <row r="1051" spans="1:5" x14ac:dyDescent="0.2">
      <c r="A1051">
        <v>1050</v>
      </c>
      <c r="B1051">
        <v>11100</v>
      </c>
      <c r="C1051" s="14">
        <f t="shared" si="33"/>
        <v>0</v>
      </c>
      <c r="D1051" s="14">
        <f t="shared" si="32"/>
        <v>1</v>
      </c>
      <c r="E1051" s="1">
        <v>84900</v>
      </c>
    </row>
    <row r="1052" spans="1:5" x14ac:dyDescent="0.2">
      <c r="A1052">
        <v>1051</v>
      </c>
      <c r="B1052">
        <v>8993</v>
      </c>
      <c r="C1052" s="14">
        <f t="shared" si="33"/>
        <v>1</v>
      </c>
      <c r="D1052" s="14">
        <f t="shared" si="32"/>
        <v>0</v>
      </c>
      <c r="E1052" s="1">
        <v>176485</v>
      </c>
    </row>
    <row r="1053" spans="1:5" x14ac:dyDescent="0.2">
      <c r="A1053">
        <v>1052</v>
      </c>
      <c r="B1053">
        <v>11175</v>
      </c>
      <c r="C1053" s="14">
        <f t="shared" si="33"/>
        <v>0</v>
      </c>
      <c r="D1053" s="14">
        <f t="shared" si="32"/>
        <v>1</v>
      </c>
      <c r="E1053" s="1">
        <v>200141</v>
      </c>
    </row>
    <row r="1054" spans="1:5" x14ac:dyDescent="0.2">
      <c r="A1054">
        <v>1053</v>
      </c>
      <c r="B1054">
        <v>9500</v>
      </c>
      <c r="C1054" s="14">
        <f t="shared" si="33"/>
        <v>1</v>
      </c>
      <c r="D1054" s="14">
        <f t="shared" si="32"/>
        <v>0</v>
      </c>
      <c r="E1054" s="1">
        <v>165000</v>
      </c>
    </row>
    <row r="1055" spans="1:5" x14ac:dyDescent="0.2">
      <c r="A1055">
        <v>1054</v>
      </c>
      <c r="B1055">
        <v>8562</v>
      </c>
      <c r="C1055" s="14">
        <f t="shared" si="33"/>
        <v>1</v>
      </c>
      <c r="D1055" s="14">
        <f t="shared" si="32"/>
        <v>0</v>
      </c>
      <c r="E1055" s="1">
        <v>144500</v>
      </c>
    </row>
    <row r="1056" spans="1:5" x14ac:dyDescent="0.2">
      <c r="A1056">
        <v>1055</v>
      </c>
      <c r="B1056">
        <v>11367</v>
      </c>
      <c r="C1056" s="14">
        <f t="shared" si="33"/>
        <v>0</v>
      </c>
      <c r="D1056" s="14">
        <f t="shared" si="32"/>
        <v>1</v>
      </c>
      <c r="E1056" s="1">
        <v>255000</v>
      </c>
    </row>
    <row r="1057" spans="1:5" x14ac:dyDescent="0.2">
      <c r="A1057">
        <v>1056</v>
      </c>
      <c r="B1057">
        <v>11361</v>
      </c>
      <c r="C1057" s="14">
        <f t="shared" si="33"/>
        <v>0</v>
      </c>
      <c r="D1057" s="14">
        <f t="shared" si="32"/>
        <v>1</v>
      </c>
      <c r="E1057" s="1">
        <v>180000</v>
      </c>
    </row>
    <row r="1058" spans="1:5" x14ac:dyDescent="0.2">
      <c r="A1058">
        <v>1057</v>
      </c>
      <c r="B1058">
        <v>7052</v>
      </c>
      <c r="C1058" s="14">
        <f t="shared" si="33"/>
        <v>1</v>
      </c>
      <c r="D1058" s="14">
        <f t="shared" si="32"/>
        <v>0</v>
      </c>
      <c r="E1058" s="1">
        <v>185850</v>
      </c>
    </row>
    <row r="1059" spans="1:5" x14ac:dyDescent="0.2">
      <c r="A1059">
        <v>1058</v>
      </c>
      <c r="B1059">
        <v>29959</v>
      </c>
      <c r="C1059" s="14">
        <f t="shared" si="33"/>
        <v>0</v>
      </c>
      <c r="D1059" s="14">
        <f t="shared" si="32"/>
        <v>1</v>
      </c>
      <c r="E1059" s="1">
        <v>248000</v>
      </c>
    </row>
    <row r="1060" spans="1:5" x14ac:dyDescent="0.2">
      <c r="A1060">
        <v>1059</v>
      </c>
      <c r="B1060">
        <v>11308</v>
      </c>
      <c r="C1060" s="14">
        <f t="shared" si="33"/>
        <v>0</v>
      </c>
      <c r="D1060" s="14">
        <f t="shared" si="32"/>
        <v>1</v>
      </c>
      <c r="E1060" s="1">
        <v>335000</v>
      </c>
    </row>
    <row r="1061" spans="1:5" x14ac:dyDescent="0.2">
      <c r="A1061">
        <v>1060</v>
      </c>
      <c r="B1061">
        <v>11275</v>
      </c>
      <c r="C1061" s="14">
        <f t="shared" si="33"/>
        <v>0</v>
      </c>
      <c r="D1061" s="14">
        <f t="shared" si="32"/>
        <v>1</v>
      </c>
      <c r="E1061" s="1">
        <v>220000</v>
      </c>
    </row>
    <row r="1062" spans="1:5" x14ac:dyDescent="0.2">
      <c r="A1062">
        <v>1061</v>
      </c>
      <c r="B1062">
        <v>4920</v>
      </c>
      <c r="C1062" s="14">
        <f t="shared" si="33"/>
        <v>1</v>
      </c>
      <c r="D1062" s="14">
        <f t="shared" si="32"/>
        <v>0</v>
      </c>
      <c r="E1062" s="1">
        <v>213500</v>
      </c>
    </row>
    <row r="1063" spans="1:5" x14ac:dyDescent="0.2">
      <c r="A1063">
        <v>1062</v>
      </c>
      <c r="B1063">
        <v>18000</v>
      </c>
      <c r="C1063" s="14">
        <f t="shared" si="33"/>
        <v>0</v>
      </c>
      <c r="D1063" s="14">
        <f t="shared" si="32"/>
        <v>1</v>
      </c>
      <c r="E1063" s="1">
        <v>81000</v>
      </c>
    </row>
    <row r="1064" spans="1:5" x14ac:dyDescent="0.2">
      <c r="A1064">
        <v>1063</v>
      </c>
      <c r="B1064">
        <v>13600</v>
      </c>
      <c r="C1064" s="14">
        <f t="shared" si="33"/>
        <v>0</v>
      </c>
      <c r="D1064" s="14">
        <f t="shared" si="32"/>
        <v>1</v>
      </c>
      <c r="E1064" s="1">
        <v>90000</v>
      </c>
    </row>
    <row r="1065" spans="1:5" x14ac:dyDescent="0.2">
      <c r="A1065">
        <v>1064</v>
      </c>
      <c r="B1065">
        <v>6000</v>
      </c>
      <c r="C1065" s="14">
        <f t="shared" si="33"/>
        <v>1</v>
      </c>
      <c r="D1065" s="14">
        <f t="shared" si="32"/>
        <v>0</v>
      </c>
      <c r="E1065" s="1">
        <v>110500</v>
      </c>
    </row>
    <row r="1066" spans="1:5" x14ac:dyDescent="0.2">
      <c r="A1066">
        <v>1065</v>
      </c>
      <c r="B1066">
        <v>11000</v>
      </c>
      <c r="C1066" s="14">
        <f t="shared" si="33"/>
        <v>0</v>
      </c>
      <c r="D1066" s="14">
        <f t="shared" si="32"/>
        <v>1</v>
      </c>
      <c r="E1066" s="1">
        <v>154000</v>
      </c>
    </row>
    <row r="1067" spans="1:5" x14ac:dyDescent="0.2">
      <c r="A1067">
        <v>1066</v>
      </c>
      <c r="B1067">
        <v>14000</v>
      </c>
      <c r="C1067" s="14">
        <f t="shared" si="33"/>
        <v>0</v>
      </c>
      <c r="D1067" s="14">
        <f t="shared" si="32"/>
        <v>1</v>
      </c>
      <c r="E1067" s="1">
        <v>328000</v>
      </c>
    </row>
    <row r="1068" spans="1:5" x14ac:dyDescent="0.2">
      <c r="A1068">
        <v>1067</v>
      </c>
      <c r="B1068">
        <v>7837</v>
      </c>
      <c r="C1068" s="14">
        <f t="shared" si="33"/>
        <v>1</v>
      </c>
      <c r="D1068" s="14">
        <f t="shared" si="32"/>
        <v>0</v>
      </c>
      <c r="E1068" s="1">
        <v>178000</v>
      </c>
    </row>
    <row r="1069" spans="1:5" x14ac:dyDescent="0.2">
      <c r="A1069">
        <v>1068</v>
      </c>
      <c r="B1069">
        <v>9760</v>
      </c>
      <c r="C1069" s="14">
        <f t="shared" si="33"/>
        <v>1</v>
      </c>
      <c r="D1069" s="14">
        <f t="shared" si="32"/>
        <v>1</v>
      </c>
      <c r="E1069" s="1">
        <v>167900</v>
      </c>
    </row>
    <row r="1070" spans="1:5" x14ac:dyDescent="0.2">
      <c r="A1070">
        <v>1069</v>
      </c>
      <c r="B1070">
        <v>3964</v>
      </c>
      <c r="C1070" s="14">
        <f t="shared" si="33"/>
        <v>1</v>
      </c>
      <c r="D1070" s="14">
        <f t="shared" si="32"/>
        <v>0</v>
      </c>
      <c r="E1070" s="1">
        <v>151400</v>
      </c>
    </row>
    <row r="1071" spans="1:5" x14ac:dyDescent="0.2">
      <c r="A1071">
        <v>1070</v>
      </c>
      <c r="B1071">
        <v>9600</v>
      </c>
      <c r="C1071" s="14">
        <f t="shared" si="33"/>
        <v>1</v>
      </c>
      <c r="D1071" s="14">
        <f t="shared" si="32"/>
        <v>1</v>
      </c>
      <c r="E1071" s="1">
        <v>135000</v>
      </c>
    </row>
    <row r="1072" spans="1:5" x14ac:dyDescent="0.2">
      <c r="A1072">
        <v>1071</v>
      </c>
      <c r="B1072">
        <v>10152</v>
      </c>
      <c r="C1072" s="14">
        <f t="shared" si="33"/>
        <v>1</v>
      </c>
      <c r="D1072" s="14">
        <f t="shared" si="32"/>
        <v>1</v>
      </c>
      <c r="E1072" s="1">
        <v>135000</v>
      </c>
    </row>
    <row r="1073" spans="1:5" x14ac:dyDescent="0.2">
      <c r="A1073">
        <v>1072</v>
      </c>
      <c r="B1073">
        <v>11700</v>
      </c>
      <c r="C1073" s="14">
        <f t="shared" si="33"/>
        <v>0</v>
      </c>
      <c r="D1073" s="14">
        <f t="shared" si="32"/>
        <v>1</v>
      </c>
      <c r="E1073" s="1">
        <v>154000</v>
      </c>
    </row>
    <row r="1074" spans="1:5" x14ac:dyDescent="0.2">
      <c r="A1074">
        <v>1073</v>
      </c>
      <c r="B1074">
        <v>7585</v>
      </c>
      <c r="C1074" s="14">
        <f t="shared" si="33"/>
        <v>1</v>
      </c>
      <c r="D1074" s="14">
        <f t="shared" si="32"/>
        <v>0</v>
      </c>
      <c r="E1074" s="1">
        <v>91500</v>
      </c>
    </row>
    <row r="1075" spans="1:5" x14ac:dyDescent="0.2">
      <c r="A1075">
        <v>1074</v>
      </c>
      <c r="B1075">
        <v>7950</v>
      </c>
      <c r="C1075" s="14">
        <f t="shared" si="33"/>
        <v>1</v>
      </c>
      <c r="D1075" s="14">
        <f t="shared" si="32"/>
        <v>0</v>
      </c>
      <c r="E1075" s="1">
        <v>159500</v>
      </c>
    </row>
    <row r="1076" spans="1:5" x14ac:dyDescent="0.2">
      <c r="A1076">
        <v>1075</v>
      </c>
      <c r="B1076">
        <v>8556</v>
      </c>
      <c r="C1076" s="14">
        <f t="shared" si="33"/>
        <v>1</v>
      </c>
      <c r="D1076" s="14">
        <f t="shared" si="32"/>
        <v>0</v>
      </c>
      <c r="E1076" s="1">
        <v>194000</v>
      </c>
    </row>
    <row r="1077" spans="1:5" x14ac:dyDescent="0.2">
      <c r="A1077">
        <v>1076</v>
      </c>
      <c r="B1077">
        <v>13125</v>
      </c>
      <c r="C1077" s="14">
        <f t="shared" si="33"/>
        <v>0</v>
      </c>
      <c r="D1077" s="14">
        <f t="shared" si="32"/>
        <v>1</v>
      </c>
      <c r="E1077" s="1">
        <v>219500</v>
      </c>
    </row>
    <row r="1078" spans="1:5" x14ac:dyDescent="0.2">
      <c r="A1078">
        <v>1077</v>
      </c>
      <c r="B1078">
        <v>10800</v>
      </c>
      <c r="C1078" s="14">
        <f t="shared" si="33"/>
        <v>0</v>
      </c>
      <c r="D1078" s="14">
        <f t="shared" si="32"/>
        <v>1</v>
      </c>
      <c r="E1078" s="1">
        <v>170000</v>
      </c>
    </row>
    <row r="1079" spans="1:5" x14ac:dyDescent="0.2">
      <c r="A1079">
        <v>1078</v>
      </c>
      <c r="B1079">
        <v>15870</v>
      </c>
      <c r="C1079" s="14">
        <f t="shared" si="33"/>
        <v>0</v>
      </c>
      <c r="D1079" s="14">
        <f t="shared" si="32"/>
        <v>1</v>
      </c>
      <c r="E1079" s="1">
        <v>138800</v>
      </c>
    </row>
    <row r="1080" spans="1:5" x14ac:dyDescent="0.2">
      <c r="A1080">
        <v>1079</v>
      </c>
      <c r="B1080">
        <v>4435</v>
      </c>
      <c r="C1080" s="14">
        <f t="shared" si="33"/>
        <v>1</v>
      </c>
      <c r="D1080" s="14">
        <f t="shared" si="32"/>
        <v>0</v>
      </c>
      <c r="E1080" s="1">
        <v>155900</v>
      </c>
    </row>
    <row r="1081" spans="1:5" x14ac:dyDescent="0.2">
      <c r="A1081">
        <v>1080</v>
      </c>
      <c r="B1081">
        <v>8775</v>
      </c>
      <c r="C1081" s="14">
        <f t="shared" si="33"/>
        <v>1</v>
      </c>
      <c r="D1081" s="14">
        <f t="shared" si="32"/>
        <v>0</v>
      </c>
      <c r="E1081" s="1">
        <v>126000</v>
      </c>
    </row>
    <row r="1082" spans="1:5" x14ac:dyDescent="0.2">
      <c r="A1082">
        <v>1081</v>
      </c>
      <c r="B1082">
        <v>11040</v>
      </c>
      <c r="C1082" s="14">
        <f t="shared" si="33"/>
        <v>0</v>
      </c>
      <c r="D1082" s="14">
        <f t="shared" si="32"/>
        <v>1</v>
      </c>
      <c r="E1082" s="1">
        <v>145000</v>
      </c>
    </row>
    <row r="1083" spans="1:5" x14ac:dyDescent="0.2">
      <c r="A1083">
        <v>1082</v>
      </c>
      <c r="B1083">
        <v>7500</v>
      </c>
      <c r="C1083" s="14">
        <f t="shared" si="33"/>
        <v>1</v>
      </c>
      <c r="D1083" s="14">
        <f t="shared" si="32"/>
        <v>0</v>
      </c>
      <c r="E1083" s="1">
        <v>133000</v>
      </c>
    </row>
    <row r="1084" spans="1:5" x14ac:dyDescent="0.2">
      <c r="A1084">
        <v>1083</v>
      </c>
      <c r="B1084">
        <v>8749</v>
      </c>
      <c r="C1084" s="14">
        <f t="shared" si="33"/>
        <v>1</v>
      </c>
      <c r="D1084" s="14">
        <f t="shared" si="32"/>
        <v>0</v>
      </c>
      <c r="E1084" s="1">
        <v>192000</v>
      </c>
    </row>
    <row r="1085" spans="1:5" x14ac:dyDescent="0.2">
      <c r="A1085">
        <v>1084</v>
      </c>
      <c r="B1085">
        <v>8800</v>
      </c>
      <c r="C1085" s="14">
        <f t="shared" si="33"/>
        <v>1</v>
      </c>
      <c r="D1085" s="14">
        <f t="shared" si="32"/>
        <v>0</v>
      </c>
      <c r="E1085" s="1">
        <v>160000</v>
      </c>
    </row>
    <row r="1086" spans="1:5" x14ac:dyDescent="0.2">
      <c r="A1086">
        <v>1085</v>
      </c>
      <c r="B1086">
        <v>13031</v>
      </c>
      <c r="C1086" s="14">
        <f t="shared" si="33"/>
        <v>0</v>
      </c>
      <c r="D1086" s="14">
        <f t="shared" si="32"/>
        <v>1</v>
      </c>
      <c r="E1086" s="1">
        <v>187500</v>
      </c>
    </row>
    <row r="1087" spans="1:5" x14ac:dyDescent="0.2">
      <c r="A1087">
        <v>1086</v>
      </c>
      <c r="B1087">
        <v>9069</v>
      </c>
      <c r="C1087" s="14">
        <f t="shared" si="33"/>
        <v>1</v>
      </c>
      <c r="D1087" s="14">
        <f t="shared" si="32"/>
        <v>0</v>
      </c>
      <c r="E1087" s="1">
        <v>147000</v>
      </c>
    </row>
    <row r="1088" spans="1:5" x14ac:dyDescent="0.2">
      <c r="A1088">
        <v>1087</v>
      </c>
      <c r="B1088">
        <v>1974</v>
      </c>
      <c r="C1088" s="14">
        <f t="shared" si="33"/>
        <v>1</v>
      </c>
      <c r="D1088" s="14">
        <f t="shared" si="32"/>
        <v>0</v>
      </c>
      <c r="E1088" s="1">
        <v>83500</v>
      </c>
    </row>
    <row r="1089" spans="1:5" x14ac:dyDescent="0.2">
      <c r="A1089">
        <v>1088</v>
      </c>
      <c r="B1089">
        <v>10574</v>
      </c>
      <c r="C1089" s="14">
        <f t="shared" si="33"/>
        <v>0</v>
      </c>
      <c r="D1089" s="14">
        <f t="shared" si="32"/>
        <v>1</v>
      </c>
      <c r="E1089" s="1">
        <v>252000</v>
      </c>
    </row>
    <row r="1090" spans="1:5" x14ac:dyDescent="0.2">
      <c r="A1090">
        <v>1089</v>
      </c>
      <c r="B1090">
        <v>2522</v>
      </c>
      <c r="C1090" s="14">
        <f t="shared" si="33"/>
        <v>1</v>
      </c>
      <c r="D1090" s="14">
        <f t="shared" ref="D1090:D1153" si="34">IF(B1090&gt;MEDIAN(B1090:B2549),1,0)</f>
        <v>0</v>
      </c>
      <c r="E1090" s="1">
        <v>137500</v>
      </c>
    </row>
    <row r="1091" spans="1:5" x14ac:dyDescent="0.2">
      <c r="A1091">
        <v>1090</v>
      </c>
      <c r="B1091">
        <v>3316</v>
      </c>
      <c r="C1091" s="14">
        <f t="shared" ref="C1091:C1154" si="35">IF(B1091&lt;AVERAGE(B1091:B2550),1,0)</f>
        <v>1</v>
      </c>
      <c r="D1091" s="14">
        <f t="shared" si="34"/>
        <v>0</v>
      </c>
      <c r="E1091" s="1">
        <v>197000</v>
      </c>
    </row>
    <row r="1092" spans="1:5" x14ac:dyDescent="0.2">
      <c r="A1092">
        <v>1091</v>
      </c>
      <c r="B1092">
        <v>8544</v>
      </c>
      <c r="C1092" s="14">
        <f t="shared" si="35"/>
        <v>1</v>
      </c>
      <c r="D1092" s="14">
        <f t="shared" si="34"/>
        <v>0</v>
      </c>
      <c r="E1092" s="1">
        <v>92900</v>
      </c>
    </row>
    <row r="1093" spans="1:5" x14ac:dyDescent="0.2">
      <c r="A1093">
        <v>1092</v>
      </c>
      <c r="B1093">
        <v>2160</v>
      </c>
      <c r="C1093" s="14">
        <f t="shared" si="35"/>
        <v>1</v>
      </c>
      <c r="D1093" s="14">
        <f t="shared" si="34"/>
        <v>0</v>
      </c>
      <c r="E1093" s="1">
        <v>160000</v>
      </c>
    </row>
    <row r="1094" spans="1:5" x14ac:dyDescent="0.2">
      <c r="A1094">
        <v>1093</v>
      </c>
      <c r="B1094">
        <v>8400</v>
      </c>
      <c r="C1094" s="14">
        <f t="shared" si="35"/>
        <v>1</v>
      </c>
      <c r="D1094" s="14">
        <f t="shared" si="34"/>
        <v>0</v>
      </c>
      <c r="E1094" s="1">
        <v>136500</v>
      </c>
    </row>
    <row r="1095" spans="1:5" x14ac:dyDescent="0.2">
      <c r="A1095">
        <v>1094</v>
      </c>
      <c r="B1095">
        <v>9230</v>
      </c>
      <c r="C1095" s="14">
        <f t="shared" si="35"/>
        <v>1</v>
      </c>
      <c r="D1095" s="14">
        <f t="shared" si="34"/>
        <v>0</v>
      </c>
      <c r="E1095" s="1">
        <v>146000</v>
      </c>
    </row>
    <row r="1096" spans="1:5" x14ac:dyDescent="0.2">
      <c r="A1096">
        <v>1095</v>
      </c>
      <c r="B1096">
        <v>5868</v>
      </c>
      <c r="C1096" s="14">
        <f t="shared" si="35"/>
        <v>1</v>
      </c>
      <c r="D1096" s="14">
        <f t="shared" si="34"/>
        <v>0</v>
      </c>
      <c r="E1096" s="1">
        <v>129000</v>
      </c>
    </row>
    <row r="1097" spans="1:5" x14ac:dyDescent="0.2">
      <c r="A1097">
        <v>1096</v>
      </c>
      <c r="B1097">
        <v>9317</v>
      </c>
      <c r="C1097" s="14">
        <f t="shared" si="35"/>
        <v>1</v>
      </c>
      <c r="D1097" s="14">
        <f t="shared" si="34"/>
        <v>0</v>
      </c>
      <c r="E1097" s="1">
        <v>176432</v>
      </c>
    </row>
    <row r="1098" spans="1:5" x14ac:dyDescent="0.2">
      <c r="A1098">
        <v>1097</v>
      </c>
      <c r="B1098">
        <v>6882</v>
      </c>
      <c r="C1098" s="14">
        <f t="shared" si="35"/>
        <v>1</v>
      </c>
      <c r="D1098" s="14">
        <f t="shared" si="34"/>
        <v>0</v>
      </c>
      <c r="E1098" s="1">
        <v>127000</v>
      </c>
    </row>
    <row r="1099" spans="1:5" x14ac:dyDescent="0.2">
      <c r="A1099">
        <v>1098</v>
      </c>
      <c r="B1099">
        <v>3696</v>
      </c>
      <c r="C1099" s="14">
        <f t="shared" si="35"/>
        <v>1</v>
      </c>
      <c r="D1099" s="14">
        <f t="shared" si="34"/>
        <v>0</v>
      </c>
      <c r="E1099" s="1">
        <v>170000</v>
      </c>
    </row>
    <row r="1100" spans="1:5" x14ac:dyDescent="0.2">
      <c r="A1100">
        <v>1099</v>
      </c>
      <c r="B1100">
        <v>6000</v>
      </c>
      <c r="C1100" s="14">
        <f t="shared" si="35"/>
        <v>1</v>
      </c>
      <c r="D1100" s="14">
        <f t="shared" si="34"/>
        <v>0</v>
      </c>
      <c r="E1100" s="1">
        <v>128000</v>
      </c>
    </row>
    <row r="1101" spans="1:5" x14ac:dyDescent="0.2">
      <c r="A1101">
        <v>1100</v>
      </c>
      <c r="B1101">
        <v>11880</v>
      </c>
      <c r="C1101" s="14">
        <f t="shared" si="35"/>
        <v>0</v>
      </c>
      <c r="D1101" s="14">
        <f t="shared" si="34"/>
        <v>1</v>
      </c>
      <c r="E1101" s="1">
        <v>157000</v>
      </c>
    </row>
    <row r="1102" spans="1:5" x14ac:dyDescent="0.2">
      <c r="A1102">
        <v>1101</v>
      </c>
      <c r="B1102">
        <v>8400</v>
      </c>
      <c r="C1102" s="14">
        <f t="shared" si="35"/>
        <v>1</v>
      </c>
      <c r="D1102" s="14">
        <f t="shared" si="34"/>
        <v>0</v>
      </c>
      <c r="E1102" s="1">
        <v>60000</v>
      </c>
    </row>
    <row r="1103" spans="1:5" x14ac:dyDescent="0.2">
      <c r="A1103">
        <v>1102</v>
      </c>
      <c r="B1103">
        <v>9758</v>
      </c>
      <c r="C1103" s="14">
        <f t="shared" si="35"/>
        <v>1</v>
      </c>
      <c r="D1103" s="14">
        <f t="shared" si="34"/>
        <v>1</v>
      </c>
      <c r="E1103" s="1">
        <v>119500</v>
      </c>
    </row>
    <row r="1104" spans="1:5" x14ac:dyDescent="0.2">
      <c r="A1104">
        <v>1103</v>
      </c>
      <c r="B1104">
        <v>7000</v>
      </c>
      <c r="C1104" s="14">
        <f t="shared" si="35"/>
        <v>1</v>
      </c>
      <c r="D1104" s="14">
        <f t="shared" si="34"/>
        <v>0</v>
      </c>
      <c r="E1104" s="1">
        <v>135000</v>
      </c>
    </row>
    <row r="1105" spans="1:5" x14ac:dyDescent="0.2">
      <c r="A1105">
        <v>1104</v>
      </c>
      <c r="B1105">
        <v>8910</v>
      </c>
      <c r="C1105" s="14">
        <f t="shared" si="35"/>
        <v>1</v>
      </c>
      <c r="D1105" s="14">
        <f t="shared" si="34"/>
        <v>0</v>
      </c>
      <c r="E1105" s="1">
        <v>159500</v>
      </c>
    </row>
    <row r="1106" spans="1:5" x14ac:dyDescent="0.2">
      <c r="A1106">
        <v>1105</v>
      </c>
      <c r="B1106">
        <v>2016</v>
      </c>
      <c r="C1106" s="14">
        <f t="shared" si="35"/>
        <v>1</v>
      </c>
      <c r="D1106" s="14">
        <f t="shared" si="34"/>
        <v>0</v>
      </c>
      <c r="E1106" s="1">
        <v>106000</v>
      </c>
    </row>
    <row r="1107" spans="1:5" x14ac:dyDescent="0.2">
      <c r="A1107">
        <v>1106</v>
      </c>
      <c r="B1107">
        <v>12256</v>
      </c>
      <c r="C1107" s="14">
        <f t="shared" si="35"/>
        <v>0</v>
      </c>
      <c r="D1107" s="14">
        <f t="shared" si="34"/>
        <v>1</v>
      </c>
      <c r="E1107" s="1">
        <v>325000</v>
      </c>
    </row>
    <row r="1108" spans="1:5" x14ac:dyDescent="0.2">
      <c r="A1108">
        <v>1107</v>
      </c>
      <c r="B1108">
        <v>10357</v>
      </c>
      <c r="C1108" s="14">
        <f t="shared" si="35"/>
        <v>1</v>
      </c>
      <c r="D1108" s="14">
        <f t="shared" si="34"/>
        <v>1</v>
      </c>
      <c r="E1108" s="1">
        <v>179900</v>
      </c>
    </row>
    <row r="1109" spans="1:5" x14ac:dyDescent="0.2">
      <c r="A1109">
        <v>1108</v>
      </c>
      <c r="B1109">
        <v>23257</v>
      </c>
      <c r="C1109" s="14">
        <f t="shared" si="35"/>
        <v>0</v>
      </c>
      <c r="D1109" s="14">
        <f t="shared" si="34"/>
        <v>1</v>
      </c>
      <c r="E1109" s="1">
        <v>274725</v>
      </c>
    </row>
    <row r="1110" spans="1:5" x14ac:dyDescent="0.2">
      <c r="A1110">
        <v>1109</v>
      </c>
      <c r="B1110">
        <v>8063</v>
      </c>
      <c r="C1110" s="14">
        <f t="shared" si="35"/>
        <v>1</v>
      </c>
      <c r="D1110" s="14">
        <f t="shared" si="34"/>
        <v>0</v>
      </c>
      <c r="E1110" s="1">
        <v>181000</v>
      </c>
    </row>
    <row r="1111" spans="1:5" x14ac:dyDescent="0.2">
      <c r="A1111">
        <v>1110</v>
      </c>
      <c r="B1111">
        <v>11362</v>
      </c>
      <c r="C1111" s="14">
        <f t="shared" si="35"/>
        <v>0</v>
      </c>
      <c r="D1111" s="14">
        <f t="shared" si="34"/>
        <v>1</v>
      </c>
      <c r="E1111" s="1">
        <v>280000</v>
      </c>
    </row>
    <row r="1112" spans="1:5" x14ac:dyDescent="0.2">
      <c r="A1112">
        <v>1111</v>
      </c>
      <c r="B1112">
        <v>8000</v>
      </c>
      <c r="C1112" s="14">
        <f t="shared" si="35"/>
        <v>1</v>
      </c>
      <c r="D1112" s="14">
        <f t="shared" si="34"/>
        <v>0</v>
      </c>
      <c r="E1112" s="1">
        <v>188000</v>
      </c>
    </row>
    <row r="1113" spans="1:5" x14ac:dyDescent="0.2">
      <c r="A1113">
        <v>1112</v>
      </c>
      <c r="B1113">
        <v>10480</v>
      </c>
      <c r="C1113" s="14">
        <f t="shared" si="35"/>
        <v>0</v>
      </c>
      <c r="D1113" s="14">
        <f t="shared" si="34"/>
        <v>1</v>
      </c>
      <c r="E1113" s="1">
        <v>205000</v>
      </c>
    </row>
    <row r="1114" spans="1:5" x14ac:dyDescent="0.2">
      <c r="A1114">
        <v>1113</v>
      </c>
      <c r="B1114">
        <v>7100</v>
      </c>
      <c r="C1114" s="14">
        <f t="shared" si="35"/>
        <v>1</v>
      </c>
      <c r="D1114" s="14">
        <f t="shared" si="34"/>
        <v>0</v>
      </c>
      <c r="E1114" s="1">
        <v>129900</v>
      </c>
    </row>
    <row r="1115" spans="1:5" x14ac:dyDescent="0.2">
      <c r="A1115">
        <v>1114</v>
      </c>
      <c r="B1115">
        <v>8923</v>
      </c>
      <c r="C1115" s="14">
        <f t="shared" si="35"/>
        <v>1</v>
      </c>
      <c r="D1115" s="14">
        <f t="shared" si="34"/>
        <v>0</v>
      </c>
      <c r="E1115" s="1">
        <v>134500</v>
      </c>
    </row>
    <row r="1116" spans="1:5" x14ac:dyDescent="0.2">
      <c r="A1116">
        <v>1115</v>
      </c>
      <c r="B1116">
        <v>5400</v>
      </c>
      <c r="C1116" s="14">
        <f t="shared" si="35"/>
        <v>1</v>
      </c>
      <c r="D1116" s="14">
        <f t="shared" si="34"/>
        <v>0</v>
      </c>
      <c r="E1116" s="1">
        <v>117000</v>
      </c>
    </row>
    <row r="1117" spans="1:5" x14ac:dyDescent="0.2">
      <c r="A1117">
        <v>1116</v>
      </c>
      <c r="B1117">
        <v>12085</v>
      </c>
      <c r="C1117" s="14">
        <f t="shared" si="35"/>
        <v>0</v>
      </c>
      <c r="D1117" s="14">
        <f t="shared" si="34"/>
        <v>1</v>
      </c>
      <c r="E1117" s="1">
        <v>318000</v>
      </c>
    </row>
    <row r="1118" spans="1:5" x14ac:dyDescent="0.2">
      <c r="A1118">
        <v>1117</v>
      </c>
      <c r="B1118">
        <v>7750</v>
      </c>
      <c r="C1118" s="14">
        <f t="shared" si="35"/>
        <v>1</v>
      </c>
      <c r="D1118" s="14">
        <f t="shared" si="34"/>
        <v>0</v>
      </c>
      <c r="E1118" s="1">
        <v>184100</v>
      </c>
    </row>
    <row r="1119" spans="1:5" x14ac:dyDescent="0.2">
      <c r="A1119">
        <v>1118</v>
      </c>
      <c r="B1119">
        <v>9764</v>
      </c>
      <c r="C1119" s="14">
        <f t="shared" si="35"/>
        <v>1</v>
      </c>
      <c r="D1119" s="14">
        <f t="shared" si="34"/>
        <v>1</v>
      </c>
      <c r="E1119" s="1">
        <v>130000</v>
      </c>
    </row>
    <row r="1120" spans="1:5" x14ac:dyDescent="0.2">
      <c r="A1120">
        <v>1119</v>
      </c>
      <c r="B1120">
        <v>13825</v>
      </c>
      <c r="C1120" s="14">
        <f t="shared" si="35"/>
        <v>0</v>
      </c>
      <c r="D1120" s="14">
        <f t="shared" si="34"/>
        <v>1</v>
      </c>
      <c r="E1120" s="1">
        <v>140000</v>
      </c>
    </row>
    <row r="1121" spans="1:5" x14ac:dyDescent="0.2">
      <c r="A1121">
        <v>1120</v>
      </c>
      <c r="B1121">
        <v>7560</v>
      </c>
      <c r="C1121" s="14">
        <f t="shared" si="35"/>
        <v>1</v>
      </c>
      <c r="D1121" s="14">
        <f t="shared" si="34"/>
        <v>0</v>
      </c>
      <c r="E1121" s="1">
        <v>133700</v>
      </c>
    </row>
    <row r="1122" spans="1:5" x14ac:dyDescent="0.2">
      <c r="A1122">
        <v>1121</v>
      </c>
      <c r="B1122">
        <v>8263</v>
      </c>
      <c r="C1122" s="14">
        <f t="shared" si="35"/>
        <v>1</v>
      </c>
      <c r="D1122" s="14">
        <f t="shared" si="34"/>
        <v>0</v>
      </c>
      <c r="E1122" s="1">
        <v>118400</v>
      </c>
    </row>
    <row r="1123" spans="1:5" x14ac:dyDescent="0.2">
      <c r="A1123">
        <v>1122</v>
      </c>
      <c r="B1123">
        <v>10084</v>
      </c>
      <c r="C1123" s="14">
        <f t="shared" si="35"/>
        <v>1</v>
      </c>
      <c r="D1123" s="14">
        <f t="shared" si="34"/>
        <v>1</v>
      </c>
      <c r="E1123" s="1">
        <v>212900</v>
      </c>
    </row>
    <row r="1124" spans="1:5" x14ac:dyDescent="0.2">
      <c r="A1124">
        <v>1123</v>
      </c>
      <c r="B1124">
        <v>8926</v>
      </c>
      <c r="C1124" s="14">
        <f t="shared" si="35"/>
        <v>1</v>
      </c>
      <c r="D1124" s="14">
        <f t="shared" si="34"/>
        <v>0</v>
      </c>
      <c r="E1124" s="1">
        <v>112000</v>
      </c>
    </row>
    <row r="1125" spans="1:5" x14ac:dyDescent="0.2">
      <c r="A1125">
        <v>1124</v>
      </c>
      <c r="B1125">
        <v>9405</v>
      </c>
      <c r="C1125" s="14">
        <f t="shared" si="35"/>
        <v>1</v>
      </c>
      <c r="D1125" s="14">
        <f t="shared" si="34"/>
        <v>0</v>
      </c>
      <c r="E1125" s="1">
        <v>118000</v>
      </c>
    </row>
    <row r="1126" spans="1:5" x14ac:dyDescent="0.2">
      <c r="A1126">
        <v>1125</v>
      </c>
      <c r="B1126">
        <v>9125</v>
      </c>
      <c r="C1126" s="14">
        <f t="shared" si="35"/>
        <v>1</v>
      </c>
      <c r="D1126" s="14">
        <f t="shared" si="34"/>
        <v>0</v>
      </c>
      <c r="E1126" s="1">
        <v>163900</v>
      </c>
    </row>
    <row r="1127" spans="1:5" x14ac:dyDescent="0.2">
      <c r="A1127">
        <v>1126</v>
      </c>
      <c r="B1127">
        <v>10434</v>
      </c>
      <c r="C1127" s="14">
        <f t="shared" si="35"/>
        <v>0</v>
      </c>
      <c r="D1127" s="14">
        <f t="shared" si="34"/>
        <v>1</v>
      </c>
      <c r="E1127" s="1">
        <v>115000</v>
      </c>
    </row>
    <row r="1128" spans="1:5" x14ac:dyDescent="0.2">
      <c r="A1128">
        <v>1127</v>
      </c>
      <c r="B1128">
        <v>3684</v>
      </c>
      <c r="C1128" s="14">
        <f t="shared" si="35"/>
        <v>1</v>
      </c>
      <c r="D1128" s="14">
        <f t="shared" si="34"/>
        <v>0</v>
      </c>
      <c r="E1128" s="1">
        <v>174000</v>
      </c>
    </row>
    <row r="1129" spans="1:5" x14ac:dyDescent="0.2">
      <c r="A1129">
        <v>1128</v>
      </c>
      <c r="B1129">
        <v>14572</v>
      </c>
      <c r="C1129" s="14">
        <f t="shared" si="35"/>
        <v>0</v>
      </c>
      <c r="D1129" s="14">
        <f t="shared" si="34"/>
        <v>1</v>
      </c>
      <c r="E1129" s="1">
        <v>259000</v>
      </c>
    </row>
    <row r="1130" spans="1:5" x14ac:dyDescent="0.2">
      <c r="A1130">
        <v>1129</v>
      </c>
      <c r="B1130">
        <v>11796</v>
      </c>
      <c r="C1130" s="14">
        <f t="shared" si="35"/>
        <v>0</v>
      </c>
      <c r="D1130" s="14">
        <f t="shared" si="34"/>
        <v>1</v>
      </c>
      <c r="E1130" s="1">
        <v>215000</v>
      </c>
    </row>
    <row r="1131" spans="1:5" x14ac:dyDescent="0.2">
      <c r="A1131">
        <v>1130</v>
      </c>
      <c r="B1131">
        <v>7200</v>
      </c>
      <c r="C1131" s="14">
        <f t="shared" si="35"/>
        <v>1</v>
      </c>
      <c r="D1131" s="14">
        <f t="shared" si="34"/>
        <v>0</v>
      </c>
      <c r="E1131" s="1">
        <v>140000</v>
      </c>
    </row>
    <row r="1132" spans="1:5" x14ac:dyDescent="0.2">
      <c r="A1132">
        <v>1131</v>
      </c>
      <c r="B1132">
        <v>7804</v>
      </c>
      <c r="C1132" s="14">
        <f t="shared" si="35"/>
        <v>1</v>
      </c>
      <c r="D1132" s="14">
        <f t="shared" si="34"/>
        <v>0</v>
      </c>
      <c r="E1132" s="1">
        <v>135000</v>
      </c>
    </row>
    <row r="1133" spans="1:5" x14ac:dyDescent="0.2">
      <c r="A1133">
        <v>1132</v>
      </c>
      <c r="B1133">
        <v>10712</v>
      </c>
      <c r="C1133" s="14">
        <f t="shared" si="35"/>
        <v>0</v>
      </c>
      <c r="D1133" s="14">
        <f t="shared" si="34"/>
        <v>1</v>
      </c>
      <c r="E1133" s="1">
        <v>93500</v>
      </c>
    </row>
    <row r="1134" spans="1:5" x14ac:dyDescent="0.2">
      <c r="A1134">
        <v>1133</v>
      </c>
      <c r="B1134">
        <v>9900</v>
      </c>
      <c r="C1134" s="14">
        <f t="shared" si="35"/>
        <v>1</v>
      </c>
      <c r="D1134" s="14">
        <f t="shared" si="34"/>
        <v>1</v>
      </c>
      <c r="E1134" s="1">
        <v>117500</v>
      </c>
    </row>
    <row r="1135" spans="1:5" x14ac:dyDescent="0.2">
      <c r="A1135">
        <v>1134</v>
      </c>
      <c r="B1135">
        <v>9828</v>
      </c>
      <c r="C1135" s="14">
        <f t="shared" si="35"/>
        <v>1</v>
      </c>
      <c r="D1135" s="14">
        <f t="shared" si="34"/>
        <v>1</v>
      </c>
      <c r="E1135" s="1">
        <v>239500</v>
      </c>
    </row>
    <row r="1136" spans="1:5" x14ac:dyDescent="0.2">
      <c r="A1136">
        <v>1135</v>
      </c>
      <c r="B1136">
        <v>8773</v>
      </c>
      <c r="C1136" s="14">
        <f t="shared" si="35"/>
        <v>1</v>
      </c>
      <c r="D1136" s="14">
        <f t="shared" si="34"/>
        <v>0</v>
      </c>
      <c r="E1136" s="1">
        <v>169000</v>
      </c>
    </row>
    <row r="1137" spans="1:5" x14ac:dyDescent="0.2">
      <c r="A1137">
        <v>1136</v>
      </c>
      <c r="B1137">
        <v>6180</v>
      </c>
      <c r="C1137" s="14">
        <f t="shared" si="35"/>
        <v>1</v>
      </c>
      <c r="D1137" s="14">
        <f t="shared" si="34"/>
        <v>0</v>
      </c>
      <c r="E1137" s="1">
        <v>102000</v>
      </c>
    </row>
    <row r="1138" spans="1:5" x14ac:dyDescent="0.2">
      <c r="A1138">
        <v>1137</v>
      </c>
      <c r="B1138">
        <v>9600</v>
      </c>
      <c r="C1138" s="14">
        <f t="shared" si="35"/>
        <v>1</v>
      </c>
      <c r="D1138" s="14">
        <f t="shared" si="34"/>
        <v>0</v>
      </c>
      <c r="E1138" s="1">
        <v>119000</v>
      </c>
    </row>
    <row r="1139" spans="1:5" x14ac:dyDescent="0.2">
      <c r="A1139">
        <v>1138</v>
      </c>
      <c r="B1139">
        <v>6342</v>
      </c>
      <c r="C1139" s="14">
        <f t="shared" si="35"/>
        <v>1</v>
      </c>
      <c r="D1139" s="14">
        <f t="shared" si="34"/>
        <v>0</v>
      </c>
      <c r="E1139" s="1">
        <v>94000</v>
      </c>
    </row>
    <row r="1140" spans="1:5" x14ac:dyDescent="0.2">
      <c r="A1140">
        <v>1139</v>
      </c>
      <c r="B1140">
        <v>9819</v>
      </c>
      <c r="C1140" s="14">
        <f t="shared" si="35"/>
        <v>1</v>
      </c>
      <c r="D1140" s="14">
        <f t="shared" si="34"/>
        <v>1</v>
      </c>
      <c r="E1140" s="1">
        <v>196000</v>
      </c>
    </row>
    <row r="1141" spans="1:5" x14ac:dyDescent="0.2">
      <c r="A1141">
        <v>1140</v>
      </c>
      <c r="B1141">
        <v>8731</v>
      </c>
      <c r="C1141" s="14">
        <f t="shared" si="35"/>
        <v>1</v>
      </c>
      <c r="D1141" s="14">
        <f t="shared" si="34"/>
        <v>0</v>
      </c>
      <c r="E1141" s="1">
        <v>144000</v>
      </c>
    </row>
    <row r="1142" spans="1:5" x14ac:dyDescent="0.2">
      <c r="A1142">
        <v>1141</v>
      </c>
      <c r="B1142">
        <v>7350</v>
      </c>
      <c r="C1142" s="14">
        <f t="shared" si="35"/>
        <v>1</v>
      </c>
      <c r="D1142" s="14">
        <f t="shared" si="34"/>
        <v>0</v>
      </c>
      <c r="E1142" s="1">
        <v>139000</v>
      </c>
    </row>
    <row r="1143" spans="1:5" x14ac:dyDescent="0.2">
      <c r="A1143">
        <v>1142</v>
      </c>
      <c r="B1143">
        <v>10304</v>
      </c>
      <c r="C1143" s="14">
        <f t="shared" si="35"/>
        <v>1</v>
      </c>
      <c r="D1143" s="14">
        <f t="shared" si="34"/>
        <v>1</v>
      </c>
      <c r="E1143" s="1">
        <v>197500</v>
      </c>
    </row>
    <row r="1144" spans="1:5" x14ac:dyDescent="0.2">
      <c r="A1144">
        <v>1143</v>
      </c>
      <c r="B1144">
        <v>9965</v>
      </c>
      <c r="C1144" s="14">
        <f t="shared" si="35"/>
        <v>1</v>
      </c>
      <c r="D1144" s="14">
        <f t="shared" si="34"/>
        <v>1</v>
      </c>
      <c r="E1144" s="1">
        <v>424870</v>
      </c>
    </row>
    <row r="1145" spans="1:5" x14ac:dyDescent="0.2">
      <c r="A1145">
        <v>1144</v>
      </c>
      <c r="B1145">
        <v>9000</v>
      </c>
      <c r="C1145" s="14">
        <f t="shared" si="35"/>
        <v>1</v>
      </c>
      <c r="D1145" s="14">
        <f t="shared" si="34"/>
        <v>0</v>
      </c>
      <c r="E1145" s="1">
        <v>80000</v>
      </c>
    </row>
    <row r="1146" spans="1:5" x14ac:dyDescent="0.2">
      <c r="A1146">
        <v>1145</v>
      </c>
      <c r="B1146">
        <v>12180</v>
      </c>
      <c r="C1146" s="14">
        <f t="shared" si="35"/>
        <v>0</v>
      </c>
      <c r="D1146" s="14">
        <f t="shared" si="34"/>
        <v>1</v>
      </c>
      <c r="E1146" s="1">
        <v>80000</v>
      </c>
    </row>
    <row r="1147" spans="1:5" x14ac:dyDescent="0.2">
      <c r="A1147">
        <v>1146</v>
      </c>
      <c r="B1147">
        <v>6240</v>
      </c>
      <c r="C1147" s="14">
        <f t="shared" si="35"/>
        <v>1</v>
      </c>
      <c r="D1147" s="14">
        <f t="shared" si="34"/>
        <v>0</v>
      </c>
      <c r="E1147" s="1">
        <v>149000</v>
      </c>
    </row>
    <row r="1148" spans="1:5" x14ac:dyDescent="0.2">
      <c r="A1148">
        <v>1147</v>
      </c>
      <c r="B1148">
        <v>11200</v>
      </c>
      <c r="C1148" s="14">
        <f t="shared" si="35"/>
        <v>0</v>
      </c>
      <c r="D1148" s="14">
        <f t="shared" si="34"/>
        <v>1</v>
      </c>
      <c r="E1148" s="1">
        <v>180000</v>
      </c>
    </row>
    <row r="1149" spans="1:5" x14ac:dyDescent="0.2">
      <c r="A1149">
        <v>1148</v>
      </c>
      <c r="B1149">
        <v>12000</v>
      </c>
      <c r="C1149" s="14">
        <f t="shared" si="35"/>
        <v>0</v>
      </c>
      <c r="D1149" s="14">
        <f t="shared" si="34"/>
        <v>1</v>
      </c>
      <c r="E1149" s="1">
        <v>174500</v>
      </c>
    </row>
    <row r="1150" spans="1:5" x14ac:dyDescent="0.2">
      <c r="A1150">
        <v>1149</v>
      </c>
      <c r="B1150">
        <v>5700</v>
      </c>
      <c r="C1150" s="14">
        <f t="shared" si="35"/>
        <v>1</v>
      </c>
      <c r="D1150" s="14">
        <f t="shared" si="34"/>
        <v>0</v>
      </c>
      <c r="E1150" s="1">
        <v>116900</v>
      </c>
    </row>
    <row r="1151" spans="1:5" x14ac:dyDescent="0.2">
      <c r="A1151">
        <v>1150</v>
      </c>
      <c r="B1151">
        <v>9000</v>
      </c>
      <c r="C1151" s="14">
        <f t="shared" si="35"/>
        <v>1</v>
      </c>
      <c r="D1151" s="14">
        <f t="shared" si="34"/>
        <v>0</v>
      </c>
      <c r="E1151" s="1">
        <v>143000</v>
      </c>
    </row>
    <row r="1152" spans="1:5" x14ac:dyDescent="0.2">
      <c r="A1152">
        <v>1151</v>
      </c>
      <c r="B1152">
        <v>8280</v>
      </c>
      <c r="C1152" s="14">
        <f t="shared" si="35"/>
        <v>1</v>
      </c>
      <c r="D1152" s="14">
        <f t="shared" si="34"/>
        <v>0</v>
      </c>
      <c r="E1152" s="1">
        <v>124000</v>
      </c>
    </row>
    <row r="1153" spans="1:5" x14ac:dyDescent="0.2">
      <c r="A1153">
        <v>1152</v>
      </c>
      <c r="B1153">
        <v>17755</v>
      </c>
      <c r="C1153" s="14">
        <f t="shared" si="35"/>
        <v>0</v>
      </c>
      <c r="D1153" s="14">
        <f t="shared" si="34"/>
        <v>1</v>
      </c>
      <c r="E1153" s="1">
        <v>149900</v>
      </c>
    </row>
    <row r="1154" spans="1:5" x14ac:dyDescent="0.2">
      <c r="A1154">
        <v>1153</v>
      </c>
      <c r="B1154">
        <v>14115</v>
      </c>
      <c r="C1154" s="14">
        <f t="shared" si="35"/>
        <v>0</v>
      </c>
      <c r="D1154" s="14">
        <f t="shared" ref="D1154:D1217" si="36">IF(B1154&gt;MEDIAN(B1154:B2613),1,0)</f>
        <v>1</v>
      </c>
      <c r="E1154" s="1">
        <v>230000</v>
      </c>
    </row>
    <row r="1155" spans="1:5" x14ac:dyDescent="0.2">
      <c r="A1155">
        <v>1154</v>
      </c>
      <c r="B1155">
        <v>5890</v>
      </c>
      <c r="C1155" s="14">
        <f t="shared" ref="C1155:C1218" si="37">IF(B1155&lt;AVERAGE(B1155:B2614),1,0)</f>
        <v>1</v>
      </c>
      <c r="D1155" s="14">
        <f t="shared" si="36"/>
        <v>0</v>
      </c>
      <c r="E1155" s="1">
        <v>120500</v>
      </c>
    </row>
    <row r="1156" spans="1:5" x14ac:dyDescent="0.2">
      <c r="A1156">
        <v>1155</v>
      </c>
      <c r="B1156">
        <v>13700</v>
      </c>
      <c r="C1156" s="14">
        <f t="shared" si="37"/>
        <v>0</v>
      </c>
      <c r="D1156" s="14">
        <f t="shared" si="36"/>
        <v>1</v>
      </c>
      <c r="E1156" s="1">
        <v>201800</v>
      </c>
    </row>
    <row r="1157" spans="1:5" x14ac:dyDescent="0.2">
      <c r="A1157">
        <v>1156</v>
      </c>
      <c r="B1157">
        <v>10768</v>
      </c>
      <c r="C1157" s="14">
        <f t="shared" si="37"/>
        <v>0</v>
      </c>
      <c r="D1157" s="14">
        <f t="shared" si="36"/>
        <v>1</v>
      </c>
      <c r="E1157" s="1">
        <v>218000</v>
      </c>
    </row>
    <row r="1158" spans="1:5" x14ac:dyDescent="0.2">
      <c r="A1158">
        <v>1157</v>
      </c>
      <c r="B1158">
        <v>9350</v>
      </c>
      <c r="C1158" s="14">
        <f t="shared" si="37"/>
        <v>1</v>
      </c>
      <c r="D1158" s="14">
        <f t="shared" si="36"/>
        <v>0</v>
      </c>
      <c r="E1158" s="1">
        <v>179900</v>
      </c>
    </row>
    <row r="1159" spans="1:5" x14ac:dyDescent="0.2">
      <c r="A1159">
        <v>1158</v>
      </c>
      <c r="B1159">
        <v>5001</v>
      </c>
      <c r="C1159" s="14">
        <f t="shared" si="37"/>
        <v>1</v>
      </c>
      <c r="D1159" s="14">
        <f t="shared" si="36"/>
        <v>0</v>
      </c>
      <c r="E1159" s="1">
        <v>230000</v>
      </c>
    </row>
    <row r="1160" spans="1:5" x14ac:dyDescent="0.2">
      <c r="A1160">
        <v>1159</v>
      </c>
      <c r="B1160">
        <v>11932</v>
      </c>
      <c r="C1160" s="14">
        <f t="shared" si="37"/>
        <v>0</v>
      </c>
      <c r="D1160" s="14">
        <f t="shared" si="36"/>
        <v>1</v>
      </c>
      <c r="E1160" s="1">
        <v>235128</v>
      </c>
    </row>
    <row r="1161" spans="1:5" x14ac:dyDescent="0.2">
      <c r="A1161">
        <v>1160</v>
      </c>
      <c r="B1161">
        <v>9120</v>
      </c>
      <c r="C1161" s="14">
        <f t="shared" si="37"/>
        <v>1</v>
      </c>
      <c r="D1161" s="14">
        <f t="shared" si="36"/>
        <v>0</v>
      </c>
      <c r="E1161" s="1">
        <v>185000</v>
      </c>
    </row>
    <row r="1162" spans="1:5" x14ac:dyDescent="0.2">
      <c r="A1162">
        <v>1161</v>
      </c>
      <c r="B1162">
        <v>2280</v>
      </c>
      <c r="C1162" s="14">
        <f t="shared" si="37"/>
        <v>1</v>
      </c>
      <c r="D1162" s="14">
        <f t="shared" si="36"/>
        <v>0</v>
      </c>
      <c r="E1162" s="1">
        <v>146000</v>
      </c>
    </row>
    <row r="1163" spans="1:5" x14ac:dyDescent="0.2">
      <c r="A1163">
        <v>1162</v>
      </c>
      <c r="B1163">
        <v>14778</v>
      </c>
      <c r="C1163" s="14">
        <f t="shared" si="37"/>
        <v>0</v>
      </c>
      <c r="D1163" s="14">
        <f t="shared" si="36"/>
        <v>1</v>
      </c>
      <c r="E1163" s="1">
        <v>224000</v>
      </c>
    </row>
    <row r="1164" spans="1:5" x14ac:dyDescent="0.2">
      <c r="A1164">
        <v>1163</v>
      </c>
      <c r="B1164">
        <v>8724</v>
      </c>
      <c r="C1164" s="14">
        <f t="shared" si="37"/>
        <v>1</v>
      </c>
      <c r="D1164" s="14">
        <f t="shared" si="36"/>
        <v>0</v>
      </c>
      <c r="E1164" s="1">
        <v>129000</v>
      </c>
    </row>
    <row r="1165" spans="1:5" x14ac:dyDescent="0.2">
      <c r="A1165">
        <v>1164</v>
      </c>
      <c r="B1165">
        <v>12900</v>
      </c>
      <c r="C1165" s="14">
        <f t="shared" si="37"/>
        <v>0</v>
      </c>
      <c r="D1165" s="14">
        <f t="shared" si="36"/>
        <v>1</v>
      </c>
      <c r="E1165" s="1">
        <v>108959</v>
      </c>
    </row>
    <row r="1166" spans="1:5" x14ac:dyDescent="0.2">
      <c r="A1166">
        <v>1165</v>
      </c>
      <c r="B1166">
        <v>16157</v>
      </c>
      <c r="C1166" s="14">
        <f t="shared" si="37"/>
        <v>0</v>
      </c>
      <c r="D1166" s="14">
        <f t="shared" si="36"/>
        <v>1</v>
      </c>
      <c r="E1166" s="1">
        <v>194000</v>
      </c>
    </row>
    <row r="1167" spans="1:5" x14ac:dyDescent="0.2">
      <c r="A1167">
        <v>1166</v>
      </c>
      <c r="B1167">
        <v>9541</v>
      </c>
      <c r="C1167" s="14">
        <f t="shared" si="37"/>
        <v>1</v>
      </c>
      <c r="D1167" s="14">
        <f t="shared" si="36"/>
        <v>0</v>
      </c>
      <c r="E1167" s="1">
        <v>233170</v>
      </c>
    </row>
    <row r="1168" spans="1:5" x14ac:dyDescent="0.2">
      <c r="A1168">
        <v>1167</v>
      </c>
      <c r="B1168">
        <v>10475</v>
      </c>
      <c r="C1168" s="14">
        <f t="shared" si="37"/>
        <v>1</v>
      </c>
      <c r="D1168" s="14">
        <f t="shared" si="36"/>
        <v>1</v>
      </c>
      <c r="E1168" s="1">
        <v>245350</v>
      </c>
    </row>
    <row r="1169" spans="1:5" x14ac:dyDescent="0.2">
      <c r="A1169">
        <v>1168</v>
      </c>
      <c r="B1169">
        <v>10852</v>
      </c>
      <c r="C1169" s="14">
        <f t="shared" si="37"/>
        <v>0</v>
      </c>
      <c r="D1169" s="14">
        <f t="shared" si="36"/>
        <v>1</v>
      </c>
      <c r="E1169" s="1">
        <v>173000</v>
      </c>
    </row>
    <row r="1170" spans="1:5" x14ac:dyDescent="0.2">
      <c r="A1170">
        <v>1169</v>
      </c>
      <c r="B1170">
        <v>13728</v>
      </c>
      <c r="C1170" s="14">
        <f t="shared" si="37"/>
        <v>0</v>
      </c>
      <c r="D1170" s="14">
        <f t="shared" si="36"/>
        <v>1</v>
      </c>
      <c r="E1170" s="1">
        <v>235000</v>
      </c>
    </row>
    <row r="1171" spans="1:5" x14ac:dyDescent="0.2">
      <c r="A1171">
        <v>1170</v>
      </c>
      <c r="B1171">
        <v>35760</v>
      </c>
      <c r="C1171" s="14">
        <f t="shared" si="37"/>
        <v>0</v>
      </c>
      <c r="D1171" s="14">
        <f t="shared" si="36"/>
        <v>1</v>
      </c>
      <c r="E1171" s="1">
        <v>625000</v>
      </c>
    </row>
    <row r="1172" spans="1:5" x14ac:dyDescent="0.2">
      <c r="A1172">
        <v>1171</v>
      </c>
      <c r="B1172">
        <v>9880</v>
      </c>
      <c r="C1172" s="14">
        <f t="shared" si="37"/>
        <v>1</v>
      </c>
      <c r="D1172" s="14">
        <f t="shared" si="36"/>
        <v>1</v>
      </c>
      <c r="E1172" s="1">
        <v>171000</v>
      </c>
    </row>
    <row r="1173" spans="1:5" x14ac:dyDescent="0.2">
      <c r="A1173">
        <v>1172</v>
      </c>
      <c r="B1173">
        <v>9120</v>
      </c>
      <c r="C1173" s="14">
        <f t="shared" si="37"/>
        <v>1</v>
      </c>
      <c r="D1173" s="14">
        <f t="shared" si="36"/>
        <v>0</v>
      </c>
      <c r="E1173" s="1">
        <v>163000</v>
      </c>
    </row>
    <row r="1174" spans="1:5" x14ac:dyDescent="0.2">
      <c r="A1174">
        <v>1173</v>
      </c>
      <c r="B1174">
        <v>4017</v>
      </c>
      <c r="C1174" s="14">
        <f t="shared" si="37"/>
        <v>1</v>
      </c>
      <c r="D1174" s="14">
        <f t="shared" si="36"/>
        <v>0</v>
      </c>
      <c r="E1174" s="1">
        <v>171900</v>
      </c>
    </row>
    <row r="1175" spans="1:5" x14ac:dyDescent="0.2">
      <c r="A1175">
        <v>1174</v>
      </c>
      <c r="B1175">
        <v>18030</v>
      </c>
      <c r="C1175" s="14">
        <f t="shared" si="37"/>
        <v>0</v>
      </c>
      <c r="D1175" s="14">
        <f t="shared" si="36"/>
        <v>1</v>
      </c>
      <c r="E1175" s="1">
        <v>200500</v>
      </c>
    </row>
    <row r="1176" spans="1:5" x14ac:dyDescent="0.2">
      <c r="A1176">
        <v>1175</v>
      </c>
      <c r="B1176">
        <v>16560</v>
      </c>
      <c r="C1176" s="14">
        <f t="shared" si="37"/>
        <v>0</v>
      </c>
      <c r="D1176" s="14">
        <f t="shared" si="36"/>
        <v>1</v>
      </c>
      <c r="E1176" s="1">
        <v>239000</v>
      </c>
    </row>
    <row r="1177" spans="1:5" x14ac:dyDescent="0.2">
      <c r="A1177">
        <v>1176</v>
      </c>
      <c r="B1177">
        <v>10678</v>
      </c>
      <c r="C1177" s="14">
        <f t="shared" si="37"/>
        <v>0</v>
      </c>
      <c r="D1177" s="14">
        <f t="shared" si="36"/>
        <v>1</v>
      </c>
      <c r="E1177" s="1">
        <v>285000</v>
      </c>
    </row>
    <row r="1178" spans="1:5" x14ac:dyDescent="0.2">
      <c r="A1178">
        <v>1177</v>
      </c>
      <c r="B1178">
        <v>6951</v>
      </c>
      <c r="C1178" s="14">
        <f t="shared" si="37"/>
        <v>1</v>
      </c>
      <c r="D1178" s="14">
        <f t="shared" si="36"/>
        <v>0</v>
      </c>
      <c r="E1178" s="1">
        <v>119500</v>
      </c>
    </row>
    <row r="1179" spans="1:5" x14ac:dyDescent="0.2">
      <c r="A1179">
        <v>1178</v>
      </c>
      <c r="B1179">
        <v>3950</v>
      </c>
      <c r="C1179" s="14">
        <f t="shared" si="37"/>
        <v>1</v>
      </c>
      <c r="D1179" s="14">
        <f t="shared" si="36"/>
        <v>0</v>
      </c>
      <c r="E1179" s="1">
        <v>115000</v>
      </c>
    </row>
    <row r="1180" spans="1:5" x14ac:dyDescent="0.2">
      <c r="A1180">
        <v>1179</v>
      </c>
      <c r="B1180">
        <v>7681</v>
      </c>
      <c r="C1180" s="14">
        <f t="shared" si="37"/>
        <v>1</v>
      </c>
      <c r="D1180" s="14">
        <f t="shared" si="36"/>
        <v>0</v>
      </c>
      <c r="E1180" s="1">
        <v>154900</v>
      </c>
    </row>
    <row r="1181" spans="1:5" x14ac:dyDescent="0.2">
      <c r="A1181">
        <v>1180</v>
      </c>
      <c r="B1181">
        <v>8335</v>
      </c>
      <c r="C1181" s="14">
        <f t="shared" si="37"/>
        <v>1</v>
      </c>
      <c r="D1181" s="14">
        <f t="shared" si="36"/>
        <v>0</v>
      </c>
      <c r="E1181" s="1">
        <v>93000</v>
      </c>
    </row>
    <row r="1182" spans="1:5" x14ac:dyDescent="0.2">
      <c r="A1182">
        <v>1181</v>
      </c>
      <c r="B1182">
        <v>11170</v>
      </c>
      <c r="C1182" s="14">
        <f t="shared" si="37"/>
        <v>0</v>
      </c>
      <c r="D1182" s="14">
        <f t="shared" si="36"/>
        <v>1</v>
      </c>
      <c r="E1182" s="1">
        <v>250000</v>
      </c>
    </row>
    <row r="1183" spans="1:5" x14ac:dyDescent="0.2">
      <c r="A1183">
        <v>1182</v>
      </c>
      <c r="B1183">
        <v>5587</v>
      </c>
      <c r="C1183" s="14">
        <f t="shared" si="37"/>
        <v>1</v>
      </c>
      <c r="D1183" s="14">
        <f t="shared" si="36"/>
        <v>0</v>
      </c>
      <c r="E1183" s="1">
        <v>392500</v>
      </c>
    </row>
    <row r="1184" spans="1:5" x14ac:dyDescent="0.2">
      <c r="A1184">
        <v>1183</v>
      </c>
      <c r="B1184">
        <v>15623</v>
      </c>
      <c r="C1184" s="14">
        <f t="shared" si="37"/>
        <v>0</v>
      </c>
      <c r="D1184" s="14">
        <f t="shared" si="36"/>
        <v>1</v>
      </c>
      <c r="E1184" s="1">
        <v>745000</v>
      </c>
    </row>
    <row r="1185" spans="1:5" x14ac:dyDescent="0.2">
      <c r="A1185">
        <v>1184</v>
      </c>
      <c r="B1185">
        <v>10800</v>
      </c>
      <c r="C1185" s="14">
        <f t="shared" si="37"/>
        <v>0</v>
      </c>
      <c r="D1185" s="14">
        <f t="shared" si="36"/>
        <v>1</v>
      </c>
      <c r="E1185" s="1">
        <v>120000</v>
      </c>
    </row>
    <row r="1186" spans="1:5" x14ac:dyDescent="0.2">
      <c r="A1186">
        <v>1185</v>
      </c>
      <c r="B1186">
        <v>35133</v>
      </c>
      <c r="C1186" s="14">
        <f t="shared" si="37"/>
        <v>0</v>
      </c>
      <c r="D1186" s="14">
        <f t="shared" si="36"/>
        <v>1</v>
      </c>
      <c r="E1186" s="1">
        <v>186700</v>
      </c>
    </row>
    <row r="1187" spans="1:5" x14ac:dyDescent="0.2">
      <c r="A1187">
        <v>1186</v>
      </c>
      <c r="B1187">
        <v>9738</v>
      </c>
      <c r="C1187" s="14">
        <f t="shared" si="37"/>
        <v>1</v>
      </c>
      <c r="D1187" s="14">
        <f t="shared" si="36"/>
        <v>1</v>
      </c>
      <c r="E1187" s="1">
        <v>104900</v>
      </c>
    </row>
    <row r="1188" spans="1:5" x14ac:dyDescent="0.2">
      <c r="A1188">
        <v>1187</v>
      </c>
      <c r="B1188">
        <v>10615</v>
      </c>
      <c r="C1188" s="14">
        <f t="shared" si="37"/>
        <v>0</v>
      </c>
      <c r="D1188" s="14">
        <f t="shared" si="36"/>
        <v>1</v>
      </c>
      <c r="E1188" s="1">
        <v>95000</v>
      </c>
    </row>
    <row r="1189" spans="1:5" x14ac:dyDescent="0.2">
      <c r="A1189">
        <v>1188</v>
      </c>
      <c r="B1189">
        <v>12461</v>
      </c>
      <c r="C1189" s="14">
        <f t="shared" si="37"/>
        <v>0</v>
      </c>
      <c r="D1189" s="14">
        <f t="shared" si="36"/>
        <v>1</v>
      </c>
      <c r="E1189" s="1">
        <v>262000</v>
      </c>
    </row>
    <row r="1190" spans="1:5" x14ac:dyDescent="0.2">
      <c r="A1190">
        <v>1189</v>
      </c>
      <c r="B1190">
        <v>8935</v>
      </c>
      <c r="C1190" s="14">
        <f t="shared" si="37"/>
        <v>1</v>
      </c>
      <c r="D1190" s="14">
        <f t="shared" si="36"/>
        <v>0</v>
      </c>
      <c r="E1190" s="1">
        <v>195000</v>
      </c>
    </row>
    <row r="1191" spans="1:5" x14ac:dyDescent="0.2">
      <c r="A1191">
        <v>1190</v>
      </c>
      <c r="B1191">
        <v>7500</v>
      </c>
      <c r="C1191" s="14">
        <f t="shared" si="37"/>
        <v>1</v>
      </c>
      <c r="D1191" s="14">
        <f t="shared" si="36"/>
        <v>0</v>
      </c>
      <c r="E1191" s="1">
        <v>189000</v>
      </c>
    </row>
    <row r="1192" spans="1:5" x14ac:dyDescent="0.2">
      <c r="A1192">
        <v>1191</v>
      </c>
      <c r="B1192">
        <v>32463</v>
      </c>
      <c r="C1192" s="14">
        <f t="shared" si="37"/>
        <v>0</v>
      </c>
      <c r="D1192" s="14">
        <f t="shared" si="36"/>
        <v>1</v>
      </c>
      <c r="E1192" s="1">
        <v>168000</v>
      </c>
    </row>
    <row r="1193" spans="1:5" x14ac:dyDescent="0.2">
      <c r="A1193">
        <v>1192</v>
      </c>
      <c r="B1193">
        <v>2645</v>
      </c>
      <c r="C1193" s="14">
        <f t="shared" si="37"/>
        <v>1</v>
      </c>
      <c r="D1193" s="14">
        <f t="shared" si="36"/>
        <v>0</v>
      </c>
      <c r="E1193" s="1">
        <v>174000</v>
      </c>
    </row>
    <row r="1194" spans="1:5" x14ac:dyDescent="0.2">
      <c r="A1194">
        <v>1193</v>
      </c>
      <c r="B1194">
        <v>9600</v>
      </c>
      <c r="C1194" s="14">
        <f t="shared" si="37"/>
        <v>1</v>
      </c>
      <c r="D1194" s="14">
        <f t="shared" si="36"/>
        <v>1</v>
      </c>
      <c r="E1194" s="1">
        <v>125000</v>
      </c>
    </row>
    <row r="1195" spans="1:5" x14ac:dyDescent="0.2">
      <c r="A1195">
        <v>1194</v>
      </c>
      <c r="B1195">
        <v>4500</v>
      </c>
      <c r="C1195" s="14">
        <f t="shared" si="37"/>
        <v>1</v>
      </c>
      <c r="D1195" s="14">
        <f t="shared" si="36"/>
        <v>0</v>
      </c>
      <c r="E1195" s="1">
        <v>165000</v>
      </c>
    </row>
    <row r="1196" spans="1:5" x14ac:dyDescent="0.2">
      <c r="A1196">
        <v>1195</v>
      </c>
      <c r="B1196">
        <v>9364</v>
      </c>
      <c r="C1196" s="14">
        <f t="shared" si="37"/>
        <v>1</v>
      </c>
      <c r="D1196" s="14">
        <f t="shared" si="36"/>
        <v>0</v>
      </c>
      <c r="E1196" s="1">
        <v>158000</v>
      </c>
    </row>
    <row r="1197" spans="1:5" x14ac:dyDescent="0.2">
      <c r="A1197">
        <v>1196</v>
      </c>
      <c r="B1197">
        <v>8029</v>
      </c>
      <c r="C1197" s="14">
        <f t="shared" si="37"/>
        <v>1</v>
      </c>
      <c r="D1197" s="14">
        <f t="shared" si="36"/>
        <v>0</v>
      </c>
      <c r="E1197" s="1">
        <v>176000</v>
      </c>
    </row>
    <row r="1198" spans="1:5" x14ac:dyDescent="0.2">
      <c r="A1198">
        <v>1197</v>
      </c>
      <c r="B1198">
        <v>14054</v>
      </c>
      <c r="C1198" s="14">
        <f t="shared" si="37"/>
        <v>0</v>
      </c>
      <c r="D1198" s="14">
        <f t="shared" si="36"/>
        <v>1</v>
      </c>
      <c r="E1198" s="1">
        <v>219210</v>
      </c>
    </row>
    <row r="1199" spans="1:5" x14ac:dyDescent="0.2">
      <c r="A1199">
        <v>1198</v>
      </c>
      <c r="B1199">
        <v>8850</v>
      </c>
      <c r="C1199" s="14">
        <f t="shared" si="37"/>
        <v>1</v>
      </c>
      <c r="D1199" s="14">
        <f t="shared" si="36"/>
        <v>0</v>
      </c>
      <c r="E1199" s="1">
        <v>144000</v>
      </c>
    </row>
    <row r="1200" spans="1:5" x14ac:dyDescent="0.2">
      <c r="A1200">
        <v>1199</v>
      </c>
      <c r="B1200">
        <v>9100</v>
      </c>
      <c r="C1200" s="14">
        <f t="shared" si="37"/>
        <v>1</v>
      </c>
      <c r="D1200" s="14">
        <f t="shared" si="36"/>
        <v>0</v>
      </c>
      <c r="E1200" s="1">
        <v>178000</v>
      </c>
    </row>
    <row r="1201" spans="1:5" x14ac:dyDescent="0.2">
      <c r="A1201">
        <v>1200</v>
      </c>
      <c r="B1201">
        <v>11235</v>
      </c>
      <c r="C1201" s="14">
        <f t="shared" si="37"/>
        <v>0</v>
      </c>
      <c r="D1201" s="14">
        <f t="shared" si="36"/>
        <v>1</v>
      </c>
      <c r="E1201" s="1">
        <v>148000</v>
      </c>
    </row>
    <row r="1202" spans="1:5" x14ac:dyDescent="0.2">
      <c r="A1202">
        <v>1201</v>
      </c>
      <c r="B1202">
        <v>9353</v>
      </c>
      <c r="C1202" s="14">
        <f t="shared" si="37"/>
        <v>1</v>
      </c>
      <c r="D1202" s="14">
        <f t="shared" si="36"/>
        <v>0</v>
      </c>
      <c r="E1202" s="1">
        <v>116050</v>
      </c>
    </row>
    <row r="1203" spans="1:5" x14ac:dyDescent="0.2">
      <c r="A1203">
        <v>1202</v>
      </c>
      <c r="B1203">
        <v>10400</v>
      </c>
      <c r="C1203" s="14">
        <f t="shared" si="37"/>
        <v>0</v>
      </c>
      <c r="D1203" s="14">
        <f t="shared" si="36"/>
        <v>1</v>
      </c>
      <c r="E1203" s="1">
        <v>197900</v>
      </c>
    </row>
    <row r="1204" spans="1:5" x14ac:dyDescent="0.2">
      <c r="A1204">
        <v>1203</v>
      </c>
      <c r="B1204">
        <v>6000</v>
      </c>
      <c r="C1204" s="14">
        <f t="shared" si="37"/>
        <v>1</v>
      </c>
      <c r="D1204" s="14">
        <f t="shared" si="36"/>
        <v>0</v>
      </c>
      <c r="E1204" s="1">
        <v>117000</v>
      </c>
    </row>
    <row r="1205" spans="1:5" x14ac:dyDescent="0.2">
      <c r="A1205">
        <v>1204</v>
      </c>
      <c r="B1205">
        <v>9750</v>
      </c>
      <c r="C1205" s="14">
        <f t="shared" si="37"/>
        <v>1</v>
      </c>
      <c r="D1205" s="14">
        <f t="shared" si="36"/>
        <v>1</v>
      </c>
      <c r="E1205" s="1">
        <v>213000</v>
      </c>
    </row>
    <row r="1206" spans="1:5" x14ac:dyDescent="0.2">
      <c r="A1206">
        <v>1205</v>
      </c>
      <c r="B1206">
        <v>10140</v>
      </c>
      <c r="C1206" s="14">
        <f t="shared" si="37"/>
        <v>1</v>
      </c>
      <c r="D1206" s="14">
        <f t="shared" si="36"/>
        <v>1</v>
      </c>
      <c r="E1206" s="1">
        <v>153500</v>
      </c>
    </row>
    <row r="1207" spans="1:5" x14ac:dyDescent="0.2">
      <c r="A1207">
        <v>1206</v>
      </c>
      <c r="B1207">
        <v>14684</v>
      </c>
      <c r="C1207" s="14">
        <f t="shared" si="37"/>
        <v>0</v>
      </c>
      <c r="D1207" s="14">
        <f t="shared" si="36"/>
        <v>1</v>
      </c>
      <c r="E1207" s="1">
        <v>271900</v>
      </c>
    </row>
    <row r="1208" spans="1:5" x14ac:dyDescent="0.2">
      <c r="A1208">
        <v>1207</v>
      </c>
      <c r="B1208">
        <v>8900</v>
      </c>
      <c r="C1208" s="14">
        <f t="shared" si="37"/>
        <v>1</v>
      </c>
      <c r="D1208" s="14">
        <f t="shared" si="36"/>
        <v>0</v>
      </c>
      <c r="E1208" s="1">
        <v>107000</v>
      </c>
    </row>
    <row r="1209" spans="1:5" x14ac:dyDescent="0.2">
      <c r="A1209">
        <v>1208</v>
      </c>
      <c r="B1209">
        <v>9135</v>
      </c>
      <c r="C1209" s="14">
        <f t="shared" si="37"/>
        <v>1</v>
      </c>
      <c r="D1209" s="14">
        <f t="shared" si="36"/>
        <v>0</v>
      </c>
      <c r="E1209" s="1">
        <v>200000</v>
      </c>
    </row>
    <row r="1210" spans="1:5" x14ac:dyDescent="0.2">
      <c r="A1210">
        <v>1209</v>
      </c>
      <c r="B1210">
        <v>7763</v>
      </c>
      <c r="C1210" s="14">
        <f t="shared" si="37"/>
        <v>1</v>
      </c>
      <c r="D1210" s="14">
        <f t="shared" si="36"/>
        <v>0</v>
      </c>
      <c r="E1210" s="1">
        <v>140000</v>
      </c>
    </row>
    <row r="1211" spans="1:5" x14ac:dyDescent="0.2">
      <c r="A1211">
        <v>1210</v>
      </c>
      <c r="B1211">
        <v>10182</v>
      </c>
      <c r="C1211" s="14">
        <f t="shared" si="37"/>
        <v>1</v>
      </c>
      <c r="D1211" s="14">
        <f t="shared" si="36"/>
        <v>1</v>
      </c>
      <c r="E1211" s="1">
        <v>290000</v>
      </c>
    </row>
    <row r="1212" spans="1:5" x14ac:dyDescent="0.2">
      <c r="A1212">
        <v>1211</v>
      </c>
      <c r="B1212">
        <v>11218</v>
      </c>
      <c r="C1212" s="14">
        <f t="shared" si="37"/>
        <v>0</v>
      </c>
      <c r="D1212" s="14">
        <f t="shared" si="36"/>
        <v>1</v>
      </c>
      <c r="E1212" s="1">
        <v>189000</v>
      </c>
    </row>
    <row r="1213" spans="1:5" x14ac:dyDescent="0.2">
      <c r="A1213">
        <v>1212</v>
      </c>
      <c r="B1213">
        <v>12134</v>
      </c>
      <c r="C1213" s="14">
        <f t="shared" si="37"/>
        <v>0</v>
      </c>
      <c r="D1213" s="14">
        <f t="shared" si="36"/>
        <v>1</v>
      </c>
      <c r="E1213" s="1">
        <v>164000</v>
      </c>
    </row>
    <row r="1214" spans="1:5" x14ac:dyDescent="0.2">
      <c r="A1214">
        <v>1213</v>
      </c>
      <c r="B1214">
        <v>9340</v>
      </c>
      <c r="C1214" s="14">
        <f t="shared" si="37"/>
        <v>1</v>
      </c>
      <c r="D1214" s="14">
        <f t="shared" si="36"/>
        <v>0</v>
      </c>
      <c r="E1214" s="1">
        <v>113000</v>
      </c>
    </row>
    <row r="1215" spans="1:5" x14ac:dyDescent="0.2">
      <c r="A1215">
        <v>1214</v>
      </c>
      <c r="B1215">
        <v>10246</v>
      </c>
      <c r="C1215" s="14">
        <f t="shared" si="37"/>
        <v>1</v>
      </c>
      <c r="D1215" s="14">
        <f t="shared" si="36"/>
        <v>1</v>
      </c>
      <c r="E1215" s="1">
        <v>145000</v>
      </c>
    </row>
    <row r="1216" spans="1:5" x14ac:dyDescent="0.2">
      <c r="A1216">
        <v>1215</v>
      </c>
      <c r="B1216">
        <v>10205</v>
      </c>
      <c r="C1216" s="14">
        <f t="shared" si="37"/>
        <v>1</v>
      </c>
      <c r="D1216" s="14">
        <f t="shared" si="36"/>
        <v>1</v>
      </c>
      <c r="E1216" s="1">
        <v>134500</v>
      </c>
    </row>
    <row r="1217" spans="1:5" x14ac:dyDescent="0.2">
      <c r="A1217">
        <v>1216</v>
      </c>
      <c r="B1217">
        <v>7094</v>
      </c>
      <c r="C1217" s="14">
        <f t="shared" si="37"/>
        <v>1</v>
      </c>
      <c r="D1217" s="14">
        <f t="shared" si="36"/>
        <v>0</v>
      </c>
      <c r="E1217" s="1">
        <v>125000</v>
      </c>
    </row>
    <row r="1218" spans="1:5" x14ac:dyDescent="0.2">
      <c r="A1218">
        <v>1217</v>
      </c>
      <c r="B1218">
        <v>8930</v>
      </c>
      <c r="C1218" s="14">
        <f t="shared" si="37"/>
        <v>1</v>
      </c>
      <c r="D1218" s="14">
        <f t="shared" ref="D1218:D1281" si="38">IF(B1218&gt;MEDIAN(B1218:B2677),1,0)</f>
        <v>0</v>
      </c>
      <c r="E1218" s="1">
        <v>112000</v>
      </c>
    </row>
    <row r="1219" spans="1:5" x14ac:dyDescent="0.2">
      <c r="A1219">
        <v>1218</v>
      </c>
      <c r="B1219">
        <v>8640</v>
      </c>
      <c r="C1219" s="14">
        <f t="shared" ref="C1219:C1282" si="39">IF(B1219&lt;AVERAGE(B1219:B2678),1,0)</f>
        <v>1</v>
      </c>
      <c r="D1219" s="14">
        <f t="shared" si="38"/>
        <v>0</v>
      </c>
      <c r="E1219" s="1">
        <v>229456</v>
      </c>
    </row>
    <row r="1220" spans="1:5" x14ac:dyDescent="0.2">
      <c r="A1220">
        <v>1219</v>
      </c>
      <c r="B1220">
        <v>6240</v>
      </c>
      <c r="C1220" s="14">
        <f t="shared" si="39"/>
        <v>1</v>
      </c>
      <c r="D1220" s="14">
        <f t="shared" si="38"/>
        <v>0</v>
      </c>
      <c r="E1220" s="1">
        <v>80500</v>
      </c>
    </row>
    <row r="1221" spans="1:5" x14ac:dyDescent="0.2">
      <c r="A1221">
        <v>1220</v>
      </c>
      <c r="B1221">
        <v>1680</v>
      </c>
      <c r="C1221" s="14">
        <f t="shared" si="39"/>
        <v>1</v>
      </c>
      <c r="D1221" s="14">
        <f t="shared" si="38"/>
        <v>0</v>
      </c>
      <c r="E1221" s="1">
        <v>91500</v>
      </c>
    </row>
    <row r="1222" spans="1:5" x14ac:dyDescent="0.2">
      <c r="A1222">
        <v>1221</v>
      </c>
      <c r="B1222">
        <v>7800</v>
      </c>
      <c r="C1222" s="14">
        <f t="shared" si="39"/>
        <v>1</v>
      </c>
      <c r="D1222" s="14">
        <f t="shared" si="38"/>
        <v>0</v>
      </c>
      <c r="E1222" s="1">
        <v>115000</v>
      </c>
    </row>
    <row r="1223" spans="1:5" x14ac:dyDescent="0.2">
      <c r="A1223">
        <v>1222</v>
      </c>
      <c r="B1223">
        <v>8250</v>
      </c>
      <c r="C1223" s="14">
        <f t="shared" si="39"/>
        <v>1</v>
      </c>
      <c r="D1223" s="14">
        <f t="shared" si="38"/>
        <v>0</v>
      </c>
      <c r="E1223" s="1">
        <v>134000</v>
      </c>
    </row>
    <row r="1224" spans="1:5" x14ac:dyDescent="0.2">
      <c r="A1224">
        <v>1223</v>
      </c>
      <c r="B1224">
        <v>10496</v>
      </c>
      <c r="C1224" s="14">
        <f t="shared" si="39"/>
        <v>0</v>
      </c>
      <c r="D1224" s="14">
        <f t="shared" si="38"/>
        <v>1</v>
      </c>
      <c r="E1224" s="1">
        <v>143000</v>
      </c>
    </row>
    <row r="1225" spans="1:5" x14ac:dyDescent="0.2">
      <c r="A1225">
        <v>1224</v>
      </c>
      <c r="B1225">
        <v>10680</v>
      </c>
      <c r="C1225" s="14">
        <f t="shared" si="39"/>
        <v>0</v>
      </c>
      <c r="D1225" s="14">
        <f t="shared" si="38"/>
        <v>1</v>
      </c>
      <c r="E1225" s="1">
        <v>137900</v>
      </c>
    </row>
    <row r="1226" spans="1:5" x14ac:dyDescent="0.2">
      <c r="A1226">
        <v>1225</v>
      </c>
      <c r="B1226">
        <v>15384</v>
      </c>
      <c r="C1226" s="14">
        <f t="shared" si="39"/>
        <v>0</v>
      </c>
      <c r="D1226" s="14">
        <f t="shared" si="38"/>
        <v>1</v>
      </c>
      <c r="E1226" s="1">
        <v>184000</v>
      </c>
    </row>
    <row r="1227" spans="1:5" x14ac:dyDescent="0.2">
      <c r="A1227">
        <v>1226</v>
      </c>
      <c r="B1227">
        <v>10482</v>
      </c>
      <c r="C1227" s="14">
        <f t="shared" si="39"/>
        <v>0</v>
      </c>
      <c r="D1227" s="14">
        <f t="shared" si="38"/>
        <v>1</v>
      </c>
      <c r="E1227" s="1">
        <v>145000</v>
      </c>
    </row>
    <row r="1228" spans="1:5" x14ac:dyDescent="0.2">
      <c r="A1228">
        <v>1227</v>
      </c>
      <c r="B1228">
        <v>14598</v>
      </c>
      <c r="C1228" s="14">
        <f t="shared" si="39"/>
        <v>0</v>
      </c>
      <c r="D1228" s="14">
        <f t="shared" si="38"/>
        <v>1</v>
      </c>
      <c r="E1228" s="1">
        <v>214000</v>
      </c>
    </row>
    <row r="1229" spans="1:5" x14ac:dyDescent="0.2">
      <c r="A1229">
        <v>1228</v>
      </c>
      <c r="B1229">
        <v>8872</v>
      </c>
      <c r="C1229" s="14">
        <f t="shared" si="39"/>
        <v>1</v>
      </c>
      <c r="D1229" s="14">
        <f t="shared" si="38"/>
        <v>0</v>
      </c>
      <c r="E1229" s="1">
        <v>147000</v>
      </c>
    </row>
    <row r="1230" spans="1:5" x14ac:dyDescent="0.2">
      <c r="A1230">
        <v>1229</v>
      </c>
      <c r="B1230">
        <v>8769</v>
      </c>
      <c r="C1230" s="14">
        <f t="shared" si="39"/>
        <v>1</v>
      </c>
      <c r="D1230" s="14">
        <f t="shared" si="38"/>
        <v>0</v>
      </c>
      <c r="E1230" s="1">
        <v>367294</v>
      </c>
    </row>
    <row r="1231" spans="1:5" x14ac:dyDescent="0.2">
      <c r="A1231">
        <v>1230</v>
      </c>
      <c r="B1231">
        <v>7910</v>
      </c>
      <c r="C1231" s="14">
        <f t="shared" si="39"/>
        <v>1</v>
      </c>
      <c r="D1231" s="14">
        <f t="shared" si="38"/>
        <v>0</v>
      </c>
      <c r="E1231" s="1">
        <v>127000</v>
      </c>
    </row>
    <row r="1232" spans="1:5" x14ac:dyDescent="0.2">
      <c r="A1232">
        <v>1231</v>
      </c>
      <c r="B1232">
        <v>18890</v>
      </c>
      <c r="C1232" s="14">
        <f t="shared" si="39"/>
        <v>0</v>
      </c>
      <c r="D1232" s="14">
        <f t="shared" si="38"/>
        <v>1</v>
      </c>
      <c r="E1232" s="1">
        <v>190000</v>
      </c>
    </row>
    <row r="1233" spans="1:5" x14ac:dyDescent="0.2">
      <c r="A1233">
        <v>1232</v>
      </c>
      <c r="B1233">
        <v>7728</v>
      </c>
      <c r="C1233" s="14">
        <f t="shared" si="39"/>
        <v>1</v>
      </c>
      <c r="D1233" s="14">
        <f t="shared" si="38"/>
        <v>0</v>
      </c>
      <c r="E1233" s="1">
        <v>132500</v>
      </c>
    </row>
    <row r="1234" spans="1:5" x14ac:dyDescent="0.2">
      <c r="A1234">
        <v>1233</v>
      </c>
      <c r="B1234">
        <v>9842</v>
      </c>
      <c r="C1234" s="14">
        <f t="shared" si="39"/>
        <v>1</v>
      </c>
      <c r="D1234" s="14">
        <f t="shared" si="38"/>
        <v>1</v>
      </c>
      <c r="E1234" s="1">
        <v>101800</v>
      </c>
    </row>
    <row r="1235" spans="1:5" x14ac:dyDescent="0.2">
      <c r="A1235">
        <v>1234</v>
      </c>
      <c r="B1235">
        <v>12160</v>
      </c>
      <c r="C1235" s="14">
        <f t="shared" si="39"/>
        <v>0</v>
      </c>
      <c r="D1235" s="14">
        <f t="shared" si="38"/>
        <v>1</v>
      </c>
      <c r="E1235" s="1">
        <v>142000</v>
      </c>
    </row>
    <row r="1236" spans="1:5" x14ac:dyDescent="0.2">
      <c r="A1236">
        <v>1235</v>
      </c>
      <c r="B1236">
        <v>8525</v>
      </c>
      <c r="C1236" s="14">
        <f t="shared" si="39"/>
        <v>1</v>
      </c>
      <c r="D1236" s="14">
        <f t="shared" si="38"/>
        <v>0</v>
      </c>
      <c r="E1236" s="1">
        <v>130000</v>
      </c>
    </row>
    <row r="1237" spans="1:5" x14ac:dyDescent="0.2">
      <c r="A1237">
        <v>1236</v>
      </c>
      <c r="B1237">
        <v>13132</v>
      </c>
      <c r="C1237" s="14">
        <f t="shared" si="39"/>
        <v>0</v>
      </c>
      <c r="D1237" s="14">
        <f t="shared" si="38"/>
        <v>1</v>
      </c>
      <c r="E1237" s="1">
        <v>138887</v>
      </c>
    </row>
    <row r="1238" spans="1:5" x14ac:dyDescent="0.2">
      <c r="A1238">
        <v>1237</v>
      </c>
      <c r="B1238">
        <v>2628</v>
      </c>
      <c r="C1238" s="14">
        <f t="shared" si="39"/>
        <v>1</v>
      </c>
      <c r="D1238" s="14">
        <f t="shared" si="38"/>
        <v>0</v>
      </c>
      <c r="E1238" s="1">
        <v>175500</v>
      </c>
    </row>
    <row r="1239" spans="1:5" x14ac:dyDescent="0.2">
      <c r="A1239">
        <v>1238</v>
      </c>
      <c r="B1239">
        <v>12393</v>
      </c>
      <c r="C1239" s="14">
        <f t="shared" si="39"/>
        <v>0</v>
      </c>
      <c r="D1239" s="14">
        <f t="shared" si="38"/>
        <v>1</v>
      </c>
      <c r="E1239" s="1">
        <v>195000</v>
      </c>
    </row>
    <row r="1240" spans="1:5" x14ac:dyDescent="0.2">
      <c r="A1240">
        <v>1239</v>
      </c>
      <c r="B1240">
        <v>13072</v>
      </c>
      <c r="C1240" s="14">
        <f t="shared" si="39"/>
        <v>0</v>
      </c>
      <c r="D1240" s="14">
        <f t="shared" si="38"/>
        <v>1</v>
      </c>
      <c r="E1240" s="1">
        <v>142500</v>
      </c>
    </row>
    <row r="1241" spans="1:5" x14ac:dyDescent="0.2">
      <c r="A1241">
        <v>1240</v>
      </c>
      <c r="B1241">
        <v>9037</v>
      </c>
      <c r="C1241" s="14">
        <f t="shared" si="39"/>
        <v>1</v>
      </c>
      <c r="D1241" s="14">
        <f t="shared" si="38"/>
        <v>0</v>
      </c>
      <c r="E1241" s="1">
        <v>265900</v>
      </c>
    </row>
    <row r="1242" spans="1:5" x14ac:dyDescent="0.2">
      <c r="A1242">
        <v>1241</v>
      </c>
      <c r="B1242">
        <v>8158</v>
      </c>
      <c r="C1242" s="14">
        <f t="shared" si="39"/>
        <v>1</v>
      </c>
      <c r="D1242" s="14">
        <f t="shared" si="38"/>
        <v>0</v>
      </c>
      <c r="E1242" s="1">
        <v>224900</v>
      </c>
    </row>
    <row r="1243" spans="1:5" x14ac:dyDescent="0.2">
      <c r="A1243">
        <v>1242</v>
      </c>
      <c r="B1243">
        <v>9849</v>
      </c>
      <c r="C1243" s="14">
        <f t="shared" si="39"/>
        <v>1</v>
      </c>
      <c r="D1243" s="14">
        <f t="shared" si="38"/>
        <v>1</v>
      </c>
      <c r="E1243" s="1">
        <v>248328</v>
      </c>
    </row>
    <row r="1244" spans="1:5" x14ac:dyDescent="0.2">
      <c r="A1244">
        <v>1243</v>
      </c>
      <c r="B1244">
        <v>10625</v>
      </c>
      <c r="C1244" s="14">
        <f t="shared" si="39"/>
        <v>0</v>
      </c>
      <c r="D1244" s="14">
        <f t="shared" si="38"/>
        <v>1</v>
      </c>
      <c r="E1244" s="1">
        <v>170000</v>
      </c>
    </row>
    <row r="1245" spans="1:5" x14ac:dyDescent="0.2">
      <c r="A1245">
        <v>1244</v>
      </c>
      <c r="B1245">
        <v>13891</v>
      </c>
      <c r="C1245" s="14">
        <f t="shared" si="39"/>
        <v>0</v>
      </c>
      <c r="D1245" s="14">
        <f t="shared" si="38"/>
        <v>1</v>
      </c>
      <c r="E1245" s="1">
        <v>465000</v>
      </c>
    </row>
    <row r="1246" spans="1:5" x14ac:dyDescent="0.2">
      <c r="A1246">
        <v>1245</v>
      </c>
      <c r="B1246">
        <v>11435</v>
      </c>
      <c r="C1246" s="14">
        <f t="shared" si="39"/>
        <v>0</v>
      </c>
      <c r="D1246" s="14">
        <f t="shared" si="38"/>
        <v>1</v>
      </c>
      <c r="E1246" s="1">
        <v>230000</v>
      </c>
    </row>
    <row r="1247" spans="1:5" x14ac:dyDescent="0.2">
      <c r="A1247">
        <v>1246</v>
      </c>
      <c r="B1247">
        <v>12090</v>
      </c>
      <c r="C1247" s="14">
        <f t="shared" si="39"/>
        <v>0</v>
      </c>
      <c r="D1247" s="14">
        <f t="shared" si="38"/>
        <v>1</v>
      </c>
      <c r="E1247" s="1">
        <v>178000</v>
      </c>
    </row>
    <row r="1248" spans="1:5" x14ac:dyDescent="0.2">
      <c r="A1248">
        <v>1247</v>
      </c>
      <c r="B1248">
        <v>8125</v>
      </c>
      <c r="C1248" s="14">
        <f t="shared" si="39"/>
        <v>1</v>
      </c>
      <c r="D1248" s="14">
        <f t="shared" si="38"/>
        <v>0</v>
      </c>
      <c r="E1248" s="1">
        <v>186500</v>
      </c>
    </row>
    <row r="1249" spans="1:5" x14ac:dyDescent="0.2">
      <c r="A1249">
        <v>1248</v>
      </c>
      <c r="B1249">
        <v>12328</v>
      </c>
      <c r="C1249" s="14">
        <f t="shared" si="39"/>
        <v>0</v>
      </c>
      <c r="D1249" s="14">
        <f t="shared" si="38"/>
        <v>1</v>
      </c>
      <c r="E1249" s="1">
        <v>169900</v>
      </c>
    </row>
    <row r="1250" spans="1:5" x14ac:dyDescent="0.2">
      <c r="A1250">
        <v>1249</v>
      </c>
      <c r="B1250">
        <v>9600</v>
      </c>
      <c r="C1250" s="14">
        <f t="shared" si="39"/>
        <v>1</v>
      </c>
      <c r="D1250" s="14">
        <f t="shared" si="38"/>
        <v>1</v>
      </c>
      <c r="E1250" s="1">
        <v>129500</v>
      </c>
    </row>
    <row r="1251" spans="1:5" x14ac:dyDescent="0.2">
      <c r="A1251">
        <v>1250</v>
      </c>
      <c r="B1251">
        <v>7200</v>
      </c>
      <c r="C1251" s="14">
        <f t="shared" si="39"/>
        <v>1</v>
      </c>
      <c r="D1251" s="14">
        <f t="shared" si="38"/>
        <v>0</v>
      </c>
      <c r="E1251" s="1">
        <v>119000</v>
      </c>
    </row>
    <row r="1252" spans="1:5" x14ac:dyDescent="0.2">
      <c r="A1252">
        <v>1251</v>
      </c>
      <c r="B1252">
        <v>11160</v>
      </c>
      <c r="C1252" s="14">
        <f t="shared" si="39"/>
        <v>0</v>
      </c>
      <c r="D1252" s="14">
        <f t="shared" si="38"/>
        <v>1</v>
      </c>
      <c r="E1252" s="1">
        <v>244000</v>
      </c>
    </row>
    <row r="1253" spans="1:5" x14ac:dyDescent="0.2">
      <c r="A1253">
        <v>1252</v>
      </c>
      <c r="B1253">
        <v>3136</v>
      </c>
      <c r="C1253" s="14">
        <f t="shared" si="39"/>
        <v>1</v>
      </c>
      <c r="D1253" s="14">
        <f t="shared" si="38"/>
        <v>0</v>
      </c>
      <c r="E1253" s="1">
        <v>171750</v>
      </c>
    </row>
    <row r="1254" spans="1:5" x14ac:dyDescent="0.2">
      <c r="A1254">
        <v>1253</v>
      </c>
      <c r="B1254">
        <v>9858</v>
      </c>
      <c r="C1254" s="14">
        <f t="shared" si="39"/>
        <v>1</v>
      </c>
      <c r="D1254" s="14">
        <f t="shared" si="38"/>
        <v>1</v>
      </c>
      <c r="E1254" s="1">
        <v>130000</v>
      </c>
    </row>
    <row r="1255" spans="1:5" x14ac:dyDescent="0.2">
      <c r="A1255">
        <v>1254</v>
      </c>
      <c r="B1255">
        <v>17542</v>
      </c>
      <c r="C1255" s="14">
        <f t="shared" si="39"/>
        <v>0</v>
      </c>
      <c r="D1255" s="14">
        <f t="shared" si="38"/>
        <v>1</v>
      </c>
      <c r="E1255" s="1">
        <v>294000</v>
      </c>
    </row>
    <row r="1256" spans="1:5" x14ac:dyDescent="0.2">
      <c r="A1256">
        <v>1255</v>
      </c>
      <c r="B1256">
        <v>6931</v>
      </c>
      <c r="C1256" s="14">
        <f t="shared" si="39"/>
        <v>1</v>
      </c>
      <c r="D1256" s="14">
        <f t="shared" si="38"/>
        <v>0</v>
      </c>
      <c r="E1256" s="1">
        <v>165400</v>
      </c>
    </row>
    <row r="1257" spans="1:5" x14ac:dyDescent="0.2">
      <c r="A1257">
        <v>1256</v>
      </c>
      <c r="B1257">
        <v>6240</v>
      </c>
      <c r="C1257" s="14">
        <f t="shared" si="39"/>
        <v>1</v>
      </c>
      <c r="D1257" s="14">
        <f t="shared" si="38"/>
        <v>0</v>
      </c>
      <c r="E1257" s="1">
        <v>127500</v>
      </c>
    </row>
    <row r="1258" spans="1:5" x14ac:dyDescent="0.2">
      <c r="A1258">
        <v>1257</v>
      </c>
      <c r="B1258">
        <v>14303</v>
      </c>
      <c r="C1258" s="14">
        <f t="shared" si="39"/>
        <v>0</v>
      </c>
      <c r="D1258" s="14">
        <f t="shared" si="38"/>
        <v>1</v>
      </c>
      <c r="E1258" s="1">
        <v>301500</v>
      </c>
    </row>
    <row r="1259" spans="1:5" x14ac:dyDescent="0.2">
      <c r="A1259">
        <v>1258</v>
      </c>
      <c r="B1259">
        <v>4060</v>
      </c>
      <c r="C1259" s="14">
        <f t="shared" si="39"/>
        <v>1</v>
      </c>
      <c r="D1259" s="14">
        <f t="shared" si="38"/>
        <v>0</v>
      </c>
      <c r="E1259" s="1">
        <v>99900</v>
      </c>
    </row>
    <row r="1260" spans="1:5" x14ac:dyDescent="0.2">
      <c r="A1260">
        <v>1259</v>
      </c>
      <c r="B1260">
        <v>9587</v>
      </c>
      <c r="C1260" s="14">
        <f t="shared" si="39"/>
        <v>1</v>
      </c>
      <c r="D1260" s="14">
        <f t="shared" si="38"/>
        <v>1</v>
      </c>
      <c r="E1260" s="1">
        <v>190000</v>
      </c>
    </row>
    <row r="1261" spans="1:5" x14ac:dyDescent="0.2">
      <c r="A1261">
        <v>1260</v>
      </c>
      <c r="B1261">
        <v>9750</v>
      </c>
      <c r="C1261" s="14">
        <f t="shared" si="39"/>
        <v>1</v>
      </c>
      <c r="D1261" s="14">
        <f t="shared" si="38"/>
        <v>1</v>
      </c>
      <c r="E1261" s="1">
        <v>151000</v>
      </c>
    </row>
    <row r="1262" spans="1:5" x14ac:dyDescent="0.2">
      <c r="A1262">
        <v>1261</v>
      </c>
      <c r="B1262">
        <v>24682</v>
      </c>
      <c r="C1262" s="14">
        <f t="shared" si="39"/>
        <v>0</v>
      </c>
      <c r="D1262" s="14">
        <f t="shared" si="38"/>
        <v>1</v>
      </c>
      <c r="E1262" s="1">
        <v>181000</v>
      </c>
    </row>
    <row r="1263" spans="1:5" x14ac:dyDescent="0.2">
      <c r="A1263">
        <v>1262</v>
      </c>
      <c r="B1263">
        <v>9600</v>
      </c>
      <c r="C1263" s="14">
        <f t="shared" si="39"/>
        <v>1</v>
      </c>
      <c r="D1263" s="14">
        <f t="shared" si="38"/>
        <v>1</v>
      </c>
      <c r="E1263" s="1">
        <v>128900</v>
      </c>
    </row>
    <row r="1264" spans="1:5" x14ac:dyDescent="0.2">
      <c r="A1264">
        <v>1263</v>
      </c>
      <c r="B1264">
        <v>11250</v>
      </c>
      <c r="C1264" s="14">
        <f t="shared" si="39"/>
        <v>0</v>
      </c>
      <c r="D1264" s="14">
        <f t="shared" si="38"/>
        <v>1</v>
      </c>
      <c r="E1264" s="1">
        <v>161500</v>
      </c>
    </row>
    <row r="1265" spans="1:5" x14ac:dyDescent="0.2">
      <c r="A1265">
        <v>1264</v>
      </c>
      <c r="B1265">
        <v>13515</v>
      </c>
      <c r="C1265" s="14">
        <f t="shared" si="39"/>
        <v>0</v>
      </c>
      <c r="D1265" s="14">
        <f t="shared" si="38"/>
        <v>1</v>
      </c>
      <c r="E1265" s="1">
        <v>180500</v>
      </c>
    </row>
    <row r="1266" spans="1:5" x14ac:dyDescent="0.2">
      <c r="A1266">
        <v>1265</v>
      </c>
      <c r="B1266">
        <v>4060</v>
      </c>
      <c r="C1266" s="14">
        <f t="shared" si="39"/>
        <v>1</v>
      </c>
      <c r="D1266" s="14">
        <f t="shared" si="38"/>
        <v>0</v>
      </c>
      <c r="E1266" s="1">
        <v>181000</v>
      </c>
    </row>
    <row r="1267" spans="1:5" x14ac:dyDescent="0.2">
      <c r="A1267">
        <v>1266</v>
      </c>
      <c r="B1267">
        <v>3735</v>
      </c>
      <c r="C1267" s="14">
        <f t="shared" si="39"/>
        <v>1</v>
      </c>
      <c r="D1267" s="14">
        <f t="shared" si="38"/>
        <v>0</v>
      </c>
      <c r="E1267" s="1">
        <v>183900</v>
      </c>
    </row>
    <row r="1268" spans="1:5" x14ac:dyDescent="0.2">
      <c r="A1268">
        <v>1267</v>
      </c>
      <c r="B1268">
        <v>10120</v>
      </c>
      <c r="C1268" s="14">
        <f t="shared" si="39"/>
        <v>1</v>
      </c>
      <c r="D1268" s="14">
        <f t="shared" si="38"/>
        <v>1</v>
      </c>
      <c r="E1268" s="1">
        <v>122000</v>
      </c>
    </row>
    <row r="1269" spans="1:5" x14ac:dyDescent="0.2">
      <c r="A1269">
        <v>1268</v>
      </c>
      <c r="B1269">
        <v>13214</v>
      </c>
      <c r="C1269" s="14">
        <f t="shared" si="39"/>
        <v>0</v>
      </c>
      <c r="D1269" s="14">
        <f t="shared" si="38"/>
        <v>1</v>
      </c>
      <c r="E1269" s="1">
        <v>378500</v>
      </c>
    </row>
    <row r="1270" spans="1:5" x14ac:dyDescent="0.2">
      <c r="A1270">
        <v>1269</v>
      </c>
      <c r="B1270">
        <v>14100</v>
      </c>
      <c r="C1270" s="14">
        <f t="shared" si="39"/>
        <v>0</v>
      </c>
      <c r="D1270" s="14">
        <f t="shared" si="38"/>
        <v>1</v>
      </c>
      <c r="E1270" s="1">
        <v>381000</v>
      </c>
    </row>
    <row r="1271" spans="1:5" x14ac:dyDescent="0.2">
      <c r="A1271">
        <v>1270</v>
      </c>
      <c r="B1271">
        <v>11344</v>
      </c>
      <c r="C1271" s="14">
        <f t="shared" si="39"/>
        <v>0</v>
      </c>
      <c r="D1271" s="14">
        <f t="shared" si="38"/>
        <v>1</v>
      </c>
      <c r="E1271" s="1">
        <v>144000</v>
      </c>
    </row>
    <row r="1272" spans="1:5" x14ac:dyDescent="0.2">
      <c r="A1272">
        <v>1271</v>
      </c>
      <c r="B1272">
        <v>23595</v>
      </c>
      <c r="C1272" s="14">
        <f t="shared" si="39"/>
        <v>0</v>
      </c>
      <c r="D1272" s="14">
        <f t="shared" si="38"/>
        <v>1</v>
      </c>
      <c r="E1272" s="1">
        <v>260000</v>
      </c>
    </row>
    <row r="1273" spans="1:5" x14ac:dyDescent="0.2">
      <c r="A1273">
        <v>1272</v>
      </c>
      <c r="B1273">
        <v>9156</v>
      </c>
      <c r="C1273" s="14">
        <f t="shared" si="39"/>
        <v>1</v>
      </c>
      <c r="D1273" s="14">
        <f t="shared" si="38"/>
        <v>0</v>
      </c>
      <c r="E1273" s="1">
        <v>185750</v>
      </c>
    </row>
    <row r="1274" spans="1:5" x14ac:dyDescent="0.2">
      <c r="A1274">
        <v>1273</v>
      </c>
      <c r="B1274">
        <v>13526</v>
      </c>
      <c r="C1274" s="14">
        <f t="shared" si="39"/>
        <v>0</v>
      </c>
      <c r="D1274" s="14">
        <f t="shared" si="38"/>
        <v>1</v>
      </c>
      <c r="E1274" s="1">
        <v>137000</v>
      </c>
    </row>
    <row r="1275" spans="1:5" x14ac:dyDescent="0.2">
      <c r="A1275">
        <v>1274</v>
      </c>
      <c r="B1275">
        <v>11512</v>
      </c>
      <c r="C1275" s="14">
        <f t="shared" si="39"/>
        <v>0</v>
      </c>
      <c r="D1275" s="14">
        <f t="shared" si="38"/>
        <v>1</v>
      </c>
      <c r="E1275" s="1">
        <v>177000</v>
      </c>
    </row>
    <row r="1276" spans="1:5" x14ac:dyDescent="0.2">
      <c r="A1276">
        <v>1275</v>
      </c>
      <c r="B1276">
        <v>5362</v>
      </c>
      <c r="C1276" s="14">
        <f t="shared" si="39"/>
        <v>1</v>
      </c>
      <c r="D1276" s="14">
        <f t="shared" si="38"/>
        <v>0</v>
      </c>
      <c r="E1276" s="1">
        <v>139000</v>
      </c>
    </row>
    <row r="1277" spans="1:5" x14ac:dyDescent="0.2">
      <c r="A1277">
        <v>1276</v>
      </c>
      <c r="B1277">
        <v>11345</v>
      </c>
      <c r="C1277" s="14">
        <f t="shared" si="39"/>
        <v>0</v>
      </c>
      <c r="D1277" s="14">
        <f t="shared" si="38"/>
        <v>1</v>
      </c>
      <c r="E1277" s="1">
        <v>137000</v>
      </c>
    </row>
    <row r="1278" spans="1:5" x14ac:dyDescent="0.2">
      <c r="A1278">
        <v>1277</v>
      </c>
      <c r="B1278">
        <v>12936</v>
      </c>
      <c r="C1278" s="14">
        <f t="shared" si="39"/>
        <v>0</v>
      </c>
      <c r="D1278" s="14">
        <f t="shared" si="38"/>
        <v>1</v>
      </c>
      <c r="E1278" s="1">
        <v>162000</v>
      </c>
    </row>
    <row r="1279" spans="1:5" x14ac:dyDescent="0.2">
      <c r="A1279">
        <v>1278</v>
      </c>
      <c r="B1279">
        <v>17871</v>
      </c>
      <c r="C1279" s="14">
        <f t="shared" si="39"/>
        <v>0</v>
      </c>
      <c r="D1279" s="14">
        <f t="shared" si="38"/>
        <v>1</v>
      </c>
      <c r="E1279" s="1">
        <v>197900</v>
      </c>
    </row>
    <row r="1280" spans="1:5" x14ac:dyDescent="0.2">
      <c r="A1280">
        <v>1279</v>
      </c>
      <c r="B1280">
        <v>9473</v>
      </c>
      <c r="C1280" s="14">
        <f t="shared" si="39"/>
        <v>1</v>
      </c>
      <c r="D1280" s="14">
        <f t="shared" si="38"/>
        <v>1</v>
      </c>
      <c r="E1280" s="1">
        <v>237000</v>
      </c>
    </row>
    <row r="1281" spans="1:5" x14ac:dyDescent="0.2">
      <c r="A1281">
        <v>1280</v>
      </c>
      <c r="B1281">
        <v>7500</v>
      </c>
      <c r="C1281" s="14">
        <f t="shared" si="39"/>
        <v>1</v>
      </c>
      <c r="D1281" s="14">
        <f t="shared" si="38"/>
        <v>0</v>
      </c>
      <c r="E1281" s="1">
        <v>68400</v>
      </c>
    </row>
    <row r="1282" spans="1:5" x14ac:dyDescent="0.2">
      <c r="A1282">
        <v>1281</v>
      </c>
      <c r="B1282">
        <v>9808</v>
      </c>
      <c r="C1282" s="14">
        <f t="shared" si="39"/>
        <v>1</v>
      </c>
      <c r="D1282" s="14">
        <f t="shared" ref="D1282:D1345" si="40">IF(B1282&gt;MEDIAN(B1282:B2741),1,0)</f>
        <v>1</v>
      </c>
      <c r="E1282" s="1">
        <v>227000</v>
      </c>
    </row>
    <row r="1283" spans="1:5" x14ac:dyDescent="0.2">
      <c r="A1283">
        <v>1282</v>
      </c>
      <c r="B1283">
        <v>8049</v>
      </c>
      <c r="C1283" s="14">
        <f t="shared" ref="C1283:C1346" si="41">IF(B1283&lt;AVERAGE(B1283:B2742),1,0)</f>
        <v>1</v>
      </c>
      <c r="D1283" s="14">
        <f t="shared" si="40"/>
        <v>0</v>
      </c>
      <c r="E1283" s="1">
        <v>180000</v>
      </c>
    </row>
    <row r="1284" spans="1:5" x14ac:dyDescent="0.2">
      <c r="A1284">
        <v>1283</v>
      </c>
      <c r="B1284">
        <v>8800</v>
      </c>
      <c r="C1284" s="14">
        <f t="shared" si="41"/>
        <v>1</v>
      </c>
      <c r="D1284" s="14">
        <f t="shared" si="40"/>
        <v>0</v>
      </c>
      <c r="E1284" s="1">
        <v>150500</v>
      </c>
    </row>
    <row r="1285" spans="1:5" x14ac:dyDescent="0.2">
      <c r="A1285">
        <v>1284</v>
      </c>
      <c r="B1285">
        <v>9400</v>
      </c>
      <c r="C1285" s="14">
        <f t="shared" si="41"/>
        <v>1</v>
      </c>
      <c r="D1285" s="14">
        <f t="shared" si="40"/>
        <v>0</v>
      </c>
      <c r="E1285" s="1">
        <v>139000</v>
      </c>
    </row>
    <row r="1286" spans="1:5" x14ac:dyDescent="0.2">
      <c r="A1286">
        <v>1285</v>
      </c>
      <c r="B1286">
        <v>9638</v>
      </c>
      <c r="C1286" s="14">
        <f t="shared" si="41"/>
        <v>1</v>
      </c>
      <c r="D1286" s="14">
        <f t="shared" si="40"/>
        <v>1</v>
      </c>
      <c r="E1286" s="1">
        <v>169000</v>
      </c>
    </row>
    <row r="1287" spans="1:5" x14ac:dyDescent="0.2">
      <c r="A1287">
        <v>1286</v>
      </c>
      <c r="B1287">
        <v>6000</v>
      </c>
      <c r="C1287" s="14">
        <f t="shared" si="41"/>
        <v>1</v>
      </c>
      <c r="D1287" s="14">
        <f t="shared" si="40"/>
        <v>0</v>
      </c>
      <c r="E1287" s="1">
        <v>132500</v>
      </c>
    </row>
    <row r="1288" spans="1:5" x14ac:dyDescent="0.2">
      <c r="A1288">
        <v>1287</v>
      </c>
      <c r="B1288">
        <v>9790</v>
      </c>
      <c r="C1288" s="14">
        <f t="shared" si="41"/>
        <v>1</v>
      </c>
      <c r="D1288" s="14">
        <f t="shared" si="40"/>
        <v>1</v>
      </c>
      <c r="E1288" s="1">
        <v>143000</v>
      </c>
    </row>
    <row r="1289" spans="1:5" x14ac:dyDescent="0.2">
      <c r="A1289">
        <v>1288</v>
      </c>
      <c r="B1289">
        <v>36500</v>
      </c>
      <c r="C1289" s="14">
        <f t="shared" si="41"/>
        <v>0</v>
      </c>
      <c r="D1289" s="14">
        <f t="shared" si="40"/>
        <v>1</v>
      </c>
      <c r="E1289" s="1">
        <v>190000</v>
      </c>
    </row>
    <row r="1290" spans="1:5" x14ac:dyDescent="0.2">
      <c r="A1290">
        <v>1289</v>
      </c>
      <c r="B1290">
        <v>5664</v>
      </c>
      <c r="C1290" s="14">
        <f t="shared" si="41"/>
        <v>1</v>
      </c>
      <c r="D1290" s="14">
        <f t="shared" si="40"/>
        <v>0</v>
      </c>
      <c r="E1290" s="1">
        <v>278000</v>
      </c>
    </row>
    <row r="1291" spans="1:5" x14ac:dyDescent="0.2">
      <c r="A1291">
        <v>1290</v>
      </c>
      <c r="B1291">
        <v>11065</v>
      </c>
      <c r="C1291" s="14">
        <f t="shared" si="41"/>
        <v>0</v>
      </c>
      <c r="D1291" s="14">
        <f t="shared" si="40"/>
        <v>1</v>
      </c>
      <c r="E1291" s="1">
        <v>281000</v>
      </c>
    </row>
    <row r="1292" spans="1:5" x14ac:dyDescent="0.2">
      <c r="A1292">
        <v>1291</v>
      </c>
      <c r="B1292">
        <v>14112</v>
      </c>
      <c r="C1292" s="14">
        <f t="shared" si="41"/>
        <v>0</v>
      </c>
      <c r="D1292" s="14">
        <f t="shared" si="40"/>
        <v>1</v>
      </c>
      <c r="E1292" s="1">
        <v>180500</v>
      </c>
    </row>
    <row r="1293" spans="1:5" x14ac:dyDescent="0.2">
      <c r="A1293">
        <v>1292</v>
      </c>
      <c r="B1293">
        <v>1680</v>
      </c>
      <c r="C1293" s="14">
        <f t="shared" si="41"/>
        <v>1</v>
      </c>
      <c r="D1293" s="14">
        <f t="shared" si="40"/>
        <v>0</v>
      </c>
      <c r="E1293" s="1">
        <v>119500</v>
      </c>
    </row>
    <row r="1294" spans="1:5" x14ac:dyDescent="0.2">
      <c r="A1294">
        <v>1293</v>
      </c>
      <c r="B1294">
        <v>6600</v>
      </c>
      <c r="C1294" s="14">
        <f t="shared" si="41"/>
        <v>1</v>
      </c>
      <c r="D1294" s="14">
        <f t="shared" si="40"/>
        <v>0</v>
      </c>
      <c r="E1294" s="1">
        <v>107500</v>
      </c>
    </row>
    <row r="1295" spans="1:5" x14ac:dyDescent="0.2">
      <c r="A1295">
        <v>1294</v>
      </c>
      <c r="B1295">
        <v>10140</v>
      </c>
      <c r="C1295" s="14">
        <f t="shared" si="41"/>
        <v>1</v>
      </c>
      <c r="D1295" s="14">
        <f t="shared" si="40"/>
        <v>1</v>
      </c>
      <c r="E1295" s="1">
        <v>162900</v>
      </c>
    </row>
    <row r="1296" spans="1:5" x14ac:dyDescent="0.2">
      <c r="A1296">
        <v>1295</v>
      </c>
      <c r="B1296">
        <v>8172</v>
      </c>
      <c r="C1296" s="14">
        <f t="shared" si="41"/>
        <v>1</v>
      </c>
      <c r="D1296" s="14">
        <f t="shared" si="40"/>
        <v>0</v>
      </c>
      <c r="E1296" s="1">
        <v>115000</v>
      </c>
    </row>
    <row r="1297" spans="1:5" x14ac:dyDescent="0.2">
      <c r="A1297">
        <v>1296</v>
      </c>
      <c r="B1297">
        <v>8400</v>
      </c>
      <c r="C1297" s="14">
        <f t="shared" si="41"/>
        <v>1</v>
      </c>
      <c r="D1297" s="14">
        <f t="shared" si="40"/>
        <v>0</v>
      </c>
      <c r="E1297" s="1">
        <v>138500</v>
      </c>
    </row>
    <row r="1298" spans="1:5" x14ac:dyDescent="0.2">
      <c r="A1298">
        <v>1297</v>
      </c>
      <c r="B1298">
        <v>8700</v>
      </c>
      <c r="C1298" s="14">
        <f t="shared" si="41"/>
        <v>1</v>
      </c>
      <c r="D1298" s="14">
        <f t="shared" si="40"/>
        <v>0</v>
      </c>
      <c r="E1298" s="1">
        <v>155000</v>
      </c>
    </row>
    <row r="1299" spans="1:5" x14ac:dyDescent="0.2">
      <c r="A1299">
        <v>1298</v>
      </c>
      <c r="B1299">
        <v>3675</v>
      </c>
      <c r="C1299" s="14">
        <f t="shared" si="41"/>
        <v>1</v>
      </c>
      <c r="D1299" s="14">
        <f t="shared" si="40"/>
        <v>0</v>
      </c>
      <c r="E1299" s="1">
        <v>140000</v>
      </c>
    </row>
    <row r="1300" spans="1:5" x14ac:dyDescent="0.2">
      <c r="A1300">
        <v>1299</v>
      </c>
      <c r="B1300">
        <v>63887</v>
      </c>
      <c r="C1300" s="14">
        <f t="shared" si="41"/>
        <v>0</v>
      </c>
      <c r="D1300" s="14">
        <f t="shared" si="40"/>
        <v>1</v>
      </c>
      <c r="E1300" s="1">
        <v>160000</v>
      </c>
    </row>
    <row r="1301" spans="1:5" x14ac:dyDescent="0.2">
      <c r="A1301">
        <v>1300</v>
      </c>
      <c r="B1301">
        <v>7500</v>
      </c>
      <c r="C1301" s="14">
        <f t="shared" si="41"/>
        <v>1</v>
      </c>
      <c r="D1301" s="14">
        <f t="shared" si="40"/>
        <v>0</v>
      </c>
      <c r="E1301" s="1">
        <v>154000</v>
      </c>
    </row>
    <row r="1302" spans="1:5" x14ac:dyDescent="0.2">
      <c r="A1302">
        <v>1301</v>
      </c>
      <c r="B1302">
        <v>10762</v>
      </c>
      <c r="C1302" s="14">
        <f t="shared" si="41"/>
        <v>0</v>
      </c>
      <c r="D1302" s="14">
        <f t="shared" si="40"/>
        <v>1</v>
      </c>
      <c r="E1302" s="1">
        <v>225000</v>
      </c>
    </row>
    <row r="1303" spans="1:5" x14ac:dyDescent="0.2">
      <c r="A1303">
        <v>1302</v>
      </c>
      <c r="B1303">
        <v>7500</v>
      </c>
      <c r="C1303" s="14">
        <f t="shared" si="41"/>
        <v>1</v>
      </c>
      <c r="D1303" s="14">
        <f t="shared" si="40"/>
        <v>0</v>
      </c>
      <c r="E1303" s="1">
        <v>177500</v>
      </c>
    </row>
    <row r="1304" spans="1:5" x14ac:dyDescent="0.2">
      <c r="A1304">
        <v>1303</v>
      </c>
      <c r="B1304">
        <v>10120</v>
      </c>
      <c r="C1304" s="14">
        <f t="shared" si="41"/>
        <v>0</v>
      </c>
      <c r="D1304" s="14">
        <f t="shared" si="40"/>
        <v>1</v>
      </c>
      <c r="E1304" s="1">
        <v>290000</v>
      </c>
    </row>
    <row r="1305" spans="1:5" x14ac:dyDescent="0.2">
      <c r="A1305">
        <v>1304</v>
      </c>
      <c r="B1305">
        <v>8688</v>
      </c>
      <c r="C1305" s="14">
        <f t="shared" si="41"/>
        <v>1</v>
      </c>
      <c r="D1305" s="14">
        <f t="shared" si="40"/>
        <v>0</v>
      </c>
      <c r="E1305" s="1">
        <v>232000</v>
      </c>
    </row>
    <row r="1306" spans="1:5" x14ac:dyDescent="0.2">
      <c r="A1306">
        <v>1305</v>
      </c>
      <c r="B1306">
        <v>3363</v>
      </c>
      <c r="C1306" s="14">
        <f t="shared" si="41"/>
        <v>1</v>
      </c>
      <c r="D1306" s="14">
        <f t="shared" si="40"/>
        <v>0</v>
      </c>
      <c r="E1306" s="1">
        <v>130000</v>
      </c>
    </row>
    <row r="1307" spans="1:5" x14ac:dyDescent="0.2">
      <c r="A1307">
        <v>1306</v>
      </c>
      <c r="B1307">
        <v>13173</v>
      </c>
      <c r="C1307" s="14">
        <f t="shared" si="41"/>
        <v>0</v>
      </c>
      <c r="D1307" s="14">
        <f t="shared" si="40"/>
        <v>1</v>
      </c>
      <c r="E1307" s="1">
        <v>325000</v>
      </c>
    </row>
    <row r="1308" spans="1:5" x14ac:dyDescent="0.2">
      <c r="A1308">
        <v>1307</v>
      </c>
      <c r="B1308">
        <v>6955</v>
      </c>
      <c r="C1308" s="14">
        <f t="shared" si="41"/>
        <v>1</v>
      </c>
      <c r="D1308" s="14">
        <f t="shared" si="40"/>
        <v>0</v>
      </c>
      <c r="E1308" s="1">
        <v>202500</v>
      </c>
    </row>
    <row r="1309" spans="1:5" x14ac:dyDescent="0.2">
      <c r="A1309">
        <v>1308</v>
      </c>
      <c r="B1309">
        <v>8072</v>
      </c>
      <c r="C1309" s="14">
        <f t="shared" si="41"/>
        <v>1</v>
      </c>
      <c r="D1309" s="14">
        <f t="shared" si="40"/>
        <v>0</v>
      </c>
      <c r="E1309" s="1">
        <v>138000</v>
      </c>
    </row>
    <row r="1310" spans="1:5" x14ac:dyDescent="0.2">
      <c r="A1310">
        <v>1309</v>
      </c>
      <c r="B1310">
        <v>12000</v>
      </c>
      <c r="C1310" s="14">
        <f t="shared" si="41"/>
        <v>0</v>
      </c>
      <c r="D1310" s="14">
        <f t="shared" si="40"/>
        <v>1</v>
      </c>
      <c r="E1310" s="1">
        <v>147000</v>
      </c>
    </row>
    <row r="1311" spans="1:5" x14ac:dyDescent="0.2">
      <c r="A1311">
        <v>1310</v>
      </c>
      <c r="B1311">
        <v>7153</v>
      </c>
      <c r="C1311" s="14">
        <f t="shared" si="41"/>
        <v>1</v>
      </c>
      <c r="D1311" s="14">
        <f t="shared" si="40"/>
        <v>0</v>
      </c>
      <c r="E1311" s="1">
        <v>179200</v>
      </c>
    </row>
    <row r="1312" spans="1:5" x14ac:dyDescent="0.2">
      <c r="A1312">
        <v>1311</v>
      </c>
      <c r="B1312">
        <v>17500</v>
      </c>
      <c r="C1312" s="14">
        <f t="shared" si="41"/>
        <v>0</v>
      </c>
      <c r="D1312" s="14">
        <f t="shared" si="40"/>
        <v>1</v>
      </c>
      <c r="E1312" s="1">
        <v>335000</v>
      </c>
    </row>
    <row r="1313" spans="1:5" x14ac:dyDescent="0.2">
      <c r="A1313">
        <v>1312</v>
      </c>
      <c r="B1313">
        <v>8814</v>
      </c>
      <c r="C1313" s="14">
        <f t="shared" si="41"/>
        <v>1</v>
      </c>
      <c r="D1313" s="14">
        <f t="shared" si="40"/>
        <v>0</v>
      </c>
      <c r="E1313" s="1">
        <v>203000</v>
      </c>
    </row>
    <row r="1314" spans="1:5" x14ac:dyDescent="0.2">
      <c r="A1314">
        <v>1313</v>
      </c>
      <c r="B1314">
        <v>9572</v>
      </c>
      <c r="C1314" s="14">
        <f t="shared" si="41"/>
        <v>1</v>
      </c>
      <c r="D1314" s="14">
        <f t="shared" si="40"/>
        <v>1</v>
      </c>
      <c r="E1314" s="1">
        <v>302000</v>
      </c>
    </row>
    <row r="1315" spans="1:5" x14ac:dyDescent="0.2">
      <c r="A1315">
        <v>1314</v>
      </c>
      <c r="B1315">
        <v>14774</v>
      </c>
      <c r="C1315" s="14">
        <f t="shared" si="41"/>
        <v>0</v>
      </c>
      <c r="D1315" s="14">
        <f t="shared" si="40"/>
        <v>1</v>
      </c>
      <c r="E1315" s="1">
        <v>333168</v>
      </c>
    </row>
    <row r="1316" spans="1:5" x14ac:dyDescent="0.2">
      <c r="A1316">
        <v>1315</v>
      </c>
      <c r="B1316">
        <v>8190</v>
      </c>
      <c r="C1316" s="14">
        <f t="shared" si="41"/>
        <v>1</v>
      </c>
      <c r="D1316" s="14">
        <f t="shared" si="40"/>
        <v>0</v>
      </c>
      <c r="E1316" s="1">
        <v>119000</v>
      </c>
    </row>
    <row r="1317" spans="1:5" x14ac:dyDescent="0.2">
      <c r="A1317">
        <v>1316</v>
      </c>
      <c r="B1317">
        <v>11075</v>
      </c>
      <c r="C1317" s="14">
        <f t="shared" si="41"/>
        <v>0</v>
      </c>
      <c r="D1317" s="14">
        <f t="shared" si="40"/>
        <v>1</v>
      </c>
      <c r="E1317" s="1">
        <v>206900</v>
      </c>
    </row>
    <row r="1318" spans="1:5" x14ac:dyDescent="0.2">
      <c r="A1318">
        <v>1317</v>
      </c>
      <c r="B1318">
        <v>10226</v>
      </c>
      <c r="C1318" s="14">
        <f t="shared" si="41"/>
        <v>0</v>
      </c>
      <c r="D1318" s="14">
        <f t="shared" si="40"/>
        <v>1</v>
      </c>
      <c r="E1318" s="1">
        <v>295493</v>
      </c>
    </row>
    <row r="1319" spans="1:5" x14ac:dyDescent="0.2">
      <c r="A1319">
        <v>1318</v>
      </c>
      <c r="B1319">
        <v>4230</v>
      </c>
      <c r="C1319" s="14">
        <f t="shared" si="41"/>
        <v>1</v>
      </c>
      <c r="D1319" s="14">
        <f t="shared" si="40"/>
        <v>0</v>
      </c>
      <c r="E1319" s="1">
        <v>208900</v>
      </c>
    </row>
    <row r="1320" spans="1:5" x14ac:dyDescent="0.2">
      <c r="A1320">
        <v>1319</v>
      </c>
      <c r="B1320">
        <v>14781</v>
      </c>
      <c r="C1320" s="14">
        <f t="shared" si="41"/>
        <v>0</v>
      </c>
      <c r="D1320" s="14">
        <f t="shared" si="40"/>
        <v>1</v>
      </c>
      <c r="E1320" s="1">
        <v>275000</v>
      </c>
    </row>
    <row r="1321" spans="1:5" x14ac:dyDescent="0.2">
      <c r="A1321">
        <v>1320</v>
      </c>
      <c r="B1321">
        <v>10215</v>
      </c>
      <c r="C1321" s="14">
        <f t="shared" si="41"/>
        <v>0</v>
      </c>
      <c r="D1321" s="14">
        <f t="shared" si="40"/>
        <v>1</v>
      </c>
      <c r="E1321" s="1">
        <v>111000</v>
      </c>
    </row>
    <row r="1322" spans="1:5" x14ac:dyDescent="0.2">
      <c r="A1322">
        <v>1321</v>
      </c>
      <c r="B1322">
        <v>8400</v>
      </c>
      <c r="C1322" s="14">
        <f t="shared" si="41"/>
        <v>1</v>
      </c>
      <c r="D1322" s="14">
        <f t="shared" si="40"/>
        <v>0</v>
      </c>
      <c r="E1322" s="1">
        <v>156500</v>
      </c>
    </row>
    <row r="1323" spans="1:5" x14ac:dyDescent="0.2">
      <c r="A1323">
        <v>1322</v>
      </c>
      <c r="B1323">
        <v>6627</v>
      </c>
      <c r="C1323" s="14">
        <f t="shared" si="41"/>
        <v>1</v>
      </c>
      <c r="D1323" s="14">
        <f t="shared" si="40"/>
        <v>0</v>
      </c>
      <c r="E1323" s="1">
        <v>72500</v>
      </c>
    </row>
    <row r="1324" spans="1:5" x14ac:dyDescent="0.2">
      <c r="A1324">
        <v>1323</v>
      </c>
      <c r="B1324">
        <v>10186</v>
      </c>
      <c r="C1324" s="14">
        <f t="shared" si="41"/>
        <v>0</v>
      </c>
      <c r="D1324" s="14">
        <f t="shared" si="40"/>
        <v>1</v>
      </c>
      <c r="E1324" s="1">
        <v>190000</v>
      </c>
    </row>
    <row r="1325" spans="1:5" x14ac:dyDescent="0.2">
      <c r="A1325">
        <v>1324</v>
      </c>
      <c r="B1325">
        <v>5330</v>
      </c>
      <c r="C1325" s="14">
        <f t="shared" si="41"/>
        <v>1</v>
      </c>
      <c r="D1325" s="14">
        <f t="shared" si="40"/>
        <v>0</v>
      </c>
      <c r="E1325" s="1">
        <v>82500</v>
      </c>
    </row>
    <row r="1326" spans="1:5" x14ac:dyDescent="0.2">
      <c r="A1326">
        <v>1325</v>
      </c>
      <c r="B1326">
        <v>9986</v>
      </c>
      <c r="C1326" s="14">
        <f t="shared" si="41"/>
        <v>1</v>
      </c>
      <c r="D1326" s="14">
        <f t="shared" si="40"/>
        <v>1</v>
      </c>
      <c r="E1326" s="1">
        <v>147000</v>
      </c>
    </row>
    <row r="1327" spans="1:5" x14ac:dyDescent="0.2">
      <c r="A1327">
        <v>1326</v>
      </c>
      <c r="B1327">
        <v>3636</v>
      </c>
      <c r="C1327" s="14">
        <f t="shared" si="41"/>
        <v>1</v>
      </c>
      <c r="D1327" s="14">
        <f t="shared" si="40"/>
        <v>0</v>
      </c>
      <c r="E1327" s="1">
        <v>55000</v>
      </c>
    </row>
    <row r="1328" spans="1:5" x14ac:dyDescent="0.2">
      <c r="A1328">
        <v>1327</v>
      </c>
      <c r="B1328">
        <v>4270</v>
      </c>
      <c r="C1328" s="14">
        <f t="shared" si="41"/>
        <v>1</v>
      </c>
      <c r="D1328" s="14">
        <f t="shared" si="40"/>
        <v>0</v>
      </c>
      <c r="E1328" s="1">
        <v>79000</v>
      </c>
    </row>
    <row r="1329" spans="1:5" x14ac:dyDescent="0.2">
      <c r="A1329">
        <v>1328</v>
      </c>
      <c r="B1329">
        <v>6600</v>
      </c>
      <c r="C1329" s="14">
        <f t="shared" si="41"/>
        <v>1</v>
      </c>
      <c r="D1329" s="14">
        <f t="shared" si="40"/>
        <v>0</v>
      </c>
      <c r="E1329" s="1">
        <v>130500</v>
      </c>
    </row>
    <row r="1330" spans="1:5" x14ac:dyDescent="0.2">
      <c r="A1330">
        <v>1329</v>
      </c>
      <c r="B1330">
        <v>10440</v>
      </c>
      <c r="C1330" s="14">
        <f t="shared" si="41"/>
        <v>0</v>
      </c>
      <c r="D1330" s="14">
        <f t="shared" si="40"/>
        <v>1</v>
      </c>
      <c r="E1330" s="1">
        <v>256000</v>
      </c>
    </row>
    <row r="1331" spans="1:5" x14ac:dyDescent="0.2">
      <c r="A1331">
        <v>1330</v>
      </c>
      <c r="B1331">
        <v>9084</v>
      </c>
      <c r="C1331" s="14">
        <f t="shared" si="41"/>
        <v>1</v>
      </c>
      <c r="D1331" s="14">
        <f t="shared" si="40"/>
        <v>0</v>
      </c>
      <c r="E1331" s="1">
        <v>176500</v>
      </c>
    </row>
    <row r="1332" spans="1:5" x14ac:dyDescent="0.2">
      <c r="A1332">
        <v>1331</v>
      </c>
      <c r="B1332">
        <v>10000</v>
      </c>
      <c r="C1332" s="14">
        <f t="shared" si="41"/>
        <v>1</v>
      </c>
      <c r="D1332" s="14">
        <f t="shared" si="40"/>
        <v>1</v>
      </c>
      <c r="E1332" s="1">
        <v>227000</v>
      </c>
    </row>
    <row r="1333" spans="1:5" x14ac:dyDescent="0.2">
      <c r="A1333">
        <v>1332</v>
      </c>
      <c r="B1333">
        <v>10780</v>
      </c>
      <c r="C1333" s="14">
        <f t="shared" si="41"/>
        <v>0</v>
      </c>
      <c r="D1333" s="14">
        <f t="shared" si="40"/>
        <v>1</v>
      </c>
      <c r="E1333" s="1">
        <v>132500</v>
      </c>
    </row>
    <row r="1334" spans="1:5" x14ac:dyDescent="0.2">
      <c r="A1334">
        <v>1333</v>
      </c>
      <c r="B1334">
        <v>8877</v>
      </c>
      <c r="C1334" s="14">
        <f t="shared" si="41"/>
        <v>1</v>
      </c>
      <c r="D1334" s="14">
        <f t="shared" si="40"/>
        <v>0</v>
      </c>
      <c r="E1334" s="1">
        <v>100000</v>
      </c>
    </row>
    <row r="1335" spans="1:5" x14ac:dyDescent="0.2">
      <c r="A1335">
        <v>1334</v>
      </c>
      <c r="B1335">
        <v>7200</v>
      </c>
      <c r="C1335" s="14">
        <f t="shared" si="41"/>
        <v>1</v>
      </c>
      <c r="D1335" s="14">
        <f t="shared" si="40"/>
        <v>0</v>
      </c>
      <c r="E1335" s="1">
        <v>125500</v>
      </c>
    </row>
    <row r="1336" spans="1:5" x14ac:dyDescent="0.2">
      <c r="A1336">
        <v>1335</v>
      </c>
      <c r="B1336">
        <v>2368</v>
      </c>
      <c r="C1336" s="14">
        <f t="shared" si="41"/>
        <v>1</v>
      </c>
      <c r="D1336" s="14">
        <f t="shared" si="40"/>
        <v>0</v>
      </c>
      <c r="E1336" s="1">
        <v>125000</v>
      </c>
    </row>
    <row r="1337" spans="1:5" x14ac:dyDescent="0.2">
      <c r="A1337">
        <v>1336</v>
      </c>
      <c r="B1337">
        <v>9650</v>
      </c>
      <c r="C1337" s="14">
        <f t="shared" si="41"/>
        <v>1</v>
      </c>
      <c r="D1337" s="14">
        <f t="shared" si="40"/>
        <v>1</v>
      </c>
      <c r="E1337" s="1">
        <v>167900</v>
      </c>
    </row>
    <row r="1338" spans="1:5" x14ac:dyDescent="0.2">
      <c r="A1338">
        <v>1337</v>
      </c>
      <c r="B1338">
        <v>9246</v>
      </c>
      <c r="C1338" s="14">
        <f t="shared" si="41"/>
        <v>1</v>
      </c>
      <c r="D1338" s="14">
        <f t="shared" si="40"/>
        <v>0</v>
      </c>
      <c r="E1338" s="1">
        <v>135000</v>
      </c>
    </row>
    <row r="1339" spans="1:5" x14ac:dyDescent="0.2">
      <c r="A1339">
        <v>1338</v>
      </c>
      <c r="B1339">
        <v>4118</v>
      </c>
      <c r="C1339" s="14">
        <f t="shared" si="41"/>
        <v>1</v>
      </c>
      <c r="D1339" s="14">
        <f t="shared" si="40"/>
        <v>0</v>
      </c>
      <c r="E1339" s="1">
        <v>52500</v>
      </c>
    </row>
    <row r="1340" spans="1:5" x14ac:dyDescent="0.2">
      <c r="A1340">
        <v>1339</v>
      </c>
      <c r="B1340">
        <v>13450</v>
      </c>
      <c r="C1340" s="14">
        <f t="shared" si="41"/>
        <v>0</v>
      </c>
      <c r="D1340" s="14">
        <f t="shared" si="40"/>
        <v>1</v>
      </c>
      <c r="E1340" s="1">
        <v>200000</v>
      </c>
    </row>
    <row r="1341" spans="1:5" x14ac:dyDescent="0.2">
      <c r="A1341">
        <v>1340</v>
      </c>
      <c r="B1341">
        <v>9560</v>
      </c>
      <c r="C1341" s="14">
        <f t="shared" si="41"/>
        <v>1</v>
      </c>
      <c r="D1341" s="14">
        <f t="shared" si="40"/>
        <v>0</v>
      </c>
      <c r="E1341" s="1">
        <v>128500</v>
      </c>
    </row>
    <row r="1342" spans="1:5" x14ac:dyDescent="0.2">
      <c r="A1342">
        <v>1341</v>
      </c>
      <c r="B1342">
        <v>8294</v>
      </c>
      <c r="C1342" s="14">
        <f t="shared" si="41"/>
        <v>1</v>
      </c>
      <c r="D1342" s="14">
        <f t="shared" si="40"/>
        <v>0</v>
      </c>
      <c r="E1342" s="1">
        <v>123000</v>
      </c>
    </row>
    <row r="1343" spans="1:5" x14ac:dyDescent="0.2">
      <c r="A1343">
        <v>1342</v>
      </c>
      <c r="B1343">
        <v>13695</v>
      </c>
      <c r="C1343" s="14">
        <f t="shared" si="41"/>
        <v>0</v>
      </c>
      <c r="D1343" s="14">
        <f t="shared" si="40"/>
        <v>1</v>
      </c>
      <c r="E1343" s="1">
        <v>155000</v>
      </c>
    </row>
    <row r="1344" spans="1:5" x14ac:dyDescent="0.2">
      <c r="A1344">
        <v>1343</v>
      </c>
      <c r="B1344">
        <v>9375</v>
      </c>
      <c r="C1344" s="14">
        <f t="shared" si="41"/>
        <v>1</v>
      </c>
      <c r="D1344" s="14">
        <f t="shared" si="40"/>
        <v>0</v>
      </c>
      <c r="E1344" s="1">
        <v>228500</v>
      </c>
    </row>
    <row r="1345" spans="1:5" x14ac:dyDescent="0.2">
      <c r="A1345">
        <v>1344</v>
      </c>
      <c r="B1345">
        <v>7558</v>
      </c>
      <c r="C1345" s="14">
        <f t="shared" si="41"/>
        <v>1</v>
      </c>
      <c r="D1345" s="14">
        <f t="shared" si="40"/>
        <v>0</v>
      </c>
      <c r="E1345" s="1">
        <v>177000</v>
      </c>
    </row>
    <row r="1346" spans="1:5" x14ac:dyDescent="0.2">
      <c r="A1346">
        <v>1345</v>
      </c>
      <c r="B1346">
        <v>11103</v>
      </c>
      <c r="C1346" s="14">
        <f t="shared" si="41"/>
        <v>0</v>
      </c>
      <c r="D1346" s="14">
        <f t="shared" ref="D1346:D1409" si="42">IF(B1346&gt;MEDIAN(B1346:B2805),1,0)</f>
        <v>1</v>
      </c>
      <c r="E1346" s="1">
        <v>155835</v>
      </c>
    </row>
    <row r="1347" spans="1:5" x14ac:dyDescent="0.2">
      <c r="A1347">
        <v>1346</v>
      </c>
      <c r="B1347">
        <v>6000</v>
      </c>
      <c r="C1347" s="14">
        <f t="shared" ref="C1347:C1410" si="43">IF(B1347&lt;AVERAGE(B1347:B2806),1,0)</f>
        <v>1</v>
      </c>
      <c r="D1347" s="14">
        <f t="shared" si="42"/>
        <v>0</v>
      </c>
      <c r="E1347" s="1">
        <v>108500</v>
      </c>
    </row>
    <row r="1348" spans="1:5" x14ac:dyDescent="0.2">
      <c r="A1348">
        <v>1347</v>
      </c>
      <c r="B1348">
        <v>20781</v>
      </c>
      <c r="C1348" s="14">
        <f t="shared" si="43"/>
        <v>0</v>
      </c>
      <c r="D1348" s="14">
        <f t="shared" si="42"/>
        <v>1</v>
      </c>
      <c r="E1348" s="1">
        <v>262500</v>
      </c>
    </row>
    <row r="1349" spans="1:5" x14ac:dyDescent="0.2">
      <c r="A1349">
        <v>1348</v>
      </c>
      <c r="B1349">
        <v>15306</v>
      </c>
      <c r="C1349" s="14">
        <f t="shared" si="43"/>
        <v>0</v>
      </c>
      <c r="D1349" s="14">
        <f t="shared" si="42"/>
        <v>1</v>
      </c>
      <c r="E1349" s="1">
        <v>283463</v>
      </c>
    </row>
    <row r="1350" spans="1:5" x14ac:dyDescent="0.2">
      <c r="A1350">
        <v>1349</v>
      </c>
      <c r="B1350">
        <v>16196</v>
      </c>
      <c r="C1350" s="14">
        <f t="shared" si="43"/>
        <v>0</v>
      </c>
      <c r="D1350" s="14">
        <f t="shared" si="42"/>
        <v>1</v>
      </c>
      <c r="E1350" s="1">
        <v>215000</v>
      </c>
    </row>
    <row r="1351" spans="1:5" x14ac:dyDescent="0.2">
      <c r="A1351">
        <v>1350</v>
      </c>
      <c r="B1351">
        <v>5250</v>
      </c>
      <c r="C1351" s="14">
        <f t="shared" si="43"/>
        <v>1</v>
      </c>
      <c r="D1351" s="14">
        <f t="shared" si="42"/>
        <v>0</v>
      </c>
      <c r="E1351" s="1">
        <v>122000</v>
      </c>
    </row>
    <row r="1352" spans="1:5" x14ac:dyDescent="0.2">
      <c r="A1352">
        <v>1351</v>
      </c>
      <c r="B1352">
        <v>11643</v>
      </c>
      <c r="C1352" s="14">
        <f t="shared" si="43"/>
        <v>0</v>
      </c>
      <c r="D1352" s="14">
        <f t="shared" si="42"/>
        <v>1</v>
      </c>
      <c r="E1352" s="1">
        <v>200000</v>
      </c>
    </row>
    <row r="1353" spans="1:5" x14ac:dyDescent="0.2">
      <c r="A1353">
        <v>1352</v>
      </c>
      <c r="B1353">
        <v>9247</v>
      </c>
      <c r="C1353" s="14">
        <f t="shared" si="43"/>
        <v>1</v>
      </c>
      <c r="D1353" s="14">
        <f t="shared" si="42"/>
        <v>0</v>
      </c>
      <c r="E1353" s="1">
        <v>171000</v>
      </c>
    </row>
    <row r="1354" spans="1:5" x14ac:dyDescent="0.2">
      <c r="A1354">
        <v>1353</v>
      </c>
      <c r="B1354">
        <v>6000</v>
      </c>
      <c r="C1354" s="14">
        <f t="shared" si="43"/>
        <v>1</v>
      </c>
      <c r="D1354" s="14">
        <f t="shared" si="42"/>
        <v>0</v>
      </c>
      <c r="E1354" s="1">
        <v>134900</v>
      </c>
    </row>
    <row r="1355" spans="1:5" x14ac:dyDescent="0.2">
      <c r="A1355">
        <v>1354</v>
      </c>
      <c r="B1355">
        <v>14720</v>
      </c>
      <c r="C1355" s="14">
        <f t="shared" si="43"/>
        <v>0</v>
      </c>
      <c r="D1355" s="14">
        <f t="shared" si="42"/>
        <v>1</v>
      </c>
      <c r="E1355" s="1">
        <v>410000</v>
      </c>
    </row>
    <row r="1356" spans="1:5" x14ac:dyDescent="0.2">
      <c r="A1356">
        <v>1355</v>
      </c>
      <c r="B1356">
        <v>10316</v>
      </c>
      <c r="C1356" s="14">
        <f t="shared" si="43"/>
        <v>1</v>
      </c>
      <c r="D1356" s="14">
        <f t="shared" si="42"/>
        <v>1</v>
      </c>
      <c r="E1356" s="1">
        <v>235000</v>
      </c>
    </row>
    <row r="1357" spans="1:5" x14ac:dyDescent="0.2">
      <c r="A1357">
        <v>1356</v>
      </c>
      <c r="B1357">
        <v>10192</v>
      </c>
      <c r="C1357" s="14">
        <f t="shared" si="43"/>
        <v>1</v>
      </c>
      <c r="D1357" s="14">
        <f t="shared" si="42"/>
        <v>1</v>
      </c>
      <c r="E1357" s="1">
        <v>170000</v>
      </c>
    </row>
    <row r="1358" spans="1:5" x14ac:dyDescent="0.2">
      <c r="A1358">
        <v>1357</v>
      </c>
      <c r="B1358">
        <v>9477</v>
      </c>
      <c r="C1358" s="14">
        <f t="shared" si="43"/>
        <v>1</v>
      </c>
      <c r="D1358" s="14">
        <f t="shared" si="42"/>
        <v>0</v>
      </c>
      <c r="E1358" s="1">
        <v>110000</v>
      </c>
    </row>
    <row r="1359" spans="1:5" x14ac:dyDescent="0.2">
      <c r="A1359">
        <v>1358</v>
      </c>
      <c r="B1359">
        <v>12537</v>
      </c>
      <c r="C1359" s="14">
        <f t="shared" si="43"/>
        <v>0</v>
      </c>
      <c r="D1359" s="14">
        <f t="shared" si="42"/>
        <v>1</v>
      </c>
      <c r="E1359" s="1">
        <v>149900</v>
      </c>
    </row>
    <row r="1360" spans="1:5" x14ac:dyDescent="0.2">
      <c r="A1360">
        <v>1359</v>
      </c>
      <c r="B1360">
        <v>2117</v>
      </c>
      <c r="C1360" s="14">
        <f t="shared" si="43"/>
        <v>1</v>
      </c>
      <c r="D1360" s="14">
        <f t="shared" si="42"/>
        <v>0</v>
      </c>
      <c r="E1360" s="1">
        <v>177500</v>
      </c>
    </row>
    <row r="1361" spans="1:5" x14ac:dyDescent="0.2">
      <c r="A1361">
        <v>1360</v>
      </c>
      <c r="B1361">
        <v>16737</v>
      </c>
      <c r="C1361" s="14">
        <f t="shared" si="43"/>
        <v>0</v>
      </c>
      <c r="D1361" s="14">
        <f t="shared" si="42"/>
        <v>1</v>
      </c>
      <c r="E1361" s="1">
        <v>315000</v>
      </c>
    </row>
    <row r="1362" spans="1:5" x14ac:dyDescent="0.2">
      <c r="A1362">
        <v>1361</v>
      </c>
      <c r="B1362">
        <v>9842</v>
      </c>
      <c r="C1362" s="14">
        <f t="shared" si="43"/>
        <v>1</v>
      </c>
      <c r="D1362" s="14">
        <f t="shared" si="42"/>
        <v>1</v>
      </c>
      <c r="E1362" s="1">
        <v>189000</v>
      </c>
    </row>
    <row r="1363" spans="1:5" x14ac:dyDescent="0.2">
      <c r="A1363">
        <v>1362</v>
      </c>
      <c r="B1363">
        <v>16158</v>
      </c>
      <c r="C1363" s="14">
        <f t="shared" si="43"/>
        <v>0</v>
      </c>
      <c r="D1363" s="14">
        <f t="shared" si="42"/>
        <v>1</v>
      </c>
      <c r="E1363" s="1">
        <v>260000</v>
      </c>
    </row>
    <row r="1364" spans="1:5" x14ac:dyDescent="0.2">
      <c r="A1364">
        <v>1363</v>
      </c>
      <c r="B1364">
        <v>12513</v>
      </c>
      <c r="C1364" s="14">
        <f t="shared" si="43"/>
        <v>0</v>
      </c>
      <c r="D1364" s="14">
        <f t="shared" si="42"/>
        <v>1</v>
      </c>
      <c r="E1364" s="1">
        <v>104900</v>
      </c>
    </row>
    <row r="1365" spans="1:5" x14ac:dyDescent="0.2">
      <c r="A1365">
        <v>1364</v>
      </c>
      <c r="B1365">
        <v>8499</v>
      </c>
      <c r="C1365" s="14">
        <f t="shared" si="43"/>
        <v>1</v>
      </c>
      <c r="D1365" s="14">
        <f t="shared" si="42"/>
        <v>0</v>
      </c>
      <c r="E1365" s="1">
        <v>156932</v>
      </c>
    </row>
    <row r="1366" spans="1:5" x14ac:dyDescent="0.2">
      <c r="A1366">
        <v>1365</v>
      </c>
      <c r="B1366">
        <v>3180</v>
      </c>
      <c r="C1366" s="14">
        <f t="shared" si="43"/>
        <v>1</v>
      </c>
      <c r="D1366" s="14">
        <f t="shared" si="42"/>
        <v>0</v>
      </c>
      <c r="E1366" s="1">
        <v>144152</v>
      </c>
    </row>
    <row r="1367" spans="1:5" x14ac:dyDescent="0.2">
      <c r="A1367">
        <v>1366</v>
      </c>
      <c r="B1367">
        <v>7500</v>
      </c>
      <c r="C1367" s="14">
        <f t="shared" si="43"/>
        <v>1</v>
      </c>
      <c r="D1367" s="14">
        <f t="shared" si="42"/>
        <v>0</v>
      </c>
      <c r="E1367" s="1">
        <v>216000</v>
      </c>
    </row>
    <row r="1368" spans="1:5" x14ac:dyDescent="0.2">
      <c r="A1368">
        <v>1367</v>
      </c>
      <c r="B1368">
        <v>9179</v>
      </c>
      <c r="C1368" s="14">
        <f t="shared" si="43"/>
        <v>1</v>
      </c>
      <c r="D1368" s="14">
        <f t="shared" si="42"/>
        <v>0</v>
      </c>
      <c r="E1368" s="1">
        <v>193000</v>
      </c>
    </row>
    <row r="1369" spans="1:5" x14ac:dyDescent="0.2">
      <c r="A1369">
        <v>1368</v>
      </c>
      <c r="B1369">
        <v>2665</v>
      </c>
      <c r="C1369" s="14">
        <f t="shared" si="43"/>
        <v>1</v>
      </c>
      <c r="D1369" s="14">
        <f t="shared" si="42"/>
        <v>0</v>
      </c>
      <c r="E1369" s="1">
        <v>127000</v>
      </c>
    </row>
    <row r="1370" spans="1:5" x14ac:dyDescent="0.2">
      <c r="A1370">
        <v>1369</v>
      </c>
      <c r="B1370">
        <v>4435</v>
      </c>
      <c r="C1370" s="14">
        <f t="shared" si="43"/>
        <v>1</v>
      </c>
      <c r="D1370" s="14">
        <f t="shared" si="42"/>
        <v>0</v>
      </c>
      <c r="E1370" s="1">
        <v>144000</v>
      </c>
    </row>
    <row r="1371" spans="1:5" x14ac:dyDescent="0.2">
      <c r="A1371">
        <v>1370</v>
      </c>
      <c r="B1371">
        <v>10635</v>
      </c>
      <c r="C1371" s="14">
        <f t="shared" si="43"/>
        <v>0</v>
      </c>
      <c r="D1371" s="14">
        <f t="shared" si="42"/>
        <v>1</v>
      </c>
      <c r="E1371" s="1">
        <v>232000</v>
      </c>
    </row>
    <row r="1372" spans="1:5" x14ac:dyDescent="0.2">
      <c r="A1372">
        <v>1371</v>
      </c>
      <c r="B1372">
        <v>5400</v>
      </c>
      <c r="C1372" s="14">
        <f t="shared" si="43"/>
        <v>1</v>
      </c>
      <c r="D1372" s="14">
        <f t="shared" si="42"/>
        <v>0</v>
      </c>
      <c r="E1372" s="1">
        <v>105000</v>
      </c>
    </row>
    <row r="1373" spans="1:5" x14ac:dyDescent="0.2">
      <c r="A1373">
        <v>1372</v>
      </c>
      <c r="B1373">
        <v>9600</v>
      </c>
      <c r="C1373" s="14">
        <f t="shared" si="43"/>
        <v>1</v>
      </c>
      <c r="D1373" s="14">
        <f t="shared" si="42"/>
        <v>0</v>
      </c>
      <c r="E1373" s="1">
        <v>165500</v>
      </c>
    </row>
    <row r="1374" spans="1:5" x14ac:dyDescent="0.2">
      <c r="A1374">
        <v>1373</v>
      </c>
      <c r="B1374">
        <v>9750</v>
      </c>
      <c r="C1374" s="14">
        <f t="shared" si="43"/>
        <v>1</v>
      </c>
      <c r="D1374" s="14">
        <f t="shared" si="42"/>
        <v>1</v>
      </c>
      <c r="E1374" s="1">
        <v>274300</v>
      </c>
    </row>
    <row r="1375" spans="1:5" x14ac:dyDescent="0.2">
      <c r="A1375">
        <v>1374</v>
      </c>
      <c r="B1375">
        <v>11400</v>
      </c>
      <c r="C1375" s="14">
        <f t="shared" si="43"/>
        <v>0</v>
      </c>
      <c r="D1375" s="14">
        <f t="shared" si="42"/>
        <v>1</v>
      </c>
      <c r="E1375" s="1">
        <v>466500</v>
      </c>
    </row>
    <row r="1376" spans="1:5" x14ac:dyDescent="0.2">
      <c r="A1376">
        <v>1375</v>
      </c>
      <c r="B1376">
        <v>10625</v>
      </c>
      <c r="C1376" s="14">
        <f t="shared" si="43"/>
        <v>1</v>
      </c>
      <c r="D1376" s="14">
        <f t="shared" si="42"/>
        <v>1</v>
      </c>
      <c r="E1376" s="1">
        <v>250000</v>
      </c>
    </row>
    <row r="1377" spans="1:5" x14ac:dyDescent="0.2">
      <c r="A1377">
        <v>1376</v>
      </c>
      <c r="B1377">
        <v>10991</v>
      </c>
      <c r="C1377" s="14">
        <f t="shared" si="43"/>
        <v>0</v>
      </c>
      <c r="D1377" s="14">
        <f t="shared" si="42"/>
        <v>1</v>
      </c>
      <c r="E1377" s="1">
        <v>239000</v>
      </c>
    </row>
    <row r="1378" spans="1:5" x14ac:dyDescent="0.2">
      <c r="A1378">
        <v>1377</v>
      </c>
      <c r="B1378">
        <v>6292</v>
      </c>
      <c r="C1378" s="14">
        <f t="shared" si="43"/>
        <v>1</v>
      </c>
      <c r="D1378" s="14">
        <f t="shared" si="42"/>
        <v>0</v>
      </c>
      <c r="E1378" s="1">
        <v>91000</v>
      </c>
    </row>
    <row r="1379" spans="1:5" x14ac:dyDescent="0.2">
      <c r="A1379">
        <v>1378</v>
      </c>
      <c r="B1379">
        <v>10998</v>
      </c>
      <c r="C1379" s="14">
        <f t="shared" si="43"/>
        <v>0</v>
      </c>
      <c r="D1379" s="14">
        <f t="shared" si="42"/>
        <v>1</v>
      </c>
      <c r="E1379" s="1">
        <v>117000</v>
      </c>
    </row>
    <row r="1380" spans="1:5" x14ac:dyDescent="0.2">
      <c r="A1380">
        <v>1379</v>
      </c>
      <c r="B1380">
        <v>1953</v>
      </c>
      <c r="C1380" s="14">
        <f t="shared" si="43"/>
        <v>1</v>
      </c>
      <c r="D1380" s="14">
        <f t="shared" si="42"/>
        <v>0</v>
      </c>
      <c r="E1380" s="1">
        <v>83000</v>
      </c>
    </row>
    <row r="1381" spans="1:5" x14ac:dyDescent="0.2">
      <c r="A1381">
        <v>1380</v>
      </c>
      <c r="B1381">
        <v>9735</v>
      </c>
      <c r="C1381" s="14">
        <f t="shared" si="43"/>
        <v>1</v>
      </c>
      <c r="D1381" s="14">
        <f t="shared" si="42"/>
        <v>1</v>
      </c>
      <c r="E1381" s="1">
        <v>167500</v>
      </c>
    </row>
    <row r="1382" spans="1:5" x14ac:dyDescent="0.2">
      <c r="A1382">
        <v>1381</v>
      </c>
      <c r="B1382">
        <v>8212</v>
      </c>
      <c r="C1382" s="14">
        <f t="shared" si="43"/>
        <v>1</v>
      </c>
      <c r="D1382" s="14">
        <f t="shared" si="42"/>
        <v>0</v>
      </c>
      <c r="E1382" s="1">
        <v>58500</v>
      </c>
    </row>
    <row r="1383" spans="1:5" x14ac:dyDescent="0.2">
      <c r="A1383">
        <v>1382</v>
      </c>
      <c r="B1383">
        <v>12925</v>
      </c>
      <c r="C1383" s="14">
        <f t="shared" si="43"/>
        <v>0</v>
      </c>
      <c r="D1383" s="14">
        <f t="shared" si="42"/>
        <v>1</v>
      </c>
      <c r="E1383" s="1">
        <v>237500</v>
      </c>
    </row>
    <row r="1384" spans="1:5" x14ac:dyDescent="0.2">
      <c r="A1384">
        <v>1383</v>
      </c>
      <c r="B1384">
        <v>7200</v>
      </c>
      <c r="C1384" s="14">
        <f t="shared" si="43"/>
        <v>1</v>
      </c>
      <c r="D1384" s="14">
        <f t="shared" si="42"/>
        <v>0</v>
      </c>
      <c r="E1384" s="1">
        <v>157000</v>
      </c>
    </row>
    <row r="1385" spans="1:5" x14ac:dyDescent="0.2">
      <c r="A1385">
        <v>1384</v>
      </c>
      <c r="B1385">
        <v>25339</v>
      </c>
      <c r="C1385" s="14">
        <f t="shared" si="43"/>
        <v>0</v>
      </c>
      <c r="D1385" s="14">
        <f t="shared" si="42"/>
        <v>1</v>
      </c>
      <c r="E1385" s="1">
        <v>112000</v>
      </c>
    </row>
    <row r="1386" spans="1:5" x14ac:dyDescent="0.2">
      <c r="A1386">
        <v>1385</v>
      </c>
      <c r="B1386">
        <v>9060</v>
      </c>
      <c r="C1386" s="14">
        <f t="shared" si="43"/>
        <v>1</v>
      </c>
      <c r="D1386" s="14">
        <f t="shared" si="42"/>
        <v>0</v>
      </c>
      <c r="E1386" s="1">
        <v>105000</v>
      </c>
    </row>
    <row r="1387" spans="1:5" x14ac:dyDescent="0.2">
      <c r="A1387">
        <v>1386</v>
      </c>
      <c r="B1387">
        <v>5436</v>
      </c>
      <c r="C1387" s="14">
        <f t="shared" si="43"/>
        <v>1</v>
      </c>
      <c r="D1387" s="14">
        <f t="shared" si="42"/>
        <v>0</v>
      </c>
      <c r="E1387" s="1">
        <v>125500</v>
      </c>
    </row>
    <row r="1388" spans="1:5" x14ac:dyDescent="0.2">
      <c r="A1388">
        <v>1387</v>
      </c>
      <c r="B1388">
        <v>16692</v>
      </c>
      <c r="C1388" s="14">
        <f t="shared" si="43"/>
        <v>0</v>
      </c>
      <c r="D1388" s="14">
        <f t="shared" si="42"/>
        <v>1</v>
      </c>
      <c r="E1388" s="1">
        <v>250000</v>
      </c>
    </row>
    <row r="1389" spans="1:5" x14ac:dyDescent="0.2">
      <c r="A1389">
        <v>1388</v>
      </c>
      <c r="B1389">
        <v>8520</v>
      </c>
      <c r="C1389" s="14">
        <f t="shared" si="43"/>
        <v>1</v>
      </c>
      <c r="D1389" s="14">
        <f t="shared" si="42"/>
        <v>0</v>
      </c>
      <c r="E1389" s="1">
        <v>136000</v>
      </c>
    </row>
    <row r="1390" spans="1:5" x14ac:dyDescent="0.2">
      <c r="A1390">
        <v>1389</v>
      </c>
      <c r="B1390">
        <v>14892</v>
      </c>
      <c r="C1390" s="14">
        <f t="shared" si="43"/>
        <v>0</v>
      </c>
      <c r="D1390" s="14">
        <f t="shared" si="42"/>
        <v>1</v>
      </c>
      <c r="E1390" s="1">
        <v>377500</v>
      </c>
    </row>
    <row r="1391" spans="1:5" x14ac:dyDescent="0.2">
      <c r="A1391">
        <v>1390</v>
      </c>
      <c r="B1391">
        <v>6000</v>
      </c>
      <c r="C1391" s="14">
        <f t="shared" si="43"/>
        <v>1</v>
      </c>
      <c r="D1391" s="14">
        <f t="shared" si="42"/>
        <v>0</v>
      </c>
      <c r="E1391" s="1">
        <v>131000</v>
      </c>
    </row>
    <row r="1392" spans="1:5" x14ac:dyDescent="0.2">
      <c r="A1392">
        <v>1391</v>
      </c>
      <c r="B1392">
        <v>9100</v>
      </c>
      <c r="C1392" s="14">
        <f t="shared" si="43"/>
        <v>1</v>
      </c>
      <c r="D1392" s="14">
        <f t="shared" si="42"/>
        <v>0</v>
      </c>
      <c r="E1392" s="1">
        <v>235000</v>
      </c>
    </row>
    <row r="1393" spans="1:5" x14ac:dyDescent="0.2">
      <c r="A1393">
        <v>1392</v>
      </c>
      <c r="B1393">
        <v>8944</v>
      </c>
      <c r="C1393" s="14">
        <f t="shared" si="43"/>
        <v>1</v>
      </c>
      <c r="D1393" s="14">
        <f t="shared" si="42"/>
        <v>0</v>
      </c>
      <c r="E1393" s="1">
        <v>124000</v>
      </c>
    </row>
    <row r="1394" spans="1:5" x14ac:dyDescent="0.2">
      <c r="A1394">
        <v>1393</v>
      </c>
      <c r="B1394">
        <v>7838</v>
      </c>
      <c r="C1394" s="14">
        <f t="shared" si="43"/>
        <v>1</v>
      </c>
      <c r="D1394" s="14">
        <f t="shared" si="42"/>
        <v>0</v>
      </c>
      <c r="E1394" s="1">
        <v>123000</v>
      </c>
    </row>
    <row r="1395" spans="1:5" x14ac:dyDescent="0.2">
      <c r="A1395">
        <v>1394</v>
      </c>
      <c r="B1395">
        <v>10800</v>
      </c>
      <c r="C1395" s="14">
        <f t="shared" si="43"/>
        <v>1</v>
      </c>
      <c r="D1395" s="14">
        <f t="shared" si="42"/>
        <v>1</v>
      </c>
      <c r="E1395" s="1">
        <v>163000</v>
      </c>
    </row>
    <row r="1396" spans="1:5" x14ac:dyDescent="0.2">
      <c r="A1396">
        <v>1395</v>
      </c>
      <c r="B1396">
        <v>4045</v>
      </c>
      <c r="C1396" s="14">
        <f t="shared" si="43"/>
        <v>1</v>
      </c>
      <c r="D1396" s="14">
        <f t="shared" si="42"/>
        <v>0</v>
      </c>
      <c r="E1396" s="1">
        <v>246578</v>
      </c>
    </row>
    <row r="1397" spans="1:5" x14ac:dyDescent="0.2">
      <c r="A1397">
        <v>1396</v>
      </c>
      <c r="B1397">
        <v>12665</v>
      </c>
      <c r="C1397" s="14">
        <f t="shared" si="43"/>
        <v>0</v>
      </c>
      <c r="D1397" s="14">
        <f t="shared" si="42"/>
        <v>1</v>
      </c>
      <c r="E1397" s="1">
        <v>281213</v>
      </c>
    </row>
    <row r="1398" spans="1:5" x14ac:dyDescent="0.2">
      <c r="A1398">
        <v>1397</v>
      </c>
      <c r="B1398">
        <v>57200</v>
      </c>
      <c r="C1398" s="14">
        <f t="shared" si="43"/>
        <v>0</v>
      </c>
      <c r="D1398" s="14">
        <f t="shared" si="42"/>
        <v>1</v>
      </c>
      <c r="E1398" s="1">
        <v>160000</v>
      </c>
    </row>
    <row r="1399" spans="1:5" x14ac:dyDescent="0.2">
      <c r="A1399">
        <v>1398</v>
      </c>
      <c r="B1399">
        <v>6120</v>
      </c>
      <c r="C1399" s="14">
        <f t="shared" si="43"/>
        <v>1</v>
      </c>
      <c r="D1399" s="14">
        <f t="shared" si="42"/>
        <v>0</v>
      </c>
      <c r="E1399" s="1">
        <v>137500</v>
      </c>
    </row>
    <row r="1400" spans="1:5" x14ac:dyDescent="0.2">
      <c r="A1400">
        <v>1399</v>
      </c>
      <c r="B1400">
        <v>7200</v>
      </c>
      <c r="C1400" s="14">
        <f t="shared" si="43"/>
        <v>1</v>
      </c>
      <c r="D1400" s="14">
        <f t="shared" si="42"/>
        <v>0</v>
      </c>
      <c r="E1400" s="1">
        <v>138000</v>
      </c>
    </row>
    <row r="1401" spans="1:5" x14ac:dyDescent="0.2">
      <c r="A1401">
        <v>1400</v>
      </c>
      <c r="B1401">
        <v>6171</v>
      </c>
      <c r="C1401" s="14">
        <f t="shared" si="43"/>
        <v>1</v>
      </c>
      <c r="D1401" s="14">
        <f t="shared" si="42"/>
        <v>0</v>
      </c>
      <c r="E1401" s="1">
        <v>137450</v>
      </c>
    </row>
    <row r="1402" spans="1:5" x14ac:dyDescent="0.2">
      <c r="A1402">
        <v>1401</v>
      </c>
      <c r="B1402">
        <v>6000</v>
      </c>
      <c r="C1402" s="14">
        <f t="shared" si="43"/>
        <v>1</v>
      </c>
      <c r="D1402" s="14">
        <f t="shared" si="42"/>
        <v>0</v>
      </c>
      <c r="E1402" s="1">
        <v>120000</v>
      </c>
    </row>
    <row r="1403" spans="1:5" x14ac:dyDescent="0.2">
      <c r="A1403">
        <v>1402</v>
      </c>
      <c r="B1403">
        <v>7415</v>
      </c>
      <c r="C1403" s="14">
        <f t="shared" si="43"/>
        <v>1</v>
      </c>
      <c r="D1403" s="14">
        <f t="shared" si="42"/>
        <v>0</v>
      </c>
      <c r="E1403" s="1">
        <v>193000</v>
      </c>
    </row>
    <row r="1404" spans="1:5" x14ac:dyDescent="0.2">
      <c r="A1404">
        <v>1403</v>
      </c>
      <c r="B1404">
        <v>6762</v>
      </c>
      <c r="C1404" s="14">
        <f t="shared" si="43"/>
        <v>1</v>
      </c>
      <c r="D1404" s="14">
        <f t="shared" si="42"/>
        <v>0</v>
      </c>
      <c r="E1404" s="1">
        <v>193879</v>
      </c>
    </row>
    <row r="1405" spans="1:5" x14ac:dyDescent="0.2">
      <c r="A1405">
        <v>1404</v>
      </c>
      <c r="B1405">
        <v>15256</v>
      </c>
      <c r="C1405" s="14">
        <f t="shared" si="43"/>
        <v>0</v>
      </c>
      <c r="D1405" s="14">
        <f t="shared" si="42"/>
        <v>1</v>
      </c>
      <c r="E1405" s="1">
        <v>282922</v>
      </c>
    </row>
    <row r="1406" spans="1:5" x14ac:dyDescent="0.2">
      <c r="A1406">
        <v>1405</v>
      </c>
      <c r="B1406">
        <v>10410</v>
      </c>
      <c r="C1406" s="14">
        <f t="shared" si="43"/>
        <v>1</v>
      </c>
      <c r="D1406" s="14">
        <f t="shared" si="42"/>
        <v>1</v>
      </c>
      <c r="E1406" s="1">
        <v>105000</v>
      </c>
    </row>
    <row r="1407" spans="1:5" x14ac:dyDescent="0.2">
      <c r="A1407">
        <v>1406</v>
      </c>
      <c r="B1407">
        <v>3842</v>
      </c>
      <c r="C1407" s="14">
        <f t="shared" si="43"/>
        <v>1</v>
      </c>
      <c r="D1407" s="14">
        <f t="shared" si="42"/>
        <v>0</v>
      </c>
      <c r="E1407" s="1">
        <v>275000</v>
      </c>
    </row>
    <row r="1408" spans="1:5" x14ac:dyDescent="0.2">
      <c r="A1408">
        <v>1407</v>
      </c>
      <c r="B1408">
        <v>8445</v>
      </c>
      <c r="C1408" s="14">
        <f t="shared" si="43"/>
        <v>1</v>
      </c>
      <c r="D1408" s="14">
        <f t="shared" si="42"/>
        <v>0</v>
      </c>
      <c r="E1408" s="1">
        <v>133000</v>
      </c>
    </row>
    <row r="1409" spans="1:5" x14ac:dyDescent="0.2">
      <c r="A1409">
        <v>1408</v>
      </c>
      <c r="B1409">
        <v>8780</v>
      </c>
      <c r="C1409" s="14">
        <f t="shared" si="43"/>
        <v>1</v>
      </c>
      <c r="D1409" s="14">
        <f t="shared" si="42"/>
        <v>0</v>
      </c>
      <c r="E1409" s="1">
        <v>112000</v>
      </c>
    </row>
    <row r="1410" spans="1:5" x14ac:dyDescent="0.2">
      <c r="A1410">
        <v>1409</v>
      </c>
      <c r="B1410">
        <v>7740</v>
      </c>
      <c r="C1410" s="14">
        <f t="shared" si="43"/>
        <v>1</v>
      </c>
      <c r="D1410" s="14">
        <f t="shared" ref="D1410:D1461" si="44">IF(B1410&gt;MEDIAN(B1410:B2869),1,0)</f>
        <v>0</v>
      </c>
      <c r="E1410" s="1">
        <v>125500</v>
      </c>
    </row>
    <row r="1411" spans="1:5" x14ac:dyDescent="0.2">
      <c r="A1411">
        <v>1410</v>
      </c>
      <c r="B1411">
        <v>20544</v>
      </c>
      <c r="C1411" s="14">
        <f t="shared" ref="C1411:C1461" si="45">IF(B1411&lt;AVERAGE(B1411:B2870),1,0)</f>
        <v>0</v>
      </c>
      <c r="D1411" s="14">
        <f t="shared" si="44"/>
        <v>1</v>
      </c>
      <c r="E1411" s="1">
        <v>215000</v>
      </c>
    </row>
    <row r="1412" spans="1:5" x14ac:dyDescent="0.2">
      <c r="A1412">
        <v>1411</v>
      </c>
      <c r="B1412">
        <v>12420</v>
      </c>
      <c r="C1412" s="14">
        <f t="shared" si="45"/>
        <v>0</v>
      </c>
      <c r="D1412" s="14">
        <f t="shared" si="44"/>
        <v>1</v>
      </c>
      <c r="E1412" s="1">
        <v>230000</v>
      </c>
    </row>
    <row r="1413" spans="1:5" x14ac:dyDescent="0.2">
      <c r="A1413">
        <v>1412</v>
      </c>
      <c r="B1413">
        <v>9600</v>
      </c>
      <c r="C1413" s="14">
        <f t="shared" si="45"/>
        <v>1</v>
      </c>
      <c r="D1413" s="14">
        <f t="shared" si="44"/>
        <v>0</v>
      </c>
      <c r="E1413" s="1">
        <v>140000</v>
      </c>
    </row>
    <row r="1414" spans="1:5" x14ac:dyDescent="0.2">
      <c r="A1414">
        <v>1413</v>
      </c>
      <c r="B1414">
        <v>7200</v>
      </c>
      <c r="C1414" s="14">
        <f t="shared" si="45"/>
        <v>1</v>
      </c>
      <c r="D1414" s="14">
        <f t="shared" si="44"/>
        <v>0</v>
      </c>
      <c r="E1414" s="1">
        <v>90000</v>
      </c>
    </row>
    <row r="1415" spans="1:5" x14ac:dyDescent="0.2">
      <c r="A1415">
        <v>1414</v>
      </c>
      <c r="B1415">
        <v>10994</v>
      </c>
      <c r="C1415" s="14">
        <f t="shared" si="45"/>
        <v>0</v>
      </c>
      <c r="D1415" s="14">
        <f t="shared" si="44"/>
        <v>1</v>
      </c>
      <c r="E1415" s="1">
        <v>257000</v>
      </c>
    </row>
    <row r="1416" spans="1:5" x14ac:dyDescent="0.2">
      <c r="A1416">
        <v>1415</v>
      </c>
      <c r="B1416">
        <v>13053</v>
      </c>
      <c r="C1416" s="14">
        <f t="shared" si="45"/>
        <v>0</v>
      </c>
      <c r="D1416" s="14">
        <f t="shared" si="44"/>
        <v>1</v>
      </c>
      <c r="E1416" s="1">
        <v>207000</v>
      </c>
    </row>
    <row r="1417" spans="1:5" x14ac:dyDescent="0.2">
      <c r="A1417">
        <v>1416</v>
      </c>
      <c r="B1417">
        <v>3635</v>
      </c>
      <c r="C1417" s="14">
        <f t="shared" si="45"/>
        <v>1</v>
      </c>
      <c r="D1417" s="14">
        <f t="shared" si="44"/>
        <v>0</v>
      </c>
      <c r="E1417" s="1">
        <v>175900</v>
      </c>
    </row>
    <row r="1418" spans="1:5" x14ac:dyDescent="0.2">
      <c r="A1418">
        <v>1417</v>
      </c>
      <c r="B1418">
        <v>11340</v>
      </c>
      <c r="C1418" s="14">
        <f t="shared" si="45"/>
        <v>0</v>
      </c>
      <c r="D1418" s="14">
        <f t="shared" si="44"/>
        <v>1</v>
      </c>
      <c r="E1418" s="1">
        <v>122500</v>
      </c>
    </row>
    <row r="1419" spans="1:5" x14ac:dyDescent="0.2">
      <c r="A1419">
        <v>1418</v>
      </c>
      <c r="B1419">
        <v>16545</v>
      </c>
      <c r="C1419" s="14">
        <f t="shared" si="45"/>
        <v>0</v>
      </c>
      <c r="D1419" s="14">
        <f t="shared" si="44"/>
        <v>1</v>
      </c>
      <c r="E1419" s="1">
        <v>340000</v>
      </c>
    </row>
    <row r="1420" spans="1:5" x14ac:dyDescent="0.2">
      <c r="A1420">
        <v>1419</v>
      </c>
      <c r="B1420">
        <v>9204</v>
      </c>
      <c r="C1420" s="14">
        <f t="shared" si="45"/>
        <v>1</v>
      </c>
      <c r="D1420" s="14">
        <f t="shared" si="44"/>
        <v>0</v>
      </c>
      <c r="E1420" s="1">
        <v>124000</v>
      </c>
    </row>
    <row r="1421" spans="1:5" x14ac:dyDescent="0.2">
      <c r="A1421">
        <v>1420</v>
      </c>
      <c r="B1421">
        <v>16381</v>
      </c>
      <c r="C1421" s="14">
        <f t="shared" si="45"/>
        <v>0</v>
      </c>
      <c r="D1421" s="14">
        <f t="shared" si="44"/>
        <v>1</v>
      </c>
      <c r="E1421" s="1">
        <v>223000</v>
      </c>
    </row>
    <row r="1422" spans="1:5" x14ac:dyDescent="0.2">
      <c r="A1422">
        <v>1421</v>
      </c>
      <c r="B1422">
        <v>11700</v>
      </c>
      <c r="C1422" s="14">
        <f t="shared" si="45"/>
        <v>0</v>
      </c>
      <c r="D1422" s="14">
        <f t="shared" si="44"/>
        <v>1</v>
      </c>
      <c r="E1422" s="1">
        <v>179900</v>
      </c>
    </row>
    <row r="1423" spans="1:5" x14ac:dyDescent="0.2">
      <c r="A1423">
        <v>1422</v>
      </c>
      <c r="B1423">
        <v>4043</v>
      </c>
      <c r="C1423" s="14">
        <f t="shared" si="45"/>
        <v>1</v>
      </c>
      <c r="D1423" s="14">
        <f t="shared" si="44"/>
        <v>0</v>
      </c>
      <c r="E1423" s="1">
        <v>127500</v>
      </c>
    </row>
    <row r="1424" spans="1:5" x14ac:dyDescent="0.2">
      <c r="A1424">
        <v>1423</v>
      </c>
      <c r="B1424">
        <v>4435</v>
      </c>
      <c r="C1424" s="14">
        <f t="shared" si="45"/>
        <v>1</v>
      </c>
      <c r="D1424" s="14">
        <f t="shared" si="44"/>
        <v>0</v>
      </c>
      <c r="E1424" s="1">
        <v>136500</v>
      </c>
    </row>
    <row r="1425" spans="1:5" x14ac:dyDescent="0.2">
      <c r="A1425">
        <v>1424</v>
      </c>
      <c r="B1425">
        <v>19690</v>
      </c>
      <c r="C1425" s="14">
        <f t="shared" si="45"/>
        <v>0</v>
      </c>
      <c r="D1425" s="14">
        <f t="shared" si="44"/>
        <v>1</v>
      </c>
      <c r="E1425" s="1">
        <v>274970</v>
      </c>
    </row>
    <row r="1426" spans="1:5" x14ac:dyDescent="0.2">
      <c r="A1426">
        <v>1425</v>
      </c>
      <c r="B1426">
        <v>9503</v>
      </c>
      <c r="C1426" s="14">
        <f t="shared" si="45"/>
        <v>1</v>
      </c>
      <c r="D1426" s="14">
        <f t="shared" si="44"/>
        <v>0</v>
      </c>
      <c r="E1426" s="1">
        <v>144000</v>
      </c>
    </row>
    <row r="1427" spans="1:5" x14ac:dyDescent="0.2">
      <c r="A1427">
        <v>1426</v>
      </c>
      <c r="B1427">
        <v>10721</v>
      </c>
      <c r="C1427" s="14">
        <f t="shared" si="45"/>
        <v>0</v>
      </c>
      <c r="D1427" s="14">
        <f t="shared" si="44"/>
        <v>1</v>
      </c>
      <c r="E1427" s="1">
        <v>142000</v>
      </c>
    </row>
    <row r="1428" spans="1:5" x14ac:dyDescent="0.2">
      <c r="A1428">
        <v>1427</v>
      </c>
      <c r="B1428">
        <v>10944</v>
      </c>
      <c r="C1428" s="14">
        <f t="shared" si="45"/>
        <v>0</v>
      </c>
      <c r="D1428" s="14">
        <f t="shared" si="44"/>
        <v>1</v>
      </c>
      <c r="E1428" s="1">
        <v>271000</v>
      </c>
    </row>
    <row r="1429" spans="1:5" x14ac:dyDescent="0.2">
      <c r="A1429">
        <v>1428</v>
      </c>
      <c r="B1429">
        <v>10930</v>
      </c>
      <c r="C1429" s="14">
        <f t="shared" si="45"/>
        <v>0</v>
      </c>
      <c r="D1429" s="14">
        <f t="shared" si="44"/>
        <v>1</v>
      </c>
      <c r="E1429" s="1">
        <v>140000</v>
      </c>
    </row>
    <row r="1430" spans="1:5" x14ac:dyDescent="0.2">
      <c r="A1430">
        <v>1429</v>
      </c>
      <c r="B1430">
        <v>7200</v>
      </c>
      <c r="C1430" s="14">
        <f t="shared" si="45"/>
        <v>1</v>
      </c>
      <c r="D1430" s="14">
        <f t="shared" si="44"/>
        <v>0</v>
      </c>
      <c r="E1430" s="1">
        <v>119000</v>
      </c>
    </row>
    <row r="1431" spans="1:5" x14ac:dyDescent="0.2">
      <c r="A1431">
        <v>1430</v>
      </c>
      <c r="B1431">
        <v>12546</v>
      </c>
      <c r="C1431" s="14">
        <f t="shared" si="45"/>
        <v>0</v>
      </c>
      <c r="D1431" s="14">
        <f t="shared" si="44"/>
        <v>1</v>
      </c>
      <c r="E1431" s="1">
        <v>182900</v>
      </c>
    </row>
    <row r="1432" spans="1:5" x14ac:dyDescent="0.2">
      <c r="A1432">
        <v>1431</v>
      </c>
      <c r="B1432">
        <v>21930</v>
      </c>
      <c r="C1432" s="14">
        <f t="shared" si="45"/>
        <v>0</v>
      </c>
      <c r="D1432" s="14">
        <f t="shared" si="44"/>
        <v>1</v>
      </c>
      <c r="E1432" s="1">
        <v>192140</v>
      </c>
    </row>
    <row r="1433" spans="1:5" x14ac:dyDescent="0.2">
      <c r="A1433">
        <v>1432</v>
      </c>
      <c r="B1433">
        <v>4928</v>
      </c>
      <c r="C1433" s="14">
        <f t="shared" si="45"/>
        <v>1</v>
      </c>
      <c r="D1433" s="14">
        <f t="shared" si="44"/>
        <v>0</v>
      </c>
      <c r="E1433" s="1">
        <v>143750</v>
      </c>
    </row>
    <row r="1434" spans="1:5" x14ac:dyDescent="0.2">
      <c r="A1434">
        <v>1433</v>
      </c>
      <c r="B1434">
        <v>10800</v>
      </c>
      <c r="C1434" s="14">
        <f t="shared" si="45"/>
        <v>0</v>
      </c>
      <c r="D1434" s="14">
        <f t="shared" si="44"/>
        <v>1</v>
      </c>
      <c r="E1434" s="1">
        <v>64500</v>
      </c>
    </row>
    <row r="1435" spans="1:5" x14ac:dyDescent="0.2">
      <c r="A1435">
        <v>1434</v>
      </c>
      <c r="B1435">
        <v>10261</v>
      </c>
      <c r="C1435" s="14">
        <f t="shared" si="45"/>
        <v>0</v>
      </c>
      <c r="D1435" s="14">
        <f t="shared" si="44"/>
        <v>1</v>
      </c>
      <c r="E1435" s="1">
        <v>186500</v>
      </c>
    </row>
    <row r="1436" spans="1:5" x14ac:dyDescent="0.2">
      <c r="A1436">
        <v>1435</v>
      </c>
      <c r="B1436">
        <v>17400</v>
      </c>
      <c r="C1436" s="14">
        <f t="shared" si="45"/>
        <v>0</v>
      </c>
      <c r="D1436" s="14">
        <f t="shared" si="44"/>
        <v>1</v>
      </c>
      <c r="E1436" s="1">
        <v>160000</v>
      </c>
    </row>
    <row r="1437" spans="1:5" x14ac:dyDescent="0.2">
      <c r="A1437">
        <v>1436</v>
      </c>
      <c r="B1437">
        <v>8400</v>
      </c>
      <c r="C1437" s="14">
        <f t="shared" si="45"/>
        <v>1</v>
      </c>
      <c r="D1437" s="14">
        <f t="shared" si="44"/>
        <v>0</v>
      </c>
      <c r="E1437" s="1">
        <v>174000</v>
      </c>
    </row>
    <row r="1438" spans="1:5" x14ac:dyDescent="0.2">
      <c r="A1438">
        <v>1437</v>
      </c>
      <c r="B1438">
        <v>9000</v>
      </c>
      <c r="C1438" s="14">
        <f t="shared" si="45"/>
        <v>1</v>
      </c>
      <c r="D1438" s="14">
        <f t="shared" si="44"/>
        <v>0</v>
      </c>
      <c r="E1438" s="1">
        <v>120500</v>
      </c>
    </row>
    <row r="1439" spans="1:5" x14ac:dyDescent="0.2">
      <c r="A1439">
        <v>1438</v>
      </c>
      <c r="B1439">
        <v>12444</v>
      </c>
      <c r="C1439" s="14">
        <f t="shared" si="45"/>
        <v>0</v>
      </c>
      <c r="D1439" s="14">
        <f t="shared" si="44"/>
        <v>1</v>
      </c>
      <c r="E1439" s="1">
        <v>394617</v>
      </c>
    </row>
    <row r="1440" spans="1:5" x14ac:dyDescent="0.2">
      <c r="A1440">
        <v>1439</v>
      </c>
      <c r="B1440">
        <v>7407</v>
      </c>
      <c r="C1440" s="14">
        <f t="shared" si="45"/>
        <v>1</v>
      </c>
      <c r="D1440" s="14">
        <f t="shared" si="44"/>
        <v>0</v>
      </c>
      <c r="E1440" s="1">
        <v>149700</v>
      </c>
    </row>
    <row r="1441" spans="1:5" x14ac:dyDescent="0.2">
      <c r="A1441">
        <v>1440</v>
      </c>
      <c r="B1441">
        <v>11584</v>
      </c>
      <c r="C1441" s="14">
        <f t="shared" si="45"/>
        <v>0</v>
      </c>
      <c r="D1441" s="14">
        <f t="shared" si="44"/>
        <v>1</v>
      </c>
      <c r="E1441" s="1">
        <v>197000</v>
      </c>
    </row>
    <row r="1442" spans="1:5" x14ac:dyDescent="0.2">
      <c r="A1442">
        <v>1441</v>
      </c>
      <c r="B1442">
        <v>11526</v>
      </c>
      <c r="C1442" s="14">
        <f t="shared" si="45"/>
        <v>0</v>
      </c>
      <c r="D1442" s="14">
        <f t="shared" si="44"/>
        <v>1</v>
      </c>
      <c r="E1442" s="1">
        <v>191000</v>
      </c>
    </row>
    <row r="1443" spans="1:5" x14ac:dyDescent="0.2">
      <c r="A1443">
        <v>1442</v>
      </c>
      <c r="B1443">
        <v>4426</v>
      </c>
      <c r="C1443" s="14">
        <f t="shared" si="45"/>
        <v>1</v>
      </c>
      <c r="D1443" s="14">
        <f t="shared" si="44"/>
        <v>0</v>
      </c>
      <c r="E1443" s="1">
        <v>149300</v>
      </c>
    </row>
    <row r="1444" spans="1:5" x14ac:dyDescent="0.2">
      <c r="A1444">
        <v>1443</v>
      </c>
      <c r="B1444">
        <v>11003</v>
      </c>
      <c r="C1444" s="14">
        <f t="shared" si="45"/>
        <v>0</v>
      </c>
      <c r="D1444" s="14">
        <f t="shared" si="44"/>
        <v>1</v>
      </c>
      <c r="E1444" s="1">
        <v>310000</v>
      </c>
    </row>
    <row r="1445" spans="1:5" x14ac:dyDescent="0.2">
      <c r="A1445">
        <v>1444</v>
      </c>
      <c r="B1445">
        <v>8854</v>
      </c>
      <c r="C1445" s="14">
        <f t="shared" si="45"/>
        <v>1</v>
      </c>
      <c r="D1445" s="14">
        <f t="shared" si="44"/>
        <v>0</v>
      </c>
      <c r="E1445" s="1">
        <v>121000</v>
      </c>
    </row>
    <row r="1446" spans="1:5" x14ac:dyDescent="0.2">
      <c r="A1446">
        <v>1445</v>
      </c>
      <c r="B1446">
        <v>8500</v>
      </c>
      <c r="C1446" s="14">
        <f t="shared" si="45"/>
        <v>1</v>
      </c>
      <c r="D1446" s="14">
        <f t="shared" si="44"/>
        <v>0</v>
      </c>
      <c r="E1446" s="1">
        <v>179600</v>
      </c>
    </row>
    <row r="1447" spans="1:5" x14ac:dyDescent="0.2">
      <c r="A1447">
        <v>1446</v>
      </c>
      <c r="B1447">
        <v>8400</v>
      </c>
      <c r="C1447" s="14">
        <f t="shared" si="45"/>
        <v>1</v>
      </c>
      <c r="D1447" s="14">
        <f t="shared" si="44"/>
        <v>0</v>
      </c>
      <c r="E1447" s="1">
        <v>129000</v>
      </c>
    </row>
    <row r="1448" spans="1:5" x14ac:dyDescent="0.2">
      <c r="A1448">
        <v>1447</v>
      </c>
      <c r="B1448">
        <v>26142</v>
      </c>
      <c r="C1448" s="14">
        <f t="shared" si="45"/>
        <v>0</v>
      </c>
      <c r="D1448" s="14">
        <f t="shared" si="44"/>
        <v>1</v>
      </c>
      <c r="E1448" s="1">
        <v>157900</v>
      </c>
    </row>
    <row r="1449" spans="1:5" x14ac:dyDescent="0.2">
      <c r="A1449">
        <v>1448</v>
      </c>
      <c r="B1449">
        <v>10000</v>
      </c>
      <c r="C1449" s="14">
        <f t="shared" si="45"/>
        <v>0</v>
      </c>
      <c r="D1449" s="14">
        <f t="shared" si="44"/>
        <v>1</v>
      </c>
      <c r="E1449" s="1">
        <v>240000</v>
      </c>
    </row>
    <row r="1450" spans="1:5" x14ac:dyDescent="0.2">
      <c r="A1450">
        <v>1449</v>
      </c>
      <c r="B1450">
        <v>11767</v>
      </c>
      <c r="C1450" s="14">
        <f t="shared" si="45"/>
        <v>0</v>
      </c>
      <c r="D1450" s="14">
        <f t="shared" si="44"/>
        <v>1</v>
      </c>
      <c r="E1450" s="1">
        <v>112000</v>
      </c>
    </row>
    <row r="1451" spans="1:5" x14ac:dyDescent="0.2">
      <c r="A1451">
        <v>1450</v>
      </c>
      <c r="B1451">
        <v>1533</v>
      </c>
      <c r="C1451" s="14">
        <f t="shared" si="45"/>
        <v>1</v>
      </c>
      <c r="D1451" s="14">
        <f t="shared" si="44"/>
        <v>0</v>
      </c>
      <c r="E1451" s="1">
        <v>92000</v>
      </c>
    </row>
    <row r="1452" spans="1:5" x14ac:dyDescent="0.2">
      <c r="A1452">
        <v>1451</v>
      </c>
      <c r="B1452">
        <v>9000</v>
      </c>
      <c r="C1452" s="14">
        <f t="shared" si="45"/>
        <v>1</v>
      </c>
      <c r="D1452" s="14">
        <f t="shared" si="44"/>
        <v>0</v>
      </c>
      <c r="E1452" s="1">
        <v>136000</v>
      </c>
    </row>
    <row r="1453" spans="1:5" x14ac:dyDescent="0.2">
      <c r="A1453">
        <v>1452</v>
      </c>
      <c r="B1453">
        <v>9262</v>
      </c>
      <c r="C1453" s="14">
        <f t="shared" si="45"/>
        <v>1</v>
      </c>
      <c r="D1453" s="14">
        <f t="shared" si="44"/>
        <v>0</v>
      </c>
      <c r="E1453" s="1">
        <v>287090</v>
      </c>
    </row>
    <row r="1454" spans="1:5" x14ac:dyDescent="0.2">
      <c r="A1454">
        <v>1453</v>
      </c>
      <c r="B1454">
        <v>3675</v>
      </c>
      <c r="C1454" s="14">
        <f t="shared" si="45"/>
        <v>1</v>
      </c>
      <c r="D1454" s="14">
        <f t="shared" si="44"/>
        <v>0</v>
      </c>
      <c r="E1454" s="1">
        <v>145000</v>
      </c>
    </row>
    <row r="1455" spans="1:5" x14ac:dyDescent="0.2">
      <c r="A1455">
        <v>1454</v>
      </c>
      <c r="B1455">
        <v>17217</v>
      </c>
      <c r="C1455" s="14">
        <f t="shared" si="45"/>
        <v>0</v>
      </c>
      <c r="D1455" s="14">
        <f t="shared" si="44"/>
        <v>1</v>
      </c>
      <c r="E1455" s="1">
        <v>84500</v>
      </c>
    </row>
    <row r="1456" spans="1:5" x14ac:dyDescent="0.2">
      <c r="A1456">
        <v>1455</v>
      </c>
      <c r="B1456">
        <v>7500</v>
      </c>
      <c r="C1456" s="14">
        <f t="shared" si="45"/>
        <v>1</v>
      </c>
      <c r="D1456" s="14">
        <f t="shared" si="44"/>
        <v>0</v>
      </c>
      <c r="E1456" s="1">
        <v>185000</v>
      </c>
    </row>
    <row r="1457" spans="1:5" x14ac:dyDescent="0.2">
      <c r="A1457">
        <v>1456</v>
      </c>
      <c r="B1457">
        <v>7917</v>
      </c>
      <c r="C1457" s="14">
        <f t="shared" si="45"/>
        <v>1</v>
      </c>
      <c r="D1457" s="14">
        <f t="shared" si="44"/>
        <v>0</v>
      </c>
      <c r="E1457" s="1">
        <v>175000</v>
      </c>
    </row>
    <row r="1458" spans="1:5" x14ac:dyDescent="0.2">
      <c r="A1458">
        <v>1457</v>
      </c>
      <c r="B1458">
        <v>13175</v>
      </c>
      <c r="C1458" s="14">
        <f t="shared" si="45"/>
        <v>0</v>
      </c>
      <c r="D1458" s="14">
        <f t="shared" si="44"/>
        <v>1</v>
      </c>
      <c r="E1458" s="1">
        <v>210000</v>
      </c>
    </row>
    <row r="1459" spans="1:5" x14ac:dyDescent="0.2">
      <c r="A1459">
        <v>1458</v>
      </c>
      <c r="B1459">
        <v>9042</v>
      </c>
      <c r="C1459" s="14">
        <f t="shared" si="45"/>
        <v>1</v>
      </c>
      <c r="D1459" s="14">
        <f t="shared" si="44"/>
        <v>0</v>
      </c>
      <c r="E1459" s="1">
        <v>266500</v>
      </c>
    </row>
    <row r="1460" spans="1:5" x14ac:dyDescent="0.2">
      <c r="A1460">
        <v>1459</v>
      </c>
      <c r="B1460">
        <v>9717</v>
      </c>
      <c r="C1460" s="14">
        <f t="shared" si="45"/>
        <v>1</v>
      </c>
      <c r="D1460" s="14">
        <f t="shared" si="44"/>
        <v>0</v>
      </c>
      <c r="E1460" s="1">
        <v>142125</v>
      </c>
    </row>
    <row r="1461" spans="1:5" x14ac:dyDescent="0.2">
      <c r="A1461">
        <v>1460</v>
      </c>
      <c r="B1461">
        <v>9937</v>
      </c>
      <c r="C1461" s="14">
        <f t="shared" si="45"/>
        <v>0</v>
      </c>
      <c r="D1461" s="14">
        <f t="shared" si="44"/>
        <v>0</v>
      </c>
      <c r="E1461" s="1">
        <v>147500</v>
      </c>
    </row>
  </sheetData>
  <sheetProtection sheet="1" objects="1" scenarios="1"/>
  <pageMargins left="0.7" right="0.7" top="0.75" bottom="0.75" header="0.3" footer="0.3"/>
  <tableParts count="1">
    <tablePart r:id="rId3"/>
  </tableParts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4:H49"/>
  <sheetViews>
    <sheetView workbookViewId="0">
      <selection activeCell="H11" sqref="H11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10" bestFit="1" customWidth="1"/>
    <col min="4" max="4" width="21.33203125" customWidth="1"/>
    <col min="6" max="6" width="16" bestFit="1" customWidth="1"/>
    <col min="8" max="8" width="20.5" bestFit="1" customWidth="1"/>
  </cols>
  <sheetData>
    <row r="4" spans="1:4" x14ac:dyDescent="0.2">
      <c r="B4" s="3" t="s">
        <v>284</v>
      </c>
    </row>
    <row r="5" spans="1:4" x14ac:dyDescent="0.2">
      <c r="A5" s="3" t="s">
        <v>262</v>
      </c>
      <c r="B5" t="s">
        <v>261</v>
      </c>
      <c r="C5" t="s">
        <v>285</v>
      </c>
      <c r="D5" t="s">
        <v>286</v>
      </c>
    </row>
    <row r="6" spans="1:4" x14ac:dyDescent="0.2">
      <c r="A6" s="4" t="s">
        <v>91</v>
      </c>
      <c r="B6" s="7">
        <v>226631845</v>
      </c>
      <c r="C6" s="2">
        <v>1220</v>
      </c>
      <c r="D6" s="6">
        <f>GETPIVOTDATA("Sum of SalePrice",$A$4,"BldgType","1Fam")/GETPIVOTDATA("Count of Id",$A$4,"BldgType","1Fam")</f>
        <v>185763.80737704918</v>
      </c>
    </row>
    <row r="7" spans="1:4" x14ac:dyDescent="0.2">
      <c r="A7" s="4" t="s">
        <v>149</v>
      </c>
      <c r="B7" s="7">
        <v>3981400</v>
      </c>
      <c r="C7" s="2">
        <v>31</v>
      </c>
      <c r="D7" s="6">
        <f>GETPIVOTDATA("Sum of SalePrice",$A$4,"BldgType","2fmCon")/GETPIVOTDATA("Count of Id",$A$4,"BldgType","2fmCon")</f>
        <v>128432.25806451614</v>
      </c>
    </row>
    <row r="8" spans="1:4" x14ac:dyDescent="0.2">
      <c r="A8" s="4" t="s">
        <v>167</v>
      </c>
      <c r="B8" s="7">
        <v>6944136</v>
      </c>
      <c r="C8" s="2">
        <v>52</v>
      </c>
      <c r="D8" s="6">
        <f>GETPIVOTDATA("Sum of SalePrice",$A$4,"BldgType","Duplex")/GETPIVOTDATA("Count of Id",$A$4,"BldgType","Duplex")</f>
        <v>133541.07692307694</v>
      </c>
    </row>
    <row r="9" spans="1:4" x14ac:dyDescent="0.2">
      <c r="A9" s="4" t="s">
        <v>198</v>
      </c>
      <c r="B9" s="7">
        <v>5844200</v>
      </c>
      <c r="C9" s="2">
        <v>43</v>
      </c>
      <c r="D9" s="6">
        <f>GETPIVOTDATA("Sum of SalePrice",$A$4,"BldgType","Twnhs")/GETPIVOTDATA("Count of Id",$A$4,"BldgType","Twnhs")</f>
        <v>135911.62790697673</v>
      </c>
    </row>
    <row r="10" spans="1:4" x14ac:dyDescent="0.2">
      <c r="A10" s="4" t="s">
        <v>179</v>
      </c>
      <c r="B10" s="7">
        <v>20743365</v>
      </c>
      <c r="C10" s="2">
        <v>114</v>
      </c>
      <c r="D10" s="6">
        <f>GETPIVOTDATA("Sum of SalePrice",$A$4,"BldgType","TwnhsE")/GETPIVOTDATA("Count of Id",$A$4,"BldgType","TwnhsE")</f>
        <v>181959.34210526315</v>
      </c>
    </row>
    <row r="11" spans="1:4" x14ac:dyDescent="0.2">
      <c r="A11" s="4" t="s">
        <v>263</v>
      </c>
      <c r="B11" s="5">
        <v>264144946</v>
      </c>
      <c r="C11" s="2">
        <v>1460</v>
      </c>
    </row>
    <row r="17" spans="1:8" x14ac:dyDescent="0.2">
      <c r="B17" s="3" t="s">
        <v>284</v>
      </c>
    </row>
    <row r="18" spans="1:8" x14ac:dyDescent="0.2">
      <c r="A18" s="3" t="s">
        <v>262</v>
      </c>
      <c r="B18" t="s">
        <v>261</v>
      </c>
      <c r="C18" t="s">
        <v>285</v>
      </c>
      <c r="E18" t="s">
        <v>262</v>
      </c>
      <c r="F18" t="s">
        <v>261</v>
      </c>
      <c r="G18" t="s">
        <v>285</v>
      </c>
      <c r="H18" t="s">
        <v>287</v>
      </c>
    </row>
    <row r="19" spans="1:8" x14ac:dyDescent="0.2">
      <c r="A19" s="4">
        <v>2006</v>
      </c>
      <c r="B19" s="5">
        <v>57320530</v>
      </c>
      <c r="C19" s="2">
        <v>314</v>
      </c>
      <c r="E19" s="11">
        <v>2006</v>
      </c>
      <c r="F19" s="12">
        <v>57320530</v>
      </c>
      <c r="G19" s="11">
        <v>314</v>
      </c>
      <c r="H19" s="13"/>
    </row>
    <row r="20" spans="1:8" x14ac:dyDescent="0.2">
      <c r="A20" s="9" t="s">
        <v>91</v>
      </c>
      <c r="B20" s="7">
        <v>48683144</v>
      </c>
      <c r="C20" s="2">
        <v>258</v>
      </c>
      <c r="E20" t="s">
        <v>91</v>
      </c>
      <c r="F20" s="6">
        <v>48683144</v>
      </c>
      <c r="G20">
        <v>258</v>
      </c>
      <c r="H20" s="6">
        <f>F20/G20</f>
        <v>188694.3565891473</v>
      </c>
    </row>
    <row r="21" spans="1:8" x14ac:dyDescent="0.2">
      <c r="A21" s="9" t="s">
        <v>149</v>
      </c>
      <c r="B21" s="7">
        <v>1232400</v>
      </c>
      <c r="C21" s="2">
        <v>9</v>
      </c>
      <c r="E21" t="s">
        <v>149</v>
      </c>
      <c r="F21" s="6">
        <v>1232400</v>
      </c>
      <c r="G21">
        <v>9</v>
      </c>
      <c r="H21" s="6">
        <f t="shared" ref="H21:H48" si="0">F21/G21</f>
        <v>136933.33333333334</v>
      </c>
    </row>
    <row r="22" spans="1:8" x14ac:dyDescent="0.2">
      <c r="A22" s="9" t="s">
        <v>167</v>
      </c>
      <c r="B22" s="7">
        <v>1581860</v>
      </c>
      <c r="C22" s="2">
        <v>12</v>
      </c>
      <c r="E22" t="s">
        <v>167</v>
      </c>
      <c r="F22" s="6">
        <v>1581860</v>
      </c>
      <c r="G22">
        <v>12</v>
      </c>
      <c r="H22" s="6">
        <f t="shared" si="0"/>
        <v>131821.66666666666</v>
      </c>
    </row>
    <row r="23" spans="1:8" x14ac:dyDescent="0.2">
      <c r="A23" s="9" t="s">
        <v>198</v>
      </c>
      <c r="B23" s="7">
        <v>1352900</v>
      </c>
      <c r="C23" s="2">
        <v>11</v>
      </c>
      <c r="E23" t="s">
        <v>198</v>
      </c>
      <c r="F23" s="6">
        <v>1352900</v>
      </c>
      <c r="G23">
        <v>11</v>
      </c>
      <c r="H23" s="6">
        <f t="shared" si="0"/>
        <v>122990.90909090909</v>
      </c>
    </row>
    <row r="24" spans="1:8" x14ac:dyDescent="0.2">
      <c r="A24" s="9" t="s">
        <v>179</v>
      </c>
      <c r="B24" s="7">
        <v>4470226</v>
      </c>
      <c r="C24" s="2">
        <v>24</v>
      </c>
      <c r="E24" t="s">
        <v>179</v>
      </c>
      <c r="F24" s="6">
        <v>4470226</v>
      </c>
      <c r="G24">
        <v>24</v>
      </c>
      <c r="H24" s="6">
        <f t="shared" si="0"/>
        <v>186259.41666666666</v>
      </c>
    </row>
    <row r="25" spans="1:8" x14ac:dyDescent="0.2">
      <c r="A25" s="4">
        <v>2007</v>
      </c>
      <c r="B25" s="5">
        <v>61214777</v>
      </c>
      <c r="C25" s="2">
        <v>329</v>
      </c>
      <c r="E25" s="11">
        <v>2007</v>
      </c>
      <c r="F25" s="12">
        <v>61214777</v>
      </c>
      <c r="G25" s="11">
        <v>329</v>
      </c>
      <c r="H25" s="13"/>
    </row>
    <row r="26" spans="1:8" x14ac:dyDescent="0.2">
      <c r="A26" s="9" t="s">
        <v>91</v>
      </c>
      <c r="B26" s="7">
        <v>53347810</v>
      </c>
      <c r="C26" s="2">
        <v>280</v>
      </c>
      <c r="E26" t="s">
        <v>91</v>
      </c>
      <c r="F26" s="6">
        <v>53347810</v>
      </c>
      <c r="G26">
        <v>280</v>
      </c>
      <c r="H26" s="6">
        <f t="shared" si="0"/>
        <v>190527.89285714287</v>
      </c>
    </row>
    <row r="27" spans="1:8" x14ac:dyDescent="0.2">
      <c r="A27" s="9" t="s">
        <v>149</v>
      </c>
      <c r="B27" s="7">
        <v>713900</v>
      </c>
      <c r="C27" s="2">
        <v>5</v>
      </c>
      <c r="E27" t="s">
        <v>149</v>
      </c>
      <c r="F27" s="6">
        <v>713900</v>
      </c>
      <c r="G27">
        <v>5</v>
      </c>
      <c r="H27" s="6">
        <f t="shared" si="0"/>
        <v>142780</v>
      </c>
    </row>
    <row r="28" spans="1:8" x14ac:dyDescent="0.2">
      <c r="A28" s="9" t="s">
        <v>167</v>
      </c>
      <c r="B28" s="7">
        <v>1811205</v>
      </c>
      <c r="C28" s="2">
        <v>13</v>
      </c>
      <c r="E28" t="s">
        <v>167</v>
      </c>
      <c r="F28" s="6">
        <v>1811205</v>
      </c>
      <c r="G28">
        <v>13</v>
      </c>
      <c r="H28" s="6">
        <f t="shared" si="0"/>
        <v>139323.46153846153</v>
      </c>
    </row>
    <row r="29" spans="1:8" x14ac:dyDescent="0.2">
      <c r="A29" s="9" t="s">
        <v>198</v>
      </c>
      <c r="B29" s="7">
        <v>833000</v>
      </c>
      <c r="C29" s="2">
        <v>6</v>
      </c>
      <c r="E29" t="s">
        <v>198</v>
      </c>
      <c r="F29" s="6">
        <v>833000</v>
      </c>
      <c r="G29">
        <v>6</v>
      </c>
      <c r="H29" s="6">
        <f t="shared" si="0"/>
        <v>138833.33333333334</v>
      </c>
    </row>
    <row r="30" spans="1:8" x14ac:dyDescent="0.2">
      <c r="A30" s="9" t="s">
        <v>179</v>
      </c>
      <c r="B30" s="7">
        <v>4508862</v>
      </c>
      <c r="C30" s="2">
        <v>25</v>
      </c>
      <c r="E30" t="s">
        <v>179</v>
      </c>
      <c r="F30" s="6">
        <v>4508862</v>
      </c>
      <c r="G30">
        <v>25</v>
      </c>
      <c r="H30" s="6">
        <f t="shared" si="0"/>
        <v>180354.48</v>
      </c>
    </row>
    <row r="31" spans="1:8" x14ac:dyDescent="0.2">
      <c r="A31" s="4">
        <v>2008</v>
      </c>
      <c r="B31" s="5">
        <v>53917695</v>
      </c>
      <c r="C31" s="2">
        <v>304</v>
      </c>
      <c r="E31" s="11">
        <v>2008</v>
      </c>
      <c r="F31" s="12">
        <v>53917695</v>
      </c>
      <c r="G31" s="11">
        <v>304</v>
      </c>
      <c r="H31" s="13"/>
    </row>
    <row r="32" spans="1:8" x14ac:dyDescent="0.2">
      <c r="A32" s="9" t="s">
        <v>91</v>
      </c>
      <c r="B32" s="7">
        <v>45069242</v>
      </c>
      <c r="C32" s="2">
        <v>253</v>
      </c>
      <c r="E32" t="s">
        <v>91</v>
      </c>
      <c r="F32" s="6">
        <v>45069242</v>
      </c>
      <c r="G32">
        <v>253</v>
      </c>
      <c r="H32" s="6">
        <f t="shared" si="0"/>
        <v>178139.29644268774</v>
      </c>
    </row>
    <row r="33" spans="1:8" x14ac:dyDescent="0.2">
      <c r="A33" s="9" t="s">
        <v>149</v>
      </c>
      <c r="B33" s="7">
        <v>1112100</v>
      </c>
      <c r="C33" s="2">
        <v>8</v>
      </c>
      <c r="E33" t="s">
        <v>149</v>
      </c>
      <c r="F33" s="6">
        <v>1112100</v>
      </c>
      <c r="G33">
        <v>8</v>
      </c>
      <c r="H33" s="6">
        <f t="shared" si="0"/>
        <v>139012.5</v>
      </c>
    </row>
    <row r="34" spans="1:8" x14ac:dyDescent="0.2">
      <c r="A34" s="9" t="s">
        <v>167</v>
      </c>
      <c r="B34" s="7">
        <v>938759</v>
      </c>
      <c r="C34" s="2">
        <v>7</v>
      </c>
      <c r="E34" t="s">
        <v>167</v>
      </c>
      <c r="F34" s="6">
        <v>938759</v>
      </c>
      <c r="G34">
        <v>7</v>
      </c>
      <c r="H34" s="6">
        <f t="shared" si="0"/>
        <v>134108.42857142858</v>
      </c>
    </row>
    <row r="35" spans="1:8" x14ac:dyDescent="0.2">
      <c r="A35" s="9" t="s">
        <v>198</v>
      </c>
      <c r="B35" s="7">
        <v>1016800</v>
      </c>
      <c r="C35" s="2">
        <v>8</v>
      </c>
      <c r="E35" t="s">
        <v>198</v>
      </c>
      <c r="F35" s="6">
        <v>1016800</v>
      </c>
      <c r="G35">
        <v>8</v>
      </c>
      <c r="H35" s="6">
        <f t="shared" si="0"/>
        <v>127100</v>
      </c>
    </row>
    <row r="36" spans="1:8" x14ac:dyDescent="0.2">
      <c r="A36" s="9" t="s">
        <v>179</v>
      </c>
      <c r="B36" s="7">
        <v>5780794</v>
      </c>
      <c r="C36" s="2">
        <v>28</v>
      </c>
      <c r="E36" t="s">
        <v>179</v>
      </c>
      <c r="F36" s="6">
        <v>5780794</v>
      </c>
      <c r="G36">
        <v>28</v>
      </c>
      <c r="H36" s="6">
        <f t="shared" si="0"/>
        <v>206456.92857142858</v>
      </c>
    </row>
    <row r="37" spans="1:8" x14ac:dyDescent="0.2">
      <c r="A37" s="4">
        <v>2009</v>
      </c>
      <c r="B37" s="5">
        <v>60648051</v>
      </c>
      <c r="C37" s="2">
        <v>338</v>
      </c>
      <c r="E37" s="11">
        <v>2009</v>
      </c>
      <c r="F37" s="12">
        <v>60648051</v>
      </c>
      <c r="G37" s="11">
        <v>338</v>
      </c>
      <c r="H37" s="13"/>
    </row>
    <row r="38" spans="1:8" x14ac:dyDescent="0.2">
      <c r="A38" s="9" t="s">
        <v>91</v>
      </c>
      <c r="B38" s="7">
        <v>53085456</v>
      </c>
      <c r="C38" s="2">
        <v>286</v>
      </c>
      <c r="E38" t="s">
        <v>91</v>
      </c>
      <c r="F38" s="6">
        <v>53085456</v>
      </c>
      <c r="G38">
        <v>286</v>
      </c>
      <c r="H38" s="6">
        <f t="shared" si="0"/>
        <v>185613.48251748251</v>
      </c>
    </row>
    <row r="39" spans="1:8" x14ac:dyDescent="0.2">
      <c r="A39" s="9" t="s">
        <v>149</v>
      </c>
      <c r="B39" s="7">
        <v>394000</v>
      </c>
      <c r="C39" s="2">
        <v>4</v>
      </c>
      <c r="E39" t="s">
        <v>149</v>
      </c>
      <c r="F39" s="6">
        <v>394000</v>
      </c>
      <c r="G39">
        <v>4</v>
      </c>
      <c r="H39" s="6">
        <f t="shared" si="0"/>
        <v>98500</v>
      </c>
    </row>
    <row r="40" spans="1:8" x14ac:dyDescent="0.2">
      <c r="A40" s="9" t="s">
        <v>167</v>
      </c>
      <c r="B40" s="7">
        <v>1716512</v>
      </c>
      <c r="C40" s="2">
        <v>13</v>
      </c>
      <c r="E40" t="s">
        <v>167</v>
      </c>
      <c r="F40" s="6">
        <v>1716512</v>
      </c>
      <c r="G40">
        <v>13</v>
      </c>
      <c r="H40" s="6">
        <f t="shared" si="0"/>
        <v>132039.38461538462</v>
      </c>
    </row>
    <row r="41" spans="1:8" x14ac:dyDescent="0.2">
      <c r="A41" s="9" t="s">
        <v>198</v>
      </c>
      <c r="B41" s="7">
        <v>1899500</v>
      </c>
      <c r="C41" s="2">
        <v>13</v>
      </c>
      <c r="E41" t="s">
        <v>198</v>
      </c>
      <c r="F41" s="6">
        <v>1899500</v>
      </c>
      <c r="G41">
        <v>13</v>
      </c>
      <c r="H41" s="6">
        <f t="shared" si="0"/>
        <v>146115.38461538462</v>
      </c>
    </row>
    <row r="42" spans="1:8" x14ac:dyDescent="0.2">
      <c r="A42" s="9" t="s">
        <v>179</v>
      </c>
      <c r="B42" s="7">
        <v>3552583</v>
      </c>
      <c r="C42" s="2">
        <v>22</v>
      </c>
      <c r="E42" t="s">
        <v>179</v>
      </c>
      <c r="F42" s="6">
        <v>3552583</v>
      </c>
      <c r="G42">
        <v>22</v>
      </c>
      <c r="H42" s="6">
        <f t="shared" si="0"/>
        <v>161481.04545454544</v>
      </c>
    </row>
    <row r="43" spans="1:8" x14ac:dyDescent="0.2">
      <c r="A43" s="4">
        <v>2010</v>
      </c>
      <c r="B43" s="5">
        <v>31043893</v>
      </c>
      <c r="C43" s="2">
        <v>175</v>
      </c>
      <c r="E43" s="11">
        <v>2010</v>
      </c>
      <c r="F43" s="12">
        <v>31043893</v>
      </c>
      <c r="G43" s="11">
        <v>175</v>
      </c>
      <c r="H43" s="12"/>
    </row>
    <row r="44" spans="1:8" x14ac:dyDescent="0.2">
      <c r="A44" s="9" t="s">
        <v>91</v>
      </c>
      <c r="B44" s="7">
        <v>26446193</v>
      </c>
      <c r="C44" s="2">
        <v>143</v>
      </c>
      <c r="E44" t="s">
        <v>91</v>
      </c>
      <c r="F44" s="6">
        <v>26446193</v>
      </c>
      <c r="G44">
        <v>143</v>
      </c>
      <c r="H44" s="6">
        <f t="shared" si="0"/>
        <v>184938.41258741257</v>
      </c>
    </row>
    <row r="45" spans="1:8" x14ac:dyDescent="0.2">
      <c r="A45" s="9" t="s">
        <v>149</v>
      </c>
      <c r="B45" s="7">
        <v>529000</v>
      </c>
      <c r="C45" s="2">
        <v>5</v>
      </c>
      <c r="E45" t="s">
        <v>149</v>
      </c>
      <c r="F45" s="6">
        <v>529000</v>
      </c>
      <c r="G45">
        <v>5</v>
      </c>
      <c r="H45" s="6">
        <f t="shared" si="0"/>
        <v>105800</v>
      </c>
    </row>
    <row r="46" spans="1:8" x14ac:dyDescent="0.2">
      <c r="A46" s="9" t="s">
        <v>167</v>
      </c>
      <c r="B46" s="7">
        <v>895800</v>
      </c>
      <c r="C46" s="2">
        <v>7</v>
      </c>
      <c r="E46" t="s">
        <v>167</v>
      </c>
      <c r="F46" s="6">
        <v>895800</v>
      </c>
      <c r="G46">
        <v>7</v>
      </c>
      <c r="H46" s="6">
        <f t="shared" si="0"/>
        <v>127971.42857142857</v>
      </c>
    </row>
    <row r="47" spans="1:8" x14ac:dyDescent="0.2">
      <c r="A47" s="9" t="s">
        <v>198</v>
      </c>
      <c r="B47" s="7">
        <v>742000</v>
      </c>
      <c r="C47" s="2">
        <v>5</v>
      </c>
      <c r="E47" t="s">
        <v>198</v>
      </c>
      <c r="F47" s="6">
        <v>742000</v>
      </c>
      <c r="G47">
        <v>5</v>
      </c>
      <c r="H47" s="6">
        <f t="shared" si="0"/>
        <v>148400</v>
      </c>
    </row>
    <row r="48" spans="1:8" x14ac:dyDescent="0.2">
      <c r="A48" s="9" t="s">
        <v>179</v>
      </c>
      <c r="B48" s="7">
        <v>2430900</v>
      </c>
      <c r="C48" s="2">
        <v>15</v>
      </c>
      <c r="E48" t="s">
        <v>179</v>
      </c>
      <c r="F48" s="6">
        <v>2430900</v>
      </c>
      <c r="G48">
        <v>15</v>
      </c>
      <c r="H48" s="6">
        <f t="shared" si="0"/>
        <v>162060</v>
      </c>
    </row>
    <row r="49" spans="1:8" x14ac:dyDescent="0.2">
      <c r="A49" s="4" t="s">
        <v>263</v>
      </c>
      <c r="B49" s="5">
        <v>264144946</v>
      </c>
      <c r="C49" s="2">
        <v>1460</v>
      </c>
      <c r="E49" t="s">
        <v>263</v>
      </c>
      <c r="F49" s="6">
        <v>264144946</v>
      </c>
      <c r="G49">
        <v>1460</v>
      </c>
      <c r="H49" s="6"/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Steps </vt:lpstr>
      <vt:lpstr>Pivot tables 2</vt:lpstr>
      <vt:lpstr>housing-price-data-04042019 (2)</vt:lpstr>
      <vt:lpstr>neighborhood</vt:lpstr>
      <vt:lpstr>Lot Configurations </vt:lpstr>
      <vt:lpstr>House Styles(NoD)  </vt:lpstr>
      <vt:lpstr>Remodel or not(NoD)</vt:lpstr>
      <vt:lpstr>Exterior appearance </vt:lpstr>
      <vt:lpstr>Foundations</vt:lpstr>
      <vt:lpstr>Same # of baths and beds </vt:lpstr>
      <vt:lpstr>Full bath in basement </vt:lpstr>
      <vt:lpstr>Kitchen Quality </vt:lpstr>
      <vt:lpstr>Wood deck </vt:lpstr>
      <vt:lpstr>Wood deck Z</vt:lpstr>
      <vt:lpstr>Fenced Properties </vt:lpstr>
      <vt:lpstr>Month sold </vt:lpstr>
      <vt:lpstr>Normal or Abnormal Sales</vt:lpstr>
      <vt:lpstr>garage </vt:lpstr>
      <vt:lpstr>Lot Area t test </vt:lpstr>
      <vt:lpstr>Pivot tables Year not interest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giomi</dc:creator>
  <cp:lastModifiedBy>alice giomi</cp:lastModifiedBy>
  <dcterms:created xsi:type="dcterms:W3CDTF">2020-11-25T18:06:47Z</dcterms:created>
  <dcterms:modified xsi:type="dcterms:W3CDTF">2020-12-21T14:58:19Z</dcterms:modified>
</cp:coreProperties>
</file>